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web\brassworld\database\Rosters\"/>
    </mc:Choice>
  </mc:AlternateContent>
  <bookViews>
    <workbookView xWindow="0" yWindow="0" windowWidth="24000" windowHeight="9000" firstSheet="1" activeTab="2"/>
  </bookViews>
  <sheets>
    <sheet name="W-L History" sheetId="11368" state="hidden" r:id="rId1"/>
    <sheet name="Cobb" sheetId="6" r:id="rId2"/>
    <sheet name="Ruth" sheetId="4" r:id="rId3"/>
    <sheet name="Aaron" sheetId="320" r:id="rId4"/>
    <sheet name="Mays" sheetId="11356" r:id="rId5"/>
    <sheet name="Players" sheetId="96" r:id="rId6"/>
    <sheet name="Free Agents" sheetId="11384" state="hidden" r:id="rId7"/>
    <sheet name="Cuts" sheetId="11372" state="hidden" r:id="rId8"/>
    <sheet name="TRX" sheetId="11357" r:id="rId9"/>
    <sheet name="Future TRX" sheetId="11371" r:id="rId10"/>
    <sheet name="Bank Detail" sheetId="11361" r:id="rId11"/>
    <sheet name="2020 Draft" sheetId="11382" r:id="rId12"/>
    <sheet name="2021 Draft" sheetId="11385" r:id="rId13"/>
    <sheet name="Ballpark" sheetId="14" r:id="rId14"/>
    <sheet name="Misc" sheetId="10188" r:id="rId15"/>
    <sheet name="General" sheetId="84" r:id="rId16"/>
    <sheet name="Sheet2" sheetId="11383" r:id="rId17"/>
  </sheets>
  <definedNames>
    <definedName name="_xlnm._FilterDatabase" localSheetId="10" hidden="1">'Bank Detail'!$B$31:$D$679</definedName>
    <definedName name="_xlnm._FilterDatabase" localSheetId="9" hidden="1">'Future TRX'!$A$30:$F$30</definedName>
    <definedName name="_xlnm._FilterDatabase" localSheetId="5" hidden="1">Players!$A$3:$AH$1212</definedName>
    <definedName name="_xlnm.Print_Area" localSheetId="13">Ballpark!$A$1:$J$75</definedName>
    <definedName name="_xlnm.Print_Titles" localSheetId="13">Ballpark!$1:$3</definedName>
  </definedNames>
  <calcPr calcId="181029"/>
</workbook>
</file>

<file path=xl/calcChain.xml><?xml version="1.0" encoding="utf-8"?>
<calcChain xmlns="http://schemas.openxmlformats.org/spreadsheetml/2006/main">
  <c r="AG10" i="11356" l="1"/>
  <c r="AA10" i="11356"/>
  <c r="U10" i="11356"/>
  <c r="O10" i="11356"/>
  <c r="I10" i="11356"/>
  <c r="C10" i="11356"/>
  <c r="AG10" i="320"/>
  <c r="AA10" i="320"/>
  <c r="U10" i="320"/>
  <c r="O10" i="320"/>
  <c r="I10" i="320"/>
  <c r="C10" i="320"/>
  <c r="I10" i="4"/>
  <c r="O10" i="4"/>
  <c r="U10" i="4"/>
  <c r="AA10" i="4"/>
  <c r="AG10" i="4"/>
  <c r="C10" i="6"/>
  <c r="I10" i="6"/>
  <c r="O10" i="6"/>
  <c r="U10" i="6"/>
  <c r="B890" i="11361"/>
  <c r="B629" i="11361"/>
  <c r="B949" i="11361"/>
  <c r="B27" i="11385"/>
  <c r="B26" i="11385"/>
  <c r="B25" i="11385"/>
  <c r="B24" i="11385"/>
  <c r="B23" i="11385"/>
  <c r="B22" i="11385"/>
  <c r="B21" i="11385"/>
  <c r="B20" i="11385"/>
  <c r="B19" i="11385"/>
  <c r="B18" i="11385"/>
  <c r="B17" i="11385"/>
  <c r="B16" i="11385"/>
  <c r="B15" i="11385"/>
  <c r="B14" i="11385"/>
  <c r="B13" i="11385"/>
  <c r="B12" i="11385"/>
  <c r="B11" i="11385"/>
  <c r="B10" i="11385"/>
  <c r="B9" i="11385"/>
  <c r="B8" i="11385"/>
  <c r="B7" i="11385"/>
  <c r="B6" i="11385"/>
  <c r="B5" i="11385"/>
  <c r="B4" i="11385"/>
  <c r="B166" i="11361"/>
  <c r="B339" i="11361"/>
  <c r="B40" i="11371"/>
  <c r="T201" i="11384"/>
  <c r="S201" i="11384"/>
  <c r="R201" i="11384"/>
  <c r="Q201" i="11384"/>
  <c r="N201" i="11384"/>
  <c r="M201" i="11384"/>
  <c r="P201" i="11384" s="1"/>
  <c r="C201" i="11384"/>
  <c r="D201" i="11384" s="1"/>
  <c r="B201" i="11384"/>
  <c r="E201" i="11384" s="1"/>
  <c r="B39" i="11371"/>
  <c r="T200" i="11384"/>
  <c r="S200" i="11384"/>
  <c r="R200" i="11384"/>
  <c r="Q200" i="11384"/>
  <c r="N200" i="11384"/>
  <c r="M200" i="11384"/>
  <c r="P200" i="11384" s="1"/>
  <c r="C200" i="11384"/>
  <c r="E200" i="11384" s="1"/>
  <c r="B200" i="11384"/>
  <c r="B37" i="11371"/>
  <c r="B38" i="11371"/>
  <c r="T199" i="11384"/>
  <c r="S199" i="11384"/>
  <c r="R199" i="11384"/>
  <c r="Q199" i="11384"/>
  <c r="N199" i="11384"/>
  <c r="M199" i="11384"/>
  <c r="P199" i="11384" s="1"/>
  <c r="C199" i="11384"/>
  <c r="B199" i="11384"/>
  <c r="T198" i="11384"/>
  <c r="S198" i="11384"/>
  <c r="R198" i="11384"/>
  <c r="Q198" i="11384"/>
  <c r="N198" i="11384"/>
  <c r="M198" i="11384"/>
  <c r="P198" i="11384" s="1"/>
  <c r="C198" i="11384"/>
  <c r="B198" i="11384"/>
  <c r="B197" i="11384"/>
  <c r="C197" i="11384"/>
  <c r="M197" i="11384"/>
  <c r="P197" i="11384" s="1"/>
  <c r="N197" i="11384"/>
  <c r="Q197" i="11384"/>
  <c r="R197" i="11384"/>
  <c r="S197" i="11384"/>
  <c r="T197" i="11384"/>
  <c r="B196" i="11384"/>
  <c r="C196" i="11384"/>
  <c r="M196" i="11384"/>
  <c r="P196" i="11384" s="1"/>
  <c r="N196" i="11384"/>
  <c r="Q196" i="11384"/>
  <c r="R196" i="11384"/>
  <c r="S196" i="11384"/>
  <c r="T196" i="11384"/>
  <c r="B1120" i="11361"/>
  <c r="B1119" i="11361"/>
  <c r="B1118" i="11361"/>
  <c r="B1117" i="11361"/>
  <c r="B1116" i="11361"/>
  <c r="B1114" i="11361"/>
  <c r="B1115" i="11361"/>
  <c r="B1113" i="11361"/>
  <c r="B1112" i="11361"/>
  <c r="B1108" i="11361"/>
  <c r="B1109" i="11361"/>
  <c r="B1110" i="11361"/>
  <c r="B1111" i="11361"/>
  <c r="B1107" i="11361"/>
  <c r="B1106" i="11361"/>
  <c r="B1103" i="11361"/>
  <c r="B1104" i="11361"/>
  <c r="B1105" i="11361"/>
  <c r="B1102" i="11361"/>
  <c r="B1101" i="11361"/>
  <c r="B1095" i="11361"/>
  <c r="B1096" i="11361"/>
  <c r="B1097" i="11361"/>
  <c r="B1098" i="11361"/>
  <c r="B1099" i="11361"/>
  <c r="B1100" i="11361"/>
  <c r="B1094" i="11361"/>
  <c r="B1093" i="11361"/>
  <c r="B1079" i="11361"/>
  <c r="B1080" i="11361"/>
  <c r="B1081" i="11361"/>
  <c r="B1082" i="11361"/>
  <c r="B1083" i="11361"/>
  <c r="B1084" i="11361"/>
  <c r="B1085" i="11361"/>
  <c r="B1086" i="11361"/>
  <c r="B1087" i="11361"/>
  <c r="B1088" i="11361"/>
  <c r="B1089" i="11361"/>
  <c r="B1090" i="11361"/>
  <c r="B1091" i="11361"/>
  <c r="B1092" i="11361"/>
  <c r="B1078" i="11361"/>
  <c r="B1077" i="11361"/>
  <c r="B1076" i="11361"/>
  <c r="B1075" i="11361"/>
  <c r="B1074" i="11361"/>
  <c r="B1071" i="11361"/>
  <c r="B1072" i="11361"/>
  <c r="B1073" i="11361"/>
  <c r="B1070" i="11361"/>
  <c r="B1069" i="11361"/>
  <c r="B1068" i="11361"/>
  <c r="B1067" i="11361"/>
  <c r="B1066" i="11361"/>
  <c r="B1065" i="11361"/>
  <c r="B1064" i="11361"/>
  <c r="B1063" i="11361"/>
  <c r="B1060" i="11361"/>
  <c r="B1061" i="11361"/>
  <c r="B1062" i="11361"/>
  <c r="B1059" i="11361"/>
  <c r="B1058" i="11361"/>
  <c r="B1049" i="11361"/>
  <c r="B1050" i="11361"/>
  <c r="B1051" i="11361"/>
  <c r="B1052" i="11361"/>
  <c r="B1053" i="11361"/>
  <c r="B1054" i="11361"/>
  <c r="B1055" i="11361"/>
  <c r="B1056" i="11361"/>
  <c r="B1057" i="11361"/>
  <c r="B1048" i="11361"/>
  <c r="B1047" i="11361"/>
  <c r="B1043" i="11361"/>
  <c r="B1044" i="11361"/>
  <c r="B1045" i="11361"/>
  <c r="B1046" i="11361"/>
  <c r="B1042" i="11361"/>
  <c r="B1041" i="11361"/>
  <c r="B1038" i="11361"/>
  <c r="B1039" i="11361"/>
  <c r="B1040" i="11361"/>
  <c r="B1037" i="11361"/>
  <c r="B1036" i="11361"/>
  <c r="B1035" i="11361"/>
  <c r="B1030" i="11361"/>
  <c r="B1031" i="11361"/>
  <c r="B1032" i="11361"/>
  <c r="B1033" i="11361"/>
  <c r="B1034" i="11361"/>
  <c r="B1029" i="11361"/>
  <c r="B1028" i="11361"/>
  <c r="B1027" i="11361"/>
  <c r="B1026" i="11361"/>
  <c r="B1025" i="11361"/>
  <c r="B1021" i="11361"/>
  <c r="B1022" i="11361"/>
  <c r="B1023" i="11361"/>
  <c r="B1024" i="11361"/>
  <c r="B1020" i="11361"/>
  <c r="B1019" i="11361"/>
  <c r="B1018" i="11361"/>
  <c r="B1017" i="11361"/>
  <c r="B1016" i="11361"/>
  <c r="B1012" i="11361"/>
  <c r="B1013" i="11361"/>
  <c r="B1014" i="11361"/>
  <c r="B1015" i="11361"/>
  <c r="B1011" i="11361"/>
  <c r="B1010" i="11361"/>
  <c r="B1007" i="11361"/>
  <c r="B1008" i="11361"/>
  <c r="B1009" i="11361"/>
  <c r="B1006" i="11361"/>
  <c r="B1005" i="11361"/>
  <c r="B999" i="11361"/>
  <c r="B1000" i="11361"/>
  <c r="B1001" i="11361"/>
  <c r="B1002" i="11361"/>
  <c r="B1003" i="11361"/>
  <c r="B1004" i="11361"/>
  <c r="B998" i="11361"/>
  <c r="B997" i="11361"/>
  <c r="B992" i="11361"/>
  <c r="B993" i="11361"/>
  <c r="B994" i="11361"/>
  <c r="B995" i="11361"/>
  <c r="B996" i="11361"/>
  <c r="B991" i="11361"/>
  <c r="B990" i="11361"/>
  <c r="B989" i="11361"/>
  <c r="B988" i="11361"/>
  <c r="T730" i="96"/>
  <c r="T757" i="96"/>
  <c r="T1079" i="96"/>
  <c r="T574" i="96"/>
  <c r="T85" i="96"/>
  <c r="T595" i="96"/>
  <c r="T946" i="96"/>
  <c r="T845" i="96"/>
  <c r="T592" i="96"/>
  <c r="T1200" i="96"/>
  <c r="T434" i="96"/>
  <c r="T216" i="96"/>
  <c r="T857" i="96"/>
  <c r="T428" i="96"/>
  <c r="T835" i="96"/>
  <c r="T671" i="96"/>
  <c r="T930" i="96"/>
  <c r="T298" i="96"/>
  <c r="T152" i="96"/>
  <c r="T663" i="96"/>
  <c r="T1183" i="96"/>
  <c r="T623" i="96"/>
  <c r="T949" i="96"/>
  <c r="T548" i="96"/>
  <c r="T543" i="96"/>
  <c r="T217" i="96"/>
  <c r="T192" i="96"/>
  <c r="T573" i="96"/>
  <c r="T622" i="96"/>
  <c r="T126" i="96"/>
  <c r="T1021" i="96"/>
  <c r="T637" i="96"/>
  <c r="T744" i="96"/>
  <c r="T924" i="96"/>
  <c r="T28" i="96"/>
  <c r="T199" i="96"/>
  <c r="T692" i="96"/>
  <c r="T1118" i="96"/>
  <c r="T820" i="96"/>
  <c r="T343" i="96"/>
  <c r="T1123" i="96"/>
  <c r="T654" i="96"/>
  <c r="T519" i="96"/>
  <c r="T139" i="96"/>
  <c r="T505" i="96"/>
  <c r="T467" i="96"/>
  <c r="T772" i="96"/>
  <c r="T530" i="96"/>
  <c r="T994" i="96"/>
  <c r="T122" i="96"/>
  <c r="T193" i="96"/>
  <c r="T309" i="96"/>
  <c r="T341" i="96"/>
  <c r="T350" i="96"/>
  <c r="T412" i="96"/>
  <c r="T302" i="96"/>
  <c r="T254" i="96"/>
  <c r="T256" i="96"/>
  <c r="T991" i="96"/>
  <c r="T452" i="96"/>
  <c r="T371" i="96"/>
  <c r="T649" i="96"/>
  <c r="T511" i="96"/>
  <c r="T608" i="96"/>
  <c r="T178" i="96"/>
  <c r="T521" i="96"/>
  <c r="T391" i="96"/>
  <c r="T1199" i="96"/>
  <c r="T109" i="96"/>
  <c r="T655" i="96"/>
  <c r="T182" i="96"/>
  <c r="T63" i="96"/>
  <c r="T779" i="96"/>
  <c r="T1164" i="96"/>
  <c r="T666" i="96"/>
  <c r="T185" i="96"/>
  <c r="T908" i="96"/>
  <c r="T1148" i="96"/>
  <c r="T621" i="96"/>
  <c r="T1187" i="96"/>
  <c r="T763" i="96"/>
  <c r="T353" i="96"/>
  <c r="T644" i="96"/>
  <c r="T464" i="96"/>
  <c r="T1175" i="96"/>
  <c r="T220" i="96"/>
  <c r="T43" i="96"/>
  <c r="T699" i="96"/>
  <c r="T417" i="96"/>
  <c r="T346" i="96"/>
  <c r="T617" i="96"/>
  <c r="T502" i="96"/>
  <c r="T726" i="96"/>
  <c r="T1149" i="96"/>
  <c r="T232" i="96"/>
  <c r="T145" i="96"/>
  <c r="T1085" i="96"/>
  <c r="T738" i="96"/>
  <c r="T386" i="96"/>
  <c r="T700" i="96"/>
  <c r="T48" i="96"/>
  <c r="T1008" i="96"/>
  <c r="T837" i="96"/>
  <c r="T662" i="96"/>
  <c r="T448" i="96"/>
  <c r="T1178" i="96"/>
  <c r="T808" i="96"/>
  <c r="T96" i="96"/>
  <c r="T1135" i="96"/>
  <c r="T187" i="96"/>
  <c r="T607" i="96"/>
  <c r="T1087" i="96"/>
  <c r="T1082" i="96"/>
  <c r="T883" i="96"/>
  <c r="T1139" i="96"/>
  <c r="T828" i="96"/>
  <c r="T55" i="96"/>
  <c r="T290" i="96"/>
  <c r="T509" i="96"/>
  <c r="T989" i="96"/>
  <c r="T612" i="96"/>
  <c r="T1193" i="96"/>
  <c r="T360" i="96"/>
  <c r="T1103" i="96"/>
  <c r="T406" i="96"/>
  <c r="T165" i="96"/>
  <c r="T1180" i="96"/>
  <c r="T97" i="96"/>
  <c r="T458" i="96"/>
  <c r="T372" i="96"/>
  <c r="T1017" i="96"/>
  <c r="T909" i="96"/>
  <c r="T273" i="96"/>
  <c r="T611" i="96"/>
  <c r="T674" i="96"/>
  <c r="T606" i="96"/>
  <c r="T1098" i="96"/>
  <c r="T926" i="96"/>
  <c r="T242" i="96"/>
  <c r="T892" i="96"/>
  <c r="T111" i="96"/>
  <c r="T740" i="96"/>
  <c r="T274" i="96"/>
  <c r="T948" i="96"/>
  <c r="T1132" i="96"/>
  <c r="T629" i="96"/>
  <c r="T470" i="96"/>
  <c r="T889" i="96"/>
  <c r="T160" i="96"/>
  <c r="T685" i="96"/>
  <c r="T799" i="96"/>
  <c r="T340" i="96"/>
  <c r="T785" i="96"/>
  <c r="T1137" i="96"/>
  <c r="T1042" i="96"/>
  <c r="T579" i="96"/>
  <c r="T732" i="96"/>
  <c r="T801" i="96"/>
  <c r="T712" i="96"/>
  <c r="T1034" i="96"/>
  <c r="T795" i="96"/>
  <c r="T609" i="96"/>
  <c r="T114" i="96"/>
  <c r="T638" i="96"/>
  <c r="T118" i="96"/>
  <c r="T832" i="96"/>
  <c r="T249" i="96"/>
  <c r="T840" i="96"/>
  <c r="T4" i="96"/>
  <c r="T1099" i="96"/>
  <c r="T518" i="96"/>
  <c r="T950" i="96"/>
  <c r="T320" i="96"/>
  <c r="T855" i="96"/>
  <c r="T839" i="96"/>
  <c r="T1065" i="96"/>
  <c r="T500" i="96"/>
  <c r="T814" i="96"/>
  <c r="T1066" i="96"/>
  <c r="T383" i="96"/>
  <c r="T225" i="96"/>
  <c r="T590" i="96"/>
  <c r="T1041" i="96"/>
  <c r="T544" i="96"/>
  <c r="T584" i="96"/>
  <c r="T1048" i="96"/>
  <c r="T815" i="96"/>
  <c r="T964" i="96"/>
  <c r="T940" i="96"/>
  <c r="T1176" i="96"/>
  <c r="T475" i="96"/>
  <c r="T786" i="96"/>
  <c r="T1185" i="96"/>
  <c r="T267" i="96"/>
  <c r="T1064" i="96"/>
  <c r="T596" i="96"/>
  <c r="T1106" i="96"/>
  <c r="T707" i="96"/>
  <c r="T21" i="96"/>
  <c r="T11" i="96"/>
  <c r="T865" i="96"/>
  <c r="T1028" i="96"/>
  <c r="T1126" i="96"/>
  <c r="T420" i="96"/>
  <c r="T778" i="96"/>
  <c r="T935" i="96"/>
  <c r="T15" i="96"/>
  <c r="T1151" i="96"/>
  <c r="T616" i="96"/>
  <c r="T791" i="96"/>
  <c r="T1204" i="96"/>
  <c r="T531" i="96"/>
  <c r="T809" i="96"/>
  <c r="T149" i="96"/>
  <c r="T258" i="96"/>
  <c r="T137" i="96"/>
  <c r="T498" i="96"/>
  <c r="T92" i="96"/>
  <c r="T222" i="96"/>
  <c r="T60" i="96"/>
  <c r="T342" i="96"/>
  <c r="T1129" i="96"/>
  <c r="T144" i="96"/>
  <c r="S730" i="96"/>
  <c r="S757" i="96"/>
  <c r="S1079" i="96"/>
  <c r="S574" i="96"/>
  <c r="S85" i="96"/>
  <c r="S595" i="96"/>
  <c r="S946" i="96"/>
  <c r="S845" i="96"/>
  <c r="S592" i="96"/>
  <c r="S1200" i="96"/>
  <c r="S434" i="96"/>
  <c r="S216" i="96"/>
  <c r="S857" i="96"/>
  <c r="S428" i="96"/>
  <c r="S835" i="96"/>
  <c r="S671" i="96"/>
  <c r="S930" i="96"/>
  <c r="S298" i="96"/>
  <c r="S152" i="96"/>
  <c r="S663" i="96"/>
  <c r="S1183" i="96"/>
  <c r="S623" i="96"/>
  <c r="S949" i="96"/>
  <c r="S548" i="96"/>
  <c r="S543" i="96"/>
  <c r="S217" i="96"/>
  <c r="S192" i="96"/>
  <c r="S573" i="96"/>
  <c r="S622" i="96"/>
  <c r="S126" i="96"/>
  <c r="S1021" i="96"/>
  <c r="S637" i="96"/>
  <c r="S744" i="96"/>
  <c r="S924" i="96"/>
  <c r="S28" i="96"/>
  <c r="S199" i="96"/>
  <c r="S692" i="96"/>
  <c r="S1118" i="96"/>
  <c r="S820" i="96"/>
  <c r="S343" i="96"/>
  <c r="S1123" i="96"/>
  <c r="S654" i="96"/>
  <c r="S519" i="96"/>
  <c r="S139" i="96"/>
  <c r="S505" i="96"/>
  <c r="S467" i="96"/>
  <c r="S772" i="96"/>
  <c r="S530" i="96"/>
  <c r="S994" i="96"/>
  <c r="S122" i="96"/>
  <c r="S193" i="96"/>
  <c r="S309" i="96"/>
  <c r="S341" i="96"/>
  <c r="S350" i="96"/>
  <c r="S412" i="96"/>
  <c r="S302" i="96"/>
  <c r="S254" i="96"/>
  <c r="S256" i="96"/>
  <c r="S991" i="96"/>
  <c r="S452" i="96"/>
  <c r="S371" i="96"/>
  <c r="S649" i="96"/>
  <c r="S511" i="96"/>
  <c r="S608" i="96"/>
  <c r="S178" i="96"/>
  <c r="S521" i="96"/>
  <c r="S391" i="96"/>
  <c r="S1199" i="96"/>
  <c r="S109" i="96"/>
  <c r="S655" i="96"/>
  <c r="S182" i="96"/>
  <c r="S63" i="96"/>
  <c r="S779" i="96"/>
  <c r="S1164" i="96"/>
  <c r="S666" i="96"/>
  <c r="S185" i="96"/>
  <c r="S908" i="96"/>
  <c r="S1148" i="96"/>
  <c r="S621" i="96"/>
  <c r="S1187" i="96"/>
  <c r="S763" i="96"/>
  <c r="S353" i="96"/>
  <c r="S644" i="96"/>
  <c r="S464" i="96"/>
  <c r="S1175" i="96"/>
  <c r="S220" i="96"/>
  <c r="S43" i="96"/>
  <c r="S699" i="96"/>
  <c r="S417" i="96"/>
  <c r="S346" i="96"/>
  <c r="S617" i="96"/>
  <c r="S502" i="96"/>
  <c r="S726" i="96"/>
  <c r="S1149" i="96"/>
  <c r="S232" i="96"/>
  <c r="S145" i="96"/>
  <c r="S1085" i="96"/>
  <c r="S738" i="96"/>
  <c r="S386" i="96"/>
  <c r="S700" i="96"/>
  <c r="S48" i="96"/>
  <c r="S1008" i="96"/>
  <c r="S837" i="96"/>
  <c r="S662" i="96"/>
  <c r="S448" i="96"/>
  <c r="S1178" i="96"/>
  <c r="S808" i="96"/>
  <c r="S96" i="96"/>
  <c r="S1135" i="96"/>
  <c r="S187" i="96"/>
  <c r="S607" i="96"/>
  <c r="S1087" i="96"/>
  <c r="S1082" i="96"/>
  <c r="S883" i="96"/>
  <c r="S1139" i="96"/>
  <c r="S828" i="96"/>
  <c r="S55" i="96"/>
  <c r="S290" i="96"/>
  <c r="S509" i="96"/>
  <c r="S989" i="96"/>
  <c r="S612" i="96"/>
  <c r="S1193" i="96"/>
  <c r="S360" i="96"/>
  <c r="S1103" i="96"/>
  <c r="S406" i="96"/>
  <c r="S165" i="96"/>
  <c r="S1180" i="96"/>
  <c r="S97" i="96"/>
  <c r="S458" i="96"/>
  <c r="S372" i="96"/>
  <c r="S1017" i="96"/>
  <c r="S909" i="96"/>
  <c r="S273" i="96"/>
  <c r="S611" i="96"/>
  <c r="S674" i="96"/>
  <c r="S606" i="96"/>
  <c r="S1098" i="96"/>
  <c r="S926" i="96"/>
  <c r="S242" i="96"/>
  <c r="S892" i="96"/>
  <c r="S111" i="96"/>
  <c r="S740" i="96"/>
  <c r="S274" i="96"/>
  <c r="S948" i="96"/>
  <c r="S1132" i="96"/>
  <c r="S629" i="96"/>
  <c r="S470" i="96"/>
  <c r="S889" i="96"/>
  <c r="S160" i="96"/>
  <c r="S685" i="96"/>
  <c r="S799" i="96"/>
  <c r="S340" i="96"/>
  <c r="S785" i="96"/>
  <c r="S1137" i="96"/>
  <c r="S1042" i="96"/>
  <c r="S579" i="96"/>
  <c r="S732" i="96"/>
  <c r="S801" i="96"/>
  <c r="S712" i="96"/>
  <c r="S1034" i="96"/>
  <c r="S795" i="96"/>
  <c r="S609" i="96"/>
  <c r="S114" i="96"/>
  <c r="S638" i="96"/>
  <c r="S118" i="96"/>
  <c r="S832" i="96"/>
  <c r="S249" i="96"/>
  <c r="S840" i="96"/>
  <c r="S4" i="96"/>
  <c r="S1099" i="96"/>
  <c r="S518" i="96"/>
  <c r="S950" i="96"/>
  <c r="S320" i="96"/>
  <c r="S855" i="96"/>
  <c r="S839" i="96"/>
  <c r="S1065" i="96"/>
  <c r="S500" i="96"/>
  <c r="S814" i="96"/>
  <c r="S1066" i="96"/>
  <c r="S383" i="96"/>
  <c r="S225" i="96"/>
  <c r="S590" i="96"/>
  <c r="S1041" i="96"/>
  <c r="S544" i="96"/>
  <c r="S584" i="96"/>
  <c r="S1048" i="96"/>
  <c r="S815" i="96"/>
  <c r="S964" i="96"/>
  <c r="S940" i="96"/>
  <c r="S1176" i="96"/>
  <c r="S475" i="96"/>
  <c r="S786" i="96"/>
  <c r="S1185" i="96"/>
  <c r="S267" i="96"/>
  <c r="S1064" i="96"/>
  <c r="S596" i="96"/>
  <c r="S1106" i="96"/>
  <c r="S707" i="96"/>
  <c r="S21" i="96"/>
  <c r="S11" i="96"/>
  <c r="S865" i="96"/>
  <c r="S1028" i="96"/>
  <c r="S1126" i="96"/>
  <c r="S420" i="96"/>
  <c r="S778" i="96"/>
  <c r="S935" i="96"/>
  <c r="S15" i="96"/>
  <c r="S1151" i="96"/>
  <c r="S616" i="96"/>
  <c r="S791" i="96"/>
  <c r="S1204" i="96"/>
  <c r="S531" i="96"/>
  <c r="S809" i="96"/>
  <c r="S149" i="96"/>
  <c r="S258" i="96"/>
  <c r="S137" i="96"/>
  <c r="S498" i="96"/>
  <c r="S92" i="96"/>
  <c r="S222" i="96"/>
  <c r="S60" i="96"/>
  <c r="S342" i="96"/>
  <c r="S1129" i="96"/>
  <c r="S144" i="96"/>
  <c r="R730" i="96"/>
  <c r="R757" i="96"/>
  <c r="R1079" i="96"/>
  <c r="R574" i="96"/>
  <c r="R85" i="96"/>
  <c r="R595" i="96"/>
  <c r="R946" i="96"/>
  <c r="R845" i="96"/>
  <c r="R592" i="96"/>
  <c r="R1200" i="96"/>
  <c r="R434" i="96"/>
  <c r="R216" i="96"/>
  <c r="R857" i="96"/>
  <c r="R428" i="96"/>
  <c r="R835" i="96"/>
  <c r="R671" i="96"/>
  <c r="R930" i="96"/>
  <c r="R298" i="96"/>
  <c r="R152" i="96"/>
  <c r="R663" i="96"/>
  <c r="R1183" i="96"/>
  <c r="R623" i="96"/>
  <c r="R949" i="96"/>
  <c r="R548" i="96"/>
  <c r="R543" i="96"/>
  <c r="R217" i="96"/>
  <c r="R192" i="96"/>
  <c r="R573" i="96"/>
  <c r="R622" i="96"/>
  <c r="R126" i="96"/>
  <c r="R1021" i="96"/>
  <c r="R637" i="96"/>
  <c r="R744" i="96"/>
  <c r="R924" i="96"/>
  <c r="R28" i="96"/>
  <c r="R199" i="96"/>
  <c r="R692" i="96"/>
  <c r="R1118" i="96"/>
  <c r="R820" i="96"/>
  <c r="R343" i="96"/>
  <c r="R1123" i="96"/>
  <c r="R654" i="96"/>
  <c r="R519" i="96"/>
  <c r="R139" i="96"/>
  <c r="R505" i="96"/>
  <c r="R467" i="96"/>
  <c r="R772" i="96"/>
  <c r="R530" i="96"/>
  <c r="R994" i="96"/>
  <c r="R122" i="96"/>
  <c r="R193" i="96"/>
  <c r="R309" i="96"/>
  <c r="R341" i="96"/>
  <c r="R350" i="96"/>
  <c r="R412" i="96"/>
  <c r="R302" i="96"/>
  <c r="R254" i="96"/>
  <c r="R256" i="96"/>
  <c r="R991" i="96"/>
  <c r="R452" i="96"/>
  <c r="R371" i="96"/>
  <c r="R649" i="96"/>
  <c r="R511" i="96"/>
  <c r="R608" i="96"/>
  <c r="R178" i="96"/>
  <c r="R521" i="96"/>
  <c r="R391" i="96"/>
  <c r="R1199" i="96"/>
  <c r="R109" i="96"/>
  <c r="R655" i="96"/>
  <c r="R182" i="96"/>
  <c r="R63" i="96"/>
  <c r="R779" i="96"/>
  <c r="R1164" i="96"/>
  <c r="R666" i="96"/>
  <c r="R185" i="96"/>
  <c r="R908" i="96"/>
  <c r="R1148" i="96"/>
  <c r="R621" i="96"/>
  <c r="R1187" i="96"/>
  <c r="R763" i="96"/>
  <c r="R353" i="96"/>
  <c r="R644" i="96"/>
  <c r="R464" i="96"/>
  <c r="R1175" i="96"/>
  <c r="R220" i="96"/>
  <c r="R43" i="96"/>
  <c r="R699" i="96"/>
  <c r="R417" i="96"/>
  <c r="R346" i="96"/>
  <c r="R617" i="96"/>
  <c r="R502" i="96"/>
  <c r="R726" i="96"/>
  <c r="R1149" i="96"/>
  <c r="R232" i="96"/>
  <c r="R145" i="96"/>
  <c r="R1085" i="96"/>
  <c r="R738" i="96"/>
  <c r="R386" i="96"/>
  <c r="R700" i="96"/>
  <c r="R48" i="96"/>
  <c r="R1008" i="96"/>
  <c r="R837" i="96"/>
  <c r="R662" i="96"/>
  <c r="R448" i="96"/>
  <c r="R1178" i="96"/>
  <c r="R808" i="96"/>
  <c r="R96" i="96"/>
  <c r="R1135" i="96"/>
  <c r="R187" i="96"/>
  <c r="R607" i="96"/>
  <c r="R1087" i="96"/>
  <c r="R1082" i="96"/>
  <c r="R883" i="96"/>
  <c r="R1139" i="96"/>
  <c r="R828" i="96"/>
  <c r="R55" i="96"/>
  <c r="R290" i="96"/>
  <c r="R509" i="96"/>
  <c r="R989" i="96"/>
  <c r="R612" i="96"/>
  <c r="R1193" i="96"/>
  <c r="R360" i="96"/>
  <c r="R1103" i="96"/>
  <c r="R406" i="96"/>
  <c r="R165" i="96"/>
  <c r="R1180" i="96"/>
  <c r="R97" i="96"/>
  <c r="R458" i="96"/>
  <c r="R372" i="96"/>
  <c r="R1017" i="96"/>
  <c r="R909" i="96"/>
  <c r="R273" i="96"/>
  <c r="R611" i="96"/>
  <c r="R674" i="96"/>
  <c r="R606" i="96"/>
  <c r="R1098" i="96"/>
  <c r="R926" i="96"/>
  <c r="R242" i="96"/>
  <c r="R892" i="96"/>
  <c r="R111" i="96"/>
  <c r="R740" i="96"/>
  <c r="R274" i="96"/>
  <c r="R948" i="96"/>
  <c r="R1132" i="96"/>
  <c r="R629" i="96"/>
  <c r="R470" i="96"/>
  <c r="R889" i="96"/>
  <c r="R160" i="96"/>
  <c r="R685" i="96"/>
  <c r="R799" i="96"/>
  <c r="R340" i="96"/>
  <c r="R785" i="96"/>
  <c r="R1137" i="96"/>
  <c r="R1042" i="96"/>
  <c r="R579" i="96"/>
  <c r="R732" i="96"/>
  <c r="R801" i="96"/>
  <c r="R712" i="96"/>
  <c r="R1034" i="96"/>
  <c r="R795" i="96"/>
  <c r="R609" i="96"/>
  <c r="R114" i="96"/>
  <c r="R638" i="96"/>
  <c r="R118" i="96"/>
  <c r="R832" i="96"/>
  <c r="R249" i="96"/>
  <c r="R840" i="96"/>
  <c r="R4" i="96"/>
  <c r="R1099" i="96"/>
  <c r="R518" i="96"/>
  <c r="R950" i="96"/>
  <c r="R320" i="96"/>
  <c r="R855" i="96"/>
  <c r="R839" i="96"/>
  <c r="R1065" i="96"/>
  <c r="R500" i="96"/>
  <c r="R814" i="96"/>
  <c r="R1066" i="96"/>
  <c r="R383" i="96"/>
  <c r="R225" i="96"/>
  <c r="R590" i="96"/>
  <c r="R1041" i="96"/>
  <c r="R544" i="96"/>
  <c r="R584" i="96"/>
  <c r="R1048" i="96"/>
  <c r="R815" i="96"/>
  <c r="R964" i="96"/>
  <c r="R940" i="96"/>
  <c r="R1176" i="96"/>
  <c r="R475" i="96"/>
  <c r="R786" i="96"/>
  <c r="R1185" i="96"/>
  <c r="R267" i="96"/>
  <c r="R1064" i="96"/>
  <c r="R596" i="96"/>
  <c r="R1106" i="96"/>
  <c r="R707" i="96"/>
  <c r="R21" i="96"/>
  <c r="R11" i="96"/>
  <c r="R865" i="96"/>
  <c r="R1028" i="96"/>
  <c r="R1126" i="96"/>
  <c r="R420" i="96"/>
  <c r="R778" i="96"/>
  <c r="R935" i="96"/>
  <c r="R15" i="96"/>
  <c r="R1151" i="96"/>
  <c r="R616" i="96"/>
  <c r="R791" i="96"/>
  <c r="R1204" i="96"/>
  <c r="R531" i="96"/>
  <c r="R809" i="96"/>
  <c r="R149" i="96"/>
  <c r="R258" i="96"/>
  <c r="R137" i="96"/>
  <c r="R498" i="96"/>
  <c r="R92" i="96"/>
  <c r="R222" i="96"/>
  <c r="R60" i="96"/>
  <c r="R342" i="96"/>
  <c r="R1129" i="96"/>
  <c r="R144" i="96"/>
  <c r="Q730" i="96"/>
  <c r="Q757" i="96"/>
  <c r="Q1079" i="96"/>
  <c r="Q574" i="96"/>
  <c r="Q85" i="96"/>
  <c r="Q595" i="96"/>
  <c r="Q946" i="96"/>
  <c r="Q845" i="96"/>
  <c r="Q592" i="96"/>
  <c r="Q1200" i="96"/>
  <c r="Q434" i="96"/>
  <c r="Q216" i="96"/>
  <c r="Q857" i="96"/>
  <c r="Q428" i="96"/>
  <c r="Q835" i="96"/>
  <c r="Q671" i="96"/>
  <c r="Q930" i="96"/>
  <c r="Q298" i="96"/>
  <c r="Q152" i="96"/>
  <c r="Q663" i="96"/>
  <c r="Q1183" i="96"/>
  <c r="Q623" i="96"/>
  <c r="Q949" i="96"/>
  <c r="Q548" i="96"/>
  <c r="Q543" i="96"/>
  <c r="Q217" i="96"/>
  <c r="Q192" i="96"/>
  <c r="Q573" i="96"/>
  <c r="Q622" i="96"/>
  <c r="Q126" i="96"/>
  <c r="Q1021" i="96"/>
  <c r="Q637" i="96"/>
  <c r="Q744" i="96"/>
  <c r="Q924" i="96"/>
  <c r="Q28" i="96"/>
  <c r="Q199" i="96"/>
  <c r="Q692" i="96"/>
  <c r="Q1118" i="96"/>
  <c r="Q820" i="96"/>
  <c r="Q343" i="96"/>
  <c r="Q1123" i="96"/>
  <c r="Q654" i="96"/>
  <c r="Q519" i="96"/>
  <c r="Q139" i="96"/>
  <c r="Q505" i="96"/>
  <c r="Q467" i="96"/>
  <c r="Q772" i="96"/>
  <c r="Q530" i="96"/>
  <c r="Q994" i="96"/>
  <c r="Q122" i="96"/>
  <c r="Q193" i="96"/>
  <c r="Q309" i="96"/>
  <c r="Q341" i="96"/>
  <c r="Q350" i="96"/>
  <c r="Q412" i="96"/>
  <c r="Q302" i="96"/>
  <c r="Q254" i="96"/>
  <c r="Q256" i="96"/>
  <c r="Q991" i="96"/>
  <c r="Q452" i="96"/>
  <c r="Q371" i="96"/>
  <c r="Q649" i="96"/>
  <c r="Q511" i="96"/>
  <c r="Q608" i="96"/>
  <c r="Q178" i="96"/>
  <c r="Q521" i="96"/>
  <c r="Q391" i="96"/>
  <c r="Q1199" i="96"/>
  <c r="Q109" i="96"/>
  <c r="Q655" i="96"/>
  <c r="Q182" i="96"/>
  <c r="Q63" i="96"/>
  <c r="Q779" i="96"/>
  <c r="Q1164" i="96"/>
  <c r="Q666" i="96"/>
  <c r="Q185" i="96"/>
  <c r="Q908" i="96"/>
  <c r="Q1148" i="96"/>
  <c r="Q621" i="96"/>
  <c r="Q1187" i="96"/>
  <c r="Q763" i="96"/>
  <c r="Q353" i="96"/>
  <c r="Q644" i="96"/>
  <c r="Q464" i="96"/>
  <c r="Q1175" i="96"/>
  <c r="Q220" i="96"/>
  <c r="Q43" i="96"/>
  <c r="Q699" i="96"/>
  <c r="Q417" i="96"/>
  <c r="Q346" i="96"/>
  <c r="Q617" i="96"/>
  <c r="Q502" i="96"/>
  <c r="Q726" i="96"/>
  <c r="Q1149" i="96"/>
  <c r="Q232" i="96"/>
  <c r="Q145" i="96"/>
  <c r="Q1085" i="96"/>
  <c r="Q738" i="96"/>
  <c r="Q386" i="96"/>
  <c r="Q700" i="96"/>
  <c r="Q48" i="96"/>
  <c r="Q1008" i="96"/>
  <c r="Q837" i="96"/>
  <c r="Q662" i="96"/>
  <c r="Q448" i="96"/>
  <c r="Q1178" i="96"/>
  <c r="Q808" i="96"/>
  <c r="Q96" i="96"/>
  <c r="Q1135" i="96"/>
  <c r="Q187" i="96"/>
  <c r="Q607" i="96"/>
  <c r="Q1087" i="96"/>
  <c r="Q1082" i="96"/>
  <c r="Q883" i="96"/>
  <c r="Q1139" i="96"/>
  <c r="Q828" i="96"/>
  <c r="Q55" i="96"/>
  <c r="Q290" i="96"/>
  <c r="Q509" i="96"/>
  <c r="Q989" i="96"/>
  <c r="Q612" i="96"/>
  <c r="Q1193" i="96"/>
  <c r="Q360" i="96"/>
  <c r="Q1103" i="96"/>
  <c r="Q406" i="96"/>
  <c r="Q165" i="96"/>
  <c r="Q1180" i="96"/>
  <c r="Q97" i="96"/>
  <c r="Q458" i="96"/>
  <c r="Q372" i="96"/>
  <c r="Q1017" i="96"/>
  <c r="Q909" i="96"/>
  <c r="Q273" i="96"/>
  <c r="Q611" i="96"/>
  <c r="Q674" i="96"/>
  <c r="Q606" i="96"/>
  <c r="Q1098" i="96"/>
  <c r="Q926" i="96"/>
  <c r="Q242" i="96"/>
  <c r="Q892" i="96"/>
  <c r="Q111" i="96"/>
  <c r="Q740" i="96"/>
  <c r="Q274" i="96"/>
  <c r="Q948" i="96"/>
  <c r="Q1132" i="96"/>
  <c r="Q629" i="96"/>
  <c r="Q470" i="96"/>
  <c r="Q889" i="96"/>
  <c r="Q160" i="96"/>
  <c r="Q685" i="96"/>
  <c r="Q799" i="96"/>
  <c r="Q340" i="96"/>
  <c r="Q785" i="96"/>
  <c r="Q1137" i="96"/>
  <c r="Q1042" i="96"/>
  <c r="Q579" i="96"/>
  <c r="Q732" i="96"/>
  <c r="Q801" i="96"/>
  <c r="Q712" i="96"/>
  <c r="Q1034" i="96"/>
  <c r="Q795" i="96"/>
  <c r="Q609" i="96"/>
  <c r="Q114" i="96"/>
  <c r="Q638" i="96"/>
  <c r="Q118" i="96"/>
  <c r="Q832" i="96"/>
  <c r="Q249" i="96"/>
  <c r="Q840" i="96"/>
  <c r="Q4" i="96"/>
  <c r="Q1099" i="96"/>
  <c r="Q518" i="96"/>
  <c r="Q950" i="96"/>
  <c r="Q320" i="96"/>
  <c r="Q855" i="96"/>
  <c r="Q839" i="96"/>
  <c r="Q1065" i="96"/>
  <c r="Q500" i="96"/>
  <c r="Q814" i="96"/>
  <c r="Q1066" i="96"/>
  <c r="Q383" i="96"/>
  <c r="Q225" i="96"/>
  <c r="Q590" i="96"/>
  <c r="Q1041" i="96"/>
  <c r="Q544" i="96"/>
  <c r="Q584" i="96"/>
  <c r="Q1048" i="96"/>
  <c r="Q815" i="96"/>
  <c r="Q964" i="96"/>
  <c r="Q940" i="96"/>
  <c r="Q1176" i="96"/>
  <c r="Q475" i="96"/>
  <c r="Q786" i="96"/>
  <c r="Q1185" i="96"/>
  <c r="Q267" i="96"/>
  <c r="Q1064" i="96"/>
  <c r="Q596" i="96"/>
  <c r="Q1106" i="96"/>
  <c r="Q707" i="96"/>
  <c r="Q21" i="96"/>
  <c r="Q11" i="96"/>
  <c r="Q865" i="96"/>
  <c r="Q1028" i="96"/>
  <c r="Q1126" i="96"/>
  <c r="Q420" i="96"/>
  <c r="Q778" i="96"/>
  <c r="Q935" i="96"/>
  <c r="Q15" i="96"/>
  <c r="Q1151" i="96"/>
  <c r="Q616" i="96"/>
  <c r="Q791" i="96"/>
  <c r="Q1204" i="96"/>
  <c r="Q531" i="96"/>
  <c r="Q809" i="96"/>
  <c r="Q149" i="96"/>
  <c r="Q258" i="96"/>
  <c r="Q137" i="96"/>
  <c r="Q498" i="96"/>
  <c r="Q92" i="96"/>
  <c r="Q222" i="96"/>
  <c r="Q60" i="96"/>
  <c r="Q342" i="96"/>
  <c r="Q1129" i="96"/>
  <c r="Q144" i="96"/>
  <c r="M730" i="96"/>
  <c r="P730" i="96" s="1"/>
  <c r="M757" i="96"/>
  <c r="P757" i="96" s="1"/>
  <c r="M1079" i="96"/>
  <c r="P1079" i="96" s="1"/>
  <c r="M574" i="96"/>
  <c r="P574" i="96" s="1"/>
  <c r="M85" i="96"/>
  <c r="P85" i="96" s="1"/>
  <c r="M595" i="96"/>
  <c r="P595" i="96" s="1"/>
  <c r="M946" i="96"/>
  <c r="P946" i="96" s="1"/>
  <c r="M845" i="96"/>
  <c r="P845" i="96" s="1"/>
  <c r="M592" i="96"/>
  <c r="P592" i="96" s="1"/>
  <c r="M1200" i="96"/>
  <c r="P1200" i="96" s="1"/>
  <c r="M434" i="96"/>
  <c r="P434" i="96" s="1"/>
  <c r="M216" i="96"/>
  <c r="P216" i="96" s="1"/>
  <c r="M857" i="96"/>
  <c r="P857" i="96" s="1"/>
  <c r="M428" i="96"/>
  <c r="P428" i="96" s="1"/>
  <c r="M835" i="96"/>
  <c r="P835" i="96" s="1"/>
  <c r="M671" i="96"/>
  <c r="P671" i="96" s="1"/>
  <c r="M930" i="96"/>
  <c r="P930" i="96" s="1"/>
  <c r="M298" i="96"/>
  <c r="P298" i="96" s="1"/>
  <c r="M152" i="96"/>
  <c r="P152" i="96" s="1"/>
  <c r="M663" i="96"/>
  <c r="P663" i="96" s="1"/>
  <c r="M1183" i="96"/>
  <c r="P1183" i="96" s="1"/>
  <c r="M623" i="96"/>
  <c r="P623" i="96" s="1"/>
  <c r="M949" i="96"/>
  <c r="P949" i="96" s="1"/>
  <c r="M548" i="96"/>
  <c r="P548" i="96" s="1"/>
  <c r="M543" i="96"/>
  <c r="P543" i="96" s="1"/>
  <c r="M217" i="96"/>
  <c r="P217" i="96" s="1"/>
  <c r="M192" i="96"/>
  <c r="P192" i="96" s="1"/>
  <c r="M573" i="96"/>
  <c r="P573" i="96" s="1"/>
  <c r="M622" i="96"/>
  <c r="P622" i="96" s="1"/>
  <c r="M126" i="96"/>
  <c r="P126" i="96" s="1"/>
  <c r="M1021" i="96"/>
  <c r="P1021" i="96" s="1"/>
  <c r="M637" i="96"/>
  <c r="P637" i="96" s="1"/>
  <c r="M744" i="96"/>
  <c r="P744" i="96" s="1"/>
  <c r="M924" i="96"/>
  <c r="P924" i="96" s="1"/>
  <c r="M28" i="96"/>
  <c r="P28" i="96" s="1"/>
  <c r="M199" i="96"/>
  <c r="P199" i="96" s="1"/>
  <c r="M692" i="96"/>
  <c r="P692" i="96" s="1"/>
  <c r="M1118" i="96"/>
  <c r="P1118" i="96" s="1"/>
  <c r="M820" i="96"/>
  <c r="P820" i="96" s="1"/>
  <c r="M343" i="96"/>
  <c r="P343" i="96" s="1"/>
  <c r="M1123" i="96"/>
  <c r="P1123" i="96" s="1"/>
  <c r="M654" i="96"/>
  <c r="P654" i="96" s="1"/>
  <c r="M519" i="96"/>
  <c r="P519" i="96" s="1"/>
  <c r="M139" i="96"/>
  <c r="P139" i="96" s="1"/>
  <c r="M505" i="96"/>
  <c r="P505" i="96" s="1"/>
  <c r="M467" i="96"/>
  <c r="P467" i="96" s="1"/>
  <c r="M772" i="96"/>
  <c r="P772" i="96" s="1"/>
  <c r="M530" i="96"/>
  <c r="P530" i="96" s="1"/>
  <c r="M994" i="96"/>
  <c r="P994" i="96" s="1"/>
  <c r="M122" i="96"/>
  <c r="P122" i="96" s="1"/>
  <c r="M193" i="96"/>
  <c r="P193" i="96" s="1"/>
  <c r="M309" i="96"/>
  <c r="P309" i="96" s="1"/>
  <c r="M341" i="96"/>
  <c r="P341" i="96" s="1"/>
  <c r="M350" i="96"/>
  <c r="P350" i="96" s="1"/>
  <c r="M412" i="96"/>
  <c r="P412" i="96" s="1"/>
  <c r="M302" i="96"/>
  <c r="P302" i="96" s="1"/>
  <c r="M254" i="96"/>
  <c r="P254" i="96" s="1"/>
  <c r="M256" i="96"/>
  <c r="P256" i="96" s="1"/>
  <c r="M991" i="96"/>
  <c r="P991" i="96" s="1"/>
  <c r="M452" i="96"/>
  <c r="P452" i="96" s="1"/>
  <c r="M371" i="96"/>
  <c r="P371" i="96" s="1"/>
  <c r="M649" i="96"/>
  <c r="P649" i="96" s="1"/>
  <c r="M511" i="96"/>
  <c r="P511" i="96" s="1"/>
  <c r="M608" i="96"/>
  <c r="P608" i="96" s="1"/>
  <c r="M178" i="96"/>
  <c r="P178" i="96" s="1"/>
  <c r="M521" i="96"/>
  <c r="P521" i="96" s="1"/>
  <c r="M391" i="96"/>
  <c r="P391" i="96" s="1"/>
  <c r="M1199" i="96"/>
  <c r="P1199" i="96" s="1"/>
  <c r="M109" i="96"/>
  <c r="P109" i="96" s="1"/>
  <c r="M655" i="96"/>
  <c r="P655" i="96" s="1"/>
  <c r="M182" i="96"/>
  <c r="P182" i="96" s="1"/>
  <c r="M63" i="96"/>
  <c r="P63" i="96" s="1"/>
  <c r="M779" i="96"/>
  <c r="P779" i="96" s="1"/>
  <c r="M1164" i="96"/>
  <c r="P1164" i="96" s="1"/>
  <c r="M666" i="96"/>
  <c r="P666" i="96" s="1"/>
  <c r="M185" i="96"/>
  <c r="P185" i="96" s="1"/>
  <c r="M908" i="96"/>
  <c r="P908" i="96" s="1"/>
  <c r="M1148" i="96"/>
  <c r="P1148" i="96" s="1"/>
  <c r="M621" i="96"/>
  <c r="P621" i="96" s="1"/>
  <c r="M1187" i="96"/>
  <c r="P1187" i="96" s="1"/>
  <c r="M763" i="96"/>
  <c r="P763" i="96" s="1"/>
  <c r="M353" i="96"/>
  <c r="P353" i="96" s="1"/>
  <c r="M644" i="96"/>
  <c r="P644" i="96" s="1"/>
  <c r="M464" i="96"/>
  <c r="P464" i="96" s="1"/>
  <c r="M1175" i="96"/>
  <c r="P1175" i="96" s="1"/>
  <c r="M220" i="96"/>
  <c r="P220" i="96" s="1"/>
  <c r="M43" i="96"/>
  <c r="P43" i="96" s="1"/>
  <c r="M699" i="96"/>
  <c r="P699" i="96" s="1"/>
  <c r="M417" i="96"/>
  <c r="P417" i="96" s="1"/>
  <c r="M346" i="96"/>
  <c r="P346" i="96" s="1"/>
  <c r="M617" i="96"/>
  <c r="P617" i="96" s="1"/>
  <c r="M502" i="96"/>
  <c r="P502" i="96" s="1"/>
  <c r="M726" i="96"/>
  <c r="P726" i="96" s="1"/>
  <c r="M1149" i="96"/>
  <c r="P1149" i="96" s="1"/>
  <c r="M232" i="96"/>
  <c r="P232" i="96" s="1"/>
  <c r="M145" i="96"/>
  <c r="P145" i="96" s="1"/>
  <c r="M1085" i="96"/>
  <c r="P1085" i="96" s="1"/>
  <c r="M738" i="96"/>
  <c r="P738" i="96" s="1"/>
  <c r="M386" i="96"/>
  <c r="P386" i="96" s="1"/>
  <c r="M700" i="96"/>
  <c r="P700" i="96" s="1"/>
  <c r="M48" i="96"/>
  <c r="P48" i="96" s="1"/>
  <c r="M1008" i="96"/>
  <c r="P1008" i="96" s="1"/>
  <c r="M837" i="96"/>
  <c r="P837" i="96" s="1"/>
  <c r="M662" i="96"/>
  <c r="P662" i="96" s="1"/>
  <c r="M448" i="96"/>
  <c r="P448" i="96" s="1"/>
  <c r="M1178" i="96"/>
  <c r="P1178" i="96" s="1"/>
  <c r="M808" i="96"/>
  <c r="P808" i="96" s="1"/>
  <c r="M96" i="96"/>
  <c r="P96" i="96" s="1"/>
  <c r="M1135" i="96"/>
  <c r="P1135" i="96" s="1"/>
  <c r="M187" i="96"/>
  <c r="P187" i="96" s="1"/>
  <c r="M607" i="96"/>
  <c r="P607" i="96" s="1"/>
  <c r="M1087" i="96"/>
  <c r="P1087" i="96" s="1"/>
  <c r="M1082" i="96"/>
  <c r="P1082" i="96" s="1"/>
  <c r="M883" i="96"/>
  <c r="P883" i="96" s="1"/>
  <c r="M1139" i="96"/>
  <c r="P1139" i="96" s="1"/>
  <c r="M828" i="96"/>
  <c r="P828" i="96" s="1"/>
  <c r="M55" i="96"/>
  <c r="P55" i="96" s="1"/>
  <c r="M290" i="96"/>
  <c r="P290" i="96" s="1"/>
  <c r="M509" i="96"/>
  <c r="P509" i="96" s="1"/>
  <c r="M989" i="96"/>
  <c r="P989" i="96" s="1"/>
  <c r="M612" i="96"/>
  <c r="P612" i="96" s="1"/>
  <c r="M1193" i="96"/>
  <c r="P1193" i="96" s="1"/>
  <c r="M360" i="96"/>
  <c r="P360" i="96" s="1"/>
  <c r="M1103" i="96"/>
  <c r="P1103" i="96" s="1"/>
  <c r="M406" i="96"/>
  <c r="P406" i="96" s="1"/>
  <c r="M165" i="96"/>
  <c r="P165" i="96" s="1"/>
  <c r="M1180" i="96"/>
  <c r="P1180" i="96" s="1"/>
  <c r="M97" i="96"/>
  <c r="P97" i="96" s="1"/>
  <c r="M458" i="96"/>
  <c r="P458" i="96" s="1"/>
  <c r="M372" i="96"/>
  <c r="P372" i="96" s="1"/>
  <c r="M1017" i="96"/>
  <c r="P1017" i="96" s="1"/>
  <c r="M909" i="96"/>
  <c r="P909" i="96" s="1"/>
  <c r="M273" i="96"/>
  <c r="P273" i="96" s="1"/>
  <c r="M611" i="96"/>
  <c r="P611" i="96" s="1"/>
  <c r="M674" i="96"/>
  <c r="P674" i="96" s="1"/>
  <c r="M606" i="96"/>
  <c r="P606" i="96" s="1"/>
  <c r="M1098" i="96"/>
  <c r="P1098" i="96" s="1"/>
  <c r="M926" i="96"/>
  <c r="P926" i="96" s="1"/>
  <c r="M242" i="96"/>
  <c r="P242" i="96" s="1"/>
  <c r="M892" i="96"/>
  <c r="P892" i="96" s="1"/>
  <c r="M111" i="96"/>
  <c r="P111" i="96" s="1"/>
  <c r="M740" i="96"/>
  <c r="P740" i="96" s="1"/>
  <c r="M274" i="96"/>
  <c r="P274" i="96" s="1"/>
  <c r="M948" i="96"/>
  <c r="P948" i="96" s="1"/>
  <c r="M1132" i="96"/>
  <c r="P1132" i="96" s="1"/>
  <c r="M629" i="96"/>
  <c r="P629" i="96" s="1"/>
  <c r="M470" i="96"/>
  <c r="P470" i="96" s="1"/>
  <c r="M889" i="96"/>
  <c r="P889" i="96" s="1"/>
  <c r="M160" i="96"/>
  <c r="P160" i="96" s="1"/>
  <c r="M685" i="96"/>
  <c r="P685" i="96" s="1"/>
  <c r="M799" i="96"/>
  <c r="P799" i="96" s="1"/>
  <c r="M340" i="96"/>
  <c r="P340" i="96" s="1"/>
  <c r="M785" i="96"/>
  <c r="P785" i="96" s="1"/>
  <c r="M1137" i="96"/>
  <c r="P1137" i="96" s="1"/>
  <c r="M1042" i="96"/>
  <c r="P1042" i="96" s="1"/>
  <c r="M579" i="96"/>
  <c r="P579" i="96" s="1"/>
  <c r="M732" i="96"/>
  <c r="P732" i="96" s="1"/>
  <c r="M801" i="96"/>
  <c r="P801" i="96" s="1"/>
  <c r="M712" i="96"/>
  <c r="P712" i="96" s="1"/>
  <c r="M1034" i="96"/>
  <c r="P1034" i="96" s="1"/>
  <c r="M795" i="96"/>
  <c r="P795" i="96" s="1"/>
  <c r="M609" i="96"/>
  <c r="P609" i="96" s="1"/>
  <c r="M114" i="96"/>
  <c r="P114" i="96" s="1"/>
  <c r="M638" i="96"/>
  <c r="P638" i="96" s="1"/>
  <c r="M118" i="96"/>
  <c r="P118" i="96" s="1"/>
  <c r="M832" i="96"/>
  <c r="P832" i="96" s="1"/>
  <c r="M249" i="96"/>
  <c r="P249" i="96" s="1"/>
  <c r="M840" i="96"/>
  <c r="P840" i="96" s="1"/>
  <c r="M4" i="96"/>
  <c r="P4" i="96" s="1"/>
  <c r="M1099" i="96"/>
  <c r="P1099" i="96" s="1"/>
  <c r="M518" i="96"/>
  <c r="P518" i="96" s="1"/>
  <c r="M950" i="96"/>
  <c r="P950" i="96" s="1"/>
  <c r="M320" i="96"/>
  <c r="P320" i="96" s="1"/>
  <c r="M855" i="96"/>
  <c r="P855" i="96" s="1"/>
  <c r="M839" i="96"/>
  <c r="P839" i="96" s="1"/>
  <c r="M1065" i="96"/>
  <c r="P1065" i="96" s="1"/>
  <c r="M500" i="96"/>
  <c r="P500" i="96" s="1"/>
  <c r="M814" i="96"/>
  <c r="P814" i="96" s="1"/>
  <c r="M1066" i="96"/>
  <c r="P1066" i="96" s="1"/>
  <c r="M383" i="96"/>
  <c r="P383" i="96" s="1"/>
  <c r="M225" i="96"/>
  <c r="P225" i="96" s="1"/>
  <c r="M590" i="96"/>
  <c r="P590" i="96" s="1"/>
  <c r="M1041" i="96"/>
  <c r="P1041" i="96" s="1"/>
  <c r="M544" i="96"/>
  <c r="P544" i="96" s="1"/>
  <c r="M584" i="96"/>
  <c r="P584" i="96" s="1"/>
  <c r="M1048" i="96"/>
  <c r="P1048" i="96" s="1"/>
  <c r="M815" i="96"/>
  <c r="P815" i="96" s="1"/>
  <c r="M964" i="96"/>
  <c r="P964" i="96" s="1"/>
  <c r="M940" i="96"/>
  <c r="P940" i="96" s="1"/>
  <c r="M1176" i="96"/>
  <c r="P1176" i="96" s="1"/>
  <c r="M475" i="96"/>
  <c r="P475" i="96" s="1"/>
  <c r="M786" i="96"/>
  <c r="P786" i="96" s="1"/>
  <c r="M1185" i="96"/>
  <c r="P1185" i="96" s="1"/>
  <c r="M267" i="96"/>
  <c r="P267" i="96" s="1"/>
  <c r="M1064" i="96"/>
  <c r="P1064" i="96" s="1"/>
  <c r="M596" i="96"/>
  <c r="P596" i="96" s="1"/>
  <c r="M1106" i="96"/>
  <c r="P1106" i="96" s="1"/>
  <c r="M707" i="96"/>
  <c r="P707" i="96" s="1"/>
  <c r="M21" i="96"/>
  <c r="P21" i="96" s="1"/>
  <c r="M11" i="96"/>
  <c r="P11" i="96" s="1"/>
  <c r="M865" i="96"/>
  <c r="P865" i="96" s="1"/>
  <c r="M1028" i="96"/>
  <c r="P1028" i="96" s="1"/>
  <c r="M1126" i="96"/>
  <c r="P1126" i="96" s="1"/>
  <c r="M420" i="96"/>
  <c r="P420" i="96" s="1"/>
  <c r="M778" i="96"/>
  <c r="P778" i="96" s="1"/>
  <c r="M935" i="96"/>
  <c r="P935" i="96" s="1"/>
  <c r="M15" i="96"/>
  <c r="P15" i="96" s="1"/>
  <c r="M1151" i="96"/>
  <c r="P1151" i="96" s="1"/>
  <c r="M616" i="96"/>
  <c r="P616" i="96" s="1"/>
  <c r="M791" i="96"/>
  <c r="P791" i="96" s="1"/>
  <c r="M1204" i="96"/>
  <c r="P1204" i="96" s="1"/>
  <c r="M531" i="96"/>
  <c r="P531" i="96" s="1"/>
  <c r="M809" i="96"/>
  <c r="P809" i="96" s="1"/>
  <c r="M149" i="96"/>
  <c r="P149" i="96" s="1"/>
  <c r="M258" i="96"/>
  <c r="P258" i="96" s="1"/>
  <c r="M137" i="96"/>
  <c r="P137" i="96" s="1"/>
  <c r="M498" i="96"/>
  <c r="P498" i="96" s="1"/>
  <c r="M92" i="96"/>
  <c r="P92" i="96" s="1"/>
  <c r="M222" i="96"/>
  <c r="P222" i="96" s="1"/>
  <c r="M60" i="96"/>
  <c r="P60" i="96" s="1"/>
  <c r="M342" i="96"/>
  <c r="P342" i="96" s="1"/>
  <c r="M1129" i="96"/>
  <c r="P1129" i="96" s="1"/>
  <c r="M144" i="96"/>
  <c r="P144" i="96" s="1"/>
  <c r="E196" i="11384" l="1"/>
  <c r="D197" i="11384"/>
  <c r="D200" i="11384"/>
  <c r="D199" i="11384"/>
  <c r="E199" i="11384"/>
  <c r="D198" i="11384"/>
  <c r="E198" i="11384"/>
  <c r="D196" i="11384"/>
  <c r="E197" i="11384"/>
  <c r="E1212" i="96"/>
  <c r="C730" i="96"/>
  <c r="C757" i="96"/>
  <c r="C1079" i="96"/>
  <c r="C574" i="96"/>
  <c r="C85" i="96"/>
  <c r="C595" i="96"/>
  <c r="C946" i="96"/>
  <c r="C845" i="96"/>
  <c r="C592" i="96"/>
  <c r="C1200" i="96"/>
  <c r="C434" i="96"/>
  <c r="C216" i="96"/>
  <c r="C857" i="96"/>
  <c r="C428" i="96"/>
  <c r="C835" i="96"/>
  <c r="C671" i="96"/>
  <c r="C930" i="96"/>
  <c r="C298" i="96"/>
  <c r="C152" i="96"/>
  <c r="C663" i="96"/>
  <c r="C1183" i="96"/>
  <c r="C623" i="96"/>
  <c r="C949" i="96"/>
  <c r="C548" i="96"/>
  <c r="C543" i="96"/>
  <c r="C217" i="96"/>
  <c r="C192" i="96"/>
  <c r="C573" i="96"/>
  <c r="C622" i="96"/>
  <c r="C126" i="96"/>
  <c r="C1021" i="96"/>
  <c r="C637" i="96"/>
  <c r="C744" i="96"/>
  <c r="C924" i="96"/>
  <c r="C28" i="96"/>
  <c r="C199" i="96"/>
  <c r="C692" i="96"/>
  <c r="C1118" i="96"/>
  <c r="C820" i="96"/>
  <c r="C343" i="96"/>
  <c r="C1123" i="96"/>
  <c r="C654" i="96"/>
  <c r="C519" i="96"/>
  <c r="C139" i="96"/>
  <c r="C505" i="96"/>
  <c r="C467" i="96"/>
  <c r="C772" i="96"/>
  <c r="C530" i="96"/>
  <c r="C994" i="96"/>
  <c r="C122" i="96"/>
  <c r="C193" i="96"/>
  <c r="C309" i="96"/>
  <c r="C341" i="96"/>
  <c r="C350" i="96"/>
  <c r="C412" i="96"/>
  <c r="C302" i="96"/>
  <c r="C254" i="96"/>
  <c r="C256" i="96"/>
  <c r="C991" i="96"/>
  <c r="C452" i="96"/>
  <c r="C371" i="96"/>
  <c r="C649" i="96"/>
  <c r="C511" i="96"/>
  <c r="C608" i="96"/>
  <c r="C178" i="96"/>
  <c r="C521" i="96"/>
  <c r="C391" i="96"/>
  <c r="C1199" i="96"/>
  <c r="C109" i="96"/>
  <c r="C655" i="96"/>
  <c r="C182" i="96"/>
  <c r="C63" i="96"/>
  <c r="C779" i="96"/>
  <c r="C1164" i="96"/>
  <c r="C666" i="96"/>
  <c r="C185" i="96"/>
  <c r="C908" i="96"/>
  <c r="C1148" i="96"/>
  <c r="C621" i="96"/>
  <c r="C1187" i="96"/>
  <c r="C763" i="96"/>
  <c r="C353" i="96"/>
  <c r="C644" i="96"/>
  <c r="C464" i="96"/>
  <c r="C1175" i="96"/>
  <c r="C220" i="96"/>
  <c r="C43" i="96"/>
  <c r="C699" i="96"/>
  <c r="C417" i="96"/>
  <c r="C346" i="96"/>
  <c r="C617" i="96"/>
  <c r="C502" i="96"/>
  <c r="C726" i="96"/>
  <c r="C1149" i="96"/>
  <c r="C232" i="96"/>
  <c r="C145" i="96"/>
  <c r="C1085" i="96"/>
  <c r="C738" i="96"/>
  <c r="C386" i="96"/>
  <c r="C700" i="96"/>
  <c r="C48" i="96"/>
  <c r="C1008" i="96"/>
  <c r="C837" i="96"/>
  <c r="C662" i="96"/>
  <c r="C448" i="96"/>
  <c r="C1178" i="96"/>
  <c r="C808" i="96"/>
  <c r="C96" i="96"/>
  <c r="C1135" i="96"/>
  <c r="C187" i="96"/>
  <c r="C607" i="96"/>
  <c r="C1087" i="96"/>
  <c r="C1082" i="96"/>
  <c r="C883" i="96"/>
  <c r="C1139" i="96"/>
  <c r="C828" i="96"/>
  <c r="C55" i="96"/>
  <c r="C290" i="96"/>
  <c r="C509" i="96"/>
  <c r="C989" i="96"/>
  <c r="C612" i="96"/>
  <c r="C1193" i="96"/>
  <c r="C360" i="96"/>
  <c r="C1103" i="96"/>
  <c r="C406" i="96"/>
  <c r="C165" i="96"/>
  <c r="C1180" i="96"/>
  <c r="C97" i="96"/>
  <c r="C458" i="96"/>
  <c r="C372" i="96"/>
  <c r="C1017" i="96"/>
  <c r="C909" i="96"/>
  <c r="C273" i="96"/>
  <c r="C611" i="96"/>
  <c r="C674" i="96"/>
  <c r="C606" i="96"/>
  <c r="C1098" i="96"/>
  <c r="C926" i="96"/>
  <c r="C242" i="96"/>
  <c r="C892" i="96"/>
  <c r="C111" i="96"/>
  <c r="C740" i="96"/>
  <c r="C274" i="96"/>
  <c r="C948" i="96"/>
  <c r="C1132" i="96"/>
  <c r="C629" i="96"/>
  <c r="C470" i="96"/>
  <c r="C889" i="96"/>
  <c r="C160" i="96"/>
  <c r="C685" i="96"/>
  <c r="C799" i="96"/>
  <c r="C340" i="96"/>
  <c r="C785" i="96"/>
  <c r="C1137" i="96"/>
  <c r="C1042" i="96"/>
  <c r="C579" i="96"/>
  <c r="C732" i="96"/>
  <c r="C801" i="96"/>
  <c r="C712" i="96"/>
  <c r="C1034" i="96"/>
  <c r="C795" i="96"/>
  <c r="C609" i="96"/>
  <c r="C114" i="96"/>
  <c r="C638" i="96"/>
  <c r="C118" i="96"/>
  <c r="C832" i="96"/>
  <c r="C249" i="96"/>
  <c r="C840" i="96"/>
  <c r="C4" i="96"/>
  <c r="C1099" i="96"/>
  <c r="C518" i="96"/>
  <c r="C950" i="96"/>
  <c r="C320" i="96"/>
  <c r="C855" i="96"/>
  <c r="C839" i="96"/>
  <c r="C1065" i="96"/>
  <c r="C500" i="96"/>
  <c r="C814" i="96"/>
  <c r="C1066" i="96"/>
  <c r="C383" i="96"/>
  <c r="C225" i="96"/>
  <c r="C590" i="96"/>
  <c r="C1041" i="96"/>
  <c r="C544" i="96"/>
  <c r="C584" i="96"/>
  <c r="C1048" i="96"/>
  <c r="C815" i="96"/>
  <c r="C964" i="96"/>
  <c r="C940" i="96"/>
  <c r="C1176" i="96"/>
  <c r="C475" i="96"/>
  <c r="C786" i="96"/>
  <c r="C1185" i="96"/>
  <c r="C267" i="96"/>
  <c r="C1064" i="96"/>
  <c r="C596" i="96"/>
  <c r="C1106" i="96"/>
  <c r="C707" i="96"/>
  <c r="C21" i="96"/>
  <c r="C11" i="96"/>
  <c r="C865" i="96"/>
  <c r="C1028" i="96"/>
  <c r="C1126" i="96"/>
  <c r="C420" i="96"/>
  <c r="C778" i="96"/>
  <c r="C935" i="96"/>
  <c r="C15" i="96"/>
  <c r="C1151" i="96"/>
  <c r="C616" i="96"/>
  <c r="C791" i="96"/>
  <c r="C1204" i="96"/>
  <c r="C531" i="96"/>
  <c r="C809" i="96"/>
  <c r="C149" i="96"/>
  <c r="C258" i="96"/>
  <c r="C137" i="96"/>
  <c r="C498" i="96"/>
  <c r="C92" i="96"/>
  <c r="C222" i="96"/>
  <c r="C60" i="96"/>
  <c r="C342" i="96"/>
  <c r="C1129" i="96"/>
  <c r="C144" i="96"/>
  <c r="B730" i="96"/>
  <c r="B757" i="96"/>
  <c r="B1079" i="96"/>
  <c r="B574" i="96"/>
  <c r="B85" i="96"/>
  <c r="B595" i="96"/>
  <c r="B946" i="96"/>
  <c r="B845" i="96"/>
  <c r="B592" i="96"/>
  <c r="B1200" i="96"/>
  <c r="B434" i="96"/>
  <c r="B216" i="96"/>
  <c r="B857" i="96"/>
  <c r="B428" i="96"/>
  <c r="B835" i="96"/>
  <c r="B671" i="96"/>
  <c r="B930" i="96"/>
  <c r="B298" i="96"/>
  <c r="B152" i="96"/>
  <c r="B663" i="96"/>
  <c r="B1183" i="96"/>
  <c r="B623" i="96"/>
  <c r="B949" i="96"/>
  <c r="B548" i="96"/>
  <c r="B543" i="96"/>
  <c r="B217" i="96"/>
  <c r="B192" i="96"/>
  <c r="B573" i="96"/>
  <c r="B622" i="96"/>
  <c r="B126" i="96"/>
  <c r="B1021" i="96"/>
  <c r="B637" i="96"/>
  <c r="B744" i="96"/>
  <c r="B924" i="96"/>
  <c r="B28" i="96"/>
  <c r="B199" i="96"/>
  <c r="B692" i="96"/>
  <c r="B1118" i="96"/>
  <c r="B820" i="96"/>
  <c r="B343" i="96"/>
  <c r="B1123" i="96"/>
  <c r="B654" i="96"/>
  <c r="B519" i="96"/>
  <c r="B139" i="96"/>
  <c r="B505" i="96"/>
  <c r="B467" i="96"/>
  <c r="B772" i="96"/>
  <c r="B530" i="96"/>
  <c r="B994" i="96"/>
  <c r="B122" i="96"/>
  <c r="B193" i="96"/>
  <c r="B309" i="96"/>
  <c r="B341" i="96"/>
  <c r="B350" i="96"/>
  <c r="B412" i="96"/>
  <c r="B302" i="96"/>
  <c r="B254" i="96"/>
  <c r="B256" i="96"/>
  <c r="B991" i="96"/>
  <c r="B452" i="96"/>
  <c r="B371" i="96"/>
  <c r="B649" i="96"/>
  <c r="B511" i="96"/>
  <c r="B608" i="96"/>
  <c r="B178" i="96"/>
  <c r="B521" i="96"/>
  <c r="B391" i="96"/>
  <c r="B1199" i="96"/>
  <c r="B109" i="96"/>
  <c r="B655" i="96"/>
  <c r="B182" i="96"/>
  <c r="B63" i="96"/>
  <c r="B779" i="96"/>
  <c r="B1164" i="96"/>
  <c r="B666" i="96"/>
  <c r="B185" i="96"/>
  <c r="B908" i="96"/>
  <c r="B1148" i="96"/>
  <c r="B621" i="96"/>
  <c r="B1187" i="96"/>
  <c r="B763" i="96"/>
  <c r="B353" i="96"/>
  <c r="B644" i="96"/>
  <c r="B464" i="96"/>
  <c r="B1175" i="96"/>
  <c r="B220" i="96"/>
  <c r="B43" i="96"/>
  <c r="B699" i="96"/>
  <c r="B417" i="96"/>
  <c r="B346" i="96"/>
  <c r="B617" i="96"/>
  <c r="B502" i="96"/>
  <c r="B726" i="96"/>
  <c r="B1149" i="96"/>
  <c r="B232" i="96"/>
  <c r="B145" i="96"/>
  <c r="B1085" i="96"/>
  <c r="B738" i="96"/>
  <c r="B386" i="96"/>
  <c r="B700" i="96"/>
  <c r="B48" i="96"/>
  <c r="B1008" i="96"/>
  <c r="B837" i="96"/>
  <c r="B662" i="96"/>
  <c r="B448" i="96"/>
  <c r="B1178" i="96"/>
  <c r="B808" i="96"/>
  <c r="B96" i="96"/>
  <c r="B1135" i="96"/>
  <c r="B187" i="96"/>
  <c r="B607" i="96"/>
  <c r="B1087" i="96"/>
  <c r="B1082" i="96"/>
  <c r="B883" i="96"/>
  <c r="B1139" i="96"/>
  <c r="B828" i="96"/>
  <c r="B55" i="96"/>
  <c r="B290" i="96"/>
  <c r="B509" i="96"/>
  <c r="B989" i="96"/>
  <c r="B612" i="96"/>
  <c r="B1193" i="96"/>
  <c r="B360" i="96"/>
  <c r="B1103" i="96"/>
  <c r="B406" i="96"/>
  <c r="B165" i="96"/>
  <c r="B1180" i="96"/>
  <c r="B97" i="96"/>
  <c r="B458" i="96"/>
  <c r="B372" i="96"/>
  <c r="B1017" i="96"/>
  <c r="B909" i="96"/>
  <c r="B273" i="96"/>
  <c r="B611" i="96"/>
  <c r="B674" i="96"/>
  <c r="B606" i="96"/>
  <c r="B1098" i="96"/>
  <c r="B926" i="96"/>
  <c r="B242" i="96"/>
  <c r="B892" i="96"/>
  <c r="B111" i="96"/>
  <c r="B740" i="96"/>
  <c r="B274" i="96"/>
  <c r="B948" i="96"/>
  <c r="B1132" i="96"/>
  <c r="B629" i="96"/>
  <c r="B470" i="96"/>
  <c r="B889" i="96"/>
  <c r="B160" i="96"/>
  <c r="B685" i="96"/>
  <c r="B799" i="96"/>
  <c r="B340" i="96"/>
  <c r="B785" i="96"/>
  <c r="B1137" i="96"/>
  <c r="B1042" i="96"/>
  <c r="B579" i="96"/>
  <c r="B732" i="96"/>
  <c r="B801" i="96"/>
  <c r="B712" i="96"/>
  <c r="B1034" i="96"/>
  <c r="B795" i="96"/>
  <c r="B609" i="96"/>
  <c r="B114" i="96"/>
  <c r="B638" i="96"/>
  <c r="B118" i="96"/>
  <c r="B832" i="96"/>
  <c r="B249" i="96"/>
  <c r="B840" i="96"/>
  <c r="B4" i="96"/>
  <c r="B1099" i="96"/>
  <c r="B518" i="96"/>
  <c r="B950" i="96"/>
  <c r="B320" i="96"/>
  <c r="B855" i="96"/>
  <c r="B839" i="96"/>
  <c r="B1065" i="96"/>
  <c r="B500" i="96"/>
  <c r="B814" i="96"/>
  <c r="B1066" i="96"/>
  <c r="B383" i="96"/>
  <c r="B225" i="96"/>
  <c r="B590" i="96"/>
  <c r="B1041" i="96"/>
  <c r="B544" i="96"/>
  <c r="B584" i="96"/>
  <c r="B1048" i="96"/>
  <c r="B815" i="96"/>
  <c r="B964" i="96"/>
  <c r="B940" i="96"/>
  <c r="B1176" i="96"/>
  <c r="B475" i="96"/>
  <c r="B786" i="96"/>
  <c r="B1185" i="96"/>
  <c r="B267" i="96"/>
  <c r="B1064" i="96"/>
  <c r="B596" i="96"/>
  <c r="B1106" i="96"/>
  <c r="B707" i="96"/>
  <c r="B21" i="96"/>
  <c r="B11" i="96"/>
  <c r="B865" i="96"/>
  <c r="B1028" i="96"/>
  <c r="B1126" i="96"/>
  <c r="B420" i="96"/>
  <c r="B778" i="96"/>
  <c r="B935" i="96"/>
  <c r="B15" i="96"/>
  <c r="B1151" i="96"/>
  <c r="B616" i="96"/>
  <c r="B791" i="96"/>
  <c r="B1204" i="96"/>
  <c r="B531" i="96"/>
  <c r="B809" i="96"/>
  <c r="B149" i="96"/>
  <c r="B258" i="96"/>
  <c r="B137" i="96"/>
  <c r="B498" i="96"/>
  <c r="B92" i="96"/>
  <c r="B222" i="96"/>
  <c r="B60" i="96"/>
  <c r="B342" i="96"/>
  <c r="B1129" i="96"/>
  <c r="B144" i="96"/>
  <c r="E144" i="96" l="1"/>
  <c r="E258" i="96"/>
  <c r="E15" i="96"/>
  <c r="D21" i="96"/>
  <c r="D475" i="96"/>
  <c r="D1041" i="96"/>
  <c r="D839" i="96"/>
  <c r="D249" i="96"/>
  <c r="E712" i="96"/>
  <c r="E799" i="96"/>
  <c r="E274" i="96"/>
  <c r="D590" i="96"/>
  <c r="D814" i="96"/>
  <c r="D855" i="96"/>
  <c r="D1099" i="96"/>
  <c r="D832" i="96"/>
  <c r="D609" i="96"/>
  <c r="D801" i="96"/>
  <c r="D1137" i="96"/>
  <c r="D685" i="96"/>
  <c r="D629" i="96"/>
  <c r="D740" i="96"/>
  <c r="D926" i="96"/>
  <c r="D611" i="96"/>
  <c r="D372" i="96"/>
  <c r="D165" i="96"/>
  <c r="D1193" i="96"/>
  <c r="D290" i="96"/>
  <c r="D883" i="96"/>
  <c r="D187" i="96"/>
  <c r="D1178" i="96"/>
  <c r="D738" i="96"/>
  <c r="D1149" i="96"/>
  <c r="D346" i="96"/>
  <c r="D220" i="96"/>
  <c r="E353" i="96"/>
  <c r="D1148" i="96"/>
  <c r="E1164" i="96"/>
  <c r="D655" i="96"/>
  <c r="E521" i="96"/>
  <c r="D649" i="96"/>
  <c r="E256" i="96"/>
  <c r="E350" i="96"/>
  <c r="E122" i="96"/>
  <c r="E467" i="96"/>
  <c r="E654" i="96"/>
  <c r="E1118" i="96"/>
  <c r="E924" i="96"/>
  <c r="E126" i="96"/>
  <c r="E217" i="96"/>
  <c r="E623" i="96"/>
  <c r="E298" i="96"/>
  <c r="E428" i="96"/>
  <c r="E1200" i="96"/>
  <c r="D595" i="96"/>
  <c r="D757" i="96"/>
  <c r="D1129" i="96"/>
  <c r="D149" i="96"/>
  <c r="D791" i="96"/>
  <c r="D935" i="96"/>
  <c r="D1028" i="96"/>
  <c r="D707" i="96"/>
  <c r="D267" i="96"/>
  <c r="D1176" i="96"/>
  <c r="D1048" i="96"/>
  <c r="D60" i="96"/>
  <c r="D596" i="96"/>
  <c r="D964" i="96"/>
  <c r="D892" i="96"/>
  <c r="E700" i="96"/>
  <c r="E1199" i="96"/>
  <c r="E139" i="96"/>
  <c r="E199" i="96"/>
  <c r="D574" i="96"/>
  <c r="D531" i="96"/>
  <c r="D420" i="96"/>
  <c r="D383" i="96"/>
  <c r="D950" i="96"/>
  <c r="D638" i="96"/>
  <c r="D579" i="96"/>
  <c r="D889" i="96"/>
  <c r="D909" i="96"/>
  <c r="D1103" i="96"/>
  <c r="E828" i="96"/>
  <c r="E96" i="96"/>
  <c r="E502" i="96"/>
  <c r="E464" i="96"/>
  <c r="E185" i="96"/>
  <c r="E452" i="96"/>
  <c r="E309" i="96"/>
  <c r="E573" i="96"/>
  <c r="E663" i="96"/>
  <c r="E216" i="96"/>
  <c r="D1008" i="96"/>
  <c r="E137" i="96"/>
  <c r="E1151" i="96"/>
  <c r="E11" i="96"/>
  <c r="E786" i="96"/>
  <c r="E544" i="96"/>
  <c r="E1065" i="96"/>
  <c r="E840" i="96"/>
  <c r="E1034" i="96"/>
  <c r="E340" i="96"/>
  <c r="E948" i="96"/>
  <c r="E606" i="96"/>
  <c r="E97" i="96"/>
  <c r="E989" i="96"/>
  <c r="E1087" i="96"/>
  <c r="E662" i="96"/>
  <c r="E145" i="96"/>
  <c r="E699" i="96"/>
  <c r="E1187" i="96"/>
  <c r="E63" i="96"/>
  <c r="E608" i="96"/>
  <c r="E302" i="96"/>
  <c r="E530" i="96"/>
  <c r="E343" i="96"/>
  <c r="E637" i="96"/>
  <c r="E548" i="96"/>
  <c r="E671" i="96"/>
  <c r="E845" i="96"/>
  <c r="D144" i="96"/>
  <c r="D674" i="96"/>
  <c r="D1180" i="96"/>
  <c r="D509" i="96"/>
  <c r="D607" i="96"/>
  <c r="D837" i="96"/>
  <c r="E232" i="96"/>
  <c r="E43" i="96"/>
  <c r="E621" i="96"/>
  <c r="D182" i="96"/>
  <c r="D511" i="96"/>
  <c r="D412" i="96"/>
  <c r="D772" i="96"/>
  <c r="D820" i="96"/>
  <c r="E1021" i="96"/>
  <c r="E949" i="96"/>
  <c r="E835" i="96"/>
  <c r="D712" i="96"/>
  <c r="D232" i="96"/>
  <c r="D1021" i="96"/>
  <c r="E21" i="96"/>
  <c r="E674" i="96"/>
  <c r="E182" i="96"/>
  <c r="E946" i="96"/>
  <c r="D258" i="96"/>
  <c r="D799" i="96"/>
  <c r="D43" i="96"/>
  <c r="D949" i="96"/>
  <c r="E475" i="96"/>
  <c r="E1180" i="96"/>
  <c r="E511" i="96"/>
  <c r="E1129" i="96"/>
  <c r="E149" i="96"/>
  <c r="E935" i="96"/>
  <c r="E707" i="96"/>
  <c r="E1176" i="96"/>
  <c r="E590" i="96"/>
  <c r="E855" i="96"/>
  <c r="E832" i="96"/>
  <c r="E801" i="96"/>
  <c r="E685" i="96"/>
  <c r="E740" i="96"/>
  <c r="E611" i="96"/>
  <c r="E165" i="96"/>
  <c r="E290" i="96"/>
  <c r="E187" i="96"/>
  <c r="E1008" i="96"/>
  <c r="E1149" i="96"/>
  <c r="E220" i="96"/>
  <c r="E1148" i="96"/>
  <c r="E655" i="96"/>
  <c r="E649" i="96"/>
  <c r="E595" i="96"/>
  <c r="D15" i="96"/>
  <c r="D274" i="96"/>
  <c r="D621" i="96"/>
  <c r="D835" i="96"/>
  <c r="E1041" i="96"/>
  <c r="E509" i="96"/>
  <c r="E412" i="96"/>
  <c r="E342" i="96"/>
  <c r="E809" i="96"/>
  <c r="E778" i="96"/>
  <c r="E1106" i="96"/>
  <c r="E940" i="96"/>
  <c r="E225" i="96"/>
  <c r="E320" i="96"/>
  <c r="E118" i="96"/>
  <c r="E732" i="96"/>
  <c r="E160" i="96"/>
  <c r="E111" i="96"/>
  <c r="E273" i="96"/>
  <c r="E406" i="96"/>
  <c r="E55" i="96"/>
  <c r="E1135" i="96"/>
  <c r="E48" i="96"/>
  <c r="E726" i="96"/>
  <c r="E1175" i="96"/>
  <c r="E908" i="96"/>
  <c r="E109" i="96"/>
  <c r="E371" i="96"/>
  <c r="E341" i="96"/>
  <c r="E505" i="96"/>
  <c r="E692" i="96"/>
  <c r="E622" i="96"/>
  <c r="E1183" i="96"/>
  <c r="E857" i="96"/>
  <c r="E85" i="96"/>
  <c r="D946" i="96"/>
  <c r="E839" i="96"/>
  <c r="E607" i="96"/>
  <c r="E772" i="96"/>
  <c r="E60" i="96"/>
  <c r="E531" i="96"/>
  <c r="E420" i="96"/>
  <c r="E596" i="96"/>
  <c r="E964" i="96"/>
  <c r="E383" i="96"/>
  <c r="E950" i="96"/>
  <c r="E638" i="96"/>
  <c r="E579" i="96"/>
  <c r="E889" i="96"/>
  <c r="E892" i="96"/>
  <c r="E909" i="96"/>
  <c r="E1103" i="96"/>
  <c r="E574" i="96"/>
  <c r="E249" i="96"/>
  <c r="E837" i="96"/>
  <c r="E820" i="96"/>
  <c r="E222" i="96"/>
  <c r="E1204" i="96"/>
  <c r="E1126" i="96"/>
  <c r="E1064" i="96"/>
  <c r="E815" i="96"/>
  <c r="E1066" i="96"/>
  <c r="E518" i="96"/>
  <c r="E114" i="96"/>
  <c r="E1042" i="96"/>
  <c r="E470" i="96"/>
  <c r="E242" i="96"/>
  <c r="E1017" i="96"/>
  <c r="E360" i="96"/>
  <c r="E1139" i="96"/>
  <c r="E808" i="96"/>
  <c r="E386" i="96"/>
  <c r="E617" i="96"/>
  <c r="E644" i="96"/>
  <c r="E666" i="96"/>
  <c r="E391" i="96"/>
  <c r="E991" i="96"/>
  <c r="E193" i="96"/>
  <c r="E519" i="96"/>
  <c r="E28" i="96"/>
  <c r="E192" i="96"/>
  <c r="E152" i="96"/>
  <c r="E434" i="96"/>
  <c r="E1079" i="96"/>
  <c r="E92" i="96"/>
  <c r="E791" i="96"/>
  <c r="E1028" i="96"/>
  <c r="E267" i="96"/>
  <c r="E1048" i="96"/>
  <c r="E814" i="96"/>
  <c r="E1099" i="96"/>
  <c r="E609" i="96"/>
  <c r="E1137" i="96"/>
  <c r="E629" i="96"/>
  <c r="E926" i="96"/>
  <c r="E372" i="96"/>
  <c r="E1193" i="96"/>
  <c r="E883" i="96"/>
  <c r="E1178" i="96"/>
  <c r="E738" i="96"/>
  <c r="E346" i="96"/>
  <c r="E757" i="96"/>
  <c r="E498" i="96"/>
  <c r="E616" i="96"/>
  <c r="E865" i="96"/>
  <c r="E1185" i="96"/>
  <c r="E584" i="96"/>
  <c r="E500" i="96"/>
  <c r="E4" i="96"/>
  <c r="E795" i="96"/>
  <c r="E785" i="96"/>
  <c r="E1132" i="96"/>
  <c r="E1098" i="96"/>
  <c r="E458" i="96"/>
  <c r="E612" i="96"/>
  <c r="E1082" i="96"/>
  <c r="E448" i="96"/>
  <c r="E1085" i="96"/>
  <c r="E417" i="96"/>
  <c r="E763" i="96"/>
  <c r="E779" i="96"/>
  <c r="E178" i="96"/>
  <c r="E254" i="96"/>
  <c r="E994" i="96"/>
  <c r="E1123" i="96"/>
  <c r="E744" i="96"/>
  <c r="E543" i="96"/>
  <c r="E930" i="96"/>
  <c r="E592" i="96"/>
  <c r="E730" i="96"/>
  <c r="D137" i="96"/>
  <c r="D1151" i="96"/>
  <c r="D11" i="96"/>
  <c r="D786" i="96"/>
  <c r="D544" i="96"/>
  <c r="D1065" i="96"/>
  <c r="D840" i="96"/>
  <c r="D1034" i="96"/>
  <c r="D340" i="96"/>
  <c r="D948" i="96"/>
  <c r="D606" i="96"/>
  <c r="D97" i="96"/>
  <c r="D989" i="96"/>
  <c r="D1087" i="96"/>
  <c r="D662" i="96"/>
  <c r="D145" i="96"/>
  <c r="D699" i="96"/>
  <c r="D1187" i="96"/>
  <c r="D63" i="96"/>
  <c r="D608" i="96"/>
  <c r="D302" i="96"/>
  <c r="D530" i="96"/>
  <c r="D343" i="96"/>
  <c r="D637" i="96"/>
  <c r="D548" i="96"/>
  <c r="D671" i="96"/>
  <c r="D845" i="96"/>
  <c r="D350" i="96"/>
  <c r="D467" i="96"/>
  <c r="D1118" i="96"/>
  <c r="D126" i="96"/>
  <c r="D623" i="96"/>
  <c r="D428" i="96"/>
  <c r="D342" i="96"/>
  <c r="D809" i="96"/>
  <c r="D778" i="96"/>
  <c r="D1106" i="96"/>
  <c r="D940" i="96"/>
  <c r="D225" i="96"/>
  <c r="D320" i="96"/>
  <c r="D118" i="96"/>
  <c r="D732" i="96"/>
  <c r="D160" i="96"/>
  <c r="D111" i="96"/>
  <c r="D273" i="96"/>
  <c r="D406" i="96"/>
  <c r="D55" i="96"/>
  <c r="D1135" i="96"/>
  <c r="D48" i="96"/>
  <c r="D726" i="96"/>
  <c r="D1175" i="96"/>
  <c r="D908" i="96"/>
  <c r="D109" i="96"/>
  <c r="D371" i="96"/>
  <c r="D341" i="96"/>
  <c r="D505" i="96"/>
  <c r="D692" i="96"/>
  <c r="D622" i="96"/>
  <c r="D1183" i="96"/>
  <c r="D857" i="96"/>
  <c r="D85" i="96"/>
  <c r="D828" i="96"/>
  <c r="D96" i="96"/>
  <c r="D700" i="96"/>
  <c r="D502" i="96"/>
  <c r="D464" i="96"/>
  <c r="D185" i="96"/>
  <c r="D1199" i="96"/>
  <c r="D452" i="96"/>
  <c r="D309" i="96"/>
  <c r="D139" i="96"/>
  <c r="D199" i="96"/>
  <c r="D573" i="96"/>
  <c r="D663" i="96"/>
  <c r="D216" i="96"/>
  <c r="D222" i="96"/>
  <c r="D1204" i="96"/>
  <c r="D1126" i="96"/>
  <c r="D1064" i="96"/>
  <c r="D815" i="96"/>
  <c r="D1066" i="96"/>
  <c r="D518" i="96"/>
  <c r="D114" i="96"/>
  <c r="D1042" i="96"/>
  <c r="D470" i="96"/>
  <c r="D242" i="96"/>
  <c r="D1017" i="96"/>
  <c r="D360" i="96"/>
  <c r="D1139" i="96"/>
  <c r="D808" i="96"/>
  <c r="D386" i="96"/>
  <c r="D617" i="96"/>
  <c r="D644" i="96"/>
  <c r="D666" i="96"/>
  <c r="D391" i="96"/>
  <c r="D991" i="96"/>
  <c r="D193" i="96"/>
  <c r="D519" i="96"/>
  <c r="D28" i="96"/>
  <c r="D192" i="96"/>
  <c r="D152" i="96"/>
  <c r="D434" i="96"/>
  <c r="D1079" i="96"/>
  <c r="D92" i="96"/>
  <c r="D353" i="96"/>
  <c r="D1164" i="96"/>
  <c r="D521" i="96"/>
  <c r="D256" i="96"/>
  <c r="D122" i="96"/>
  <c r="D654" i="96"/>
  <c r="D924" i="96"/>
  <c r="D217" i="96"/>
  <c r="D298" i="96"/>
  <c r="D1200" i="96"/>
  <c r="D498" i="96"/>
  <c r="D616" i="96"/>
  <c r="D865" i="96"/>
  <c r="D1185" i="96"/>
  <c r="D584" i="96"/>
  <c r="D500" i="96"/>
  <c r="D4" i="96"/>
  <c r="D795" i="96"/>
  <c r="D785" i="96"/>
  <c r="D1132" i="96"/>
  <c r="D1098" i="96"/>
  <c r="D458" i="96"/>
  <c r="D612" i="96"/>
  <c r="D1082" i="96"/>
  <c r="D448" i="96"/>
  <c r="D1085" i="96"/>
  <c r="D417" i="96"/>
  <c r="D763" i="96"/>
  <c r="D779" i="96"/>
  <c r="D178" i="96"/>
  <c r="D254" i="96"/>
  <c r="D994" i="96"/>
  <c r="D1123" i="96"/>
  <c r="D744" i="96"/>
  <c r="D543" i="96"/>
  <c r="D930" i="96"/>
  <c r="D592" i="96"/>
  <c r="D730" i="96"/>
  <c r="B987" i="11361"/>
  <c r="T195" i="11384" l="1"/>
  <c r="S195" i="11384"/>
  <c r="R195" i="11384"/>
  <c r="Q195" i="11384"/>
  <c r="N195" i="11384"/>
  <c r="M195" i="11384"/>
  <c r="P195" i="11384" s="1"/>
  <c r="C195" i="11384"/>
  <c r="B195" i="11384"/>
  <c r="B759" i="11361"/>
  <c r="B327" i="11361"/>
  <c r="B328" i="11361"/>
  <c r="B804" i="11361"/>
  <c r="B484" i="11361"/>
  <c r="B239" i="11361"/>
  <c r="B230" i="11361"/>
  <c r="E195" i="11384" l="1"/>
  <c r="D195" i="11384"/>
  <c r="B986" i="11361"/>
  <c r="A23" i="11361"/>
  <c r="B985" i="11361"/>
  <c r="B216" i="11361"/>
  <c r="B146" i="11361"/>
  <c r="B143" i="11361"/>
  <c r="B691" i="11361"/>
  <c r="B693" i="11361"/>
  <c r="B167" i="11361"/>
  <c r="B947" i="11361"/>
  <c r="B805" i="11361"/>
  <c r="B483" i="11361"/>
  <c r="B984" i="11361"/>
  <c r="B983" i="11361"/>
  <c r="B793" i="11361"/>
  <c r="B258" i="11361"/>
  <c r="B618" i="11361"/>
  <c r="B482" i="11361" l="1"/>
  <c r="B199" i="11361"/>
  <c r="N389" i="96"/>
  <c r="B806" i="11361"/>
  <c r="B982" i="11361"/>
  <c r="B981" i="11361"/>
  <c r="B218" i="11361"/>
  <c r="B972" i="11361" l="1"/>
  <c r="B973" i="11361"/>
  <c r="B974" i="11361"/>
  <c r="B975" i="11361"/>
  <c r="B976" i="11361"/>
  <c r="B977" i="11361"/>
  <c r="B978" i="11361"/>
  <c r="B979" i="11361"/>
  <c r="B980" i="11361"/>
  <c r="B971" i="11361"/>
  <c r="B964" i="11361"/>
  <c r="B965" i="11361"/>
  <c r="B966" i="11361"/>
  <c r="B967" i="11361"/>
  <c r="B968" i="11361"/>
  <c r="B969" i="11361"/>
  <c r="B970" i="11361"/>
  <c r="B963" i="11361"/>
  <c r="B955" i="11361"/>
  <c r="B956" i="11361"/>
  <c r="B957" i="11361"/>
  <c r="B958" i="11361"/>
  <c r="B959" i="11361"/>
  <c r="B960" i="11361"/>
  <c r="B961" i="11361"/>
  <c r="B962" i="11361"/>
  <c r="B954" i="11361"/>
  <c r="B945" i="11361"/>
  <c r="B946" i="11361"/>
  <c r="B948" i="11361"/>
  <c r="B950" i="11361"/>
  <c r="B951" i="11361"/>
  <c r="B952" i="11361"/>
  <c r="B953" i="11361"/>
  <c r="B944" i="11361"/>
  <c r="A24" i="11361"/>
  <c r="B936" i="11361"/>
  <c r="B937" i="11361"/>
  <c r="B938" i="11361"/>
  <c r="B939" i="11361"/>
  <c r="B940" i="11361"/>
  <c r="B941" i="11361"/>
  <c r="B942" i="11361"/>
  <c r="B943" i="11361"/>
  <c r="B935" i="11361"/>
  <c r="B926" i="11361"/>
  <c r="B927" i="11361"/>
  <c r="B928" i="11361"/>
  <c r="B929" i="11361"/>
  <c r="B930" i="11361"/>
  <c r="B931" i="11361"/>
  <c r="B932" i="11361"/>
  <c r="B933" i="11361"/>
  <c r="B934" i="11361"/>
  <c r="B925" i="11361"/>
  <c r="A21" i="11361"/>
  <c r="B922" i="11361"/>
  <c r="B923" i="11361"/>
  <c r="B924" i="11361"/>
  <c r="B921" i="11361"/>
  <c r="B913" i="11361"/>
  <c r="B914" i="11361"/>
  <c r="B915" i="11361"/>
  <c r="B916" i="11361"/>
  <c r="B917" i="11361"/>
  <c r="B918" i="11361"/>
  <c r="B919" i="11361"/>
  <c r="B920" i="11361"/>
  <c r="B912" i="11361"/>
  <c r="B909" i="11361"/>
  <c r="B910" i="11361"/>
  <c r="B911" i="11361"/>
  <c r="B908" i="11361"/>
  <c r="B902" i="11361"/>
  <c r="B903" i="11361"/>
  <c r="B904" i="11361"/>
  <c r="B905" i="11361"/>
  <c r="B906" i="11361"/>
  <c r="B907" i="11361"/>
  <c r="B901" i="11361"/>
  <c r="B900" i="11361"/>
  <c r="B899" i="11361"/>
  <c r="B896" i="11361"/>
  <c r="B897" i="11361"/>
  <c r="B898" i="11361"/>
  <c r="B895" i="11361"/>
  <c r="B888" i="11361"/>
  <c r="B889" i="11361"/>
  <c r="B891" i="11361"/>
  <c r="B892" i="11361"/>
  <c r="B893" i="11361"/>
  <c r="B894" i="11361"/>
  <c r="B887" i="11361"/>
  <c r="B885" i="11361"/>
  <c r="B886" i="11361"/>
  <c r="B884" i="11361"/>
  <c r="B878" i="11361"/>
  <c r="B879" i="11361"/>
  <c r="B880" i="11361"/>
  <c r="B881" i="11361"/>
  <c r="B882" i="11361"/>
  <c r="B883" i="11361"/>
  <c r="B877" i="11361"/>
  <c r="B874" i="11361"/>
  <c r="B875" i="11361"/>
  <c r="B876" i="11361"/>
  <c r="B873" i="11361"/>
  <c r="B866" i="11361"/>
  <c r="B867" i="11361"/>
  <c r="B868" i="11361"/>
  <c r="B869" i="11361"/>
  <c r="B870" i="11361"/>
  <c r="B871" i="11361"/>
  <c r="B872" i="11361"/>
  <c r="B865" i="11361"/>
  <c r="B859" i="11361"/>
  <c r="B860" i="11361"/>
  <c r="B861" i="11361"/>
  <c r="B862" i="11361"/>
  <c r="B863" i="11361"/>
  <c r="B864" i="11361"/>
  <c r="B858" i="11361"/>
  <c r="B854" i="11361"/>
  <c r="B855" i="11361"/>
  <c r="B856" i="11361"/>
  <c r="B857" i="11361"/>
  <c r="B853" i="11361"/>
  <c r="A8" i="11361"/>
  <c r="B848" i="11361"/>
  <c r="B849" i="11361"/>
  <c r="B850" i="11361"/>
  <c r="B851" i="11361"/>
  <c r="B852" i="11361"/>
  <c r="B847" i="11361"/>
  <c r="B840" i="11361"/>
  <c r="B841" i="11361"/>
  <c r="B842" i="11361"/>
  <c r="B843" i="11361"/>
  <c r="B844" i="11361"/>
  <c r="B845" i="11361"/>
  <c r="B846" i="11361"/>
  <c r="B839" i="11361"/>
  <c r="B835" i="11361"/>
  <c r="B836" i="11361"/>
  <c r="B837" i="11361"/>
  <c r="B838" i="11361"/>
  <c r="B834" i="11361"/>
  <c r="B831" i="11361"/>
  <c r="B832" i="11361"/>
  <c r="B833" i="11361"/>
  <c r="B830" i="11361"/>
  <c r="N1188" i="96"/>
  <c r="N1146" i="96"/>
  <c r="N1133" i="96"/>
  <c r="N1086" i="96"/>
  <c r="N1050" i="96"/>
  <c r="N1031" i="96"/>
  <c r="N1013" i="96"/>
  <c r="N1009" i="96"/>
  <c r="N966" i="96"/>
  <c r="N962" i="96"/>
  <c r="N961" i="96"/>
  <c r="N918" i="96"/>
  <c r="N914" i="96"/>
  <c r="N733" i="96"/>
  <c r="N723" i="96"/>
  <c r="N716" i="96"/>
  <c r="N715" i="96"/>
  <c r="N705" i="96"/>
  <c r="N696" i="96"/>
  <c r="N679" i="96"/>
  <c r="N678" i="96"/>
  <c r="N661" i="96"/>
  <c r="N615" i="96"/>
  <c r="N601" i="96"/>
  <c r="N513" i="96"/>
  <c r="N507" i="96"/>
  <c r="N503" i="96"/>
  <c r="N499" i="96"/>
  <c r="N477" i="96"/>
  <c r="N348" i="96"/>
  <c r="N323" i="96"/>
  <c r="N306" i="96"/>
  <c r="N299" i="96"/>
  <c r="N294" i="96"/>
  <c r="N236" i="96"/>
  <c r="N131" i="96"/>
  <c r="N53" i="96"/>
  <c r="N40" i="96"/>
  <c r="N1114" i="96"/>
  <c r="N1092" i="96"/>
  <c r="N1015" i="96"/>
  <c r="N992" i="96"/>
  <c r="N979" i="96"/>
  <c r="N941" i="96"/>
  <c r="N910" i="96"/>
  <c r="N907" i="96"/>
  <c r="N900" i="96"/>
  <c r="N885" i="96"/>
  <c r="N861" i="96"/>
  <c r="N851" i="96"/>
  <c r="N849" i="96"/>
  <c r="N810" i="96"/>
  <c r="N805" i="96"/>
  <c r="N796" i="96"/>
  <c r="N784" i="96"/>
  <c r="N782" i="96"/>
  <c r="N725" i="96"/>
  <c r="N718" i="96"/>
  <c r="N701" i="96"/>
  <c r="N683" i="96"/>
  <c r="N566" i="96"/>
  <c r="N550" i="96"/>
  <c r="N522" i="96"/>
  <c r="N516" i="96"/>
  <c r="N482" i="96"/>
  <c r="N451" i="96"/>
  <c r="N443" i="96"/>
  <c r="N433" i="96"/>
  <c r="N384" i="96"/>
  <c r="N357" i="96"/>
  <c r="N356" i="96"/>
  <c r="N322" i="96"/>
  <c r="N251" i="96"/>
  <c r="N250" i="96"/>
  <c r="N243" i="96"/>
  <c r="N240" i="96"/>
  <c r="N237" i="96"/>
  <c r="N229" i="96"/>
  <c r="N158" i="96"/>
  <c r="N150" i="96"/>
  <c r="N147" i="96"/>
  <c r="N143" i="96"/>
  <c r="N130" i="96"/>
  <c r="N89" i="96"/>
  <c r="N1168" i="96"/>
  <c r="N1055" i="96"/>
  <c r="N1025" i="96"/>
  <c r="N896" i="96"/>
  <c r="N877" i="96"/>
  <c r="N873" i="96"/>
  <c r="N830" i="96"/>
  <c r="N789" i="96"/>
  <c r="N734" i="96"/>
  <c r="N704" i="96"/>
  <c r="N668" i="96"/>
  <c r="N591" i="96"/>
  <c r="N587" i="96"/>
  <c r="N571" i="96"/>
  <c r="N563" i="96"/>
  <c r="N556" i="96"/>
  <c r="N523" i="96"/>
  <c r="N446" i="96"/>
  <c r="N402" i="96"/>
  <c r="N401" i="96"/>
  <c r="N379" i="96"/>
  <c r="N378" i="96"/>
  <c r="N369" i="96"/>
  <c r="N349" i="96"/>
  <c r="N324" i="96"/>
  <c r="N297" i="96"/>
  <c r="N207" i="96"/>
  <c r="N194" i="96"/>
  <c r="N73" i="96"/>
  <c r="N67" i="96"/>
  <c r="N38" i="96"/>
  <c r="N1206" i="96"/>
  <c r="N1158" i="96"/>
  <c r="N1093" i="96"/>
  <c r="N1059" i="96"/>
  <c r="N1058" i="96"/>
  <c r="N1040" i="96"/>
  <c r="N1002" i="96"/>
  <c r="N958" i="96"/>
  <c r="N947" i="96"/>
  <c r="N937" i="96"/>
  <c r="N880" i="96"/>
  <c r="N874" i="96"/>
  <c r="N869" i="96"/>
  <c r="N856" i="96"/>
  <c r="N751" i="96"/>
  <c r="N691" i="96"/>
  <c r="N647" i="96"/>
  <c r="N627" i="96"/>
  <c r="N597" i="96"/>
  <c r="N586" i="96"/>
  <c r="N520" i="96"/>
  <c r="N497" i="96"/>
  <c r="N416" i="96"/>
  <c r="N394" i="96"/>
  <c r="N308" i="96"/>
  <c r="N301" i="96"/>
  <c r="N289" i="96"/>
  <c r="N266" i="96"/>
  <c r="N248" i="96"/>
  <c r="N239" i="96"/>
  <c r="N203" i="96"/>
  <c r="N195" i="96"/>
  <c r="N189" i="96"/>
  <c r="N156" i="96"/>
  <c r="N136" i="96"/>
  <c r="N84" i="96"/>
  <c r="N57" i="96"/>
  <c r="N36" i="96"/>
  <c r="N33" i="96"/>
  <c r="N8" i="96"/>
  <c r="N1203" i="96"/>
  <c r="N1197" i="96"/>
  <c r="N1190" i="96"/>
  <c r="N1167" i="96"/>
  <c r="N1144" i="96"/>
  <c r="N1080" i="96"/>
  <c r="N1037" i="96"/>
  <c r="N996" i="96"/>
  <c r="N952" i="96"/>
  <c r="N882" i="96"/>
  <c r="N703" i="96"/>
  <c r="N659" i="96"/>
  <c r="N632" i="96"/>
  <c r="N631" i="96"/>
  <c r="N626" i="96"/>
  <c r="N554" i="96"/>
  <c r="N528" i="96"/>
  <c r="N517" i="96"/>
  <c r="N495" i="96"/>
  <c r="N423" i="96"/>
  <c r="N414" i="96"/>
  <c r="N392" i="96"/>
  <c r="N326" i="96"/>
  <c r="N285" i="96"/>
  <c r="N282" i="96"/>
  <c r="N246" i="96"/>
  <c r="N224" i="96"/>
  <c r="N221" i="96"/>
  <c r="N191" i="96"/>
  <c r="N171" i="96"/>
  <c r="N125" i="96"/>
  <c r="N1181" i="96"/>
  <c r="N1157" i="96"/>
  <c r="N1073" i="96"/>
  <c r="N1070" i="96"/>
  <c r="N1026" i="96"/>
  <c r="N998" i="96"/>
  <c r="N990" i="96"/>
  <c r="N984" i="96"/>
  <c r="N983" i="96"/>
  <c r="N980" i="96"/>
  <c r="N922" i="96"/>
  <c r="N899" i="96"/>
  <c r="N895" i="96"/>
  <c r="N818" i="96"/>
  <c r="N788" i="96"/>
  <c r="N787" i="96"/>
  <c r="N776" i="96"/>
  <c r="N745" i="96"/>
  <c r="N697" i="96"/>
  <c r="N582" i="96"/>
  <c r="N558" i="96"/>
  <c r="N532" i="96"/>
  <c r="N496" i="96"/>
  <c r="N362" i="96"/>
  <c r="N284" i="96"/>
  <c r="N261" i="96"/>
  <c r="N188" i="96"/>
  <c r="N101" i="96"/>
  <c r="N49" i="96"/>
  <c r="N13" i="96"/>
  <c r="N1161" i="96"/>
  <c r="N1160" i="96"/>
  <c r="N1154" i="96"/>
  <c r="N1107" i="96"/>
  <c r="N1044" i="96"/>
  <c r="N1030" i="96"/>
  <c r="N1006" i="96"/>
  <c r="N974" i="96"/>
  <c r="N944" i="96"/>
  <c r="N927" i="96"/>
  <c r="N912" i="96"/>
  <c r="N905" i="96"/>
  <c r="N898" i="96"/>
  <c r="N887" i="96"/>
  <c r="N860" i="96"/>
  <c r="N821" i="96"/>
  <c r="N800" i="96"/>
  <c r="N790" i="96"/>
  <c r="N769" i="96"/>
  <c r="N735" i="96"/>
  <c r="N719" i="96"/>
  <c r="N710" i="96"/>
  <c r="N665" i="96"/>
  <c r="N652" i="96"/>
  <c r="N536" i="96"/>
  <c r="N501" i="96"/>
  <c r="N480" i="96"/>
  <c r="N457" i="96"/>
  <c r="N441" i="96"/>
  <c r="N437" i="96"/>
  <c r="N415" i="96"/>
  <c r="N388" i="96"/>
  <c r="N365" i="96"/>
  <c r="N331" i="96"/>
  <c r="N311" i="96"/>
  <c r="N292" i="96"/>
  <c r="N255" i="96"/>
  <c r="N244" i="96"/>
  <c r="N211" i="96"/>
  <c r="N184" i="96"/>
  <c r="N135" i="96"/>
  <c r="N132" i="96"/>
  <c r="N104" i="96"/>
  <c r="N88" i="96"/>
  <c r="N77" i="96"/>
  <c r="N39" i="96"/>
  <c r="N16" i="96"/>
  <c r="N1201" i="96"/>
  <c r="N1192" i="96"/>
  <c r="N1184" i="96"/>
  <c r="N1171" i="96"/>
  <c r="N1162" i="96"/>
  <c r="N1145" i="96"/>
  <c r="N1108" i="96"/>
  <c r="N1069" i="96"/>
  <c r="N1051" i="96"/>
  <c r="N928" i="96"/>
  <c r="N911" i="96"/>
  <c r="N891" i="96"/>
  <c r="N811" i="96"/>
  <c r="N783" i="96"/>
  <c r="N781" i="96"/>
  <c r="N767" i="96"/>
  <c r="N756" i="96"/>
  <c r="N720" i="96"/>
  <c r="N709" i="96"/>
  <c r="N675" i="96"/>
  <c r="N648" i="96"/>
  <c r="N618" i="96"/>
  <c r="N603" i="96"/>
  <c r="N572" i="96"/>
  <c r="N551" i="96"/>
  <c r="N538" i="96"/>
  <c r="N537" i="96"/>
  <c r="N508" i="96"/>
  <c r="N473" i="96"/>
  <c r="N429" i="96"/>
  <c r="N338" i="96"/>
  <c r="N332" i="96"/>
  <c r="N319" i="96"/>
  <c r="N296" i="96"/>
  <c r="N291" i="96"/>
  <c r="N253" i="96"/>
  <c r="N166" i="96"/>
  <c r="N108" i="96"/>
  <c r="N34" i="96"/>
  <c r="N31" i="96"/>
  <c r="N1147" i="96"/>
  <c r="N1130" i="96"/>
  <c r="N1075" i="96"/>
  <c r="N1067" i="96"/>
  <c r="N1057" i="96"/>
  <c r="N1047" i="96"/>
  <c r="N1038" i="96"/>
  <c r="N1024" i="96"/>
  <c r="N1019" i="96"/>
  <c r="N1001" i="96"/>
  <c r="N976" i="96"/>
  <c r="N965" i="96"/>
  <c r="N913" i="96"/>
  <c r="N904" i="96"/>
  <c r="N888" i="96"/>
  <c r="N872" i="96"/>
  <c r="N846" i="96"/>
  <c r="N806" i="96"/>
  <c r="N759" i="96"/>
  <c r="N722" i="96"/>
  <c r="N688" i="96"/>
  <c r="N642" i="96"/>
  <c r="N619" i="96"/>
  <c r="N594" i="96"/>
  <c r="N581" i="96"/>
  <c r="N555" i="96"/>
  <c r="N552" i="96"/>
  <c r="N547" i="96"/>
  <c r="N546" i="96"/>
  <c r="N492" i="96"/>
  <c r="N484" i="96"/>
  <c r="N230" i="96"/>
  <c r="N227" i="96"/>
  <c r="N218" i="96"/>
  <c r="N183" i="96"/>
  <c r="N153" i="96"/>
  <c r="N138" i="96"/>
  <c r="N98" i="96"/>
  <c r="N69" i="96"/>
  <c r="N25" i="96"/>
  <c r="N24" i="96"/>
  <c r="N14" i="96"/>
  <c r="N10" i="96"/>
  <c r="N1094" i="96"/>
  <c r="N1084" i="96"/>
  <c r="N1078" i="96"/>
  <c r="N1063" i="96"/>
  <c r="N1062" i="96"/>
  <c r="N1060" i="96"/>
  <c r="N1035" i="96"/>
  <c r="N936" i="96"/>
  <c r="N921" i="96"/>
  <c r="N884" i="96"/>
  <c r="N876" i="96"/>
  <c r="N847" i="96"/>
  <c r="N817" i="96"/>
  <c r="N802" i="96"/>
  <c r="N793" i="96"/>
  <c r="N792" i="96"/>
  <c r="N760" i="96"/>
  <c r="N755" i="96"/>
  <c r="N721" i="96"/>
  <c r="N686" i="96"/>
  <c r="N639" i="96"/>
  <c r="N604" i="96"/>
  <c r="N600" i="96"/>
  <c r="N577" i="96"/>
  <c r="N562" i="96"/>
  <c r="N533" i="96"/>
  <c r="N447" i="96"/>
  <c r="N426" i="96"/>
  <c r="N395" i="96"/>
  <c r="N370" i="96"/>
  <c r="N300" i="96"/>
  <c r="N231" i="96"/>
  <c r="N210" i="96"/>
  <c r="N205" i="96"/>
  <c r="N120" i="96"/>
  <c r="N95" i="96"/>
  <c r="N91" i="96"/>
  <c r="N62" i="96"/>
  <c r="N56" i="96"/>
  <c r="N47" i="96"/>
  <c r="N45" i="96"/>
  <c r="N1172" i="96"/>
  <c r="N1163" i="96"/>
  <c r="N1159" i="96"/>
  <c r="N1153" i="96"/>
  <c r="N1109" i="96"/>
  <c r="N1053" i="96"/>
  <c r="N1049" i="96"/>
  <c r="N1027" i="96"/>
  <c r="N977" i="96"/>
  <c r="N959" i="96"/>
  <c r="N901" i="96"/>
  <c r="N897" i="96"/>
  <c r="N867" i="96"/>
  <c r="N864" i="96"/>
  <c r="N842" i="96"/>
  <c r="N833" i="96"/>
  <c r="N804" i="96"/>
  <c r="N775" i="96"/>
  <c r="N766" i="96"/>
  <c r="N761" i="96"/>
  <c r="N728" i="96"/>
  <c r="N706" i="96"/>
  <c r="N693" i="96"/>
  <c r="N687" i="96"/>
  <c r="N650" i="96"/>
  <c r="N630" i="96"/>
  <c r="N504" i="96"/>
  <c r="N455" i="96"/>
  <c r="N445" i="96"/>
  <c r="N438" i="96"/>
  <c r="N431" i="96"/>
  <c r="N403" i="96"/>
  <c r="N399" i="96"/>
  <c r="N398" i="96"/>
  <c r="N375" i="96"/>
  <c r="N263" i="96"/>
  <c r="N247" i="96"/>
  <c r="N245" i="96"/>
  <c r="N215" i="96"/>
  <c r="N151" i="96"/>
  <c r="N146" i="96"/>
  <c r="N42" i="96"/>
  <c r="N1211" i="96"/>
  <c r="N1179" i="96"/>
  <c r="N1150" i="96"/>
  <c r="N1125" i="96"/>
  <c r="N1124" i="96"/>
  <c r="N1119" i="96"/>
  <c r="N1117" i="96"/>
  <c r="N1111" i="96"/>
  <c r="N1096" i="96"/>
  <c r="N1074" i="96"/>
  <c r="N1033" i="96"/>
  <c r="N1029" i="96"/>
  <c r="N967" i="96"/>
  <c r="N920" i="96"/>
  <c r="N881" i="96"/>
  <c r="N826" i="96"/>
  <c r="N825" i="96"/>
  <c r="N549" i="96"/>
  <c r="N524" i="96"/>
  <c r="N489" i="96"/>
  <c r="N469" i="96"/>
  <c r="N440" i="96"/>
  <c r="N435" i="96"/>
  <c r="N373" i="96"/>
  <c r="N352" i="96"/>
  <c r="N321" i="96"/>
  <c r="N277" i="96"/>
  <c r="N238" i="96"/>
  <c r="N175" i="96"/>
  <c r="N65" i="96"/>
  <c r="N64" i="96"/>
  <c r="N37" i="96"/>
  <c r="N1115" i="96"/>
  <c r="N1090" i="96"/>
  <c r="N1081" i="96"/>
  <c r="N1046" i="96"/>
  <c r="N995" i="96"/>
  <c r="N985" i="96"/>
  <c r="N968" i="96"/>
  <c r="N934" i="96"/>
  <c r="N879" i="96"/>
  <c r="N844" i="96"/>
  <c r="N764" i="96"/>
  <c r="N658" i="96"/>
  <c r="N560" i="96"/>
  <c r="N456" i="96"/>
  <c r="N436" i="96"/>
  <c r="N427" i="96"/>
  <c r="N405" i="96"/>
  <c r="N404" i="96"/>
  <c r="N385" i="96"/>
  <c r="N380" i="96"/>
  <c r="N351" i="96"/>
  <c r="N345" i="96"/>
  <c r="N333" i="96"/>
  <c r="N317" i="96"/>
  <c r="N262" i="96"/>
  <c r="N257" i="96"/>
  <c r="N196" i="96"/>
  <c r="N186" i="96"/>
  <c r="N180" i="96"/>
  <c r="N134" i="96"/>
  <c r="N123" i="96"/>
  <c r="N119" i="96"/>
  <c r="N17" i="96"/>
  <c r="N52" i="96"/>
  <c r="N76" i="96"/>
  <c r="N116" i="96"/>
  <c r="N1136" i="96"/>
  <c r="N1131" i="96"/>
  <c r="N1110" i="96"/>
  <c r="N1023" i="96"/>
  <c r="N1011" i="96"/>
  <c r="N954" i="96"/>
  <c r="N923" i="96"/>
  <c r="N875" i="96"/>
  <c r="N824" i="96"/>
  <c r="N758" i="96"/>
  <c r="N749" i="96"/>
  <c r="N743" i="96"/>
  <c r="N742" i="96"/>
  <c r="N741" i="96"/>
  <c r="N680" i="96"/>
  <c r="N660" i="96"/>
  <c r="N585" i="96"/>
  <c r="N529" i="96"/>
  <c r="N515" i="96"/>
  <c r="N512" i="96"/>
  <c r="N491" i="96"/>
  <c r="N454" i="96"/>
  <c r="N347" i="96"/>
  <c r="N339" i="96"/>
  <c r="N279" i="96"/>
  <c r="N226" i="96"/>
  <c r="N174" i="96"/>
  <c r="N168" i="96"/>
  <c r="N167" i="96"/>
  <c r="N159" i="96"/>
  <c r="N142" i="96"/>
  <c r="N117" i="96"/>
  <c r="N99" i="96"/>
  <c r="N90" i="96"/>
  <c r="N86" i="96"/>
  <c r="N79" i="96"/>
  <c r="N78" i="96"/>
  <c r="N71" i="96"/>
  <c r="N66" i="96"/>
  <c r="N29" i="96"/>
  <c r="N26" i="96"/>
  <c r="N1208" i="96"/>
  <c r="N1205" i="96"/>
  <c r="N1143" i="96"/>
  <c r="N1120" i="96"/>
  <c r="N1097" i="96"/>
  <c r="N1088" i="96"/>
  <c r="N1039" i="96"/>
  <c r="N1007" i="96"/>
  <c r="N975" i="96"/>
  <c r="N972" i="96"/>
  <c r="N939" i="96"/>
  <c r="N903" i="96"/>
  <c r="N894" i="96"/>
  <c r="N863" i="96"/>
  <c r="N859" i="96"/>
  <c r="N739" i="96"/>
  <c r="N713" i="96"/>
  <c r="N605" i="96"/>
  <c r="N553" i="96"/>
  <c r="N461" i="96"/>
  <c r="N418" i="96"/>
  <c r="N361" i="96"/>
  <c r="N336" i="96"/>
  <c r="N312" i="96"/>
  <c r="N269" i="96"/>
  <c r="N223" i="96"/>
  <c r="N209" i="96"/>
  <c r="N206" i="96"/>
  <c r="N179" i="96"/>
  <c r="N163" i="96"/>
  <c r="N162" i="96"/>
  <c r="N128" i="96"/>
  <c r="N112" i="96"/>
  <c r="N1191" i="96"/>
  <c r="N1182" i="96"/>
  <c r="N1169" i="96"/>
  <c r="N1140" i="96"/>
  <c r="N1054" i="96"/>
  <c r="N1032" i="96"/>
  <c r="N1020" i="96"/>
  <c r="N1012" i="96"/>
  <c r="N986" i="96"/>
  <c r="N878" i="96"/>
  <c r="N858" i="96"/>
  <c r="N854" i="96"/>
  <c r="N843" i="96"/>
  <c r="N798" i="96"/>
  <c r="N773" i="96"/>
  <c r="N714" i="96"/>
  <c r="N682" i="96"/>
  <c r="N653" i="96"/>
  <c r="N635" i="96"/>
  <c r="N610" i="96"/>
  <c r="N583" i="96"/>
  <c r="N535" i="96"/>
  <c r="N527" i="96"/>
  <c r="N525" i="96"/>
  <c r="N478" i="96"/>
  <c r="N442" i="96"/>
  <c r="N337" i="96"/>
  <c r="N334" i="96"/>
  <c r="N330" i="96"/>
  <c r="N304" i="96"/>
  <c r="N293" i="96"/>
  <c r="N241" i="96"/>
  <c r="N235" i="96"/>
  <c r="N213" i="96"/>
  <c r="N190" i="96"/>
  <c r="N154" i="96"/>
  <c r="N127" i="96"/>
  <c r="N59" i="96"/>
  <c r="N58" i="96"/>
  <c r="N23" i="96"/>
  <c r="N7" i="96"/>
  <c r="N1195" i="96"/>
  <c r="N1173" i="96"/>
  <c r="N1134" i="96"/>
  <c r="N1122" i="96"/>
  <c r="N1116" i="96"/>
  <c r="N1100" i="96"/>
  <c r="N1071" i="96"/>
  <c r="N1045" i="96"/>
  <c r="N997" i="96"/>
  <c r="N981" i="96"/>
  <c r="N951" i="96"/>
  <c r="N945" i="96"/>
  <c r="N938" i="96"/>
  <c r="N893" i="96"/>
  <c r="N866" i="96"/>
  <c r="N853" i="96"/>
  <c r="N841" i="96"/>
  <c r="N768" i="96"/>
  <c r="N748" i="96"/>
  <c r="N747" i="96"/>
  <c r="N708" i="96"/>
  <c r="N695" i="96"/>
  <c r="N689" i="96"/>
  <c r="N684" i="96"/>
  <c r="N624" i="96"/>
  <c r="N620" i="96"/>
  <c r="N568" i="96"/>
  <c r="N526" i="96"/>
  <c r="N462" i="96"/>
  <c r="N459" i="96"/>
  <c r="N450" i="96"/>
  <c r="N400" i="96"/>
  <c r="N377" i="96"/>
  <c r="N367" i="96"/>
  <c r="N355" i="96"/>
  <c r="N344" i="96"/>
  <c r="N328" i="96"/>
  <c r="N286" i="96"/>
  <c r="N204" i="96"/>
  <c r="N176" i="96"/>
  <c r="N164" i="96"/>
  <c r="N133" i="96"/>
  <c r="N113" i="96"/>
  <c r="N35" i="96"/>
  <c r="N1138" i="96"/>
  <c r="N1016" i="96"/>
  <c r="N1010" i="96"/>
  <c r="N1000" i="96"/>
  <c r="N982" i="96"/>
  <c r="N943" i="96"/>
  <c r="N932" i="96"/>
  <c r="N931" i="96"/>
  <c r="N916" i="96"/>
  <c r="N838" i="96"/>
  <c r="N829" i="96"/>
  <c r="N803" i="96"/>
  <c r="N754" i="96"/>
  <c r="N731" i="96"/>
  <c r="N681" i="96"/>
  <c r="N672" i="96"/>
  <c r="N646" i="96"/>
  <c r="N613" i="96"/>
  <c r="N575" i="96"/>
  <c r="N545" i="96"/>
  <c r="N494" i="96"/>
  <c r="N490" i="96"/>
  <c r="N486" i="96"/>
  <c r="N471" i="96"/>
  <c r="N430" i="96"/>
  <c r="N409" i="96"/>
  <c r="N390" i="96"/>
  <c r="N287" i="96"/>
  <c r="N281" i="96"/>
  <c r="N276" i="96"/>
  <c r="N265" i="96"/>
  <c r="N157" i="96"/>
  <c r="N140" i="96"/>
  <c r="N105" i="96"/>
  <c r="N94" i="96"/>
  <c r="N93" i="96"/>
  <c r="N54" i="96"/>
  <c r="N44" i="96"/>
  <c r="N1209" i="96"/>
  <c r="N1105" i="96"/>
  <c r="N1089" i="96"/>
  <c r="N1077" i="96"/>
  <c r="N1005" i="96"/>
  <c r="N969" i="96"/>
  <c r="N963" i="96"/>
  <c r="N929" i="96"/>
  <c r="N915" i="96"/>
  <c r="N871" i="96"/>
  <c r="N870" i="96"/>
  <c r="N813" i="96"/>
  <c r="N807" i="96"/>
  <c r="N797" i="96"/>
  <c r="N794" i="96"/>
  <c r="N777" i="96"/>
  <c r="N770" i="96"/>
  <c r="N736" i="96"/>
  <c r="N711" i="96"/>
  <c r="N702" i="96"/>
  <c r="N694" i="96"/>
  <c r="N656" i="96"/>
  <c r="N643" i="96"/>
  <c r="N634" i="96"/>
  <c r="N625" i="96"/>
  <c r="N593" i="96"/>
  <c r="N570" i="96"/>
  <c r="N564" i="96"/>
  <c r="N540" i="96"/>
  <c r="N514" i="96"/>
  <c r="N506" i="96"/>
  <c r="N463" i="96"/>
  <c r="N382" i="96"/>
  <c r="N366" i="96"/>
  <c r="N354" i="96"/>
  <c r="N316" i="96"/>
  <c r="N313" i="96"/>
  <c r="N295" i="96"/>
  <c r="N278" i="96"/>
  <c r="N272" i="96"/>
  <c r="N270" i="96"/>
  <c r="N260" i="96"/>
  <c r="N202" i="96"/>
  <c r="N177" i="96"/>
  <c r="N172" i="96"/>
  <c r="N169" i="96"/>
  <c r="N107" i="96"/>
  <c r="N81" i="96"/>
  <c r="N61" i="96"/>
  <c r="N50" i="96"/>
  <c r="N20" i="96"/>
  <c r="N12" i="96"/>
  <c r="N1210" i="96"/>
  <c r="N1101" i="96"/>
  <c r="N1091" i="96"/>
  <c r="N1083" i="96"/>
  <c r="N1072" i="96"/>
  <c r="N1068" i="96"/>
  <c r="N1056" i="96"/>
  <c r="N956" i="96"/>
  <c r="N919" i="96"/>
  <c r="N848" i="96"/>
  <c r="N822" i="96"/>
  <c r="N819" i="96"/>
  <c r="N746" i="96"/>
  <c r="N724" i="96"/>
  <c r="N670" i="96"/>
  <c r="N667" i="96"/>
  <c r="N657" i="96"/>
  <c r="N602" i="96"/>
  <c r="N598" i="96"/>
  <c r="N580" i="96"/>
  <c r="N542" i="96"/>
  <c r="N539" i="96"/>
  <c r="N534" i="96"/>
  <c r="N487" i="96"/>
  <c r="N472" i="96"/>
  <c r="N468" i="96"/>
  <c r="N466" i="96"/>
  <c r="N465" i="96"/>
  <c r="N424" i="96"/>
  <c r="N413" i="96"/>
  <c r="N396" i="96"/>
  <c r="N393" i="96"/>
  <c r="N376" i="96"/>
  <c r="N358" i="96"/>
  <c r="N310" i="96"/>
  <c r="N219" i="96"/>
  <c r="N181" i="96"/>
  <c r="N161" i="96"/>
  <c r="N83" i="96"/>
  <c r="N80" i="96"/>
  <c r="N68" i="96"/>
  <c r="N1196" i="96"/>
  <c r="N1155" i="96"/>
  <c r="N1141" i="96"/>
  <c r="N1127" i="96"/>
  <c r="N1004" i="96"/>
  <c r="N999" i="96"/>
  <c r="N987" i="96"/>
  <c r="N978" i="96"/>
  <c r="N973" i="96"/>
  <c r="N942" i="96"/>
  <c r="N933" i="96"/>
  <c r="N917" i="96"/>
  <c r="N902" i="96"/>
  <c r="N886" i="96"/>
  <c r="N831" i="96"/>
  <c r="N774" i="96"/>
  <c r="N765" i="96"/>
  <c r="N753" i="96"/>
  <c r="N752" i="96"/>
  <c r="N690" i="96"/>
  <c r="N677" i="96"/>
  <c r="N614" i="96"/>
  <c r="N599" i="96"/>
  <c r="N589" i="96"/>
  <c r="N474" i="96"/>
  <c r="N460" i="96"/>
  <c r="N410" i="96"/>
  <c r="N387" i="96"/>
  <c r="N381" i="96"/>
  <c r="N363" i="96"/>
  <c r="N288" i="96"/>
  <c r="N234" i="96"/>
  <c r="N212" i="96"/>
  <c r="N103" i="96"/>
  <c r="N102" i="96"/>
  <c r="N82" i="96"/>
  <c r="N5" i="96"/>
  <c r="N3" i="96"/>
  <c r="N1121" i="96"/>
  <c r="N1113" i="96"/>
  <c r="N1052" i="96"/>
  <c r="N1043" i="96"/>
  <c r="N1022" i="96"/>
  <c r="N960" i="96"/>
  <c r="N862" i="96"/>
  <c r="N823" i="96"/>
  <c r="N816" i="96"/>
  <c r="N771" i="96"/>
  <c r="N750" i="96"/>
  <c r="N698" i="96"/>
  <c r="N676" i="96"/>
  <c r="N669" i="96"/>
  <c r="N641" i="96"/>
  <c r="N628" i="96"/>
  <c r="N561" i="96"/>
  <c r="N510" i="96"/>
  <c r="N493" i="96"/>
  <c r="N449" i="96"/>
  <c r="N439" i="96"/>
  <c r="N368" i="96"/>
  <c r="N364" i="96"/>
  <c r="N335" i="96"/>
  <c r="N315" i="96"/>
  <c r="N252" i="96"/>
  <c r="N208" i="96"/>
  <c r="N200" i="96"/>
  <c r="N170" i="96"/>
  <c r="N155" i="96"/>
  <c r="N129" i="96"/>
  <c r="N121" i="96"/>
  <c r="N115" i="96"/>
  <c r="N110" i="96"/>
  <c r="N72" i="96"/>
  <c r="N27" i="96"/>
  <c r="N32" i="96"/>
  <c r="N41" i="96"/>
  <c r="N1177" i="96"/>
  <c r="N1165" i="96"/>
  <c r="N1152" i="96"/>
  <c r="N1112" i="96"/>
  <c r="N1061" i="96"/>
  <c r="N1036" i="96"/>
  <c r="N1014" i="96"/>
  <c r="N988" i="96"/>
  <c r="N957" i="96"/>
  <c r="N955" i="96"/>
  <c r="N906" i="96"/>
  <c r="N827" i="96"/>
  <c r="N780" i="96"/>
  <c r="N762" i="96"/>
  <c r="N673" i="96"/>
  <c r="N640" i="96"/>
  <c r="N636" i="96"/>
  <c r="N576" i="96"/>
  <c r="N567" i="96"/>
  <c r="N557" i="96"/>
  <c r="N541" i="96"/>
  <c r="N485" i="96"/>
  <c r="N483" i="96"/>
  <c r="N453" i="96"/>
  <c r="N444" i="96"/>
  <c r="N397" i="96"/>
  <c r="N327" i="96"/>
  <c r="N325" i="96"/>
  <c r="N307" i="96"/>
  <c r="N283" i="96"/>
  <c r="N280" i="96"/>
  <c r="N268" i="96"/>
  <c r="N228" i="96"/>
  <c r="N173" i="96"/>
  <c r="N124" i="96"/>
  <c r="N100" i="96"/>
  <c r="N87" i="96"/>
  <c r="N74" i="96"/>
  <c r="N1207" i="96"/>
  <c r="N1198" i="96"/>
  <c r="N1194" i="96"/>
  <c r="N1189" i="96"/>
  <c r="N1186" i="96"/>
  <c r="N1170" i="96"/>
  <c r="N1142" i="96"/>
  <c r="N1128" i="96"/>
  <c r="N1104" i="96"/>
  <c r="N1102" i="96"/>
  <c r="N1095" i="96"/>
  <c r="N1076" i="96"/>
  <c r="N971" i="96"/>
  <c r="N970" i="96"/>
  <c r="N953" i="96"/>
  <c r="N868" i="96"/>
  <c r="N836" i="96"/>
  <c r="N737" i="96"/>
  <c r="N729" i="96"/>
  <c r="N727" i="96"/>
  <c r="N645" i="96"/>
  <c r="N633" i="96"/>
  <c r="N578" i="96"/>
  <c r="N559" i="96"/>
  <c r="N432" i="96"/>
  <c r="N421" i="96"/>
  <c r="N411" i="96"/>
  <c r="N374" i="96"/>
  <c r="N359" i="96"/>
  <c r="N318" i="96"/>
  <c r="N314" i="96"/>
  <c r="N305" i="96"/>
  <c r="N303" i="96"/>
  <c r="N259" i="96"/>
  <c r="N214" i="96"/>
  <c r="N201" i="96"/>
  <c r="N198" i="96"/>
  <c r="N148" i="96"/>
  <c r="N141" i="96"/>
  <c r="N106" i="96"/>
  <c r="M25" i="96"/>
  <c r="P25" i="96" s="1"/>
  <c r="M26" i="96"/>
  <c r="P26" i="96" s="1"/>
  <c r="M29" i="96"/>
  <c r="P29" i="96" s="1"/>
  <c r="M33" i="96"/>
  <c r="P33" i="96" s="1"/>
  <c r="M36" i="96"/>
  <c r="P36" i="96" s="1"/>
  <c r="M37" i="96"/>
  <c r="P37" i="96" s="1"/>
  <c r="M44" i="96"/>
  <c r="P44" i="96" s="1"/>
  <c r="M46" i="96"/>
  <c r="P46" i="96" s="1"/>
  <c r="M50" i="96"/>
  <c r="P50" i="96" s="1"/>
  <c r="M51" i="96"/>
  <c r="P51" i="96" s="1"/>
  <c r="M56" i="96"/>
  <c r="P56" i="96" s="1"/>
  <c r="M59" i="96"/>
  <c r="P59" i="96" s="1"/>
  <c r="M61" i="96"/>
  <c r="P61" i="96" s="1"/>
  <c r="M67" i="96"/>
  <c r="P67" i="96" s="1"/>
  <c r="M72" i="96"/>
  <c r="P72" i="96" s="1"/>
  <c r="M73" i="96"/>
  <c r="P73" i="96" s="1"/>
  <c r="M74" i="96"/>
  <c r="P74" i="96" s="1"/>
  <c r="M76" i="96"/>
  <c r="P76" i="96" s="1"/>
  <c r="M77" i="96"/>
  <c r="P77" i="96" s="1"/>
  <c r="M78" i="96"/>
  <c r="P78" i="96" s="1"/>
  <c r="M81" i="96"/>
  <c r="P81" i="96" s="1"/>
  <c r="M83" i="96"/>
  <c r="P83" i="96" s="1"/>
  <c r="M84" i="96"/>
  <c r="P84" i="96" s="1"/>
  <c r="M87" i="96"/>
  <c r="P87" i="96" s="1"/>
  <c r="M88" i="96"/>
  <c r="P88" i="96" s="1"/>
  <c r="M94" i="96"/>
  <c r="P94" i="96" s="1"/>
  <c r="M95" i="96"/>
  <c r="P95" i="96" s="1"/>
  <c r="M103" i="96"/>
  <c r="P103" i="96" s="1"/>
  <c r="M104" i="96"/>
  <c r="P104" i="96" s="1"/>
  <c r="M105" i="96"/>
  <c r="P105" i="96" s="1"/>
  <c r="M107" i="96"/>
  <c r="P107" i="96" s="1"/>
  <c r="M110" i="96"/>
  <c r="P110" i="96" s="1"/>
  <c r="M113" i="96"/>
  <c r="P113" i="96" s="1"/>
  <c r="M115" i="96"/>
  <c r="P115" i="96" s="1"/>
  <c r="M119" i="96"/>
  <c r="P119" i="96" s="1"/>
  <c r="M120" i="96"/>
  <c r="P120" i="96" s="1"/>
  <c r="M124" i="96"/>
  <c r="P124" i="96" s="1"/>
  <c r="M128" i="96"/>
  <c r="P128" i="96" s="1"/>
  <c r="M129" i="96"/>
  <c r="P129" i="96" s="1"/>
  <c r="M130" i="96"/>
  <c r="P130" i="96" s="1"/>
  <c r="M131" i="96"/>
  <c r="P131" i="96" s="1"/>
  <c r="M132" i="96"/>
  <c r="P132" i="96" s="1"/>
  <c r="M133" i="96"/>
  <c r="P133" i="96" s="1"/>
  <c r="M134" i="96"/>
  <c r="P134" i="96" s="1"/>
  <c r="M140" i="96"/>
  <c r="P140" i="96" s="1"/>
  <c r="M142" i="96"/>
  <c r="P142" i="96" s="1"/>
  <c r="M146" i="96"/>
  <c r="P146" i="96" s="1"/>
  <c r="M148" i="96"/>
  <c r="P148" i="96" s="1"/>
  <c r="M154" i="96"/>
  <c r="P154" i="96" s="1"/>
  <c r="M155" i="96"/>
  <c r="P155" i="96" s="1"/>
  <c r="M156" i="96"/>
  <c r="P156" i="96" s="1"/>
  <c r="M158" i="96"/>
  <c r="P158" i="96" s="1"/>
  <c r="M159" i="96"/>
  <c r="P159" i="96" s="1"/>
  <c r="M163" i="96"/>
  <c r="P163" i="96" s="1"/>
  <c r="M170" i="96"/>
  <c r="P170" i="96" s="1"/>
  <c r="M184" i="96"/>
  <c r="P184" i="96" s="1"/>
  <c r="M188" i="96"/>
  <c r="P188" i="96" s="1"/>
  <c r="M189" i="96"/>
  <c r="P189" i="96" s="1"/>
  <c r="M194" i="96"/>
  <c r="P194" i="96" s="1"/>
  <c r="M196" i="96"/>
  <c r="P196" i="96" s="1"/>
  <c r="M202" i="96"/>
  <c r="P202" i="96" s="1"/>
  <c r="M203" i="96"/>
  <c r="P203" i="96" s="1"/>
  <c r="M206" i="96"/>
  <c r="P206" i="96" s="1"/>
  <c r="M207" i="96"/>
  <c r="P207" i="96" s="1"/>
  <c r="M209" i="96"/>
  <c r="P209" i="96" s="1"/>
  <c r="M211" i="96"/>
  <c r="P211" i="96" s="1"/>
  <c r="M212" i="96"/>
  <c r="P212" i="96" s="1"/>
  <c r="M214" i="96"/>
  <c r="P214" i="96" s="1"/>
  <c r="M221" i="96"/>
  <c r="P221" i="96" s="1"/>
  <c r="M224" i="96"/>
  <c r="P224" i="96" s="1"/>
  <c r="M226" i="96"/>
  <c r="P226" i="96" s="1"/>
  <c r="M228" i="96"/>
  <c r="P228" i="96" s="1"/>
  <c r="M229" i="96"/>
  <c r="P229" i="96" s="1"/>
  <c r="M230" i="96"/>
  <c r="P230" i="96" s="1"/>
  <c r="M231" i="96"/>
  <c r="P231" i="96" s="1"/>
  <c r="M233" i="96"/>
  <c r="P233" i="96" s="1"/>
  <c r="M235" i="96"/>
  <c r="P235" i="96" s="1"/>
  <c r="M236" i="96"/>
  <c r="P236" i="96" s="1"/>
  <c r="M238" i="96"/>
  <c r="P238" i="96" s="1"/>
  <c r="M241" i="96"/>
  <c r="P241" i="96" s="1"/>
  <c r="M245" i="96"/>
  <c r="P245" i="96" s="1"/>
  <c r="M246" i="96"/>
  <c r="P246" i="96" s="1"/>
  <c r="M247" i="96"/>
  <c r="P247" i="96" s="1"/>
  <c r="M252" i="96"/>
  <c r="P252" i="96" s="1"/>
  <c r="M257" i="96"/>
  <c r="P257" i="96" s="1"/>
  <c r="M264" i="96"/>
  <c r="P264" i="96" s="1"/>
  <c r="M266" i="96"/>
  <c r="P266" i="96" s="1"/>
  <c r="M270" i="96"/>
  <c r="P270" i="96" s="1"/>
  <c r="M275" i="96"/>
  <c r="P275" i="96" s="1"/>
  <c r="M271" i="96"/>
  <c r="P271" i="96" s="1"/>
  <c r="M278" i="96"/>
  <c r="P278" i="96" s="1"/>
  <c r="M281" i="96"/>
  <c r="P281" i="96" s="1"/>
  <c r="M284" i="96"/>
  <c r="P284" i="96" s="1"/>
  <c r="M285" i="96"/>
  <c r="P285" i="96" s="1"/>
  <c r="M288" i="96"/>
  <c r="P288" i="96" s="1"/>
  <c r="M294" i="96"/>
  <c r="P294" i="96" s="1"/>
  <c r="M300" i="96"/>
  <c r="P300" i="96" s="1"/>
  <c r="M306" i="96"/>
  <c r="P306" i="96" s="1"/>
  <c r="M307" i="96"/>
  <c r="P307" i="96" s="1"/>
  <c r="M310" i="96"/>
  <c r="P310" i="96" s="1"/>
  <c r="M311" i="96"/>
  <c r="P311" i="96" s="1"/>
  <c r="M317" i="96"/>
  <c r="P317" i="96" s="1"/>
  <c r="M319" i="96"/>
  <c r="P319" i="96" s="1"/>
  <c r="M321" i="96"/>
  <c r="P321" i="96" s="1"/>
  <c r="M322" i="96"/>
  <c r="P322" i="96" s="1"/>
  <c r="M323" i="96"/>
  <c r="P323" i="96" s="1"/>
  <c r="M328" i="96"/>
  <c r="P328" i="96" s="1"/>
  <c r="M330" i="96"/>
  <c r="P330" i="96" s="1"/>
  <c r="M335" i="96"/>
  <c r="P335" i="96" s="1"/>
  <c r="M337" i="96"/>
  <c r="P337" i="96" s="1"/>
  <c r="M338" i="96"/>
  <c r="P338" i="96" s="1"/>
  <c r="M339" i="96"/>
  <c r="P339" i="96" s="1"/>
  <c r="M344" i="96"/>
  <c r="P344" i="96" s="1"/>
  <c r="M345" i="96"/>
  <c r="P345" i="96" s="1"/>
  <c r="M347" i="96"/>
  <c r="P347" i="96" s="1"/>
  <c r="M348" i="96"/>
  <c r="P348" i="96" s="1"/>
  <c r="M355" i="96"/>
  <c r="P355" i="96" s="1"/>
  <c r="M356" i="96"/>
  <c r="P356" i="96" s="1"/>
  <c r="M366" i="96"/>
  <c r="P366" i="96" s="1"/>
  <c r="M368" i="96"/>
  <c r="P368" i="96" s="1"/>
  <c r="M370" i="96"/>
  <c r="P370" i="96" s="1"/>
  <c r="M373" i="96"/>
  <c r="P373" i="96" s="1"/>
  <c r="M374" i="96"/>
  <c r="P374" i="96" s="1"/>
  <c r="M376" i="96"/>
  <c r="P376" i="96" s="1"/>
  <c r="M377" i="96"/>
  <c r="P377" i="96" s="1"/>
  <c r="M381" i="96"/>
  <c r="P381" i="96" s="1"/>
  <c r="M388" i="96"/>
  <c r="P388" i="96" s="1"/>
  <c r="M389" i="96"/>
  <c r="P389" i="96" s="1"/>
  <c r="M394" i="96"/>
  <c r="P394" i="96" s="1"/>
  <c r="M398" i="96"/>
  <c r="P398" i="96" s="1"/>
  <c r="M399" i="96"/>
  <c r="P399" i="96" s="1"/>
  <c r="M400" i="96"/>
  <c r="P400" i="96" s="1"/>
  <c r="M404" i="96"/>
  <c r="P404" i="96" s="1"/>
  <c r="M405" i="96"/>
  <c r="P405" i="96" s="1"/>
  <c r="M407" i="96"/>
  <c r="P407" i="96" s="1"/>
  <c r="M409" i="96"/>
  <c r="P409" i="96" s="1"/>
  <c r="M410" i="96"/>
  <c r="P410" i="96" s="1"/>
  <c r="M411" i="96"/>
  <c r="P411" i="96" s="1"/>
  <c r="M413" i="96"/>
  <c r="P413" i="96" s="1"/>
  <c r="M414" i="96"/>
  <c r="P414" i="96" s="1"/>
  <c r="M415" i="96"/>
  <c r="P415" i="96" s="1"/>
  <c r="M421" i="96"/>
  <c r="P421" i="96" s="1"/>
  <c r="M422" i="96"/>
  <c r="P422" i="96" s="1"/>
  <c r="M425" i="96"/>
  <c r="P425" i="96" s="1"/>
  <c r="M427" i="96"/>
  <c r="P427" i="96" s="1"/>
  <c r="M435" i="96"/>
  <c r="P435" i="96" s="1"/>
  <c r="M436" i="96"/>
  <c r="P436" i="96" s="1"/>
  <c r="M441" i="96"/>
  <c r="P441" i="96" s="1"/>
  <c r="M442" i="96"/>
  <c r="P442" i="96" s="1"/>
  <c r="M443" i="96"/>
  <c r="P443" i="96" s="1"/>
  <c r="M445" i="96"/>
  <c r="P445" i="96" s="1"/>
  <c r="M446" i="96"/>
  <c r="P446" i="96" s="1"/>
  <c r="M449" i="96"/>
  <c r="P449" i="96" s="1"/>
  <c r="M454" i="96"/>
  <c r="P454" i="96" s="1"/>
  <c r="M456" i="96"/>
  <c r="P456" i="96" s="1"/>
  <c r="M466" i="96"/>
  <c r="P466" i="96" s="1"/>
  <c r="M468" i="96"/>
  <c r="P468" i="96" s="1"/>
  <c r="M471" i="96"/>
  <c r="P471" i="96" s="1"/>
  <c r="M473" i="96"/>
  <c r="P473" i="96" s="1"/>
  <c r="M478" i="96"/>
  <c r="P478" i="96" s="1"/>
  <c r="M479" i="96"/>
  <c r="P479" i="96" s="1"/>
  <c r="M481" i="96"/>
  <c r="P481" i="96" s="1"/>
  <c r="M484" i="96"/>
  <c r="P484" i="96" s="1"/>
  <c r="M490" i="96"/>
  <c r="P490" i="96" s="1"/>
  <c r="M493" i="96"/>
  <c r="P493" i="96" s="1"/>
  <c r="M494" i="96"/>
  <c r="P494" i="96" s="1"/>
  <c r="M495" i="96"/>
  <c r="P495" i="96" s="1"/>
  <c r="M496" i="96"/>
  <c r="P496" i="96" s="1"/>
  <c r="M501" i="96"/>
  <c r="P501" i="96" s="1"/>
  <c r="M504" i="96"/>
  <c r="P504" i="96" s="1"/>
  <c r="M507" i="96"/>
  <c r="P507" i="96" s="1"/>
  <c r="M515" i="96"/>
  <c r="P515" i="96" s="1"/>
  <c r="M516" i="96"/>
  <c r="P516" i="96" s="1"/>
  <c r="M517" i="96"/>
  <c r="P517" i="96" s="1"/>
  <c r="M522" i="96"/>
  <c r="P522" i="96" s="1"/>
  <c r="M523" i="96"/>
  <c r="P523" i="96" s="1"/>
  <c r="M524" i="96"/>
  <c r="P524" i="96" s="1"/>
  <c r="M532" i="96"/>
  <c r="P532" i="96" s="1"/>
  <c r="M533" i="96"/>
  <c r="P533" i="96" s="1"/>
  <c r="M534" i="96"/>
  <c r="P534" i="96" s="1"/>
  <c r="M535" i="96"/>
  <c r="P535" i="96" s="1"/>
  <c r="M537" i="96"/>
  <c r="P537" i="96" s="1"/>
  <c r="M541" i="96"/>
  <c r="P541" i="96" s="1"/>
  <c r="M547" i="96"/>
  <c r="P547" i="96" s="1"/>
  <c r="M551" i="96"/>
  <c r="P551" i="96" s="1"/>
  <c r="M554" i="96"/>
  <c r="P554" i="96" s="1"/>
  <c r="M555" i="96"/>
  <c r="P555" i="96" s="1"/>
  <c r="M557" i="96"/>
  <c r="P557" i="96" s="1"/>
  <c r="M558" i="96"/>
  <c r="P558" i="96" s="1"/>
  <c r="M559" i="96"/>
  <c r="P559" i="96" s="1"/>
  <c r="M567" i="96"/>
  <c r="P567" i="96" s="1"/>
  <c r="M568" i="96"/>
  <c r="P568" i="96" s="1"/>
  <c r="M569" i="96"/>
  <c r="P569" i="96" s="1"/>
  <c r="M571" i="96"/>
  <c r="P571" i="96" s="1"/>
  <c r="M572" i="96"/>
  <c r="P572" i="96" s="1"/>
  <c r="M576" i="96"/>
  <c r="P576" i="96" s="1"/>
  <c r="M578" i="96"/>
  <c r="P578" i="96" s="1"/>
  <c r="M585" i="96"/>
  <c r="P585" i="96" s="1"/>
  <c r="M587" i="96"/>
  <c r="P587" i="96" s="1"/>
  <c r="M588" i="96"/>
  <c r="P588" i="96" s="1"/>
  <c r="M594" i="96"/>
  <c r="P594" i="96" s="1"/>
  <c r="M598" i="96"/>
  <c r="P598" i="96" s="1"/>
  <c r="M600" i="96"/>
  <c r="P600" i="96" s="1"/>
  <c r="M603" i="96"/>
  <c r="P603" i="96" s="1"/>
  <c r="M605" i="96"/>
  <c r="P605" i="96" s="1"/>
  <c r="M610" i="96"/>
  <c r="P610" i="96" s="1"/>
  <c r="M614" i="96"/>
  <c r="P614" i="96" s="1"/>
  <c r="M619" i="96"/>
  <c r="P619" i="96" s="1"/>
  <c r="M624" i="96"/>
  <c r="P624" i="96" s="1"/>
  <c r="M626" i="96"/>
  <c r="P626" i="96" s="1"/>
  <c r="M627" i="96"/>
  <c r="P627" i="96" s="1"/>
  <c r="M628" i="96"/>
  <c r="P628" i="96" s="1"/>
  <c r="M630" i="96"/>
  <c r="P630" i="96" s="1"/>
  <c r="M633" i="96"/>
  <c r="P633" i="96" s="1"/>
  <c r="M642" i="96"/>
  <c r="P642" i="96" s="1"/>
  <c r="M647" i="96"/>
  <c r="P647" i="96" s="1"/>
  <c r="M651" i="96"/>
  <c r="P651" i="96" s="1"/>
  <c r="M653" i="96"/>
  <c r="P653" i="96" s="1"/>
  <c r="M657" i="96"/>
  <c r="P657" i="96" s="1"/>
  <c r="M660" i="96"/>
  <c r="P660" i="96" s="1"/>
  <c r="M665" i="96"/>
  <c r="P665" i="96" s="1"/>
  <c r="M667" i="96"/>
  <c r="P667" i="96" s="1"/>
  <c r="M672" i="96"/>
  <c r="P672" i="96" s="1"/>
  <c r="M673" i="96"/>
  <c r="P673" i="96" s="1"/>
  <c r="M675" i="96"/>
  <c r="P675" i="96" s="1"/>
  <c r="M679" i="96"/>
  <c r="P679" i="96" s="1"/>
  <c r="M686" i="96"/>
  <c r="P686" i="96" s="1"/>
  <c r="M690" i="96"/>
  <c r="P690" i="96" s="1"/>
  <c r="M691" i="96"/>
  <c r="P691" i="96" s="1"/>
  <c r="M696" i="96"/>
  <c r="P696" i="96" s="1"/>
  <c r="M704" i="96"/>
  <c r="P704" i="96" s="1"/>
  <c r="M705" i="96"/>
  <c r="P705" i="96" s="1"/>
  <c r="M710" i="96"/>
  <c r="P710" i="96" s="1"/>
  <c r="M713" i="96"/>
  <c r="P713" i="96" s="1"/>
  <c r="M715" i="96"/>
  <c r="P715" i="96" s="1"/>
  <c r="M718" i="96"/>
  <c r="P718" i="96" s="1"/>
  <c r="M719" i="96"/>
  <c r="P719" i="96" s="1"/>
  <c r="M720" i="96"/>
  <c r="P720" i="96" s="1"/>
  <c r="M722" i="96"/>
  <c r="P722" i="96" s="1"/>
  <c r="M724" i="96"/>
  <c r="P724" i="96" s="1"/>
  <c r="M735" i="96"/>
  <c r="P735" i="96" s="1"/>
  <c r="M737" i="96"/>
  <c r="P737" i="96" s="1"/>
  <c r="M739" i="96"/>
  <c r="P739" i="96" s="1"/>
  <c r="M741" i="96"/>
  <c r="P741" i="96" s="1"/>
  <c r="M746" i="96"/>
  <c r="P746" i="96" s="1"/>
  <c r="M747" i="96"/>
  <c r="P747" i="96" s="1"/>
  <c r="M748" i="96"/>
  <c r="P748" i="96" s="1"/>
  <c r="M749" i="96"/>
  <c r="P749" i="96" s="1"/>
  <c r="M751" i="96"/>
  <c r="P751" i="96" s="1"/>
  <c r="M752" i="96"/>
  <c r="P752" i="96" s="1"/>
  <c r="M753" i="96"/>
  <c r="P753" i="96" s="1"/>
  <c r="M754" i="96"/>
  <c r="P754" i="96" s="1"/>
  <c r="M755" i="96"/>
  <c r="P755" i="96" s="1"/>
  <c r="M756" i="96"/>
  <c r="P756" i="96" s="1"/>
  <c r="M762" i="96"/>
  <c r="P762" i="96" s="1"/>
  <c r="M764" i="96"/>
  <c r="P764" i="96" s="1"/>
  <c r="M765" i="96"/>
  <c r="P765" i="96" s="1"/>
  <c r="M766" i="96"/>
  <c r="P766" i="96" s="1"/>
  <c r="M771" i="96"/>
  <c r="P771" i="96" s="1"/>
  <c r="M774" i="96"/>
  <c r="P774" i="96" s="1"/>
  <c r="M775" i="96"/>
  <c r="P775" i="96" s="1"/>
  <c r="M787" i="96"/>
  <c r="P787" i="96" s="1"/>
  <c r="M793" i="96"/>
  <c r="P793" i="96" s="1"/>
  <c r="M794" i="96"/>
  <c r="P794" i="96" s="1"/>
  <c r="M796" i="96"/>
  <c r="P796" i="96" s="1"/>
  <c r="M798" i="96"/>
  <c r="P798" i="96" s="1"/>
  <c r="M802" i="96"/>
  <c r="P802" i="96" s="1"/>
  <c r="M803" i="96"/>
  <c r="P803" i="96" s="1"/>
  <c r="M805" i="96"/>
  <c r="P805" i="96" s="1"/>
  <c r="M806" i="96"/>
  <c r="P806" i="96" s="1"/>
  <c r="M810" i="96"/>
  <c r="P810" i="96" s="1"/>
  <c r="M804" i="96"/>
  <c r="P804" i="96" s="1"/>
  <c r="M813" i="96"/>
  <c r="P813" i="96" s="1"/>
  <c r="M816" i="96"/>
  <c r="P816" i="96" s="1"/>
  <c r="M818" i="96"/>
  <c r="P818" i="96" s="1"/>
  <c r="M819" i="96"/>
  <c r="P819" i="96" s="1"/>
  <c r="M821" i="96"/>
  <c r="P821" i="96" s="1"/>
  <c r="M825" i="96"/>
  <c r="P825" i="96" s="1"/>
  <c r="M827" i="96"/>
  <c r="P827" i="96" s="1"/>
  <c r="M829" i="96"/>
  <c r="P829" i="96" s="1"/>
  <c r="M831" i="96"/>
  <c r="P831" i="96" s="1"/>
  <c r="M830" i="96"/>
  <c r="P830" i="96" s="1"/>
  <c r="M836" i="96"/>
  <c r="P836" i="96" s="1"/>
  <c r="M841" i="96"/>
  <c r="P841" i="96" s="1"/>
  <c r="M843" i="96"/>
  <c r="P843" i="96" s="1"/>
  <c r="M846" i="96"/>
  <c r="P846" i="96" s="1"/>
  <c r="M847" i="96"/>
  <c r="P847" i="96" s="1"/>
  <c r="M848" i="96"/>
  <c r="P848" i="96" s="1"/>
  <c r="M849" i="96"/>
  <c r="P849" i="96" s="1"/>
  <c r="M854" i="96"/>
  <c r="P854" i="96" s="1"/>
  <c r="M859" i="96"/>
  <c r="P859" i="96" s="1"/>
  <c r="M864" i="96"/>
  <c r="P864" i="96" s="1"/>
  <c r="M866" i="96"/>
  <c r="P866" i="96" s="1"/>
  <c r="M872" i="96"/>
  <c r="P872" i="96" s="1"/>
  <c r="M881" i="96"/>
  <c r="P881" i="96" s="1"/>
  <c r="M887" i="96"/>
  <c r="P887" i="96" s="1"/>
  <c r="M890" i="96"/>
  <c r="P890" i="96" s="1"/>
  <c r="M894" i="96"/>
  <c r="P894" i="96" s="1"/>
  <c r="M895" i="96"/>
  <c r="P895" i="96" s="1"/>
  <c r="M897" i="96"/>
  <c r="P897" i="96" s="1"/>
  <c r="M902" i="96"/>
  <c r="P902" i="96" s="1"/>
  <c r="M905" i="96"/>
  <c r="P905" i="96" s="1"/>
  <c r="M907" i="96"/>
  <c r="P907" i="96" s="1"/>
  <c r="M910" i="96"/>
  <c r="P910" i="96" s="1"/>
  <c r="M911" i="96"/>
  <c r="P911" i="96" s="1"/>
  <c r="M915" i="96"/>
  <c r="P915" i="96" s="1"/>
  <c r="M919" i="96"/>
  <c r="P919" i="96" s="1"/>
  <c r="M920" i="96"/>
  <c r="P920" i="96" s="1"/>
  <c r="M923" i="96"/>
  <c r="P923" i="96" s="1"/>
  <c r="M928" i="96"/>
  <c r="P928" i="96" s="1"/>
  <c r="M929" i="96"/>
  <c r="P929" i="96" s="1"/>
  <c r="M1141" i="96"/>
  <c r="P1141" i="96" s="1"/>
  <c r="M937" i="96"/>
  <c r="P937" i="96" s="1"/>
  <c r="M939" i="96"/>
  <c r="P939" i="96" s="1"/>
  <c r="M941" i="96"/>
  <c r="P941" i="96" s="1"/>
  <c r="M944" i="96"/>
  <c r="P944" i="96" s="1"/>
  <c r="M945" i="96"/>
  <c r="P945" i="96" s="1"/>
  <c r="M947" i="96"/>
  <c r="P947" i="96" s="1"/>
  <c r="M952" i="96"/>
  <c r="P952" i="96" s="1"/>
  <c r="M954" i="96"/>
  <c r="P954" i="96" s="1"/>
  <c r="M956" i="96"/>
  <c r="P956" i="96" s="1"/>
  <c r="M957" i="96"/>
  <c r="P957" i="96" s="1"/>
  <c r="M961" i="96"/>
  <c r="P961" i="96" s="1"/>
  <c r="M962" i="96"/>
  <c r="P962" i="96" s="1"/>
  <c r="M963" i="96"/>
  <c r="P963" i="96" s="1"/>
  <c r="M969" i="96"/>
  <c r="P969" i="96" s="1"/>
  <c r="M970" i="96"/>
  <c r="P970" i="96" s="1"/>
  <c r="M975" i="96"/>
  <c r="P975" i="96" s="1"/>
  <c r="M976" i="96"/>
  <c r="P976" i="96" s="1"/>
  <c r="M978" i="96"/>
  <c r="P978" i="96" s="1"/>
  <c r="M979" i="96"/>
  <c r="P979" i="96" s="1"/>
  <c r="M980" i="96"/>
  <c r="P980" i="96" s="1"/>
  <c r="M981" i="96"/>
  <c r="P981" i="96" s="1"/>
  <c r="M992" i="96"/>
  <c r="P992" i="96" s="1"/>
  <c r="M993" i="96"/>
  <c r="P993" i="96" s="1"/>
  <c r="M996" i="96"/>
  <c r="P996" i="96" s="1"/>
  <c r="M1000" i="96"/>
  <c r="P1000" i="96" s="1"/>
  <c r="M1005" i="96"/>
  <c r="P1005" i="96" s="1"/>
  <c r="M1007" i="96"/>
  <c r="P1007" i="96" s="1"/>
  <c r="M1009" i="96"/>
  <c r="P1009" i="96" s="1"/>
  <c r="M1012" i="96"/>
  <c r="P1012" i="96" s="1"/>
  <c r="M1013" i="96"/>
  <c r="P1013" i="96" s="1"/>
  <c r="M1014" i="96"/>
  <c r="P1014" i="96" s="1"/>
  <c r="M1015" i="96"/>
  <c r="P1015" i="96" s="1"/>
  <c r="M1016" i="96"/>
  <c r="P1016" i="96" s="1"/>
  <c r="M1019" i="96"/>
  <c r="P1019" i="96" s="1"/>
  <c r="M1020" i="96"/>
  <c r="P1020" i="96" s="1"/>
  <c r="M1022" i="96"/>
  <c r="P1022" i="96" s="1"/>
  <c r="M1025" i="96"/>
  <c r="P1025" i="96" s="1"/>
  <c r="M1026" i="96"/>
  <c r="P1026" i="96" s="1"/>
  <c r="M1029" i="96"/>
  <c r="P1029" i="96" s="1"/>
  <c r="M1030" i="96"/>
  <c r="P1030" i="96" s="1"/>
  <c r="M1032" i="96"/>
  <c r="P1032" i="96" s="1"/>
  <c r="M1037" i="96"/>
  <c r="P1037" i="96" s="1"/>
  <c r="M1040" i="96"/>
  <c r="P1040" i="96" s="1"/>
  <c r="M1045" i="96"/>
  <c r="P1045" i="96" s="1"/>
  <c r="M1046" i="96"/>
  <c r="P1046" i="96" s="1"/>
  <c r="M1047" i="96"/>
  <c r="P1047" i="96" s="1"/>
  <c r="M1055" i="96"/>
  <c r="P1055" i="96" s="1"/>
  <c r="M1056" i="96"/>
  <c r="P1056" i="96" s="1"/>
  <c r="M1059" i="96"/>
  <c r="P1059" i="96" s="1"/>
  <c r="M1060" i="96"/>
  <c r="P1060" i="96" s="1"/>
  <c r="M1062" i="96"/>
  <c r="P1062" i="96" s="1"/>
  <c r="M1067" i="96"/>
  <c r="P1067" i="96" s="1"/>
  <c r="M1069" i="96"/>
  <c r="P1069" i="96" s="1"/>
  <c r="M1070" i="96"/>
  <c r="P1070" i="96" s="1"/>
  <c r="M1071" i="96"/>
  <c r="P1071" i="96" s="1"/>
  <c r="M1072" i="96"/>
  <c r="P1072" i="96" s="1"/>
  <c r="M1073" i="96"/>
  <c r="P1073" i="96" s="1"/>
  <c r="M1074" i="96"/>
  <c r="P1074" i="96" s="1"/>
  <c r="M1075" i="96"/>
  <c r="P1075" i="96" s="1"/>
  <c r="M1077" i="96"/>
  <c r="P1077" i="96" s="1"/>
  <c r="M1078" i="96"/>
  <c r="P1078" i="96" s="1"/>
  <c r="M1083" i="96"/>
  <c r="P1083" i="96" s="1"/>
  <c r="M1089" i="96"/>
  <c r="P1089" i="96" s="1"/>
  <c r="M1090" i="96"/>
  <c r="P1090" i="96" s="1"/>
  <c r="M1091" i="96"/>
  <c r="P1091" i="96" s="1"/>
  <c r="M1097" i="96"/>
  <c r="P1097" i="96" s="1"/>
  <c r="M1100" i="96"/>
  <c r="P1100" i="96" s="1"/>
  <c r="M1104" i="96"/>
  <c r="P1104" i="96" s="1"/>
  <c r="M1111" i="96"/>
  <c r="P1111" i="96" s="1"/>
  <c r="M1115" i="96"/>
  <c r="P1115" i="96" s="1"/>
  <c r="M1117" i="96"/>
  <c r="P1117" i="96" s="1"/>
  <c r="M1119" i="96"/>
  <c r="P1119" i="96" s="1"/>
  <c r="M1122" i="96"/>
  <c r="P1122" i="96" s="1"/>
  <c r="M1125" i="96"/>
  <c r="P1125" i="96" s="1"/>
  <c r="M1131" i="96"/>
  <c r="P1131" i="96" s="1"/>
  <c r="M1133" i="96"/>
  <c r="P1133" i="96" s="1"/>
  <c r="M1138" i="96"/>
  <c r="P1138" i="96" s="1"/>
  <c r="M1142" i="96"/>
  <c r="P1142" i="96" s="1"/>
  <c r="M1143" i="96"/>
  <c r="P1143" i="96" s="1"/>
  <c r="M1144" i="96"/>
  <c r="P1144" i="96" s="1"/>
  <c r="M1146" i="96"/>
  <c r="P1146" i="96" s="1"/>
  <c r="M1147" i="96"/>
  <c r="P1147" i="96" s="1"/>
  <c r="M1152" i="96"/>
  <c r="P1152" i="96" s="1"/>
  <c r="M1153" i="96"/>
  <c r="P1153" i="96" s="1"/>
  <c r="M1157" i="96"/>
  <c r="P1157" i="96" s="1"/>
  <c r="M1159" i="96"/>
  <c r="P1159" i="96" s="1"/>
  <c r="M1161" i="96"/>
  <c r="P1161" i="96" s="1"/>
  <c r="M1163" i="96"/>
  <c r="P1163" i="96" s="1"/>
  <c r="M1165" i="96"/>
  <c r="P1165" i="96" s="1"/>
  <c r="M1166" i="96"/>
  <c r="P1166" i="96" s="1"/>
  <c r="M1170" i="96"/>
  <c r="P1170" i="96" s="1"/>
  <c r="M1173" i="96"/>
  <c r="P1173" i="96" s="1"/>
  <c r="M1181" i="96"/>
  <c r="P1181" i="96" s="1"/>
  <c r="M1182" i="96"/>
  <c r="P1182" i="96" s="1"/>
  <c r="M1184" i="96"/>
  <c r="P1184" i="96" s="1"/>
  <c r="M1188" i="96"/>
  <c r="P1188" i="96" s="1"/>
  <c r="M1189" i="96"/>
  <c r="P1189" i="96" s="1"/>
  <c r="M1192" i="96"/>
  <c r="P1192" i="96" s="1"/>
  <c r="M1194" i="96"/>
  <c r="P1194" i="96" s="1"/>
  <c r="M1195" i="96"/>
  <c r="P1195" i="96" s="1"/>
  <c r="M1196" i="96"/>
  <c r="P1196" i="96" s="1"/>
  <c r="M1197" i="96"/>
  <c r="P1197" i="96" s="1"/>
  <c r="M1198" i="96"/>
  <c r="P1198" i="96" s="1"/>
  <c r="M1201" i="96"/>
  <c r="P1201" i="96" s="1"/>
  <c r="M1206" i="96"/>
  <c r="P1206" i="96" s="1"/>
  <c r="M1209" i="96"/>
  <c r="P1209" i="96" s="1"/>
  <c r="M5" i="96"/>
  <c r="P5" i="96" s="1"/>
  <c r="M8" i="96"/>
  <c r="P8" i="96" s="1"/>
  <c r="M9" i="96"/>
  <c r="P9" i="96" s="1"/>
  <c r="M12" i="96"/>
  <c r="P12" i="96" s="1"/>
  <c r="M13" i="96"/>
  <c r="P13" i="96" s="1"/>
  <c r="M16" i="96"/>
  <c r="P16" i="96" s="1"/>
  <c r="M17" i="96"/>
  <c r="P17" i="96" s="1"/>
  <c r="M18" i="96"/>
  <c r="P18" i="96" s="1"/>
  <c r="M19" i="96"/>
  <c r="P19" i="96" s="1"/>
  <c r="M23" i="96"/>
  <c r="P23" i="96" s="1"/>
  <c r="M24" i="96"/>
  <c r="P24" i="96" s="1"/>
  <c r="M27" i="96"/>
  <c r="P27" i="96" s="1"/>
  <c r="M30" i="96"/>
  <c r="P30" i="96" s="1"/>
  <c r="M32" i="96"/>
  <c r="P32" i="96" s="1"/>
  <c r="M34" i="96"/>
  <c r="P34" i="96" s="1"/>
  <c r="M35" i="96"/>
  <c r="P35" i="96" s="1"/>
  <c r="M38" i="96"/>
  <c r="P38" i="96" s="1"/>
  <c r="M42" i="96"/>
  <c r="P42" i="96" s="1"/>
  <c r="M45" i="96"/>
  <c r="P45" i="96" s="1"/>
  <c r="M49" i="96"/>
  <c r="P49" i="96" s="1"/>
  <c r="M52" i="96"/>
  <c r="P52" i="96" s="1"/>
  <c r="M53" i="96"/>
  <c r="P53" i="96" s="1"/>
  <c r="M54" i="96"/>
  <c r="P54" i="96" s="1"/>
  <c r="M57" i="96"/>
  <c r="P57" i="96" s="1"/>
  <c r="M58" i="96"/>
  <c r="P58" i="96" s="1"/>
  <c r="M62" i="96"/>
  <c r="P62" i="96" s="1"/>
  <c r="M64" i="96"/>
  <c r="P64" i="96" s="1"/>
  <c r="M65" i="96"/>
  <c r="P65" i="96" s="1"/>
  <c r="M66" i="96"/>
  <c r="P66" i="96" s="1"/>
  <c r="M68" i="96"/>
  <c r="P68" i="96" s="1"/>
  <c r="M69" i="96"/>
  <c r="P69" i="96" s="1"/>
  <c r="M70" i="96"/>
  <c r="P70" i="96" s="1"/>
  <c r="M75" i="96"/>
  <c r="P75" i="96" s="1"/>
  <c r="M79" i="96"/>
  <c r="P79" i="96" s="1"/>
  <c r="M80" i="96"/>
  <c r="P80" i="96" s="1"/>
  <c r="M82" i="96"/>
  <c r="P82" i="96" s="1"/>
  <c r="M89" i="96"/>
  <c r="P89" i="96" s="1"/>
  <c r="M90" i="96"/>
  <c r="P90" i="96" s="1"/>
  <c r="M93" i="96"/>
  <c r="P93" i="96" s="1"/>
  <c r="M98" i="96"/>
  <c r="P98" i="96" s="1"/>
  <c r="M99" i="96"/>
  <c r="P99" i="96" s="1"/>
  <c r="M100" i="96"/>
  <c r="P100" i="96" s="1"/>
  <c r="M101" i="96"/>
  <c r="P101" i="96" s="1"/>
  <c r="M102" i="96"/>
  <c r="P102" i="96" s="1"/>
  <c r="M106" i="96"/>
  <c r="P106" i="96" s="1"/>
  <c r="M112" i="96"/>
  <c r="P112" i="96" s="1"/>
  <c r="M116" i="96"/>
  <c r="P116" i="96" s="1"/>
  <c r="M117" i="96"/>
  <c r="P117" i="96" s="1"/>
  <c r="M121" i="96"/>
  <c r="P121" i="96" s="1"/>
  <c r="M123" i="96"/>
  <c r="P123" i="96" s="1"/>
  <c r="M125" i="96"/>
  <c r="P125" i="96" s="1"/>
  <c r="M127" i="96"/>
  <c r="P127" i="96" s="1"/>
  <c r="M136" i="96"/>
  <c r="P136" i="96" s="1"/>
  <c r="M138" i="96"/>
  <c r="P138" i="96" s="1"/>
  <c r="M141" i="96"/>
  <c r="P141" i="96" s="1"/>
  <c r="M143" i="96"/>
  <c r="P143" i="96" s="1"/>
  <c r="M147" i="96"/>
  <c r="P147" i="96" s="1"/>
  <c r="M150" i="96"/>
  <c r="P150" i="96" s="1"/>
  <c r="M151" i="96"/>
  <c r="P151" i="96" s="1"/>
  <c r="M153" i="96"/>
  <c r="P153" i="96" s="1"/>
  <c r="M166" i="96"/>
  <c r="P166" i="96" s="1"/>
  <c r="M167" i="96"/>
  <c r="P167" i="96" s="1"/>
  <c r="M168" i="96"/>
  <c r="P168" i="96" s="1"/>
  <c r="M169" i="96"/>
  <c r="P169" i="96" s="1"/>
  <c r="M171" i="96"/>
  <c r="P171" i="96" s="1"/>
  <c r="M172" i="96"/>
  <c r="P172" i="96" s="1"/>
  <c r="M173" i="96"/>
  <c r="P173" i="96" s="1"/>
  <c r="M174" i="96"/>
  <c r="P174" i="96" s="1"/>
  <c r="M176" i="96"/>
  <c r="P176" i="96" s="1"/>
  <c r="M177" i="96"/>
  <c r="P177" i="96" s="1"/>
  <c r="M179" i="96"/>
  <c r="P179" i="96" s="1"/>
  <c r="M181" i="96"/>
  <c r="P181" i="96" s="1"/>
  <c r="M183" i="96"/>
  <c r="P183" i="96" s="1"/>
  <c r="M186" i="96"/>
  <c r="P186" i="96" s="1"/>
  <c r="M191" i="96"/>
  <c r="P191" i="96" s="1"/>
  <c r="M195" i="96"/>
  <c r="P195" i="96" s="1"/>
  <c r="M197" i="96"/>
  <c r="P197" i="96" s="1"/>
  <c r="M201" i="96"/>
  <c r="P201" i="96" s="1"/>
  <c r="M204" i="96"/>
  <c r="P204" i="96" s="1"/>
  <c r="M205" i="96"/>
  <c r="P205" i="96" s="1"/>
  <c r="M210" i="96"/>
  <c r="P210" i="96" s="1"/>
  <c r="M215" i="96"/>
  <c r="P215" i="96" s="1"/>
  <c r="M218" i="96"/>
  <c r="P218" i="96" s="1"/>
  <c r="M219" i="96"/>
  <c r="P219" i="96" s="1"/>
  <c r="M237" i="96"/>
  <c r="P237" i="96" s="1"/>
  <c r="M240" i="96"/>
  <c r="P240" i="96" s="1"/>
  <c r="M243" i="96"/>
  <c r="P243" i="96" s="1"/>
  <c r="M244" i="96"/>
  <c r="P244" i="96" s="1"/>
  <c r="M248" i="96"/>
  <c r="P248" i="96" s="1"/>
  <c r="M250" i="96"/>
  <c r="P250" i="96" s="1"/>
  <c r="M251" i="96"/>
  <c r="P251" i="96" s="1"/>
  <c r="M253" i="96"/>
  <c r="P253" i="96" s="1"/>
  <c r="M255" i="96"/>
  <c r="P255" i="96" s="1"/>
  <c r="M259" i="96"/>
  <c r="P259" i="96" s="1"/>
  <c r="M260" i="96"/>
  <c r="P260" i="96" s="1"/>
  <c r="M263" i="96"/>
  <c r="P263" i="96" s="1"/>
  <c r="M261" i="96"/>
  <c r="P261" i="96" s="1"/>
  <c r="M265" i="96"/>
  <c r="P265" i="96" s="1"/>
  <c r="M268" i="96"/>
  <c r="P268" i="96" s="1"/>
  <c r="M269" i="96"/>
  <c r="P269" i="96" s="1"/>
  <c r="M277" i="96"/>
  <c r="P277" i="96" s="1"/>
  <c r="M279" i="96"/>
  <c r="P279" i="96" s="1"/>
  <c r="M280" i="96"/>
  <c r="P280" i="96" s="1"/>
  <c r="M282" i="96"/>
  <c r="P282" i="96" s="1"/>
  <c r="M283" i="96"/>
  <c r="P283" i="96" s="1"/>
  <c r="M286" i="96"/>
  <c r="P286" i="96" s="1"/>
  <c r="M287" i="96"/>
  <c r="P287" i="96" s="1"/>
  <c r="M289" i="96"/>
  <c r="P289" i="96" s="1"/>
  <c r="M291" i="96"/>
  <c r="P291" i="96" s="1"/>
  <c r="M293" i="96"/>
  <c r="P293" i="96" s="1"/>
  <c r="M295" i="96"/>
  <c r="P295" i="96" s="1"/>
  <c r="M296" i="96"/>
  <c r="P296" i="96" s="1"/>
  <c r="M299" i="96"/>
  <c r="P299" i="96" s="1"/>
  <c r="M301" i="96"/>
  <c r="P301" i="96" s="1"/>
  <c r="M303" i="96"/>
  <c r="P303" i="96" s="1"/>
  <c r="M305" i="96"/>
  <c r="P305" i="96" s="1"/>
  <c r="M308" i="96"/>
  <c r="P308" i="96" s="1"/>
  <c r="M315" i="96"/>
  <c r="P315" i="96" s="1"/>
  <c r="M316" i="96"/>
  <c r="P316" i="96" s="1"/>
  <c r="M318" i="96"/>
  <c r="P318" i="96" s="1"/>
  <c r="M324" i="96"/>
  <c r="P324" i="96" s="1"/>
  <c r="M325" i="96"/>
  <c r="P325" i="96" s="1"/>
  <c r="M326" i="96"/>
  <c r="P326" i="96" s="1"/>
  <c r="M327" i="96"/>
  <c r="P327" i="96" s="1"/>
  <c r="M331" i="96"/>
  <c r="P331" i="96" s="1"/>
  <c r="M332" i="96"/>
  <c r="P332" i="96" s="1"/>
  <c r="M333" i="96"/>
  <c r="P333" i="96" s="1"/>
  <c r="M349" i="96"/>
  <c r="P349" i="96" s="1"/>
  <c r="M351" i="96"/>
  <c r="P351" i="96" s="1"/>
  <c r="M354" i="96"/>
  <c r="P354" i="96" s="1"/>
  <c r="M357" i="96"/>
  <c r="P357" i="96" s="1"/>
  <c r="M358" i="96"/>
  <c r="P358" i="96" s="1"/>
  <c r="M359" i="96"/>
  <c r="P359" i="96" s="1"/>
  <c r="M361" i="96"/>
  <c r="P361" i="96" s="1"/>
  <c r="M363" i="96"/>
  <c r="P363" i="96" s="1"/>
  <c r="M364" i="96"/>
  <c r="P364" i="96" s="1"/>
  <c r="M365" i="96"/>
  <c r="P365" i="96" s="1"/>
  <c r="M367" i="96"/>
  <c r="P367" i="96" s="1"/>
  <c r="M369" i="96"/>
  <c r="P369" i="96" s="1"/>
  <c r="M378" i="96"/>
  <c r="P378" i="96" s="1"/>
  <c r="M379" i="96"/>
  <c r="P379" i="96" s="1"/>
  <c r="M380" i="96"/>
  <c r="P380" i="96" s="1"/>
  <c r="M382" i="96"/>
  <c r="P382" i="96" s="1"/>
  <c r="M384" i="96"/>
  <c r="P384" i="96" s="1"/>
  <c r="M387" i="96"/>
  <c r="P387" i="96" s="1"/>
  <c r="M390" i="96"/>
  <c r="P390" i="96" s="1"/>
  <c r="M393" i="96"/>
  <c r="P393" i="96" s="1"/>
  <c r="M396" i="96"/>
  <c r="P396" i="96" s="1"/>
  <c r="M397" i="96"/>
  <c r="P397" i="96" s="1"/>
  <c r="M401" i="96"/>
  <c r="P401" i="96" s="1"/>
  <c r="M402" i="96"/>
  <c r="P402" i="96" s="1"/>
  <c r="M416" i="96"/>
  <c r="P416" i="96" s="1"/>
  <c r="M418" i="96"/>
  <c r="P418" i="96" s="1"/>
  <c r="M419" i="96"/>
  <c r="P419" i="96" s="1"/>
  <c r="M423" i="96"/>
  <c r="P423" i="96" s="1"/>
  <c r="M424" i="96"/>
  <c r="P424" i="96" s="1"/>
  <c r="M426" i="96"/>
  <c r="P426" i="96" s="1"/>
  <c r="M429" i="96"/>
  <c r="P429" i="96" s="1"/>
  <c r="M430" i="96"/>
  <c r="P430" i="96" s="1"/>
  <c r="M431" i="96"/>
  <c r="P431" i="96" s="1"/>
  <c r="M437" i="96"/>
  <c r="P437" i="96" s="1"/>
  <c r="M438" i="96"/>
  <c r="P438" i="96" s="1"/>
  <c r="M440" i="96"/>
  <c r="P440" i="96" s="1"/>
  <c r="M447" i="96"/>
  <c r="P447" i="96" s="1"/>
  <c r="M450" i="96"/>
  <c r="P450" i="96" s="1"/>
  <c r="M453" i="96"/>
  <c r="P453" i="96" s="1"/>
  <c r="M455" i="96"/>
  <c r="P455" i="96" s="1"/>
  <c r="M459" i="96"/>
  <c r="P459" i="96" s="1"/>
  <c r="M460" i="96"/>
  <c r="P460" i="96" s="1"/>
  <c r="M462" i="96"/>
  <c r="P462" i="96" s="1"/>
  <c r="M465" i="96"/>
  <c r="P465" i="96" s="1"/>
  <c r="M469" i="96"/>
  <c r="P469" i="96" s="1"/>
  <c r="M472" i="96"/>
  <c r="P472" i="96" s="1"/>
  <c r="M474" i="96"/>
  <c r="P474" i="96" s="1"/>
  <c r="M476" i="96"/>
  <c r="P476" i="96" s="1"/>
  <c r="M477" i="96"/>
  <c r="P477" i="96" s="1"/>
  <c r="M480" i="96"/>
  <c r="P480" i="96" s="1"/>
  <c r="M482" i="96"/>
  <c r="P482" i="96" s="1"/>
  <c r="M487" i="96"/>
  <c r="P487" i="96" s="1"/>
  <c r="M488" i="96"/>
  <c r="P488" i="96" s="1"/>
  <c r="M489" i="96"/>
  <c r="P489" i="96" s="1"/>
  <c r="M491" i="96"/>
  <c r="P491" i="96" s="1"/>
  <c r="M492" i="96"/>
  <c r="P492" i="96" s="1"/>
  <c r="M497" i="96"/>
  <c r="P497" i="96" s="1"/>
  <c r="M499" i="96"/>
  <c r="P499" i="96" s="1"/>
  <c r="M503" i="96"/>
  <c r="P503" i="96" s="1"/>
  <c r="M506" i="96"/>
  <c r="P506" i="96" s="1"/>
  <c r="M508" i="96"/>
  <c r="P508" i="96" s="1"/>
  <c r="M510" i="96"/>
  <c r="P510" i="96" s="1"/>
  <c r="M512" i="96"/>
  <c r="P512" i="96" s="1"/>
  <c r="M513" i="96"/>
  <c r="P513" i="96" s="1"/>
  <c r="M514" i="96"/>
  <c r="P514" i="96" s="1"/>
  <c r="M525" i="96"/>
  <c r="P525" i="96" s="1"/>
  <c r="M527" i="96"/>
  <c r="P527" i="96" s="1"/>
  <c r="M528" i="96"/>
  <c r="P528" i="96" s="1"/>
  <c r="M536" i="96"/>
  <c r="P536" i="96" s="1"/>
  <c r="M538" i="96"/>
  <c r="P538" i="96" s="1"/>
  <c r="M540" i="96"/>
  <c r="P540" i="96" s="1"/>
  <c r="M542" i="96"/>
  <c r="P542" i="96" s="1"/>
  <c r="M549" i="96"/>
  <c r="P549" i="96" s="1"/>
  <c r="M550" i="96"/>
  <c r="P550" i="96" s="1"/>
  <c r="M553" i="96"/>
  <c r="P553" i="96" s="1"/>
  <c r="M560" i="96"/>
  <c r="P560" i="96" s="1"/>
  <c r="M561" i="96"/>
  <c r="P561" i="96" s="1"/>
  <c r="M564" i="96"/>
  <c r="P564" i="96" s="1"/>
  <c r="M565" i="96"/>
  <c r="P565" i="96" s="1"/>
  <c r="M566" i="96"/>
  <c r="P566" i="96" s="1"/>
  <c r="M577" i="96"/>
  <c r="P577" i="96" s="1"/>
  <c r="M580" i="96"/>
  <c r="P580" i="96" s="1"/>
  <c r="M581" i="96"/>
  <c r="P581" i="96" s="1"/>
  <c r="M583" i="96"/>
  <c r="P583" i="96" s="1"/>
  <c r="M586" i="96"/>
  <c r="P586" i="96" s="1"/>
  <c r="M591" i="96"/>
  <c r="P591" i="96" s="1"/>
  <c r="M597" i="96"/>
  <c r="P597" i="96" s="1"/>
  <c r="M599" i="96"/>
  <c r="P599" i="96" s="1"/>
  <c r="M601" i="96"/>
  <c r="P601" i="96" s="1"/>
  <c r="M604" i="96"/>
  <c r="P604" i="96" s="1"/>
  <c r="M613" i="96"/>
  <c r="P613" i="96" s="1"/>
  <c r="M615" i="96"/>
  <c r="P615" i="96" s="1"/>
  <c r="M618" i="96"/>
  <c r="P618" i="96" s="1"/>
  <c r="M625" i="96"/>
  <c r="P625" i="96" s="1"/>
  <c r="M631" i="96"/>
  <c r="P631" i="96" s="1"/>
  <c r="M632" i="96"/>
  <c r="P632" i="96" s="1"/>
  <c r="M639" i="96"/>
  <c r="P639" i="96" s="1"/>
  <c r="M640" i="96"/>
  <c r="P640" i="96" s="1"/>
  <c r="M643" i="96"/>
  <c r="P643" i="96" s="1"/>
  <c r="M646" i="96"/>
  <c r="P646" i="96" s="1"/>
  <c r="M650" i="96"/>
  <c r="P650" i="96" s="1"/>
  <c r="M656" i="96"/>
  <c r="P656" i="96" s="1"/>
  <c r="M658" i="96"/>
  <c r="P658" i="96" s="1"/>
  <c r="M659" i="96"/>
  <c r="P659" i="96" s="1"/>
  <c r="M668" i="96"/>
  <c r="P668" i="96" s="1"/>
  <c r="M670" i="96"/>
  <c r="P670" i="96" s="1"/>
  <c r="M676" i="96"/>
  <c r="P676" i="96" s="1"/>
  <c r="M678" i="96"/>
  <c r="P678" i="96" s="1"/>
  <c r="M680" i="96"/>
  <c r="P680" i="96" s="1"/>
  <c r="M682" i="96"/>
  <c r="P682" i="96" s="1"/>
  <c r="M683" i="96"/>
  <c r="P683" i="96" s="1"/>
  <c r="M684" i="96"/>
  <c r="P684" i="96" s="1"/>
  <c r="M688" i="96"/>
  <c r="P688" i="96" s="1"/>
  <c r="M689" i="96"/>
  <c r="P689" i="96" s="1"/>
  <c r="M693" i="96"/>
  <c r="P693" i="96" s="1"/>
  <c r="M695" i="96"/>
  <c r="P695" i="96" s="1"/>
  <c r="M697" i="96"/>
  <c r="P697" i="96" s="1"/>
  <c r="M698" i="96"/>
  <c r="P698" i="96" s="1"/>
  <c r="M702" i="96"/>
  <c r="P702" i="96" s="1"/>
  <c r="M706" i="96"/>
  <c r="P706" i="96" s="1"/>
  <c r="M708" i="96"/>
  <c r="P708" i="96" s="1"/>
  <c r="M711" i="96"/>
  <c r="P711" i="96" s="1"/>
  <c r="M714" i="96"/>
  <c r="P714" i="96" s="1"/>
  <c r="M716" i="96"/>
  <c r="P716" i="96" s="1"/>
  <c r="M717" i="96"/>
  <c r="P717" i="96" s="1"/>
  <c r="M721" i="96"/>
  <c r="P721" i="96" s="1"/>
  <c r="M723" i="96"/>
  <c r="P723" i="96" s="1"/>
  <c r="M728" i="96"/>
  <c r="P728" i="96" s="1"/>
  <c r="M729" i="96"/>
  <c r="P729" i="96" s="1"/>
  <c r="M731" i="96"/>
  <c r="P731" i="96" s="1"/>
  <c r="M736" i="96"/>
  <c r="P736" i="96" s="1"/>
  <c r="M742" i="96"/>
  <c r="P742" i="96" s="1"/>
  <c r="M743" i="96"/>
  <c r="P743" i="96" s="1"/>
  <c r="M745" i="96"/>
  <c r="P745" i="96" s="1"/>
  <c r="M750" i="96"/>
  <c r="P750" i="96" s="1"/>
  <c r="M758" i="96"/>
  <c r="P758" i="96" s="1"/>
  <c r="M759" i="96"/>
  <c r="P759" i="96" s="1"/>
  <c r="M760" i="96"/>
  <c r="P760" i="96" s="1"/>
  <c r="M767" i="96"/>
  <c r="P767" i="96" s="1"/>
  <c r="M768" i="96"/>
  <c r="P768" i="96" s="1"/>
  <c r="M770" i="96"/>
  <c r="P770" i="96" s="1"/>
  <c r="M773" i="96"/>
  <c r="P773" i="96" s="1"/>
  <c r="M777" i="96"/>
  <c r="P777" i="96" s="1"/>
  <c r="M780" i="96"/>
  <c r="P780" i="96" s="1"/>
  <c r="M781" i="96"/>
  <c r="P781" i="96" s="1"/>
  <c r="M782" i="96"/>
  <c r="P782" i="96" s="1"/>
  <c r="M784" i="96"/>
  <c r="P784" i="96" s="1"/>
  <c r="M788" i="96"/>
  <c r="P788" i="96" s="1"/>
  <c r="M789" i="96"/>
  <c r="P789" i="96" s="1"/>
  <c r="M790" i="96"/>
  <c r="P790" i="96" s="1"/>
  <c r="M797" i="96"/>
  <c r="P797" i="96" s="1"/>
  <c r="M800" i="96"/>
  <c r="P800" i="96" s="1"/>
  <c r="M807" i="96"/>
  <c r="P807" i="96" s="1"/>
  <c r="M811" i="96"/>
  <c r="P811" i="96" s="1"/>
  <c r="M812" i="96"/>
  <c r="P812" i="96" s="1"/>
  <c r="M817" i="96"/>
  <c r="P817" i="96" s="1"/>
  <c r="M822" i="96"/>
  <c r="P822" i="96" s="1"/>
  <c r="M824" i="96"/>
  <c r="P824" i="96" s="1"/>
  <c r="M826" i="96"/>
  <c r="P826" i="96" s="1"/>
  <c r="M833" i="96"/>
  <c r="P833" i="96" s="1"/>
  <c r="M838" i="96"/>
  <c r="P838" i="96" s="1"/>
  <c r="M844" i="96"/>
  <c r="P844" i="96" s="1"/>
  <c r="M850" i="96"/>
  <c r="P850" i="96" s="1"/>
  <c r="M852" i="96"/>
  <c r="P852" i="96" s="1"/>
  <c r="M853" i="96"/>
  <c r="P853" i="96" s="1"/>
  <c r="M856" i="96"/>
  <c r="P856" i="96" s="1"/>
  <c r="M858" i="96"/>
  <c r="P858" i="96" s="1"/>
  <c r="M863" i="96"/>
  <c r="P863" i="96" s="1"/>
  <c r="M867" i="96"/>
  <c r="P867" i="96" s="1"/>
  <c r="M868" i="96"/>
  <c r="P868" i="96" s="1"/>
  <c r="M871" i="96"/>
  <c r="P871" i="96" s="1"/>
  <c r="M873" i="96"/>
  <c r="P873" i="96" s="1"/>
  <c r="M874" i="96"/>
  <c r="P874" i="96" s="1"/>
  <c r="M875" i="96"/>
  <c r="P875" i="96" s="1"/>
  <c r="M876" i="96"/>
  <c r="P876" i="96" s="1"/>
  <c r="M877" i="96"/>
  <c r="P877" i="96" s="1"/>
  <c r="M879" i="96"/>
  <c r="P879" i="96" s="1"/>
  <c r="M880" i="96"/>
  <c r="P880" i="96" s="1"/>
  <c r="M882" i="96"/>
  <c r="P882" i="96" s="1"/>
  <c r="M884" i="96"/>
  <c r="P884" i="96" s="1"/>
  <c r="M885" i="96"/>
  <c r="P885" i="96" s="1"/>
  <c r="M886" i="96"/>
  <c r="P886" i="96" s="1"/>
  <c r="M888" i="96"/>
  <c r="P888" i="96" s="1"/>
  <c r="M891" i="96"/>
  <c r="P891" i="96" s="1"/>
  <c r="M896" i="96"/>
  <c r="P896" i="96" s="1"/>
  <c r="M898" i="96"/>
  <c r="P898" i="96" s="1"/>
  <c r="M901" i="96"/>
  <c r="P901" i="96" s="1"/>
  <c r="M903" i="96"/>
  <c r="P903" i="96" s="1"/>
  <c r="M906" i="96"/>
  <c r="P906" i="96" s="1"/>
  <c r="M913" i="96"/>
  <c r="P913" i="96" s="1"/>
  <c r="M916" i="96"/>
  <c r="P916" i="96" s="1"/>
  <c r="M917" i="96"/>
  <c r="P917" i="96" s="1"/>
  <c r="M918" i="96"/>
  <c r="P918" i="96" s="1"/>
  <c r="M921" i="96"/>
  <c r="P921" i="96" s="1"/>
  <c r="M922" i="96"/>
  <c r="P922" i="96" s="1"/>
  <c r="M925" i="96"/>
  <c r="P925" i="96" s="1"/>
  <c r="M927" i="96"/>
  <c r="P927" i="96" s="1"/>
  <c r="M931" i="96"/>
  <c r="P931" i="96" s="1"/>
  <c r="M932" i="96"/>
  <c r="P932" i="96" s="1"/>
  <c r="M934" i="96"/>
  <c r="P934" i="96" s="1"/>
  <c r="M936" i="96"/>
  <c r="P936" i="96" s="1"/>
  <c r="M938" i="96"/>
  <c r="P938" i="96" s="1"/>
  <c r="M942" i="96"/>
  <c r="P942" i="96" s="1"/>
  <c r="M951" i="96"/>
  <c r="P951" i="96" s="1"/>
  <c r="M955" i="96"/>
  <c r="P955" i="96" s="1"/>
  <c r="M959" i="96"/>
  <c r="P959" i="96" s="1"/>
  <c r="M960" i="96"/>
  <c r="P960" i="96" s="1"/>
  <c r="M966" i="96"/>
  <c r="P966" i="96" s="1"/>
  <c r="M967" i="96"/>
  <c r="P967" i="96" s="1"/>
  <c r="M973" i="96"/>
  <c r="P973" i="96" s="1"/>
  <c r="M977" i="96"/>
  <c r="P977" i="96" s="1"/>
  <c r="M982" i="96"/>
  <c r="P982" i="96" s="1"/>
  <c r="M985" i="96"/>
  <c r="P985" i="96" s="1"/>
  <c r="M986" i="96"/>
  <c r="P986" i="96" s="1"/>
  <c r="M987" i="96"/>
  <c r="P987" i="96" s="1"/>
  <c r="M988" i="96"/>
  <c r="P988" i="96" s="1"/>
  <c r="M990" i="96"/>
  <c r="P990" i="96" s="1"/>
  <c r="M995" i="96"/>
  <c r="P995" i="96" s="1"/>
  <c r="M998" i="96"/>
  <c r="P998" i="96" s="1"/>
  <c r="M999" i="96"/>
  <c r="P999" i="96" s="1"/>
  <c r="M1001" i="96"/>
  <c r="P1001" i="96" s="1"/>
  <c r="M1002" i="96"/>
  <c r="P1002" i="96" s="1"/>
  <c r="M1003" i="96"/>
  <c r="P1003" i="96" s="1"/>
  <c r="M1004" i="96"/>
  <c r="P1004" i="96" s="1"/>
  <c r="M1010" i="96"/>
  <c r="P1010" i="96" s="1"/>
  <c r="M1011" i="96"/>
  <c r="P1011" i="96" s="1"/>
  <c r="M1018" i="96"/>
  <c r="P1018" i="96" s="1"/>
  <c r="M1024" i="96"/>
  <c r="P1024" i="96" s="1"/>
  <c r="M1027" i="96"/>
  <c r="P1027" i="96" s="1"/>
  <c r="M1031" i="96"/>
  <c r="P1031" i="96" s="1"/>
  <c r="M1033" i="96"/>
  <c r="P1033" i="96" s="1"/>
  <c r="M1035" i="96"/>
  <c r="P1035" i="96" s="1"/>
  <c r="M1039" i="96"/>
  <c r="P1039" i="96" s="1"/>
  <c r="M1043" i="96"/>
  <c r="P1043" i="96" s="1"/>
  <c r="M1044" i="96"/>
  <c r="P1044" i="96" s="1"/>
  <c r="M1050" i="96"/>
  <c r="P1050" i="96" s="1"/>
  <c r="M1051" i="96"/>
  <c r="P1051" i="96" s="1"/>
  <c r="M1052" i="96"/>
  <c r="P1052" i="96" s="1"/>
  <c r="M1053" i="96"/>
  <c r="P1053" i="96" s="1"/>
  <c r="M1054" i="96"/>
  <c r="P1054" i="96" s="1"/>
  <c r="M1057" i="96"/>
  <c r="P1057" i="96" s="1"/>
  <c r="M1058" i="96"/>
  <c r="P1058" i="96" s="1"/>
  <c r="M1063" i="96"/>
  <c r="P1063" i="96" s="1"/>
  <c r="M1068" i="96"/>
  <c r="P1068" i="96" s="1"/>
  <c r="M1080" i="96"/>
  <c r="P1080" i="96" s="1"/>
  <c r="M1081" i="96"/>
  <c r="P1081" i="96" s="1"/>
  <c r="M1084" i="96"/>
  <c r="P1084" i="96" s="1"/>
  <c r="M1086" i="96"/>
  <c r="P1086" i="96" s="1"/>
  <c r="M1088" i="96"/>
  <c r="P1088" i="96" s="1"/>
  <c r="M1092" i="96"/>
  <c r="P1092" i="96" s="1"/>
  <c r="M1095" i="96"/>
  <c r="P1095" i="96" s="1"/>
  <c r="M1096" i="96"/>
  <c r="P1096" i="96" s="1"/>
  <c r="M1102" i="96"/>
  <c r="P1102" i="96" s="1"/>
  <c r="M1105" i="96"/>
  <c r="P1105" i="96" s="1"/>
  <c r="M1107" i="96"/>
  <c r="P1107" i="96" s="1"/>
  <c r="M1108" i="96"/>
  <c r="P1108" i="96" s="1"/>
  <c r="M1109" i="96"/>
  <c r="P1109" i="96" s="1"/>
  <c r="M1110" i="96"/>
  <c r="P1110" i="96" s="1"/>
  <c r="M1113" i="96"/>
  <c r="P1113" i="96" s="1"/>
  <c r="M1114" i="96"/>
  <c r="P1114" i="96" s="1"/>
  <c r="M1116" i="96"/>
  <c r="P1116" i="96" s="1"/>
  <c r="M1120" i="96"/>
  <c r="P1120" i="96" s="1"/>
  <c r="M1121" i="96"/>
  <c r="P1121" i="96" s="1"/>
  <c r="M1124" i="96"/>
  <c r="P1124" i="96" s="1"/>
  <c r="M1127" i="96"/>
  <c r="P1127" i="96" s="1"/>
  <c r="M1128" i="96"/>
  <c r="P1128" i="96" s="1"/>
  <c r="M1130" i="96"/>
  <c r="P1130" i="96" s="1"/>
  <c r="M1134" i="96"/>
  <c r="P1134" i="96" s="1"/>
  <c r="M1136" i="96"/>
  <c r="P1136" i="96" s="1"/>
  <c r="M1140" i="96"/>
  <c r="P1140" i="96" s="1"/>
  <c r="M1145" i="96"/>
  <c r="P1145" i="96" s="1"/>
  <c r="M1150" i="96"/>
  <c r="P1150" i="96" s="1"/>
  <c r="M1154" i="96"/>
  <c r="P1154" i="96" s="1"/>
  <c r="M1155" i="96"/>
  <c r="P1155" i="96" s="1"/>
  <c r="M1156" i="96"/>
  <c r="P1156" i="96" s="1"/>
  <c r="M1158" i="96"/>
  <c r="P1158" i="96" s="1"/>
  <c r="M1160" i="96"/>
  <c r="P1160" i="96" s="1"/>
  <c r="M1162" i="96"/>
  <c r="P1162" i="96" s="1"/>
  <c r="M1168" i="96"/>
  <c r="P1168" i="96" s="1"/>
  <c r="M1172" i="96"/>
  <c r="P1172" i="96" s="1"/>
  <c r="M1177" i="96"/>
  <c r="P1177" i="96" s="1"/>
  <c r="M1179" i="96"/>
  <c r="P1179" i="96" s="1"/>
  <c r="M1186" i="96"/>
  <c r="P1186" i="96" s="1"/>
  <c r="M1190" i="96"/>
  <c r="P1190" i="96" s="1"/>
  <c r="M1191" i="96"/>
  <c r="P1191" i="96" s="1"/>
  <c r="M1202" i="96"/>
  <c r="P1202" i="96" s="1"/>
  <c r="M1203" i="96"/>
  <c r="P1203" i="96" s="1"/>
  <c r="M1207" i="96"/>
  <c r="P1207" i="96" s="1"/>
  <c r="M1208" i="96"/>
  <c r="P1208" i="96" s="1"/>
  <c r="M1210" i="96"/>
  <c r="P1210" i="96" s="1"/>
  <c r="M1211" i="96"/>
  <c r="P1211" i="96" s="1"/>
  <c r="M3" i="96"/>
  <c r="P3" i="96" s="1"/>
  <c r="M6" i="96"/>
  <c r="P6" i="96" s="1"/>
  <c r="M7" i="96"/>
  <c r="P7" i="96" s="1"/>
  <c r="M14" i="96"/>
  <c r="P14" i="96" s="1"/>
  <c r="M31" i="96"/>
  <c r="P31" i="96" s="1"/>
  <c r="M39" i="96"/>
  <c r="P39" i="96" s="1"/>
  <c r="M40" i="96"/>
  <c r="P40" i="96" s="1"/>
  <c r="M41" i="96"/>
  <c r="P41" i="96" s="1"/>
  <c r="M47" i="96"/>
  <c r="P47" i="96" s="1"/>
  <c r="M71" i="96"/>
  <c r="P71" i="96" s="1"/>
  <c r="M86" i="96"/>
  <c r="P86" i="96" s="1"/>
  <c r="M91" i="96"/>
  <c r="P91" i="96" s="1"/>
  <c r="M108" i="96"/>
  <c r="P108" i="96" s="1"/>
  <c r="M135" i="96"/>
  <c r="P135" i="96" s="1"/>
  <c r="M157" i="96"/>
  <c r="P157" i="96" s="1"/>
  <c r="M161" i="96"/>
  <c r="P161" i="96" s="1"/>
  <c r="M162" i="96"/>
  <c r="P162" i="96" s="1"/>
  <c r="M164" i="96"/>
  <c r="P164" i="96" s="1"/>
  <c r="M175" i="96"/>
  <c r="P175" i="96" s="1"/>
  <c r="M180" i="96"/>
  <c r="P180" i="96" s="1"/>
  <c r="M190" i="96"/>
  <c r="P190" i="96" s="1"/>
  <c r="M198" i="96"/>
  <c r="P198" i="96" s="1"/>
  <c r="M200" i="96"/>
  <c r="P200" i="96" s="1"/>
  <c r="M208" i="96"/>
  <c r="P208" i="96" s="1"/>
  <c r="M213" i="96"/>
  <c r="P213" i="96" s="1"/>
  <c r="M223" i="96"/>
  <c r="P223" i="96" s="1"/>
  <c r="M227" i="96"/>
  <c r="P227" i="96" s="1"/>
  <c r="M234" i="96"/>
  <c r="P234" i="96" s="1"/>
  <c r="M239" i="96"/>
  <c r="P239" i="96" s="1"/>
  <c r="M262" i="96"/>
  <c r="P262" i="96" s="1"/>
  <c r="M272" i="96"/>
  <c r="P272" i="96" s="1"/>
  <c r="M276" i="96"/>
  <c r="P276" i="96" s="1"/>
  <c r="M292" i="96"/>
  <c r="P292" i="96" s="1"/>
  <c r="M297" i="96"/>
  <c r="P297" i="96" s="1"/>
  <c r="M304" i="96"/>
  <c r="P304" i="96" s="1"/>
  <c r="M312" i="96"/>
  <c r="P312" i="96" s="1"/>
  <c r="M313" i="96"/>
  <c r="P313" i="96" s="1"/>
  <c r="M314" i="96"/>
  <c r="P314" i="96" s="1"/>
  <c r="M329" i="96"/>
  <c r="P329" i="96" s="1"/>
  <c r="M334" i="96"/>
  <c r="P334" i="96" s="1"/>
  <c r="M336" i="96"/>
  <c r="P336" i="96" s="1"/>
  <c r="M352" i="96"/>
  <c r="P352" i="96" s="1"/>
  <c r="M362" i="96"/>
  <c r="P362" i="96" s="1"/>
  <c r="M375" i="96"/>
  <c r="P375" i="96" s="1"/>
  <c r="M385" i="96"/>
  <c r="P385" i="96" s="1"/>
  <c r="M392" i="96"/>
  <c r="P392" i="96" s="1"/>
  <c r="M395" i="96"/>
  <c r="P395" i="96" s="1"/>
  <c r="M403" i="96"/>
  <c r="P403" i="96" s="1"/>
  <c r="M408" i="96"/>
  <c r="P408" i="96" s="1"/>
  <c r="M432" i="96"/>
  <c r="P432" i="96" s="1"/>
  <c r="M433" i="96"/>
  <c r="P433" i="96" s="1"/>
  <c r="M439" i="96"/>
  <c r="P439" i="96" s="1"/>
  <c r="M444" i="96"/>
  <c r="P444" i="96" s="1"/>
  <c r="M451" i="96"/>
  <c r="P451" i="96" s="1"/>
  <c r="M457" i="96"/>
  <c r="P457" i="96" s="1"/>
  <c r="M461" i="96"/>
  <c r="P461" i="96" s="1"/>
  <c r="M463" i="96"/>
  <c r="P463" i="96" s="1"/>
  <c r="M483" i="96"/>
  <c r="P483" i="96" s="1"/>
  <c r="M485" i="96"/>
  <c r="P485" i="96" s="1"/>
  <c r="M486" i="96"/>
  <c r="P486" i="96" s="1"/>
  <c r="M520" i="96"/>
  <c r="P520" i="96" s="1"/>
  <c r="M526" i="96"/>
  <c r="P526" i="96" s="1"/>
  <c r="M529" i="96"/>
  <c r="P529" i="96" s="1"/>
  <c r="M539" i="96"/>
  <c r="P539" i="96" s="1"/>
  <c r="M545" i="96"/>
  <c r="P545" i="96" s="1"/>
  <c r="M546" i="96"/>
  <c r="P546" i="96" s="1"/>
  <c r="M552" i="96"/>
  <c r="P552" i="96" s="1"/>
  <c r="M556" i="96"/>
  <c r="P556" i="96" s="1"/>
  <c r="M562" i="96"/>
  <c r="P562" i="96" s="1"/>
  <c r="M563" i="96"/>
  <c r="P563" i="96" s="1"/>
  <c r="M570" i="96"/>
  <c r="P570" i="96" s="1"/>
  <c r="M575" i="96"/>
  <c r="P575" i="96" s="1"/>
  <c r="M582" i="96"/>
  <c r="P582" i="96" s="1"/>
  <c r="M589" i="96"/>
  <c r="P589" i="96" s="1"/>
  <c r="M593" i="96"/>
  <c r="P593" i="96" s="1"/>
  <c r="M602" i="96"/>
  <c r="P602" i="96" s="1"/>
  <c r="M620" i="96"/>
  <c r="P620" i="96" s="1"/>
  <c r="M634" i="96"/>
  <c r="P634" i="96" s="1"/>
  <c r="M635" i="96"/>
  <c r="P635" i="96" s="1"/>
  <c r="M636" i="96"/>
  <c r="P636" i="96" s="1"/>
  <c r="M641" i="96"/>
  <c r="P641" i="96" s="1"/>
  <c r="M645" i="96"/>
  <c r="P645" i="96" s="1"/>
  <c r="M648" i="96"/>
  <c r="P648" i="96" s="1"/>
  <c r="M652" i="96"/>
  <c r="P652" i="96" s="1"/>
  <c r="M661" i="96"/>
  <c r="P661" i="96" s="1"/>
  <c r="M664" i="96"/>
  <c r="P664" i="96" s="1"/>
  <c r="M669" i="96"/>
  <c r="P669" i="96" s="1"/>
  <c r="M677" i="96"/>
  <c r="P677" i="96" s="1"/>
  <c r="M681" i="96"/>
  <c r="P681" i="96" s="1"/>
  <c r="M687" i="96"/>
  <c r="P687" i="96" s="1"/>
  <c r="M694" i="96"/>
  <c r="P694" i="96" s="1"/>
  <c r="M701" i="96"/>
  <c r="P701" i="96" s="1"/>
  <c r="M703" i="96"/>
  <c r="P703" i="96" s="1"/>
  <c r="M709" i="96"/>
  <c r="P709" i="96" s="1"/>
  <c r="M725" i="96"/>
  <c r="P725" i="96" s="1"/>
  <c r="M727" i="96"/>
  <c r="P727" i="96" s="1"/>
  <c r="M733" i="96"/>
  <c r="P733" i="96" s="1"/>
  <c r="M734" i="96"/>
  <c r="P734" i="96" s="1"/>
  <c r="M761" i="96"/>
  <c r="P761" i="96" s="1"/>
  <c r="M769" i="96"/>
  <c r="P769" i="96" s="1"/>
  <c r="M776" i="96"/>
  <c r="P776" i="96" s="1"/>
  <c r="M783" i="96"/>
  <c r="P783" i="96" s="1"/>
  <c r="M792" i="96"/>
  <c r="P792" i="96" s="1"/>
  <c r="M823" i="96"/>
  <c r="P823" i="96" s="1"/>
  <c r="M834" i="96"/>
  <c r="P834" i="96" s="1"/>
  <c r="M842" i="96"/>
  <c r="P842" i="96" s="1"/>
  <c r="M851" i="96"/>
  <c r="P851" i="96" s="1"/>
  <c r="M860" i="96"/>
  <c r="P860" i="96" s="1"/>
  <c r="M861" i="96"/>
  <c r="P861" i="96" s="1"/>
  <c r="M862" i="96"/>
  <c r="P862" i="96" s="1"/>
  <c r="M869" i="96"/>
  <c r="P869" i="96" s="1"/>
  <c r="M870" i="96"/>
  <c r="P870" i="96" s="1"/>
  <c r="M878" i="96"/>
  <c r="P878" i="96" s="1"/>
  <c r="M893" i="96"/>
  <c r="P893" i="96" s="1"/>
  <c r="M899" i="96"/>
  <c r="P899" i="96" s="1"/>
  <c r="M900" i="96"/>
  <c r="P900" i="96" s="1"/>
  <c r="M904" i="96"/>
  <c r="P904" i="96" s="1"/>
  <c r="M912" i="96"/>
  <c r="P912" i="96" s="1"/>
  <c r="M914" i="96"/>
  <c r="P914" i="96" s="1"/>
  <c r="M933" i="96"/>
  <c r="P933" i="96" s="1"/>
  <c r="M943" i="96"/>
  <c r="P943" i="96" s="1"/>
  <c r="M953" i="96"/>
  <c r="P953" i="96" s="1"/>
  <c r="M958" i="96"/>
  <c r="P958" i="96" s="1"/>
  <c r="M965" i="96"/>
  <c r="P965" i="96" s="1"/>
  <c r="M968" i="96"/>
  <c r="P968" i="96" s="1"/>
  <c r="M971" i="96"/>
  <c r="P971" i="96" s="1"/>
  <c r="M972" i="96"/>
  <c r="P972" i="96" s="1"/>
  <c r="M974" i="96"/>
  <c r="P974" i="96" s="1"/>
  <c r="M983" i="96"/>
  <c r="P983" i="96" s="1"/>
  <c r="M984" i="96"/>
  <c r="P984" i="96" s="1"/>
  <c r="M997" i="96"/>
  <c r="P997" i="96" s="1"/>
  <c r="M1006" i="96"/>
  <c r="P1006" i="96" s="1"/>
  <c r="M1023" i="96"/>
  <c r="P1023" i="96" s="1"/>
  <c r="M1036" i="96"/>
  <c r="P1036" i="96" s="1"/>
  <c r="M1038" i="96"/>
  <c r="P1038" i="96" s="1"/>
  <c r="M1049" i="96"/>
  <c r="P1049" i="96" s="1"/>
  <c r="M1061" i="96"/>
  <c r="P1061" i="96" s="1"/>
  <c r="M1076" i="96"/>
  <c r="P1076" i="96" s="1"/>
  <c r="M1093" i="96"/>
  <c r="P1093" i="96" s="1"/>
  <c r="M1094" i="96"/>
  <c r="P1094" i="96" s="1"/>
  <c r="M1101" i="96"/>
  <c r="P1101" i="96" s="1"/>
  <c r="M1112" i="96"/>
  <c r="P1112" i="96" s="1"/>
  <c r="M1167" i="96"/>
  <c r="P1167" i="96" s="1"/>
  <c r="M1169" i="96"/>
  <c r="P1169" i="96" s="1"/>
  <c r="M1171" i="96"/>
  <c r="P1171" i="96" s="1"/>
  <c r="M1174" i="96"/>
  <c r="P1174" i="96" s="1"/>
  <c r="M1205" i="96"/>
  <c r="P1205" i="96" s="1"/>
  <c r="T25" i="96"/>
  <c r="T26" i="96"/>
  <c r="T29" i="96"/>
  <c r="T33" i="96"/>
  <c r="T36" i="96"/>
  <c r="T37" i="96"/>
  <c r="T44" i="96"/>
  <c r="T46" i="96"/>
  <c r="T50" i="96"/>
  <c r="T51" i="96"/>
  <c r="T56" i="96"/>
  <c r="T59" i="96"/>
  <c r="T61" i="96"/>
  <c r="T67" i="96"/>
  <c r="T72" i="96"/>
  <c r="T73" i="96"/>
  <c r="T74" i="96"/>
  <c r="T76" i="96"/>
  <c r="T77" i="96"/>
  <c r="T78" i="96"/>
  <c r="T81" i="96"/>
  <c r="T83" i="96"/>
  <c r="T84" i="96"/>
  <c r="T87" i="96"/>
  <c r="T88" i="96"/>
  <c r="T94" i="96"/>
  <c r="T95" i="96"/>
  <c r="T103" i="96"/>
  <c r="T104" i="96"/>
  <c r="T105" i="96"/>
  <c r="T107" i="96"/>
  <c r="T110" i="96"/>
  <c r="T113" i="96"/>
  <c r="T115" i="96"/>
  <c r="T119" i="96"/>
  <c r="T120" i="96"/>
  <c r="T124" i="96"/>
  <c r="T128" i="96"/>
  <c r="T129" i="96"/>
  <c r="T130" i="96"/>
  <c r="T131" i="96"/>
  <c r="T132" i="96"/>
  <c r="T133" i="96"/>
  <c r="T134" i="96"/>
  <c r="T140" i="96"/>
  <c r="T142" i="96"/>
  <c r="T146" i="96"/>
  <c r="T148" i="96"/>
  <c r="T154" i="96"/>
  <c r="T155" i="96"/>
  <c r="T156" i="96"/>
  <c r="T158" i="96"/>
  <c r="T159" i="96"/>
  <c r="T163" i="96"/>
  <c r="T170" i="96"/>
  <c r="T184" i="96"/>
  <c r="T188" i="96"/>
  <c r="T189" i="96"/>
  <c r="T194" i="96"/>
  <c r="T196" i="96"/>
  <c r="T202" i="96"/>
  <c r="T203" i="96"/>
  <c r="T206" i="96"/>
  <c r="T207" i="96"/>
  <c r="T209" i="96"/>
  <c r="T211" i="96"/>
  <c r="T212" i="96"/>
  <c r="T214" i="96"/>
  <c r="T221" i="96"/>
  <c r="T224" i="96"/>
  <c r="T226" i="96"/>
  <c r="T228" i="96"/>
  <c r="T229" i="96"/>
  <c r="T230" i="96"/>
  <c r="T231" i="96"/>
  <c r="T233" i="96"/>
  <c r="T235" i="96"/>
  <c r="T236" i="96"/>
  <c r="T238" i="96"/>
  <c r="T241" i="96"/>
  <c r="T245" i="96"/>
  <c r="T246" i="96"/>
  <c r="T247" i="96"/>
  <c r="T252" i="96"/>
  <c r="T257" i="96"/>
  <c r="T264" i="96"/>
  <c r="T266" i="96"/>
  <c r="T270" i="96"/>
  <c r="T275" i="96"/>
  <c r="T271" i="96"/>
  <c r="T278" i="96"/>
  <c r="T281" i="96"/>
  <c r="T284" i="96"/>
  <c r="T285" i="96"/>
  <c r="T288" i="96"/>
  <c r="T294" i="96"/>
  <c r="T300" i="96"/>
  <c r="T306" i="96"/>
  <c r="T307" i="96"/>
  <c r="T310" i="96"/>
  <c r="T311" i="96"/>
  <c r="T317" i="96"/>
  <c r="T319" i="96"/>
  <c r="T321" i="96"/>
  <c r="T322" i="96"/>
  <c r="T323" i="96"/>
  <c r="T328" i="96"/>
  <c r="T330" i="96"/>
  <c r="T335" i="96"/>
  <c r="T337" i="96"/>
  <c r="T338" i="96"/>
  <c r="T339" i="96"/>
  <c r="T344" i="96"/>
  <c r="T345" i="96"/>
  <c r="T347" i="96"/>
  <c r="T348" i="96"/>
  <c r="T355" i="96"/>
  <c r="T356" i="96"/>
  <c r="T366" i="96"/>
  <c r="T368" i="96"/>
  <c r="T370" i="96"/>
  <c r="T373" i="96"/>
  <c r="T374" i="96"/>
  <c r="T376" i="96"/>
  <c r="T377" i="96"/>
  <c r="T381" i="96"/>
  <c r="T388" i="96"/>
  <c r="T389" i="96"/>
  <c r="T394" i="96"/>
  <c r="T398" i="96"/>
  <c r="T399" i="96"/>
  <c r="T400" i="96"/>
  <c r="T404" i="96"/>
  <c r="T405" i="96"/>
  <c r="T407" i="96"/>
  <c r="T409" i="96"/>
  <c r="T410" i="96"/>
  <c r="T411" i="96"/>
  <c r="T413" i="96"/>
  <c r="T414" i="96"/>
  <c r="T415" i="96"/>
  <c r="T421" i="96"/>
  <c r="T422" i="96"/>
  <c r="T425" i="96"/>
  <c r="T427" i="96"/>
  <c r="T435" i="96"/>
  <c r="T436" i="96"/>
  <c r="T441" i="96"/>
  <c r="T442" i="96"/>
  <c r="T443" i="96"/>
  <c r="T445" i="96"/>
  <c r="T446" i="96"/>
  <c r="T449" i="96"/>
  <c r="T454" i="96"/>
  <c r="T456" i="96"/>
  <c r="T466" i="96"/>
  <c r="T468" i="96"/>
  <c r="T471" i="96"/>
  <c r="T473" i="96"/>
  <c r="T478" i="96"/>
  <c r="T479" i="96"/>
  <c r="T481" i="96"/>
  <c r="T484" i="96"/>
  <c r="T490" i="96"/>
  <c r="T493" i="96"/>
  <c r="T494" i="96"/>
  <c r="T495" i="96"/>
  <c r="T496" i="96"/>
  <c r="T501" i="96"/>
  <c r="T504" i="96"/>
  <c r="T507" i="96"/>
  <c r="T515" i="96"/>
  <c r="T516" i="96"/>
  <c r="T517" i="96"/>
  <c r="T522" i="96"/>
  <c r="T523" i="96"/>
  <c r="T524" i="96"/>
  <c r="T532" i="96"/>
  <c r="T533" i="96"/>
  <c r="T534" i="96"/>
  <c r="T535" i="96"/>
  <c r="T537" i="96"/>
  <c r="T541" i="96"/>
  <c r="T547" i="96"/>
  <c r="T551" i="96"/>
  <c r="T554" i="96"/>
  <c r="T555" i="96"/>
  <c r="T557" i="96"/>
  <c r="T558" i="96"/>
  <c r="T559" i="96"/>
  <c r="T567" i="96"/>
  <c r="T568" i="96"/>
  <c r="T569" i="96"/>
  <c r="T571" i="96"/>
  <c r="T572" i="96"/>
  <c r="T576" i="96"/>
  <c r="T578" i="96"/>
  <c r="T585" i="96"/>
  <c r="T587" i="96"/>
  <c r="T588" i="96"/>
  <c r="T594" i="96"/>
  <c r="T598" i="96"/>
  <c r="T600" i="96"/>
  <c r="T603" i="96"/>
  <c r="T605" i="96"/>
  <c r="T610" i="96"/>
  <c r="T614" i="96"/>
  <c r="T619" i="96"/>
  <c r="T624" i="96"/>
  <c r="T626" i="96"/>
  <c r="T627" i="96"/>
  <c r="T628" i="96"/>
  <c r="T630" i="96"/>
  <c r="T633" i="96"/>
  <c r="T642" i="96"/>
  <c r="T647" i="96"/>
  <c r="T651" i="96"/>
  <c r="T653" i="96"/>
  <c r="T657" i="96"/>
  <c r="T660" i="96"/>
  <c r="T665" i="96"/>
  <c r="T667" i="96"/>
  <c r="T672" i="96"/>
  <c r="T673" i="96"/>
  <c r="T675" i="96"/>
  <c r="T679" i="96"/>
  <c r="T686" i="96"/>
  <c r="T690" i="96"/>
  <c r="T691" i="96"/>
  <c r="T696" i="96"/>
  <c r="T704" i="96"/>
  <c r="T705" i="96"/>
  <c r="T710" i="96"/>
  <c r="T713" i="96"/>
  <c r="T715" i="96"/>
  <c r="T718" i="96"/>
  <c r="T719" i="96"/>
  <c r="T720" i="96"/>
  <c r="T722" i="96"/>
  <c r="T724" i="96"/>
  <c r="T735" i="96"/>
  <c r="T737" i="96"/>
  <c r="T739" i="96"/>
  <c r="T741" i="96"/>
  <c r="T746" i="96"/>
  <c r="T747" i="96"/>
  <c r="T748" i="96"/>
  <c r="T749" i="96"/>
  <c r="T751" i="96"/>
  <c r="T752" i="96"/>
  <c r="T753" i="96"/>
  <c r="T754" i="96"/>
  <c r="T755" i="96"/>
  <c r="T756" i="96"/>
  <c r="T762" i="96"/>
  <c r="T764" i="96"/>
  <c r="T765" i="96"/>
  <c r="T766" i="96"/>
  <c r="T771" i="96"/>
  <c r="T774" i="96"/>
  <c r="T775" i="96"/>
  <c r="T787" i="96"/>
  <c r="T793" i="96"/>
  <c r="T794" i="96"/>
  <c r="T796" i="96"/>
  <c r="T798" i="96"/>
  <c r="T802" i="96"/>
  <c r="T803" i="96"/>
  <c r="T805" i="96"/>
  <c r="T806" i="96"/>
  <c r="T810" i="96"/>
  <c r="T804" i="96"/>
  <c r="T813" i="96"/>
  <c r="T816" i="96"/>
  <c r="T818" i="96"/>
  <c r="T819" i="96"/>
  <c r="T821" i="96"/>
  <c r="T825" i="96"/>
  <c r="T827" i="96"/>
  <c r="T829" i="96"/>
  <c r="T831" i="96"/>
  <c r="T830" i="96"/>
  <c r="T836" i="96"/>
  <c r="T841" i="96"/>
  <c r="T843" i="96"/>
  <c r="T846" i="96"/>
  <c r="T847" i="96"/>
  <c r="T848" i="96"/>
  <c r="T849" i="96"/>
  <c r="T854" i="96"/>
  <c r="T859" i="96"/>
  <c r="T864" i="96"/>
  <c r="T866" i="96"/>
  <c r="T872" i="96"/>
  <c r="T881" i="96"/>
  <c r="T887" i="96"/>
  <c r="T890" i="96"/>
  <c r="T894" i="96"/>
  <c r="T895" i="96"/>
  <c r="T897" i="96"/>
  <c r="T902" i="96"/>
  <c r="T905" i="96"/>
  <c r="T907" i="96"/>
  <c r="T910" i="96"/>
  <c r="T911" i="96"/>
  <c r="T915" i="96"/>
  <c r="T919" i="96"/>
  <c r="T920" i="96"/>
  <c r="T923" i="96"/>
  <c r="T928" i="96"/>
  <c r="T929" i="96"/>
  <c r="T1141" i="96"/>
  <c r="T937" i="96"/>
  <c r="T939" i="96"/>
  <c r="T941" i="96"/>
  <c r="T944" i="96"/>
  <c r="T945" i="96"/>
  <c r="T947" i="96"/>
  <c r="T952" i="96"/>
  <c r="T954" i="96"/>
  <c r="T956" i="96"/>
  <c r="T957" i="96"/>
  <c r="T961" i="96"/>
  <c r="T962" i="96"/>
  <c r="T963" i="96"/>
  <c r="T969" i="96"/>
  <c r="T970" i="96"/>
  <c r="T975" i="96"/>
  <c r="T976" i="96"/>
  <c r="T978" i="96"/>
  <c r="T979" i="96"/>
  <c r="T980" i="96"/>
  <c r="T981" i="96"/>
  <c r="T992" i="96"/>
  <c r="T993" i="96"/>
  <c r="T996" i="96"/>
  <c r="T1000" i="96"/>
  <c r="T1005" i="96"/>
  <c r="T1007" i="96"/>
  <c r="T1009" i="96"/>
  <c r="T1012" i="96"/>
  <c r="T1013" i="96"/>
  <c r="T1014" i="96"/>
  <c r="T1015" i="96"/>
  <c r="T1016" i="96"/>
  <c r="T1019" i="96"/>
  <c r="T1020" i="96"/>
  <c r="T1022" i="96"/>
  <c r="T1025" i="96"/>
  <c r="T1026" i="96"/>
  <c r="T1029" i="96"/>
  <c r="T1030" i="96"/>
  <c r="T1032" i="96"/>
  <c r="T1037" i="96"/>
  <c r="T1040" i="96"/>
  <c r="T1045" i="96"/>
  <c r="T1046" i="96"/>
  <c r="T1047" i="96"/>
  <c r="T1055" i="96"/>
  <c r="T1056" i="96"/>
  <c r="T1059" i="96"/>
  <c r="T1060" i="96"/>
  <c r="T1062" i="96"/>
  <c r="T1067" i="96"/>
  <c r="T1069" i="96"/>
  <c r="T1070" i="96"/>
  <c r="T1071" i="96"/>
  <c r="T1072" i="96"/>
  <c r="T1073" i="96"/>
  <c r="T1074" i="96"/>
  <c r="T1075" i="96"/>
  <c r="T1077" i="96"/>
  <c r="T1078" i="96"/>
  <c r="T1083" i="96"/>
  <c r="T1089" i="96"/>
  <c r="T1090" i="96"/>
  <c r="T1091" i="96"/>
  <c r="T1097" i="96"/>
  <c r="T1100" i="96"/>
  <c r="T1104" i="96"/>
  <c r="T1111" i="96"/>
  <c r="T1115" i="96"/>
  <c r="T1117" i="96"/>
  <c r="T1119" i="96"/>
  <c r="T1122" i="96"/>
  <c r="T1125" i="96"/>
  <c r="T1131" i="96"/>
  <c r="T1133" i="96"/>
  <c r="T1138" i="96"/>
  <c r="T1142" i="96"/>
  <c r="T1143" i="96"/>
  <c r="T1144" i="96"/>
  <c r="T1146" i="96"/>
  <c r="T1147" i="96"/>
  <c r="T1152" i="96"/>
  <c r="T1153" i="96"/>
  <c r="T1157" i="96"/>
  <c r="T1159" i="96"/>
  <c r="T1161" i="96"/>
  <c r="T1163" i="96"/>
  <c r="T1165" i="96"/>
  <c r="T1166" i="96"/>
  <c r="T1170" i="96"/>
  <c r="T1173" i="96"/>
  <c r="T1181" i="96"/>
  <c r="T1182" i="96"/>
  <c r="T1184" i="96"/>
  <c r="T1188" i="96"/>
  <c r="T1189" i="96"/>
  <c r="T1192" i="96"/>
  <c r="T1194" i="96"/>
  <c r="T1195" i="96"/>
  <c r="T1196" i="96"/>
  <c r="T1197" i="96"/>
  <c r="T1198" i="96"/>
  <c r="T1201" i="96"/>
  <c r="T1206" i="96"/>
  <c r="T1209" i="96"/>
  <c r="T5" i="96"/>
  <c r="T8" i="96"/>
  <c r="T9" i="96"/>
  <c r="T12" i="96"/>
  <c r="T13" i="96"/>
  <c r="T16" i="96"/>
  <c r="T17" i="96"/>
  <c r="T18" i="96"/>
  <c r="T19" i="96"/>
  <c r="T23" i="96"/>
  <c r="T24" i="96"/>
  <c r="T27" i="96"/>
  <c r="T30" i="96"/>
  <c r="T32" i="96"/>
  <c r="T34" i="96"/>
  <c r="T35" i="96"/>
  <c r="T38" i="96"/>
  <c r="T42" i="96"/>
  <c r="T45" i="96"/>
  <c r="T49" i="96"/>
  <c r="T52" i="96"/>
  <c r="T53" i="96"/>
  <c r="T54" i="96"/>
  <c r="T57" i="96"/>
  <c r="T58" i="96"/>
  <c r="T62" i="96"/>
  <c r="T64" i="96"/>
  <c r="T65" i="96"/>
  <c r="T66" i="96"/>
  <c r="T68" i="96"/>
  <c r="T69" i="96"/>
  <c r="T70" i="96"/>
  <c r="T75" i="96"/>
  <c r="T79" i="96"/>
  <c r="T80" i="96"/>
  <c r="T82" i="96"/>
  <c r="T89" i="96"/>
  <c r="T90" i="96"/>
  <c r="T93" i="96"/>
  <c r="T98" i="96"/>
  <c r="T99" i="96"/>
  <c r="T100" i="96"/>
  <c r="T101" i="96"/>
  <c r="T102" i="96"/>
  <c r="T106" i="96"/>
  <c r="T112" i="96"/>
  <c r="T116" i="96"/>
  <c r="T117" i="96"/>
  <c r="T121" i="96"/>
  <c r="T123" i="96"/>
  <c r="T125" i="96"/>
  <c r="T127" i="96"/>
  <c r="T136" i="96"/>
  <c r="T138" i="96"/>
  <c r="T141" i="96"/>
  <c r="T143" i="96"/>
  <c r="T147" i="96"/>
  <c r="T150" i="96"/>
  <c r="T151" i="96"/>
  <c r="T153" i="96"/>
  <c r="T166" i="96"/>
  <c r="T167" i="96"/>
  <c r="T168" i="96"/>
  <c r="T169" i="96"/>
  <c r="T171" i="96"/>
  <c r="T172" i="96"/>
  <c r="T173" i="96"/>
  <c r="T174" i="96"/>
  <c r="T176" i="96"/>
  <c r="T177" i="96"/>
  <c r="T179" i="96"/>
  <c r="T181" i="96"/>
  <c r="T183" i="96"/>
  <c r="T186" i="96"/>
  <c r="T191" i="96"/>
  <c r="T195" i="96"/>
  <c r="T197" i="96"/>
  <c r="T201" i="96"/>
  <c r="T204" i="96"/>
  <c r="T205" i="96"/>
  <c r="T210" i="96"/>
  <c r="T215" i="96"/>
  <c r="T218" i="96"/>
  <c r="T219" i="96"/>
  <c r="T237" i="96"/>
  <c r="T240" i="96"/>
  <c r="T243" i="96"/>
  <c r="T244" i="96"/>
  <c r="T248" i="96"/>
  <c r="T250" i="96"/>
  <c r="T251" i="96"/>
  <c r="T253" i="96"/>
  <c r="T255" i="96"/>
  <c r="T259" i="96"/>
  <c r="T260" i="96"/>
  <c r="T263" i="96"/>
  <c r="T261" i="96"/>
  <c r="T265" i="96"/>
  <c r="T268" i="96"/>
  <c r="T269" i="96"/>
  <c r="T277" i="96"/>
  <c r="T279" i="96"/>
  <c r="T280" i="96"/>
  <c r="T282" i="96"/>
  <c r="T283" i="96"/>
  <c r="T286" i="96"/>
  <c r="T287" i="96"/>
  <c r="T289" i="96"/>
  <c r="T291" i="96"/>
  <c r="T293" i="96"/>
  <c r="T295" i="96"/>
  <c r="T296" i="96"/>
  <c r="T299" i="96"/>
  <c r="T301" i="96"/>
  <c r="T303" i="96"/>
  <c r="T305" i="96"/>
  <c r="T308" i="96"/>
  <c r="T315" i="96"/>
  <c r="T316" i="96"/>
  <c r="T318" i="96"/>
  <c r="T324" i="96"/>
  <c r="T325" i="96"/>
  <c r="T326" i="96"/>
  <c r="T327" i="96"/>
  <c r="T331" i="96"/>
  <c r="T332" i="96"/>
  <c r="T333" i="96"/>
  <c r="T349" i="96"/>
  <c r="T351" i="96"/>
  <c r="T354" i="96"/>
  <c r="T357" i="96"/>
  <c r="T358" i="96"/>
  <c r="T359" i="96"/>
  <c r="T361" i="96"/>
  <c r="T363" i="96"/>
  <c r="T364" i="96"/>
  <c r="T365" i="96"/>
  <c r="T367" i="96"/>
  <c r="T369" i="96"/>
  <c r="T378" i="96"/>
  <c r="T379" i="96"/>
  <c r="T380" i="96"/>
  <c r="T382" i="96"/>
  <c r="T384" i="96"/>
  <c r="T387" i="96"/>
  <c r="T390" i="96"/>
  <c r="T393" i="96"/>
  <c r="T396" i="96"/>
  <c r="T397" i="96"/>
  <c r="T401" i="96"/>
  <c r="T402" i="96"/>
  <c r="T416" i="96"/>
  <c r="T418" i="96"/>
  <c r="T419" i="96"/>
  <c r="T423" i="96"/>
  <c r="T424" i="96"/>
  <c r="T426" i="96"/>
  <c r="T429" i="96"/>
  <c r="T430" i="96"/>
  <c r="T431" i="96"/>
  <c r="T437" i="96"/>
  <c r="T438" i="96"/>
  <c r="T440" i="96"/>
  <c r="T447" i="96"/>
  <c r="T450" i="96"/>
  <c r="T453" i="96"/>
  <c r="T455" i="96"/>
  <c r="T459" i="96"/>
  <c r="T460" i="96"/>
  <c r="T462" i="96"/>
  <c r="T465" i="96"/>
  <c r="T469" i="96"/>
  <c r="T472" i="96"/>
  <c r="T474" i="96"/>
  <c r="T476" i="96"/>
  <c r="T477" i="96"/>
  <c r="T480" i="96"/>
  <c r="T482" i="96"/>
  <c r="T487" i="96"/>
  <c r="T488" i="96"/>
  <c r="T489" i="96"/>
  <c r="T491" i="96"/>
  <c r="T492" i="96"/>
  <c r="T497" i="96"/>
  <c r="T499" i="96"/>
  <c r="T503" i="96"/>
  <c r="T506" i="96"/>
  <c r="T508" i="96"/>
  <c r="T510" i="96"/>
  <c r="T512" i="96"/>
  <c r="T513" i="96"/>
  <c r="T514" i="96"/>
  <c r="T525" i="96"/>
  <c r="T527" i="96"/>
  <c r="T528" i="96"/>
  <c r="T536" i="96"/>
  <c r="T538" i="96"/>
  <c r="T540" i="96"/>
  <c r="T542" i="96"/>
  <c r="T549" i="96"/>
  <c r="T550" i="96"/>
  <c r="T553" i="96"/>
  <c r="T560" i="96"/>
  <c r="T561" i="96"/>
  <c r="T564" i="96"/>
  <c r="T565" i="96"/>
  <c r="T566" i="96"/>
  <c r="T577" i="96"/>
  <c r="T580" i="96"/>
  <c r="T581" i="96"/>
  <c r="T583" i="96"/>
  <c r="T586" i="96"/>
  <c r="T591" i="96"/>
  <c r="T597" i="96"/>
  <c r="T599" i="96"/>
  <c r="T601" i="96"/>
  <c r="T604" i="96"/>
  <c r="T613" i="96"/>
  <c r="T615" i="96"/>
  <c r="T618" i="96"/>
  <c r="T625" i="96"/>
  <c r="T631" i="96"/>
  <c r="T632" i="96"/>
  <c r="T639" i="96"/>
  <c r="T640" i="96"/>
  <c r="T643" i="96"/>
  <c r="T646" i="96"/>
  <c r="T650" i="96"/>
  <c r="T656" i="96"/>
  <c r="T658" i="96"/>
  <c r="T659" i="96"/>
  <c r="T668" i="96"/>
  <c r="T670" i="96"/>
  <c r="T676" i="96"/>
  <c r="T678" i="96"/>
  <c r="T680" i="96"/>
  <c r="T682" i="96"/>
  <c r="T683" i="96"/>
  <c r="T684" i="96"/>
  <c r="T688" i="96"/>
  <c r="T689" i="96"/>
  <c r="T693" i="96"/>
  <c r="T695" i="96"/>
  <c r="T697" i="96"/>
  <c r="T698" i="96"/>
  <c r="T702" i="96"/>
  <c r="T706" i="96"/>
  <c r="T708" i="96"/>
  <c r="T711" i="96"/>
  <c r="T714" i="96"/>
  <c r="T716" i="96"/>
  <c r="T717" i="96"/>
  <c r="T721" i="96"/>
  <c r="T723" i="96"/>
  <c r="T728" i="96"/>
  <c r="T729" i="96"/>
  <c r="T731" i="96"/>
  <c r="T736" i="96"/>
  <c r="T742" i="96"/>
  <c r="T743" i="96"/>
  <c r="T745" i="96"/>
  <c r="T750" i="96"/>
  <c r="T758" i="96"/>
  <c r="T759" i="96"/>
  <c r="T760" i="96"/>
  <c r="T767" i="96"/>
  <c r="T768" i="96"/>
  <c r="T770" i="96"/>
  <c r="T773" i="96"/>
  <c r="T777" i="96"/>
  <c r="T780" i="96"/>
  <c r="T781" i="96"/>
  <c r="T782" i="96"/>
  <c r="T784" i="96"/>
  <c r="T788" i="96"/>
  <c r="T789" i="96"/>
  <c r="T790" i="96"/>
  <c r="T797" i="96"/>
  <c r="T800" i="96"/>
  <c r="T807" i="96"/>
  <c r="T811" i="96"/>
  <c r="T812" i="96"/>
  <c r="T817" i="96"/>
  <c r="T822" i="96"/>
  <c r="T824" i="96"/>
  <c r="T826" i="96"/>
  <c r="T833" i="96"/>
  <c r="T838" i="96"/>
  <c r="T844" i="96"/>
  <c r="T850" i="96"/>
  <c r="T852" i="96"/>
  <c r="T853" i="96"/>
  <c r="T856" i="96"/>
  <c r="T858" i="96"/>
  <c r="T863" i="96"/>
  <c r="T867" i="96"/>
  <c r="T868" i="96"/>
  <c r="T871" i="96"/>
  <c r="T873" i="96"/>
  <c r="T874" i="96"/>
  <c r="T875" i="96"/>
  <c r="T876" i="96"/>
  <c r="T877" i="96"/>
  <c r="T879" i="96"/>
  <c r="T880" i="96"/>
  <c r="T882" i="96"/>
  <c r="T884" i="96"/>
  <c r="T885" i="96"/>
  <c r="T886" i="96"/>
  <c r="T888" i="96"/>
  <c r="T891" i="96"/>
  <c r="T896" i="96"/>
  <c r="T898" i="96"/>
  <c r="T901" i="96"/>
  <c r="T903" i="96"/>
  <c r="T906" i="96"/>
  <c r="T913" i="96"/>
  <c r="T916" i="96"/>
  <c r="T917" i="96"/>
  <c r="T918" i="96"/>
  <c r="T921" i="96"/>
  <c r="T922" i="96"/>
  <c r="T925" i="96"/>
  <c r="T927" i="96"/>
  <c r="T931" i="96"/>
  <c r="T932" i="96"/>
  <c r="T934" i="96"/>
  <c r="T936" i="96"/>
  <c r="T938" i="96"/>
  <c r="T942" i="96"/>
  <c r="T951" i="96"/>
  <c r="T955" i="96"/>
  <c r="T959" i="96"/>
  <c r="T960" i="96"/>
  <c r="T966" i="96"/>
  <c r="T967" i="96"/>
  <c r="T973" i="96"/>
  <c r="T977" i="96"/>
  <c r="T982" i="96"/>
  <c r="T985" i="96"/>
  <c r="T986" i="96"/>
  <c r="T987" i="96"/>
  <c r="T988" i="96"/>
  <c r="T990" i="96"/>
  <c r="T995" i="96"/>
  <c r="T998" i="96"/>
  <c r="T999" i="96"/>
  <c r="T1001" i="96"/>
  <c r="T1002" i="96"/>
  <c r="T1003" i="96"/>
  <c r="T1004" i="96"/>
  <c r="T1010" i="96"/>
  <c r="T1011" i="96"/>
  <c r="T1018" i="96"/>
  <c r="T1024" i="96"/>
  <c r="T1027" i="96"/>
  <c r="T1031" i="96"/>
  <c r="T1033" i="96"/>
  <c r="T1035" i="96"/>
  <c r="T1039" i="96"/>
  <c r="T1043" i="96"/>
  <c r="T1044" i="96"/>
  <c r="T1050" i="96"/>
  <c r="T1051" i="96"/>
  <c r="T1052" i="96"/>
  <c r="T1053" i="96"/>
  <c r="T1054" i="96"/>
  <c r="T1057" i="96"/>
  <c r="T1058" i="96"/>
  <c r="T1063" i="96"/>
  <c r="T1068" i="96"/>
  <c r="T1080" i="96"/>
  <c r="T1081" i="96"/>
  <c r="T1084" i="96"/>
  <c r="T1086" i="96"/>
  <c r="T1088" i="96"/>
  <c r="T1092" i="96"/>
  <c r="T1095" i="96"/>
  <c r="T1096" i="96"/>
  <c r="T1102" i="96"/>
  <c r="T1105" i="96"/>
  <c r="T1107" i="96"/>
  <c r="T1108" i="96"/>
  <c r="T1109" i="96"/>
  <c r="T1110" i="96"/>
  <c r="T1113" i="96"/>
  <c r="T1114" i="96"/>
  <c r="T1116" i="96"/>
  <c r="T1120" i="96"/>
  <c r="T1121" i="96"/>
  <c r="T1124" i="96"/>
  <c r="T1127" i="96"/>
  <c r="T1128" i="96"/>
  <c r="T1130" i="96"/>
  <c r="T1134" i="96"/>
  <c r="T1136" i="96"/>
  <c r="T1140" i="96"/>
  <c r="T1145" i="96"/>
  <c r="T1150" i="96"/>
  <c r="T1154" i="96"/>
  <c r="T1155" i="96"/>
  <c r="T1156" i="96"/>
  <c r="T1158" i="96"/>
  <c r="T1160" i="96"/>
  <c r="T1162" i="96"/>
  <c r="T1168" i="96"/>
  <c r="T1172" i="96"/>
  <c r="T1177" i="96"/>
  <c r="T1179" i="96"/>
  <c r="T1186" i="96"/>
  <c r="T1190" i="96"/>
  <c r="T1191" i="96"/>
  <c r="T1202" i="96"/>
  <c r="T1203" i="96"/>
  <c r="T1207" i="96"/>
  <c r="T1208" i="96"/>
  <c r="T1210" i="96"/>
  <c r="T1211" i="96"/>
  <c r="T3" i="96"/>
  <c r="T6" i="96"/>
  <c r="T7" i="96"/>
  <c r="T14" i="96"/>
  <c r="T31" i="96"/>
  <c r="T39" i="96"/>
  <c r="T40" i="96"/>
  <c r="T41" i="96"/>
  <c r="T47" i="96"/>
  <c r="T71" i="96"/>
  <c r="T86" i="96"/>
  <c r="T91" i="96"/>
  <c r="T108" i="96"/>
  <c r="T135" i="96"/>
  <c r="T157" i="96"/>
  <c r="T161" i="96"/>
  <c r="T162" i="96"/>
  <c r="T164" i="96"/>
  <c r="T175" i="96"/>
  <c r="T180" i="96"/>
  <c r="T190" i="96"/>
  <c r="T198" i="96"/>
  <c r="T200" i="96"/>
  <c r="T208" i="96"/>
  <c r="T213" i="96"/>
  <c r="T223" i="96"/>
  <c r="T227" i="96"/>
  <c r="T234" i="96"/>
  <c r="T239" i="96"/>
  <c r="T262" i="96"/>
  <c r="T272" i="96"/>
  <c r="T276" i="96"/>
  <c r="T292" i="96"/>
  <c r="T297" i="96"/>
  <c r="T304" i="96"/>
  <c r="T312" i="96"/>
  <c r="T313" i="96"/>
  <c r="T314" i="96"/>
  <c r="T329" i="96"/>
  <c r="T334" i="96"/>
  <c r="T336" i="96"/>
  <c r="T352" i="96"/>
  <c r="T362" i="96"/>
  <c r="T375" i="96"/>
  <c r="T385" i="96"/>
  <c r="T392" i="96"/>
  <c r="T395" i="96"/>
  <c r="T403" i="96"/>
  <c r="T408" i="96"/>
  <c r="T432" i="96"/>
  <c r="T433" i="96"/>
  <c r="T439" i="96"/>
  <c r="T444" i="96"/>
  <c r="T451" i="96"/>
  <c r="T457" i="96"/>
  <c r="T461" i="96"/>
  <c r="T463" i="96"/>
  <c r="T483" i="96"/>
  <c r="T485" i="96"/>
  <c r="T486" i="96"/>
  <c r="T520" i="96"/>
  <c r="T526" i="96"/>
  <c r="T529" i="96"/>
  <c r="T539" i="96"/>
  <c r="T545" i="96"/>
  <c r="T546" i="96"/>
  <c r="T552" i="96"/>
  <c r="T556" i="96"/>
  <c r="T562" i="96"/>
  <c r="T563" i="96"/>
  <c r="T570" i="96"/>
  <c r="T575" i="96"/>
  <c r="T582" i="96"/>
  <c r="T589" i="96"/>
  <c r="T593" i="96"/>
  <c r="T602" i="96"/>
  <c r="T620" i="96"/>
  <c r="T634" i="96"/>
  <c r="T635" i="96"/>
  <c r="T636" i="96"/>
  <c r="T641" i="96"/>
  <c r="T645" i="96"/>
  <c r="T648" i="96"/>
  <c r="T652" i="96"/>
  <c r="T661" i="96"/>
  <c r="T664" i="96"/>
  <c r="T669" i="96"/>
  <c r="T677" i="96"/>
  <c r="T681" i="96"/>
  <c r="T687" i="96"/>
  <c r="T694" i="96"/>
  <c r="T701" i="96"/>
  <c r="T703" i="96"/>
  <c r="T709" i="96"/>
  <c r="T725" i="96"/>
  <c r="T727" i="96"/>
  <c r="T733" i="96"/>
  <c r="T734" i="96"/>
  <c r="T761" i="96"/>
  <c r="T769" i="96"/>
  <c r="T776" i="96"/>
  <c r="T783" i="96"/>
  <c r="T792" i="96"/>
  <c r="T823" i="96"/>
  <c r="T834" i="96"/>
  <c r="T842" i="96"/>
  <c r="T851" i="96"/>
  <c r="T860" i="96"/>
  <c r="T861" i="96"/>
  <c r="T862" i="96"/>
  <c r="T869" i="96"/>
  <c r="T870" i="96"/>
  <c r="T878" i="96"/>
  <c r="T893" i="96"/>
  <c r="T899" i="96"/>
  <c r="T900" i="96"/>
  <c r="T904" i="96"/>
  <c r="T912" i="96"/>
  <c r="T914" i="96"/>
  <c r="T933" i="96"/>
  <c r="T943" i="96"/>
  <c r="T953" i="96"/>
  <c r="T958" i="96"/>
  <c r="T965" i="96"/>
  <c r="T968" i="96"/>
  <c r="T971" i="96"/>
  <c r="T972" i="96"/>
  <c r="T974" i="96"/>
  <c r="T983" i="96"/>
  <c r="T984" i="96"/>
  <c r="T997" i="96"/>
  <c r="T1006" i="96"/>
  <c r="T1023" i="96"/>
  <c r="T1036" i="96"/>
  <c r="T1038" i="96"/>
  <c r="T1049" i="96"/>
  <c r="T1061" i="96"/>
  <c r="T1076" i="96"/>
  <c r="T1093" i="96"/>
  <c r="T1094" i="96"/>
  <c r="T1101" i="96"/>
  <c r="T1112" i="96"/>
  <c r="T1167" i="96"/>
  <c r="T1169" i="96"/>
  <c r="T1171" i="96"/>
  <c r="T1174" i="96"/>
  <c r="T1205" i="96"/>
  <c r="S25" i="96"/>
  <c r="S26" i="96"/>
  <c r="S29" i="96"/>
  <c r="S33" i="96"/>
  <c r="S36" i="96"/>
  <c r="S37" i="96"/>
  <c r="S44" i="96"/>
  <c r="S46" i="96"/>
  <c r="S50" i="96"/>
  <c r="S51" i="96"/>
  <c r="S56" i="96"/>
  <c r="S59" i="96"/>
  <c r="S61" i="96"/>
  <c r="S67" i="96"/>
  <c r="S72" i="96"/>
  <c r="S73" i="96"/>
  <c r="S74" i="96"/>
  <c r="S76" i="96"/>
  <c r="S77" i="96"/>
  <c r="S78" i="96"/>
  <c r="S81" i="96"/>
  <c r="S83" i="96"/>
  <c r="S84" i="96"/>
  <c r="S87" i="96"/>
  <c r="S88" i="96"/>
  <c r="S94" i="96"/>
  <c r="S95" i="96"/>
  <c r="S103" i="96"/>
  <c r="S104" i="96"/>
  <c r="S105" i="96"/>
  <c r="S107" i="96"/>
  <c r="S110" i="96"/>
  <c r="S113" i="96"/>
  <c r="S115" i="96"/>
  <c r="S119" i="96"/>
  <c r="S120" i="96"/>
  <c r="S124" i="96"/>
  <c r="S128" i="96"/>
  <c r="S129" i="96"/>
  <c r="S130" i="96"/>
  <c r="S131" i="96"/>
  <c r="S132" i="96"/>
  <c r="S133" i="96"/>
  <c r="S134" i="96"/>
  <c r="S140" i="96"/>
  <c r="S142" i="96"/>
  <c r="S146" i="96"/>
  <c r="S148" i="96"/>
  <c r="S154" i="96"/>
  <c r="S155" i="96"/>
  <c r="S156" i="96"/>
  <c r="S158" i="96"/>
  <c r="S159" i="96"/>
  <c r="S163" i="96"/>
  <c r="S170" i="96"/>
  <c r="S184" i="96"/>
  <c r="S188" i="96"/>
  <c r="S189" i="96"/>
  <c r="S194" i="96"/>
  <c r="S196" i="96"/>
  <c r="S202" i="96"/>
  <c r="S203" i="96"/>
  <c r="S206" i="96"/>
  <c r="S207" i="96"/>
  <c r="S209" i="96"/>
  <c r="S211" i="96"/>
  <c r="S212" i="96"/>
  <c r="S214" i="96"/>
  <c r="S221" i="96"/>
  <c r="S224" i="96"/>
  <c r="S226" i="96"/>
  <c r="S228" i="96"/>
  <c r="S229" i="96"/>
  <c r="S230" i="96"/>
  <c r="S231" i="96"/>
  <c r="S233" i="96"/>
  <c r="S235" i="96"/>
  <c r="S236" i="96"/>
  <c r="S238" i="96"/>
  <c r="S241" i="96"/>
  <c r="S245" i="96"/>
  <c r="S246" i="96"/>
  <c r="S247" i="96"/>
  <c r="S252" i="96"/>
  <c r="S257" i="96"/>
  <c r="S264" i="96"/>
  <c r="S266" i="96"/>
  <c r="S270" i="96"/>
  <c r="S275" i="96"/>
  <c r="S271" i="96"/>
  <c r="S278" i="96"/>
  <c r="S281" i="96"/>
  <c r="S284" i="96"/>
  <c r="S285" i="96"/>
  <c r="S288" i="96"/>
  <c r="S294" i="96"/>
  <c r="S300" i="96"/>
  <c r="S306" i="96"/>
  <c r="S307" i="96"/>
  <c r="S310" i="96"/>
  <c r="S311" i="96"/>
  <c r="S317" i="96"/>
  <c r="S319" i="96"/>
  <c r="S321" i="96"/>
  <c r="S322" i="96"/>
  <c r="S323" i="96"/>
  <c r="S328" i="96"/>
  <c r="S330" i="96"/>
  <c r="S335" i="96"/>
  <c r="S337" i="96"/>
  <c r="S338" i="96"/>
  <c r="S339" i="96"/>
  <c r="S344" i="96"/>
  <c r="S345" i="96"/>
  <c r="S347" i="96"/>
  <c r="S348" i="96"/>
  <c r="S355" i="96"/>
  <c r="S356" i="96"/>
  <c r="S366" i="96"/>
  <c r="S368" i="96"/>
  <c r="S370" i="96"/>
  <c r="S373" i="96"/>
  <c r="S374" i="96"/>
  <c r="S376" i="96"/>
  <c r="S377" i="96"/>
  <c r="S381" i="96"/>
  <c r="S388" i="96"/>
  <c r="S389" i="96"/>
  <c r="S394" i="96"/>
  <c r="S398" i="96"/>
  <c r="S399" i="96"/>
  <c r="S400" i="96"/>
  <c r="S404" i="96"/>
  <c r="S405" i="96"/>
  <c r="S407" i="96"/>
  <c r="S409" i="96"/>
  <c r="S410" i="96"/>
  <c r="S411" i="96"/>
  <c r="S413" i="96"/>
  <c r="S414" i="96"/>
  <c r="S415" i="96"/>
  <c r="S421" i="96"/>
  <c r="S422" i="96"/>
  <c r="S425" i="96"/>
  <c r="S427" i="96"/>
  <c r="S435" i="96"/>
  <c r="S436" i="96"/>
  <c r="S441" i="96"/>
  <c r="S442" i="96"/>
  <c r="S443" i="96"/>
  <c r="S445" i="96"/>
  <c r="S446" i="96"/>
  <c r="S449" i="96"/>
  <c r="S454" i="96"/>
  <c r="S456" i="96"/>
  <c r="S466" i="96"/>
  <c r="S468" i="96"/>
  <c r="S471" i="96"/>
  <c r="S473" i="96"/>
  <c r="S478" i="96"/>
  <c r="S479" i="96"/>
  <c r="S481" i="96"/>
  <c r="S484" i="96"/>
  <c r="S490" i="96"/>
  <c r="S493" i="96"/>
  <c r="S494" i="96"/>
  <c r="S495" i="96"/>
  <c r="S496" i="96"/>
  <c r="S501" i="96"/>
  <c r="S504" i="96"/>
  <c r="S507" i="96"/>
  <c r="S515" i="96"/>
  <c r="S516" i="96"/>
  <c r="S517" i="96"/>
  <c r="S522" i="96"/>
  <c r="S523" i="96"/>
  <c r="S524" i="96"/>
  <c r="S532" i="96"/>
  <c r="S533" i="96"/>
  <c r="S534" i="96"/>
  <c r="S535" i="96"/>
  <c r="S537" i="96"/>
  <c r="S541" i="96"/>
  <c r="S547" i="96"/>
  <c r="S551" i="96"/>
  <c r="S554" i="96"/>
  <c r="S555" i="96"/>
  <c r="S557" i="96"/>
  <c r="S558" i="96"/>
  <c r="S559" i="96"/>
  <c r="S567" i="96"/>
  <c r="S568" i="96"/>
  <c r="S569" i="96"/>
  <c r="S571" i="96"/>
  <c r="S572" i="96"/>
  <c r="S576" i="96"/>
  <c r="S578" i="96"/>
  <c r="S585" i="96"/>
  <c r="S587" i="96"/>
  <c r="S588" i="96"/>
  <c r="S594" i="96"/>
  <c r="S598" i="96"/>
  <c r="S600" i="96"/>
  <c r="S603" i="96"/>
  <c r="S605" i="96"/>
  <c r="S610" i="96"/>
  <c r="S614" i="96"/>
  <c r="S619" i="96"/>
  <c r="S624" i="96"/>
  <c r="S626" i="96"/>
  <c r="S627" i="96"/>
  <c r="S628" i="96"/>
  <c r="S630" i="96"/>
  <c r="S633" i="96"/>
  <c r="S642" i="96"/>
  <c r="S647" i="96"/>
  <c r="S651" i="96"/>
  <c r="S653" i="96"/>
  <c r="S657" i="96"/>
  <c r="S660" i="96"/>
  <c r="S665" i="96"/>
  <c r="S667" i="96"/>
  <c r="S672" i="96"/>
  <c r="S673" i="96"/>
  <c r="S675" i="96"/>
  <c r="S679" i="96"/>
  <c r="S686" i="96"/>
  <c r="S690" i="96"/>
  <c r="S691" i="96"/>
  <c r="S696" i="96"/>
  <c r="S704" i="96"/>
  <c r="S705" i="96"/>
  <c r="S710" i="96"/>
  <c r="S713" i="96"/>
  <c r="S715" i="96"/>
  <c r="S718" i="96"/>
  <c r="S719" i="96"/>
  <c r="S720" i="96"/>
  <c r="S722" i="96"/>
  <c r="S724" i="96"/>
  <c r="S735" i="96"/>
  <c r="S737" i="96"/>
  <c r="S739" i="96"/>
  <c r="S741" i="96"/>
  <c r="S746" i="96"/>
  <c r="S747" i="96"/>
  <c r="S748" i="96"/>
  <c r="S749" i="96"/>
  <c r="S751" i="96"/>
  <c r="S752" i="96"/>
  <c r="S753" i="96"/>
  <c r="S754" i="96"/>
  <c r="S755" i="96"/>
  <c r="S756" i="96"/>
  <c r="S762" i="96"/>
  <c r="S764" i="96"/>
  <c r="S765" i="96"/>
  <c r="S766" i="96"/>
  <c r="S771" i="96"/>
  <c r="S774" i="96"/>
  <c r="S775" i="96"/>
  <c r="S787" i="96"/>
  <c r="S793" i="96"/>
  <c r="S794" i="96"/>
  <c r="S796" i="96"/>
  <c r="S798" i="96"/>
  <c r="S802" i="96"/>
  <c r="S803" i="96"/>
  <c r="S805" i="96"/>
  <c r="S806" i="96"/>
  <c r="S810" i="96"/>
  <c r="S804" i="96"/>
  <c r="S813" i="96"/>
  <c r="S816" i="96"/>
  <c r="S818" i="96"/>
  <c r="S819" i="96"/>
  <c r="S821" i="96"/>
  <c r="S825" i="96"/>
  <c r="S827" i="96"/>
  <c r="S829" i="96"/>
  <c r="S831" i="96"/>
  <c r="S830" i="96"/>
  <c r="S836" i="96"/>
  <c r="S841" i="96"/>
  <c r="S843" i="96"/>
  <c r="S846" i="96"/>
  <c r="S847" i="96"/>
  <c r="S848" i="96"/>
  <c r="S849" i="96"/>
  <c r="S854" i="96"/>
  <c r="S859" i="96"/>
  <c r="S864" i="96"/>
  <c r="S866" i="96"/>
  <c r="S872" i="96"/>
  <c r="S881" i="96"/>
  <c r="S887" i="96"/>
  <c r="S890" i="96"/>
  <c r="S894" i="96"/>
  <c r="S895" i="96"/>
  <c r="S897" i="96"/>
  <c r="S902" i="96"/>
  <c r="S905" i="96"/>
  <c r="S907" i="96"/>
  <c r="S910" i="96"/>
  <c r="S911" i="96"/>
  <c r="S915" i="96"/>
  <c r="S919" i="96"/>
  <c r="S920" i="96"/>
  <c r="S923" i="96"/>
  <c r="S928" i="96"/>
  <c r="S929" i="96"/>
  <c r="S1141" i="96"/>
  <c r="S937" i="96"/>
  <c r="S939" i="96"/>
  <c r="S941" i="96"/>
  <c r="S944" i="96"/>
  <c r="S945" i="96"/>
  <c r="S947" i="96"/>
  <c r="S952" i="96"/>
  <c r="S954" i="96"/>
  <c r="S956" i="96"/>
  <c r="S957" i="96"/>
  <c r="S961" i="96"/>
  <c r="S962" i="96"/>
  <c r="S963" i="96"/>
  <c r="S969" i="96"/>
  <c r="S970" i="96"/>
  <c r="S975" i="96"/>
  <c r="S976" i="96"/>
  <c r="S978" i="96"/>
  <c r="S979" i="96"/>
  <c r="S980" i="96"/>
  <c r="S981" i="96"/>
  <c r="S992" i="96"/>
  <c r="S993" i="96"/>
  <c r="S996" i="96"/>
  <c r="S1000" i="96"/>
  <c r="S1005" i="96"/>
  <c r="S1007" i="96"/>
  <c r="S1009" i="96"/>
  <c r="S1012" i="96"/>
  <c r="S1013" i="96"/>
  <c r="S1014" i="96"/>
  <c r="S1015" i="96"/>
  <c r="S1016" i="96"/>
  <c r="S1019" i="96"/>
  <c r="S1020" i="96"/>
  <c r="S1022" i="96"/>
  <c r="S1025" i="96"/>
  <c r="S1026" i="96"/>
  <c r="S1029" i="96"/>
  <c r="S1030" i="96"/>
  <c r="S1032" i="96"/>
  <c r="S1037" i="96"/>
  <c r="S1040" i="96"/>
  <c r="S1045" i="96"/>
  <c r="S1046" i="96"/>
  <c r="S1047" i="96"/>
  <c r="S1055" i="96"/>
  <c r="S1056" i="96"/>
  <c r="S1059" i="96"/>
  <c r="S1060" i="96"/>
  <c r="S1062" i="96"/>
  <c r="S1067" i="96"/>
  <c r="S1069" i="96"/>
  <c r="S1070" i="96"/>
  <c r="S1071" i="96"/>
  <c r="S1072" i="96"/>
  <c r="S1073" i="96"/>
  <c r="S1074" i="96"/>
  <c r="S1075" i="96"/>
  <c r="S1077" i="96"/>
  <c r="S1078" i="96"/>
  <c r="S1083" i="96"/>
  <c r="S1089" i="96"/>
  <c r="S1090" i="96"/>
  <c r="S1091" i="96"/>
  <c r="S1097" i="96"/>
  <c r="S1100" i="96"/>
  <c r="S1104" i="96"/>
  <c r="S1111" i="96"/>
  <c r="S1115" i="96"/>
  <c r="S1117" i="96"/>
  <c r="S1119" i="96"/>
  <c r="S1122" i="96"/>
  <c r="S1125" i="96"/>
  <c r="S1131" i="96"/>
  <c r="S1133" i="96"/>
  <c r="S1138" i="96"/>
  <c r="S1142" i="96"/>
  <c r="S1143" i="96"/>
  <c r="S1144" i="96"/>
  <c r="S1146" i="96"/>
  <c r="S1147" i="96"/>
  <c r="S1152" i="96"/>
  <c r="S1153" i="96"/>
  <c r="S1157" i="96"/>
  <c r="S1159" i="96"/>
  <c r="S1161" i="96"/>
  <c r="S1163" i="96"/>
  <c r="S1165" i="96"/>
  <c r="S1166" i="96"/>
  <c r="S1170" i="96"/>
  <c r="S1173" i="96"/>
  <c r="S1181" i="96"/>
  <c r="S1182" i="96"/>
  <c r="S1184" i="96"/>
  <c r="S1188" i="96"/>
  <c r="S1189" i="96"/>
  <c r="S1192" i="96"/>
  <c r="S1194" i="96"/>
  <c r="S1195" i="96"/>
  <c r="S1196" i="96"/>
  <c r="S1197" i="96"/>
  <c r="S1198" i="96"/>
  <c r="S1201" i="96"/>
  <c r="S1206" i="96"/>
  <c r="S1209" i="96"/>
  <c r="S5" i="96"/>
  <c r="S8" i="96"/>
  <c r="S9" i="96"/>
  <c r="S12" i="96"/>
  <c r="S13" i="96"/>
  <c r="S16" i="96"/>
  <c r="S17" i="96"/>
  <c r="S18" i="96"/>
  <c r="S19" i="96"/>
  <c r="S23" i="96"/>
  <c r="S24" i="96"/>
  <c r="S27" i="96"/>
  <c r="S30" i="96"/>
  <c r="S32" i="96"/>
  <c r="S34" i="96"/>
  <c r="S35" i="96"/>
  <c r="S38" i="96"/>
  <c r="S42" i="96"/>
  <c r="S45" i="96"/>
  <c r="S49" i="96"/>
  <c r="S52" i="96"/>
  <c r="S53" i="96"/>
  <c r="S54" i="96"/>
  <c r="S57" i="96"/>
  <c r="S58" i="96"/>
  <c r="S62" i="96"/>
  <c r="S64" i="96"/>
  <c r="S65" i="96"/>
  <c r="S66" i="96"/>
  <c r="S68" i="96"/>
  <c r="S69" i="96"/>
  <c r="S70" i="96"/>
  <c r="S75" i="96"/>
  <c r="S79" i="96"/>
  <c r="S80" i="96"/>
  <c r="S82" i="96"/>
  <c r="S89" i="96"/>
  <c r="S90" i="96"/>
  <c r="S93" i="96"/>
  <c r="S98" i="96"/>
  <c r="S99" i="96"/>
  <c r="S100" i="96"/>
  <c r="S101" i="96"/>
  <c r="S102" i="96"/>
  <c r="S106" i="96"/>
  <c r="S112" i="96"/>
  <c r="S116" i="96"/>
  <c r="S117" i="96"/>
  <c r="S121" i="96"/>
  <c r="S123" i="96"/>
  <c r="S125" i="96"/>
  <c r="S127" i="96"/>
  <c r="S136" i="96"/>
  <c r="S138" i="96"/>
  <c r="S141" i="96"/>
  <c r="S143" i="96"/>
  <c r="S147" i="96"/>
  <c r="S150" i="96"/>
  <c r="S151" i="96"/>
  <c r="S153" i="96"/>
  <c r="S166" i="96"/>
  <c r="S167" i="96"/>
  <c r="S168" i="96"/>
  <c r="S169" i="96"/>
  <c r="S171" i="96"/>
  <c r="S172" i="96"/>
  <c r="S173" i="96"/>
  <c r="S174" i="96"/>
  <c r="S176" i="96"/>
  <c r="S177" i="96"/>
  <c r="S179" i="96"/>
  <c r="S181" i="96"/>
  <c r="S183" i="96"/>
  <c r="S186" i="96"/>
  <c r="S191" i="96"/>
  <c r="S195" i="96"/>
  <c r="S197" i="96"/>
  <c r="S201" i="96"/>
  <c r="S204" i="96"/>
  <c r="S205" i="96"/>
  <c r="S210" i="96"/>
  <c r="S215" i="96"/>
  <c r="S218" i="96"/>
  <c r="S219" i="96"/>
  <c r="S237" i="96"/>
  <c r="S240" i="96"/>
  <c r="S243" i="96"/>
  <c r="S244" i="96"/>
  <c r="S248" i="96"/>
  <c r="S250" i="96"/>
  <c r="S251" i="96"/>
  <c r="S253" i="96"/>
  <c r="S255" i="96"/>
  <c r="S259" i="96"/>
  <c r="S260" i="96"/>
  <c r="S263" i="96"/>
  <c r="S261" i="96"/>
  <c r="S265" i="96"/>
  <c r="S268" i="96"/>
  <c r="S269" i="96"/>
  <c r="S277" i="96"/>
  <c r="S279" i="96"/>
  <c r="S280" i="96"/>
  <c r="S282" i="96"/>
  <c r="S283" i="96"/>
  <c r="S286" i="96"/>
  <c r="S287" i="96"/>
  <c r="S289" i="96"/>
  <c r="S291" i="96"/>
  <c r="S293" i="96"/>
  <c r="S295" i="96"/>
  <c r="S296" i="96"/>
  <c r="S299" i="96"/>
  <c r="S301" i="96"/>
  <c r="S303" i="96"/>
  <c r="S305" i="96"/>
  <c r="S308" i="96"/>
  <c r="S315" i="96"/>
  <c r="S316" i="96"/>
  <c r="S318" i="96"/>
  <c r="S324" i="96"/>
  <c r="S325" i="96"/>
  <c r="S326" i="96"/>
  <c r="S327" i="96"/>
  <c r="S331" i="96"/>
  <c r="S332" i="96"/>
  <c r="S333" i="96"/>
  <c r="S349" i="96"/>
  <c r="S351" i="96"/>
  <c r="S354" i="96"/>
  <c r="S357" i="96"/>
  <c r="S358" i="96"/>
  <c r="S359" i="96"/>
  <c r="S361" i="96"/>
  <c r="S363" i="96"/>
  <c r="S364" i="96"/>
  <c r="S365" i="96"/>
  <c r="S367" i="96"/>
  <c r="S369" i="96"/>
  <c r="S378" i="96"/>
  <c r="S379" i="96"/>
  <c r="S380" i="96"/>
  <c r="S382" i="96"/>
  <c r="S384" i="96"/>
  <c r="S387" i="96"/>
  <c r="S390" i="96"/>
  <c r="S393" i="96"/>
  <c r="S396" i="96"/>
  <c r="S397" i="96"/>
  <c r="S401" i="96"/>
  <c r="S402" i="96"/>
  <c r="S416" i="96"/>
  <c r="S418" i="96"/>
  <c r="S419" i="96"/>
  <c r="S423" i="96"/>
  <c r="S424" i="96"/>
  <c r="S426" i="96"/>
  <c r="S429" i="96"/>
  <c r="S430" i="96"/>
  <c r="S431" i="96"/>
  <c r="S437" i="96"/>
  <c r="S438" i="96"/>
  <c r="S440" i="96"/>
  <c r="S447" i="96"/>
  <c r="S450" i="96"/>
  <c r="S453" i="96"/>
  <c r="S455" i="96"/>
  <c r="S459" i="96"/>
  <c r="S460" i="96"/>
  <c r="S462" i="96"/>
  <c r="S465" i="96"/>
  <c r="S469" i="96"/>
  <c r="S472" i="96"/>
  <c r="S474" i="96"/>
  <c r="S476" i="96"/>
  <c r="S477" i="96"/>
  <c r="S480" i="96"/>
  <c r="S482" i="96"/>
  <c r="S487" i="96"/>
  <c r="S488" i="96"/>
  <c r="S489" i="96"/>
  <c r="S491" i="96"/>
  <c r="S492" i="96"/>
  <c r="S497" i="96"/>
  <c r="S499" i="96"/>
  <c r="S503" i="96"/>
  <c r="S506" i="96"/>
  <c r="S508" i="96"/>
  <c r="S510" i="96"/>
  <c r="S512" i="96"/>
  <c r="S513" i="96"/>
  <c r="S514" i="96"/>
  <c r="S525" i="96"/>
  <c r="S527" i="96"/>
  <c r="S528" i="96"/>
  <c r="S536" i="96"/>
  <c r="S538" i="96"/>
  <c r="S540" i="96"/>
  <c r="S542" i="96"/>
  <c r="S549" i="96"/>
  <c r="S550" i="96"/>
  <c r="S553" i="96"/>
  <c r="S560" i="96"/>
  <c r="S561" i="96"/>
  <c r="S564" i="96"/>
  <c r="S565" i="96"/>
  <c r="S566" i="96"/>
  <c r="S577" i="96"/>
  <c r="S580" i="96"/>
  <c r="S581" i="96"/>
  <c r="S583" i="96"/>
  <c r="S586" i="96"/>
  <c r="S591" i="96"/>
  <c r="S597" i="96"/>
  <c r="S599" i="96"/>
  <c r="S601" i="96"/>
  <c r="S604" i="96"/>
  <c r="S613" i="96"/>
  <c r="S615" i="96"/>
  <c r="S618" i="96"/>
  <c r="S625" i="96"/>
  <c r="S631" i="96"/>
  <c r="S632" i="96"/>
  <c r="S639" i="96"/>
  <c r="S640" i="96"/>
  <c r="S643" i="96"/>
  <c r="S646" i="96"/>
  <c r="S650" i="96"/>
  <c r="S656" i="96"/>
  <c r="S658" i="96"/>
  <c r="S659" i="96"/>
  <c r="S668" i="96"/>
  <c r="S670" i="96"/>
  <c r="S676" i="96"/>
  <c r="S678" i="96"/>
  <c r="S680" i="96"/>
  <c r="S682" i="96"/>
  <c r="S683" i="96"/>
  <c r="S684" i="96"/>
  <c r="S688" i="96"/>
  <c r="S689" i="96"/>
  <c r="S693" i="96"/>
  <c r="S695" i="96"/>
  <c r="S697" i="96"/>
  <c r="S698" i="96"/>
  <c r="S702" i="96"/>
  <c r="S706" i="96"/>
  <c r="S708" i="96"/>
  <c r="S711" i="96"/>
  <c r="S714" i="96"/>
  <c r="S716" i="96"/>
  <c r="S717" i="96"/>
  <c r="S721" i="96"/>
  <c r="S723" i="96"/>
  <c r="S728" i="96"/>
  <c r="S729" i="96"/>
  <c r="S731" i="96"/>
  <c r="S736" i="96"/>
  <c r="S742" i="96"/>
  <c r="S743" i="96"/>
  <c r="S745" i="96"/>
  <c r="S750" i="96"/>
  <c r="S758" i="96"/>
  <c r="S759" i="96"/>
  <c r="S760" i="96"/>
  <c r="S767" i="96"/>
  <c r="S768" i="96"/>
  <c r="S770" i="96"/>
  <c r="S773" i="96"/>
  <c r="S777" i="96"/>
  <c r="S780" i="96"/>
  <c r="S781" i="96"/>
  <c r="S782" i="96"/>
  <c r="S784" i="96"/>
  <c r="S788" i="96"/>
  <c r="S789" i="96"/>
  <c r="S790" i="96"/>
  <c r="S797" i="96"/>
  <c r="S800" i="96"/>
  <c r="S807" i="96"/>
  <c r="S811" i="96"/>
  <c r="S812" i="96"/>
  <c r="S817" i="96"/>
  <c r="S822" i="96"/>
  <c r="S824" i="96"/>
  <c r="S826" i="96"/>
  <c r="S833" i="96"/>
  <c r="S838" i="96"/>
  <c r="S844" i="96"/>
  <c r="S850" i="96"/>
  <c r="S852" i="96"/>
  <c r="S853" i="96"/>
  <c r="S856" i="96"/>
  <c r="S858" i="96"/>
  <c r="S863" i="96"/>
  <c r="S867" i="96"/>
  <c r="S868" i="96"/>
  <c r="S871" i="96"/>
  <c r="S873" i="96"/>
  <c r="S874" i="96"/>
  <c r="S875" i="96"/>
  <c r="S876" i="96"/>
  <c r="S877" i="96"/>
  <c r="S879" i="96"/>
  <c r="S880" i="96"/>
  <c r="S882" i="96"/>
  <c r="S884" i="96"/>
  <c r="S885" i="96"/>
  <c r="S886" i="96"/>
  <c r="S888" i="96"/>
  <c r="S891" i="96"/>
  <c r="S896" i="96"/>
  <c r="S898" i="96"/>
  <c r="S901" i="96"/>
  <c r="S903" i="96"/>
  <c r="S906" i="96"/>
  <c r="S913" i="96"/>
  <c r="S916" i="96"/>
  <c r="S917" i="96"/>
  <c r="S918" i="96"/>
  <c r="S921" i="96"/>
  <c r="S922" i="96"/>
  <c r="S925" i="96"/>
  <c r="S927" i="96"/>
  <c r="S931" i="96"/>
  <c r="S932" i="96"/>
  <c r="S934" i="96"/>
  <c r="S936" i="96"/>
  <c r="S938" i="96"/>
  <c r="S942" i="96"/>
  <c r="S951" i="96"/>
  <c r="S955" i="96"/>
  <c r="S959" i="96"/>
  <c r="S960" i="96"/>
  <c r="S966" i="96"/>
  <c r="S967" i="96"/>
  <c r="S973" i="96"/>
  <c r="S977" i="96"/>
  <c r="S982" i="96"/>
  <c r="S985" i="96"/>
  <c r="S986" i="96"/>
  <c r="S987" i="96"/>
  <c r="S988" i="96"/>
  <c r="S990" i="96"/>
  <c r="S995" i="96"/>
  <c r="S998" i="96"/>
  <c r="S999" i="96"/>
  <c r="S1001" i="96"/>
  <c r="S1002" i="96"/>
  <c r="S1003" i="96"/>
  <c r="S1004" i="96"/>
  <c r="S1010" i="96"/>
  <c r="S1011" i="96"/>
  <c r="S1018" i="96"/>
  <c r="S1024" i="96"/>
  <c r="S1027" i="96"/>
  <c r="S1031" i="96"/>
  <c r="S1033" i="96"/>
  <c r="S1035" i="96"/>
  <c r="S1039" i="96"/>
  <c r="S1043" i="96"/>
  <c r="S1044" i="96"/>
  <c r="S1050" i="96"/>
  <c r="S1051" i="96"/>
  <c r="S1052" i="96"/>
  <c r="S1053" i="96"/>
  <c r="S1054" i="96"/>
  <c r="S1057" i="96"/>
  <c r="S1058" i="96"/>
  <c r="S1063" i="96"/>
  <c r="S1068" i="96"/>
  <c r="S1080" i="96"/>
  <c r="S1081" i="96"/>
  <c r="S1084" i="96"/>
  <c r="S1086" i="96"/>
  <c r="S1088" i="96"/>
  <c r="S1092" i="96"/>
  <c r="S1095" i="96"/>
  <c r="S1096" i="96"/>
  <c r="S1102" i="96"/>
  <c r="S1105" i="96"/>
  <c r="S1107" i="96"/>
  <c r="S1108" i="96"/>
  <c r="S1109" i="96"/>
  <c r="S1110" i="96"/>
  <c r="S1113" i="96"/>
  <c r="S1114" i="96"/>
  <c r="S1116" i="96"/>
  <c r="S1120" i="96"/>
  <c r="S1121" i="96"/>
  <c r="S1124" i="96"/>
  <c r="S1127" i="96"/>
  <c r="S1128" i="96"/>
  <c r="S1130" i="96"/>
  <c r="S1134" i="96"/>
  <c r="S1136" i="96"/>
  <c r="S1140" i="96"/>
  <c r="S1145" i="96"/>
  <c r="S1150" i="96"/>
  <c r="S1154" i="96"/>
  <c r="S1155" i="96"/>
  <c r="S1156" i="96"/>
  <c r="S1158" i="96"/>
  <c r="S1160" i="96"/>
  <c r="S1162" i="96"/>
  <c r="S1168" i="96"/>
  <c r="S1172" i="96"/>
  <c r="S1177" i="96"/>
  <c r="S1179" i="96"/>
  <c r="S1186" i="96"/>
  <c r="S1190" i="96"/>
  <c r="S1191" i="96"/>
  <c r="S1202" i="96"/>
  <c r="S1203" i="96"/>
  <c r="S1207" i="96"/>
  <c r="S1208" i="96"/>
  <c r="S1210" i="96"/>
  <c r="S1211" i="96"/>
  <c r="S3" i="96"/>
  <c r="S6" i="96"/>
  <c r="S7" i="96"/>
  <c r="S14" i="96"/>
  <c r="S31" i="96"/>
  <c r="S39" i="96"/>
  <c r="S40" i="96"/>
  <c r="S41" i="96"/>
  <c r="S47" i="96"/>
  <c r="S71" i="96"/>
  <c r="S86" i="96"/>
  <c r="S91" i="96"/>
  <c r="S108" i="96"/>
  <c r="S135" i="96"/>
  <c r="S157" i="96"/>
  <c r="S161" i="96"/>
  <c r="S162" i="96"/>
  <c r="S164" i="96"/>
  <c r="S175" i="96"/>
  <c r="S180" i="96"/>
  <c r="S190" i="96"/>
  <c r="S198" i="96"/>
  <c r="S200" i="96"/>
  <c r="S208" i="96"/>
  <c r="S213" i="96"/>
  <c r="S223" i="96"/>
  <c r="S227" i="96"/>
  <c r="S234" i="96"/>
  <c r="S239" i="96"/>
  <c r="S262" i="96"/>
  <c r="S272" i="96"/>
  <c r="S276" i="96"/>
  <c r="S292" i="96"/>
  <c r="S297" i="96"/>
  <c r="S304" i="96"/>
  <c r="S312" i="96"/>
  <c r="S313" i="96"/>
  <c r="S314" i="96"/>
  <c r="S329" i="96"/>
  <c r="S334" i="96"/>
  <c r="S336" i="96"/>
  <c r="S352" i="96"/>
  <c r="S362" i="96"/>
  <c r="S375" i="96"/>
  <c r="S385" i="96"/>
  <c r="S392" i="96"/>
  <c r="S395" i="96"/>
  <c r="S403" i="96"/>
  <c r="S408" i="96"/>
  <c r="S432" i="96"/>
  <c r="S433" i="96"/>
  <c r="S439" i="96"/>
  <c r="S444" i="96"/>
  <c r="S451" i="96"/>
  <c r="S457" i="96"/>
  <c r="S461" i="96"/>
  <c r="S463" i="96"/>
  <c r="S483" i="96"/>
  <c r="S485" i="96"/>
  <c r="S486" i="96"/>
  <c r="S520" i="96"/>
  <c r="S526" i="96"/>
  <c r="S529" i="96"/>
  <c r="S539" i="96"/>
  <c r="S545" i="96"/>
  <c r="S546" i="96"/>
  <c r="S552" i="96"/>
  <c r="S556" i="96"/>
  <c r="S562" i="96"/>
  <c r="S563" i="96"/>
  <c r="S570" i="96"/>
  <c r="S575" i="96"/>
  <c r="S582" i="96"/>
  <c r="S589" i="96"/>
  <c r="S593" i="96"/>
  <c r="S602" i="96"/>
  <c r="S620" i="96"/>
  <c r="S634" i="96"/>
  <c r="S635" i="96"/>
  <c r="S636" i="96"/>
  <c r="S641" i="96"/>
  <c r="S645" i="96"/>
  <c r="S648" i="96"/>
  <c r="S652" i="96"/>
  <c r="S661" i="96"/>
  <c r="S664" i="96"/>
  <c r="S669" i="96"/>
  <c r="S677" i="96"/>
  <c r="S681" i="96"/>
  <c r="S687" i="96"/>
  <c r="S694" i="96"/>
  <c r="S701" i="96"/>
  <c r="S703" i="96"/>
  <c r="S709" i="96"/>
  <c r="S725" i="96"/>
  <c r="S727" i="96"/>
  <c r="S733" i="96"/>
  <c r="S734" i="96"/>
  <c r="S761" i="96"/>
  <c r="S769" i="96"/>
  <c r="S776" i="96"/>
  <c r="S783" i="96"/>
  <c r="S792" i="96"/>
  <c r="S823" i="96"/>
  <c r="S834" i="96"/>
  <c r="S842" i="96"/>
  <c r="S851" i="96"/>
  <c r="S860" i="96"/>
  <c r="S861" i="96"/>
  <c r="S862" i="96"/>
  <c r="S869" i="96"/>
  <c r="S870" i="96"/>
  <c r="S878" i="96"/>
  <c r="S893" i="96"/>
  <c r="S899" i="96"/>
  <c r="S900" i="96"/>
  <c r="S904" i="96"/>
  <c r="S912" i="96"/>
  <c r="S914" i="96"/>
  <c r="S933" i="96"/>
  <c r="S943" i="96"/>
  <c r="S953" i="96"/>
  <c r="S958" i="96"/>
  <c r="S965" i="96"/>
  <c r="S968" i="96"/>
  <c r="S971" i="96"/>
  <c r="S972" i="96"/>
  <c r="S974" i="96"/>
  <c r="S983" i="96"/>
  <c r="S984" i="96"/>
  <c r="S997" i="96"/>
  <c r="S1006" i="96"/>
  <c r="S1023" i="96"/>
  <c r="S1036" i="96"/>
  <c r="S1038" i="96"/>
  <c r="S1049" i="96"/>
  <c r="S1061" i="96"/>
  <c r="S1076" i="96"/>
  <c r="S1093" i="96"/>
  <c r="S1094" i="96"/>
  <c r="S1101" i="96"/>
  <c r="S1112" i="96"/>
  <c r="S1167" i="96"/>
  <c r="S1169" i="96"/>
  <c r="S1171" i="96"/>
  <c r="S1174" i="96"/>
  <c r="S1205" i="96"/>
  <c r="R25" i="96"/>
  <c r="R26" i="96"/>
  <c r="R29" i="96"/>
  <c r="R33" i="96"/>
  <c r="R36" i="96"/>
  <c r="R37" i="96"/>
  <c r="R44" i="96"/>
  <c r="R46" i="96"/>
  <c r="R50" i="96"/>
  <c r="R51" i="96"/>
  <c r="R56" i="96"/>
  <c r="R59" i="96"/>
  <c r="R61" i="96"/>
  <c r="R67" i="96"/>
  <c r="R72" i="96"/>
  <c r="R73" i="96"/>
  <c r="R74" i="96"/>
  <c r="R76" i="96"/>
  <c r="R77" i="96"/>
  <c r="R78" i="96"/>
  <c r="R81" i="96"/>
  <c r="R83" i="96"/>
  <c r="R84" i="96"/>
  <c r="R87" i="96"/>
  <c r="R88" i="96"/>
  <c r="R94" i="96"/>
  <c r="R95" i="96"/>
  <c r="R103" i="96"/>
  <c r="R104" i="96"/>
  <c r="R105" i="96"/>
  <c r="R107" i="96"/>
  <c r="R110" i="96"/>
  <c r="R113" i="96"/>
  <c r="R115" i="96"/>
  <c r="R119" i="96"/>
  <c r="R120" i="96"/>
  <c r="R124" i="96"/>
  <c r="R128" i="96"/>
  <c r="R129" i="96"/>
  <c r="R130" i="96"/>
  <c r="R131" i="96"/>
  <c r="R132" i="96"/>
  <c r="R133" i="96"/>
  <c r="R134" i="96"/>
  <c r="R140" i="96"/>
  <c r="R142" i="96"/>
  <c r="R146" i="96"/>
  <c r="R148" i="96"/>
  <c r="R154" i="96"/>
  <c r="R155" i="96"/>
  <c r="R156" i="96"/>
  <c r="R158" i="96"/>
  <c r="R159" i="96"/>
  <c r="R163" i="96"/>
  <c r="R170" i="96"/>
  <c r="R184" i="96"/>
  <c r="R188" i="96"/>
  <c r="R189" i="96"/>
  <c r="R194" i="96"/>
  <c r="R196" i="96"/>
  <c r="R202" i="96"/>
  <c r="R203" i="96"/>
  <c r="R206" i="96"/>
  <c r="R207" i="96"/>
  <c r="R209" i="96"/>
  <c r="R211" i="96"/>
  <c r="R212" i="96"/>
  <c r="R214" i="96"/>
  <c r="R221" i="96"/>
  <c r="R224" i="96"/>
  <c r="R226" i="96"/>
  <c r="R228" i="96"/>
  <c r="R229" i="96"/>
  <c r="R230" i="96"/>
  <c r="R231" i="96"/>
  <c r="R233" i="96"/>
  <c r="R235" i="96"/>
  <c r="R236" i="96"/>
  <c r="R238" i="96"/>
  <c r="R241" i="96"/>
  <c r="R245" i="96"/>
  <c r="R246" i="96"/>
  <c r="R247" i="96"/>
  <c r="R252" i="96"/>
  <c r="R257" i="96"/>
  <c r="R264" i="96"/>
  <c r="R266" i="96"/>
  <c r="R270" i="96"/>
  <c r="R275" i="96"/>
  <c r="R271" i="96"/>
  <c r="R278" i="96"/>
  <c r="R281" i="96"/>
  <c r="R284" i="96"/>
  <c r="R285" i="96"/>
  <c r="R288" i="96"/>
  <c r="R294" i="96"/>
  <c r="R300" i="96"/>
  <c r="R306" i="96"/>
  <c r="R307" i="96"/>
  <c r="R310" i="96"/>
  <c r="R311" i="96"/>
  <c r="R317" i="96"/>
  <c r="R319" i="96"/>
  <c r="R321" i="96"/>
  <c r="R322" i="96"/>
  <c r="R323" i="96"/>
  <c r="R328" i="96"/>
  <c r="R330" i="96"/>
  <c r="R335" i="96"/>
  <c r="R337" i="96"/>
  <c r="R338" i="96"/>
  <c r="R339" i="96"/>
  <c r="R344" i="96"/>
  <c r="R345" i="96"/>
  <c r="R347" i="96"/>
  <c r="R348" i="96"/>
  <c r="R355" i="96"/>
  <c r="R356" i="96"/>
  <c r="R366" i="96"/>
  <c r="R368" i="96"/>
  <c r="R370" i="96"/>
  <c r="R373" i="96"/>
  <c r="R374" i="96"/>
  <c r="R376" i="96"/>
  <c r="R377" i="96"/>
  <c r="R381" i="96"/>
  <c r="R388" i="96"/>
  <c r="R389" i="96"/>
  <c r="R394" i="96"/>
  <c r="R398" i="96"/>
  <c r="R399" i="96"/>
  <c r="R400" i="96"/>
  <c r="R404" i="96"/>
  <c r="R405" i="96"/>
  <c r="R407" i="96"/>
  <c r="R409" i="96"/>
  <c r="R410" i="96"/>
  <c r="R411" i="96"/>
  <c r="R413" i="96"/>
  <c r="R414" i="96"/>
  <c r="R415" i="96"/>
  <c r="R421" i="96"/>
  <c r="R422" i="96"/>
  <c r="R425" i="96"/>
  <c r="R427" i="96"/>
  <c r="R435" i="96"/>
  <c r="R436" i="96"/>
  <c r="R441" i="96"/>
  <c r="R442" i="96"/>
  <c r="R443" i="96"/>
  <c r="R445" i="96"/>
  <c r="R446" i="96"/>
  <c r="R449" i="96"/>
  <c r="R454" i="96"/>
  <c r="R456" i="96"/>
  <c r="R466" i="96"/>
  <c r="R468" i="96"/>
  <c r="R471" i="96"/>
  <c r="R473" i="96"/>
  <c r="R478" i="96"/>
  <c r="R479" i="96"/>
  <c r="R481" i="96"/>
  <c r="R484" i="96"/>
  <c r="R490" i="96"/>
  <c r="R493" i="96"/>
  <c r="R494" i="96"/>
  <c r="R495" i="96"/>
  <c r="R496" i="96"/>
  <c r="R501" i="96"/>
  <c r="R504" i="96"/>
  <c r="R507" i="96"/>
  <c r="R515" i="96"/>
  <c r="R516" i="96"/>
  <c r="R517" i="96"/>
  <c r="R522" i="96"/>
  <c r="R523" i="96"/>
  <c r="R524" i="96"/>
  <c r="R532" i="96"/>
  <c r="R533" i="96"/>
  <c r="R534" i="96"/>
  <c r="R535" i="96"/>
  <c r="R537" i="96"/>
  <c r="R541" i="96"/>
  <c r="R547" i="96"/>
  <c r="R551" i="96"/>
  <c r="R554" i="96"/>
  <c r="R555" i="96"/>
  <c r="R557" i="96"/>
  <c r="R558" i="96"/>
  <c r="R559" i="96"/>
  <c r="R567" i="96"/>
  <c r="R568" i="96"/>
  <c r="R569" i="96"/>
  <c r="R571" i="96"/>
  <c r="R572" i="96"/>
  <c r="R576" i="96"/>
  <c r="R578" i="96"/>
  <c r="R585" i="96"/>
  <c r="R587" i="96"/>
  <c r="R588" i="96"/>
  <c r="R594" i="96"/>
  <c r="R598" i="96"/>
  <c r="R600" i="96"/>
  <c r="R603" i="96"/>
  <c r="R605" i="96"/>
  <c r="R610" i="96"/>
  <c r="R614" i="96"/>
  <c r="R619" i="96"/>
  <c r="R624" i="96"/>
  <c r="R626" i="96"/>
  <c r="R627" i="96"/>
  <c r="R628" i="96"/>
  <c r="R630" i="96"/>
  <c r="R633" i="96"/>
  <c r="R642" i="96"/>
  <c r="R647" i="96"/>
  <c r="R651" i="96"/>
  <c r="R653" i="96"/>
  <c r="R657" i="96"/>
  <c r="R660" i="96"/>
  <c r="R665" i="96"/>
  <c r="R667" i="96"/>
  <c r="R672" i="96"/>
  <c r="R673" i="96"/>
  <c r="R675" i="96"/>
  <c r="R679" i="96"/>
  <c r="R686" i="96"/>
  <c r="R690" i="96"/>
  <c r="R691" i="96"/>
  <c r="R696" i="96"/>
  <c r="R704" i="96"/>
  <c r="R705" i="96"/>
  <c r="R710" i="96"/>
  <c r="R713" i="96"/>
  <c r="R715" i="96"/>
  <c r="R718" i="96"/>
  <c r="R719" i="96"/>
  <c r="R720" i="96"/>
  <c r="R722" i="96"/>
  <c r="R724" i="96"/>
  <c r="R735" i="96"/>
  <c r="R737" i="96"/>
  <c r="R739" i="96"/>
  <c r="R741" i="96"/>
  <c r="R746" i="96"/>
  <c r="R747" i="96"/>
  <c r="R748" i="96"/>
  <c r="R749" i="96"/>
  <c r="R751" i="96"/>
  <c r="R752" i="96"/>
  <c r="R753" i="96"/>
  <c r="R754" i="96"/>
  <c r="R755" i="96"/>
  <c r="R756" i="96"/>
  <c r="R762" i="96"/>
  <c r="R764" i="96"/>
  <c r="R765" i="96"/>
  <c r="R766" i="96"/>
  <c r="R771" i="96"/>
  <c r="R774" i="96"/>
  <c r="R775" i="96"/>
  <c r="R787" i="96"/>
  <c r="R793" i="96"/>
  <c r="R794" i="96"/>
  <c r="R796" i="96"/>
  <c r="R798" i="96"/>
  <c r="R802" i="96"/>
  <c r="R803" i="96"/>
  <c r="R805" i="96"/>
  <c r="R806" i="96"/>
  <c r="R810" i="96"/>
  <c r="R804" i="96"/>
  <c r="R813" i="96"/>
  <c r="R816" i="96"/>
  <c r="R818" i="96"/>
  <c r="R819" i="96"/>
  <c r="R821" i="96"/>
  <c r="R825" i="96"/>
  <c r="R827" i="96"/>
  <c r="R829" i="96"/>
  <c r="R831" i="96"/>
  <c r="R830" i="96"/>
  <c r="R836" i="96"/>
  <c r="R841" i="96"/>
  <c r="R843" i="96"/>
  <c r="R846" i="96"/>
  <c r="R847" i="96"/>
  <c r="R848" i="96"/>
  <c r="R849" i="96"/>
  <c r="R854" i="96"/>
  <c r="R859" i="96"/>
  <c r="R864" i="96"/>
  <c r="R866" i="96"/>
  <c r="R872" i="96"/>
  <c r="R881" i="96"/>
  <c r="R887" i="96"/>
  <c r="R890" i="96"/>
  <c r="R894" i="96"/>
  <c r="R895" i="96"/>
  <c r="R897" i="96"/>
  <c r="R902" i="96"/>
  <c r="R905" i="96"/>
  <c r="R907" i="96"/>
  <c r="R910" i="96"/>
  <c r="R911" i="96"/>
  <c r="R915" i="96"/>
  <c r="R919" i="96"/>
  <c r="R920" i="96"/>
  <c r="R923" i="96"/>
  <c r="R928" i="96"/>
  <c r="R929" i="96"/>
  <c r="R1141" i="96"/>
  <c r="R937" i="96"/>
  <c r="R939" i="96"/>
  <c r="R941" i="96"/>
  <c r="R944" i="96"/>
  <c r="R945" i="96"/>
  <c r="R947" i="96"/>
  <c r="R952" i="96"/>
  <c r="R954" i="96"/>
  <c r="R956" i="96"/>
  <c r="R957" i="96"/>
  <c r="R961" i="96"/>
  <c r="R962" i="96"/>
  <c r="R963" i="96"/>
  <c r="R969" i="96"/>
  <c r="R970" i="96"/>
  <c r="R975" i="96"/>
  <c r="R976" i="96"/>
  <c r="R978" i="96"/>
  <c r="R979" i="96"/>
  <c r="R980" i="96"/>
  <c r="R981" i="96"/>
  <c r="R992" i="96"/>
  <c r="R993" i="96"/>
  <c r="R996" i="96"/>
  <c r="R1000" i="96"/>
  <c r="R1005" i="96"/>
  <c r="R1007" i="96"/>
  <c r="R1009" i="96"/>
  <c r="R1012" i="96"/>
  <c r="R1013" i="96"/>
  <c r="R1014" i="96"/>
  <c r="R1015" i="96"/>
  <c r="R1016" i="96"/>
  <c r="R1019" i="96"/>
  <c r="R1020" i="96"/>
  <c r="R1022" i="96"/>
  <c r="R1025" i="96"/>
  <c r="R1026" i="96"/>
  <c r="R1029" i="96"/>
  <c r="R1030" i="96"/>
  <c r="R1032" i="96"/>
  <c r="R1037" i="96"/>
  <c r="R1040" i="96"/>
  <c r="R1045" i="96"/>
  <c r="R1046" i="96"/>
  <c r="R1047" i="96"/>
  <c r="R1055" i="96"/>
  <c r="R1056" i="96"/>
  <c r="R1059" i="96"/>
  <c r="R1060" i="96"/>
  <c r="R1062" i="96"/>
  <c r="R1067" i="96"/>
  <c r="R1069" i="96"/>
  <c r="R1070" i="96"/>
  <c r="R1071" i="96"/>
  <c r="R1072" i="96"/>
  <c r="R1073" i="96"/>
  <c r="R1074" i="96"/>
  <c r="R1075" i="96"/>
  <c r="R1077" i="96"/>
  <c r="R1078" i="96"/>
  <c r="R1083" i="96"/>
  <c r="R1089" i="96"/>
  <c r="R1090" i="96"/>
  <c r="R1091" i="96"/>
  <c r="R1097" i="96"/>
  <c r="R1100" i="96"/>
  <c r="R1104" i="96"/>
  <c r="R1111" i="96"/>
  <c r="R1115" i="96"/>
  <c r="R1117" i="96"/>
  <c r="R1119" i="96"/>
  <c r="R1122" i="96"/>
  <c r="R1125" i="96"/>
  <c r="R1131" i="96"/>
  <c r="R1133" i="96"/>
  <c r="R1138" i="96"/>
  <c r="R1142" i="96"/>
  <c r="R1143" i="96"/>
  <c r="R1144" i="96"/>
  <c r="R1146" i="96"/>
  <c r="R1147" i="96"/>
  <c r="R1152" i="96"/>
  <c r="R1153" i="96"/>
  <c r="R1157" i="96"/>
  <c r="R1159" i="96"/>
  <c r="R1161" i="96"/>
  <c r="R1163" i="96"/>
  <c r="R1165" i="96"/>
  <c r="R1166" i="96"/>
  <c r="R1170" i="96"/>
  <c r="R1173" i="96"/>
  <c r="R1181" i="96"/>
  <c r="R1182" i="96"/>
  <c r="R1184" i="96"/>
  <c r="R1188" i="96"/>
  <c r="R1189" i="96"/>
  <c r="R1192" i="96"/>
  <c r="R1194" i="96"/>
  <c r="R1195" i="96"/>
  <c r="R1196" i="96"/>
  <c r="R1197" i="96"/>
  <c r="R1198" i="96"/>
  <c r="R1201" i="96"/>
  <c r="R1206" i="96"/>
  <c r="R1209" i="96"/>
  <c r="R5" i="96"/>
  <c r="R8" i="96"/>
  <c r="R9" i="96"/>
  <c r="R12" i="96"/>
  <c r="R13" i="96"/>
  <c r="R16" i="96"/>
  <c r="R17" i="96"/>
  <c r="R18" i="96"/>
  <c r="R19" i="96"/>
  <c r="R23" i="96"/>
  <c r="R24" i="96"/>
  <c r="R27" i="96"/>
  <c r="R30" i="96"/>
  <c r="R32" i="96"/>
  <c r="R34" i="96"/>
  <c r="R35" i="96"/>
  <c r="R38" i="96"/>
  <c r="R42" i="96"/>
  <c r="R45" i="96"/>
  <c r="R49" i="96"/>
  <c r="R52" i="96"/>
  <c r="R53" i="96"/>
  <c r="R54" i="96"/>
  <c r="R57" i="96"/>
  <c r="R58" i="96"/>
  <c r="R62" i="96"/>
  <c r="R64" i="96"/>
  <c r="R65" i="96"/>
  <c r="R66" i="96"/>
  <c r="R68" i="96"/>
  <c r="R69" i="96"/>
  <c r="R70" i="96"/>
  <c r="R75" i="96"/>
  <c r="R79" i="96"/>
  <c r="R80" i="96"/>
  <c r="R82" i="96"/>
  <c r="R89" i="96"/>
  <c r="R90" i="96"/>
  <c r="R93" i="96"/>
  <c r="R98" i="96"/>
  <c r="R99" i="96"/>
  <c r="R100" i="96"/>
  <c r="R101" i="96"/>
  <c r="R102" i="96"/>
  <c r="R106" i="96"/>
  <c r="R112" i="96"/>
  <c r="R116" i="96"/>
  <c r="R117" i="96"/>
  <c r="R121" i="96"/>
  <c r="R123" i="96"/>
  <c r="R125" i="96"/>
  <c r="R127" i="96"/>
  <c r="R136" i="96"/>
  <c r="R138" i="96"/>
  <c r="R141" i="96"/>
  <c r="R143" i="96"/>
  <c r="R147" i="96"/>
  <c r="R150" i="96"/>
  <c r="R151" i="96"/>
  <c r="R153" i="96"/>
  <c r="R166" i="96"/>
  <c r="R167" i="96"/>
  <c r="R168" i="96"/>
  <c r="R169" i="96"/>
  <c r="R171" i="96"/>
  <c r="R172" i="96"/>
  <c r="R173" i="96"/>
  <c r="R174" i="96"/>
  <c r="R176" i="96"/>
  <c r="R177" i="96"/>
  <c r="R179" i="96"/>
  <c r="R181" i="96"/>
  <c r="R183" i="96"/>
  <c r="R186" i="96"/>
  <c r="R191" i="96"/>
  <c r="R195" i="96"/>
  <c r="R197" i="96"/>
  <c r="R201" i="96"/>
  <c r="R204" i="96"/>
  <c r="R205" i="96"/>
  <c r="R210" i="96"/>
  <c r="R215" i="96"/>
  <c r="R218" i="96"/>
  <c r="R219" i="96"/>
  <c r="R237" i="96"/>
  <c r="R240" i="96"/>
  <c r="R243" i="96"/>
  <c r="R244" i="96"/>
  <c r="R248" i="96"/>
  <c r="R250" i="96"/>
  <c r="R251" i="96"/>
  <c r="R253" i="96"/>
  <c r="R255" i="96"/>
  <c r="R259" i="96"/>
  <c r="R260" i="96"/>
  <c r="R263" i="96"/>
  <c r="R261" i="96"/>
  <c r="R265" i="96"/>
  <c r="R268" i="96"/>
  <c r="R269" i="96"/>
  <c r="R277" i="96"/>
  <c r="R279" i="96"/>
  <c r="R280" i="96"/>
  <c r="R282" i="96"/>
  <c r="R283" i="96"/>
  <c r="R286" i="96"/>
  <c r="R287" i="96"/>
  <c r="R289" i="96"/>
  <c r="R291" i="96"/>
  <c r="R293" i="96"/>
  <c r="R295" i="96"/>
  <c r="R296" i="96"/>
  <c r="R299" i="96"/>
  <c r="R301" i="96"/>
  <c r="R303" i="96"/>
  <c r="R305" i="96"/>
  <c r="R308" i="96"/>
  <c r="R315" i="96"/>
  <c r="R316" i="96"/>
  <c r="R318" i="96"/>
  <c r="R324" i="96"/>
  <c r="R325" i="96"/>
  <c r="R326" i="96"/>
  <c r="R327" i="96"/>
  <c r="R331" i="96"/>
  <c r="R332" i="96"/>
  <c r="R333" i="96"/>
  <c r="R349" i="96"/>
  <c r="R351" i="96"/>
  <c r="R354" i="96"/>
  <c r="R357" i="96"/>
  <c r="R358" i="96"/>
  <c r="R359" i="96"/>
  <c r="R361" i="96"/>
  <c r="R363" i="96"/>
  <c r="R364" i="96"/>
  <c r="R365" i="96"/>
  <c r="R367" i="96"/>
  <c r="R369" i="96"/>
  <c r="R378" i="96"/>
  <c r="R379" i="96"/>
  <c r="R380" i="96"/>
  <c r="R382" i="96"/>
  <c r="R384" i="96"/>
  <c r="R387" i="96"/>
  <c r="R390" i="96"/>
  <c r="R393" i="96"/>
  <c r="R396" i="96"/>
  <c r="R397" i="96"/>
  <c r="R401" i="96"/>
  <c r="R402" i="96"/>
  <c r="R416" i="96"/>
  <c r="R418" i="96"/>
  <c r="R419" i="96"/>
  <c r="R423" i="96"/>
  <c r="R424" i="96"/>
  <c r="R426" i="96"/>
  <c r="R429" i="96"/>
  <c r="R430" i="96"/>
  <c r="R431" i="96"/>
  <c r="R437" i="96"/>
  <c r="R438" i="96"/>
  <c r="R440" i="96"/>
  <c r="R447" i="96"/>
  <c r="R450" i="96"/>
  <c r="R453" i="96"/>
  <c r="R455" i="96"/>
  <c r="R459" i="96"/>
  <c r="R460" i="96"/>
  <c r="R462" i="96"/>
  <c r="R465" i="96"/>
  <c r="R469" i="96"/>
  <c r="R472" i="96"/>
  <c r="R474" i="96"/>
  <c r="R476" i="96"/>
  <c r="R477" i="96"/>
  <c r="R480" i="96"/>
  <c r="R482" i="96"/>
  <c r="R487" i="96"/>
  <c r="R488" i="96"/>
  <c r="R489" i="96"/>
  <c r="R491" i="96"/>
  <c r="R492" i="96"/>
  <c r="R497" i="96"/>
  <c r="R499" i="96"/>
  <c r="R503" i="96"/>
  <c r="R506" i="96"/>
  <c r="R508" i="96"/>
  <c r="R510" i="96"/>
  <c r="R512" i="96"/>
  <c r="R513" i="96"/>
  <c r="R514" i="96"/>
  <c r="R525" i="96"/>
  <c r="R527" i="96"/>
  <c r="R528" i="96"/>
  <c r="R536" i="96"/>
  <c r="R538" i="96"/>
  <c r="R540" i="96"/>
  <c r="R542" i="96"/>
  <c r="R549" i="96"/>
  <c r="R550" i="96"/>
  <c r="R553" i="96"/>
  <c r="R560" i="96"/>
  <c r="R561" i="96"/>
  <c r="R564" i="96"/>
  <c r="R565" i="96"/>
  <c r="R566" i="96"/>
  <c r="R577" i="96"/>
  <c r="R580" i="96"/>
  <c r="R581" i="96"/>
  <c r="R583" i="96"/>
  <c r="R586" i="96"/>
  <c r="R591" i="96"/>
  <c r="R597" i="96"/>
  <c r="R599" i="96"/>
  <c r="R601" i="96"/>
  <c r="R604" i="96"/>
  <c r="R613" i="96"/>
  <c r="R615" i="96"/>
  <c r="R618" i="96"/>
  <c r="R625" i="96"/>
  <c r="R631" i="96"/>
  <c r="R632" i="96"/>
  <c r="R639" i="96"/>
  <c r="R640" i="96"/>
  <c r="R643" i="96"/>
  <c r="R646" i="96"/>
  <c r="R650" i="96"/>
  <c r="R656" i="96"/>
  <c r="R658" i="96"/>
  <c r="R659" i="96"/>
  <c r="R668" i="96"/>
  <c r="R670" i="96"/>
  <c r="R676" i="96"/>
  <c r="R678" i="96"/>
  <c r="R680" i="96"/>
  <c r="R682" i="96"/>
  <c r="R683" i="96"/>
  <c r="R684" i="96"/>
  <c r="R688" i="96"/>
  <c r="R689" i="96"/>
  <c r="R693" i="96"/>
  <c r="R695" i="96"/>
  <c r="R697" i="96"/>
  <c r="R698" i="96"/>
  <c r="R702" i="96"/>
  <c r="R706" i="96"/>
  <c r="R708" i="96"/>
  <c r="R711" i="96"/>
  <c r="R714" i="96"/>
  <c r="R716" i="96"/>
  <c r="R717" i="96"/>
  <c r="R721" i="96"/>
  <c r="R723" i="96"/>
  <c r="R728" i="96"/>
  <c r="R729" i="96"/>
  <c r="R731" i="96"/>
  <c r="R736" i="96"/>
  <c r="R742" i="96"/>
  <c r="R743" i="96"/>
  <c r="R745" i="96"/>
  <c r="R750" i="96"/>
  <c r="R758" i="96"/>
  <c r="R759" i="96"/>
  <c r="R760" i="96"/>
  <c r="R767" i="96"/>
  <c r="R768" i="96"/>
  <c r="R770" i="96"/>
  <c r="R773" i="96"/>
  <c r="R777" i="96"/>
  <c r="R780" i="96"/>
  <c r="R781" i="96"/>
  <c r="R782" i="96"/>
  <c r="R784" i="96"/>
  <c r="R788" i="96"/>
  <c r="R789" i="96"/>
  <c r="R790" i="96"/>
  <c r="R797" i="96"/>
  <c r="R800" i="96"/>
  <c r="R807" i="96"/>
  <c r="R811" i="96"/>
  <c r="R812" i="96"/>
  <c r="R817" i="96"/>
  <c r="R822" i="96"/>
  <c r="R824" i="96"/>
  <c r="R826" i="96"/>
  <c r="R833" i="96"/>
  <c r="R838" i="96"/>
  <c r="R844" i="96"/>
  <c r="R850" i="96"/>
  <c r="R852" i="96"/>
  <c r="R853" i="96"/>
  <c r="R856" i="96"/>
  <c r="R858" i="96"/>
  <c r="R863" i="96"/>
  <c r="R867" i="96"/>
  <c r="R868" i="96"/>
  <c r="R871" i="96"/>
  <c r="R873" i="96"/>
  <c r="R874" i="96"/>
  <c r="R875" i="96"/>
  <c r="R876" i="96"/>
  <c r="R877" i="96"/>
  <c r="R879" i="96"/>
  <c r="R880" i="96"/>
  <c r="R882" i="96"/>
  <c r="R884" i="96"/>
  <c r="R885" i="96"/>
  <c r="R886" i="96"/>
  <c r="R888" i="96"/>
  <c r="R891" i="96"/>
  <c r="R896" i="96"/>
  <c r="R898" i="96"/>
  <c r="R901" i="96"/>
  <c r="R903" i="96"/>
  <c r="R906" i="96"/>
  <c r="R913" i="96"/>
  <c r="R916" i="96"/>
  <c r="R917" i="96"/>
  <c r="R918" i="96"/>
  <c r="R921" i="96"/>
  <c r="R922" i="96"/>
  <c r="R925" i="96"/>
  <c r="R927" i="96"/>
  <c r="R931" i="96"/>
  <c r="R932" i="96"/>
  <c r="R934" i="96"/>
  <c r="R936" i="96"/>
  <c r="R938" i="96"/>
  <c r="R942" i="96"/>
  <c r="R951" i="96"/>
  <c r="R955" i="96"/>
  <c r="R959" i="96"/>
  <c r="R960" i="96"/>
  <c r="R966" i="96"/>
  <c r="R967" i="96"/>
  <c r="R973" i="96"/>
  <c r="R977" i="96"/>
  <c r="R982" i="96"/>
  <c r="R985" i="96"/>
  <c r="R986" i="96"/>
  <c r="R987" i="96"/>
  <c r="R988" i="96"/>
  <c r="R990" i="96"/>
  <c r="R995" i="96"/>
  <c r="R998" i="96"/>
  <c r="R999" i="96"/>
  <c r="R1001" i="96"/>
  <c r="R1002" i="96"/>
  <c r="R1003" i="96"/>
  <c r="R1004" i="96"/>
  <c r="R1010" i="96"/>
  <c r="R1011" i="96"/>
  <c r="R1018" i="96"/>
  <c r="R1024" i="96"/>
  <c r="R1027" i="96"/>
  <c r="R1031" i="96"/>
  <c r="R1033" i="96"/>
  <c r="R1035" i="96"/>
  <c r="R1039" i="96"/>
  <c r="R1043" i="96"/>
  <c r="R1044" i="96"/>
  <c r="R1050" i="96"/>
  <c r="R1051" i="96"/>
  <c r="R1052" i="96"/>
  <c r="R1053" i="96"/>
  <c r="R1054" i="96"/>
  <c r="R1057" i="96"/>
  <c r="R1058" i="96"/>
  <c r="R1063" i="96"/>
  <c r="R1068" i="96"/>
  <c r="R1080" i="96"/>
  <c r="R1081" i="96"/>
  <c r="R1084" i="96"/>
  <c r="R1086" i="96"/>
  <c r="R1088" i="96"/>
  <c r="R1092" i="96"/>
  <c r="R1095" i="96"/>
  <c r="R1096" i="96"/>
  <c r="R1102" i="96"/>
  <c r="R1105" i="96"/>
  <c r="R1107" i="96"/>
  <c r="R1108" i="96"/>
  <c r="R1109" i="96"/>
  <c r="R1110" i="96"/>
  <c r="R1113" i="96"/>
  <c r="R1114" i="96"/>
  <c r="R1116" i="96"/>
  <c r="R1120" i="96"/>
  <c r="R1121" i="96"/>
  <c r="R1124" i="96"/>
  <c r="R1127" i="96"/>
  <c r="R1128" i="96"/>
  <c r="R1130" i="96"/>
  <c r="R1134" i="96"/>
  <c r="R1136" i="96"/>
  <c r="R1140" i="96"/>
  <c r="R1145" i="96"/>
  <c r="R1150" i="96"/>
  <c r="R1154" i="96"/>
  <c r="R1155" i="96"/>
  <c r="R1156" i="96"/>
  <c r="R1158" i="96"/>
  <c r="R1160" i="96"/>
  <c r="R1162" i="96"/>
  <c r="R1168" i="96"/>
  <c r="R1172" i="96"/>
  <c r="R1177" i="96"/>
  <c r="R1179" i="96"/>
  <c r="R1186" i="96"/>
  <c r="R1190" i="96"/>
  <c r="R1191" i="96"/>
  <c r="R1202" i="96"/>
  <c r="R1203" i="96"/>
  <c r="R1207" i="96"/>
  <c r="R1208" i="96"/>
  <c r="R1210" i="96"/>
  <c r="R1211" i="96"/>
  <c r="R3" i="96"/>
  <c r="R6" i="96"/>
  <c r="R7" i="96"/>
  <c r="R14" i="96"/>
  <c r="R31" i="96"/>
  <c r="R39" i="96"/>
  <c r="R40" i="96"/>
  <c r="R41" i="96"/>
  <c r="R47" i="96"/>
  <c r="R71" i="96"/>
  <c r="R86" i="96"/>
  <c r="R91" i="96"/>
  <c r="R108" i="96"/>
  <c r="R135" i="96"/>
  <c r="R157" i="96"/>
  <c r="R161" i="96"/>
  <c r="R162" i="96"/>
  <c r="R164" i="96"/>
  <c r="R175" i="96"/>
  <c r="R180" i="96"/>
  <c r="R190" i="96"/>
  <c r="R198" i="96"/>
  <c r="R200" i="96"/>
  <c r="R208" i="96"/>
  <c r="R213" i="96"/>
  <c r="R223" i="96"/>
  <c r="R227" i="96"/>
  <c r="R234" i="96"/>
  <c r="R239" i="96"/>
  <c r="R262" i="96"/>
  <c r="R272" i="96"/>
  <c r="R276" i="96"/>
  <c r="R292" i="96"/>
  <c r="R297" i="96"/>
  <c r="R304" i="96"/>
  <c r="R312" i="96"/>
  <c r="R313" i="96"/>
  <c r="R314" i="96"/>
  <c r="R329" i="96"/>
  <c r="R334" i="96"/>
  <c r="R336" i="96"/>
  <c r="R352" i="96"/>
  <c r="R362" i="96"/>
  <c r="R375" i="96"/>
  <c r="R385" i="96"/>
  <c r="R392" i="96"/>
  <c r="R395" i="96"/>
  <c r="R403" i="96"/>
  <c r="R408" i="96"/>
  <c r="R432" i="96"/>
  <c r="R433" i="96"/>
  <c r="R439" i="96"/>
  <c r="R444" i="96"/>
  <c r="R451" i="96"/>
  <c r="R457" i="96"/>
  <c r="R461" i="96"/>
  <c r="R463" i="96"/>
  <c r="R483" i="96"/>
  <c r="R485" i="96"/>
  <c r="R486" i="96"/>
  <c r="R520" i="96"/>
  <c r="R526" i="96"/>
  <c r="R529" i="96"/>
  <c r="R539" i="96"/>
  <c r="R545" i="96"/>
  <c r="R546" i="96"/>
  <c r="R552" i="96"/>
  <c r="R556" i="96"/>
  <c r="R562" i="96"/>
  <c r="R563" i="96"/>
  <c r="R570" i="96"/>
  <c r="R575" i="96"/>
  <c r="R582" i="96"/>
  <c r="R589" i="96"/>
  <c r="R593" i="96"/>
  <c r="R602" i="96"/>
  <c r="R620" i="96"/>
  <c r="R634" i="96"/>
  <c r="R635" i="96"/>
  <c r="R636" i="96"/>
  <c r="R641" i="96"/>
  <c r="R645" i="96"/>
  <c r="R648" i="96"/>
  <c r="R652" i="96"/>
  <c r="R661" i="96"/>
  <c r="R664" i="96"/>
  <c r="R669" i="96"/>
  <c r="R677" i="96"/>
  <c r="R681" i="96"/>
  <c r="R687" i="96"/>
  <c r="R694" i="96"/>
  <c r="R701" i="96"/>
  <c r="R703" i="96"/>
  <c r="R709" i="96"/>
  <c r="R725" i="96"/>
  <c r="R727" i="96"/>
  <c r="R733" i="96"/>
  <c r="R734" i="96"/>
  <c r="R761" i="96"/>
  <c r="R769" i="96"/>
  <c r="R776" i="96"/>
  <c r="R783" i="96"/>
  <c r="R792" i="96"/>
  <c r="R823" i="96"/>
  <c r="R834" i="96"/>
  <c r="R842" i="96"/>
  <c r="R851" i="96"/>
  <c r="R860" i="96"/>
  <c r="R861" i="96"/>
  <c r="R862" i="96"/>
  <c r="R869" i="96"/>
  <c r="R870" i="96"/>
  <c r="R878" i="96"/>
  <c r="R893" i="96"/>
  <c r="R899" i="96"/>
  <c r="R900" i="96"/>
  <c r="R904" i="96"/>
  <c r="R912" i="96"/>
  <c r="R914" i="96"/>
  <c r="R933" i="96"/>
  <c r="R943" i="96"/>
  <c r="R953" i="96"/>
  <c r="R958" i="96"/>
  <c r="R965" i="96"/>
  <c r="R968" i="96"/>
  <c r="R971" i="96"/>
  <c r="R972" i="96"/>
  <c r="R974" i="96"/>
  <c r="R983" i="96"/>
  <c r="R984" i="96"/>
  <c r="R997" i="96"/>
  <c r="R1006" i="96"/>
  <c r="R1023" i="96"/>
  <c r="R1036" i="96"/>
  <c r="R1038" i="96"/>
  <c r="R1049" i="96"/>
  <c r="R1061" i="96"/>
  <c r="R1076" i="96"/>
  <c r="R1093" i="96"/>
  <c r="R1094" i="96"/>
  <c r="R1101" i="96"/>
  <c r="R1112" i="96"/>
  <c r="R1167" i="96"/>
  <c r="R1169" i="96"/>
  <c r="R1171" i="96"/>
  <c r="R1174" i="96"/>
  <c r="R1205" i="96"/>
  <c r="Q22" i="96"/>
  <c r="Q25" i="96"/>
  <c r="Q26" i="96"/>
  <c r="Q29" i="96"/>
  <c r="Q33" i="96"/>
  <c r="Q36" i="96"/>
  <c r="Q37" i="96"/>
  <c r="Q44" i="96"/>
  <c r="Q46" i="96"/>
  <c r="Q50" i="96"/>
  <c r="Q51" i="96"/>
  <c r="Q56" i="96"/>
  <c r="Q59" i="96"/>
  <c r="Q61" i="96"/>
  <c r="Q67" i="96"/>
  <c r="Q72" i="96"/>
  <c r="Q73" i="96"/>
  <c r="Q74" i="96"/>
  <c r="Q76" i="96"/>
  <c r="Q77" i="96"/>
  <c r="Q78" i="96"/>
  <c r="Q81" i="96"/>
  <c r="Q83" i="96"/>
  <c r="Q84" i="96"/>
  <c r="Q87" i="96"/>
  <c r="Q88" i="96"/>
  <c r="Q94" i="96"/>
  <c r="Q95" i="96"/>
  <c r="Q103" i="96"/>
  <c r="Q104" i="96"/>
  <c r="Q105" i="96"/>
  <c r="Q107" i="96"/>
  <c r="Q110" i="96"/>
  <c r="Q113" i="96"/>
  <c r="Q115" i="96"/>
  <c r="Q119" i="96"/>
  <c r="Q120" i="96"/>
  <c r="Q124" i="96"/>
  <c r="Q128" i="96"/>
  <c r="Q129" i="96"/>
  <c r="Q130" i="96"/>
  <c r="Q131" i="96"/>
  <c r="Q132" i="96"/>
  <c r="Q133" i="96"/>
  <c r="Q134" i="96"/>
  <c r="Q140" i="96"/>
  <c r="Q142" i="96"/>
  <c r="Q146" i="96"/>
  <c r="Q148" i="96"/>
  <c r="Q154" i="96"/>
  <c r="Q155" i="96"/>
  <c r="Q156" i="96"/>
  <c r="Q158" i="96"/>
  <c r="Q159" i="96"/>
  <c r="Q163" i="96"/>
  <c r="Q170" i="96"/>
  <c r="Q184" i="96"/>
  <c r="Q188" i="96"/>
  <c r="Q189" i="96"/>
  <c r="Q194" i="96"/>
  <c r="Q196" i="96"/>
  <c r="Q202" i="96"/>
  <c r="Q203" i="96"/>
  <c r="Q206" i="96"/>
  <c r="Q207" i="96"/>
  <c r="Q209" i="96"/>
  <c r="Q211" i="96"/>
  <c r="Q212" i="96"/>
  <c r="Q214" i="96"/>
  <c r="Q221" i="96"/>
  <c r="Q224" i="96"/>
  <c r="Q226" i="96"/>
  <c r="Q228" i="96"/>
  <c r="Q229" i="96"/>
  <c r="Q230" i="96"/>
  <c r="Q231" i="96"/>
  <c r="Q233" i="96"/>
  <c r="Q235" i="96"/>
  <c r="Q236" i="96"/>
  <c r="Q238" i="96"/>
  <c r="Q241" i="96"/>
  <c r="Q245" i="96"/>
  <c r="Q246" i="96"/>
  <c r="Q247" i="96"/>
  <c r="Q252" i="96"/>
  <c r="Q257" i="96"/>
  <c r="Q264" i="96"/>
  <c r="Q266" i="96"/>
  <c r="Q270" i="96"/>
  <c r="Q275" i="96"/>
  <c r="Q271" i="96"/>
  <c r="Q278" i="96"/>
  <c r="Q281" i="96"/>
  <c r="Q284" i="96"/>
  <c r="Q285" i="96"/>
  <c r="Q288" i="96"/>
  <c r="Q294" i="96"/>
  <c r="Q300" i="96"/>
  <c r="Q306" i="96"/>
  <c r="Q307" i="96"/>
  <c r="Q310" i="96"/>
  <c r="Q311" i="96"/>
  <c r="Q317" i="96"/>
  <c r="Q319" i="96"/>
  <c r="Q321" i="96"/>
  <c r="Q322" i="96"/>
  <c r="Q323" i="96"/>
  <c r="Q328" i="96"/>
  <c r="Q330" i="96"/>
  <c r="Q335" i="96"/>
  <c r="Q337" i="96"/>
  <c r="Q338" i="96"/>
  <c r="Q339" i="96"/>
  <c r="Q344" i="96"/>
  <c r="Q345" i="96"/>
  <c r="Q347" i="96"/>
  <c r="Q348" i="96"/>
  <c r="Q355" i="96"/>
  <c r="Q356" i="96"/>
  <c r="Q366" i="96"/>
  <c r="Q368" i="96"/>
  <c r="Q370" i="96"/>
  <c r="Q373" i="96"/>
  <c r="Q374" i="96"/>
  <c r="Q376" i="96"/>
  <c r="Q377" i="96"/>
  <c r="Q381" i="96"/>
  <c r="Q388" i="96"/>
  <c r="Q389" i="96"/>
  <c r="Q394" i="96"/>
  <c r="Q398" i="96"/>
  <c r="Q399" i="96"/>
  <c r="Q400" i="96"/>
  <c r="Q404" i="96"/>
  <c r="Q405" i="96"/>
  <c r="Q407" i="96"/>
  <c r="Q409" i="96"/>
  <c r="Q410" i="96"/>
  <c r="Q411" i="96"/>
  <c r="Q413" i="96"/>
  <c r="Q414" i="96"/>
  <c r="Q415" i="96"/>
  <c r="Q421" i="96"/>
  <c r="Q422" i="96"/>
  <c r="Q425" i="96"/>
  <c r="Q427" i="96"/>
  <c r="Q435" i="96"/>
  <c r="Q436" i="96"/>
  <c r="Q441" i="96"/>
  <c r="Q442" i="96"/>
  <c r="Q443" i="96"/>
  <c r="Q445" i="96"/>
  <c r="Q446" i="96"/>
  <c r="Q449" i="96"/>
  <c r="Q454" i="96"/>
  <c r="Q456" i="96"/>
  <c r="Q466" i="96"/>
  <c r="Q468" i="96"/>
  <c r="Q471" i="96"/>
  <c r="Q473" i="96"/>
  <c r="Q478" i="96"/>
  <c r="Q479" i="96"/>
  <c r="Q481" i="96"/>
  <c r="Q484" i="96"/>
  <c r="Q490" i="96"/>
  <c r="Q493" i="96"/>
  <c r="Q494" i="96"/>
  <c r="Q495" i="96"/>
  <c r="Q496" i="96"/>
  <c r="Q501" i="96"/>
  <c r="Q504" i="96"/>
  <c r="Q507" i="96"/>
  <c r="Q515" i="96"/>
  <c r="Q516" i="96"/>
  <c r="Q517" i="96"/>
  <c r="Q522" i="96"/>
  <c r="Q523" i="96"/>
  <c r="Q524" i="96"/>
  <c r="Q532" i="96"/>
  <c r="Q533" i="96"/>
  <c r="Q534" i="96"/>
  <c r="Q535" i="96"/>
  <c r="Q537" i="96"/>
  <c r="Q541" i="96"/>
  <c r="Q547" i="96"/>
  <c r="Q551" i="96"/>
  <c r="Q554" i="96"/>
  <c r="Q555" i="96"/>
  <c r="Q557" i="96"/>
  <c r="Q558" i="96"/>
  <c r="Q559" i="96"/>
  <c r="Q567" i="96"/>
  <c r="Q568" i="96"/>
  <c r="Q569" i="96"/>
  <c r="Q571" i="96"/>
  <c r="Q572" i="96"/>
  <c r="Q576" i="96"/>
  <c r="Q578" i="96"/>
  <c r="Q585" i="96"/>
  <c r="Q587" i="96"/>
  <c r="Q588" i="96"/>
  <c r="Q594" i="96"/>
  <c r="Q598" i="96"/>
  <c r="Q600" i="96"/>
  <c r="Q603" i="96"/>
  <c r="Q605" i="96"/>
  <c r="Q610" i="96"/>
  <c r="Q614" i="96"/>
  <c r="Q619" i="96"/>
  <c r="Q624" i="96"/>
  <c r="Q626" i="96"/>
  <c r="Q627" i="96"/>
  <c r="Q628" i="96"/>
  <c r="Q630" i="96"/>
  <c r="Q633" i="96"/>
  <c r="Q642" i="96"/>
  <c r="Q647" i="96"/>
  <c r="Q651" i="96"/>
  <c r="Q653" i="96"/>
  <c r="Q657" i="96"/>
  <c r="Q660" i="96"/>
  <c r="Q665" i="96"/>
  <c r="Q667" i="96"/>
  <c r="Q672" i="96"/>
  <c r="Q673" i="96"/>
  <c r="Q675" i="96"/>
  <c r="Q679" i="96"/>
  <c r="Q686" i="96"/>
  <c r="Q690" i="96"/>
  <c r="Q691" i="96"/>
  <c r="Q696" i="96"/>
  <c r="Q704" i="96"/>
  <c r="Q705" i="96"/>
  <c r="Q710" i="96"/>
  <c r="Q713" i="96"/>
  <c r="Q715" i="96"/>
  <c r="Q718" i="96"/>
  <c r="Q719" i="96"/>
  <c r="Q720" i="96"/>
  <c r="Q722" i="96"/>
  <c r="Q724" i="96"/>
  <c r="Q735" i="96"/>
  <c r="Q737" i="96"/>
  <c r="Q739" i="96"/>
  <c r="Q741" i="96"/>
  <c r="Q746" i="96"/>
  <c r="Q747" i="96"/>
  <c r="Q748" i="96"/>
  <c r="Q749" i="96"/>
  <c r="Q751" i="96"/>
  <c r="Q752" i="96"/>
  <c r="Q753" i="96"/>
  <c r="Q754" i="96"/>
  <c r="Q755" i="96"/>
  <c r="Q756" i="96"/>
  <c r="Q762" i="96"/>
  <c r="Q764" i="96"/>
  <c r="Q765" i="96"/>
  <c r="Q766" i="96"/>
  <c r="Q771" i="96"/>
  <c r="Q774" i="96"/>
  <c r="Q775" i="96"/>
  <c r="Q787" i="96"/>
  <c r="Q793" i="96"/>
  <c r="Q794" i="96"/>
  <c r="Q796" i="96"/>
  <c r="Q798" i="96"/>
  <c r="Q802" i="96"/>
  <c r="Q803" i="96"/>
  <c r="Q805" i="96"/>
  <c r="Q806" i="96"/>
  <c r="Q810" i="96"/>
  <c r="Q804" i="96"/>
  <c r="Q813" i="96"/>
  <c r="Q816" i="96"/>
  <c r="Q818" i="96"/>
  <c r="Q819" i="96"/>
  <c r="Q821" i="96"/>
  <c r="Q825" i="96"/>
  <c r="Q827" i="96"/>
  <c r="Q829" i="96"/>
  <c r="Q831" i="96"/>
  <c r="Q830" i="96"/>
  <c r="Q836" i="96"/>
  <c r="Q841" i="96"/>
  <c r="Q843" i="96"/>
  <c r="Q846" i="96"/>
  <c r="Q847" i="96"/>
  <c r="Q848" i="96"/>
  <c r="Q849" i="96"/>
  <c r="Q854" i="96"/>
  <c r="Q859" i="96"/>
  <c r="Q864" i="96"/>
  <c r="Q866" i="96"/>
  <c r="Q872" i="96"/>
  <c r="Q881" i="96"/>
  <c r="Q887" i="96"/>
  <c r="Q890" i="96"/>
  <c r="Q894" i="96"/>
  <c r="Q895" i="96"/>
  <c r="Q897" i="96"/>
  <c r="Q902" i="96"/>
  <c r="Q905" i="96"/>
  <c r="Q907" i="96"/>
  <c r="Q910" i="96"/>
  <c r="Q911" i="96"/>
  <c r="Q915" i="96"/>
  <c r="Q919" i="96"/>
  <c r="Q920" i="96"/>
  <c r="Q923" i="96"/>
  <c r="Q928" i="96"/>
  <c r="Q929" i="96"/>
  <c r="Q1141" i="96"/>
  <c r="Q937" i="96"/>
  <c r="Q939" i="96"/>
  <c r="Q941" i="96"/>
  <c r="Q944" i="96"/>
  <c r="Q945" i="96"/>
  <c r="Q947" i="96"/>
  <c r="Q952" i="96"/>
  <c r="Q954" i="96"/>
  <c r="Q956" i="96"/>
  <c r="Q957" i="96"/>
  <c r="Q961" i="96"/>
  <c r="Q962" i="96"/>
  <c r="Q963" i="96"/>
  <c r="Q969" i="96"/>
  <c r="Q970" i="96"/>
  <c r="Q975" i="96"/>
  <c r="Q976" i="96"/>
  <c r="Q978" i="96"/>
  <c r="Q979" i="96"/>
  <c r="Q980" i="96"/>
  <c r="Q981" i="96"/>
  <c r="Q992" i="96"/>
  <c r="Q993" i="96"/>
  <c r="Q996" i="96"/>
  <c r="Q1000" i="96"/>
  <c r="Q1005" i="96"/>
  <c r="Q1007" i="96"/>
  <c r="Q1009" i="96"/>
  <c r="Q1012" i="96"/>
  <c r="Q1013" i="96"/>
  <c r="Q1014" i="96"/>
  <c r="Q1015" i="96"/>
  <c r="Q1016" i="96"/>
  <c r="Q1019" i="96"/>
  <c r="Q1020" i="96"/>
  <c r="Q1022" i="96"/>
  <c r="Q1025" i="96"/>
  <c r="Q1026" i="96"/>
  <c r="Q1029" i="96"/>
  <c r="Q1030" i="96"/>
  <c r="Q1032" i="96"/>
  <c r="Q1037" i="96"/>
  <c r="Q1040" i="96"/>
  <c r="Q1045" i="96"/>
  <c r="Q1046" i="96"/>
  <c r="Q1047" i="96"/>
  <c r="Q1055" i="96"/>
  <c r="Q1056" i="96"/>
  <c r="Q1059" i="96"/>
  <c r="Q1060" i="96"/>
  <c r="Q1062" i="96"/>
  <c r="Q1067" i="96"/>
  <c r="Q1069" i="96"/>
  <c r="Q1070" i="96"/>
  <c r="Q1071" i="96"/>
  <c r="Q1072" i="96"/>
  <c r="Q1073" i="96"/>
  <c r="Q1074" i="96"/>
  <c r="Q1075" i="96"/>
  <c r="Q1077" i="96"/>
  <c r="Q1078" i="96"/>
  <c r="Q1083" i="96"/>
  <c r="Q1089" i="96"/>
  <c r="Q1090" i="96"/>
  <c r="Q1091" i="96"/>
  <c r="Q1097" i="96"/>
  <c r="Q1100" i="96"/>
  <c r="Q1104" i="96"/>
  <c r="Q1111" i="96"/>
  <c r="Q1115" i="96"/>
  <c r="Q1117" i="96"/>
  <c r="Q1119" i="96"/>
  <c r="Q1122" i="96"/>
  <c r="Q1125" i="96"/>
  <c r="Q1131" i="96"/>
  <c r="Q1133" i="96"/>
  <c r="Q1138" i="96"/>
  <c r="Q1142" i="96"/>
  <c r="Q1143" i="96"/>
  <c r="Q1144" i="96"/>
  <c r="Q1146" i="96"/>
  <c r="Q1147" i="96"/>
  <c r="Q1152" i="96"/>
  <c r="Q1153" i="96"/>
  <c r="Q1157" i="96"/>
  <c r="Q1159" i="96"/>
  <c r="Q1161" i="96"/>
  <c r="Q1163" i="96"/>
  <c r="Q1165" i="96"/>
  <c r="Q1166" i="96"/>
  <c r="Q1170" i="96"/>
  <c r="Q1173" i="96"/>
  <c r="Q1181" i="96"/>
  <c r="Q1182" i="96"/>
  <c r="Q1184" i="96"/>
  <c r="Q1188" i="96"/>
  <c r="Q1189" i="96"/>
  <c r="Q1192" i="96"/>
  <c r="Q1194" i="96"/>
  <c r="Q1195" i="96"/>
  <c r="Q1196" i="96"/>
  <c r="Q1197" i="96"/>
  <c r="Q1198" i="96"/>
  <c r="Q1201" i="96"/>
  <c r="Q1206" i="96"/>
  <c r="Q1209" i="96"/>
  <c r="Q5" i="96"/>
  <c r="Q8" i="96"/>
  <c r="Q9" i="96"/>
  <c r="Q12" i="96"/>
  <c r="Q13" i="96"/>
  <c r="Q16" i="96"/>
  <c r="Q17" i="96"/>
  <c r="Q18" i="96"/>
  <c r="Q19" i="96"/>
  <c r="Q23" i="96"/>
  <c r="Q24" i="96"/>
  <c r="Q27" i="96"/>
  <c r="Q30" i="96"/>
  <c r="Q32" i="96"/>
  <c r="Q34" i="96"/>
  <c r="Q35" i="96"/>
  <c r="Q38" i="96"/>
  <c r="Q42" i="96"/>
  <c r="Q45" i="96"/>
  <c r="Q49" i="96"/>
  <c r="Q52" i="96"/>
  <c r="Q53" i="96"/>
  <c r="Q54" i="96"/>
  <c r="Q57" i="96"/>
  <c r="Q58" i="96"/>
  <c r="Q62" i="96"/>
  <c r="Q64" i="96"/>
  <c r="Q65" i="96"/>
  <c r="Q66" i="96"/>
  <c r="Q68" i="96"/>
  <c r="Q69" i="96"/>
  <c r="Q70" i="96"/>
  <c r="Q75" i="96"/>
  <c r="Q79" i="96"/>
  <c r="Q80" i="96"/>
  <c r="Q82" i="96"/>
  <c r="Q89" i="96"/>
  <c r="Q90" i="96"/>
  <c r="Q93" i="96"/>
  <c r="Q98" i="96"/>
  <c r="Q99" i="96"/>
  <c r="Q100" i="96"/>
  <c r="Q101" i="96"/>
  <c r="Q102" i="96"/>
  <c r="Q106" i="96"/>
  <c r="Q112" i="96"/>
  <c r="Q116" i="96"/>
  <c r="Q117" i="96"/>
  <c r="Q121" i="96"/>
  <c r="Q123" i="96"/>
  <c r="Q125" i="96"/>
  <c r="Q127" i="96"/>
  <c r="Q136" i="96"/>
  <c r="Q138" i="96"/>
  <c r="Q141" i="96"/>
  <c r="Q143" i="96"/>
  <c r="Q147" i="96"/>
  <c r="Q150" i="96"/>
  <c r="Q151" i="96"/>
  <c r="Q153" i="96"/>
  <c r="Q166" i="96"/>
  <c r="Q167" i="96"/>
  <c r="Q168" i="96"/>
  <c r="Q169" i="96"/>
  <c r="Q171" i="96"/>
  <c r="Q172" i="96"/>
  <c r="Q173" i="96"/>
  <c r="Q174" i="96"/>
  <c r="Q176" i="96"/>
  <c r="Q177" i="96"/>
  <c r="Q179" i="96"/>
  <c r="Q181" i="96"/>
  <c r="Q183" i="96"/>
  <c r="Q186" i="96"/>
  <c r="Q191" i="96"/>
  <c r="Q195" i="96"/>
  <c r="Q197" i="96"/>
  <c r="Q201" i="96"/>
  <c r="Q204" i="96"/>
  <c r="Q205" i="96"/>
  <c r="Q210" i="96"/>
  <c r="Q215" i="96"/>
  <c r="Q218" i="96"/>
  <c r="Q219" i="96"/>
  <c r="Q237" i="96"/>
  <c r="Q240" i="96"/>
  <c r="Q243" i="96"/>
  <c r="Q244" i="96"/>
  <c r="Q248" i="96"/>
  <c r="Q250" i="96"/>
  <c r="Q251" i="96"/>
  <c r="Q253" i="96"/>
  <c r="Q255" i="96"/>
  <c r="Q259" i="96"/>
  <c r="Q260" i="96"/>
  <c r="Q263" i="96"/>
  <c r="Q261" i="96"/>
  <c r="Q265" i="96"/>
  <c r="Q268" i="96"/>
  <c r="Q269" i="96"/>
  <c r="Q277" i="96"/>
  <c r="Q279" i="96"/>
  <c r="Q280" i="96"/>
  <c r="Q282" i="96"/>
  <c r="Q283" i="96"/>
  <c r="Q286" i="96"/>
  <c r="Q287" i="96"/>
  <c r="Q289" i="96"/>
  <c r="Q291" i="96"/>
  <c r="Q293" i="96"/>
  <c r="Q295" i="96"/>
  <c r="Q296" i="96"/>
  <c r="Q299" i="96"/>
  <c r="Q301" i="96"/>
  <c r="Q303" i="96"/>
  <c r="Q305" i="96"/>
  <c r="Q308" i="96"/>
  <c r="Q315" i="96"/>
  <c r="Q316" i="96"/>
  <c r="Q318" i="96"/>
  <c r="Q324" i="96"/>
  <c r="Q325" i="96"/>
  <c r="Q326" i="96"/>
  <c r="Q327" i="96"/>
  <c r="Q331" i="96"/>
  <c r="Q332" i="96"/>
  <c r="Q333" i="96"/>
  <c r="Q349" i="96"/>
  <c r="Q351" i="96"/>
  <c r="Q354" i="96"/>
  <c r="Q357" i="96"/>
  <c r="Q358" i="96"/>
  <c r="Q359" i="96"/>
  <c r="Q361" i="96"/>
  <c r="Q363" i="96"/>
  <c r="Q364" i="96"/>
  <c r="Q365" i="96"/>
  <c r="Q367" i="96"/>
  <c r="Q369" i="96"/>
  <c r="Q378" i="96"/>
  <c r="Q379" i="96"/>
  <c r="Q380" i="96"/>
  <c r="Q382" i="96"/>
  <c r="Q384" i="96"/>
  <c r="Q387" i="96"/>
  <c r="Q390" i="96"/>
  <c r="Q393" i="96"/>
  <c r="Q396" i="96"/>
  <c r="Q397" i="96"/>
  <c r="Q401" i="96"/>
  <c r="Q402" i="96"/>
  <c r="Q416" i="96"/>
  <c r="Q418" i="96"/>
  <c r="Q419" i="96"/>
  <c r="Q423" i="96"/>
  <c r="Q424" i="96"/>
  <c r="Q426" i="96"/>
  <c r="Q429" i="96"/>
  <c r="Q430" i="96"/>
  <c r="Q431" i="96"/>
  <c r="Q437" i="96"/>
  <c r="Q438" i="96"/>
  <c r="Q440" i="96"/>
  <c r="Q447" i="96"/>
  <c r="Q450" i="96"/>
  <c r="Q453" i="96"/>
  <c r="Q455" i="96"/>
  <c r="Q459" i="96"/>
  <c r="Q460" i="96"/>
  <c r="Q462" i="96"/>
  <c r="Q465" i="96"/>
  <c r="Q469" i="96"/>
  <c r="Q472" i="96"/>
  <c r="Q474" i="96"/>
  <c r="Q476" i="96"/>
  <c r="Q477" i="96"/>
  <c r="Q480" i="96"/>
  <c r="Q482" i="96"/>
  <c r="Q487" i="96"/>
  <c r="Q488" i="96"/>
  <c r="Q489" i="96"/>
  <c r="Q491" i="96"/>
  <c r="Q492" i="96"/>
  <c r="Q497" i="96"/>
  <c r="Q499" i="96"/>
  <c r="Q503" i="96"/>
  <c r="Q506" i="96"/>
  <c r="Q508" i="96"/>
  <c r="Q510" i="96"/>
  <c r="Q512" i="96"/>
  <c r="Q513" i="96"/>
  <c r="Q514" i="96"/>
  <c r="Q525" i="96"/>
  <c r="Q527" i="96"/>
  <c r="Q528" i="96"/>
  <c r="Q536" i="96"/>
  <c r="Q538" i="96"/>
  <c r="Q540" i="96"/>
  <c r="Q542" i="96"/>
  <c r="Q549" i="96"/>
  <c r="Q550" i="96"/>
  <c r="Q553" i="96"/>
  <c r="Q560" i="96"/>
  <c r="Q561" i="96"/>
  <c r="Q564" i="96"/>
  <c r="Q565" i="96"/>
  <c r="Q566" i="96"/>
  <c r="Q577" i="96"/>
  <c r="Q580" i="96"/>
  <c r="Q581" i="96"/>
  <c r="Q583" i="96"/>
  <c r="Q586" i="96"/>
  <c r="Q591" i="96"/>
  <c r="Q597" i="96"/>
  <c r="Q599" i="96"/>
  <c r="Q601" i="96"/>
  <c r="Q604" i="96"/>
  <c r="Q613" i="96"/>
  <c r="Q615" i="96"/>
  <c r="Q618" i="96"/>
  <c r="Q625" i="96"/>
  <c r="Q631" i="96"/>
  <c r="Q632" i="96"/>
  <c r="Q639" i="96"/>
  <c r="Q640" i="96"/>
  <c r="Q643" i="96"/>
  <c r="Q646" i="96"/>
  <c r="Q650" i="96"/>
  <c r="Q656" i="96"/>
  <c r="Q658" i="96"/>
  <c r="Q659" i="96"/>
  <c r="Q668" i="96"/>
  <c r="Q670" i="96"/>
  <c r="Q676" i="96"/>
  <c r="Q678" i="96"/>
  <c r="Q680" i="96"/>
  <c r="Q682" i="96"/>
  <c r="Q683" i="96"/>
  <c r="Q684" i="96"/>
  <c r="Q688" i="96"/>
  <c r="Q689" i="96"/>
  <c r="Q693" i="96"/>
  <c r="Q695" i="96"/>
  <c r="Q697" i="96"/>
  <c r="Q698" i="96"/>
  <c r="Q702" i="96"/>
  <c r="Q706" i="96"/>
  <c r="Q708" i="96"/>
  <c r="Q711" i="96"/>
  <c r="Q714" i="96"/>
  <c r="Q716" i="96"/>
  <c r="Q717" i="96"/>
  <c r="Q721" i="96"/>
  <c r="Q723" i="96"/>
  <c r="Q728" i="96"/>
  <c r="Q729" i="96"/>
  <c r="Q731" i="96"/>
  <c r="Q736" i="96"/>
  <c r="Q742" i="96"/>
  <c r="Q743" i="96"/>
  <c r="Q745" i="96"/>
  <c r="Q750" i="96"/>
  <c r="Q758" i="96"/>
  <c r="Q759" i="96"/>
  <c r="Q760" i="96"/>
  <c r="Q767" i="96"/>
  <c r="Q768" i="96"/>
  <c r="Q770" i="96"/>
  <c r="Q773" i="96"/>
  <c r="Q777" i="96"/>
  <c r="Q780" i="96"/>
  <c r="Q781" i="96"/>
  <c r="Q782" i="96"/>
  <c r="Q784" i="96"/>
  <c r="Q788" i="96"/>
  <c r="Q789" i="96"/>
  <c r="Q790" i="96"/>
  <c r="Q797" i="96"/>
  <c r="Q800" i="96"/>
  <c r="Q807" i="96"/>
  <c r="Q811" i="96"/>
  <c r="Q812" i="96"/>
  <c r="Q817" i="96"/>
  <c r="Q822" i="96"/>
  <c r="Q824" i="96"/>
  <c r="Q826" i="96"/>
  <c r="Q833" i="96"/>
  <c r="Q838" i="96"/>
  <c r="Q844" i="96"/>
  <c r="Q850" i="96"/>
  <c r="Q852" i="96"/>
  <c r="Q853" i="96"/>
  <c r="Q856" i="96"/>
  <c r="Q858" i="96"/>
  <c r="Q863" i="96"/>
  <c r="Q867" i="96"/>
  <c r="Q868" i="96"/>
  <c r="Q871" i="96"/>
  <c r="Q873" i="96"/>
  <c r="Q874" i="96"/>
  <c r="Q875" i="96"/>
  <c r="Q876" i="96"/>
  <c r="Q877" i="96"/>
  <c r="Q879" i="96"/>
  <c r="Q880" i="96"/>
  <c r="Q882" i="96"/>
  <c r="Q884" i="96"/>
  <c r="Q885" i="96"/>
  <c r="Q886" i="96"/>
  <c r="Q888" i="96"/>
  <c r="Q891" i="96"/>
  <c r="Q896" i="96"/>
  <c r="Q898" i="96"/>
  <c r="Q901" i="96"/>
  <c r="Q903" i="96"/>
  <c r="Q906" i="96"/>
  <c r="Q913" i="96"/>
  <c r="Q916" i="96"/>
  <c r="Q917" i="96"/>
  <c r="Q918" i="96"/>
  <c r="Q921" i="96"/>
  <c r="Q922" i="96"/>
  <c r="Q925" i="96"/>
  <c r="Q927" i="96"/>
  <c r="Q931" i="96"/>
  <c r="Q932" i="96"/>
  <c r="Q934" i="96"/>
  <c r="Q936" i="96"/>
  <c r="Q938" i="96"/>
  <c r="Q942" i="96"/>
  <c r="Q951" i="96"/>
  <c r="Q955" i="96"/>
  <c r="Q959" i="96"/>
  <c r="Q960" i="96"/>
  <c r="Q966" i="96"/>
  <c r="Q967" i="96"/>
  <c r="Q973" i="96"/>
  <c r="Q977" i="96"/>
  <c r="Q982" i="96"/>
  <c r="Q985" i="96"/>
  <c r="Q986" i="96"/>
  <c r="Q987" i="96"/>
  <c r="Q988" i="96"/>
  <c r="Q990" i="96"/>
  <c r="Q995" i="96"/>
  <c r="Q998" i="96"/>
  <c r="Q999" i="96"/>
  <c r="Q1001" i="96"/>
  <c r="Q1002" i="96"/>
  <c r="Q1003" i="96"/>
  <c r="Q1004" i="96"/>
  <c r="Q1010" i="96"/>
  <c r="Q1011" i="96"/>
  <c r="Q1018" i="96"/>
  <c r="Q1024" i="96"/>
  <c r="Q1027" i="96"/>
  <c r="Q1031" i="96"/>
  <c r="Q1033" i="96"/>
  <c r="Q1035" i="96"/>
  <c r="Q1039" i="96"/>
  <c r="Q1043" i="96"/>
  <c r="Q1044" i="96"/>
  <c r="Q1050" i="96"/>
  <c r="Q1051" i="96"/>
  <c r="Q1052" i="96"/>
  <c r="Q1053" i="96"/>
  <c r="Q1054" i="96"/>
  <c r="Q1057" i="96"/>
  <c r="Q1058" i="96"/>
  <c r="Q1063" i="96"/>
  <c r="Q1068" i="96"/>
  <c r="Q1080" i="96"/>
  <c r="Q1081" i="96"/>
  <c r="Q1084" i="96"/>
  <c r="Q1086" i="96"/>
  <c r="Q1088" i="96"/>
  <c r="Q1092" i="96"/>
  <c r="Q1095" i="96"/>
  <c r="Q1096" i="96"/>
  <c r="Q1102" i="96"/>
  <c r="Q1105" i="96"/>
  <c r="Q1107" i="96"/>
  <c r="Q1108" i="96"/>
  <c r="Q1109" i="96"/>
  <c r="Q1110" i="96"/>
  <c r="Q1113" i="96"/>
  <c r="Q1114" i="96"/>
  <c r="Q1116" i="96"/>
  <c r="Q1120" i="96"/>
  <c r="Q1121" i="96"/>
  <c r="Q1124" i="96"/>
  <c r="Q1127" i="96"/>
  <c r="Q1128" i="96"/>
  <c r="Q1130" i="96"/>
  <c r="Q1134" i="96"/>
  <c r="Q1136" i="96"/>
  <c r="Q1140" i="96"/>
  <c r="Q1145" i="96"/>
  <c r="Q1150" i="96"/>
  <c r="Q1154" i="96"/>
  <c r="Q1155" i="96"/>
  <c r="Q1156" i="96"/>
  <c r="Q1158" i="96"/>
  <c r="Q1160" i="96"/>
  <c r="Q1162" i="96"/>
  <c r="Q1168" i="96"/>
  <c r="Q1172" i="96"/>
  <c r="Q1177" i="96"/>
  <c r="Q1179" i="96"/>
  <c r="Q1186" i="96"/>
  <c r="Q1190" i="96"/>
  <c r="Q1191" i="96"/>
  <c r="Q1202" i="96"/>
  <c r="Q1203" i="96"/>
  <c r="Q1207" i="96"/>
  <c r="Q1208" i="96"/>
  <c r="Q1210" i="96"/>
  <c r="Q1211" i="96"/>
  <c r="Q3" i="96"/>
  <c r="Q6" i="96"/>
  <c r="Q7" i="96"/>
  <c r="Q14" i="96"/>
  <c r="Q31" i="96"/>
  <c r="Q39" i="96"/>
  <c r="Q40" i="96"/>
  <c r="Q41" i="96"/>
  <c r="Q47" i="96"/>
  <c r="Q71" i="96"/>
  <c r="Q86" i="96"/>
  <c r="Q91" i="96"/>
  <c r="Q108" i="96"/>
  <c r="Q135" i="96"/>
  <c r="Q157" i="96"/>
  <c r="Q161" i="96"/>
  <c r="Q162" i="96"/>
  <c r="Q164" i="96"/>
  <c r="Q175" i="96"/>
  <c r="Q180" i="96"/>
  <c r="Q190" i="96"/>
  <c r="Q198" i="96"/>
  <c r="Q200" i="96"/>
  <c r="Q208" i="96"/>
  <c r="Q213" i="96"/>
  <c r="Q223" i="96"/>
  <c r="Q227" i="96"/>
  <c r="Q234" i="96"/>
  <c r="Q239" i="96"/>
  <c r="Q262" i="96"/>
  <c r="Q272" i="96"/>
  <c r="Q276" i="96"/>
  <c r="Q292" i="96"/>
  <c r="Q297" i="96"/>
  <c r="Q304" i="96"/>
  <c r="Q312" i="96"/>
  <c r="Q313" i="96"/>
  <c r="Q314" i="96"/>
  <c r="Q329" i="96"/>
  <c r="Q334" i="96"/>
  <c r="Q336" i="96"/>
  <c r="Q352" i="96"/>
  <c r="Q362" i="96"/>
  <c r="Q375" i="96"/>
  <c r="Q385" i="96"/>
  <c r="Q392" i="96"/>
  <c r="Q395" i="96"/>
  <c r="Q403" i="96"/>
  <c r="Q408" i="96"/>
  <c r="Q432" i="96"/>
  <c r="Q433" i="96"/>
  <c r="Q439" i="96"/>
  <c r="Q444" i="96"/>
  <c r="Q451" i="96"/>
  <c r="Q457" i="96"/>
  <c r="Q461" i="96"/>
  <c r="Q463" i="96"/>
  <c r="Q483" i="96"/>
  <c r="Q485" i="96"/>
  <c r="Q486" i="96"/>
  <c r="Q520" i="96"/>
  <c r="Q526" i="96"/>
  <c r="Q529" i="96"/>
  <c r="Q539" i="96"/>
  <c r="Q545" i="96"/>
  <c r="Q546" i="96"/>
  <c r="Q552" i="96"/>
  <c r="Q556" i="96"/>
  <c r="Q562" i="96"/>
  <c r="Q563" i="96"/>
  <c r="Q570" i="96"/>
  <c r="Q575" i="96"/>
  <c r="Q582" i="96"/>
  <c r="Q589" i="96"/>
  <c r="Q593" i="96"/>
  <c r="Q602" i="96"/>
  <c r="Q620" i="96"/>
  <c r="Q634" i="96"/>
  <c r="Q635" i="96"/>
  <c r="Q636" i="96"/>
  <c r="Q641" i="96"/>
  <c r="Q645" i="96"/>
  <c r="Q648" i="96"/>
  <c r="Q652" i="96"/>
  <c r="Q661" i="96"/>
  <c r="Q664" i="96"/>
  <c r="Q669" i="96"/>
  <c r="Q677" i="96"/>
  <c r="Q681" i="96"/>
  <c r="Q687" i="96"/>
  <c r="Q694" i="96"/>
  <c r="Q701" i="96"/>
  <c r="Q703" i="96"/>
  <c r="Q709" i="96"/>
  <c r="Q725" i="96"/>
  <c r="Q727" i="96"/>
  <c r="Q733" i="96"/>
  <c r="Q734" i="96"/>
  <c r="Q761" i="96"/>
  <c r="Q769" i="96"/>
  <c r="Q776" i="96"/>
  <c r="Q783" i="96"/>
  <c r="Q792" i="96"/>
  <c r="Q823" i="96"/>
  <c r="Q834" i="96"/>
  <c r="Q842" i="96"/>
  <c r="Q851" i="96"/>
  <c r="Q860" i="96"/>
  <c r="Q861" i="96"/>
  <c r="Q862" i="96"/>
  <c r="Q869" i="96"/>
  <c r="Q870" i="96"/>
  <c r="Q878" i="96"/>
  <c r="Q893" i="96"/>
  <c r="Q899" i="96"/>
  <c r="Q900" i="96"/>
  <c r="Q904" i="96"/>
  <c r="Q912" i="96"/>
  <c r="Q914" i="96"/>
  <c r="Q933" i="96"/>
  <c r="Q943" i="96"/>
  <c r="Q953" i="96"/>
  <c r="Q958" i="96"/>
  <c r="Q965" i="96"/>
  <c r="Q968" i="96"/>
  <c r="Q971" i="96"/>
  <c r="Q972" i="96"/>
  <c r="Q974" i="96"/>
  <c r="Q983" i="96"/>
  <c r="Q984" i="96"/>
  <c r="Q997" i="96"/>
  <c r="Q1006" i="96"/>
  <c r="Q1023" i="96"/>
  <c r="Q1036" i="96"/>
  <c r="Q1038" i="96"/>
  <c r="Q1049" i="96"/>
  <c r="Q1061" i="96"/>
  <c r="Q1076" i="96"/>
  <c r="Q1093" i="96"/>
  <c r="Q1094" i="96"/>
  <c r="Q1101" i="96"/>
  <c r="Q1112" i="96"/>
  <c r="Q1167" i="96"/>
  <c r="Q1169" i="96"/>
  <c r="Q1171" i="96"/>
  <c r="Q1174" i="96"/>
  <c r="Q1205" i="96"/>
  <c r="B1211" i="96"/>
  <c r="C1211" i="96"/>
  <c r="B1210" i="96"/>
  <c r="C1210" i="96"/>
  <c r="B1206" i="96"/>
  <c r="C1206" i="96"/>
  <c r="B1155" i="96"/>
  <c r="C1155" i="96"/>
  <c r="B1138" i="96"/>
  <c r="C1138" i="96"/>
  <c r="B1136" i="96"/>
  <c r="C1136" i="96"/>
  <c r="B1127" i="96"/>
  <c r="C1127" i="96"/>
  <c r="B1119" i="96"/>
  <c r="C1119" i="96"/>
  <c r="B1110" i="96"/>
  <c r="C1110" i="96"/>
  <c r="B1095" i="96"/>
  <c r="C1095" i="96"/>
  <c r="B1075" i="96"/>
  <c r="C1075" i="96"/>
  <c r="B1057" i="96"/>
  <c r="C1057" i="96"/>
  <c r="B1055" i="96"/>
  <c r="C1055" i="96"/>
  <c r="B1052" i="96"/>
  <c r="C1052" i="96"/>
  <c r="B1039" i="96"/>
  <c r="C1039" i="96"/>
  <c r="B1037" i="96"/>
  <c r="C1037" i="96"/>
  <c r="B992" i="96"/>
  <c r="C992" i="96"/>
  <c r="B988" i="96"/>
  <c r="C988" i="96"/>
  <c r="B986" i="96"/>
  <c r="C986" i="96"/>
  <c r="B979" i="96"/>
  <c r="C979" i="96"/>
  <c r="B978" i="96"/>
  <c r="C978" i="96"/>
  <c r="B976" i="96"/>
  <c r="C976" i="96"/>
  <c r="B961" i="96"/>
  <c r="C961" i="96"/>
  <c r="B959" i="96"/>
  <c r="C959" i="96"/>
  <c r="B960" i="96"/>
  <c r="C960" i="96"/>
  <c r="B952" i="96"/>
  <c r="C952" i="96"/>
  <c r="B944" i="96"/>
  <c r="C944" i="96"/>
  <c r="B941" i="96"/>
  <c r="C941" i="96"/>
  <c r="B918" i="96"/>
  <c r="C918" i="96"/>
  <c r="B907" i="96"/>
  <c r="C907" i="96"/>
  <c r="B903" i="96"/>
  <c r="C903" i="96"/>
  <c r="B891" i="96"/>
  <c r="C891" i="96"/>
  <c r="B872" i="96"/>
  <c r="C872" i="96"/>
  <c r="B868" i="96"/>
  <c r="C868" i="96"/>
  <c r="B866" i="96"/>
  <c r="C866" i="96"/>
  <c r="B854" i="96"/>
  <c r="C854" i="96"/>
  <c r="B831" i="96"/>
  <c r="C831" i="96"/>
  <c r="B816" i="96"/>
  <c r="C816" i="96"/>
  <c r="B813" i="96"/>
  <c r="C813" i="96"/>
  <c r="B810" i="96"/>
  <c r="C810" i="96"/>
  <c r="B798" i="96"/>
  <c r="C798" i="96"/>
  <c r="B771" i="96"/>
  <c r="C771" i="96"/>
  <c r="B770" i="96"/>
  <c r="C770" i="96"/>
  <c r="B767" i="96"/>
  <c r="C767" i="96"/>
  <c r="B747" i="96"/>
  <c r="C747" i="96"/>
  <c r="B742" i="96"/>
  <c r="C742" i="96"/>
  <c r="B735" i="96"/>
  <c r="C735" i="96"/>
  <c r="G735" i="96"/>
  <c r="B722" i="96"/>
  <c r="C722" i="96"/>
  <c r="D1206" i="96" l="1"/>
  <c r="D1155" i="96"/>
  <c r="D1211" i="96"/>
  <c r="D1210" i="96"/>
  <c r="E1211" i="96"/>
  <c r="D1138" i="96"/>
  <c r="E1210" i="96"/>
  <c r="D1127" i="96"/>
  <c r="E1136" i="96"/>
  <c r="D1136" i="96"/>
  <c r="E1206" i="96"/>
  <c r="E1155" i="96"/>
  <c r="E1138" i="96"/>
  <c r="D1075" i="96"/>
  <c r="D1057" i="96"/>
  <c r="D1119" i="96"/>
  <c r="D1052" i="96"/>
  <c r="E1127" i="96"/>
  <c r="D1095" i="96"/>
  <c r="D1110" i="96"/>
  <c r="E1119" i="96"/>
  <c r="E1110" i="96"/>
  <c r="E1095" i="96"/>
  <c r="D1055" i="96"/>
  <c r="D988" i="96"/>
  <c r="E1075" i="96"/>
  <c r="E1037" i="96"/>
  <c r="E1057" i="96"/>
  <c r="E1055" i="96"/>
  <c r="D1039" i="96"/>
  <c r="D903" i="96"/>
  <c r="D959" i="96"/>
  <c r="E1052" i="96"/>
  <c r="E1039" i="96"/>
  <c r="D992" i="96"/>
  <c r="D1037" i="96"/>
  <c r="E992" i="96"/>
  <c r="E988" i="96"/>
  <c r="D979" i="96"/>
  <c r="D986" i="96"/>
  <c r="E986" i="96"/>
  <c r="D978" i="96"/>
  <c r="E979" i="96"/>
  <c r="D961" i="96"/>
  <c r="D944" i="96"/>
  <c r="E976" i="96"/>
  <c r="E978" i="96"/>
  <c r="D976" i="96"/>
  <c r="E961" i="96"/>
  <c r="D960" i="96"/>
  <c r="E952" i="96"/>
  <c r="E960" i="96"/>
  <c r="E891" i="96"/>
  <c r="E959" i="96"/>
  <c r="D941" i="96"/>
  <c r="D952" i="96"/>
  <c r="D868" i="96"/>
  <c r="D918" i="96"/>
  <c r="E944" i="96"/>
  <c r="E907" i="96"/>
  <c r="E941" i="96"/>
  <c r="E918" i="96"/>
  <c r="E813" i="96"/>
  <c r="E903" i="96"/>
  <c r="D907" i="96"/>
  <c r="E872" i="96"/>
  <c r="D831" i="96"/>
  <c r="D891" i="96"/>
  <c r="D872" i="96"/>
  <c r="E868" i="96"/>
  <c r="D767" i="96"/>
  <c r="E854" i="96"/>
  <c r="D866" i="96"/>
  <c r="D813" i="96"/>
  <c r="D816" i="96"/>
  <c r="E866" i="96"/>
  <c r="D854" i="96"/>
  <c r="E831" i="96"/>
  <c r="D798" i="96"/>
  <c r="D810" i="96"/>
  <c r="E816" i="96"/>
  <c r="D771" i="96"/>
  <c r="D747" i="96"/>
  <c r="E810" i="96"/>
  <c r="D770" i="96"/>
  <c r="E798" i="96"/>
  <c r="E771" i="96"/>
  <c r="E770" i="96"/>
  <c r="D722" i="96"/>
  <c r="D735" i="96"/>
  <c r="E767" i="96"/>
  <c r="D742" i="96"/>
  <c r="E747" i="96"/>
  <c r="E742" i="96"/>
  <c r="E735" i="96"/>
  <c r="E722" i="96"/>
  <c r="B716" i="96"/>
  <c r="C716" i="96"/>
  <c r="B710" i="96"/>
  <c r="C710" i="96"/>
  <c r="B706" i="96"/>
  <c r="C706" i="96"/>
  <c r="B702" i="96"/>
  <c r="C702" i="96"/>
  <c r="B691" i="96"/>
  <c r="C691" i="96"/>
  <c r="B676" i="96"/>
  <c r="C676" i="96"/>
  <c r="B672" i="96"/>
  <c r="C672" i="96"/>
  <c r="B668" i="96"/>
  <c r="C668" i="96"/>
  <c r="G668" i="96"/>
  <c r="B665" i="96"/>
  <c r="C665" i="96"/>
  <c r="B658" i="96"/>
  <c r="C658" i="96"/>
  <c r="B626" i="96"/>
  <c r="C626" i="96"/>
  <c r="B613" i="96"/>
  <c r="C613" i="96"/>
  <c r="B600" i="96"/>
  <c r="C600" i="96"/>
  <c r="B594" i="96"/>
  <c r="C594" i="96"/>
  <c r="B583" i="96"/>
  <c r="C583" i="96"/>
  <c r="B580" i="96"/>
  <c r="C580" i="96"/>
  <c r="B576" i="96"/>
  <c r="C576" i="96"/>
  <c r="B554" i="96"/>
  <c r="C554" i="96"/>
  <c r="B547" i="96"/>
  <c r="C547" i="96"/>
  <c r="B538" i="96"/>
  <c r="C538" i="96"/>
  <c r="B536" i="96"/>
  <c r="C536" i="96"/>
  <c r="B533" i="96"/>
  <c r="C533" i="96"/>
  <c r="B528" i="96"/>
  <c r="C528" i="96"/>
  <c r="B525" i="96"/>
  <c r="C525" i="96"/>
  <c r="B523" i="96"/>
  <c r="C523" i="96"/>
  <c r="B517" i="96"/>
  <c r="C517" i="96"/>
  <c r="B504" i="96"/>
  <c r="C504" i="96"/>
  <c r="B491" i="96"/>
  <c r="C491" i="96"/>
  <c r="B482" i="96"/>
  <c r="C482" i="96"/>
  <c r="B473" i="96"/>
  <c r="C473" i="96"/>
  <c r="B471" i="96"/>
  <c r="C471" i="96"/>
  <c r="B465" i="96"/>
  <c r="C465" i="96"/>
  <c r="B462" i="96"/>
  <c r="C462" i="96"/>
  <c r="B438" i="96"/>
  <c r="C438" i="96"/>
  <c r="B431" i="96"/>
  <c r="C431" i="96"/>
  <c r="B430" i="96"/>
  <c r="C430" i="96"/>
  <c r="B419" i="96"/>
  <c r="C419" i="96"/>
  <c r="B414" i="96"/>
  <c r="C414" i="96"/>
  <c r="B393" i="96"/>
  <c r="C393" i="96"/>
  <c r="B388" i="96"/>
  <c r="C388" i="96"/>
  <c r="B381" i="96"/>
  <c r="C381" i="96"/>
  <c r="B368" i="96"/>
  <c r="C368" i="96"/>
  <c r="B365" i="96"/>
  <c r="C365" i="96"/>
  <c r="B357" i="96"/>
  <c r="C357" i="96"/>
  <c r="B354" i="96"/>
  <c r="C354" i="96"/>
  <c r="B349" i="96"/>
  <c r="C349" i="96"/>
  <c r="B347" i="96"/>
  <c r="C347" i="96"/>
  <c r="B333" i="96"/>
  <c r="C333" i="96"/>
  <c r="B326" i="96"/>
  <c r="C326" i="96"/>
  <c r="B324" i="96"/>
  <c r="C324" i="96"/>
  <c r="B316" i="96"/>
  <c r="C316" i="96"/>
  <c r="B308" i="96"/>
  <c r="C308" i="96"/>
  <c r="B300" i="96"/>
  <c r="C300" i="96"/>
  <c r="B299" i="96"/>
  <c r="C299" i="96"/>
  <c r="B294" i="96"/>
  <c r="C294" i="96"/>
  <c r="B283" i="96"/>
  <c r="C283" i="96"/>
  <c r="B271" i="96"/>
  <c r="C271" i="96"/>
  <c r="B270" i="96"/>
  <c r="C270" i="96"/>
  <c r="B255" i="96"/>
  <c r="C255" i="96"/>
  <c r="B248" i="96"/>
  <c r="C248" i="96"/>
  <c r="B236" i="96"/>
  <c r="C236" i="96"/>
  <c r="B233" i="96"/>
  <c r="C233" i="96"/>
  <c r="B219" i="96"/>
  <c r="C219" i="96"/>
  <c r="B212" i="96"/>
  <c r="C212" i="96"/>
  <c r="B203" i="96"/>
  <c r="C203" i="96"/>
  <c r="D658" i="96" l="1"/>
  <c r="D676" i="96"/>
  <c r="D672" i="96"/>
  <c r="D716" i="96"/>
  <c r="D702" i="96"/>
  <c r="D706" i="96"/>
  <c r="E706" i="96"/>
  <c r="D665" i="96"/>
  <c r="D668" i="96"/>
  <c r="D710" i="96"/>
  <c r="E716" i="96"/>
  <c r="E710" i="96"/>
  <c r="D691" i="96"/>
  <c r="E702" i="96"/>
  <c r="D626" i="96"/>
  <c r="E676" i="96"/>
  <c r="E691" i="96"/>
  <c r="E672" i="96"/>
  <c r="D613" i="96"/>
  <c r="E665" i="96"/>
  <c r="E668" i="96"/>
  <c r="E626" i="96"/>
  <c r="E658" i="96"/>
  <c r="D547" i="96"/>
  <c r="D536" i="96"/>
  <c r="D580" i="96"/>
  <c r="D583" i="96"/>
  <c r="D594" i="96"/>
  <c r="E600" i="96"/>
  <c r="D600" i="96"/>
  <c r="E613" i="96"/>
  <c r="D554" i="96"/>
  <c r="D538" i="96"/>
  <c r="E594" i="96"/>
  <c r="D576" i="96"/>
  <c r="E583" i="96"/>
  <c r="E580" i="96"/>
  <c r="E576" i="96"/>
  <c r="E554" i="96"/>
  <c r="E547" i="96"/>
  <c r="E538" i="96"/>
  <c r="D533" i="96"/>
  <c r="E536" i="96"/>
  <c r="D528" i="96"/>
  <c r="D482" i="96"/>
  <c r="E533" i="96"/>
  <c r="D525" i="96"/>
  <c r="E504" i="96"/>
  <c r="E528" i="96"/>
  <c r="D473" i="96"/>
  <c r="E525" i="96"/>
  <c r="D523" i="96"/>
  <c r="E523" i="96"/>
  <c r="D517" i="96"/>
  <c r="E517" i="96"/>
  <c r="D504" i="96"/>
  <c r="D491" i="96"/>
  <c r="E491" i="96"/>
  <c r="D462" i="96"/>
  <c r="D471" i="96"/>
  <c r="E482" i="96"/>
  <c r="E473" i="96"/>
  <c r="D431" i="96"/>
  <c r="D465" i="96"/>
  <c r="E471" i="96"/>
  <c r="D438" i="96"/>
  <c r="E465" i="96"/>
  <c r="E430" i="96"/>
  <c r="E462" i="96"/>
  <c r="D354" i="96"/>
  <c r="E438" i="96"/>
  <c r="D430" i="96"/>
  <c r="E431" i="96"/>
  <c r="D419" i="96"/>
  <c r="E419" i="96"/>
  <c r="D388" i="96"/>
  <c r="D414" i="96"/>
  <c r="D393" i="96"/>
  <c r="E414" i="96"/>
  <c r="D357" i="96"/>
  <c r="D365" i="96"/>
  <c r="E393" i="96"/>
  <c r="D368" i="96"/>
  <c r="D381" i="96"/>
  <c r="E388" i="96"/>
  <c r="D326" i="96"/>
  <c r="D333" i="96"/>
  <c r="E381" i="96"/>
  <c r="E368" i="96"/>
  <c r="E365" i="96"/>
  <c r="D324" i="96"/>
  <c r="E349" i="96"/>
  <c r="E354" i="96"/>
  <c r="E357" i="96"/>
  <c r="D347" i="96"/>
  <c r="D349" i="96"/>
  <c r="E347" i="96"/>
  <c r="E333" i="96"/>
  <c r="D316" i="96"/>
  <c r="E326" i="96"/>
  <c r="D300" i="96"/>
  <c r="E316" i="96"/>
  <c r="E283" i="96"/>
  <c r="E324" i="96"/>
  <c r="D299" i="96"/>
  <c r="D308" i="96"/>
  <c r="E308" i="96"/>
  <c r="D283" i="96"/>
  <c r="D294" i="96"/>
  <c r="E300" i="96"/>
  <c r="D270" i="96"/>
  <c r="E299" i="96"/>
  <c r="D271" i="96"/>
  <c r="E294" i="96"/>
  <c r="D255" i="96"/>
  <c r="E271" i="96"/>
  <c r="D236" i="96"/>
  <c r="E270" i="96"/>
  <c r="E255" i="96"/>
  <c r="D248" i="96"/>
  <c r="D233" i="96"/>
  <c r="E248" i="96"/>
  <c r="D212" i="96"/>
  <c r="D219" i="96"/>
  <c r="E236" i="96"/>
  <c r="E233" i="96"/>
  <c r="E219" i="96"/>
  <c r="D203" i="96"/>
  <c r="E212" i="96"/>
  <c r="E203" i="96"/>
  <c r="B195" i="96" l="1"/>
  <c r="C195" i="96"/>
  <c r="B189" i="96"/>
  <c r="C189" i="96"/>
  <c r="B186" i="96"/>
  <c r="C186" i="96"/>
  <c r="B179" i="96"/>
  <c r="C179" i="96"/>
  <c r="B177" i="96"/>
  <c r="C177" i="96"/>
  <c r="B158" i="96"/>
  <c r="C158" i="96"/>
  <c r="B148" i="96"/>
  <c r="C148" i="96"/>
  <c r="B132" i="96"/>
  <c r="C132" i="96"/>
  <c r="B131" i="96"/>
  <c r="C131" i="96"/>
  <c r="B120" i="96"/>
  <c r="C120" i="96"/>
  <c r="B116" i="96"/>
  <c r="C116" i="96"/>
  <c r="B105" i="96"/>
  <c r="C105" i="96"/>
  <c r="B87" i="96"/>
  <c r="C87" i="96"/>
  <c r="B78" i="96"/>
  <c r="C78" i="96"/>
  <c r="G78" i="96"/>
  <c r="B73" i="96"/>
  <c r="C73" i="96"/>
  <c r="B67" i="96"/>
  <c r="C67" i="96"/>
  <c r="B66" i="96"/>
  <c r="C66" i="96"/>
  <c r="D186" i="96" l="1"/>
  <c r="D195" i="96"/>
  <c r="D148" i="96"/>
  <c r="D179" i="96"/>
  <c r="D189" i="96"/>
  <c r="E195" i="96"/>
  <c r="D131" i="96"/>
  <c r="E189" i="96"/>
  <c r="D177" i="96"/>
  <c r="E179" i="96"/>
  <c r="E186" i="96"/>
  <c r="D120" i="96"/>
  <c r="D158" i="96"/>
  <c r="E177" i="96"/>
  <c r="E158" i="96"/>
  <c r="E105" i="96"/>
  <c r="D132" i="96"/>
  <c r="E148" i="96"/>
  <c r="E132" i="96"/>
  <c r="D73" i="96"/>
  <c r="D78" i="96"/>
  <c r="E131" i="96"/>
  <c r="D116" i="96"/>
  <c r="E120" i="96"/>
  <c r="D105" i="96"/>
  <c r="E116" i="96"/>
  <c r="D87" i="96"/>
  <c r="D66" i="96"/>
  <c r="E87" i="96"/>
  <c r="E78" i="96"/>
  <c r="D67" i="96"/>
  <c r="E73" i="96"/>
  <c r="E67" i="96"/>
  <c r="E66" i="96"/>
  <c r="B44" i="96"/>
  <c r="C44" i="96"/>
  <c r="B38" i="96"/>
  <c r="C38" i="96"/>
  <c r="D38" i="96" l="1"/>
  <c r="D44" i="96"/>
  <c r="E44" i="96"/>
  <c r="E38" i="96"/>
  <c r="B828" i="11361"/>
  <c r="B827" i="11361"/>
  <c r="B826" i="11361"/>
  <c r="B825" i="11361"/>
  <c r="B824" i="11361"/>
  <c r="B823" i="11361"/>
  <c r="B822" i="11361"/>
  <c r="B821" i="11361"/>
  <c r="B820" i="11361"/>
  <c r="B819" i="11361"/>
  <c r="B818" i="11361"/>
  <c r="B817" i="11361"/>
  <c r="B816" i="11361"/>
  <c r="B815" i="11361"/>
  <c r="B814" i="11361"/>
  <c r="A26" i="11361"/>
  <c r="B813" i="11361"/>
  <c r="B812" i="11361"/>
  <c r="B811" i="11361"/>
  <c r="B810" i="11361"/>
  <c r="B809" i="11361"/>
  <c r="B808" i="11361"/>
  <c r="B807" i="11361"/>
  <c r="B803" i="11361"/>
  <c r="B802" i="11361"/>
  <c r="B801" i="11361"/>
  <c r="B791" i="11361"/>
  <c r="B790" i="11361"/>
  <c r="B789" i="11361"/>
  <c r="B788" i="11361"/>
  <c r="B787" i="11361"/>
  <c r="B786" i="11361"/>
  <c r="B785" i="11361"/>
  <c r="B784" i="11361"/>
  <c r="B783" i="11361"/>
  <c r="B782" i="11361"/>
  <c r="B781" i="11361"/>
  <c r="B780" i="11361"/>
  <c r="B779" i="11361"/>
  <c r="B778" i="11361"/>
  <c r="B777" i="11361"/>
  <c r="B776" i="11361"/>
  <c r="B775" i="11361"/>
  <c r="B774" i="11361"/>
  <c r="B773" i="11361"/>
  <c r="B772" i="11361"/>
  <c r="B771" i="11361"/>
  <c r="A20" i="11361"/>
  <c r="B770" i="11361"/>
  <c r="B769" i="11361"/>
  <c r="B768" i="11361"/>
  <c r="B767" i="11361"/>
  <c r="B766" i="11361"/>
  <c r="B765" i="11361"/>
  <c r="B764" i="11361"/>
  <c r="B763" i="11361"/>
  <c r="B762" i="11361"/>
  <c r="B761" i="11361"/>
  <c r="B760" i="11361"/>
  <c r="B758" i="11361"/>
  <c r="B757" i="11361"/>
  <c r="B756" i="11361"/>
  <c r="B755" i="11361"/>
  <c r="B754" i="11361"/>
  <c r="B753" i="11361"/>
  <c r="B752" i="11361"/>
  <c r="B751" i="11361"/>
  <c r="B750" i="11361"/>
  <c r="B749" i="11361"/>
  <c r="B748" i="11361"/>
  <c r="B747" i="11361"/>
  <c r="B746" i="11361"/>
  <c r="B745" i="11361"/>
  <c r="B744" i="11361"/>
  <c r="B743" i="11361"/>
  <c r="B742" i="11361"/>
  <c r="B741" i="11361"/>
  <c r="B740" i="11361"/>
  <c r="B739" i="11361"/>
  <c r="B738" i="11361"/>
  <c r="B737" i="11361"/>
  <c r="B736" i="11361"/>
  <c r="B735" i="11361"/>
  <c r="B734" i="11361"/>
  <c r="B733" i="11361"/>
  <c r="B732" i="11361"/>
  <c r="B731" i="11361"/>
  <c r="B730" i="11361"/>
  <c r="B729" i="11361"/>
  <c r="B728" i="11361"/>
  <c r="B727" i="11361"/>
  <c r="B726" i="11361"/>
  <c r="B725" i="11361"/>
  <c r="B724" i="11361"/>
  <c r="B723" i="11361"/>
  <c r="B722" i="11361"/>
  <c r="B721" i="11361"/>
  <c r="B720" i="11361"/>
  <c r="B719" i="11361"/>
  <c r="B718" i="11361"/>
  <c r="B717" i="11361"/>
  <c r="B716" i="11361"/>
  <c r="B715" i="11361"/>
  <c r="B714" i="11361"/>
  <c r="B713" i="11361"/>
  <c r="B712" i="11361"/>
  <c r="B711" i="11361"/>
  <c r="B710" i="11361"/>
  <c r="B709" i="11361"/>
  <c r="B708" i="11361"/>
  <c r="B707" i="11361"/>
  <c r="B706" i="11361"/>
  <c r="B705" i="11361"/>
  <c r="B704" i="11361"/>
  <c r="B703" i="11361"/>
  <c r="B702" i="11361"/>
  <c r="B701" i="11361"/>
  <c r="B700" i="11361"/>
  <c r="B699" i="11361"/>
  <c r="B698" i="11361"/>
  <c r="B697" i="11361"/>
  <c r="B696" i="11361"/>
  <c r="B695" i="11361"/>
  <c r="B694" i="11361"/>
  <c r="B692" i="11361"/>
  <c r="B689" i="11361"/>
  <c r="B688" i="11361"/>
  <c r="B687" i="11361"/>
  <c r="B686" i="11361"/>
  <c r="B685" i="11361"/>
  <c r="B684" i="11361"/>
  <c r="B683" i="11361"/>
  <c r="B682" i="11361"/>
  <c r="B2" i="11384"/>
  <c r="C2" i="11384"/>
  <c r="G2" i="11384"/>
  <c r="M2" i="11384"/>
  <c r="P2" i="11384" s="1"/>
  <c r="Q2" i="11384"/>
  <c r="R2" i="11384"/>
  <c r="S2" i="11384"/>
  <c r="T2" i="11384"/>
  <c r="B6" i="11384"/>
  <c r="C6" i="11384"/>
  <c r="M6" i="11384"/>
  <c r="P6" i="11384" s="1"/>
  <c r="Q6" i="11384"/>
  <c r="R6" i="11384"/>
  <c r="S6" i="11384"/>
  <c r="T6" i="11384"/>
  <c r="B8" i="11384"/>
  <c r="C8" i="11384"/>
  <c r="M8" i="11384"/>
  <c r="P8" i="11384" s="1"/>
  <c r="Q8" i="11384"/>
  <c r="R8" i="11384"/>
  <c r="S8" i="11384"/>
  <c r="T8" i="11384"/>
  <c r="B11" i="11384"/>
  <c r="C11" i="11384"/>
  <c r="M11" i="11384"/>
  <c r="P11" i="11384" s="1"/>
  <c r="Q11" i="11384"/>
  <c r="R11" i="11384"/>
  <c r="S11" i="11384"/>
  <c r="T11" i="11384"/>
  <c r="B15" i="11384"/>
  <c r="C15" i="11384"/>
  <c r="M15" i="11384"/>
  <c r="P15" i="11384" s="1"/>
  <c r="Q15" i="11384"/>
  <c r="R15" i="11384"/>
  <c r="S15" i="11384"/>
  <c r="T15" i="11384"/>
  <c r="B16" i="11384"/>
  <c r="C16" i="11384"/>
  <c r="M16" i="11384"/>
  <c r="P16" i="11384" s="1"/>
  <c r="Q16" i="11384"/>
  <c r="R16" i="11384"/>
  <c r="S16" i="11384"/>
  <c r="T16" i="11384"/>
  <c r="B19" i="11384"/>
  <c r="C19" i="11384"/>
  <c r="M19" i="11384"/>
  <c r="P19" i="11384" s="1"/>
  <c r="Q19" i="11384"/>
  <c r="R19" i="11384"/>
  <c r="S19" i="11384"/>
  <c r="T19" i="11384"/>
  <c r="B21" i="11384"/>
  <c r="C21" i="11384"/>
  <c r="G21" i="11384"/>
  <c r="M21" i="11384"/>
  <c r="P21" i="11384" s="1"/>
  <c r="Q21" i="11384"/>
  <c r="R21" i="11384"/>
  <c r="S21" i="11384"/>
  <c r="T21" i="11384"/>
  <c r="B23" i="11384"/>
  <c r="C23" i="11384"/>
  <c r="M23" i="11384"/>
  <c r="P23" i="11384" s="1"/>
  <c r="N23" i="11384"/>
  <c r="Q23" i="11384"/>
  <c r="R23" i="11384"/>
  <c r="S23" i="11384"/>
  <c r="T23" i="11384"/>
  <c r="B27" i="11384"/>
  <c r="C27" i="11384"/>
  <c r="M27" i="11384"/>
  <c r="P27" i="11384" s="1"/>
  <c r="Q27" i="11384"/>
  <c r="R27" i="11384"/>
  <c r="S27" i="11384"/>
  <c r="T27" i="11384"/>
  <c r="B30" i="11384"/>
  <c r="C30" i="11384"/>
  <c r="M30" i="11384"/>
  <c r="P30" i="11384" s="1"/>
  <c r="N30" i="11384"/>
  <c r="Q30" i="11384"/>
  <c r="R30" i="11384"/>
  <c r="S30" i="11384"/>
  <c r="T30" i="11384"/>
  <c r="B31" i="11384"/>
  <c r="C31" i="11384"/>
  <c r="M31" i="11384"/>
  <c r="P31" i="11384" s="1"/>
  <c r="Q31" i="11384"/>
  <c r="R31" i="11384"/>
  <c r="S31" i="11384"/>
  <c r="T31" i="11384"/>
  <c r="B33" i="11384"/>
  <c r="C33" i="11384"/>
  <c r="M33" i="11384"/>
  <c r="P33" i="11384" s="1"/>
  <c r="Q33" i="11384"/>
  <c r="R33" i="11384"/>
  <c r="S33" i="11384"/>
  <c r="T33" i="11384"/>
  <c r="B38" i="11384"/>
  <c r="C38" i="11384"/>
  <c r="G38" i="11384"/>
  <c r="M38" i="11384"/>
  <c r="P38" i="11384" s="1"/>
  <c r="Q38" i="11384"/>
  <c r="R38" i="11384"/>
  <c r="S38" i="11384"/>
  <c r="T38" i="11384"/>
  <c r="B39" i="11384"/>
  <c r="C39" i="11384"/>
  <c r="M39" i="11384"/>
  <c r="P39" i="11384" s="1"/>
  <c r="Q39" i="11384"/>
  <c r="R39" i="11384"/>
  <c r="S39" i="11384"/>
  <c r="T39" i="11384"/>
  <c r="B41" i="11384"/>
  <c r="C41" i="11384"/>
  <c r="M41" i="11384"/>
  <c r="P41" i="11384" s="1"/>
  <c r="N41" i="11384"/>
  <c r="Q41" i="11384"/>
  <c r="R41" i="11384"/>
  <c r="S41" i="11384"/>
  <c r="T41" i="11384"/>
  <c r="B45" i="11384"/>
  <c r="C45" i="11384"/>
  <c r="G45" i="11384"/>
  <c r="M45" i="11384"/>
  <c r="P45" i="11384" s="1"/>
  <c r="Q45" i="11384"/>
  <c r="R45" i="11384"/>
  <c r="S45" i="11384"/>
  <c r="T45" i="11384"/>
  <c r="B50" i="11384"/>
  <c r="C50" i="11384"/>
  <c r="M50" i="11384"/>
  <c r="P50" i="11384" s="1"/>
  <c r="N50" i="11384"/>
  <c r="Q50" i="11384"/>
  <c r="R50" i="11384"/>
  <c r="S50" i="11384"/>
  <c r="T50" i="11384"/>
  <c r="B51" i="11384"/>
  <c r="C51" i="11384"/>
  <c r="M51" i="11384"/>
  <c r="P51" i="11384" s="1"/>
  <c r="N51" i="11384"/>
  <c r="Q51" i="11384"/>
  <c r="R51" i="11384"/>
  <c r="S51" i="11384"/>
  <c r="T51" i="11384"/>
  <c r="B52" i="11384"/>
  <c r="C52" i="11384"/>
  <c r="M52" i="11384"/>
  <c r="P52" i="11384" s="1"/>
  <c r="N52" i="11384"/>
  <c r="Q52" i="11384"/>
  <c r="R52" i="11384"/>
  <c r="S52" i="11384"/>
  <c r="T52" i="11384"/>
  <c r="T54" i="11384"/>
  <c r="S54" i="11384"/>
  <c r="R54" i="11384"/>
  <c r="Q54" i="11384"/>
  <c r="M54" i="11384"/>
  <c r="P54" i="11384" s="1"/>
  <c r="N54" i="11384"/>
  <c r="C54" i="11384"/>
  <c r="B54" i="11384"/>
  <c r="T61" i="11384"/>
  <c r="S61" i="11384"/>
  <c r="R61" i="11384"/>
  <c r="Q61" i="11384"/>
  <c r="M61" i="11384"/>
  <c r="P61" i="11384" s="1"/>
  <c r="C61" i="11384"/>
  <c r="B61" i="11384"/>
  <c r="T62" i="11384"/>
  <c r="S62" i="11384"/>
  <c r="R62" i="11384"/>
  <c r="Q62" i="11384"/>
  <c r="M62" i="11384"/>
  <c r="P62" i="11384" s="1"/>
  <c r="N62" i="11384"/>
  <c r="C62" i="11384"/>
  <c r="B62" i="11384"/>
  <c r="T63" i="11384"/>
  <c r="S63" i="11384"/>
  <c r="R63" i="11384"/>
  <c r="Q63" i="11384"/>
  <c r="M63" i="11384"/>
  <c r="P63" i="11384" s="1"/>
  <c r="C63" i="11384"/>
  <c r="B63" i="11384"/>
  <c r="T66" i="11384"/>
  <c r="S66" i="11384"/>
  <c r="R66" i="11384"/>
  <c r="Q66" i="11384"/>
  <c r="M66" i="11384"/>
  <c r="P66" i="11384" s="1"/>
  <c r="C66" i="11384"/>
  <c r="B66" i="11384"/>
  <c r="T70" i="11384"/>
  <c r="S70" i="11384"/>
  <c r="R70" i="11384"/>
  <c r="Q70" i="11384"/>
  <c r="M70" i="11384"/>
  <c r="P70" i="11384" s="1"/>
  <c r="N70" i="11384"/>
  <c r="C70" i="11384"/>
  <c r="B70" i="11384"/>
  <c r="T73" i="11384"/>
  <c r="S73" i="11384"/>
  <c r="R73" i="11384"/>
  <c r="Q73" i="11384"/>
  <c r="M73" i="11384"/>
  <c r="P73" i="11384" s="1"/>
  <c r="C73" i="11384"/>
  <c r="B73" i="11384"/>
  <c r="T74" i="11384"/>
  <c r="S74" i="11384"/>
  <c r="R74" i="11384"/>
  <c r="Q74" i="11384"/>
  <c r="M74" i="11384"/>
  <c r="P74" i="11384" s="1"/>
  <c r="C74" i="11384"/>
  <c r="B74" i="11384"/>
  <c r="T77" i="11384"/>
  <c r="S77" i="11384"/>
  <c r="R77" i="11384"/>
  <c r="Q77" i="11384"/>
  <c r="M77" i="11384"/>
  <c r="P77" i="11384" s="1"/>
  <c r="C77" i="11384"/>
  <c r="B77" i="11384"/>
  <c r="T80" i="11384"/>
  <c r="S80" i="11384"/>
  <c r="R80" i="11384"/>
  <c r="Q80" i="11384"/>
  <c r="M80" i="11384"/>
  <c r="P80" i="11384" s="1"/>
  <c r="C80" i="11384"/>
  <c r="B80" i="11384"/>
  <c r="T86" i="11384"/>
  <c r="S86" i="11384"/>
  <c r="R86" i="11384"/>
  <c r="Q86" i="11384"/>
  <c r="M86" i="11384"/>
  <c r="P86" i="11384" s="1"/>
  <c r="C86" i="11384"/>
  <c r="B86" i="11384"/>
  <c r="T88" i="11384"/>
  <c r="S88" i="11384"/>
  <c r="R88" i="11384"/>
  <c r="Q88" i="11384"/>
  <c r="M88" i="11384"/>
  <c r="P88" i="11384" s="1"/>
  <c r="C88" i="11384"/>
  <c r="B88" i="11384"/>
  <c r="T91" i="11384"/>
  <c r="S91" i="11384"/>
  <c r="R91" i="11384"/>
  <c r="Q91" i="11384"/>
  <c r="M91" i="11384"/>
  <c r="P91" i="11384" s="1"/>
  <c r="N91" i="11384"/>
  <c r="C91" i="11384"/>
  <c r="B91" i="11384"/>
  <c r="T92" i="11384"/>
  <c r="S92" i="11384"/>
  <c r="R92" i="11384"/>
  <c r="Q92" i="11384"/>
  <c r="M92" i="11384"/>
  <c r="P92" i="11384" s="1"/>
  <c r="N92" i="11384"/>
  <c r="C92" i="11384"/>
  <c r="B92" i="11384"/>
  <c r="T93" i="11384"/>
  <c r="S93" i="11384"/>
  <c r="R93" i="11384"/>
  <c r="Q93" i="11384"/>
  <c r="M93" i="11384"/>
  <c r="P93" i="11384" s="1"/>
  <c r="G93" i="11384"/>
  <c r="C93" i="11384"/>
  <c r="B93" i="11384"/>
  <c r="T94" i="11384"/>
  <c r="S94" i="11384"/>
  <c r="R94" i="11384"/>
  <c r="Q94" i="11384"/>
  <c r="M94" i="11384"/>
  <c r="P94" i="11384" s="1"/>
  <c r="C94" i="11384"/>
  <c r="B94" i="11384"/>
  <c r="G743" i="96"/>
  <c r="T98" i="11384"/>
  <c r="S98" i="11384"/>
  <c r="R98" i="11384"/>
  <c r="Q98" i="11384"/>
  <c r="M98" i="11384"/>
  <c r="P98" i="11384" s="1"/>
  <c r="C98" i="11384"/>
  <c r="B98" i="11384"/>
  <c r="T101" i="11384"/>
  <c r="S101" i="11384"/>
  <c r="R101" i="11384"/>
  <c r="Q101" i="11384"/>
  <c r="M101" i="11384"/>
  <c r="P101" i="11384" s="1"/>
  <c r="C101" i="11384"/>
  <c r="B101" i="11384"/>
  <c r="T100" i="11384"/>
  <c r="S100" i="11384"/>
  <c r="R100" i="11384"/>
  <c r="Q100" i="11384"/>
  <c r="M100" i="11384"/>
  <c r="P100" i="11384" s="1"/>
  <c r="G100" i="11384"/>
  <c r="C100" i="11384"/>
  <c r="B100" i="11384"/>
  <c r="T104" i="11384"/>
  <c r="S104" i="11384"/>
  <c r="R104" i="11384"/>
  <c r="Q104" i="11384"/>
  <c r="M104" i="11384"/>
  <c r="P104" i="11384" s="1"/>
  <c r="C104" i="11384"/>
  <c r="B104" i="11384"/>
  <c r="T105" i="11384"/>
  <c r="S105" i="11384"/>
  <c r="R105" i="11384"/>
  <c r="Q105" i="11384"/>
  <c r="M105" i="11384"/>
  <c r="P105" i="11384" s="1"/>
  <c r="C105" i="11384"/>
  <c r="B105" i="11384"/>
  <c r="T109" i="11384"/>
  <c r="S109" i="11384"/>
  <c r="R109" i="11384"/>
  <c r="Q109" i="11384"/>
  <c r="M109" i="11384"/>
  <c r="P109" i="11384" s="1"/>
  <c r="C109" i="11384"/>
  <c r="B109" i="11384"/>
  <c r="T111" i="11384"/>
  <c r="S111" i="11384"/>
  <c r="R111" i="11384"/>
  <c r="Q111" i="11384"/>
  <c r="M111" i="11384"/>
  <c r="P111" i="11384" s="1"/>
  <c r="G111" i="11384"/>
  <c r="C111" i="11384"/>
  <c r="B111" i="11384"/>
  <c r="T114" i="11384"/>
  <c r="S114" i="11384"/>
  <c r="R114" i="11384"/>
  <c r="Q114" i="11384"/>
  <c r="M114" i="11384"/>
  <c r="P114" i="11384" s="1"/>
  <c r="C114" i="11384"/>
  <c r="B114" i="11384"/>
  <c r="T115" i="11384"/>
  <c r="S115" i="11384"/>
  <c r="R115" i="11384"/>
  <c r="Q115" i="11384"/>
  <c r="M115" i="11384"/>
  <c r="P115" i="11384" s="1"/>
  <c r="C115" i="11384"/>
  <c r="B115" i="11384"/>
  <c r="T116" i="11384"/>
  <c r="S116" i="11384"/>
  <c r="R116" i="11384"/>
  <c r="Q116" i="11384"/>
  <c r="M116" i="11384"/>
  <c r="P116" i="11384" s="1"/>
  <c r="C116" i="11384"/>
  <c r="B116" i="11384"/>
  <c r="T120" i="11384"/>
  <c r="S120" i="11384"/>
  <c r="R120" i="11384"/>
  <c r="Q120" i="11384"/>
  <c r="M120" i="11384"/>
  <c r="P120" i="11384" s="1"/>
  <c r="C120" i="11384"/>
  <c r="B120" i="11384"/>
  <c r="T121" i="11384"/>
  <c r="S121" i="11384"/>
  <c r="R121" i="11384"/>
  <c r="Q121" i="11384"/>
  <c r="M121" i="11384"/>
  <c r="P121" i="11384" s="1"/>
  <c r="G121" i="11384"/>
  <c r="C121" i="11384"/>
  <c r="B121" i="11384"/>
  <c r="T122" i="11384"/>
  <c r="S122" i="11384"/>
  <c r="R122" i="11384"/>
  <c r="Q122" i="11384"/>
  <c r="M122" i="11384"/>
  <c r="P122" i="11384" s="1"/>
  <c r="C122" i="11384"/>
  <c r="B122" i="11384"/>
  <c r="T124" i="11384"/>
  <c r="S124" i="11384"/>
  <c r="R124" i="11384"/>
  <c r="Q124" i="11384"/>
  <c r="M124" i="11384"/>
  <c r="P124" i="11384" s="1"/>
  <c r="N124" i="11384"/>
  <c r="C124" i="11384"/>
  <c r="B124" i="11384"/>
  <c r="T123" i="11384"/>
  <c r="S123" i="11384"/>
  <c r="R123" i="11384"/>
  <c r="Q123" i="11384"/>
  <c r="M123" i="11384"/>
  <c r="P123" i="11384" s="1"/>
  <c r="N123" i="11384"/>
  <c r="C123" i="11384"/>
  <c r="B123" i="11384"/>
  <c r="T126" i="11384"/>
  <c r="S126" i="11384"/>
  <c r="R126" i="11384"/>
  <c r="Q126" i="11384"/>
  <c r="M126" i="11384"/>
  <c r="P126" i="11384" s="1"/>
  <c r="N126" i="11384"/>
  <c r="C126" i="11384"/>
  <c r="B126" i="11384"/>
  <c r="T128" i="11384"/>
  <c r="S128" i="11384"/>
  <c r="R128" i="11384"/>
  <c r="Q128" i="11384"/>
  <c r="M128" i="11384"/>
  <c r="P128" i="11384" s="1"/>
  <c r="C128" i="11384"/>
  <c r="B128" i="11384"/>
  <c r="T132" i="11384"/>
  <c r="S132" i="11384"/>
  <c r="R132" i="11384"/>
  <c r="Q132" i="11384"/>
  <c r="M132" i="11384"/>
  <c r="P132" i="11384" s="1"/>
  <c r="N132" i="11384"/>
  <c r="C132" i="11384"/>
  <c r="B132" i="11384"/>
  <c r="T135" i="11384"/>
  <c r="S135" i="11384"/>
  <c r="R135" i="11384"/>
  <c r="Q135" i="11384"/>
  <c r="M135" i="11384"/>
  <c r="P135" i="11384" s="1"/>
  <c r="N135" i="11384"/>
  <c r="C135" i="11384"/>
  <c r="B135" i="11384"/>
  <c r="T137" i="11384"/>
  <c r="S137" i="11384"/>
  <c r="R137" i="11384"/>
  <c r="Q137" i="11384"/>
  <c r="M137" i="11384"/>
  <c r="P137" i="11384" s="1"/>
  <c r="G137" i="11384"/>
  <c r="C137" i="11384"/>
  <c r="B137" i="11384"/>
  <c r="T138" i="11384"/>
  <c r="S138" i="11384"/>
  <c r="R138" i="11384"/>
  <c r="Q138" i="11384"/>
  <c r="M138" i="11384"/>
  <c r="P138" i="11384" s="1"/>
  <c r="N138" i="11384"/>
  <c r="C138" i="11384"/>
  <c r="B138" i="11384"/>
  <c r="T140" i="11384"/>
  <c r="S140" i="11384"/>
  <c r="R140" i="11384"/>
  <c r="Q140" i="11384"/>
  <c r="M140" i="11384"/>
  <c r="P140" i="11384" s="1"/>
  <c r="N140" i="11384"/>
  <c r="C140" i="11384"/>
  <c r="B140" i="11384"/>
  <c r="T143" i="11384"/>
  <c r="S143" i="11384"/>
  <c r="R143" i="11384"/>
  <c r="Q143" i="11384"/>
  <c r="M143" i="11384"/>
  <c r="P143" i="11384" s="1"/>
  <c r="C143" i="11384"/>
  <c r="B143" i="11384"/>
  <c r="T142" i="11384"/>
  <c r="S142" i="11384"/>
  <c r="R142" i="11384"/>
  <c r="Q142" i="11384"/>
  <c r="M142" i="11384"/>
  <c r="P142" i="11384" s="1"/>
  <c r="C142" i="11384"/>
  <c r="B142" i="11384"/>
  <c r="T148" i="11384"/>
  <c r="S148" i="11384"/>
  <c r="R148" i="11384"/>
  <c r="Q148" i="11384"/>
  <c r="M148" i="11384"/>
  <c r="P148" i="11384" s="1"/>
  <c r="N148" i="11384"/>
  <c r="C148" i="11384"/>
  <c r="B148" i="11384"/>
  <c r="T150" i="11384"/>
  <c r="S150" i="11384"/>
  <c r="R150" i="11384"/>
  <c r="Q150" i="11384"/>
  <c r="M150" i="11384"/>
  <c r="P150" i="11384" s="1"/>
  <c r="N150" i="11384"/>
  <c r="C150" i="11384"/>
  <c r="B150" i="11384"/>
  <c r="T151" i="11384"/>
  <c r="S151" i="11384"/>
  <c r="R151" i="11384"/>
  <c r="Q151" i="11384"/>
  <c r="M151" i="11384"/>
  <c r="P151" i="11384" s="1"/>
  <c r="C151" i="11384"/>
  <c r="B151" i="11384"/>
  <c r="T153" i="11384"/>
  <c r="S153" i="11384"/>
  <c r="R153" i="11384"/>
  <c r="Q153" i="11384"/>
  <c r="M153" i="11384"/>
  <c r="P153" i="11384" s="1"/>
  <c r="C153" i="11384"/>
  <c r="B153" i="11384"/>
  <c r="T155" i="11384"/>
  <c r="S155" i="11384"/>
  <c r="R155" i="11384"/>
  <c r="Q155" i="11384"/>
  <c r="M155" i="11384"/>
  <c r="P155" i="11384" s="1"/>
  <c r="C155" i="11384"/>
  <c r="B155" i="11384"/>
  <c r="T154" i="11384"/>
  <c r="S154" i="11384"/>
  <c r="R154" i="11384"/>
  <c r="Q154" i="11384"/>
  <c r="M154" i="11384"/>
  <c r="P154" i="11384" s="1"/>
  <c r="C154" i="11384"/>
  <c r="B154" i="11384"/>
  <c r="T166" i="11384"/>
  <c r="S166" i="11384"/>
  <c r="R166" i="11384"/>
  <c r="Q166" i="11384"/>
  <c r="M166" i="11384"/>
  <c r="P166" i="11384" s="1"/>
  <c r="G166" i="11384"/>
  <c r="C166" i="11384"/>
  <c r="B166" i="11384"/>
  <c r="T167" i="11384"/>
  <c r="S167" i="11384"/>
  <c r="R167" i="11384"/>
  <c r="Q167" i="11384"/>
  <c r="M167" i="11384"/>
  <c r="P167" i="11384" s="1"/>
  <c r="C167" i="11384"/>
  <c r="B167" i="11384"/>
  <c r="T168" i="11384"/>
  <c r="S168" i="11384"/>
  <c r="R168" i="11384"/>
  <c r="Q168" i="11384"/>
  <c r="M168" i="11384"/>
  <c r="P168" i="11384" s="1"/>
  <c r="N168" i="11384"/>
  <c r="C168" i="11384"/>
  <c r="B168" i="11384"/>
  <c r="T171" i="11384"/>
  <c r="S171" i="11384"/>
  <c r="R171" i="11384"/>
  <c r="Q171" i="11384"/>
  <c r="M171" i="11384"/>
  <c r="P171" i="11384" s="1"/>
  <c r="C171" i="11384"/>
  <c r="B171" i="11384"/>
  <c r="G636" i="96"/>
  <c r="T174" i="11384"/>
  <c r="S174" i="11384"/>
  <c r="R174" i="11384"/>
  <c r="Q174" i="11384"/>
  <c r="M174" i="11384"/>
  <c r="P174" i="11384" s="1"/>
  <c r="C174" i="11384"/>
  <c r="B174" i="11384"/>
  <c r="T181" i="11384"/>
  <c r="S181" i="11384"/>
  <c r="R181" i="11384"/>
  <c r="Q181" i="11384"/>
  <c r="M181" i="11384"/>
  <c r="P181" i="11384" s="1"/>
  <c r="N181" i="11384"/>
  <c r="C181" i="11384"/>
  <c r="B181" i="11384"/>
  <c r="T179" i="11384"/>
  <c r="S179" i="11384"/>
  <c r="R179" i="11384"/>
  <c r="Q179" i="11384"/>
  <c r="M179" i="11384"/>
  <c r="P179" i="11384" s="1"/>
  <c r="C179" i="11384"/>
  <c r="B179" i="11384"/>
  <c r="T190" i="11384"/>
  <c r="S190" i="11384"/>
  <c r="R190" i="11384"/>
  <c r="Q190" i="11384"/>
  <c r="M190" i="11384"/>
  <c r="P190" i="11384" s="1"/>
  <c r="C190" i="11384"/>
  <c r="B190" i="11384"/>
  <c r="T194" i="11384"/>
  <c r="S194" i="11384"/>
  <c r="R194" i="11384"/>
  <c r="Q194" i="11384"/>
  <c r="M194" i="11384"/>
  <c r="P194" i="11384" s="1"/>
  <c r="N194" i="11384"/>
  <c r="C194" i="11384"/>
  <c r="B194" i="11384"/>
  <c r="T48" i="11384"/>
  <c r="S48" i="11384"/>
  <c r="R48" i="11384"/>
  <c r="Q48" i="11384"/>
  <c r="M48" i="11384"/>
  <c r="P48" i="11384" s="1"/>
  <c r="N48" i="11384"/>
  <c r="C48" i="11384"/>
  <c r="B48" i="11384"/>
  <c r="B20" i="11384"/>
  <c r="C20" i="11384"/>
  <c r="M20" i="11384"/>
  <c r="P20" i="11384" s="1"/>
  <c r="Q20" i="11384"/>
  <c r="R20" i="11384"/>
  <c r="S20" i="11384"/>
  <c r="T20" i="11384"/>
  <c r="T163" i="11384"/>
  <c r="S163" i="11384"/>
  <c r="R163" i="11384"/>
  <c r="Q163" i="11384"/>
  <c r="M163" i="11384"/>
  <c r="P163" i="11384" s="1"/>
  <c r="N163" i="11384"/>
  <c r="C163" i="11384"/>
  <c r="B163" i="11384"/>
  <c r="B36" i="11371"/>
  <c r="T35" i="11384"/>
  <c r="S35" i="11384"/>
  <c r="R35" i="11384"/>
  <c r="Q35" i="11384"/>
  <c r="M35" i="11384"/>
  <c r="P35" i="11384" s="1"/>
  <c r="C35" i="11384"/>
  <c r="B35" i="11384"/>
  <c r="B210" i="11361"/>
  <c r="B273" i="11361"/>
  <c r="B276" i="11361"/>
  <c r="B681" i="11361"/>
  <c r="B680" i="11361"/>
  <c r="T176" i="11384"/>
  <c r="S176" i="11384"/>
  <c r="R176" i="11384"/>
  <c r="Q176" i="11384"/>
  <c r="M176" i="11384"/>
  <c r="P176" i="11384" s="1"/>
  <c r="C176" i="11384"/>
  <c r="B176" i="11384"/>
  <c r="T172" i="11384"/>
  <c r="S172" i="11384"/>
  <c r="R172" i="11384"/>
  <c r="Q172" i="11384"/>
  <c r="M172" i="11384"/>
  <c r="P172" i="11384" s="1"/>
  <c r="C172" i="11384"/>
  <c r="B172" i="11384"/>
  <c r="T186" i="11384"/>
  <c r="S186" i="11384"/>
  <c r="R186" i="11384"/>
  <c r="Q186" i="11384"/>
  <c r="M186" i="11384"/>
  <c r="P186" i="11384" s="1"/>
  <c r="N186" i="11384"/>
  <c r="C186" i="11384"/>
  <c r="B186" i="11384"/>
  <c r="B679" i="11361"/>
  <c r="B678" i="11361"/>
  <c r="B677" i="11361"/>
  <c r="B676" i="11361"/>
  <c r="B675" i="11361"/>
  <c r="C1080" i="96"/>
  <c r="B1080" i="96"/>
  <c r="B1081" i="96"/>
  <c r="C1081" i="96"/>
  <c r="T170" i="11384"/>
  <c r="S170" i="11384"/>
  <c r="R170" i="11384"/>
  <c r="Q170" i="11384"/>
  <c r="M170" i="11384"/>
  <c r="P170" i="11384" s="1"/>
  <c r="G170" i="11384"/>
  <c r="G451" i="96" s="1"/>
  <c r="C170" i="11384"/>
  <c r="B170" i="11384"/>
  <c r="T157" i="11384"/>
  <c r="S157" i="11384"/>
  <c r="R157" i="11384"/>
  <c r="Q157" i="11384"/>
  <c r="M157" i="11384"/>
  <c r="P157" i="11384" s="1"/>
  <c r="N157" i="11384"/>
  <c r="C157" i="11384"/>
  <c r="B157" i="11384"/>
  <c r="B35" i="11371"/>
  <c r="B34" i="11371"/>
  <c r="T34" i="11384"/>
  <c r="S34" i="11384"/>
  <c r="R34" i="11384"/>
  <c r="Q34" i="11384"/>
  <c r="M34" i="11384"/>
  <c r="P34" i="11384" s="1"/>
  <c r="C34" i="11384"/>
  <c r="B34" i="11384"/>
  <c r="T26" i="11384"/>
  <c r="S26" i="11384"/>
  <c r="R26" i="11384"/>
  <c r="Q26" i="11384"/>
  <c r="M26" i="11384"/>
  <c r="P26" i="11384" s="1"/>
  <c r="C26" i="11384"/>
  <c r="B26" i="11384"/>
  <c r="T156" i="11384"/>
  <c r="S156" i="11384"/>
  <c r="R156" i="11384"/>
  <c r="Q156" i="11384"/>
  <c r="M156" i="11384"/>
  <c r="P156" i="11384" s="1"/>
  <c r="C156" i="11384"/>
  <c r="B156" i="11384"/>
  <c r="G1205" i="96"/>
  <c r="B10" i="11384"/>
  <c r="C10" i="11384"/>
  <c r="M10" i="11384"/>
  <c r="P10" i="11384" s="1"/>
  <c r="Q10" i="11384"/>
  <c r="R10" i="11384"/>
  <c r="S10" i="11384"/>
  <c r="T10" i="11384"/>
  <c r="R8" i="11356"/>
  <c r="Q8" i="11356"/>
  <c r="P8" i="11356"/>
  <c r="O8" i="11356"/>
  <c r="AB8" i="4"/>
  <c r="AC8" i="4"/>
  <c r="AD8" i="4"/>
  <c r="B67" i="11361"/>
  <c r="B627" i="96"/>
  <c r="C627" i="96"/>
  <c r="B666" i="11361"/>
  <c r="B667" i="11361"/>
  <c r="B668" i="11361"/>
  <c r="B669" i="11361"/>
  <c r="B670" i="11361"/>
  <c r="B671" i="11361"/>
  <c r="B672" i="11361"/>
  <c r="B673" i="11361"/>
  <c r="B674" i="11361"/>
  <c r="B665" i="11361"/>
  <c r="B648" i="11361"/>
  <c r="B649" i="11361"/>
  <c r="B650" i="11361"/>
  <c r="B651" i="11361"/>
  <c r="B652" i="11361"/>
  <c r="B653" i="11361"/>
  <c r="B654" i="11361"/>
  <c r="B655" i="11361"/>
  <c r="B656" i="11361"/>
  <c r="B657" i="11361"/>
  <c r="B658" i="11361"/>
  <c r="B659" i="11361"/>
  <c r="B660" i="11361"/>
  <c r="B661" i="11361"/>
  <c r="B662" i="11361"/>
  <c r="B663" i="11361"/>
  <c r="B664" i="11361"/>
  <c r="B647" i="11361"/>
  <c r="B640" i="11361"/>
  <c r="B641" i="11361"/>
  <c r="B642" i="11361"/>
  <c r="B643" i="11361"/>
  <c r="B644" i="11361"/>
  <c r="B645" i="11361"/>
  <c r="B646" i="11361"/>
  <c r="B639" i="11361"/>
  <c r="B622" i="11361"/>
  <c r="B623" i="11361"/>
  <c r="B624" i="11361"/>
  <c r="B625" i="11361"/>
  <c r="B626" i="11361"/>
  <c r="B627" i="11361"/>
  <c r="B628" i="11361"/>
  <c r="B630" i="11361"/>
  <c r="B631" i="11361"/>
  <c r="B632" i="11361"/>
  <c r="B633" i="11361"/>
  <c r="B634" i="11361"/>
  <c r="B635" i="11361"/>
  <c r="B636" i="11361"/>
  <c r="B637" i="11361"/>
  <c r="B638" i="11361"/>
  <c r="B621" i="11361"/>
  <c r="B614" i="11361"/>
  <c r="B615" i="11361"/>
  <c r="B616" i="11361"/>
  <c r="B617" i="11361"/>
  <c r="B619" i="11361"/>
  <c r="B620" i="11361"/>
  <c r="B613" i="11361"/>
  <c r="B605" i="11361"/>
  <c r="B606" i="11361"/>
  <c r="B607" i="11361"/>
  <c r="B608" i="11361"/>
  <c r="B609" i="11361"/>
  <c r="B610" i="11361"/>
  <c r="B611" i="11361"/>
  <c r="B612" i="11361"/>
  <c r="B604" i="11361"/>
  <c r="B596" i="11361"/>
  <c r="B597" i="11361"/>
  <c r="B598" i="11361"/>
  <c r="B599" i="11361"/>
  <c r="B600" i="11361"/>
  <c r="B601" i="11361"/>
  <c r="B602" i="11361"/>
  <c r="B603" i="11361"/>
  <c r="B583" i="11361"/>
  <c r="B584" i="11361"/>
  <c r="B585" i="11361"/>
  <c r="B586" i="11361"/>
  <c r="B587" i="11361"/>
  <c r="B588" i="11361"/>
  <c r="B589" i="11361"/>
  <c r="B590" i="11361"/>
  <c r="B591" i="11361"/>
  <c r="B592" i="11361"/>
  <c r="B593" i="11361"/>
  <c r="B594" i="11361"/>
  <c r="B595" i="11361"/>
  <c r="B582" i="11361"/>
  <c r="B570" i="11361"/>
  <c r="B571" i="11361"/>
  <c r="B572" i="11361"/>
  <c r="B573" i="11361"/>
  <c r="B574" i="11361"/>
  <c r="B575" i="11361"/>
  <c r="B576" i="11361"/>
  <c r="B577" i="11361"/>
  <c r="B578" i="11361"/>
  <c r="B579" i="11361"/>
  <c r="B580" i="11361"/>
  <c r="B581" i="11361"/>
  <c r="B569" i="11361"/>
  <c r="B555" i="11361"/>
  <c r="B556" i="11361"/>
  <c r="B557" i="11361"/>
  <c r="B558" i="11361"/>
  <c r="B559" i="11361"/>
  <c r="B560" i="11361"/>
  <c r="B561" i="11361"/>
  <c r="B562" i="11361"/>
  <c r="B563" i="11361"/>
  <c r="B564" i="11361"/>
  <c r="B565" i="11361"/>
  <c r="B566" i="11361"/>
  <c r="B567" i="11361"/>
  <c r="B568" i="11361"/>
  <c r="B554" i="11361"/>
  <c r="B540" i="11361"/>
  <c r="B541" i="11361"/>
  <c r="B542" i="11361"/>
  <c r="B543" i="11361"/>
  <c r="B544" i="11361"/>
  <c r="B545" i="11361"/>
  <c r="B546" i="11361"/>
  <c r="B547" i="11361"/>
  <c r="B548" i="11361"/>
  <c r="B549" i="11361"/>
  <c r="B550" i="11361"/>
  <c r="B551" i="11361"/>
  <c r="B552" i="11361"/>
  <c r="B553" i="11361"/>
  <c r="B521" i="11361"/>
  <c r="B522" i="11361"/>
  <c r="B523" i="11361"/>
  <c r="B524" i="11361"/>
  <c r="B525" i="11361"/>
  <c r="B526" i="11361"/>
  <c r="B527" i="11361"/>
  <c r="B528" i="11361"/>
  <c r="B529" i="11361"/>
  <c r="B530" i="11361"/>
  <c r="B531" i="11361"/>
  <c r="B532" i="11361"/>
  <c r="B533" i="11361"/>
  <c r="B534" i="11361"/>
  <c r="B535" i="11361"/>
  <c r="B536" i="11361"/>
  <c r="B537" i="11361"/>
  <c r="B538" i="11361"/>
  <c r="B539" i="11361"/>
  <c r="B520" i="11361"/>
  <c r="B508" i="11361"/>
  <c r="B509" i="11361"/>
  <c r="B510" i="11361"/>
  <c r="B511" i="11361"/>
  <c r="B512" i="11361"/>
  <c r="B513" i="11361"/>
  <c r="B514" i="11361"/>
  <c r="B515" i="11361"/>
  <c r="B516" i="11361"/>
  <c r="B517" i="11361"/>
  <c r="B518" i="11361"/>
  <c r="B519" i="11361"/>
  <c r="B507" i="11361"/>
  <c r="B491" i="11361"/>
  <c r="B492" i="11361"/>
  <c r="B493" i="11361"/>
  <c r="B494" i="11361"/>
  <c r="B495" i="11361"/>
  <c r="B496" i="11361"/>
  <c r="B497" i="11361"/>
  <c r="B498" i="11361"/>
  <c r="B499" i="11361"/>
  <c r="B500" i="11361"/>
  <c r="B501" i="11361"/>
  <c r="B502" i="11361"/>
  <c r="B503" i="11361"/>
  <c r="B504" i="11361"/>
  <c r="B505" i="11361"/>
  <c r="B506" i="11361"/>
  <c r="B490" i="11361"/>
  <c r="B480" i="11361"/>
  <c r="B481" i="11361"/>
  <c r="B485" i="11361"/>
  <c r="B486" i="11361"/>
  <c r="B487" i="11361"/>
  <c r="B488" i="11361"/>
  <c r="B489" i="11361"/>
  <c r="B479" i="11361"/>
  <c r="B471" i="11361"/>
  <c r="B472" i="11361"/>
  <c r="B473" i="11361"/>
  <c r="B474" i="11361"/>
  <c r="B475" i="11361"/>
  <c r="B476" i="11361"/>
  <c r="B477" i="11361"/>
  <c r="B478" i="11361"/>
  <c r="B470" i="11361"/>
  <c r="B455" i="11361"/>
  <c r="B456" i="11361"/>
  <c r="B457" i="11361"/>
  <c r="B458" i="11361"/>
  <c r="B459" i="11361"/>
  <c r="B460" i="11361"/>
  <c r="B461" i="11361"/>
  <c r="B462" i="11361"/>
  <c r="B463" i="11361"/>
  <c r="B464" i="11361"/>
  <c r="B465" i="11361"/>
  <c r="B466" i="11361"/>
  <c r="B467" i="11361"/>
  <c r="B468" i="11361"/>
  <c r="B469" i="11361"/>
  <c r="B454" i="11361"/>
  <c r="B441" i="11361"/>
  <c r="B442" i="11361"/>
  <c r="B443" i="11361"/>
  <c r="B444" i="11361"/>
  <c r="B445" i="11361"/>
  <c r="B446" i="11361"/>
  <c r="B447" i="11361"/>
  <c r="B448" i="11361"/>
  <c r="B449" i="11361"/>
  <c r="B450" i="11361"/>
  <c r="B451" i="11361"/>
  <c r="B452" i="11361"/>
  <c r="B453" i="11361"/>
  <c r="B440" i="11361"/>
  <c r="B426" i="11361"/>
  <c r="B427" i="11361"/>
  <c r="B428" i="11361"/>
  <c r="B429" i="11361"/>
  <c r="B430" i="11361"/>
  <c r="B431" i="11361"/>
  <c r="B432" i="11361"/>
  <c r="B433" i="11361"/>
  <c r="B434" i="11361"/>
  <c r="B435" i="11361"/>
  <c r="B436" i="11361"/>
  <c r="B437" i="11361"/>
  <c r="B438" i="11361"/>
  <c r="B439" i="11361"/>
  <c r="B425" i="11361"/>
  <c r="B409" i="11361"/>
  <c r="B410" i="11361"/>
  <c r="B411" i="11361"/>
  <c r="B412" i="11361"/>
  <c r="B413" i="11361"/>
  <c r="B414" i="11361"/>
  <c r="B415" i="11361"/>
  <c r="B416" i="11361"/>
  <c r="B417" i="11361"/>
  <c r="B418" i="11361"/>
  <c r="B419" i="11361"/>
  <c r="B420" i="11361"/>
  <c r="B421" i="11361"/>
  <c r="B422" i="11361"/>
  <c r="B423" i="11361"/>
  <c r="B424" i="11361"/>
  <c r="B407" i="11361"/>
  <c r="B408" i="11361"/>
  <c r="B406" i="11361"/>
  <c r="B394" i="11361"/>
  <c r="B395" i="11361"/>
  <c r="B396" i="11361"/>
  <c r="B397" i="11361"/>
  <c r="B398" i="11361"/>
  <c r="B399" i="11361"/>
  <c r="B400" i="11361"/>
  <c r="B401" i="11361"/>
  <c r="B402" i="11361"/>
  <c r="B403" i="11361"/>
  <c r="B404" i="11361"/>
  <c r="B405" i="11361"/>
  <c r="B393" i="11361"/>
  <c r="B392" i="11361"/>
  <c r="B384" i="11361"/>
  <c r="B385" i="11361"/>
  <c r="B386" i="11361"/>
  <c r="B387" i="11361"/>
  <c r="B388" i="11361"/>
  <c r="B389" i="11361"/>
  <c r="B390" i="11361"/>
  <c r="B391" i="11361"/>
  <c r="B383" i="11361"/>
  <c r="B382" i="11361"/>
  <c r="B372" i="11361"/>
  <c r="B373" i="11361"/>
  <c r="B374" i="11361"/>
  <c r="B375" i="11361"/>
  <c r="B376" i="11361"/>
  <c r="B377" i="11361"/>
  <c r="B378" i="11361"/>
  <c r="B379" i="11361"/>
  <c r="B380" i="11361"/>
  <c r="B381" i="11361"/>
  <c r="B371" i="11361"/>
  <c r="B357" i="11361"/>
  <c r="B358" i="11361"/>
  <c r="B359" i="11361"/>
  <c r="B360" i="11361"/>
  <c r="B361" i="11361"/>
  <c r="B362" i="11361"/>
  <c r="B363" i="11361"/>
  <c r="B364" i="11361"/>
  <c r="B365" i="11361"/>
  <c r="B366" i="11361"/>
  <c r="B367" i="11361"/>
  <c r="B368" i="11361"/>
  <c r="B369" i="11361"/>
  <c r="B370" i="11361"/>
  <c r="B356" i="11361"/>
  <c r="T10" i="96"/>
  <c r="T20" i="96"/>
  <c r="T22" i="96"/>
  <c r="S10" i="96"/>
  <c r="S20" i="96"/>
  <c r="S22" i="96"/>
  <c r="R10" i="96"/>
  <c r="R20" i="96"/>
  <c r="R22" i="96"/>
  <c r="Q10" i="96"/>
  <c r="Q20" i="96"/>
  <c r="M10" i="96"/>
  <c r="P10" i="96" s="1"/>
  <c r="M20" i="96"/>
  <c r="P20" i="96" s="1"/>
  <c r="M22" i="96"/>
  <c r="P22" i="96" s="1"/>
  <c r="B66" i="11361"/>
  <c r="C775" i="96"/>
  <c r="B775" i="96"/>
  <c r="B65" i="11361"/>
  <c r="B418" i="96"/>
  <c r="C418" i="96"/>
  <c r="B32" i="11361"/>
  <c r="B34" i="11361"/>
  <c r="B40" i="11361"/>
  <c r="B44" i="11361"/>
  <c r="B123" i="11361"/>
  <c r="B124" i="11361"/>
  <c r="B125" i="11361"/>
  <c r="B126" i="11361"/>
  <c r="B127" i="11361"/>
  <c r="B128" i="11361"/>
  <c r="B129" i="11361"/>
  <c r="B130" i="11361"/>
  <c r="B131" i="11361"/>
  <c r="B132" i="11361"/>
  <c r="B133" i="11361"/>
  <c r="B134" i="11361"/>
  <c r="B135" i="11361"/>
  <c r="B136" i="11361"/>
  <c r="B137" i="11361"/>
  <c r="B46" i="11361"/>
  <c r="B138" i="11361"/>
  <c r="B139" i="11361"/>
  <c r="B140" i="11361"/>
  <c r="B141" i="11361"/>
  <c r="B142" i="11361"/>
  <c r="B144" i="11361"/>
  <c r="B145" i="11361"/>
  <c r="B147" i="11361"/>
  <c r="B148" i="11361"/>
  <c r="B149" i="11361"/>
  <c r="B150" i="11361"/>
  <c r="B151" i="11361"/>
  <c r="B152" i="11361"/>
  <c r="B153" i="11361"/>
  <c r="B47" i="11361"/>
  <c r="B154" i="11361"/>
  <c r="B155" i="11361"/>
  <c r="B156" i="11361"/>
  <c r="B157" i="11361"/>
  <c r="B158" i="11361"/>
  <c r="B159" i="11361"/>
  <c r="B160" i="11361"/>
  <c r="B161" i="11361"/>
  <c r="B162" i="11361"/>
  <c r="B163" i="11361"/>
  <c r="B164" i="11361"/>
  <c r="B76" i="11361"/>
  <c r="B48" i="11361"/>
  <c r="B37" i="11361"/>
  <c r="B38" i="11361"/>
  <c r="B165" i="11361"/>
  <c r="B168" i="11361"/>
  <c r="B169" i="11361"/>
  <c r="B170" i="11361"/>
  <c r="B171" i="11361"/>
  <c r="B172" i="11361"/>
  <c r="B49" i="11361"/>
  <c r="B173" i="11361"/>
  <c r="B174" i="11361"/>
  <c r="B175" i="11361"/>
  <c r="B176" i="11361"/>
  <c r="B177" i="11361"/>
  <c r="B178" i="11361"/>
  <c r="B179" i="11361"/>
  <c r="B180" i="11361"/>
  <c r="B50" i="11361"/>
  <c r="B35" i="11361"/>
  <c r="B181" i="11361"/>
  <c r="B182" i="11361"/>
  <c r="B183" i="11361"/>
  <c r="B184" i="11361"/>
  <c r="B185" i="11361"/>
  <c r="B186" i="11361"/>
  <c r="B187" i="11361"/>
  <c r="B188" i="11361"/>
  <c r="B189" i="11361"/>
  <c r="B190" i="11361"/>
  <c r="B191" i="11361"/>
  <c r="B192" i="11361"/>
  <c r="B193" i="11361"/>
  <c r="B51" i="11361"/>
  <c r="B194" i="11361"/>
  <c r="B195" i="11361"/>
  <c r="B196" i="11361"/>
  <c r="B197" i="11361"/>
  <c r="B198" i="11361"/>
  <c r="B200" i="11361"/>
  <c r="B85" i="11361"/>
  <c r="B52" i="11361"/>
  <c r="B41" i="11361"/>
  <c r="B201" i="11361"/>
  <c r="B202" i="11361"/>
  <c r="B203" i="11361"/>
  <c r="B204" i="11361"/>
  <c r="B205" i="11361"/>
  <c r="B206" i="11361"/>
  <c r="B207" i="11361"/>
  <c r="B208" i="11361"/>
  <c r="B209" i="11361"/>
  <c r="B211" i="11361"/>
  <c r="B212" i="11361"/>
  <c r="B213" i="11361"/>
  <c r="B214" i="11361"/>
  <c r="B215" i="11361"/>
  <c r="B217" i="11361"/>
  <c r="B219" i="11361"/>
  <c r="B220" i="11361"/>
  <c r="B221" i="11361"/>
  <c r="B222" i="11361"/>
  <c r="B223" i="11361"/>
  <c r="B224" i="11361"/>
  <c r="B225" i="11361"/>
  <c r="B226" i="11361"/>
  <c r="B227" i="11361"/>
  <c r="B228" i="11361"/>
  <c r="B229" i="11361"/>
  <c r="B231" i="11361"/>
  <c r="B232" i="11361"/>
  <c r="B233" i="11361"/>
  <c r="B234" i="11361"/>
  <c r="B248" i="11361"/>
  <c r="B249" i="11361"/>
  <c r="B250" i="11361"/>
  <c r="B251" i="11361"/>
  <c r="B252" i="11361"/>
  <c r="B253" i="11361"/>
  <c r="B254" i="11361"/>
  <c r="B255" i="11361"/>
  <c r="B256" i="11361"/>
  <c r="B53" i="11361"/>
  <c r="B235" i="11361"/>
  <c r="B236" i="11361"/>
  <c r="B237" i="11361"/>
  <c r="B238" i="11361"/>
  <c r="B240" i="11361"/>
  <c r="B241" i="11361"/>
  <c r="B242" i="11361"/>
  <c r="B243" i="11361"/>
  <c r="B244" i="11361"/>
  <c r="B245" i="11361"/>
  <c r="B246" i="11361"/>
  <c r="B247" i="11361"/>
  <c r="B54" i="11361"/>
  <c r="B257" i="11361"/>
  <c r="B259" i="11361"/>
  <c r="B55" i="11361"/>
  <c r="B260" i="11361"/>
  <c r="B261" i="11361"/>
  <c r="B262" i="11361"/>
  <c r="B263" i="11361"/>
  <c r="B264" i="11361"/>
  <c r="B56" i="11361"/>
  <c r="B42" i="11361"/>
  <c r="B43" i="11361"/>
  <c r="B265" i="11361"/>
  <c r="B266" i="11361"/>
  <c r="B267" i="11361"/>
  <c r="B268" i="11361"/>
  <c r="B269" i="11361"/>
  <c r="B270" i="11361"/>
  <c r="B271" i="11361"/>
  <c r="B272" i="11361"/>
  <c r="B274" i="11361"/>
  <c r="B275" i="11361"/>
  <c r="B277" i="11361"/>
  <c r="B102" i="11361"/>
  <c r="B57" i="11361"/>
  <c r="B278" i="11361"/>
  <c r="B279" i="11361"/>
  <c r="B280" i="11361"/>
  <c r="B281" i="11361"/>
  <c r="B282" i="11361"/>
  <c r="B283" i="11361"/>
  <c r="B284" i="11361"/>
  <c r="B285" i="11361"/>
  <c r="B105" i="11361"/>
  <c r="B58" i="11361"/>
  <c r="B286" i="11361"/>
  <c r="B287" i="11361"/>
  <c r="B288" i="11361"/>
  <c r="B289" i="11361"/>
  <c r="B290" i="11361"/>
  <c r="B291" i="11361"/>
  <c r="B292" i="11361"/>
  <c r="B293" i="11361"/>
  <c r="B294" i="11361"/>
  <c r="B295" i="11361"/>
  <c r="B296" i="11361"/>
  <c r="B297" i="11361"/>
  <c r="B108" i="11361"/>
  <c r="B59" i="11361"/>
  <c r="B298" i="11361"/>
  <c r="B299" i="11361"/>
  <c r="B300" i="11361"/>
  <c r="B301" i="11361"/>
  <c r="B302" i="11361"/>
  <c r="B303" i="11361"/>
  <c r="B304" i="11361"/>
  <c r="B305" i="11361"/>
  <c r="B306" i="11361"/>
  <c r="B307" i="11361"/>
  <c r="B308" i="11361"/>
  <c r="B309" i="11361"/>
  <c r="B60" i="11361"/>
  <c r="B310" i="11361"/>
  <c r="B311" i="11361"/>
  <c r="B312" i="11361"/>
  <c r="B313" i="11361"/>
  <c r="B314" i="11361"/>
  <c r="B315" i="11361"/>
  <c r="B316" i="11361"/>
  <c r="B317" i="11361"/>
  <c r="B318" i="11361"/>
  <c r="B319" i="11361"/>
  <c r="B320" i="11361"/>
  <c r="B113" i="11361"/>
  <c r="B61" i="11361"/>
  <c r="B321" i="11361"/>
  <c r="B322" i="11361"/>
  <c r="B323" i="11361"/>
  <c r="B116" i="11361"/>
  <c r="B62" i="11361"/>
  <c r="B39" i="11361"/>
  <c r="B324" i="11361"/>
  <c r="B325" i="11361"/>
  <c r="B326" i="11361"/>
  <c r="B329" i="11361"/>
  <c r="B63" i="11361"/>
  <c r="B36" i="11361"/>
  <c r="B330" i="11361"/>
  <c r="B331" i="11361"/>
  <c r="B332" i="11361"/>
  <c r="B333" i="11361"/>
  <c r="B334" i="11361"/>
  <c r="B335" i="11361"/>
  <c r="B336" i="11361"/>
  <c r="B33" i="11361"/>
  <c r="B337" i="11361"/>
  <c r="B338" i="11361"/>
  <c r="B340" i="11361"/>
  <c r="B341" i="11361"/>
  <c r="B342" i="11361"/>
  <c r="B343" i="11361"/>
  <c r="B344" i="11361"/>
  <c r="B345" i="11361"/>
  <c r="B346" i="11361"/>
  <c r="B64" i="11361"/>
  <c r="B31" i="11361"/>
  <c r="B347" i="11361"/>
  <c r="B348" i="11361"/>
  <c r="B349" i="11361"/>
  <c r="B350" i="11361"/>
  <c r="B351" i="11361"/>
  <c r="B352" i="11361"/>
  <c r="B353" i="11361"/>
  <c r="B354" i="11361"/>
  <c r="B355" i="11361"/>
  <c r="B83" i="11361"/>
  <c r="B103" i="11361"/>
  <c r="T28" i="11384"/>
  <c r="S28" i="11384"/>
  <c r="R28" i="11384"/>
  <c r="Q28" i="11384"/>
  <c r="M28" i="11384"/>
  <c r="P28" i="11384" s="1"/>
  <c r="N28" i="11384"/>
  <c r="C28" i="11384"/>
  <c r="B28" i="11384"/>
  <c r="T188" i="11384"/>
  <c r="S188" i="11384"/>
  <c r="R188" i="11384"/>
  <c r="Q188" i="11384"/>
  <c r="M188" i="11384"/>
  <c r="P188" i="11384" s="1"/>
  <c r="C188" i="11384"/>
  <c r="B188" i="11384"/>
  <c r="T76" i="11384"/>
  <c r="S76" i="11384"/>
  <c r="R76" i="11384"/>
  <c r="Q76" i="11384"/>
  <c r="M76" i="11384"/>
  <c r="P76" i="11384" s="1"/>
  <c r="N76" i="11384"/>
  <c r="C76" i="11384"/>
  <c r="B76" i="11384"/>
  <c r="T161" i="11384"/>
  <c r="S161" i="11384"/>
  <c r="R161" i="11384"/>
  <c r="Q161" i="11384"/>
  <c r="M161" i="11384"/>
  <c r="P161" i="11384" s="1"/>
  <c r="C161" i="11384"/>
  <c r="B161" i="11384"/>
  <c r="T106" i="11384"/>
  <c r="S106" i="11384"/>
  <c r="R106" i="11384"/>
  <c r="Q106" i="11384"/>
  <c r="M106" i="11384"/>
  <c r="P106" i="11384" s="1"/>
  <c r="N106" i="11384"/>
  <c r="C106" i="11384"/>
  <c r="B106" i="11384"/>
  <c r="T24" i="11384"/>
  <c r="S24" i="11384"/>
  <c r="R24" i="11384"/>
  <c r="Q24" i="11384"/>
  <c r="M24" i="11384"/>
  <c r="P24" i="11384" s="1"/>
  <c r="N24" i="11384"/>
  <c r="C24" i="11384"/>
  <c r="B24" i="11384"/>
  <c r="T60" i="11384"/>
  <c r="S60" i="11384"/>
  <c r="R60" i="11384"/>
  <c r="Q60" i="11384"/>
  <c r="M60" i="11384"/>
  <c r="P60" i="11384" s="1"/>
  <c r="N60" i="11384"/>
  <c r="C60" i="11384"/>
  <c r="B60" i="11384"/>
  <c r="T107" i="11384"/>
  <c r="S107" i="11384"/>
  <c r="R107" i="11384"/>
  <c r="Q107" i="11384"/>
  <c r="M107" i="11384"/>
  <c r="P107" i="11384" s="1"/>
  <c r="N107" i="11384"/>
  <c r="C107" i="11384"/>
  <c r="B107" i="11384"/>
  <c r="T36" i="11384"/>
  <c r="S36" i="11384"/>
  <c r="R36" i="11384"/>
  <c r="Q36" i="11384"/>
  <c r="M36" i="11384"/>
  <c r="P36" i="11384" s="1"/>
  <c r="N36" i="11384"/>
  <c r="C36" i="11384"/>
  <c r="B36" i="11384"/>
  <c r="T147" i="11384"/>
  <c r="S147" i="11384"/>
  <c r="R147" i="11384"/>
  <c r="Q147" i="11384"/>
  <c r="M147" i="11384"/>
  <c r="P147" i="11384" s="1"/>
  <c r="N147" i="11384"/>
  <c r="C147" i="11384"/>
  <c r="B147" i="11384"/>
  <c r="T118" i="11384"/>
  <c r="S118" i="11384"/>
  <c r="R118" i="11384"/>
  <c r="Q118" i="11384"/>
  <c r="M118" i="11384"/>
  <c r="P118" i="11384" s="1"/>
  <c r="C118" i="11384"/>
  <c r="B118" i="11384"/>
  <c r="T84" i="11384"/>
  <c r="S84" i="11384"/>
  <c r="R84" i="11384"/>
  <c r="Q84" i="11384"/>
  <c r="M84" i="11384"/>
  <c r="P84" i="11384" s="1"/>
  <c r="N84" i="11384"/>
  <c r="C84" i="11384"/>
  <c r="B84" i="11384"/>
  <c r="T189" i="11384"/>
  <c r="S189" i="11384"/>
  <c r="R189" i="11384"/>
  <c r="Q189" i="11384"/>
  <c r="M189" i="11384"/>
  <c r="P189" i="11384" s="1"/>
  <c r="C189" i="11384"/>
  <c r="B189" i="11384"/>
  <c r="T131" i="11384"/>
  <c r="S131" i="11384"/>
  <c r="R131" i="11384"/>
  <c r="Q131" i="11384"/>
  <c r="M131" i="11384"/>
  <c r="P131" i="11384" s="1"/>
  <c r="C131" i="11384"/>
  <c r="B131" i="11384"/>
  <c r="T129" i="11384"/>
  <c r="S129" i="11384"/>
  <c r="R129" i="11384"/>
  <c r="Q129" i="11384"/>
  <c r="M129" i="11384"/>
  <c r="P129" i="11384" s="1"/>
  <c r="N129" i="11384"/>
  <c r="C129" i="11384"/>
  <c r="B129" i="11384"/>
  <c r="T96" i="11384"/>
  <c r="S96" i="11384"/>
  <c r="R96" i="11384"/>
  <c r="Q96" i="11384"/>
  <c r="M96" i="11384"/>
  <c r="P96" i="11384" s="1"/>
  <c r="N96" i="11384"/>
  <c r="C96" i="11384"/>
  <c r="B96" i="11384"/>
  <c r="T82" i="11384"/>
  <c r="S82" i="11384"/>
  <c r="R82" i="11384"/>
  <c r="Q82" i="11384"/>
  <c r="M82" i="11384"/>
  <c r="P82" i="11384" s="1"/>
  <c r="N82" i="11384"/>
  <c r="C82" i="11384"/>
  <c r="B82" i="11384"/>
  <c r="T71" i="11384"/>
  <c r="S71" i="11384"/>
  <c r="R71" i="11384"/>
  <c r="Q71" i="11384"/>
  <c r="M71" i="11384"/>
  <c r="P71" i="11384" s="1"/>
  <c r="C71" i="11384"/>
  <c r="B71" i="11384"/>
  <c r="T59" i="11384"/>
  <c r="S59" i="11384"/>
  <c r="R59" i="11384"/>
  <c r="Q59" i="11384"/>
  <c r="M59" i="11384"/>
  <c r="P59" i="11384" s="1"/>
  <c r="N59" i="11384"/>
  <c r="C59" i="11384"/>
  <c r="B59" i="11384"/>
  <c r="T58" i="11384"/>
  <c r="S58" i="11384"/>
  <c r="R58" i="11384"/>
  <c r="Q58" i="11384"/>
  <c r="M58" i="11384"/>
  <c r="P58" i="11384" s="1"/>
  <c r="N58" i="11384"/>
  <c r="C58" i="11384"/>
  <c r="B58" i="11384"/>
  <c r="T185" i="11384"/>
  <c r="S185" i="11384"/>
  <c r="R185" i="11384"/>
  <c r="Q185" i="11384"/>
  <c r="M185" i="11384"/>
  <c r="P185" i="11384" s="1"/>
  <c r="N185" i="11384"/>
  <c r="C185" i="11384"/>
  <c r="B185" i="11384"/>
  <c r="T145" i="11384"/>
  <c r="S145" i="11384"/>
  <c r="R145" i="11384"/>
  <c r="Q145" i="11384"/>
  <c r="M145" i="11384"/>
  <c r="P145" i="11384" s="1"/>
  <c r="N145" i="11384"/>
  <c r="C145" i="11384"/>
  <c r="B145" i="11384"/>
  <c r="T53" i="11384"/>
  <c r="S53" i="11384"/>
  <c r="R53" i="11384"/>
  <c r="Q53" i="11384"/>
  <c r="M53" i="11384"/>
  <c r="P53" i="11384" s="1"/>
  <c r="C53" i="11384"/>
  <c r="B53" i="11384"/>
  <c r="T169" i="11384"/>
  <c r="S169" i="11384"/>
  <c r="R169" i="11384"/>
  <c r="Q169" i="11384"/>
  <c r="M169" i="11384"/>
  <c r="P169" i="11384" s="1"/>
  <c r="N169" i="11384"/>
  <c r="C169" i="11384"/>
  <c r="B169" i="11384"/>
  <c r="T119" i="11384"/>
  <c r="S119" i="11384"/>
  <c r="R119" i="11384"/>
  <c r="Q119" i="11384"/>
  <c r="M119" i="11384"/>
  <c r="P119" i="11384" s="1"/>
  <c r="C119" i="11384"/>
  <c r="B119" i="11384"/>
  <c r="T89" i="11384"/>
  <c r="S89" i="11384"/>
  <c r="R89" i="11384"/>
  <c r="Q89" i="11384"/>
  <c r="M89" i="11384"/>
  <c r="P89" i="11384" s="1"/>
  <c r="N89" i="11384"/>
  <c r="C89" i="11384"/>
  <c r="B89" i="11384"/>
  <c r="T29" i="11384"/>
  <c r="S29" i="11384"/>
  <c r="R29" i="11384"/>
  <c r="Q29" i="11384"/>
  <c r="M29" i="11384"/>
  <c r="P29" i="11384" s="1"/>
  <c r="N29" i="11384"/>
  <c r="C29" i="11384"/>
  <c r="B29" i="11384"/>
  <c r="T192" i="11384"/>
  <c r="S192" i="11384"/>
  <c r="R192" i="11384"/>
  <c r="Q192" i="11384"/>
  <c r="M192" i="11384"/>
  <c r="P192" i="11384" s="1"/>
  <c r="C192" i="11384"/>
  <c r="B192" i="11384"/>
  <c r="T37" i="11384"/>
  <c r="S37" i="11384"/>
  <c r="R37" i="11384"/>
  <c r="Q37" i="11384"/>
  <c r="M37" i="11384"/>
  <c r="P37" i="11384" s="1"/>
  <c r="C37" i="11384"/>
  <c r="B37" i="11384"/>
  <c r="T146" i="11384"/>
  <c r="S146" i="11384"/>
  <c r="R146" i="11384"/>
  <c r="Q146" i="11384"/>
  <c r="M146" i="11384"/>
  <c r="P146" i="11384" s="1"/>
  <c r="C146" i="11384"/>
  <c r="B146" i="11384"/>
  <c r="T85" i="11384"/>
  <c r="S85" i="11384"/>
  <c r="R85" i="11384"/>
  <c r="Q85" i="11384"/>
  <c r="M85" i="11384"/>
  <c r="P85" i="11384" s="1"/>
  <c r="C85" i="11384"/>
  <c r="B85" i="11384"/>
  <c r="T97" i="11384"/>
  <c r="S97" i="11384"/>
  <c r="R97" i="11384"/>
  <c r="Q97" i="11384"/>
  <c r="M97" i="11384"/>
  <c r="P97" i="11384" s="1"/>
  <c r="C97" i="11384"/>
  <c r="B97" i="11384"/>
  <c r="T83" i="11384"/>
  <c r="S83" i="11384"/>
  <c r="R83" i="11384"/>
  <c r="Q83" i="11384"/>
  <c r="M83" i="11384"/>
  <c r="P83" i="11384" s="1"/>
  <c r="C83" i="11384"/>
  <c r="B83" i="11384"/>
  <c r="T1" i="11384"/>
  <c r="S1" i="11384"/>
  <c r="R1" i="11384"/>
  <c r="Q1" i="11384"/>
  <c r="M1" i="11384"/>
  <c r="P1" i="11384" s="1"/>
  <c r="C1" i="11384"/>
  <c r="B1" i="11384"/>
  <c r="T141" i="11384"/>
  <c r="S141" i="11384"/>
  <c r="R141" i="11384"/>
  <c r="Q141" i="11384"/>
  <c r="M141" i="11384"/>
  <c r="P141" i="11384" s="1"/>
  <c r="C141" i="11384"/>
  <c r="B141" i="11384"/>
  <c r="T133" i="11384"/>
  <c r="S133" i="11384"/>
  <c r="R133" i="11384"/>
  <c r="Q133" i="11384"/>
  <c r="M133" i="11384"/>
  <c r="P133" i="11384" s="1"/>
  <c r="C133" i="11384"/>
  <c r="B133" i="11384"/>
  <c r="T127" i="11384"/>
  <c r="S127" i="11384"/>
  <c r="R127" i="11384"/>
  <c r="Q127" i="11384"/>
  <c r="M127" i="11384"/>
  <c r="P127" i="11384" s="1"/>
  <c r="C127" i="11384"/>
  <c r="B127" i="11384"/>
  <c r="T43" i="11384"/>
  <c r="S43" i="11384"/>
  <c r="R43" i="11384"/>
  <c r="Q43" i="11384"/>
  <c r="M43" i="11384"/>
  <c r="P43" i="11384" s="1"/>
  <c r="C43" i="11384"/>
  <c r="B43" i="11384"/>
  <c r="T180" i="11384"/>
  <c r="S180" i="11384"/>
  <c r="R180" i="11384"/>
  <c r="Q180" i="11384"/>
  <c r="M180" i="11384"/>
  <c r="P180" i="11384" s="1"/>
  <c r="C180" i="11384"/>
  <c r="B180" i="11384"/>
  <c r="T144" i="11384"/>
  <c r="S144" i="11384"/>
  <c r="R144" i="11384"/>
  <c r="Q144" i="11384"/>
  <c r="M144" i="11384"/>
  <c r="P144" i="11384" s="1"/>
  <c r="C144" i="11384"/>
  <c r="B144" i="11384"/>
  <c r="T22" i="11384"/>
  <c r="S22" i="11384"/>
  <c r="R22" i="11384"/>
  <c r="Q22" i="11384"/>
  <c r="M22" i="11384"/>
  <c r="P22" i="11384" s="1"/>
  <c r="C22" i="11384"/>
  <c r="B22" i="11384"/>
  <c r="T158" i="11384"/>
  <c r="S158" i="11384"/>
  <c r="R158" i="11384"/>
  <c r="Q158" i="11384"/>
  <c r="M158" i="11384"/>
  <c r="P158" i="11384" s="1"/>
  <c r="C158" i="11384"/>
  <c r="B158" i="11384"/>
  <c r="T78" i="11384"/>
  <c r="S78" i="11384"/>
  <c r="R78" i="11384"/>
  <c r="Q78" i="11384"/>
  <c r="M78" i="11384"/>
  <c r="P78" i="11384" s="1"/>
  <c r="C78" i="11384"/>
  <c r="B78" i="11384"/>
  <c r="T125" i="11384"/>
  <c r="S125" i="11384"/>
  <c r="R125" i="11384"/>
  <c r="Q125" i="11384"/>
  <c r="M125" i="11384"/>
  <c r="P125" i="11384" s="1"/>
  <c r="C125" i="11384"/>
  <c r="B125" i="11384"/>
  <c r="T40" i="11384"/>
  <c r="S40" i="11384"/>
  <c r="R40" i="11384"/>
  <c r="Q40" i="11384"/>
  <c r="M40" i="11384"/>
  <c r="P40" i="11384" s="1"/>
  <c r="C40" i="11384"/>
  <c r="B40" i="11384"/>
  <c r="T187" i="11384"/>
  <c r="S187" i="11384"/>
  <c r="R187" i="11384"/>
  <c r="Q187" i="11384"/>
  <c r="M187" i="11384"/>
  <c r="P187" i="11384" s="1"/>
  <c r="C187" i="11384"/>
  <c r="B187" i="11384"/>
  <c r="T191" i="11384"/>
  <c r="S191" i="11384"/>
  <c r="R191" i="11384"/>
  <c r="Q191" i="11384"/>
  <c r="M191" i="11384"/>
  <c r="P191" i="11384" s="1"/>
  <c r="C191" i="11384"/>
  <c r="B191" i="11384"/>
  <c r="Q184" i="11384"/>
  <c r="M184" i="11384"/>
  <c r="P184" i="11384" s="1"/>
  <c r="C184" i="11384"/>
  <c r="B184" i="11384"/>
  <c r="Q173" i="11384"/>
  <c r="M173" i="11384"/>
  <c r="P173" i="11384" s="1"/>
  <c r="C173" i="11384"/>
  <c r="B173" i="11384"/>
  <c r="Q162" i="11384"/>
  <c r="M162" i="11384"/>
  <c r="P162" i="11384" s="1"/>
  <c r="C162" i="11384"/>
  <c r="B162" i="11384"/>
  <c r="T159" i="11384"/>
  <c r="S159" i="11384"/>
  <c r="R159" i="11384"/>
  <c r="Q159" i="11384"/>
  <c r="M159" i="11384"/>
  <c r="P159" i="11384" s="1"/>
  <c r="C159" i="11384"/>
  <c r="B159" i="11384"/>
  <c r="Q139" i="11384"/>
  <c r="M139" i="11384"/>
  <c r="P139" i="11384" s="1"/>
  <c r="C139" i="11384"/>
  <c r="B139" i="11384"/>
  <c r="T113" i="11384"/>
  <c r="S113" i="11384"/>
  <c r="R113" i="11384"/>
  <c r="Q113" i="11384"/>
  <c r="M113" i="11384"/>
  <c r="P113" i="11384" s="1"/>
  <c r="C113" i="11384"/>
  <c r="B113" i="11384"/>
  <c r="T99" i="11384"/>
  <c r="S99" i="11384"/>
  <c r="R99" i="11384"/>
  <c r="Q99" i="11384"/>
  <c r="M99" i="11384"/>
  <c r="P99" i="11384" s="1"/>
  <c r="C99" i="11384"/>
  <c r="B99" i="11384"/>
  <c r="T79" i="11384"/>
  <c r="S79" i="11384"/>
  <c r="R79" i="11384"/>
  <c r="Q79" i="11384"/>
  <c r="M79" i="11384"/>
  <c r="P79" i="11384" s="1"/>
  <c r="N79" i="11384"/>
  <c r="C79" i="11384"/>
  <c r="B79" i="11384"/>
  <c r="Q75" i="11384"/>
  <c r="M75" i="11384"/>
  <c r="P75" i="11384" s="1"/>
  <c r="C75" i="11384"/>
  <c r="B75" i="11384"/>
  <c r="T32" i="11384"/>
  <c r="S32" i="11384"/>
  <c r="R32" i="11384"/>
  <c r="Q32" i="11384"/>
  <c r="M32" i="11384"/>
  <c r="P32" i="11384" s="1"/>
  <c r="C32" i="11384"/>
  <c r="B32" i="11384"/>
  <c r="Q17" i="11384"/>
  <c r="M17" i="11384"/>
  <c r="P17" i="11384" s="1"/>
  <c r="C17" i="11384"/>
  <c r="B17" i="11384"/>
  <c r="Q14" i="11384"/>
  <c r="M14" i="11384"/>
  <c r="P14" i="11384" s="1"/>
  <c r="Q12" i="11384"/>
  <c r="M12" i="11384"/>
  <c r="P12" i="11384" s="1"/>
  <c r="C12" i="11384"/>
  <c r="B12" i="11384"/>
  <c r="Q5" i="11384"/>
  <c r="M5" i="11384"/>
  <c r="P5" i="11384" s="1"/>
  <c r="C5" i="11384"/>
  <c r="B5" i="11384"/>
  <c r="T110" i="11384"/>
  <c r="S110" i="11384"/>
  <c r="R110" i="11384"/>
  <c r="Q110" i="11384"/>
  <c r="M110" i="11384"/>
  <c r="P110" i="11384" s="1"/>
  <c r="C110" i="11384"/>
  <c r="B110" i="11384"/>
  <c r="T175" i="11384"/>
  <c r="S175" i="11384"/>
  <c r="R175" i="11384"/>
  <c r="Q175" i="11384"/>
  <c r="M175" i="11384"/>
  <c r="P175" i="11384" s="1"/>
  <c r="C175" i="11384"/>
  <c r="B175" i="11384"/>
  <c r="T25" i="11384"/>
  <c r="S25" i="11384"/>
  <c r="R25" i="11384"/>
  <c r="Q25" i="11384"/>
  <c r="M25" i="11384"/>
  <c r="P25" i="11384" s="1"/>
  <c r="C25" i="11384"/>
  <c r="B25" i="11384"/>
  <c r="T7" i="11384"/>
  <c r="S7" i="11384"/>
  <c r="R7" i="11384"/>
  <c r="Q7" i="11384"/>
  <c r="M7" i="11384"/>
  <c r="P7" i="11384" s="1"/>
  <c r="C7" i="11384"/>
  <c r="B7" i="11384"/>
  <c r="T67" i="11384"/>
  <c r="S67" i="11384"/>
  <c r="R67" i="11384"/>
  <c r="Q67" i="11384"/>
  <c r="M67" i="11384"/>
  <c r="P67" i="11384" s="1"/>
  <c r="C67" i="11384"/>
  <c r="B67" i="11384"/>
  <c r="T57" i="11384"/>
  <c r="S57" i="11384"/>
  <c r="R57" i="11384"/>
  <c r="Q57" i="11384"/>
  <c r="M57" i="11384"/>
  <c r="P57" i="11384" s="1"/>
  <c r="T90" i="11384"/>
  <c r="S90" i="11384"/>
  <c r="R90" i="11384"/>
  <c r="Q90" i="11384"/>
  <c r="M90" i="11384"/>
  <c r="P90" i="11384" s="1"/>
  <c r="C90" i="11384"/>
  <c r="B90" i="11384"/>
  <c r="T117" i="11384"/>
  <c r="S117" i="11384"/>
  <c r="R117" i="11384"/>
  <c r="Q117" i="11384"/>
  <c r="M117" i="11384"/>
  <c r="P117" i="11384" s="1"/>
  <c r="C117" i="11384"/>
  <c r="B117" i="11384"/>
  <c r="T130" i="11384"/>
  <c r="S130" i="11384"/>
  <c r="R130" i="11384"/>
  <c r="Q130" i="11384"/>
  <c r="M130" i="11384"/>
  <c r="P130" i="11384" s="1"/>
  <c r="C130" i="11384"/>
  <c r="B130" i="11384"/>
  <c r="T13" i="11384"/>
  <c r="S13" i="11384"/>
  <c r="R13" i="11384"/>
  <c r="Q13" i="11384"/>
  <c r="M13" i="11384"/>
  <c r="P13" i="11384" s="1"/>
  <c r="C13" i="11384"/>
  <c r="B13" i="11384"/>
  <c r="T46" i="11384"/>
  <c r="S46" i="11384"/>
  <c r="R46" i="11384"/>
  <c r="Q46" i="11384"/>
  <c r="M46" i="11384"/>
  <c r="P46" i="11384" s="1"/>
  <c r="C46" i="11384"/>
  <c r="B46" i="11384"/>
  <c r="T182" i="11384"/>
  <c r="S182" i="11384"/>
  <c r="R182" i="11384"/>
  <c r="Q182" i="11384"/>
  <c r="M182" i="11384"/>
  <c r="P182" i="11384" s="1"/>
  <c r="N182" i="11384"/>
  <c r="C182" i="11384"/>
  <c r="B182" i="11384"/>
  <c r="T65" i="11384"/>
  <c r="S65" i="11384"/>
  <c r="R65" i="11384"/>
  <c r="Q65" i="11384"/>
  <c r="M65" i="11384"/>
  <c r="P65" i="11384" s="1"/>
  <c r="C65" i="11384"/>
  <c r="B65" i="11384"/>
  <c r="T18" i="11384"/>
  <c r="S18" i="11384"/>
  <c r="R18" i="11384"/>
  <c r="Q18" i="11384"/>
  <c r="M18" i="11384"/>
  <c r="P18" i="11384" s="1"/>
  <c r="C18" i="11384"/>
  <c r="B18" i="11384"/>
  <c r="T69" i="11384"/>
  <c r="S69" i="11384"/>
  <c r="R69" i="11384"/>
  <c r="Q69" i="11384"/>
  <c r="M69" i="11384"/>
  <c r="P69" i="11384" s="1"/>
  <c r="C69" i="11384"/>
  <c r="B69" i="11384"/>
  <c r="T177" i="11384"/>
  <c r="S177" i="11384"/>
  <c r="R177" i="11384"/>
  <c r="Q177" i="11384"/>
  <c r="M177" i="11384"/>
  <c r="P177" i="11384" s="1"/>
  <c r="N177" i="11384"/>
  <c r="C177" i="11384"/>
  <c r="B177" i="11384"/>
  <c r="T108" i="11384"/>
  <c r="S108" i="11384"/>
  <c r="R108" i="11384"/>
  <c r="Q108" i="11384"/>
  <c r="M108" i="11384"/>
  <c r="P108" i="11384" s="1"/>
  <c r="C108" i="11384"/>
  <c r="B108" i="11384"/>
  <c r="T3" i="11384"/>
  <c r="S3" i="11384"/>
  <c r="R3" i="11384"/>
  <c r="Q3" i="11384"/>
  <c r="M3" i="11384"/>
  <c r="P3" i="11384" s="1"/>
  <c r="C3" i="11384"/>
  <c r="B3" i="11384"/>
  <c r="T102" i="11384"/>
  <c r="S102" i="11384"/>
  <c r="R102" i="11384"/>
  <c r="Q102" i="11384"/>
  <c r="M102" i="11384"/>
  <c r="P102" i="11384" s="1"/>
  <c r="C102" i="11384"/>
  <c r="B102" i="11384"/>
  <c r="T178" i="11384"/>
  <c r="S178" i="11384"/>
  <c r="R178" i="11384"/>
  <c r="Q178" i="11384"/>
  <c r="M178" i="11384"/>
  <c r="P178" i="11384" s="1"/>
  <c r="C178" i="11384"/>
  <c r="B178" i="11384"/>
  <c r="T164" i="11384"/>
  <c r="S164" i="11384"/>
  <c r="R164" i="11384"/>
  <c r="Q164" i="11384"/>
  <c r="M164" i="11384"/>
  <c r="P164" i="11384" s="1"/>
  <c r="C164" i="11384"/>
  <c r="B164" i="11384"/>
  <c r="Q193" i="11384"/>
  <c r="M193" i="11384"/>
  <c r="P193" i="11384" s="1"/>
  <c r="T152" i="11384"/>
  <c r="S152" i="11384"/>
  <c r="R152" i="11384"/>
  <c r="Q152" i="11384"/>
  <c r="M152" i="11384"/>
  <c r="P152" i="11384" s="1"/>
  <c r="C152" i="11384"/>
  <c r="B152" i="11384"/>
  <c r="T149" i="11384"/>
  <c r="S149" i="11384"/>
  <c r="R149" i="11384"/>
  <c r="Q149" i="11384"/>
  <c r="M149" i="11384"/>
  <c r="P149" i="11384" s="1"/>
  <c r="C149" i="11384"/>
  <c r="B149" i="11384"/>
  <c r="T136" i="11384"/>
  <c r="S136" i="11384"/>
  <c r="R136" i="11384"/>
  <c r="Q136" i="11384"/>
  <c r="M136" i="11384"/>
  <c r="P136" i="11384" s="1"/>
  <c r="C136" i="11384"/>
  <c r="B136" i="11384"/>
  <c r="T134" i="11384"/>
  <c r="S134" i="11384"/>
  <c r="R134" i="11384"/>
  <c r="Q134" i="11384"/>
  <c r="M134" i="11384"/>
  <c r="P134" i="11384" s="1"/>
  <c r="C134" i="11384"/>
  <c r="B134" i="11384"/>
  <c r="Q103" i="11384"/>
  <c r="M103" i="11384"/>
  <c r="P103" i="11384" s="1"/>
  <c r="C103" i="11384"/>
  <c r="B103" i="11384"/>
  <c r="T81" i="11384"/>
  <c r="S81" i="11384"/>
  <c r="R81" i="11384"/>
  <c r="Q81" i="11384"/>
  <c r="M81" i="11384"/>
  <c r="P81" i="11384" s="1"/>
  <c r="N81" i="11384"/>
  <c r="C81" i="11384"/>
  <c r="B81" i="11384"/>
  <c r="Q72" i="11384"/>
  <c r="M72" i="11384"/>
  <c r="P72" i="11384" s="1"/>
  <c r="C72" i="11384"/>
  <c r="B72" i="11384"/>
  <c r="T68" i="11384"/>
  <c r="S68" i="11384"/>
  <c r="R68" i="11384"/>
  <c r="Q68" i="11384"/>
  <c r="M68" i="11384"/>
  <c r="P68" i="11384" s="1"/>
  <c r="G68" i="11384"/>
  <c r="C68" i="11384"/>
  <c r="B68" i="11384"/>
  <c r="T64" i="11384"/>
  <c r="S64" i="11384"/>
  <c r="R64" i="11384"/>
  <c r="Q64" i="11384"/>
  <c r="M64" i="11384"/>
  <c r="P64" i="11384" s="1"/>
  <c r="C64" i="11384"/>
  <c r="B64" i="11384"/>
  <c r="Q56" i="11384"/>
  <c r="M56" i="11384"/>
  <c r="P56" i="11384" s="1"/>
  <c r="S49" i="11384"/>
  <c r="R49" i="11384"/>
  <c r="Q49" i="11384"/>
  <c r="M49" i="11384"/>
  <c r="P49" i="11384" s="1"/>
  <c r="T44" i="11384"/>
  <c r="S44" i="11384"/>
  <c r="R44" i="11384"/>
  <c r="Q44" i="11384"/>
  <c r="M44" i="11384"/>
  <c r="P44" i="11384" s="1"/>
  <c r="C44" i="11384"/>
  <c r="B44" i="11384"/>
  <c r="T42" i="11384"/>
  <c r="S42" i="11384"/>
  <c r="R42" i="11384"/>
  <c r="Q42" i="11384"/>
  <c r="M42" i="11384"/>
  <c r="P42" i="11384" s="1"/>
  <c r="C42" i="11384"/>
  <c r="B42" i="11384"/>
  <c r="Q9" i="11384"/>
  <c r="M9" i="11384"/>
  <c r="P9" i="11384" s="1"/>
  <c r="N9" i="11384"/>
  <c r="C9" i="11384"/>
  <c r="B9" i="11384"/>
  <c r="T112" i="11384"/>
  <c r="S112" i="11384"/>
  <c r="R112" i="11384"/>
  <c r="Q112" i="11384"/>
  <c r="M112" i="11384"/>
  <c r="P112" i="11384" s="1"/>
  <c r="C112" i="11384"/>
  <c r="B112" i="11384"/>
  <c r="T4" i="11384"/>
  <c r="S4" i="11384"/>
  <c r="R4" i="11384"/>
  <c r="Q4" i="11384"/>
  <c r="M4" i="11384"/>
  <c r="P4" i="11384" s="1"/>
  <c r="C4" i="11384"/>
  <c r="B4" i="11384"/>
  <c r="T165" i="11384"/>
  <c r="S165" i="11384"/>
  <c r="R165" i="11384"/>
  <c r="Q165" i="11384"/>
  <c r="M165" i="11384"/>
  <c r="P165" i="11384" s="1"/>
  <c r="C165" i="11384"/>
  <c r="B165" i="11384"/>
  <c r="T87" i="11384"/>
  <c r="S87" i="11384"/>
  <c r="R87" i="11384"/>
  <c r="Q87" i="11384"/>
  <c r="M87" i="11384"/>
  <c r="P87" i="11384" s="1"/>
  <c r="C87" i="11384"/>
  <c r="B87" i="11384"/>
  <c r="T47" i="11384"/>
  <c r="S47" i="11384"/>
  <c r="R47" i="11384"/>
  <c r="Q47" i="11384"/>
  <c r="M47" i="11384"/>
  <c r="P47" i="11384" s="1"/>
  <c r="C47" i="11384"/>
  <c r="B47" i="11384"/>
  <c r="T55" i="11384"/>
  <c r="S55" i="11384"/>
  <c r="R55" i="11384"/>
  <c r="Q55" i="11384"/>
  <c r="M55" i="11384"/>
  <c r="P55" i="11384" s="1"/>
  <c r="C55" i="11384"/>
  <c r="B55" i="11384"/>
  <c r="T160" i="11384"/>
  <c r="S160" i="11384"/>
  <c r="R160" i="11384"/>
  <c r="Q160" i="11384"/>
  <c r="M160" i="11384"/>
  <c r="P160" i="11384" s="1"/>
  <c r="C160" i="11384"/>
  <c r="B160" i="11384"/>
  <c r="T95" i="11384"/>
  <c r="S95" i="11384"/>
  <c r="R95" i="11384"/>
  <c r="Q95" i="11384"/>
  <c r="M95" i="11384"/>
  <c r="P95" i="11384" s="1"/>
  <c r="C95" i="11384"/>
  <c r="B95" i="11384"/>
  <c r="T183" i="11384"/>
  <c r="S183" i="11384"/>
  <c r="R183" i="11384"/>
  <c r="Q183" i="11384"/>
  <c r="M183" i="11384"/>
  <c r="P183" i="11384" s="1"/>
  <c r="C183" i="11384"/>
  <c r="B183" i="11384"/>
  <c r="B75" i="11361"/>
  <c r="B77" i="11361"/>
  <c r="B78" i="11361"/>
  <c r="B92" i="11361"/>
  <c r="B93" i="11361"/>
  <c r="B104" i="11361"/>
  <c r="B117" i="11361"/>
  <c r="B118" i="11361"/>
  <c r="B112" i="11361"/>
  <c r="B111" i="11361"/>
  <c r="B68" i="11361"/>
  <c r="B100" i="11361"/>
  <c r="B106" i="11361"/>
  <c r="B114" i="11361"/>
  <c r="B121" i="11361"/>
  <c r="B69" i="11361"/>
  <c r="B73" i="11361"/>
  <c r="B70" i="11361"/>
  <c r="B71" i="11361"/>
  <c r="B74" i="11361"/>
  <c r="B79" i="11361"/>
  <c r="B81" i="11361"/>
  <c r="B84" i="11361"/>
  <c r="B86" i="11361"/>
  <c r="B88" i="11361"/>
  <c r="B90" i="11361"/>
  <c r="B94" i="11361"/>
  <c r="B96" i="11361"/>
  <c r="B98" i="11361"/>
  <c r="B101" i="11361"/>
  <c r="B107" i="11361"/>
  <c r="B109" i="11361"/>
  <c r="B115" i="11361"/>
  <c r="B119" i="11361"/>
  <c r="B122" i="11361"/>
  <c r="B72" i="11361"/>
  <c r="B80" i="11361"/>
  <c r="B82" i="11361"/>
  <c r="B87" i="11361"/>
  <c r="B89" i="11361"/>
  <c r="B91" i="11361"/>
  <c r="B95" i="11361"/>
  <c r="B97" i="11361"/>
  <c r="B99" i="11361"/>
  <c r="B110" i="11361"/>
  <c r="B120" i="11361"/>
  <c r="B45" i="11361"/>
  <c r="A19" i="11361"/>
  <c r="A18" i="11361"/>
  <c r="A17" i="11361"/>
  <c r="A16" i="11361"/>
  <c r="A15" i="11361"/>
  <c r="A14" i="11361"/>
  <c r="A13" i="11361"/>
  <c r="A12" i="11361"/>
  <c r="A11" i="11361"/>
  <c r="A10" i="11361"/>
  <c r="A9" i="11361"/>
  <c r="A7" i="11361"/>
  <c r="A6" i="11361"/>
  <c r="A5" i="11361"/>
  <c r="A4" i="11361"/>
  <c r="A27" i="11361"/>
  <c r="B800" i="96"/>
  <c r="C800" i="96"/>
  <c r="B33" i="11371"/>
  <c r="A25" i="11361"/>
  <c r="G53" i="96"/>
  <c r="G920" i="96"/>
  <c r="G64" i="96"/>
  <c r="G65" i="96" s="1"/>
  <c r="G69" i="96"/>
  <c r="G74" i="96"/>
  <c r="B32" i="11371"/>
  <c r="R8" i="4"/>
  <c r="Q8" i="4"/>
  <c r="P8" i="4"/>
  <c r="O8" i="4"/>
  <c r="L8" i="4"/>
  <c r="K8" i="4"/>
  <c r="J8" i="4"/>
  <c r="I8" i="4"/>
  <c r="B752" i="96"/>
  <c r="C752" i="96"/>
  <c r="B344" i="96"/>
  <c r="C344" i="96"/>
  <c r="F8" i="6"/>
  <c r="E8" i="6"/>
  <c r="D8" i="6"/>
  <c r="C8" i="6"/>
  <c r="B31" i="11371"/>
  <c r="G380" i="96"/>
  <c r="N1202" i="96"/>
  <c r="N22" i="96"/>
  <c r="P8" i="320"/>
  <c r="Q8" i="320"/>
  <c r="R8" i="320"/>
  <c r="O8" i="320"/>
  <c r="AH8" i="11356"/>
  <c r="AI8" i="11356"/>
  <c r="AJ8" i="11356"/>
  <c r="AG8" i="11356"/>
  <c r="AB8" i="11356"/>
  <c r="AC8" i="11356"/>
  <c r="AD8" i="11356"/>
  <c r="AA8" i="11356"/>
  <c r="V8" i="11356"/>
  <c r="W8" i="11356"/>
  <c r="X8" i="11356"/>
  <c r="U8" i="11356"/>
  <c r="J8" i="11356"/>
  <c r="K8" i="11356"/>
  <c r="L8" i="11356"/>
  <c r="I8" i="11356"/>
  <c r="D8" i="11356"/>
  <c r="E8" i="11356"/>
  <c r="F8" i="11356"/>
  <c r="C8" i="11356"/>
  <c r="AH8" i="320"/>
  <c r="AI8" i="320"/>
  <c r="AJ8" i="320"/>
  <c r="AG8" i="320"/>
  <c r="AB8" i="320"/>
  <c r="AC8" i="320"/>
  <c r="AD8" i="320"/>
  <c r="AA8" i="320"/>
  <c r="V8" i="320"/>
  <c r="W8" i="320"/>
  <c r="X8" i="320"/>
  <c r="U8" i="320"/>
  <c r="J8" i="320"/>
  <c r="K8" i="320"/>
  <c r="L8" i="320"/>
  <c r="I8" i="320"/>
  <c r="D8" i="320"/>
  <c r="E8" i="320"/>
  <c r="F8" i="320"/>
  <c r="C8" i="320"/>
  <c r="AH8" i="4"/>
  <c r="AI8" i="4"/>
  <c r="AJ8" i="4"/>
  <c r="AG8" i="4"/>
  <c r="V8" i="4"/>
  <c r="W8" i="4"/>
  <c r="X8" i="4"/>
  <c r="U8" i="4"/>
  <c r="D8" i="4"/>
  <c r="E8" i="4"/>
  <c r="F8" i="4"/>
  <c r="C8" i="4"/>
  <c r="AH8" i="6"/>
  <c r="AI8" i="6"/>
  <c r="AJ8" i="6"/>
  <c r="AG8" i="6"/>
  <c r="AB8" i="6"/>
  <c r="AC8" i="6"/>
  <c r="AD8" i="6"/>
  <c r="AA8" i="6"/>
  <c r="V8" i="6"/>
  <c r="W8" i="6"/>
  <c r="X8" i="6"/>
  <c r="U8" i="6"/>
  <c r="P8" i="6"/>
  <c r="Q8" i="6"/>
  <c r="R8" i="6"/>
  <c r="O8" i="6"/>
  <c r="J8" i="6"/>
  <c r="K8" i="6"/>
  <c r="L8" i="6"/>
  <c r="I8" i="6"/>
  <c r="N6" i="96"/>
  <c r="C829" i="96"/>
  <c r="B829" i="96"/>
  <c r="C277" i="96"/>
  <c r="B277" i="96"/>
  <c r="C433" i="96"/>
  <c r="B433" i="96"/>
  <c r="C764" i="96"/>
  <c r="B764" i="96"/>
  <c r="C619" i="96"/>
  <c r="B619" i="96"/>
  <c r="C1196" i="96"/>
  <c r="B1196" i="96"/>
  <c r="C1181" i="96"/>
  <c r="B1181" i="96"/>
  <c r="C661" i="96"/>
  <c r="B661" i="96"/>
  <c r="C675" i="96"/>
  <c r="B675" i="96"/>
  <c r="C174" i="96"/>
  <c r="B174" i="96"/>
  <c r="C635" i="96"/>
  <c r="B635" i="96"/>
  <c r="C146" i="96"/>
  <c r="B146" i="96"/>
  <c r="C1005" i="96"/>
  <c r="B1005" i="96"/>
  <c r="C487" i="96"/>
  <c r="B487" i="96"/>
  <c r="C444" i="96"/>
  <c r="B444" i="96"/>
  <c r="C725" i="96"/>
  <c r="B725" i="96"/>
  <c r="C352" i="96"/>
  <c r="B352" i="96"/>
  <c r="C163" i="96"/>
  <c r="B163" i="96"/>
  <c r="C567" i="96"/>
  <c r="B567" i="96"/>
  <c r="C520" i="96"/>
  <c r="B520" i="96"/>
  <c r="C971" i="96"/>
  <c r="B971" i="96"/>
  <c r="C314" i="96"/>
  <c r="B314" i="96"/>
  <c r="C698" i="96"/>
  <c r="B698" i="96"/>
  <c r="C881" i="96"/>
  <c r="B881" i="96"/>
  <c r="C336" i="96"/>
  <c r="B336" i="96"/>
  <c r="C157" i="96"/>
  <c r="B157" i="96"/>
  <c r="C40" i="96"/>
  <c r="B40" i="96"/>
  <c r="C851" i="96"/>
  <c r="B851" i="96"/>
  <c r="C879" i="96"/>
  <c r="B879" i="96"/>
  <c r="C14" i="96"/>
  <c r="B14" i="96"/>
  <c r="C983" i="96"/>
  <c r="B983" i="96"/>
  <c r="C664" i="96"/>
  <c r="B664" i="96"/>
  <c r="C1171" i="96"/>
  <c r="B1171" i="96"/>
  <c r="C733" i="96"/>
  <c r="B733" i="96"/>
  <c r="C213" i="96"/>
  <c r="B213" i="96"/>
  <c r="C279" i="96"/>
  <c r="B279" i="96"/>
  <c r="C766" i="96"/>
  <c r="B766" i="96"/>
  <c r="C313" i="96"/>
  <c r="B313" i="96"/>
  <c r="C956" i="96"/>
  <c r="B956" i="96"/>
  <c r="C746" i="96"/>
  <c r="B746" i="96"/>
  <c r="C550" i="96"/>
  <c r="B550" i="96"/>
  <c r="C17" i="96"/>
  <c r="B17" i="96"/>
  <c r="C869" i="96"/>
  <c r="B869" i="96"/>
  <c r="C198" i="96"/>
  <c r="B198" i="96"/>
  <c r="C483" i="96"/>
  <c r="B483" i="96"/>
  <c r="C327" i="96"/>
  <c r="B327" i="96"/>
  <c r="C1072" i="96"/>
  <c r="B1072" i="96"/>
  <c r="C630" i="96"/>
  <c r="B630" i="96"/>
  <c r="C1033" i="96"/>
  <c r="B1033" i="96"/>
  <c r="C516" i="96"/>
  <c r="B516" i="96"/>
  <c r="C958" i="96"/>
  <c r="B958" i="96"/>
  <c r="C965" i="96"/>
  <c r="B965" i="96"/>
  <c r="C115" i="96"/>
  <c r="B115" i="96"/>
  <c r="C836" i="96"/>
  <c r="B836" i="96"/>
  <c r="C756" i="96"/>
  <c r="B756" i="96"/>
  <c r="C142" i="96"/>
  <c r="B142" i="96"/>
  <c r="C1169" i="96"/>
  <c r="B1169" i="96"/>
  <c r="C897" i="96"/>
  <c r="B897" i="96"/>
  <c r="C514" i="96"/>
  <c r="B514" i="96"/>
  <c r="C848" i="96"/>
  <c r="B848" i="96"/>
  <c r="C485" i="96"/>
  <c r="B485" i="96"/>
  <c r="C181" i="96"/>
  <c r="B181" i="96"/>
  <c r="C893" i="96"/>
  <c r="B893" i="96"/>
  <c r="C162" i="96"/>
  <c r="B162" i="96"/>
  <c r="C22" i="96"/>
  <c r="B22" i="96"/>
  <c r="C1059" i="96"/>
  <c r="B1059" i="96"/>
  <c r="C645" i="96"/>
  <c r="B645" i="96"/>
  <c r="C1036" i="96"/>
  <c r="B1036" i="96"/>
  <c r="C243" i="96"/>
  <c r="B243" i="96"/>
  <c r="C916" i="96"/>
  <c r="B916" i="96"/>
  <c r="C861" i="96"/>
  <c r="B861" i="96"/>
  <c r="C196" i="96"/>
  <c r="B196" i="96"/>
  <c r="C552" i="96"/>
  <c r="B552" i="96"/>
  <c r="C399" i="96"/>
  <c r="B399" i="96"/>
  <c r="C12" i="96"/>
  <c r="B12" i="96"/>
  <c r="C396" i="96"/>
  <c r="B396" i="96"/>
  <c r="C620" i="96"/>
  <c r="B620" i="96"/>
  <c r="C252" i="96"/>
  <c r="B252" i="96"/>
  <c r="C834" i="96"/>
  <c r="B834" i="96"/>
  <c r="C268" i="96"/>
  <c r="B268" i="96"/>
  <c r="C912" i="96"/>
  <c r="B912" i="96"/>
  <c r="C754" i="96"/>
  <c r="B754" i="96"/>
  <c r="C1038" i="96"/>
  <c r="B1038" i="96"/>
  <c r="C31" i="96"/>
  <c r="B31" i="96"/>
  <c r="C29" i="96"/>
  <c r="B29" i="96"/>
  <c r="C704" i="96"/>
  <c r="B704" i="96"/>
  <c r="C463" i="96"/>
  <c r="B463" i="96"/>
  <c r="C628" i="96"/>
  <c r="B628" i="96"/>
  <c r="C1116" i="96"/>
  <c r="B1116" i="96"/>
  <c r="C1158" i="96"/>
  <c r="B1158" i="96"/>
  <c r="C713" i="96"/>
  <c r="B713" i="96"/>
  <c r="C36" i="96"/>
  <c r="B36" i="96"/>
  <c r="C1061" i="96"/>
  <c r="B1061" i="96"/>
  <c r="C932" i="96"/>
  <c r="B932" i="96"/>
  <c r="C826" i="96"/>
  <c r="B826" i="96"/>
  <c r="C356" i="96"/>
  <c r="B356" i="96"/>
  <c r="C84" i="96"/>
  <c r="B84" i="96"/>
  <c r="C558" i="96"/>
  <c r="B558" i="96"/>
  <c r="C783" i="96"/>
  <c r="B783" i="96"/>
  <c r="C1023" i="96"/>
  <c r="B1023" i="96"/>
  <c r="C247" i="96"/>
  <c r="B247" i="96"/>
  <c r="C133" i="96"/>
  <c r="B133" i="96"/>
  <c r="C657" i="96"/>
  <c r="B657" i="96"/>
  <c r="C110" i="96"/>
  <c r="B110" i="96"/>
  <c r="C208" i="96"/>
  <c r="B208" i="96"/>
  <c r="C408" i="96"/>
  <c r="B408" i="96"/>
  <c r="C529" i="96"/>
  <c r="B529" i="96"/>
  <c r="C377" i="96"/>
  <c r="B377" i="96"/>
  <c r="C753" i="96"/>
  <c r="B753" i="96"/>
  <c r="C436" i="96"/>
  <c r="B436" i="96"/>
  <c r="C362" i="96"/>
  <c r="B362" i="96"/>
  <c r="C439" i="96"/>
  <c r="B439" i="96"/>
  <c r="C515" i="96"/>
  <c r="B515" i="96"/>
  <c r="C1027" i="96"/>
  <c r="B1027" i="96"/>
  <c r="C1077" i="96"/>
  <c r="B1077" i="96"/>
  <c r="C472" i="96"/>
  <c r="B472" i="96"/>
  <c r="C997" i="96"/>
  <c r="B997" i="96"/>
  <c r="C91" i="96"/>
  <c r="B91" i="96"/>
  <c r="C1143" i="96"/>
  <c r="B1143" i="96"/>
  <c r="C1058" i="96"/>
  <c r="B1058" i="96"/>
  <c r="C239" i="96"/>
  <c r="B239" i="96"/>
  <c r="C41" i="96"/>
  <c r="B41" i="96"/>
  <c r="C781" i="96"/>
  <c r="B781" i="96"/>
  <c r="C190" i="96"/>
  <c r="B190" i="96"/>
  <c r="C1109" i="96"/>
  <c r="B1109" i="96"/>
  <c r="C841" i="96"/>
  <c r="B841" i="96"/>
  <c r="C953" i="96"/>
  <c r="B953" i="96"/>
  <c r="C703" i="96"/>
  <c r="B703" i="96"/>
  <c r="C1000" i="96"/>
  <c r="B1000" i="96"/>
  <c r="C582" i="96"/>
  <c r="B582" i="96"/>
  <c r="C862" i="96"/>
  <c r="B862" i="96"/>
  <c r="C650" i="96"/>
  <c r="B650" i="96"/>
  <c r="C564" i="96"/>
  <c r="B564" i="96"/>
  <c r="C124" i="96"/>
  <c r="B124" i="96"/>
  <c r="C276" i="96"/>
  <c r="B276" i="96"/>
  <c r="C1026" i="96"/>
  <c r="B1026" i="96"/>
  <c r="C709" i="96"/>
  <c r="B709" i="96"/>
  <c r="C842" i="96"/>
  <c r="B842" i="96"/>
  <c r="C382" i="96"/>
  <c r="B382" i="96"/>
  <c r="C648" i="96"/>
  <c r="B648" i="96"/>
  <c r="C1049" i="96"/>
  <c r="B1049" i="96"/>
  <c r="C1122" i="96"/>
  <c r="B1122" i="96"/>
  <c r="C375" i="96"/>
  <c r="B375" i="96"/>
  <c r="C1167" i="96"/>
  <c r="B1167" i="96"/>
  <c r="C440" i="96"/>
  <c r="B440" i="96"/>
  <c r="C403" i="96"/>
  <c r="B403" i="96"/>
  <c r="C1029" i="96"/>
  <c r="B1029" i="96"/>
  <c r="C404" i="96"/>
  <c r="B404" i="96"/>
  <c r="C125" i="96"/>
  <c r="B125" i="96"/>
  <c r="A34" i="11382"/>
  <c r="B27" i="11382"/>
  <c r="B26" i="11382"/>
  <c r="B25" i="11382"/>
  <c r="B24" i="11382"/>
  <c r="B23" i="11382"/>
  <c r="B22" i="11382"/>
  <c r="B21" i="11382"/>
  <c r="B20" i="11382"/>
  <c r="B19" i="11382"/>
  <c r="B18" i="11382"/>
  <c r="B17" i="11382"/>
  <c r="B16" i="11382"/>
  <c r="B15" i="11382"/>
  <c r="B14" i="11382"/>
  <c r="B13" i="11382"/>
  <c r="B12" i="11382"/>
  <c r="B11" i="11382"/>
  <c r="B10" i="11382"/>
  <c r="B9" i="11382"/>
  <c r="B8" i="11382"/>
  <c r="B7" i="11382"/>
  <c r="B6" i="11382"/>
  <c r="B5" i="11382"/>
  <c r="B4" i="11382"/>
  <c r="C211" i="96"/>
  <c r="C16" i="96"/>
  <c r="C129" i="96"/>
  <c r="C284" i="96"/>
  <c r="C306" i="96"/>
  <c r="C390" i="96"/>
  <c r="C569" i="96"/>
  <c r="C639" i="96"/>
  <c r="C773" i="96"/>
  <c r="C790" i="96"/>
  <c r="C843" i="96"/>
  <c r="C1015" i="96"/>
  <c r="C1100" i="96"/>
  <c r="C1102" i="96"/>
  <c r="C1170" i="96"/>
  <c r="C1195" i="96"/>
  <c r="B16" i="96"/>
  <c r="B129" i="96"/>
  <c r="B284" i="96"/>
  <c r="B306" i="96"/>
  <c r="B390" i="96"/>
  <c r="B569" i="96"/>
  <c r="B639" i="96"/>
  <c r="B773" i="96"/>
  <c r="B790" i="96"/>
  <c r="B843" i="96"/>
  <c r="B1015" i="96"/>
  <c r="B1100" i="96"/>
  <c r="B1102" i="96"/>
  <c r="B1170" i="96"/>
  <c r="B1195" i="96"/>
  <c r="B1201" i="96"/>
  <c r="C1201" i="96"/>
  <c r="B934" i="96"/>
  <c r="C934" i="96"/>
  <c r="B774" i="96"/>
  <c r="C774" i="96"/>
  <c r="B755" i="96"/>
  <c r="C755" i="96"/>
  <c r="B537" i="96"/>
  <c r="C537" i="96"/>
  <c r="B1209" i="96"/>
  <c r="C1209" i="96"/>
  <c r="B1184" i="96"/>
  <c r="C1184" i="96"/>
  <c r="B1177" i="96"/>
  <c r="C1177" i="96"/>
  <c r="B1160" i="96"/>
  <c r="C1160" i="96"/>
  <c r="B1121" i="96"/>
  <c r="C1121" i="96"/>
  <c r="B1084" i="96"/>
  <c r="C1084" i="96"/>
  <c r="B1078" i="96"/>
  <c r="C1078" i="96"/>
  <c r="B1070" i="96"/>
  <c r="C1070" i="96"/>
  <c r="B1032" i="96"/>
  <c r="C1032" i="96"/>
  <c r="B1016" i="96"/>
  <c r="C1016" i="96"/>
  <c r="B1014" i="96"/>
  <c r="C1014" i="96"/>
  <c r="B1013" i="96"/>
  <c r="C1013" i="96"/>
  <c r="B993" i="96"/>
  <c r="C993" i="96"/>
  <c r="B951" i="96"/>
  <c r="C951" i="96"/>
  <c r="B939" i="96"/>
  <c r="C939" i="96"/>
  <c r="B928" i="96"/>
  <c r="C928" i="96"/>
  <c r="B927" i="96"/>
  <c r="C927" i="96"/>
  <c r="B910" i="96"/>
  <c r="C910" i="96"/>
  <c r="B895" i="96"/>
  <c r="C895" i="96"/>
  <c r="B890" i="96"/>
  <c r="C890" i="96"/>
  <c r="B850" i="96"/>
  <c r="C850" i="96"/>
  <c r="B849" i="96"/>
  <c r="C849" i="96"/>
  <c r="B844" i="96"/>
  <c r="C844" i="96"/>
  <c r="B805" i="96"/>
  <c r="C805" i="96"/>
  <c r="B803" i="96"/>
  <c r="C803" i="96"/>
  <c r="B745" i="96"/>
  <c r="C745" i="96"/>
  <c r="B741" i="96"/>
  <c r="C741" i="96"/>
  <c r="B737" i="96"/>
  <c r="C737" i="96"/>
  <c r="B721" i="96"/>
  <c r="C721" i="96"/>
  <c r="B711" i="96"/>
  <c r="C711" i="96"/>
  <c r="B656" i="96"/>
  <c r="C656" i="96"/>
  <c r="B646" i="96"/>
  <c r="C646" i="96"/>
  <c r="B601" i="96"/>
  <c r="C601" i="96"/>
  <c r="B565" i="96"/>
  <c r="C565" i="96"/>
  <c r="B553" i="96"/>
  <c r="C553" i="96"/>
  <c r="B551" i="96"/>
  <c r="C551" i="96"/>
  <c r="B507" i="96"/>
  <c r="C507" i="96"/>
  <c r="B501" i="96"/>
  <c r="C501" i="96"/>
  <c r="B494" i="96"/>
  <c r="C494" i="96"/>
  <c r="B493" i="96"/>
  <c r="C493" i="96"/>
  <c r="B488" i="96"/>
  <c r="C488" i="96"/>
  <c r="B484" i="96"/>
  <c r="C484" i="96"/>
  <c r="B478" i="96"/>
  <c r="C478" i="96"/>
  <c r="B446" i="96"/>
  <c r="C446" i="96"/>
  <c r="B427" i="96"/>
  <c r="C427" i="96"/>
  <c r="B335" i="96"/>
  <c r="C335" i="96"/>
  <c r="B310" i="96"/>
  <c r="C310" i="96"/>
  <c r="B280" i="96"/>
  <c r="C280" i="96"/>
  <c r="B264" i="96"/>
  <c r="C264" i="96"/>
  <c r="B253" i="96"/>
  <c r="C253" i="96"/>
  <c r="B250" i="96"/>
  <c r="C250" i="96"/>
  <c r="B206" i="96"/>
  <c r="C206" i="96"/>
  <c r="B205" i="96"/>
  <c r="C205" i="96"/>
  <c r="B202" i="96"/>
  <c r="C202" i="96"/>
  <c r="B197" i="96"/>
  <c r="C197" i="96"/>
  <c r="B170" i="96"/>
  <c r="C170" i="96"/>
  <c r="B168" i="96"/>
  <c r="C168" i="96"/>
  <c r="B117" i="96"/>
  <c r="C117" i="96"/>
  <c r="B68" i="96"/>
  <c r="C68" i="96"/>
  <c r="B54" i="96"/>
  <c r="C54" i="96"/>
  <c r="B52" i="96"/>
  <c r="C52" i="96"/>
  <c r="B50" i="96"/>
  <c r="C50" i="96"/>
  <c r="B42" i="96"/>
  <c r="C42" i="96"/>
  <c r="B32" i="96"/>
  <c r="C32" i="96"/>
  <c r="B26" i="96"/>
  <c r="C26" i="96"/>
  <c r="G415" i="96"/>
  <c r="G819" i="96"/>
  <c r="G821" i="96" s="1"/>
  <c r="G859" i="96"/>
  <c r="G860" i="96"/>
  <c r="G769" i="96"/>
  <c r="B61" i="96"/>
  <c r="C61" i="96"/>
  <c r="B1147" i="96"/>
  <c r="C1147" i="96"/>
  <c r="B151" i="96"/>
  <c r="C151" i="96"/>
  <c r="B449" i="96"/>
  <c r="C449" i="96"/>
  <c r="C10" i="4"/>
  <c r="AG10" i="6"/>
  <c r="AA10" i="6"/>
  <c r="C1168" i="96"/>
  <c r="B1168" i="96"/>
  <c r="C363" i="96"/>
  <c r="B363" i="96"/>
  <c r="C789" i="96"/>
  <c r="B789" i="96"/>
  <c r="C497" i="96"/>
  <c r="B497" i="96"/>
  <c r="C119" i="96"/>
  <c r="B119" i="96"/>
  <c r="C140" i="96"/>
  <c r="B140" i="96"/>
  <c r="C506" i="96"/>
  <c r="B506" i="96"/>
  <c r="C911" i="96"/>
  <c r="B911" i="96"/>
  <c r="C1172" i="96"/>
  <c r="B1172" i="96"/>
  <c r="C1189" i="96"/>
  <c r="B1189" i="96"/>
  <c r="C76" i="96"/>
  <c r="B76" i="96"/>
  <c r="C246" i="96"/>
  <c r="B246" i="96"/>
  <c r="C954" i="96"/>
  <c r="B954" i="96"/>
  <c r="C107" i="96"/>
  <c r="B107" i="96"/>
  <c r="C443" i="96"/>
  <c r="B443" i="96"/>
  <c r="C1073" i="96"/>
  <c r="B1073" i="96"/>
  <c r="C931" i="96"/>
  <c r="B931" i="96"/>
  <c r="C387" i="96"/>
  <c r="B387" i="96"/>
  <c r="C155" i="96"/>
  <c r="B155" i="96"/>
  <c r="C743" i="96"/>
  <c r="B743" i="96"/>
  <c r="C1190" i="96"/>
  <c r="B1190" i="96"/>
  <c r="C150" i="96"/>
  <c r="B150" i="96"/>
  <c r="C83" i="96"/>
  <c r="B83" i="96"/>
  <c r="C1069" i="96"/>
  <c r="B1069" i="96"/>
  <c r="C1117" i="96"/>
  <c r="B1117" i="96"/>
  <c r="C624" i="96"/>
  <c r="B624" i="96"/>
  <c r="C708" i="96"/>
  <c r="B708" i="96"/>
  <c r="C489" i="96"/>
  <c r="B489" i="96"/>
  <c r="C660" i="96"/>
  <c r="B660" i="96"/>
  <c r="C128" i="96"/>
  <c r="B128" i="96"/>
  <c r="C460" i="96"/>
  <c r="B460" i="96"/>
  <c r="C319" i="96"/>
  <c r="B319" i="96"/>
  <c r="C614" i="96"/>
  <c r="B614" i="96"/>
  <c r="C456" i="96"/>
  <c r="B456" i="96"/>
  <c r="C285" i="96"/>
  <c r="B285" i="96"/>
  <c r="C454" i="96"/>
  <c r="B454" i="96"/>
  <c r="C287" i="96"/>
  <c r="B287" i="96"/>
  <c r="C819" i="96"/>
  <c r="B819" i="96"/>
  <c r="C429" i="96"/>
  <c r="B429" i="96"/>
  <c r="C876" i="96"/>
  <c r="B876" i="96"/>
  <c r="C65" i="96"/>
  <c r="B65" i="96"/>
  <c r="C1083" i="96"/>
  <c r="B1083" i="96"/>
  <c r="C380" i="96"/>
  <c r="B380" i="96"/>
  <c r="C33" i="96"/>
  <c r="B33" i="96"/>
  <c r="C424" i="96"/>
  <c r="B424" i="96"/>
  <c r="C522" i="96"/>
  <c r="B522" i="96"/>
  <c r="C821" i="96"/>
  <c r="B821" i="96"/>
  <c r="C1062" i="96"/>
  <c r="B1062" i="96"/>
  <c r="C1125" i="96"/>
  <c r="B1125" i="96"/>
  <c r="C64" i="96"/>
  <c r="B64" i="96"/>
  <c r="C1105" i="96"/>
  <c r="B1105" i="96"/>
  <c r="C113" i="96"/>
  <c r="B113" i="96"/>
  <c r="C686" i="96"/>
  <c r="B686" i="96"/>
  <c r="C846" i="96"/>
  <c r="B846" i="96"/>
  <c r="C6" i="96"/>
  <c r="B6" i="96"/>
  <c r="C687" i="96"/>
  <c r="B687" i="96"/>
  <c r="C180" i="96"/>
  <c r="B180" i="96"/>
  <c r="C359" i="96"/>
  <c r="B359" i="96"/>
  <c r="C262" i="96"/>
  <c r="B262" i="96"/>
  <c r="C1203" i="96"/>
  <c r="B1203" i="96"/>
  <c r="C563" i="96"/>
  <c r="B563" i="96"/>
  <c r="C385" i="96"/>
  <c r="B385" i="96"/>
  <c r="C45" i="96"/>
  <c r="B45" i="96"/>
  <c r="C598" i="96"/>
  <c r="B598" i="96"/>
  <c r="C968" i="96"/>
  <c r="B968" i="96"/>
  <c r="C669" i="96"/>
  <c r="B669" i="96"/>
  <c r="C297" i="96"/>
  <c r="B297" i="96"/>
  <c r="C641" i="96"/>
  <c r="B641" i="96"/>
  <c r="C1112" i="96"/>
  <c r="B1112" i="96"/>
  <c r="C108" i="96"/>
  <c r="B108" i="96"/>
  <c r="C3" i="96"/>
  <c r="B3" i="96"/>
  <c r="C435" i="96"/>
  <c r="B435" i="96"/>
  <c r="C823" i="96"/>
  <c r="B823" i="96"/>
  <c r="C859" i="96"/>
  <c r="B859" i="96"/>
  <c r="C776" i="96"/>
  <c r="B776" i="96"/>
  <c r="C1076" i="96"/>
  <c r="B1076" i="96"/>
  <c r="C1093" i="96"/>
  <c r="B1093" i="96"/>
  <c r="C71" i="96"/>
  <c r="B71" i="96"/>
  <c r="C461" i="96"/>
  <c r="B461" i="96"/>
  <c r="C194" i="96"/>
  <c r="B194" i="96"/>
  <c r="C636" i="96"/>
  <c r="B636" i="96"/>
  <c r="C27" i="96"/>
  <c r="B27" i="96"/>
  <c r="C659" i="96"/>
  <c r="B659" i="96"/>
  <c r="C1050" i="96"/>
  <c r="B1050" i="96"/>
  <c r="C86" i="96"/>
  <c r="B86" i="96"/>
  <c r="C972" i="96"/>
  <c r="B972" i="96"/>
  <c r="C304" i="96"/>
  <c r="B304" i="96"/>
  <c r="C589" i="96"/>
  <c r="B589" i="96"/>
  <c r="C532" i="96"/>
  <c r="B532" i="96"/>
  <c r="C1194" i="96"/>
  <c r="B1194" i="96"/>
  <c r="C392" i="96"/>
  <c r="B392" i="96"/>
  <c r="C69" i="96"/>
  <c r="B69" i="96"/>
  <c r="C527" i="96"/>
  <c r="B527" i="96"/>
  <c r="C602" i="96"/>
  <c r="B602" i="96"/>
  <c r="C291" i="96"/>
  <c r="B291" i="96"/>
  <c r="C421" i="96"/>
  <c r="B421" i="96"/>
  <c r="C10" i="96"/>
  <c r="B10" i="96"/>
  <c r="C1205" i="96"/>
  <c r="B1205" i="96"/>
  <c r="C329" i="96"/>
  <c r="B329" i="96"/>
  <c r="C1134" i="96"/>
  <c r="B1134" i="96"/>
  <c r="C74" i="96"/>
  <c r="B74" i="96"/>
  <c r="C415" i="96"/>
  <c r="B415" i="96"/>
  <c r="C984" i="96"/>
  <c r="B984" i="96"/>
  <c r="C1174" i="96"/>
  <c r="B1174" i="96"/>
  <c r="C957" i="96"/>
  <c r="B957" i="96"/>
  <c r="C227" i="96"/>
  <c r="B227" i="96"/>
  <c r="C568" i="96"/>
  <c r="B568" i="96"/>
  <c r="C161" i="96"/>
  <c r="B161" i="96"/>
  <c r="C95" i="96"/>
  <c r="B95" i="96"/>
  <c r="C860" i="96"/>
  <c r="B860" i="96"/>
  <c r="C459" i="96"/>
  <c r="B459" i="96"/>
  <c r="C53" i="96"/>
  <c r="B53" i="96"/>
  <c r="C312" i="96"/>
  <c r="B312" i="96"/>
  <c r="C769" i="96"/>
  <c r="B769" i="96"/>
  <c r="C173" i="96"/>
  <c r="B173" i="96"/>
  <c r="C156" i="96"/>
  <c r="B156" i="96"/>
  <c r="C47" i="96"/>
  <c r="B47" i="96"/>
  <c r="C539" i="96"/>
  <c r="B539" i="96"/>
  <c r="C1047" i="96"/>
  <c r="B1047" i="96"/>
  <c r="C8" i="96"/>
  <c r="B8" i="96"/>
  <c r="C20" i="96"/>
  <c r="B20" i="96"/>
  <c r="C878" i="96"/>
  <c r="B878" i="96"/>
  <c r="C900" i="96"/>
  <c r="B900" i="96"/>
  <c r="C1101" i="96"/>
  <c r="B1101" i="96"/>
  <c r="C395" i="96"/>
  <c r="B395" i="96"/>
  <c r="C899" i="96"/>
  <c r="B899" i="96"/>
  <c r="C974" i="96"/>
  <c r="B974" i="96"/>
  <c r="C1094" i="96"/>
  <c r="B1094" i="96"/>
  <c r="C681" i="96"/>
  <c r="B681" i="96"/>
  <c r="C727" i="96"/>
  <c r="B727" i="96"/>
  <c r="C234" i="96"/>
  <c r="B234" i="96"/>
  <c r="C920" i="96"/>
  <c r="B920" i="96"/>
  <c r="C575" i="96"/>
  <c r="B575" i="96"/>
  <c r="C914" i="96"/>
  <c r="B914" i="96"/>
  <c r="C634" i="96"/>
  <c r="B634" i="96"/>
  <c r="C451" i="96"/>
  <c r="B451" i="96"/>
  <c r="C1006" i="96"/>
  <c r="B1006" i="96"/>
  <c r="C677" i="96"/>
  <c r="B677" i="96"/>
  <c r="C761" i="96"/>
  <c r="B761" i="96"/>
  <c r="C587" i="96"/>
  <c r="B587" i="96"/>
  <c r="C996" i="96"/>
  <c r="B996" i="96"/>
  <c r="C169" i="96"/>
  <c r="B169" i="96"/>
  <c r="C257" i="96"/>
  <c r="B257" i="96"/>
  <c r="C425" i="96"/>
  <c r="B425" i="96"/>
  <c r="C423" i="96"/>
  <c r="B423" i="96"/>
  <c r="C782" i="96"/>
  <c r="B782" i="96"/>
  <c r="C642" i="96"/>
  <c r="B642" i="96"/>
  <c r="C1156" i="96"/>
  <c r="B1156" i="96"/>
  <c r="C585" i="96"/>
  <c r="B585" i="96"/>
  <c r="C358" i="96"/>
  <c r="B358" i="96"/>
  <c r="C101" i="96"/>
  <c r="B101" i="96"/>
  <c r="C512" i="96"/>
  <c r="B512" i="96"/>
  <c r="C90" i="96"/>
  <c r="B90" i="96"/>
  <c r="C560" i="96"/>
  <c r="B560" i="96"/>
  <c r="C777" i="96"/>
  <c r="B777" i="96"/>
  <c r="C830" i="96"/>
  <c r="B830" i="96"/>
  <c r="C811" i="96"/>
  <c r="B811" i="96"/>
  <c r="C138" i="96"/>
  <c r="B138" i="96"/>
  <c r="B211" i="96"/>
  <c r="C405" i="96"/>
  <c r="B405" i="96"/>
  <c r="C1104" i="96"/>
  <c r="B1104" i="96"/>
  <c r="C970" i="96"/>
  <c r="B970" i="96"/>
  <c r="C875" i="96"/>
  <c r="B875" i="96"/>
  <c r="C369" i="96"/>
  <c r="B369" i="96"/>
  <c r="C188" i="96"/>
  <c r="B188" i="96"/>
  <c r="C332" i="96"/>
  <c r="B332" i="96"/>
  <c r="C510" i="96"/>
  <c r="B510" i="96"/>
  <c r="C453" i="96"/>
  <c r="B453" i="96"/>
  <c r="C1025" i="96"/>
  <c r="B1025" i="96"/>
  <c r="C969" i="96"/>
  <c r="B969" i="96"/>
  <c r="C328" i="96"/>
  <c r="B328" i="96"/>
  <c r="C79" i="96"/>
  <c r="B79" i="96"/>
  <c r="C1165" i="96"/>
  <c r="B1165" i="96"/>
  <c r="C962" i="96"/>
  <c r="B962" i="96"/>
  <c r="C1152" i="96"/>
  <c r="B1152" i="96"/>
  <c r="C228" i="96"/>
  <c r="B228" i="96"/>
  <c r="C807" i="96"/>
  <c r="B807" i="96"/>
  <c r="C559" i="96"/>
  <c r="B559" i="96"/>
  <c r="C1009" i="96"/>
  <c r="B1009" i="96"/>
  <c r="C929" i="96"/>
  <c r="B929" i="96"/>
  <c r="C496" i="96"/>
  <c r="B496" i="96"/>
  <c r="C578" i="96"/>
  <c r="B578" i="96"/>
  <c r="C678" i="96"/>
  <c r="B678" i="96"/>
  <c r="C571" i="96"/>
  <c r="B571" i="96"/>
  <c r="C715" i="96"/>
  <c r="B715" i="96"/>
  <c r="C278" i="96"/>
  <c r="B278" i="96"/>
  <c r="C400" i="96"/>
  <c r="B400" i="96"/>
  <c r="C1067" i="96"/>
  <c r="B1067" i="96"/>
  <c r="C1019" i="96"/>
  <c r="B1019" i="96"/>
  <c r="C718" i="96"/>
  <c r="B718" i="96"/>
  <c r="B1166" i="96"/>
  <c r="C1166" i="96"/>
  <c r="G914" i="96"/>
  <c r="AE61" i="11368"/>
  <c r="AD61" i="11368"/>
  <c r="AB61" i="11368"/>
  <c r="AA61" i="11368"/>
  <c r="AJ59" i="11368"/>
  <c r="AI59" i="11368"/>
  <c r="AH59" i="11368"/>
  <c r="AG59" i="11368"/>
  <c r="AE59" i="11368"/>
  <c r="AD59" i="11368"/>
  <c r="AB59" i="11368"/>
  <c r="AA59" i="11368"/>
  <c r="AJ58" i="11368"/>
  <c r="AI58" i="11368"/>
  <c r="AH58" i="11368"/>
  <c r="AG58" i="11368"/>
  <c r="AE58" i="11368"/>
  <c r="AD58" i="11368"/>
  <c r="AB58" i="11368"/>
  <c r="AA58" i="11368"/>
  <c r="AJ57" i="11368"/>
  <c r="AI57" i="11368"/>
  <c r="AH57" i="11368"/>
  <c r="AG57" i="11368"/>
  <c r="AE57" i="11368"/>
  <c r="AD57" i="11368"/>
  <c r="AF57" i="11368" s="1"/>
  <c r="AB57" i="11368"/>
  <c r="AA57" i="11368"/>
  <c r="AJ56" i="11368"/>
  <c r="AI56" i="11368"/>
  <c r="AH56" i="11368"/>
  <c r="AG56" i="11368"/>
  <c r="AE56" i="11368"/>
  <c r="AD56" i="11368"/>
  <c r="AF56" i="11368" s="1"/>
  <c r="AB56" i="11368"/>
  <c r="AA56" i="11368"/>
  <c r="AJ55" i="11368"/>
  <c r="AI55" i="11368"/>
  <c r="AH55" i="11368"/>
  <c r="AG55" i="11368"/>
  <c r="AE55" i="11368"/>
  <c r="AD55" i="11368"/>
  <c r="AB55" i="11368"/>
  <c r="AA55" i="11368"/>
  <c r="N51" i="96"/>
  <c r="N19" i="96"/>
  <c r="N9" i="96"/>
  <c r="N70" i="96"/>
  <c r="N75" i="96"/>
  <c r="C164" i="96"/>
  <c r="B164" i="96"/>
  <c r="C7" i="96"/>
  <c r="C24" i="96"/>
  <c r="C25" i="96"/>
  <c r="C39" i="96"/>
  <c r="C89" i="96"/>
  <c r="C99" i="96"/>
  <c r="C102" i="96"/>
  <c r="C135" i="96"/>
  <c r="C143" i="96"/>
  <c r="C147" i="96"/>
  <c r="C175" i="96"/>
  <c r="C176" i="96"/>
  <c r="C200" i="96"/>
  <c r="C223" i="96"/>
  <c r="C226" i="96"/>
  <c r="C240" i="96"/>
  <c r="C292" i="96"/>
  <c r="C338" i="96"/>
  <c r="C373" i="96"/>
  <c r="C374" i="96"/>
  <c r="C389" i="96"/>
  <c r="C394" i="96"/>
  <c r="C455" i="96"/>
  <c r="C457" i="96"/>
  <c r="C477" i="96"/>
  <c r="C486" i="96"/>
  <c r="C526" i="96"/>
  <c r="C546" i="96"/>
  <c r="C556" i="96"/>
  <c r="C557" i="96"/>
  <c r="C561" i="96"/>
  <c r="C562" i="96"/>
  <c r="C570" i="96"/>
  <c r="C577" i="96"/>
  <c r="C593" i="96"/>
  <c r="C597" i="96"/>
  <c r="C604" i="96"/>
  <c r="C610" i="96"/>
  <c r="C673" i="96"/>
  <c r="C680" i="96"/>
  <c r="C690" i="96"/>
  <c r="C694" i="96"/>
  <c r="C734" i="96"/>
  <c r="C759" i="96"/>
  <c r="C787" i="96"/>
  <c r="C792" i="96"/>
  <c r="C797" i="96"/>
  <c r="C824" i="96"/>
  <c r="C904" i="96"/>
  <c r="C919" i="96"/>
  <c r="C933" i="96"/>
  <c r="C942" i="96"/>
  <c r="C943" i="96"/>
  <c r="C1010" i="96"/>
  <c r="C1012" i="96"/>
  <c r="C1035" i="96"/>
  <c r="C1063" i="96"/>
  <c r="C1086" i="96"/>
  <c r="C1124" i="96"/>
  <c r="C1162" i="96"/>
  <c r="C59" i="96"/>
  <c r="C75" i="96"/>
  <c r="C289" i="96"/>
  <c r="C311" i="96"/>
  <c r="C586" i="96"/>
  <c r="C647" i="96"/>
  <c r="C995" i="96"/>
  <c r="C34" i="96"/>
  <c r="C51" i="96"/>
  <c r="C81" i="96"/>
  <c r="C127" i="96"/>
  <c r="C130" i="96"/>
  <c r="C238" i="96"/>
  <c r="C282" i="96"/>
  <c r="C322" i="96"/>
  <c r="C410" i="96"/>
  <c r="C413" i="96"/>
  <c r="C508" i="96"/>
  <c r="C572" i="96"/>
  <c r="C873" i="96"/>
  <c r="C915" i="96"/>
  <c r="C1141" i="96"/>
  <c r="C977" i="96"/>
  <c r="C1011" i="96"/>
  <c r="C1045" i="96"/>
  <c r="C1153" i="96"/>
  <c r="C1197" i="96"/>
  <c r="B7" i="96"/>
  <c r="B24" i="96"/>
  <c r="B25" i="96"/>
  <c r="B39" i="96"/>
  <c r="B89" i="96"/>
  <c r="B99" i="96"/>
  <c r="B102" i="96"/>
  <c r="B135" i="96"/>
  <c r="B143" i="96"/>
  <c r="B147" i="96"/>
  <c r="B175" i="96"/>
  <c r="B176" i="96"/>
  <c r="B200" i="96"/>
  <c r="B223" i="96"/>
  <c r="B226" i="96"/>
  <c r="B240" i="96"/>
  <c r="B292" i="96"/>
  <c r="B338" i="96"/>
  <c r="B373" i="96"/>
  <c r="B374" i="96"/>
  <c r="B389" i="96"/>
  <c r="B394" i="96"/>
  <c r="B455" i="96"/>
  <c r="B457" i="96"/>
  <c r="B477" i="96"/>
  <c r="B486" i="96"/>
  <c r="B526" i="96"/>
  <c r="B546" i="96"/>
  <c r="B556" i="96"/>
  <c r="B557" i="96"/>
  <c r="B561" i="96"/>
  <c r="B562" i="96"/>
  <c r="B570" i="96"/>
  <c r="B577" i="96"/>
  <c r="B593" i="96"/>
  <c r="B597" i="96"/>
  <c r="B604" i="96"/>
  <c r="B610" i="96"/>
  <c r="B673" i="96"/>
  <c r="B680" i="96"/>
  <c r="B690" i="96"/>
  <c r="B694" i="96"/>
  <c r="B734" i="96"/>
  <c r="B759" i="96"/>
  <c r="B787" i="96"/>
  <c r="B792" i="96"/>
  <c r="B797" i="96"/>
  <c r="B824" i="96"/>
  <c r="B904" i="96"/>
  <c r="B919" i="96"/>
  <c r="B933" i="96"/>
  <c r="B942" i="96"/>
  <c r="B943" i="96"/>
  <c r="B1010" i="96"/>
  <c r="B1012" i="96"/>
  <c r="B1035" i="96"/>
  <c r="B1063" i="96"/>
  <c r="B1086" i="96"/>
  <c r="B1124" i="96"/>
  <c r="B1162" i="96"/>
  <c r="B59" i="96"/>
  <c r="B75" i="96"/>
  <c r="B289" i="96"/>
  <c r="B311" i="96"/>
  <c r="B586" i="96"/>
  <c r="B647" i="96"/>
  <c r="B995" i="96"/>
  <c r="B34" i="96"/>
  <c r="B51" i="96"/>
  <c r="B81" i="96"/>
  <c r="B127" i="96"/>
  <c r="B130" i="96"/>
  <c r="B238" i="96"/>
  <c r="B282" i="96"/>
  <c r="B322" i="96"/>
  <c r="B410" i="96"/>
  <c r="B413" i="96"/>
  <c r="B508" i="96"/>
  <c r="B572" i="96"/>
  <c r="B873" i="96"/>
  <c r="B915" i="96"/>
  <c r="B1141" i="96"/>
  <c r="B977" i="96"/>
  <c r="B1011" i="96"/>
  <c r="B1045" i="96"/>
  <c r="B1153" i="96"/>
  <c r="B1197" i="96"/>
  <c r="N46" i="96"/>
  <c r="AA8" i="4"/>
  <c r="C62" i="96"/>
  <c r="C70" i="96"/>
  <c r="C72" i="96"/>
  <c r="C77" i="96"/>
  <c r="C80" i="96"/>
  <c r="C82" i="96"/>
  <c r="C88" i="96"/>
  <c r="C93" i="96"/>
  <c r="C94" i="96"/>
  <c r="C98" i="96"/>
  <c r="C100" i="96"/>
  <c r="C103" i="96"/>
  <c r="C104" i="96"/>
  <c r="C106" i="96"/>
  <c r="C112" i="96"/>
  <c r="C121" i="96"/>
  <c r="C123" i="96"/>
  <c r="C134" i="96"/>
  <c r="C136" i="96"/>
  <c r="C153" i="96"/>
  <c r="C159" i="96"/>
  <c r="C166" i="96"/>
  <c r="C167" i="96"/>
  <c r="C171" i="96"/>
  <c r="C172" i="96"/>
  <c r="C183" i="96"/>
  <c r="C184" i="96"/>
  <c r="C191" i="96"/>
  <c r="C201" i="96"/>
  <c r="C207" i="96"/>
  <c r="C209" i="96"/>
  <c r="C210" i="96"/>
  <c r="C215" i="96"/>
  <c r="C221" i="96"/>
  <c r="C224" i="96"/>
  <c r="C229" i="96"/>
  <c r="C230" i="96"/>
  <c r="C231" i="96"/>
  <c r="C235" i="96"/>
  <c r="C237" i="96"/>
  <c r="C241" i="96"/>
  <c r="C244" i="96"/>
  <c r="C245" i="96"/>
  <c r="C251" i="96"/>
  <c r="C260" i="96"/>
  <c r="C261" i="96"/>
  <c r="C265" i="96"/>
  <c r="C266" i="96"/>
  <c r="C269" i="96"/>
  <c r="C272" i="96"/>
  <c r="C275" i="96"/>
  <c r="C286" i="96"/>
  <c r="C288" i="96"/>
  <c r="C293" i="96"/>
  <c r="C295" i="96"/>
  <c r="C296" i="96"/>
  <c r="C301" i="96"/>
  <c r="C303" i="96"/>
  <c r="C305" i="96"/>
  <c r="C307" i="96"/>
  <c r="C315" i="96"/>
  <c r="C317" i="96"/>
  <c r="C318" i="96"/>
  <c r="C321" i="96"/>
  <c r="C331" i="96"/>
  <c r="C334" i="96"/>
  <c r="C337" i="96"/>
  <c r="C339" i="96"/>
  <c r="C348" i="96"/>
  <c r="C351" i="96"/>
  <c r="C355" i="96"/>
  <c r="C361" i="96"/>
  <c r="C364" i="96"/>
  <c r="C366" i="96"/>
  <c r="C367" i="96"/>
  <c r="C370" i="96"/>
  <c r="C378" i="96"/>
  <c r="C379" i="96"/>
  <c r="C384" i="96"/>
  <c r="C397" i="96"/>
  <c r="C398" i="96"/>
  <c r="C401" i="96"/>
  <c r="C407" i="96"/>
  <c r="C409" i="96"/>
  <c r="C411" i="96"/>
  <c r="C416" i="96"/>
  <c r="C422" i="96"/>
  <c r="C432" i="96"/>
  <c r="C437" i="96"/>
  <c r="C441" i="96"/>
  <c r="C442" i="96"/>
  <c r="C445" i="96"/>
  <c r="C447" i="96"/>
  <c r="C450" i="96"/>
  <c r="C466" i="96"/>
  <c r="C468" i="96"/>
  <c r="B468" i="96"/>
  <c r="C469" i="96"/>
  <c r="C474" i="96"/>
  <c r="C476" i="96"/>
  <c r="C479" i="96"/>
  <c r="C480" i="96"/>
  <c r="C481" i="96"/>
  <c r="C490" i="96"/>
  <c r="C492" i="96"/>
  <c r="C495" i="96"/>
  <c r="C499" i="96"/>
  <c r="C503" i="96"/>
  <c r="C513" i="96"/>
  <c r="C524" i="96"/>
  <c r="C534" i="96"/>
  <c r="C540" i="96"/>
  <c r="C541" i="96"/>
  <c r="C542" i="96"/>
  <c r="C545" i="96"/>
  <c r="C549" i="96"/>
  <c r="C555" i="96"/>
  <c r="C566" i="96"/>
  <c r="C588" i="96"/>
  <c r="C591" i="96"/>
  <c r="C599" i="96"/>
  <c r="C603" i="96"/>
  <c r="C605" i="96"/>
  <c r="C615" i="96"/>
  <c r="C618" i="96"/>
  <c r="C631" i="96"/>
  <c r="C632" i="96"/>
  <c r="C633" i="96"/>
  <c r="C640" i="96"/>
  <c r="C643" i="96"/>
  <c r="C651" i="96"/>
  <c r="C652" i="96"/>
  <c r="C653" i="96"/>
  <c r="C667" i="96"/>
  <c r="C670" i="96"/>
  <c r="C679" i="96"/>
  <c r="C682" i="96"/>
  <c r="C683" i="96"/>
  <c r="C684" i="96"/>
  <c r="C688" i="96"/>
  <c r="C689" i="96"/>
  <c r="C693" i="96"/>
  <c r="C696" i="96"/>
  <c r="C697" i="96"/>
  <c r="C701" i="96"/>
  <c r="C705" i="96"/>
  <c r="C714" i="96"/>
  <c r="C717" i="96"/>
  <c r="C720" i="96"/>
  <c r="C723" i="96"/>
  <c r="C724" i="96"/>
  <c r="C728" i="96"/>
  <c r="C729" i="96"/>
  <c r="C731" i="96"/>
  <c r="C736" i="96"/>
  <c r="C739" i="96"/>
  <c r="C760" i="96"/>
  <c r="C762" i="96"/>
  <c r="C765" i="96"/>
  <c r="C768" i="96"/>
  <c r="C784" i="96"/>
  <c r="C788" i="96"/>
  <c r="C793" i="96"/>
  <c r="C794" i="96"/>
  <c r="C796" i="96"/>
  <c r="C802" i="96"/>
  <c r="C806" i="96"/>
  <c r="C812" i="96"/>
  <c r="C817" i="96"/>
  <c r="C818" i="96"/>
  <c r="C822" i="96"/>
  <c r="C825" i="96"/>
  <c r="C827" i="96"/>
  <c r="C833" i="96"/>
  <c r="C838" i="96"/>
  <c r="C847" i="96"/>
  <c r="C852" i="96"/>
  <c r="C856" i="96"/>
  <c r="C858" i="96"/>
  <c r="C863" i="96"/>
  <c r="C864" i="96"/>
  <c r="C867" i="96"/>
  <c r="C870" i="96"/>
  <c r="C871" i="96"/>
  <c r="C874" i="96"/>
  <c r="C877" i="96"/>
  <c r="C880" i="96"/>
  <c r="C882" i="96"/>
  <c r="C884" i="96"/>
  <c r="C885" i="96"/>
  <c r="C886" i="96"/>
  <c r="C887" i="96"/>
  <c r="C888" i="96"/>
  <c r="C894" i="96"/>
  <c r="C896" i="96"/>
  <c r="C898" i="96"/>
  <c r="C901" i="96"/>
  <c r="C902" i="96"/>
  <c r="C905" i="96"/>
  <c r="C906" i="96"/>
  <c r="C913" i="96"/>
  <c r="C917" i="96"/>
  <c r="C921" i="96"/>
  <c r="C922" i="96"/>
  <c r="C923" i="96"/>
  <c r="C925" i="96"/>
  <c r="C936" i="96"/>
  <c r="C937" i="96"/>
  <c r="C938" i="96"/>
  <c r="C945" i="96"/>
  <c r="C947" i="96"/>
  <c r="C955" i="96"/>
  <c r="C963" i="96"/>
  <c r="C966" i="96"/>
  <c r="C967" i="96"/>
  <c r="C973" i="96"/>
  <c r="C975" i="96"/>
  <c r="C980" i="96"/>
  <c r="C981" i="96"/>
  <c r="C985" i="96"/>
  <c r="C982" i="96"/>
  <c r="C987" i="96"/>
  <c r="C990" i="96"/>
  <c r="C998" i="96"/>
  <c r="C999" i="96"/>
  <c r="C1001" i="96"/>
  <c r="C1002" i="96"/>
  <c r="C1003" i="96"/>
  <c r="C1004" i="96"/>
  <c r="C1007" i="96"/>
  <c r="C1018" i="96"/>
  <c r="C1020" i="96"/>
  <c r="C1024" i="96"/>
  <c r="C1030" i="96"/>
  <c r="C1031" i="96"/>
  <c r="C1040" i="96"/>
  <c r="C1043" i="96"/>
  <c r="C1044" i="96"/>
  <c r="C1051" i="96"/>
  <c r="C1053" i="96"/>
  <c r="C1054" i="96"/>
  <c r="C1056" i="96"/>
  <c r="C1060" i="96"/>
  <c r="C1068" i="96"/>
  <c r="C1071" i="96"/>
  <c r="C1074" i="96"/>
  <c r="C1088" i="96"/>
  <c r="C1089" i="96"/>
  <c r="C1090" i="96"/>
  <c r="C1091" i="96"/>
  <c r="C1092" i="96"/>
  <c r="C1096" i="96"/>
  <c r="C1097" i="96"/>
  <c r="C1107" i="96"/>
  <c r="C1108" i="96"/>
  <c r="C1111" i="96"/>
  <c r="C1113" i="96"/>
  <c r="C1114" i="96"/>
  <c r="C1115" i="96"/>
  <c r="C1120" i="96"/>
  <c r="C1128" i="96"/>
  <c r="C1131" i="96"/>
  <c r="C1133" i="96"/>
  <c r="C1140" i="96"/>
  <c r="C1142" i="96"/>
  <c r="C1145" i="96"/>
  <c r="C1150" i="96"/>
  <c r="C1154" i="96"/>
  <c r="C1157" i="96"/>
  <c r="C1159" i="96"/>
  <c r="C1161" i="96"/>
  <c r="C1163" i="96"/>
  <c r="C1179" i="96"/>
  <c r="C1182" i="96"/>
  <c r="C1186" i="96"/>
  <c r="C1191" i="96"/>
  <c r="C1192" i="96"/>
  <c r="C1198" i="96"/>
  <c r="C1202" i="96"/>
  <c r="C1207" i="96"/>
  <c r="C1208" i="96"/>
  <c r="C214" i="96"/>
  <c r="C535" i="96"/>
  <c r="C749" i="96"/>
  <c r="C376" i="96"/>
  <c r="C426" i="96"/>
  <c r="C853" i="96"/>
  <c r="C758" i="96"/>
  <c r="C1046" i="96"/>
  <c r="C325" i="96"/>
  <c r="C625" i="96"/>
  <c r="C695" i="96"/>
  <c r="C141" i="96"/>
  <c r="C204" i="96"/>
  <c r="C1130" i="96"/>
  <c r="B9" i="96"/>
  <c r="B13" i="96"/>
  <c r="B18" i="96"/>
  <c r="B19" i="96"/>
  <c r="B23" i="96"/>
  <c r="B30" i="96"/>
  <c r="B35" i="96"/>
  <c r="B37" i="96"/>
  <c r="B46" i="96"/>
  <c r="B49" i="96"/>
  <c r="B56" i="96"/>
  <c r="B57" i="96"/>
  <c r="B58" i="96"/>
  <c r="B62" i="96"/>
  <c r="B70" i="96"/>
  <c r="B72" i="96"/>
  <c r="B77" i="96"/>
  <c r="B80" i="96"/>
  <c r="B82" i="96"/>
  <c r="B88" i="96"/>
  <c r="B93" i="96"/>
  <c r="B94" i="96"/>
  <c r="B98" i="96"/>
  <c r="B100" i="96"/>
  <c r="B103" i="96"/>
  <c r="B104" i="96"/>
  <c r="B106" i="96"/>
  <c r="B112" i="96"/>
  <c r="B121" i="96"/>
  <c r="B123" i="96"/>
  <c r="B134" i="96"/>
  <c r="B136" i="96"/>
  <c r="B153" i="96"/>
  <c r="B159" i="96"/>
  <c r="B166" i="96"/>
  <c r="B167" i="96"/>
  <c r="B171" i="96"/>
  <c r="B172" i="96"/>
  <c r="B183" i="96"/>
  <c r="B184" i="96"/>
  <c r="B191" i="96"/>
  <c r="B201" i="96"/>
  <c r="B207" i="96"/>
  <c r="B209" i="96"/>
  <c r="B210" i="96"/>
  <c r="B215" i="96"/>
  <c r="B221" i="96"/>
  <c r="B224" i="96"/>
  <c r="B229" i="96"/>
  <c r="B230" i="96"/>
  <c r="B231" i="96"/>
  <c r="B235" i="96"/>
  <c r="B237" i="96"/>
  <c r="B241" i="96"/>
  <c r="B244" i="96"/>
  <c r="B245" i="96"/>
  <c r="B251" i="96"/>
  <c r="B260" i="96"/>
  <c r="B261" i="96"/>
  <c r="B265" i="96"/>
  <c r="B266" i="96"/>
  <c r="B269" i="96"/>
  <c r="B272" i="96"/>
  <c r="B275" i="96"/>
  <c r="B286" i="96"/>
  <c r="B288" i="96"/>
  <c r="B293" i="96"/>
  <c r="B295" i="96"/>
  <c r="B296" i="96"/>
  <c r="B301" i="96"/>
  <c r="B303" i="96"/>
  <c r="B305" i="96"/>
  <c r="B307" i="96"/>
  <c r="B315" i="96"/>
  <c r="B317" i="96"/>
  <c r="B318" i="96"/>
  <c r="B321" i="96"/>
  <c r="B331" i="96"/>
  <c r="B334" i="96"/>
  <c r="B337" i="96"/>
  <c r="B339" i="96"/>
  <c r="B348" i="96"/>
  <c r="B351" i="96"/>
  <c r="B355" i="96"/>
  <c r="B361" i="96"/>
  <c r="B364" i="96"/>
  <c r="B366" i="96"/>
  <c r="B367" i="96"/>
  <c r="B370" i="96"/>
  <c r="B378" i="96"/>
  <c r="B379" i="96"/>
  <c r="B384" i="96"/>
  <c r="B397" i="96"/>
  <c r="B398" i="96"/>
  <c r="B401" i="96"/>
  <c r="B407" i="96"/>
  <c r="B409" i="96"/>
  <c r="B411" i="96"/>
  <c r="B416" i="96"/>
  <c r="B422" i="96"/>
  <c r="B432" i="96"/>
  <c r="B437" i="96"/>
  <c r="B441" i="96"/>
  <c r="B442" i="96"/>
  <c r="B445" i="96"/>
  <c r="B447" i="96"/>
  <c r="B450" i="96"/>
  <c r="B466" i="96"/>
  <c r="B469" i="96"/>
  <c r="B474" i="96"/>
  <c r="B476" i="96"/>
  <c r="B479" i="96"/>
  <c r="B480" i="96"/>
  <c r="B481" i="96"/>
  <c r="B490" i="96"/>
  <c r="B492" i="96"/>
  <c r="B495" i="96"/>
  <c r="B499" i="96"/>
  <c r="B503" i="96"/>
  <c r="B513" i="96"/>
  <c r="B524" i="96"/>
  <c r="B534" i="96"/>
  <c r="B540" i="96"/>
  <c r="B541" i="96"/>
  <c r="B542" i="96"/>
  <c r="B545" i="96"/>
  <c r="B549" i="96"/>
  <c r="B555" i="96"/>
  <c r="B566" i="96"/>
  <c r="B588" i="96"/>
  <c r="B591" i="96"/>
  <c r="B599" i="96"/>
  <c r="B603" i="96"/>
  <c r="B605" i="96"/>
  <c r="B615" i="96"/>
  <c r="B618" i="96"/>
  <c r="B631" i="96"/>
  <c r="B632" i="96"/>
  <c r="B633" i="96"/>
  <c r="B640" i="96"/>
  <c r="B643" i="96"/>
  <c r="B651" i="96"/>
  <c r="B652" i="96"/>
  <c r="B653" i="96"/>
  <c r="B667" i="96"/>
  <c r="B670" i="96"/>
  <c r="B679" i="96"/>
  <c r="B682" i="96"/>
  <c r="B683" i="96"/>
  <c r="B684" i="96"/>
  <c r="B688" i="96"/>
  <c r="B689" i="96"/>
  <c r="B693" i="96"/>
  <c r="B696" i="96"/>
  <c r="B697" i="96"/>
  <c r="B701" i="96"/>
  <c r="B705" i="96"/>
  <c r="B714" i="96"/>
  <c r="B717" i="96"/>
  <c r="B720" i="96"/>
  <c r="B723" i="96"/>
  <c r="B724" i="96"/>
  <c r="B728" i="96"/>
  <c r="B729" i="96"/>
  <c r="B731" i="96"/>
  <c r="B736" i="96"/>
  <c r="B739" i="96"/>
  <c r="B760" i="96"/>
  <c r="B762" i="96"/>
  <c r="B765" i="96"/>
  <c r="B768" i="96"/>
  <c r="B784" i="96"/>
  <c r="B788" i="96"/>
  <c r="B793" i="96"/>
  <c r="B794" i="96"/>
  <c r="B796" i="96"/>
  <c r="B802" i="96"/>
  <c r="B806" i="96"/>
  <c r="B812" i="96"/>
  <c r="B817" i="96"/>
  <c r="B818" i="96"/>
  <c r="B822" i="96"/>
  <c r="B825" i="96"/>
  <c r="B827" i="96"/>
  <c r="B833" i="96"/>
  <c r="B838" i="96"/>
  <c r="B847" i="96"/>
  <c r="B852" i="96"/>
  <c r="B856" i="96"/>
  <c r="B858" i="96"/>
  <c r="B863" i="96"/>
  <c r="B864" i="96"/>
  <c r="B867" i="96"/>
  <c r="B870" i="96"/>
  <c r="B871" i="96"/>
  <c r="B874" i="96"/>
  <c r="B877" i="96"/>
  <c r="B880" i="96"/>
  <c r="B882" i="96"/>
  <c r="B884" i="96"/>
  <c r="B885" i="96"/>
  <c r="B886" i="96"/>
  <c r="B887" i="96"/>
  <c r="B888" i="96"/>
  <c r="B894" i="96"/>
  <c r="B896" i="96"/>
  <c r="B898" i="96"/>
  <c r="B901" i="96"/>
  <c r="B902" i="96"/>
  <c r="B905" i="96"/>
  <c r="B906" i="96"/>
  <c r="B913" i="96"/>
  <c r="B917" i="96"/>
  <c r="B921" i="96"/>
  <c r="B922" i="96"/>
  <c r="B923" i="96"/>
  <c r="B925" i="96"/>
  <c r="B936" i="96"/>
  <c r="B937" i="96"/>
  <c r="B938" i="96"/>
  <c r="B945" i="96"/>
  <c r="B947" i="96"/>
  <c r="B955" i="96"/>
  <c r="B963" i="96"/>
  <c r="B966" i="96"/>
  <c r="B967" i="96"/>
  <c r="B973" i="96"/>
  <c r="B975" i="96"/>
  <c r="B980" i="96"/>
  <c r="B981" i="96"/>
  <c r="B985" i="96"/>
  <c r="B982" i="96"/>
  <c r="B987" i="96"/>
  <c r="B990" i="96"/>
  <c r="B998" i="96"/>
  <c r="B999" i="96"/>
  <c r="B1001" i="96"/>
  <c r="B1002" i="96"/>
  <c r="B1003" i="96"/>
  <c r="B1004" i="96"/>
  <c r="B1007" i="96"/>
  <c r="B1018" i="96"/>
  <c r="B1020" i="96"/>
  <c r="B1024" i="96"/>
  <c r="B1030" i="96"/>
  <c r="B1031" i="96"/>
  <c r="B1040" i="96"/>
  <c r="B1043" i="96"/>
  <c r="B1044" i="96"/>
  <c r="B1051" i="96"/>
  <c r="B1053" i="96"/>
  <c r="B1054" i="96"/>
  <c r="B1056" i="96"/>
  <c r="B1060" i="96"/>
  <c r="B1068" i="96"/>
  <c r="B1071" i="96"/>
  <c r="B1074" i="96"/>
  <c r="B1088" i="96"/>
  <c r="B1089" i="96"/>
  <c r="B1090" i="96"/>
  <c r="B1091" i="96"/>
  <c r="B1092" i="96"/>
  <c r="B1096" i="96"/>
  <c r="B1097" i="96"/>
  <c r="B1107" i="96"/>
  <c r="B1108" i="96"/>
  <c r="B1111" i="96"/>
  <c r="B1113" i="96"/>
  <c r="B1114" i="96"/>
  <c r="B1115" i="96"/>
  <c r="B1120" i="96"/>
  <c r="B1128" i="96"/>
  <c r="B1131" i="96"/>
  <c r="B1133" i="96"/>
  <c r="B1140" i="96"/>
  <c r="B1142" i="96"/>
  <c r="B1145" i="96"/>
  <c r="B1150" i="96"/>
  <c r="B1154" i="96"/>
  <c r="B1157" i="96"/>
  <c r="B1159" i="96"/>
  <c r="B1161" i="96"/>
  <c r="B1163" i="96"/>
  <c r="B1179" i="96"/>
  <c r="B1182" i="96"/>
  <c r="B1186" i="96"/>
  <c r="B1191" i="96"/>
  <c r="B1192" i="96"/>
  <c r="B1198" i="96"/>
  <c r="B1202" i="96"/>
  <c r="B1207" i="96"/>
  <c r="B1208" i="96"/>
  <c r="B214" i="96"/>
  <c r="B535" i="96"/>
  <c r="B749" i="96"/>
  <c r="B376" i="96"/>
  <c r="B426" i="96"/>
  <c r="B853" i="96"/>
  <c r="B758" i="96"/>
  <c r="B1046" i="96"/>
  <c r="B325" i="96"/>
  <c r="B625" i="96"/>
  <c r="B695" i="96"/>
  <c r="B141" i="96"/>
  <c r="B204" i="96"/>
  <c r="B1130" i="96"/>
  <c r="B5" i="96"/>
  <c r="C37" i="96"/>
  <c r="C57" i="96"/>
  <c r="C19" i="96"/>
  <c r="C30" i="96"/>
  <c r="C46" i="96"/>
  <c r="C56" i="96"/>
  <c r="C23" i="96"/>
  <c r="C35" i="96"/>
  <c r="C5" i="96"/>
  <c r="C13" i="96"/>
  <c r="C18" i="96"/>
  <c r="C58" i="96"/>
  <c r="C49" i="96"/>
  <c r="C9" i="96"/>
  <c r="C1" i="96"/>
  <c r="AJ84" i="11368"/>
  <c r="AJ86" i="11368"/>
  <c r="AJ85" i="11368"/>
  <c r="AJ87" i="11368"/>
  <c r="AI84" i="11368"/>
  <c r="AI86" i="11368"/>
  <c r="AI85" i="11368"/>
  <c r="AI87" i="11368"/>
  <c r="AH84" i="11368"/>
  <c r="AH86" i="11368"/>
  <c r="AH85" i="11368"/>
  <c r="AH87" i="11368"/>
  <c r="AG84" i="11368"/>
  <c r="AG86" i="11368"/>
  <c r="AG85" i="11368"/>
  <c r="AG87" i="11368"/>
  <c r="AE84" i="11368"/>
  <c r="AE86" i="11368"/>
  <c r="AE85" i="11368"/>
  <c r="AE87" i="11368"/>
  <c r="AD84" i="11368"/>
  <c r="AF84" i="11368" s="1"/>
  <c r="AD86" i="11368"/>
  <c r="AF86" i="11368" s="1"/>
  <c r="AD85" i="11368"/>
  <c r="AD87" i="11368"/>
  <c r="AF87" i="11368" s="1"/>
  <c r="AB84" i="11368"/>
  <c r="AC84" i="11368" s="1"/>
  <c r="AB86" i="11368"/>
  <c r="AB85" i="11368"/>
  <c r="AB87" i="11368"/>
  <c r="AA84" i="11368"/>
  <c r="AA86" i="11368"/>
  <c r="AA85" i="11368"/>
  <c r="AA87" i="11368"/>
  <c r="U39" i="10188"/>
  <c r="V42" i="10188" s="1"/>
  <c r="U36" i="10188"/>
  <c r="V36" i="10188" s="1"/>
  <c r="W36" i="10188" s="1"/>
  <c r="X36" i="10188" s="1"/>
  <c r="U35" i="10188"/>
  <c r="V35" i="10188"/>
  <c r="W35" i="10188" s="1"/>
  <c r="X35" i="10188" s="1"/>
  <c r="U34" i="10188"/>
  <c r="V34" i="10188" s="1"/>
  <c r="W34" i="10188" s="1"/>
  <c r="X34" i="10188" s="1"/>
  <c r="M114" i="11368"/>
  <c r="M115" i="11368"/>
  <c r="M116" i="11368"/>
  <c r="M117" i="11368"/>
  <c r="M118" i="11368"/>
  <c r="M119" i="11368"/>
  <c r="M120" i="11368"/>
  <c r="M121" i="11368"/>
  <c r="M122" i="11368"/>
  <c r="M123" i="11368"/>
  <c r="M124" i="11368"/>
  <c r="M125" i="11368"/>
  <c r="M126" i="11368"/>
  <c r="M127" i="11368"/>
  <c r="M128" i="11368"/>
  <c r="M129" i="11368"/>
  <c r="M130" i="11368"/>
  <c r="M131" i="11368"/>
  <c r="M132" i="11368"/>
  <c r="M133" i="11368"/>
  <c r="M134" i="11368"/>
  <c r="M135" i="11368"/>
  <c r="M136" i="11368"/>
  <c r="M113" i="11368"/>
  <c r="A27" i="11371"/>
  <c r="A26" i="11371"/>
  <c r="A24" i="11371"/>
  <c r="A23" i="11371"/>
  <c r="A6" i="11371"/>
  <c r="A20" i="11371"/>
  <c r="A7" i="11371"/>
  <c r="A25" i="11371"/>
  <c r="A21" i="11371"/>
  <c r="A19" i="11371"/>
  <c r="A22" i="11371"/>
  <c r="A18" i="11371"/>
  <c r="A14" i="11371"/>
  <c r="A13" i="11371"/>
  <c r="A12" i="11371"/>
  <c r="A11" i="11371"/>
  <c r="A10" i="11371"/>
  <c r="A8" i="11371"/>
  <c r="A17" i="11371"/>
  <c r="A9" i="11371"/>
  <c r="A5" i="11371"/>
  <c r="A15" i="11371"/>
  <c r="A16" i="11371"/>
  <c r="A4" i="11371"/>
  <c r="N30" i="96"/>
  <c r="AA82" i="11368"/>
  <c r="AB82" i="11368"/>
  <c r="AD82" i="11368"/>
  <c r="AE82" i="11368"/>
  <c r="AG82" i="11368"/>
  <c r="AH82" i="11368"/>
  <c r="AI82" i="11368"/>
  <c r="AJ82" i="11368"/>
  <c r="AA43" i="11368"/>
  <c r="AB43" i="11368"/>
  <c r="AD43" i="11368"/>
  <c r="AE43" i="11368"/>
  <c r="AG43" i="11368"/>
  <c r="AH43" i="11368"/>
  <c r="AI43" i="11368"/>
  <c r="AJ43" i="11368"/>
  <c r="AJ36" i="11368"/>
  <c r="AI36" i="11368"/>
  <c r="AH36" i="11368"/>
  <c r="AG36" i="11368"/>
  <c r="AE36" i="11368"/>
  <c r="AD36" i="11368"/>
  <c r="AB36" i="11368"/>
  <c r="AA36" i="11368"/>
  <c r="AJ50" i="11368"/>
  <c r="AI50" i="11368"/>
  <c r="AH50" i="11368"/>
  <c r="AG50" i="11368"/>
  <c r="AE50" i="11368"/>
  <c r="AD50" i="11368"/>
  <c r="AB50" i="11368"/>
  <c r="AA50" i="11368"/>
  <c r="AJ47" i="11368"/>
  <c r="AI47" i="11368"/>
  <c r="AH47" i="11368"/>
  <c r="AG47" i="11368"/>
  <c r="AE47" i="11368"/>
  <c r="AD47" i="11368"/>
  <c r="AB47" i="11368"/>
  <c r="AA47" i="11368"/>
  <c r="AJ83" i="11368"/>
  <c r="AI83" i="11368"/>
  <c r="AH83" i="11368"/>
  <c r="AG83" i="11368"/>
  <c r="AD83" i="11368"/>
  <c r="AE83" i="11368"/>
  <c r="AA83" i="11368"/>
  <c r="AB83" i="11368"/>
  <c r="AJ33" i="11368"/>
  <c r="AI33" i="11368"/>
  <c r="AH33" i="11368"/>
  <c r="AG33" i="11368"/>
  <c r="AD33" i="11368"/>
  <c r="AE33" i="11368"/>
  <c r="AA33" i="11368"/>
  <c r="AB33" i="11368"/>
  <c r="AA4" i="11368"/>
  <c r="AA7" i="11368"/>
  <c r="AA5" i="11368"/>
  <c r="AC5" i="11368" s="1"/>
  <c r="AB5" i="11368"/>
  <c r="AA11" i="11368"/>
  <c r="AA16" i="11368"/>
  <c r="AA14" i="11368"/>
  <c r="AA9" i="11368"/>
  <c r="AA8" i="11368"/>
  <c r="AA10" i="11368"/>
  <c r="AA6" i="11368"/>
  <c r="AA23" i="11368"/>
  <c r="AA19" i="11368"/>
  <c r="AA18" i="11368"/>
  <c r="AA12" i="11368"/>
  <c r="AA21" i="11368"/>
  <c r="AA13" i="11368"/>
  <c r="AA27" i="11368"/>
  <c r="AA15" i="11368"/>
  <c r="AA29" i="11368"/>
  <c r="AA30" i="11368"/>
  <c r="AA32" i="11368"/>
  <c r="AA20" i="11368"/>
  <c r="AA17" i="11368"/>
  <c r="AA28" i="11368"/>
  <c r="AA35" i="11368"/>
  <c r="AA22" i="11368"/>
  <c r="AA31" i="11368"/>
  <c r="AA37" i="11368"/>
  <c r="AA24" i="11368"/>
  <c r="AA39" i="11368"/>
  <c r="AA41" i="11368"/>
  <c r="AA42" i="11368"/>
  <c r="AA44" i="11368"/>
  <c r="AA45" i="11368"/>
  <c r="AA46" i="11368"/>
  <c r="AA26" i="11368"/>
  <c r="AA40" i="11368"/>
  <c r="AA48" i="11368"/>
  <c r="AA49" i="11368"/>
  <c r="AA38" i="11368"/>
  <c r="AA52" i="11368"/>
  <c r="AA53" i="11368"/>
  <c r="AA54" i="11368"/>
  <c r="AA25" i="11368"/>
  <c r="AA34" i="11368"/>
  <c r="AA51" i="11368"/>
  <c r="AB4" i="11368"/>
  <c r="AB7" i="11368"/>
  <c r="AB11" i="11368"/>
  <c r="AB16" i="11368"/>
  <c r="AB14" i="11368"/>
  <c r="AC14" i="11368" s="1"/>
  <c r="AB9" i="11368"/>
  <c r="AC9" i="11368"/>
  <c r="AB8" i="11368"/>
  <c r="AB10" i="11368"/>
  <c r="AB6" i="11368"/>
  <c r="AB23" i="11368"/>
  <c r="AB19" i="11368"/>
  <c r="AB18" i="11368"/>
  <c r="AB12" i="11368"/>
  <c r="AB21" i="11368"/>
  <c r="AB13" i="11368"/>
  <c r="AB27" i="11368"/>
  <c r="AB15" i="11368"/>
  <c r="AC15" i="11368" s="1"/>
  <c r="AB29" i="11368"/>
  <c r="AB30" i="11368"/>
  <c r="AB32" i="11368"/>
  <c r="AB20" i="11368"/>
  <c r="AB17" i="11368"/>
  <c r="AB28" i="11368"/>
  <c r="AB35" i="11368"/>
  <c r="AB22" i="11368"/>
  <c r="AC22" i="11368"/>
  <c r="AB31" i="11368"/>
  <c r="AB37" i="11368"/>
  <c r="AB24" i="11368"/>
  <c r="AB39" i="11368"/>
  <c r="AC39" i="11368"/>
  <c r="AB41" i="11368"/>
  <c r="AB42" i="11368"/>
  <c r="AB44" i="11368"/>
  <c r="AB45" i="11368"/>
  <c r="AB46" i="11368"/>
  <c r="AB26" i="11368"/>
  <c r="AB40" i="11368"/>
  <c r="AB48" i="11368"/>
  <c r="AB49" i="11368"/>
  <c r="AB38" i="11368"/>
  <c r="AB52" i="11368"/>
  <c r="AB53" i="11368"/>
  <c r="AB54" i="11368"/>
  <c r="AB25" i="11368"/>
  <c r="AB34" i="11368"/>
  <c r="AB51" i="11368"/>
  <c r="AJ34" i="11368"/>
  <c r="AI34" i="11368"/>
  <c r="AH34" i="11368"/>
  <c r="AG34" i="11368"/>
  <c r="AD34" i="11368"/>
  <c r="AE34" i="11368"/>
  <c r="AE4" i="11368"/>
  <c r="AE7" i="11368"/>
  <c r="AE5" i="11368"/>
  <c r="AE11" i="11368"/>
  <c r="AE16" i="11368"/>
  <c r="AE14" i="11368"/>
  <c r="AE9" i="11368"/>
  <c r="AE8" i="11368"/>
  <c r="AE10" i="11368"/>
  <c r="AE6" i="11368"/>
  <c r="AE23" i="11368"/>
  <c r="AE19" i="11368"/>
  <c r="AE18" i="11368"/>
  <c r="AE12" i="11368"/>
  <c r="AE21" i="11368"/>
  <c r="AE13" i="11368"/>
  <c r="AE27" i="11368"/>
  <c r="AE15" i="11368"/>
  <c r="AE29" i="11368"/>
  <c r="AE30" i="11368"/>
  <c r="AE32" i="11368"/>
  <c r="AE20" i="11368"/>
  <c r="AE17" i="11368"/>
  <c r="AE28" i="11368"/>
  <c r="AE35" i="11368"/>
  <c r="AE22" i="11368"/>
  <c r="AE31" i="11368"/>
  <c r="AE37" i="11368"/>
  <c r="AE24" i="11368"/>
  <c r="AE39" i="11368"/>
  <c r="AE41" i="11368"/>
  <c r="AE42" i="11368"/>
  <c r="AE44" i="11368"/>
  <c r="AE45" i="11368"/>
  <c r="AE46" i="11368"/>
  <c r="AE26" i="11368"/>
  <c r="AE40" i="11368"/>
  <c r="AE48" i="11368"/>
  <c r="AE49" i="11368"/>
  <c r="AE38" i="11368"/>
  <c r="AE52" i="11368"/>
  <c r="AE53" i="11368"/>
  <c r="AE54" i="11368"/>
  <c r="AE25" i="11368"/>
  <c r="AE51" i="11368"/>
  <c r="AD4" i="11368"/>
  <c r="AF4" i="11368" s="1"/>
  <c r="AD7" i="11368"/>
  <c r="AD5" i="11368"/>
  <c r="AD11" i="11368"/>
  <c r="AD16" i="11368"/>
  <c r="AF16" i="11368" s="1"/>
  <c r="AD14" i="11368"/>
  <c r="AD9" i="11368"/>
  <c r="AD8" i="11368"/>
  <c r="AD10" i="11368"/>
  <c r="AF10" i="11368" s="1"/>
  <c r="AD6" i="11368"/>
  <c r="AD23" i="11368"/>
  <c r="AD19" i="11368"/>
  <c r="AD18" i="11368"/>
  <c r="AF18" i="11368" s="1"/>
  <c r="AD12" i="11368"/>
  <c r="AD21" i="11368"/>
  <c r="AD13" i="11368"/>
  <c r="AF13" i="11368" s="1"/>
  <c r="AD27" i="11368"/>
  <c r="AF27" i="11368" s="1"/>
  <c r="AD15" i="11368"/>
  <c r="AD29" i="11368"/>
  <c r="AF29" i="11368" s="1"/>
  <c r="AD30" i="11368"/>
  <c r="AD32" i="11368"/>
  <c r="AF32" i="11368" s="1"/>
  <c r="AD20" i="11368"/>
  <c r="AD17" i="11368"/>
  <c r="AD28" i="11368"/>
  <c r="AD35" i="11368"/>
  <c r="AF35" i="11368" s="1"/>
  <c r="AD22" i="11368"/>
  <c r="AD31" i="11368"/>
  <c r="AD37" i="11368"/>
  <c r="AD24" i="11368"/>
  <c r="AD39" i="11368"/>
  <c r="AD41" i="11368"/>
  <c r="AD42" i="11368"/>
  <c r="AF42" i="11368" s="1"/>
  <c r="AD44" i="11368"/>
  <c r="AD45" i="11368"/>
  <c r="AD46" i="11368"/>
  <c r="AD26" i="11368"/>
  <c r="AD40" i="11368"/>
  <c r="AD48" i="11368"/>
  <c r="AD49" i="11368"/>
  <c r="AD38" i="11368"/>
  <c r="AD52" i="11368"/>
  <c r="AD53" i="11368"/>
  <c r="AD54" i="11368"/>
  <c r="AD25" i="11368"/>
  <c r="AD51" i="11368"/>
  <c r="AG51" i="11368"/>
  <c r="AH51" i="11368"/>
  <c r="AI51" i="11368"/>
  <c r="AJ51" i="11368"/>
  <c r="AG25" i="11368"/>
  <c r="AH25" i="11368"/>
  <c r="AI25" i="11368"/>
  <c r="AJ25" i="11368"/>
  <c r="AJ54" i="11368"/>
  <c r="AI54" i="11368"/>
  <c r="AH54" i="11368"/>
  <c r="AG54" i="11368"/>
  <c r="AJ53" i="11368"/>
  <c r="AI53" i="11368"/>
  <c r="AH53" i="11368"/>
  <c r="AG53" i="11368"/>
  <c r="AJ52" i="11368"/>
  <c r="AI52" i="11368"/>
  <c r="AH52" i="11368"/>
  <c r="AG52" i="11368"/>
  <c r="AJ40" i="11368"/>
  <c r="AI40" i="11368"/>
  <c r="AH40" i="11368"/>
  <c r="AG40" i="11368"/>
  <c r="AJ38" i="11368"/>
  <c r="AI38" i="11368"/>
  <c r="AH38" i="11368"/>
  <c r="AG38" i="11368"/>
  <c r="AJ49" i="11368"/>
  <c r="AI49" i="11368"/>
  <c r="AH49" i="11368"/>
  <c r="AG49" i="11368"/>
  <c r="AJ48" i="11368"/>
  <c r="AI48" i="11368"/>
  <c r="AH48" i="11368"/>
  <c r="AG48" i="11368"/>
  <c r="AJ26" i="11368"/>
  <c r="AI26" i="11368"/>
  <c r="AH26" i="11368"/>
  <c r="AG26" i="11368"/>
  <c r="AJ46" i="11368"/>
  <c r="AI46" i="11368"/>
  <c r="AH46" i="11368"/>
  <c r="AG46" i="11368"/>
  <c r="AJ45" i="11368"/>
  <c r="AI45" i="11368"/>
  <c r="AH45" i="11368"/>
  <c r="AG45" i="11368"/>
  <c r="AJ44" i="11368"/>
  <c r="AI44" i="11368"/>
  <c r="AH44" i="11368"/>
  <c r="AG44" i="11368"/>
  <c r="AJ42" i="11368"/>
  <c r="AI42" i="11368"/>
  <c r="AH42" i="11368"/>
  <c r="AG42" i="11368"/>
  <c r="AJ24" i="11368"/>
  <c r="AI24" i="11368"/>
  <c r="AH24" i="11368"/>
  <c r="AG24" i="11368"/>
  <c r="AJ41" i="11368"/>
  <c r="AI41" i="11368"/>
  <c r="AH41" i="11368"/>
  <c r="AG41" i="11368"/>
  <c r="AJ39" i="11368"/>
  <c r="AI39" i="11368"/>
  <c r="AH39" i="11368"/>
  <c r="AG39" i="11368"/>
  <c r="AJ22" i="11368"/>
  <c r="AI22" i="11368"/>
  <c r="AH22" i="11368"/>
  <c r="AG22" i="11368"/>
  <c r="AJ37" i="11368"/>
  <c r="AI37" i="11368"/>
  <c r="AH37" i="11368"/>
  <c r="AG37" i="11368"/>
  <c r="AJ31" i="11368"/>
  <c r="AI31" i="11368"/>
  <c r="AH31" i="11368"/>
  <c r="AG31" i="11368"/>
  <c r="AJ17" i="11368"/>
  <c r="AI17" i="11368"/>
  <c r="AH17" i="11368"/>
  <c r="AG17" i="11368"/>
  <c r="AJ28" i="11368"/>
  <c r="AI28" i="11368"/>
  <c r="AH28" i="11368"/>
  <c r="AG28" i="11368"/>
  <c r="AJ35" i="11368"/>
  <c r="AI35" i="11368"/>
  <c r="AH35" i="11368"/>
  <c r="AG35" i="11368"/>
  <c r="AJ20" i="11368"/>
  <c r="AI20" i="11368"/>
  <c r="AH20" i="11368"/>
  <c r="AG20" i="11368"/>
  <c r="AJ32" i="11368"/>
  <c r="AI32" i="11368"/>
  <c r="AH32" i="11368"/>
  <c r="AG32" i="11368"/>
  <c r="AJ30" i="11368"/>
  <c r="AI30" i="11368"/>
  <c r="AH30" i="11368"/>
  <c r="AG30" i="11368"/>
  <c r="AJ29" i="11368"/>
  <c r="AI29" i="11368"/>
  <c r="AH29" i="11368"/>
  <c r="AG29" i="11368"/>
  <c r="AJ15" i="11368"/>
  <c r="AI15" i="11368"/>
  <c r="AH15" i="11368"/>
  <c r="AG15" i="11368"/>
  <c r="AJ27" i="11368"/>
  <c r="AI27" i="11368"/>
  <c r="AH27" i="11368"/>
  <c r="AG27" i="11368"/>
  <c r="AJ13" i="11368"/>
  <c r="AI13" i="11368"/>
  <c r="AH13" i="11368"/>
  <c r="AG13" i="11368"/>
  <c r="AJ21" i="11368"/>
  <c r="AI21" i="11368"/>
  <c r="AH21" i="11368"/>
  <c r="AG21" i="11368"/>
  <c r="AJ18" i="11368"/>
  <c r="AI18" i="11368"/>
  <c r="AH18" i="11368"/>
  <c r="AG18" i="11368"/>
  <c r="AJ12" i="11368"/>
  <c r="AI12" i="11368"/>
  <c r="AH12" i="11368"/>
  <c r="AG12" i="11368"/>
  <c r="AJ19" i="11368"/>
  <c r="AI19" i="11368"/>
  <c r="AH19" i="11368"/>
  <c r="AG19" i="11368"/>
  <c r="AJ23" i="11368"/>
  <c r="AI23" i="11368"/>
  <c r="AH23" i="11368"/>
  <c r="AG23" i="11368"/>
  <c r="AJ6" i="11368"/>
  <c r="AI6" i="11368"/>
  <c r="AH6" i="11368"/>
  <c r="AG6" i="11368"/>
  <c r="AJ10" i="11368"/>
  <c r="AI10" i="11368"/>
  <c r="AH10" i="11368"/>
  <c r="AG10" i="11368"/>
  <c r="AJ8" i="11368"/>
  <c r="AI8" i="11368"/>
  <c r="AH8" i="11368"/>
  <c r="AG8" i="11368"/>
  <c r="AJ9" i="11368"/>
  <c r="AI9" i="11368"/>
  <c r="AH9" i="11368"/>
  <c r="AG9" i="11368"/>
  <c r="AJ14" i="11368"/>
  <c r="AI14" i="11368"/>
  <c r="AH14" i="11368"/>
  <c r="AG14" i="11368"/>
  <c r="AJ11" i="11368"/>
  <c r="AI11" i="11368"/>
  <c r="AH11" i="11368"/>
  <c r="AG11" i="11368"/>
  <c r="AJ5" i="11368"/>
  <c r="AI5" i="11368"/>
  <c r="AH5" i="11368"/>
  <c r="AG5" i="11368"/>
  <c r="AJ16" i="11368"/>
  <c r="AI16" i="11368"/>
  <c r="AH16" i="11368"/>
  <c r="AG16" i="11368"/>
  <c r="AJ7" i="11368"/>
  <c r="AI7" i="11368"/>
  <c r="AH7" i="11368"/>
  <c r="AG7" i="11368"/>
  <c r="AJ4" i="11368"/>
  <c r="AI4" i="11368"/>
  <c r="AH4" i="11368"/>
  <c r="AG4" i="11368"/>
  <c r="X26" i="11368"/>
  <c r="W26" i="11368"/>
  <c r="V26" i="11368"/>
  <c r="U26" i="11368"/>
  <c r="S26" i="11368"/>
  <c r="R26" i="11368"/>
  <c r="P26" i="11368"/>
  <c r="O26" i="11368"/>
  <c r="X27" i="11368"/>
  <c r="W27" i="11368"/>
  <c r="V27" i="11368"/>
  <c r="U27" i="11368"/>
  <c r="S27" i="11368"/>
  <c r="R27" i="11368"/>
  <c r="P27" i="11368"/>
  <c r="O27" i="11368"/>
  <c r="X24" i="11368"/>
  <c r="W24" i="11368"/>
  <c r="V24" i="11368"/>
  <c r="U24" i="11368"/>
  <c r="S24" i="11368"/>
  <c r="R24" i="11368"/>
  <c r="P24" i="11368"/>
  <c r="O24" i="11368"/>
  <c r="X23" i="11368"/>
  <c r="W23" i="11368"/>
  <c r="V23" i="11368"/>
  <c r="U23" i="11368"/>
  <c r="S23" i="11368"/>
  <c r="T23" i="11368" s="1"/>
  <c r="R23" i="11368"/>
  <c r="P23" i="11368"/>
  <c r="O23" i="11368"/>
  <c r="X25" i="11368"/>
  <c r="W25" i="11368"/>
  <c r="V25" i="11368"/>
  <c r="U25" i="11368"/>
  <c r="S25" i="11368"/>
  <c r="R25" i="11368"/>
  <c r="P25" i="11368"/>
  <c r="O25" i="11368"/>
  <c r="X18" i="11368"/>
  <c r="W18" i="11368"/>
  <c r="V18" i="11368"/>
  <c r="U18" i="11368"/>
  <c r="S18" i="11368"/>
  <c r="R18" i="11368"/>
  <c r="T18" i="11368" s="1"/>
  <c r="P18" i="11368"/>
  <c r="O18" i="11368"/>
  <c r="X17" i="11368"/>
  <c r="W17" i="11368"/>
  <c r="V17" i="11368"/>
  <c r="U17" i="11368"/>
  <c r="S17" i="11368"/>
  <c r="R17" i="11368"/>
  <c r="T17" i="11368" s="1"/>
  <c r="P17" i="11368"/>
  <c r="O17" i="11368"/>
  <c r="Q17" i="11368" s="1"/>
  <c r="X12" i="11368"/>
  <c r="W12" i="11368"/>
  <c r="V12" i="11368"/>
  <c r="U12" i="11368"/>
  <c r="S12" i="11368"/>
  <c r="R12" i="11368"/>
  <c r="P12" i="11368"/>
  <c r="O12" i="11368"/>
  <c r="O28" i="11368" s="1"/>
  <c r="X13" i="11368"/>
  <c r="W13" i="11368"/>
  <c r="V13" i="11368"/>
  <c r="U13" i="11368"/>
  <c r="S13" i="11368"/>
  <c r="R13" i="11368"/>
  <c r="P13" i="11368"/>
  <c r="O13" i="11368"/>
  <c r="Q13" i="11368" s="1"/>
  <c r="X15" i="11368"/>
  <c r="W15" i="11368"/>
  <c r="V15" i="11368"/>
  <c r="U15" i="11368"/>
  <c r="S15" i="11368"/>
  <c r="R15" i="11368"/>
  <c r="P15" i="11368"/>
  <c r="O15" i="11368"/>
  <c r="X10" i="11368"/>
  <c r="W10" i="11368"/>
  <c r="V10" i="11368"/>
  <c r="U10" i="11368"/>
  <c r="S10" i="11368"/>
  <c r="R10" i="11368"/>
  <c r="T10" i="11368"/>
  <c r="P10" i="11368"/>
  <c r="Q10" i="11368" s="1"/>
  <c r="O10" i="11368"/>
  <c r="X22" i="11368"/>
  <c r="W22" i="11368"/>
  <c r="V22" i="11368"/>
  <c r="U22" i="11368"/>
  <c r="S22" i="11368"/>
  <c r="R22" i="11368"/>
  <c r="P22" i="11368"/>
  <c r="Q22" i="11368" s="1"/>
  <c r="O22" i="11368"/>
  <c r="X19" i="11368"/>
  <c r="W19" i="11368"/>
  <c r="V19" i="11368"/>
  <c r="U19" i="11368"/>
  <c r="S19" i="11368"/>
  <c r="R19" i="11368"/>
  <c r="T19" i="11368" s="1"/>
  <c r="P19" i="11368"/>
  <c r="Q19" i="11368" s="1"/>
  <c r="O19" i="11368"/>
  <c r="X14" i="11368"/>
  <c r="W14" i="11368"/>
  <c r="V14" i="11368"/>
  <c r="U14" i="11368"/>
  <c r="S14" i="11368"/>
  <c r="R14" i="11368"/>
  <c r="T14" i="11368"/>
  <c r="P14" i="11368"/>
  <c r="O14" i="11368"/>
  <c r="X20" i="11368"/>
  <c r="W20" i="11368"/>
  <c r="V20" i="11368"/>
  <c r="U20" i="11368"/>
  <c r="S20" i="11368"/>
  <c r="R20" i="11368"/>
  <c r="T20" i="11368" s="1"/>
  <c r="P20" i="11368"/>
  <c r="O20" i="11368"/>
  <c r="X16" i="11368"/>
  <c r="W16" i="11368"/>
  <c r="V16" i="11368"/>
  <c r="U16" i="11368"/>
  <c r="S16" i="11368"/>
  <c r="R16" i="11368"/>
  <c r="T16" i="11368" s="1"/>
  <c r="P16" i="11368"/>
  <c r="O16" i="11368"/>
  <c r="X11" i="11368"/>
  <c r="W11" i="11368"/>
  <c r="V11" i="11368"/>
  <c r="U11" i="11368"/>
  <c r="S11" i="11368"/>
  <c r="R11" i="11368"/>
  <c r="T11" i="11368" s="1"/>
  <c r="P11" i="11368"/>
  <c r="O11" i="11368"/>
  <c r="X7" i="11368"/>
  <c r="W7" i="11368"/>
  <c r="V7" i="11368"/>
  <c r="U7" i="11368"/>
  <c r="S7" i="11368"/>
  <c r="T7" i="11368" s="1"/>
  <c r="R7" i="11368"/>
  <c r="P7" i="11368"/>
  <c r="O7" i="11368"/>
  <c r="X21" i="11368"/>
  <c r="W21" i="11368"/>
  <c r="V21" i="11368"/>
  <c r="U21" i="11368"/>
  <c r="S21" i="11368"/>
  <c r="R21" i="11368"/>
  <c r="P21" i="11368"/>
  <c r="O21" i="11368"/>
  <c r="Q21" i="11368" s="1"/>
  <c r="X6" i="11368"/>
  <c r="W6" i="11368"/>
  <c r="V6" i="11368"/>
  <c r="U6" i="11368"/>
  <c r="S6" i="11368"/>
  <c r="R6" i="11368"/>
  <c r="P6" i="11368"/>
  <c r="O6" i="11368"/>
  <c r="X4" i="11368"/>
  <c r="W4" i="11368"/>
  <c r="V4" i="11368"/>
  <c r="U4" i="11368"/>
  <c r="S4" i="11368"/>
  <c r="R4" i="11368"/>
  <c r="P4" i="11368"/>
  <c r="O4" i="11368"/>
  <c r="X8" i="11368"/>
  <c r="W8" i="11368"/>
  <c r="V8" i="11368"/>
  <c r="U8" i="11368"/>
  <c r="S8" i="11368"/>
  <c r="T8" i="11368" s="1"/>
  <c r="R8" i="11368"/>
  <c r="P8" i="11368"/>
  <c r="O8" i="11368"/>
  <c r="X9" i="11368"/>
  <c r="W9" i="11368"/>
  <c r="V9" i="11368"/>
  <c r="U9" i="11368"/>
  <c r="S9" i="11368"/>
  <c r="R9" i="11368"/>
  <c r="P9" i="11368"/>
  <c r="Q9" i="11368" s="1"/>
  <c r="O9" i="11368"/>
  <c r="X5" i="11368"/>
  <c r="W5" i="11368"/>
  <c r="V5" i="11368"/>
  <c r="U5" i="11368"/>
  <c r="S5" i="11368"/>
  <c r="T5" i="11368" s="1"/>
  <c r="R5" i="11368"/>
  <c r="P5" i="11368"/>
  <c r="O5" i="11368"/>
  <c r="N27" i="11368"/>
  <c r="N4" i="11368"/>
  <c r="N6" i="11368"/>
  <c r="N22" i="11368"/>
  <c r="N16" i="11368"/>
  <c r="N24" i="11368"/>
  <c r="N14" i="11368"/>
  <c r="N20" i="11368"/>
  <c r="N8" i="11368"/>
  <c r="N11" i="11368"/>
  <c r="N17" i="11368"/>
  <c r="N18" i="11368"/>
  <c r="N15" i="11368"/>
  <c r="N23" i="11368"/>
  <c r="N10" i="11368"/>
  <c r="N9" i="11368"/>
  <c r="N5" i="11368"/>
  <c r="N21" i="11368"/>
  <c r="N26" i="11368"/>
  <c r="N13" i="11368"/>
  <c r="N7" i="11368"/>
  <c r="N25" i="11368"/>
  <c r="N19" i="11368"/>
  <c r="N12" i="11368"/>
  <c r="A22" i="11361"/>
  <c r="S86" i="320"/>
  <c r="A86" i="320"/>
  <c r="A73" i="14"/>
  <c r="A70" i="14"/>
  <c r="A67" i="14"/>
  <c r="A64" i="14"/>
  <c r="A61" i="14"/>
  <c r="A58" i="14"/>
  <c r="A40" i="14"/>
  <c r="A55" i="14"/>
  <c r="A52" i="14"/>
  <c r="A49" i="14"/>
  <c r="A46" i="14"/>
  <c r="A43" i="14"/>
  <c r="A25" i="14"/>
  <c r="A22" i="14"/>
  <c r="A37" i="14"/>
  <c r="A34" i="14"/>
  <c r="A31" i="14"/>
  <c r="A28" i="14"/>
  <c r="A19" i="14"/>
  <c r="A16" i="14"/>
  <c r="A13" i="14"/>
  <c r="A10" i="14"/>
  <c r="A7" i="14"/>
  <c r="A4" i="14"/>
  <c r="C11" i="10188"/>
  <c r="C10" i="10188"/>
  <c r="C9" i="10188"/>
  <c r="B26" i="10188"/>
  <c r="B25" i="10188"/>
  <c r="B24" i="10188"/>
  <c r="B23" i="10188"/>
  <c r="B22" i="10188"/>
  <c r="AF41" i="11368"/>
  <c r="AF31" i="11368"/>
  <c r="AF21" i="11368"/>
  <c r="AF38" i="11368"/>
  <c r="AF37" i="11368"/>
  <c r="AF28" i="11368"/>
  <c r="AF30" i="11368"/>
  <c r="AF19" i="11368"/>
  <c r="AF8" i="11368"/>
  <c r="AF11" i="11368"/>
  <c r="AC38" i="11368"/>
  <c r="AC13" i="11368"/>
  <c r="AC51" i="11368"/>
  <c r="AC48" i="11368"/>
  <c r="AC7" i="11368"/>
  <c r="AC83" i="11368"/>
  <c r="AC17" i="11368"/>
  <c r="AC34" i="11368"/>
  <c r="AC31" i="11368"/>
  <c r="AC26" i="11368"/>
  <c r="AC30" i="11368"/>
  <c r="AC8" i="11368"/>
  <c r="AC33" i="11368"/>
  <c r="AB89" i="11368"/>
  <c r="AF12" i="11368"/>
  <c r="AF6" i="11368"/>
  <c r="AC50" i="11368"/>
  <c r="AC43" i="11368"/>
  <c r="AC36" i="11368"/>
  <c r="AC82" i="11368"/>
  <c r="AC52" i="11368"/>
  <c r="AC47" i="11368"/>
  <c r="AF43" i="11368"/>
  <c r="T26" i="11368"/>
  <c r="AF25" i="11368"/>
  <c r="AF53" i="11368"/>
  <c r="S28" i="11368"/>
  <c r="AF82" i="11368"/>
  <c r="AF47" i="11368"/>
  <c r="T12" i="11368"/>
  <c r="Q5" i="11368"/>
  <c r="Q8" i="11368"/>
  <c r="Q4" i="11368"/>
  <c r="Q7" i="11368"/>
  <c r="Q11" i="11368"/>
  <c r="Q16" i="11368"/>
  <c r="Q20" i="11368"/>
  <c r="Q14" i="11368"/>
  <c r="Q15" i="11368"/>
  <c r="Q18" i="11368"/>
  <c r="Q25" i="11368"/>
  <c r="Q23" i="11368"/>
  <c r="Q24" i="11368"/>
  <c r="Q27" i="11368"/>
  <c r="Q26" i="11368"/>
  <c r="AF48" i="11368"/>
  <c r="AF45" i="11368"/>
  <c r="AF22" i="11368"/>
  <c r="AF51" i="11368"/>
  <c r="AF40" i="11368"/>
  <c r="AC4" i="11368"/>
  <c r="AC21" i="11368"/>
  <c r="AC23" i="11368"/>
  <c r="AC55" i="11368"/>
  <c r="AC57" i="11368"/>
  <c r="AF15" i="11368"/>
  <c r="AC28" i="11368"/>
  <c r="AC19" i="11368"/>
  <c r="AF85" i="11368"/>
  <c r="T21" i="11368"/>
  <c r="T22" i="11368"/>
  <c r="T15" i="11368"/>
  <c r="T13" i="11368"/>
  <c r="T25" i="11368"/>
  <c r="T24" i="11368"/>
  <c r="T27" i="11368"/>
  <c r="AF7" i="11368"/>
  <c r="AC40" i="11368"/>
  <c r="AC24" i="11368"/>
  <c r="AC35" i="11368"/>
  <c r="AC32" i="11368"/>
  <c r="AC27" i="11368"/>
  <c r="AC10" i="11368"/>
  <c r="T9" i="11368"/>
  <c r="T4" i="11368"/>
  <c r="T6" i="11368"/>
  <c r="AF44" i="11368"/>
  <c r="AF24" i="11368"/>
  <c r="AF20" i="11368"/>
  <c r="AF17" i="11368"/>
  <c r="AF23" i="11368"/>
  <c r="AF9" i="11368"/>
  <c r="AE89" i="11368"/>
  <c r="AF34" i="11368"/>
  <c r="AC54" i="11368"/>
  <c r="AC46" i="11368"/>
  <c r="AC16" i="11368"/>
  <c r="AC25" i="11368"/>
  <c r="AC42" i="11368"/>
  <c r="AC37" i="11368"/>
  <c r="AC11" i="11368"/>
  <c r="AA89" i="11368"/>
  <c r="AF33" i="11368"/>
  <c r="AF50" i="11368"/>
  <c r="AF36" i="11368"/>
  <c r="AC86" i="11368"/>
  <c r="AC85" i="11368"/>
  <c r="AF58" i="11368"/>
  <c r="AF59" i="11368"/>
  <c r="AC29" i="11368"/>
  <c r="Q6" i="11368"/>
  <c r="AF54" i="11368"/>
  <c r="AF49" i="11368"/>
  <c r="AF46" i="11368"/>
  <c r="AF14" i="11368"/>
  <c r="AD89" i="11368"/>
  <c r="AF26" i="11368"/>
  <c r="AC44" i="11368"/>
  <c r="AC18" i="11368"/>
  <c r="AC53" i="11368"/>
  <c r="AC20" i="11368"/>
  <c r="AC12" i="11368"/>
  <c r="AC6" i="11368"/>
  <c r="AC87" i="11368"/>
  <c r="AC56" i="11368"/>
  <c r="AC58" i="11368"/>
  <c r="AC59" i="11368"/>
  <c r="W42" i="10188"/>
  <c r="U42" i="10188"/>
  <c r="T42" i="10188"/>
  <c r="X42" i="10188"/>
  <c r="AF5" i="11368"/>
  <c r="AF52" i="11368"/>
  <c r="AF39" i="11368"/>
  <c r="AC49" i="11368"/>
  <c r="AC41" i="11368"/>
  <c r="AF55" i="11368"/>
  <c r="AF83" i="11368"/>
  <c r="AC45" i="11368"/>
  <c r="G1189" i="96"/>
  <c r="G1194" i="96" s="1"/>
  <c r="G1190" i="96"/>
  <c r="G435" i="96"/>
  <c r="G3" i="96"/>
  <c r="G8" i="96"/>
  <c r="G107" i="96"/>
  <c r="G911" i="96"/>
  <c r="G931" i="96"/>
  <c r="G846" i="96"/>
  <c r="G47" i="96"/>
  <c r="G71" i="96" s="1"/>
  <c r="G86" i="96" s="1"/>
  <c r="G291" i="96"/>
  <c r="G297" i="96"/>
  <c r="G304" i="96" s="1"/>
  <c r="G312" i="96" s="1"/>
  <c r="G1083" i="96"/>
  <c r="G421" i="96"/>
  <c r="G624" i="96"/>
  <c r="G527" i="96"/>
  <c r="G161" i="96" s="1"/>
  <c r="G776" i="96"/>
  <c r="G539" i="96"/>
  <c r="G459" i="96"/>
  <c r="G460" i="96" s="1"/>
  <c r="G461" i="96" s="1"/>
  <c r="G108" i="96"/>
  <c r="G113" i="96"/>
  <c r="G1125" i="96"/>
  <c r="G954" i="96"/>
  <c r="G708" i="96" s="1"/>
  <c r="G246" i="96"/>
  <c r="G1105" i="96"/>
  <c r="G194" i="96"/>
  <c r="G10" i="96"/>
  <c r="G424" i="96"/>
  <c r="G429" i="96"/>
  <c r="G443" i="96"/>
  <c r="G686" i="96"/>
  <c r="G319" i="96"/>
  <c r="G329" i="96"/>
  <c r="G1174" i="96"/>
  <c r="G83" i="96"/>
  <c r="G563" i="96"/>
  <c r="G568" i="96"/>
  <c r="G575" i="96"/>
  <c r="G589" i="96"/>
  <c r="G957" i="96"/>
  <c r="G155" i="96"/>
  <c r="G156" i="96" s="1"/>
  <c r="G50" i="96" s="1"/>
  <c r="G173" i="96"/>
  <c r="G677" i="96"/>
  <c r="G681" i="96" s="1"/>
  <c r="G1168" i="96"/>
  <c r="G602" i="96"/>
  <c r="G598" i="96"/>
  <c r="G968" i="96"/>
  <c r="G454" i="96"/>
  <c r="G456" i="96" s="1"/>
  <c r="G972" i="96"/>
  <c r="G984" i="96"/>
  <c r="G634" i="96"/>
  <c r="G119" i="96"/>
  <c r="G128" i="96"/>
  <c r="G140" i="96"/>
  <c r="G150" i="96"/>
  <c r="G614" i="96"/>
  <c r="G1050" i="96"/>
  <c r="G1101" i="96"/>
  <c r="G1112" i="96" s="1"/>
  <c r="G76" i="96" s="1"/>
  <c r="G641" i="96"/>
  <c r="G659" i="96"/>
  <c r="G660" i="96" s="1"/>
  <c r="G363" i="96"/>
  <c r="G387" i="96"/>
  <c r="G1006" i="96"/>
  <c r="G789" i="96"/>
  <c r="G285" i="96"/>
  <c r="G27" i="96"/>
  <c r="G669" i="96"/>
  <c r="G823" i="96"/>
  <c r="G1047" i="96"/>
  <c r="G1062" i="96"/>
  <c r="G1069" i="96"/>
  <c r="G1073" i="96"/>
  <c r="G227" i="96"/>
  <c r="G234" i="96"/>
  <c r="G1134" i="96"/>
  <c r="G20" i="96"/>
  <c r="G33" i="96"/>
  <c r="G1076" i="96"/>
  <c r="G1078" i="96"/>
  <c r="G489" i="96"/>
  <c r="G287" i="96"/>
  <c r="G392" i="96"/>
  <c r="G1093" i="96"/>
  <c r="G497" i="96"/>
  <c r="G506" i="96"/>
  <c r="G900" i="96" s="1"/>
  <c r="G876" i="96"/>
  <c r="G878" i="96"/>
  <c r="G522" i="96"/>
  <c r="G727" i="96"/>
  <c r="P28" i="11368" l="1"/>
  <c r="Q12" i="11368"/>
  <c r="R28" i="11368"/>
  <c r="B6" i="11361"/>
  <c r="AG5" i="6" s="1"/>
  <c r="B11" i="11361"/>
  <c r="C5" i="6" s="1"/>
  <c r="B18" i="11361"/>
  <c r="U5" i="4" s="1"/>
  <c r="B26" i="11361"/>
  <c r="AG5" i="11356" s="1"/>
  <c r="B22" i="11361"/>
  <c r="U5" i="11356" s="1"/>
  <c r="B25" i="11361"/>
  <c r="U5" i="320" s="1"/>
  <c r="B19" i="11361"/>
  <c r="I5" i="11356" s="1"/>
  <c r="B20" i="11361"/>
  <c r="AG5" i="320" s="1"/>
  <c r="B23" i="11361"/>
  <c r="O5" i="320" s="1"/>
  <c r="B27" i="11361"/>
  <c r="AG5" i="4" s="1"/>
  <c r="B21" i="11361"/>
  <c r="C5" i="4" s="1"/>
  <c r="B15" i="11361"/>
  <c r="C5" i="320" s="1"/>
  <c r="B16" i="11361"/>
  <c r="O5" i="11356" s="1"/>
  <c r="B17" i="11361"/>
  <c r="AA5" i="4" s="1"/>
  <c r="B8" i="11361"/>
  <c r="I5" i="320" s="1"/>
  <c r="B24" i="11361"/>
  <c r="U5" i="6" s="1"/>
  <c r="B7" i="11361"/>
  <c r="AA5" i="320" s="1"/>
  <c r="B12" i="11361"/>
  <c r="O5" i="4" s="1"/>
  <c r="B4" i="11361"/>
  <c r="I5" i="6" s="1"/>
  <c r="B9" i="11361"/>
  <c r="AA5" i="6" s="1"/>
  <c r="B13" i="11361"/>
  <c r="AA5" i="11356" s="1"/>
  <c r="B5" i="11361"/>
  <c r="C5" i="11356" s="1"/>
  <c r="B10" i="11361"/>
  <c r="I5" i="4" s="1"/>
  <c r="B14" i="11361"/>
  <c r="O5" i="6" s="1"/>
  <c r="G532" i="96"/>
  <c r="B16" i="11371"/>
  <c r="B12" i="11371"/>
  <c r="B7" i="11371"/>
  <c r="B20" i="11371"/>
  <c r="B13" i="11371"/>
  <c r="B5" i="11371"/>
  <c r="B14" i="11371"/>
  <c r="B6" i="11371"/>
  <c r="B9" i="11371"/>
  <c r="B18" i="11371"/>
  <c r="B23" i="11371"/>
  <c r="B17" i="11371"/>
  <c r="B22" i="11371"/>
  <c r="B24" i="11371"/>
  <c r="B15" i="11371"/>
  <c r="B8" i="11371"/>
  <c r="B19" i="11371"/>
  <c r="B26" i="11371"/>
  <c r="B10" i="11371"/>
  <c r="B21" i="11371"/>
  <c r="B27" i="11371"/>
  <c r="B4" i="11371"/>
  <c r="B11" i="11371"/>
  <c r="B25" i="11371"/>
  <c r="E13" i="96"/>
  <c r="D18" i="96"/>
  <c r="E575" i="96"/>
  <c r="E413" i="96"/>
  <c r="E793" i="96"/>
  <c r="E322" i="96"/>
  <c r="D1086" i="96"/>
  <c r="E486" i="96"/>
  <c r="E147" i="96"/>
  <c r="D566" i="96"/>
  <c r="D833" i="96"/>
  <c r="E723" i="96"/>
  <c r="E480" i="96"/>
  <c r="D693" i="96"/>
  <c r="D966" i="96"/>
  <c r="D631" i="96"/>
  <c r="E70" i="96"/>
  <c r="D524" i="96"/>
  <c r="D33" i="96"/>
  <c r="E624" i="96"/>
  <c r="D667" i="96"/>
  <c r="D19" i="96"/>
  <c r="D450" i="96"/>
  <c r="E416" i="96"/>
  <c r="E379" i="96"/>
  <c r="D351" i="96"/>
  <c r="E317" i="96"/>
  <c r="D293" i="96"/>
  <c r="E261" i="96"/>
  <c r="D231" i="96"/>
  <c r="E207" i="96"/>
  <c r="D166" i="96"/>
  <c r="E106" i="96"/>
  <c r="E82" i="96"/>
  <c r="D1045" i="96"/>
  <c r="D413" i="96"/>
  <c r="E51" i="96"/>
  <c r="D59" i="96"/>
  <c r="E943" i="96"/>
  <c r="D787" i="96"/>
  <c r="D604" i="96"/>
  <c r="E556" i="96"/>
  <c r="E389" i="96"/>
  <c r="E200" i="96"/>
  <c r="D89" i="96"/>
  <c r="D180" i="96"/>
  <c r="D57" i="96"/>
  <c r="E933" i="96"/>
  <c r="E593" i="96"/>
  <c r="D526" i="96"/>
  <c r="D373" i="96"/>
  <c r="E175" i="96"/>
  <c r="E25" i="96"/>
  <c r="D282" i="96"/>
  <c r="E694" i="96"/>
  <c r="E24" i="96"/>
  <c r="D337" i="96"/>
  <c r="D486" i="96"/>
  <c r="D136" i="96"/>
  <c r="E338" i="96"/>
  <c r="E667" i="96"/>
  <c r="D9" i="96"/>
  <c r="D1046" i="96"/>
  <c r="D214" i="96"/>
  <c r="D1182" i="96"/>
  <c r="E1145" i="96"/>
  <c r="E1115" i="96"/>
  <c r="D1092" i="96"/>
  <c r="E1031" i="96"/>
  <c r="E1002" i="96"/>
  <c r="D981" i="96"/>
  <c r="D921" i="96"/>
  <c r="D896" i="96"/>
  <c r="E880" i="96"/>
  <c r="E858" i="96"/>
  <c r="E822" i="96"/>
  <c r="E684" i="96"/>
  <c r="E651" i="96"/>
  <c r="E545" i="96"/>
  <c r="D499" i="96"/>
  <c r="E859" i="96"/>
  <c r="E3" i="96"/>
  <c r="D367" i="96"/>
  <c r="D100" i="96"/>
  <c r="E647" i="96"/>
  <c r="D577" i="96"/>
  <c r="D147" i="96"/>
  <c r="D508" i="96"/>
  <c r="E914" i="96"/>
  <c r="D1093" i="96"/>
  <c r="D119" i="96"/>
  <c r="E253" i="96"/>
  <c r="D335" i="96"/>
  <c r="E565" i="96"/>
  <c r="E741" i="96"/>
  <c r="D774" i="96"/>
  <c r="D1049" i="96"/>
  <c r="D1169" i="96"/>
  <c r="D483" i="96"/>
  <c r="D829" i="96"/>
  <c r="E366" i="96"/>
  <c r="D134" i="96"/>
  <c r="D647" i="96"/>
  <c r="D303" i="96"/>
  <c r="D183" i="96"/>
  <c r="E641" i="96"/>
  <c r="D843" i="96"/>
  <c r="E401" i="96"/>
  <c r="D244" i="96"/>
  <c r="E282" i="96"/>
  <c r="E577" i="96"/>
  <c r="D713" i="96"/>
  <c r="E441" i="96"/>
  <c r="E272" i="96"/>
  <c r="D70" i="96"/>
  <c r="E963" i="96"/>
  <c r="D923" i="96"/>
  <c r="D901" i="96"/>
  <c r="E827" i="96"/>
  <c r="E760" i="96"/>
  <c r="D653" i="96"/>
  <c r="E513" i="96"/>
  <c r="D1162" i="96"/>
  <c r="D942" i="96"/>
  <c r="E759" i="96"/>
  <c r="D597" i="96"/>
  <c r="D546" i="96"/>
  <c r="D374" i="96"/>
  <c r="E176" i="96"/>
  <c r="E39" i="96"/>
  <c r="E98" i="96"/>
  <c r="E1102" i="96"/>
  <c r="D334" i="96"/>
  <c r="E221" i="96"/>
  <c r="E1122" i="96"/>
  <c r="E842" i="96"/>
  <c r="E181" i="96"/>
  <c r="D480" i="96"/>
  <c r="E328" i="96"/>
  <c r="D565" i="96"/>
  <c r="E59" i="96"/>
  <c r="D723" i="96"/>
  <c r="D339" i="96"/>
  <c r="E977" i="96"/>
  <c r="E995" i="96"/>
  <c r="D1124" i="96"/>
  <c r="E734" i="96"/>
  <c r="D593" i="96"/>
  <c r="E373" i="96"/>
  <c r="D175" i="96"/>
  <c r="D25" i="96"/>
  <c r="D568" i="96"/>
  <c r="E1174" i="96"/>
  <c r="D385" i="96"/>
  <c r="D821" i="96"/>
  <c r="E843" i="96"/>
  <c r="D848" i="96"/>
  <c r="D746" i="96"/>
  <c r="D279" i="96"/>
  <c r="E597" i="96"/>
  <c r="E631" i="96"/>
  <c r="E1141" i="96"/>
  <c r="E1086" i="96"/>
  <c r="E919" i="96"/>
  <c r="D694" i="96"/>
  <c r="D338" i="96"/>
  <c r="D24" i="96"/>
  <c r="D1019" i="96"/>
  <c r="E496" i="96"/>
  <c r="E1104" i="96"/>
  <c r="D1102" i="96"/>
  <c r="D760" i="96"/>
  <c r="D915" i="96"/>
  <c r="D238" i="96"/>
  <c r="E1063" i="96"/>
  <c r="E904" i="96"/>
  <c r="D690" i="96"/>
  <c r="D570" i="96"/>
  <c r="E477" i="96"/>
  <c r="D292" i="96"/>
  <c r="E143" i="96"/>
  <c r="E7" i="96"/>
  <c r="D859" i="96"/>
  <c r="D3" i="96"/>
  <c r="E656" i="96"/>
  <c r="E382" i="96"/>
  <c r="E213" i="96"/>
  <c r="D752" i="96"/>
  <c r="D389" i="96"/>
  <c r="D995" i="96"/>
  <c r="E231" i="96"/>
  <c r="E761" i="96"/>
  <c r="E27" i="96"/>
  <c r="D641" i="96"/>
  <c r="D563" i="96"/>
  <c r="D753" i="96"/>
  <c r="E1045" i="96"/>
  <c r="E150" i="96"/>
  <c r="D773" i="96"/>
  <c r="D51" i="96"/>
  <c r="E89" i="96"/>
  <c r="E787" i="96"/>
  <c r="D176" i="96"/>
  <c r="D974" i="96"/>
  <c r="E1101" i="96"/>
  <c r="E636" i="96"/>
  <c r="D1203" i="96"/>
  <c r="D211" i="96"/>
  <c r="D943" i="96"/>
  <c r="E450" i="96"/>
  <c r="E374" i="96"/>
  <c r="E18" i="96"/>
  <c r="E74" i="96"/>
  <c r="D262" i="96"/>
  <c r="D993" i="96"/>
  <c r="E1120" i="96"/>
  <c r="E1068" i="96"/>
  <c r="E604" i="96"/>
  <c r="E166" i="96"/>
  <c r="E56" i="96"/>
  <c r="E204" i="96"/>
  <c r="D853" i="96"/>
  <c r="D1161" i="96"/>
  <c r="D1133" i="96"/>
  <c r="D1111" i="96"/>
  <c r="E1020" i="96"/>
  <c r="D998" i="96"/>
  <c r="E973" i="96"/>
  <c r="E937" i="96"/>
  <c r="E871" i="96"/>
  <c r="D847" i="96"/>
  <c r="E812" i="96"/>
  <c r="D768" i="96"/>
  <c r="D679" i="96"/>
  <c r="D540" i="96"/>
  <c r="D490" i="96"/>
  <c r="D266" i="96"/>
  <c r="E1197" i="96"/>
  <c r="D1122" i="96"/>
  <c r="D897" i="96"/>
  <c r="E95" i="11384"/>
  <c r="E457" i="96"/>
  <c r="D135" i="96"/>
  <c r="E1195" i="96"/>
  <c r="D919" i="96"/>
  <c r="D207" i="96"/>
  <c r="D556" i="96"/>
  <c r="D200" i="96"/>
  <c r="D1141" i="96"/>
  <c r="E292" i="96"/>
  <c r="D106" i="96"/>
  <c r="E46" i="96"/>
  <c r="E1208" i="96"/>
  <c r="D1142" i="96"/>
  <c r="D1091" i="96"/>
  <c r="E1056" i="96"/>
  <c r="E1030" i="96"/>
  <c r="D1001" i="96"/>
  <c r="E980" i="96"/>
  <c r="E945" i="96"/>
  <c r="D917" i="96"/>
  <c r="D894" i="96"/>
  <c r="D877" i="96"/>
  <c r="D788" i="96"/>
  <c r="E731" i="96"/>
  <c r="E705" i="96"/>
  <c r="E683" i="96"/>
  <c r="E643" i="96"/>
  <c r="E603" i="96"/>
  <c r="E542" i="96"/>
  <c r="D495" i="96"/>
  <c r="D469" i="96"/>
  <c r="D27" i="96"/>
  <c r="E715" i="96"/>
  <c r="E807" i="96"/>
  <c r="E403" i="96"/>
  <c r="D709" i="96"/>
  <c r="D1116" i="96"/>
  <c r="D29" i="96"/>
  <c r="D912" i="96"/>
  <c r="D552" i="96"/>
  <c r="D243" i="96"/>
  <c r="E157" i="96"/>
  <c r="D163" i="96"/>
  <c r="D130" i="96"/>
  <c r="D639" i="96"/>
  <c r="D7" i="96"/>
  <c r="D39" i="96"/>
  <c r="E570" i="96"/>
  <c r="D261" i="96"/>
  <c r="D416" i="96"/>
  <c r="E351" i="96"/>
  <c r="E524" i="96"/>
  <c r="E293" i="96"/>
  <c r="D628" i="96"/>
  <c r="D31" i="96"/>
  <c r="D766" i="96"/>
  <c r="D1171" i="96"/>
  <c r="E61" i="11384"/>
  <c r="D331" i="96"/>
  <c r="E62" i="96"/>
  <c r="D680" i="96"/>
  <c r="E1100" i="96"/>
  <c r="E390" i="96"/>
  <c r="D759" i="96"/>
  <c r="E896" i="96"/>
  <c r="E546" i="96"/>
  <c r="D379" i="96"/>
  <c r="E1046" i="96"/>
  <c r="E1092" i="96"/>
  <c r="D1060" i="96"/>
  <c r="D1031" i="96"/>
  <c r="E981" i="96"/>
  <c r="E947" i="96"/>
  <c r="D880" i="96"/>
  <c r="D858" i="96"/>
  <c r="D822" i="96"/>
  <c r="D793" i="96"/>
  <c r="E736" i="96"/>
  <c r="D714" i="96"/>
  <c r="D684" i="96"/>
  <c r="D651" i="96"/>
  <c r="E605" i="96"/>
  <c r="D545" i="96"/>
  <c r="E499" i="96"/>
  <c r="D474" i="96"/>
  <c r="D305" i="96"/>
  <c r="D184" i="96"/>
  <c r="E100" i="96"/>
  <c r="D977" i="96"/>
  <c r="D1189" i="96"/>
  <c r="D61" i="96"/>
  <c r="E1167" i="96"/>
  <c r="E1049" i="96"/>
  <c r="D826" i="96"/>
  <c r="E463" i="96"/>
  <c r="E1038" i="96"/>
  <c r="E645" i="96"/>
  <c r="D893" i="96"/>
  <c r="D1072" i="96"/>
  <c r="D869" i="96"/>
  <c r="D956" i="96"/>
  <c r="D725" i="96"/>
  <c r="D661" i="96"/>
  <c r="E172" i="96"/>
  <c r="E35" i="96"/>
  <c r="D625" i="96"/>
  <c r="E749" i="96"/>
  <c r="D1154" i="96"/>
  <c r="E1097" i="96"/>
  <c r="D1071" i="96"/>
  <c r="E1043" i="96"/>
  <c r="E1004" i="96"/>
  <c r="D982" i="96"/>
  <c r="D138" i="96"/>
  <c r="D169" i="96"/>
  <c r="D1029" i="96"/>
  <c r="D842" i="96"/>
  <c r="D91" i="96"/>
  <c r="D932" i="96"/>
  <c r="D916" i="96"/>
  <c r="E172" i="11384"/>
  <c r="E47" i="11384"/>
  <c r="D2" i="11384"/>
  <c r="D39" i="11384"/>
  <c r="D76" i="11384"/>
  <c r="D56" i="96"/>
  <c r="E266" i="96"/>
  <c r="E1013" i="96"/>
  <c r="E566" i="96"/>
  <c r="D947" i="96"/>
  <c r="D736" i="96"/>
  <c r="E30" i="96"/>
  <c r="D235" i="96"/>
  <c r="E1156" i="96"/>
  <c r="D761" i="96"/>
  <c r="D53" i="96"/>
  <c r="D1073" i="96"/>
  <c r="E140" i="96"/>
  <c r="D789" i="96"/>
  <c r="E40" i="96"/>
  <c r="D444" i="96"/>
  <c r="E397" i="96"/>
  <c r="E171" i="96"/>
  <c r="D1125" i="96"/>
  <c r="D1121" i="96"/>
  <c r="D605" i="96"/>
  <c r="D204" i="96"/>
  <c r="E853" i="96"/>
  <c r="D1202" i="96"/>
  <c r="E1161" i="96"/>
  <c r="E1133" i="96"/>
  <c r="E1111" i="96"/>
  <c r="E1089" i="96"/>
  <c r="E1053" i="96"/>
  <c r="D1020" i="96"/>
  <c r="E998" i="96"/>
  <c r="D973" i="96"/>
  <c r="D937" i="96"/>
  <c r="D906" i="96"/>
  <c r="E887" i="96"/>
  <c r="D871" i="96"/>
  <c r="E847" i="96"/>
  <c r="D812" i="96"/>
  <c r="E768" i="96"/>
  <c r="D728" i="96"/>
  <c r="D697" i="96"/>
  <c r="E679" i="96"/>
  <c r="D633" i="96"/>
  <c r="E591" i="96"/>
  <c r="E490" i="96"/>
  <c r="E677" i="96"/>
  <c r="D161" i="96"/>
  <c r="E454" i="96"/>
  <c r="E850" i="96"/>
  <c r="D1078" i="96"/>
  <c r="D181" i="96"/>
  <c r="E897" i="96"/>
  <c r="D516" i="96"/>
  <c r="E321" i="96"/>
  <c r="E121" i="96"/>
  <c r="E1070" i="96"/>
  <c r="E1060" i="96"/>
  <c r="E765" i="96"/>
  <c r="D632" i="96"/>
  <c r="E534" i="96"/>
  <c r="D71" i="96"/>
  <c r="D435" i="96"/>
  <c r="D16" i="96"/>
  <c r="D361" i="96"/>
  <c r="D1100" i="96"/>
  <c r="E432" i="96"/>
  <c r="E210" i="96"/>
  <c r="E474" i="96"/>
  <c r="E540" i="96"/>
  <c r="E714" i="96"/>
  <c r="E10" i="96"/>
  <c r="D304" i="96"/>
  <c r="D65" i="96"/>
  <c r="E107" i="96"/>
  <c r="E76" i="96"/>
  <c r="D911" i="96"/>
  <c r="E68" i="96"/>
  <c r="E197" i="96"/>
  <c r="E310" i="96"/>
  <c r="E478" i="96"/>
  <c r="E737" i="96"/>
  <c r="E805" i="96"/>
  <c r="E755" i="96"/>
  <c r="D1005" i="96"/>
  <c r="D619" i="96"/>
  <c r="E9" i="96"/>
  <c r="D296" i="96"/>
  <c r="E93" i="96"/>
  <c r="E888" i="96"/>
  <c r="E852" i="96"/>
  <c r="D817" i="96"/>
  <c r="E640" i="96"/>
  <c r="E599" i="96"/>
  <c r="D541" i="96"/>
  <c r="E468" i="96"/>
  <c r="D437" i="96"/>
  <c r="E398" i="96"/>
  <c r="D364" i="96"/>
  <c r="E331" i="96"/>
  <c r="E301" i="96"/>
  <c r="E269" i="96"/>
  <c r="E241" i="96"/>
  <c r="D215" i="96"/>
  <c r="D172" i="96"/>
  <c r="D123" i="96"/>
  <c r="D94" i="96"/>
  <c r="D62" i="96"/>
  <c r="D873" i="96"/>
  <c r="E130" i="96"/>
  <c r="D311" i="96"/>
  <c r="E1035" i="96"/>
  <c r="E824" i="96"/>
  <c r="E680" i="96"/>
  <c r="E562" i="96"/>
  <c r="D457" i="96"/>
  <c r="E240" i="96"/>
  <c r="E135" i="96"/>
  <c r="D996" i="96"/>
  <c r="D506" i="96"/>
  <c r="E50" i="96"/>
  <c r="D253" i="96"/>
  <c r="D664" i="96"/>
  <c r="D851" i="96"/>
  <c r="E1069" i="96"/>
  <c r="D1069" i="96"/>
  <c r="D356" i="96"/>
  <c r="D396" i="96"/>
  <c r="D904" i="96"/>
  <c r="E915" i="96"/>
  <c r="D708" i="96"/>
  <c r="E708" i="96"/>
  <c r="D136" i="11384"/>
  <c r="E155" i="11384"/>
  <c r="E311" i="96"/>
  <c r="E183" i="96"/>
  <c r="D398" i="96"/>
  <c r="D107" i="96"/>
  <c r="E568" i="96"/>
  <c r="E8" i="96"/>
  <c r="E47" i="96"/>
  <c r="D569" i="96"/>
  <c r="E861" i="96"/>
  <c r="D861" i="96"/>
  <c r="E238" i="96"/>
  <c r="E215" i="96"/>
  <c r="E1140" i="96"/>
  <c r="E1112" i="96"/>
  <c r="D1112" i="96"/>
  <c r="D157" i="96"/>
  <c r="E703" i="96"/>
  <c r="E1194" i="96"/>
  <c r="D1194" i="96"/>
  <c r="E911" i="96"/>
  <c r="E900" i="96"/>
  <c r="E6" i="96"/>
  <c r="D645" i="96"/>
  <c r="E36" i="96"/>
  <c r="D301" i="96"/>
  <c r="D562" i="96"/>
  <c r="D240" i="96"/>
  <c r="D1002" i="96"/>
  <c r="E873" i="96"/>
  <c r="E690" i="96"/>
  <c r="D143" i="96"/>
  <c r="D1063" i="96"/>
  <c r="D1115" i="96"/>
  <c r="E906" i="96"/>
  <c r="D1053" i="96"/>
  <c r="D348" i="96"/>
  <c r="E260" i="96"/>
  <c r="D104" i="96"/>
  <c r="D325" i="96"/>
  <c r="E1186" i="96"/>
  <c r="E1003" i="96"/>
  <c r="D955" i="96"/>
  <c r="E898" i="96"/>
  <c r="E882" i="96"/>
  <c r="E825" i="96"/>
  <c r="D549" i="96"/>
  <c r="E409" i="96"/>
  <c r="E370" i="96"/>
  <c r="D307" i="96"/>
  <c r="E251" i="96"/>
  <c r="D229" i="96"/>
  <c r="E191" i="96"/>
  <c r="D103" i="96"/>
  <c r="D1011" i="96"/>
  <c r="D410" i="96"/>
  <c r="D34" i="96"/>
  <c r="E304" i="96"/>
  <c r="E211" i="96"/>
  <c r="D101" i="96"/>
  <c r="E95" i="96"/>
  <c r="D95" i="96"/>
  <c r="E421" i="96"/>
  <c r="D421" i="96"/>
  <c r="D155" i="96"/>
  <c r="E433" i="96"/>
  <c r="D433" i="96"/>
  <c r="E790" i="96"/>
  <c r="E173" i="96"/>
  <c r="D173" i="96"/>
  <c r="E461" i="96"/>
  <c r="D461" i="96"/>
  <c r="E110" i="96"/>
  <c r="D824" i="96"/>
  <c r="D477" i="96"/>
  <c r="D1024" i="96"/>
  <c r="E437" i="96"/>
  <c r="E123" i="96"/>
  <c r="E541" i="96"/>
  <c r="D468" i="96"/>
  <c r="E697" i="96"/>
  <c r="E1202" i="96"/>
  <c r="D887" i="96"/>
  <c r="D1004" i="96"/>
  <c r="E1182" i="96"/>
  <c r="D1089" i="96"/>
  <c r="E633" i="96"/>
  <c r="D76" i="96"/>
  <c r="D284" i="96"/>
  <c r="E284" i="96"/>
  <c r="E564" i="96"/>
  <c r="D564" i="96"/>
  <c r="E115" i="96"/>
  <c r="E733" i="96"/>
  <c r="D963" i="96"/>
  <c r="E923" i="96"/>
  <c r="E901" i="96"/>
  <c r="D884" i="96"/>
  <c r="E864" i="96"/>
  <c r="D827" i="96"/>
  <c r="D796" i="96"/>
  <c r="E720" i="96"/>
  <c r="D689" i="96"/>
  <c r="E653" i="96"/>
  <c r="D618" i="96"/>
  <c r="D555" i="96"/>
  <c r="D513" i="96"/>
  <c r="E479" i="96"/>
  <c r="D442" i="96"/>
  <c r="E407" i="96"/>
  <c r="E367" i="96"/>
  <c r="E337" i="96"/>
  <c r="E305" i="96"/>
  <c r="D275" i="96"/>
  <c r="D245" i="96"/>
  <c r="D224" i="96"/>
  <c r="E184" i="96"/>
  <c r="E136" i="96"/>
  <c r="D677" i="96"/>
  <c r="E920" i="96"/>
  <c r="E532" i="96"/>
  <c r="E669" i="96"/>
  <c r="D128" i="96"/>
  <c r="E1147" i="96"/>
  <c r="E951" i="96"/>
  <c r="D1195" i="96"/>
  <c r="E639" i="96"/>
  <c r="D382" i="96"/>
  <c r="D862" i="96"/>
  <c r="D1077" i="96"/>
  <c r="E713" i="96"/>
  <c r="D1038" i="96"/>
  <c r="E630" i="96"/>
  <c r="E746" i="96"/>
  <c r="E279" i="96"/>
  <c r="E1171" i="96"/>
  <c r="E921" i="96"/>
  <c r="D811" i="96"/>
  <c r="E90" i="96"/>
  <c r="D585" i="96"/>
  <c r="E423" i="96"/>
  <c r="E996" i="96"/>
  <c r="D234" i="96"/>
  <c r="D1094" i="96"/>
  <c r="D395" i="96"/>
  <c r="D878" i="96"/>
  <c r="E1205" i="96"/>
  <c r="D291" i="96"/>
  <c r="E435" i="96"/>
  <c r="E64" i="96"/>
  <c r="E1083" i="96"/>
  <c r="D429" i="96"/>
  <c r="E829" i="96"/>
  <c r="E1108" i="96"/>
  <c r="E1019" i="96"/>
  <c r="D715" i="96"/>
  <c r="D496" i="96"/>
  <c r="D807" i="96"/>
  <c r="D1165" i="96"/>
  <c r="D1025" i="96"/>
  <c r="D188" i="96"/>
  <c r="D1104" i="96"/>
  <c r="E589" i="96"/>
  <c r="E582" i="96"/>
  <c r="E41" i="96"/>
  <c r="E91" i="96"/>
  <c r="D133" i="96"/>
  <c r="E704" i="96"/>
  <c r="D213" i="96"/>
  <c r="E725" i="96"/>
  <c r="E661" i="96"/>
  <c r="E764" i="96"/>
  <c r="D784" i="96"/>
  <c r="D802" i="96"/>
  <c r="E585" i="96"/>
  <c r="D392" i="96"/>
  <c r="E285" i="96"/>
  <c r="D26" i="96"/>
  <c r="D1109" i="96"/>
  <c r="D239" i="96"/>
  <c r="D515" i="96"/>
  <c r="E753" i="96"/>
  <c r="D208" i="96"/>
  <c r="D635" i="96"/>
  <c r="D1181" i="96"/>
  <c r="D156" i="11384"/>
  <c r="D154" i="11384"/>
  <c r="D108" i="11384"/>
  <c r="E187" i="11384"/>
  <c r="E40" i="11384"/>
  <c r="E78" i="11384"/>
  <c r="E81" i="11384"/>
  <c r="E110" i="11384"/>
  <c r="E79" i="11384"/>
  <c r="D122" i="11384"/>
  <c r="E178" i="11384"/>
  <c r="E117" i="11384"/>
  <c r="D113" i="11384"/>
  <c r="E26" i="11384"/>
  <c r="D9" i="11384"/>
  <c r="E45" i="96"/>
  <c r="D45" i="96"/>
  <c r="D1158" i="96"/>
  <c r="E1158" i="96"/>
  <c r="D370" i="96"/>
  <c r="E361" i="96"/>
  <c r="D1192" i="96"/>
  <c r="E1157" i="96"/>
  <c r="E1128" i="96"/>
  <c r="D1107" i="96"/>
  <c r="D1074" i="96"/>
  <c r="E1044" i="96"/>
  <c r="E1007" i="96"/>
  <c r="E987" i="96"/>
  <c r="E966" i="96"/>
  <c r="E925" i="96"/>
  <c r="E902" i="96"/>
  <c r="D885" i="96"/>
  <c r="E867" i="96"/>
  <c r="E833" i="96"/>
  <c r="E802" i="96"/>
  <c r="E878" i="96"/>
  <c r="D669" i="96"/>
  <c r="D614" i="96"/>
  <c r="E614" i="96"/>
  <c r="E1190" i="96"/>
  <c r="D1190" i="96"/>
  <c r="D980" i="96"/>
  <c r="D856" i="96"/>
  <c r="E789" i="96"/>
  <c r="E86" i="96"/>
  <c r="D86" i="96"/>
  <c r="E194" i="96"/>
  <c r="D194" i="96"/>
  <c r="E22" i="96"/>
  <c r="D22" i="96"/>
  <c r="E34" i="96"/>
  <c r="E307" i="96"/>
  <c r="E1024" i="96"/>
  <c r="E410" i="96"/>
  <c r="E23" i="96"/>
  <c r="D1150" i="96"/>
  <c r="D1068" i="96"/>
  <c r="D898" i="96"/>
  <c r="D863" i="96"/>
  <c r="D652" i="96"/>
  <c r="D758" i="96"/>
  <c r="D1207" i="96"/>
  <c r="E1163" i="96"/>
  <c r="D1140" i="96"/>
  <c r="D1090" i="96"/>
  <c r="E975" i="96"/>
  <c r="E913" i="96"/>
  <c r="D888" i="96"/>
  <c r="D852" i="96"/>
  <c r="E817" i="96"/>
  <c r="E729" i="96"/>
  <c r="D701" i="96"/>
  <c r="E682" i="96"/>
  <c r="D640" i="96"/>
  <c r="D599" i="96"/>
  <c r="E492" i="96"/>
  <c r="E954" i="96"/>
  <c r="D954" i="96"/>
  <c r="D494" i="96"/>
  <c r="E494" i="96"/>
  <c r="D922" i="96"/>
  <c r="D882" i="96"/>
  <c r="E476" i="96"/>
  <c r="D1130" i="96"/>
  <c r="D1113" i="96"/>
  <c r="D1054" i="96"/>
  <c r="E999" i="96"/>
  <c r="D938" i="96"/>
  <c r="D874" i="96"/>
  <c r="E784" i="96"/>
  <c r="E701" i="96"/>
  <c r="D30" i="96"/>
  <c r="E1125" i="96"/>
  <c r="E1189" i="96"/>
  <c r="E559" i="96"/>
  <c r="D559" i="96"/>
  <c r="D319" i="96"/>
  <c r="E319" i="96"/>
  <c r="D49" i="96"/>
  <c r="D58" i="96"/>
  <c r="D141" i="96"/>
  <c r="D426" i="96"/>
  <c r="D1198" i="96"/>
  <c r="D1159" i="96"/>
  <c r="D1131" i="96"/>
  <c r="D1108" i="96"/>
  <c r="E1088" i="96"/>
  <c r="D1051" i="96"/>
  <c r="D1018" i="96"/>
  <c r="E990" i="96"/>
  <c r="D936" i="96"/>
  <c r="D905" i="96"/>
  <c r="E838" i="96"/>
  <c r="E806" i="96"/>
  <c r="D765" i="96"/>
  <c r="E724" i="96"/>
  <c r="E696" i="96"/>
  <c r="E670" i="96"/>
  <c r="E632" i="96"/>
  <c r="D588" i="96"/>
  <c r="D819" i="96"/>
  <c r="E819" i="96"/>
  <c r="D277" i="96"/>
  <c r="E277" i="96"/>
  <c r="E1011" i="96"/>
  <c r="E675" i="96"/>
  <c r="D675" i="96"/>
  <c r="E170" i="11384"/>
  <c r="E19" i="96"/>
  <c r="E1071" i="96"/>
  <c r="E982" i="96"/>
  <c r="E884" i="96"/>
  <c r="D589" i="96"/>
  <c r="D32" i="96"/>
  <c r="E754" i="96"/>
  <c r="D754" i="96"/>
  <c r="E399" i="96"/>
  <c r="D399" i="96"/>
  <c r="E466" i="96"/>
  <c r="D422" i="96"/>
  <c r="D355" i="96"/>
  <c r="E318" i="96"/>
  <c r="E295" i="96"/>
  <c r="D265" i="96"/>
  <c r="E235" i="96"/>
  <c r="D209" i="96"/>
  <c r="D112" i="96"/>
  <c r="D88" i="96"/>
  <c r="D1197" i="96"/>
  <c r="E572" i="96"/>
  <c r="D127" i="96"/>
  <c r="E289" i="96"/>
  <c r="D1012" i="96"/>
  <c r="D797" i="96"/>
  <c r="E673" i="96"/>
  <c r="D561" i="96"/>
  <c r="D455" i="96"/>
  <c r="E226" i="96"/>
  <c r="E102" i="96"/>
  <c r="E1153" i="96"/>
  <c r="E508" i="96"/>
  <c r="D81" i="96"/>
  <c r="D75" i="96"/>
  <c r="E1010" i="96"/>
  <c r="D792" i="96"/>
  <c r="D610" i="96"/>
  <c r="D557" i="96"/>
  <c r="E394" i="96"/>
  <c r="E223" i="96"/>
  <c r="E99" i="96"/>
  <c r="D164" i="96"/>
  <c r="E234" i="96"/>
  <c r="D358" i="96"/>
  <c r="D451" i="96"/>
  <c r="E727" i="96"/>
  <c r="D957" i="96"/>
  <c r="D329" i="96"/>
  <c r="E527" i="96"/>
  <c r="E180" i="96"/>
  <c r="E449" i="96"/>
  <c r="D582" i="96"/>
  <c r="E444" i="96"/>
  <c r="E635" i="96"/>
  <c r="D627" i="96"/>
  <c r="E1081" i="96"/>
  <c r="D163" i="11384"/>
  <c r="D91" i="11384"/>
  <c r="E86" i="11384"/>
  <c r="E101" i="96"/>
  <c r="E363" i="96"/>
  <c r="D50" i="96"/>
  <c r="E117" i="96"/>
  <c r="E202" i="96"/>
  <c r="E335" i="96"/>
  <c r="E484" i="96"/>
  <c r="E501" i="96"/>
  <c r="E844" i="96"/>
  <c r="E774" i="96"/>
  <c r="D41" i="96"/>
  <c r="D764" i="96"/>
  <c r="E953" i="96"/>
  <c r="E362" i="96"/>
  <c r="E657" i="96"/>
  <c r="D783" i="96"/>
  <c r="D162" i="96"/>
  <c r="D733" i="96"/>
  <c r="E163" i="96"/>
  <c r="E487" i="96"/>
  <c r="E136" i="11384"/>
  <c r="E162" i="11384"/>
  <c r="E618" i="96"/>
  <c r="D479" i="96"/>
  <c r="E411" i="96"/>
  <c r="E634" i="96"/>
  <c r="E974" i="96"/>
  <c r="E460" i="96"/>
  <c r="E743" i="96"/>
  <c r="E205" i="96"/>
  <c r="D507" i="96"/>
  <c r="D711" i="96"/>
  <c r="D648" i="96"/>
  <c r="E1027" i="96"/>
  <c r="E408" i="96"/>
  <c r="D834" i="96"/>
  <c r="D1196" i="96"/>
  <c r="D71" i="11384"/>
  <c r="D150" i="11384"/>
  <c r="E143" i="11384"/>
  <c r="E140" i="11384"/>
  <c r="E66" i="11384"/>
  <c r="D322" i="96"/>
  <c r="E1124" i="96"/>
  <c r="D933" i="96"/>
  <c r="D734" i="96"/>
  <c r="E526" i="96"/>
  <c r="D571" i="96"/>
  <c r="D228" i="96"/>
  <c r="D79" i="96"/>
  <c r="E369" i="96"/>
  <c r="E405" i="96"/>
  <c r="D830" i="96"/>
  <c r="D512" i="96"/>
  <c r="D425" i="96"/>
  <c r="E587" i="96"/>
  <c r="D900" i="96"/>
  <c r="D514" i="96"/>
  <c r="D336" i="96"/>
  <c r="E971" i="96"/>
  <c r="D176" i="11384"/>
  <c r="D16" i="11384"/>
  <c r="E400" i="96"/>
  <c r="E678" i="96"/>
  <c r="D328" i="96"/>
  <c r="D875" i="96"/>
  <c r="D914" i="96"/>
  <c r="D8" i="96"/>
  <c r="D769" i="96"/>
  <c r="E459" i="96"/>
  <c r="E227" i="96"/>
  <c r="E984" i="96"/>
  <c r="E392" i="96"/>
  <c r="E71" i="96"/>
  <c r="E776" i="96"/>
  <c r="D359" i="96"/>
  <c r="D6" i="96"/>
  <c r="E506" i="96"/>
  <c r="D42" i="96"/>
  <c r="D170" i="96"/>
  <c r="D280" i="96"/>
  <c r="D646" i="96"/>
  <c r="D910" i="96"/>
  <c r="D951" i="96"/>
  <c r="E1177" i="96"/>
  <c r="E1026" i="96"/>
  <c r="D650" i="96"/>
  <c r="E515" i="96"/>
  <c r="E208" i="96"/>
  <c r="E84" i="96"/>
  <c r="E252" i="96"/>
  <c r="E756" i="96"/>
  <c r="E1072" i="96"/>
  <c r="E869" i="96"/>
  <c r="D192" i="11384"/>
  <c r="D10" i="11384"/>
  <c r="E387" i="96"/>
  <c r="D140" i="96"/>
  <c r="D472" i="96"/>
  <c r="E516" i="96"/>
  <c r="D327" i="96"/>
  <c r="D40" i="96"/>
  <c r="E194" i="11384"/>
  <c r="D179" i="11384"/>
  <c r="E23" i="11384"/>
  <c r="E569" i="96"/>
  <c r="E247" i="96"/>
  <c r="D247" i="96"/>
  <c r="D93" i="96"/>
  <c r="D572" i="96"/>
  <c r="E1012" i="96"/>
  <c r="E334" i="96"/>
  <c r="E874" i="96"/>
  <c r="E224" i="96"/>
  <c r="D317" i="96"/>
  <c r="E209" i="96"/>
  <c r="D913" i="96"/>
  <c r="D241" i="96"/>
  <c r="E364" i="96"/>
  <c r="D1145" i="96"/>
  <c r="E422" i="96"/>
  <c r="E512" i="96"/>
  <c r="D64" i="96"/>
  <c r="D227" i="96"/>
  <c r="E451" i="96"/>
  <c r="E359" i="96"/>
  <c r="E1067" i="96"/>
  <c r="E571" i="96"/>
  <c r="E929" i="96"/>
  <c r="E228" i="96"/>
  <c r="E79" i="96"/>
  <c r="D453" i="96"/>
  <c r="D369" i="96"/>
  <c r="D1101" i="96"/>
  <c r="D68" i="96"/>
  <c r="E993" i="96"/>
  <c r="D403" i="96"/>
  <c r="D463" i="96"/>
  <c r="E881" i="96"/>
  <c r="D881" i="96"/>
  <c r="E520" i="96"/>
  <c r="D520" i="96"/>
  <c r="E146" i="96"/>
  <c r="D146" i="96"/>
  <c r="D171" i="96"/>
  <c r="D749" i="96"/>
  <c r="D990" i="96"/>
  <c r="E796" i="96"/>
  <c r="E1001" i="96"/>
  <c r="D150" i="96"/>
  <c r="D197" i="96"/>
  <c r="E190" i="96"/>
  <c r="D190" i="96"/>
  <c r="E1023" i="96"/>
  <c r="D1023" i="96"/>
  <c r="E17" i="96"/>
  <c r="D17" i="96"/>
  <c r="E313" i="96"/>
  <c r="D313" i="96"/>
  <c r="E983" i="96"/>
  <c r="D983" i="96"/>
  <c r="D567" i="96"/>
  <c r="E567" i="96"/>
  <c r="E250" i="96"/>
  <c r="D250" i="96"/>
  <c r="E1032" i="96"/>
  <c r="D1032" i="96"/>
  <c r="E1059" i="96"/>
  <c r="D1059" i="96"/>
  <c r="E557" i="96"/>
  <c r="D1010" i="96"/>
  <c r="E610" i="96"/>
  <c r="E127" i="96"/>
  <c r="E275" i="96"/>
  <c r="E689" i="96"/>
  <c r="D643" i="96"/>
  <c r="D82" i="96"/>
  <c r="E1054" i="96"/>
  <c r="D295" i="96"/>
  <c r="D221" i="96"/>
  <c r="D591" i="96"/>
  <c r="D1043" i="96"/>
  <c r="D447" i="96"/>
  <c r="D411" i="96"/>
  <c r="E348" i="96"/>
  <c r="E315" i="96"/>
  <c r="E288" i="96"/>
  <c r="D260" i="96"/>
  <c r="E230" i="96"/>
  <c r="D201" i="96"/>
  <c r="D159" i="96"/>
  <c r="E104" i="96"/>
  <c r="D80" i="96"/>
  <c r="E535" i="96"/>
  <c r="E1150" i="96"/>
  <c r="E1096" i="96"/>
  <c r="D1003" i="96"/>
  <c r="E717" i="96"/>
  <c r="E688" i="96"/>
  <c r="E652" i="96"/>
  <c r="E615" i="96"/>
  <c r="E549" i="96"/>
  <c r="E503" i="96"/>
  <c r="D476" i="96"/>
  <c r="E445" i="96"/>
  <c r="D409" i="96"/>
  <c r="E339" i="96"/>
  <c r="D286" i="96"/>
  <c r="D251" i="96"/>
  <c r="E229" i="96"/>
  <c r="D191" i="96"/>
  <c r="E103" i="96"/>
  <c r="E77" i="96"/>
  <c r="E1162" i="96"/>
  <c r="E942" i="96"/>
  <c r="D678" i="96"/>
  <c r="D737" i="96"/>
  <c r="D408" i="96"/>
  <c r="E862" i="96"/>
  <c r="E698" i="96"/>
  <c r="D698" i="96"/>
  <c r="E553" i="96"/>
  <c r="D553" i="96"/>
  <c r="E927" i="96"/>
  <c r="D927" i="96"/>
  <c r="E1184" i="96"/>
  <c r="D1184" i="96"/>
  <c r="E418" i="96"/>
  <c r="D418" i="96"/>
  <c r="D1088" i="96"/>
  <c r="E265" i="96"/>
  <c r="D223" i="96"/>
  <c r="D720" i="96"/>
  <c r="D321" i="96"/>
  <c r="E112" i="96"/>
  <c r="D492" i="96"/>
  <c r="E1130" i="96"/>
  <c r="E1090" i="96"/>
  <c r="E758" i="96"/>
  <c r="E728" i="96"/>
  <c r="E922" i="96"/>
  <c r="D37" i="96"/>
  <c r="E214" i="96"/>
  <c r="D423" i="96"/>
  <c r="E425" i="96"/>
  <c r="E188" i="96"/>
  <c r="E291" i="96"/>
  <c r="E563" i="96"/>
  <c r="D460" i="96"/>
  <c r="D1177" i="96"/>
  <c r="D84" i="96"/>
  <c r="E709" i="96"/>
  <c r="E781" i="96"/>
  <c r="D781" i="96"/>
  <c r="E529" i="96"/>
  <c r="D529" i="96"/>
  <c r="E196" i="96"/>
  <c r="D196" i="96"/>
  <c r="E1036" i="96"/>
  <c r="D1036" i="96"/>
  <c r="E1033" i="96"/>
  <c r="D1033" i="96"/>
  <c r="E550" i="96"/>
  <c r="D550" i="96"/>
  <c r="E14" i="96"/>
  <c r="D14" i="96"/>
  <c r="D110" i="11384"/>
  <c r="E792" i="96"/>
  <c r="E469" i="96"/>
  <c r="E426" i="96"/>
  <c r="E875" i="96"/>
  <c r="D400" i="96"/>
  <c r="E429" i="96"/>
  <c r="E769" i="96"/>
  <c r="E280" i="96"/>
  <c r="D805" i="96"/>
  <c r="D755" i="96"/>
  <c r="E12" i="96"/>
  <c r="D12" i="96"/>
  <c r="D174" i="96"/>
  <c r="E174" i="96"/>
  <c r="D35" i="96"/>
  <c r="E88" i="96"/>
  <c r="D670" i="96"/>
  <c r="D23" i="96"/>
  <c r="E128" i="96"/>
  <c r="E446" i="96"/>
  <c r="D446" i="96"/>
  <c r="E1016" i="96"/>
  <c r="D1016" i="96"/>
  <c r="E1084" i="96"/>
  <c r="D1084" i="96"/>
  <c r="E773" i="96"/>
  <c r="E16" i="96"/>
  <c r="D436" i="96"/>
  <c r="E436" i="96"/>
  <c r="D558" i="96"/>
  <c r="E558" i="96"/>
  <c r="E142" i="96"/>
  <c r="D142" i="96"/>
  <c r="E965" i="96"/>
  <c r="D965" i="96"/>
  <c r="E198" i="96"/>
  <c r="D198" i="96"/>
  <c r="E1170" i="96"/>
  <c r="D1170" i="96"/>
  <c r="D1153" i="96"/>
  <c r="E164" i="96"/>
  <c r="D731" i="96"/>
  <c r="E797" i="96"/>
  <c r="E625" i="96"/>
  <c r="E49" i="96"/>
  <c r="D99" i="96"/>
  <c r="D673" i="96"/>
  <c r="E81" i="96"/>
  <c r="E455" i="96"/>
  <c r="E588" i="96"/>
  <c r="D603" i="96"/>
  <c r="E75" i="96"/>
  <c r="D1056" i="96"/>
  <c r="E894" i="96"/>
  <c r="E1131" i="96"/>
  <c r="D634" i="96"/>
  <c r="D1083" i="96"/>
  <c r="D743" i="96"/>
  <c r="E42" i="96"/>
  <c r="D478" i="96"/>
  <c r="E910" i="96"/>
  <c r="D756" i="96"/>
  <c r="E125" i="96"/>
  <c r="D125" i="96"/>
  <c r="E514" i="96"/>
  <c r="D958" i="96"/>
  <c r="E958" i="96"/>
  <c r="E352" i="96"/>
  <c r="D352" i="96"/>
  <c r="E578" i="96"/>
  <c r="D969" i="96"/>
  <c r="E138" i="96"/>
  <c r="E358" i="96"/>
  <c r="E169" i="96"/>
  <c r="D920" i="96"/>
  <c r="E119" i="96"/>
  <c r="D124" i="96"/>
  <c r="E932" i="96"/>
  <c r="D704" i="96"/>
  <c r="D268" i="96"/>
  <c r="E396" i="96"/>
  <c r="E766" i="96"/>
  <c r="E619" i="96"/>
  <c r="E183" i="11384"/>
  <c r="E87" i="11384"/>
  <c r="E102" i="11384"/>
  <c r="E65" i="11384"/>
  <c r="E97" i="11384"/>
  <c r="D59" i="11384"/>
  <c r="D1080" i="96"/>
  <c r="E135" i="11384"/>
  <c r="E122" i="11384"/>
  <c r="D98" i="11384"/>
  <c r="D88" i="11384"/>
  <c r="D30" i="11384"/>
  <c r="D23" i="11384"/>
  <c r="D21" i="11384"/>
  <c r="D47" i="96"/>
  <c r="E53" i="96"/>
  <c r="D1174" i="96"/>
  <c r="D74" i="96"/>
  <c r="D1205" i="96"/>
  <c r="D527" i="96"/>
  <c r="E1093" i="96"/>
  <c r="E1203" i="96"/>
  <c r="D113" i="96"/>
  <c r="E821" i="96"/>
  <c r="E33" i="96"/>
  <c r="E65" i="96"/>
  <c r="D454" i="96"/>
  <c r="E155" i="96"/>
  <c r="E1073" i="96"/>
  <c r="D363" i="96"/>
  <c r="D1147" i="96"/>
  <c r="D117" i="96"/>
  <c r="D202" i="96"/>
  <c r="D501" i="96"/>
  <c r="D741" i="96"/>
  <c r="D1167" i="96"/>
  <c r="D36" i="96"/>
  <c r="E1143" i="96"/>
  <c r="E1077" i="96"/>
  <c r="E439" i="96"/>
  <c r="E133" i="96"/>
  <c r="E783" i="96"/>
  <c r="E356" i="96"/>
  <c r="E29" i="96"/>
  <c r="E834" i="96"/>
  <c r="E162" i="96"/>
  <c r="D836" i="96"/>
  <c r="E44" i="11384"/>
  <c r="D164" i="11384"/>
  <c r="D117" i="11384"/>
  <c r="D159" i="11384"/>
  <c r="E22" i="11384"/>
  <c r="E127" i="11384"/>
  <c r="D26" i="11384"/>
  <c r="D157" i="11384"/>
  <c r="E151" i="11384"/>
  <c r="D142" i="11384"/>
  <c r="D390" i="96"/>
  <c r="D1027" i="96"/>
  <c r="D377" i="96"/>
  <c r="E752" i="96"/>
  <c r="D160" i="11384"/>
  <c r="E146" i="11384"/>
  <c r="E169" i="11384"/>
  <c r="D1081" i="96"/>
  <c r="D174" i="11384"/>
  <c r="D167" i="11384"/>
  <c r="E109" i="11384"/>
  <c r="E50" i="11384"/>
  <c r="D45" i="11384"/>
  <c r="D8" i="11384"/>
  <c r="D405" i="96"/>
  <c r="E830" i="96"/>
  <c r="D1156" i="96"/>
  <c r="D587" i="96"/>
  <c r="D575" i="96"/>
  <c r="D727" i="96"/>
  <c r="D459" i="96"/>
  <c r="E161" i="96"/>
  <c r="D1134" i="96"/>
  <c r="D10" i="96"/>
  <c r="E69" i="96"/>
  <c r="D532" i="96"/>
  <c r="D636" i="96"/>
  <c r="E385" i="96"/>
  <c r="E262" i="96"/>
  <c r="D285" i="96"/>
  <c r="D624" i="96"/>
  <c r="D387" i="96"/>
  <c r="D449" i="96"/>
  <c r="D362" i="96"/>
  <c r="E1029" i="96"/>
  <c r="E276" i="96"/>
  <c r="E650" i="96"/>
  <c r="E628" i="96"/>
  <c r="E31" i="96"/>
  <c r="E912" i="96"/>
  <c r="E916" i="96"/>
  <c r="E848" i="96"/>
  <c r="E1169" i="96"/>
  <c r="E956" i="96"/>
  <c r="E664" i="96"/>
  <c r="E851" i="96"/>
  <c r="E336" i="96"/>
  <c r="E1181" i="96"/>
  <c r="E191" i="11384"/>
  <c r="E32" i="96"/>
  <c r="D54" i="96"/>
  <c r="E170" i="96"/>
  <c r="E206" i="96"/>
  <c r="D493" i="96"/>
  <c r="E551" i="96"/>
  <c r="E646" i="96"/>
  <c r="D721" i="96"/>
  <c r="D803" i="96"/>
  <c r="D850" i="96"/>
  <c r="E895" i="96"/>
  <c r="E939" i="96"/>
  <c r="E1014" i="96"/>
  <c r="E1078" i="96"/>
  <c r="E1160" i="96"/>
  <c r="E537" i="96"/>
  <c r="E1201" i="96"/>
  <c r="D790" i="96"/>
  <c r="D129" i="96"/>
  <c r="D252" i="96"/>
  <c r="E375" i="96"/>
  <c r="E124" i="96"/>
  <c r="D703" i="96"/>
  <c r="E239" i="96"/>
  <c r="E826" i="96"/>
  <c r="E268" i="96"/>
  <c r="E243" i="96"/>
  <c r="E893" i="96"/>
  <c r="E483" i="96"/>
  <c r="E1005" i="96"/>
  <c r="E1196" i="96"/>
  <c r="E9" i="11384"/>
  <c r="E7" i="11384"/>
  <c r="E1080" i="96"/>
  <c r="D48" i="11384"/>
  <c r="E190" i="11384"/>
  <c r="E116" i="11384"/>
  <c r="D115" i="11384"/>
  <c r="D54" i="11384"/>
  <c r="D103" i="11384"/>
  <c r="E3" i="11384"/>
  <c r="E13" i="11384"/>
  <c r="D130" i="11384"/>
  <c r="D127" i="11384"/>
  <c r="D37" i="11384"/>
  <c r="E138" i="11384"/>
  <c r="E123" i="11384"/>
  <c r="E63" i="11384"/>
  <c r="D62" i="11384"/>
  <c r="E45" i="11384"/>
  <c r="D183" i="11384"/>
  <c r="E113" i="11384"/>
  <c r="E133" i="11384"/>
  <c r="E141" i="11384"/>
  <c r="E76" i="11384"/>
  <c r="D170" i="11384"/>
  <c r="E186" i="11384"/>
  <c r="E179" i="11384"/>
  <c r="E137" i="11384"/>
  <c r="E132" i="11384"/>
  <c r="E70" i="11384"/>
  <c r="D66" i="11384"/>
  <c r="E42" i="11384"/>
  <c r="E152" i="11384"/>
  <c r="D84" i="11384"/>
  <c r="E73" i="11384"/>
  <c r="D94" i="11384"/>
  <c r="E93" i="11384"/>
  <c r="E6" i="11384"/>
  <c r="E2" i="11384"/>
  <c r="D87" i="11384"/>
  <c r="E4" i="11384"/>
  <c r="E112" i="11384"/>
  <c r="D134" i="11384"/>
  <c r="E69" i="11384"/>
  <c r="E145" i="11384"/>
  <c r="E71" i="11384"/>
  <c r="E192" i="11384"/>
  <c r="E163" i="11384"/>
  <c r="E167" i="11384"/>
  <c r="E142" i="11384"/>
  <c r="D143" i="11384"/>
  <c r="E104" i="11384"/>
  <c r="E91" i="11384"/>
  <c r="E80" i="11384"/>
  <c r="D33" i="11384"/>
  <c r="E30" i="11384"/>
  <c r="E21" i="11384"/>
  <c r="E8" i="11384"/>
  <c r="E160" i="11384"/>
  <c r="E68" i="11384"/>
  <c r="E103" i="11384"/>
  <c r="E177" i="11384"/>
  <c r="E159" i="11384"/>
  <c r="E119" i="11384"/>
  <c r="D138" i="11384"/>
  <c r="E114" i="11384"/>
  <c r="E62" i="11384"/>
  <c r="D52" i="11384"/>
  <c r="D50" i="11384"/>
  <c r="E41" i="11384"/>
  <c r="D695" i="96"/>
  <c r="E695" i="96"/>
  <c r="D762" i="96"/>
  <c r="E762" i="96"/>
  <c r="E244" i="96"/>
  <c r="E296" i="96"/>
  <c r="D318" i="96"/>
  <c r="D1163" i="96"/>
  <c r="D705" i="96"/>
  <c r="D466" i="96"/>
  <c r="E905" i="96"/>
  <c r="D615" i="96"/>
  <c r="D987" i="96"/>
  <c r="E355" i="96"/>
  <c r="D230" i="96"/>
  <c r="E447" i="96"/>
  <c r="D945" i="96"/>
  <c r="D1191" i="96"/>
  <c r="E1191" i="96"/>
  <c r="D72" i="96"/>
  <c r="E72" i="96"/>
  <c r="D1208" i="96"/>
  <c r="D1179" i="96"/>
  <c r="E1179" i="96"/>
  <c r="E1142" i="96"/>
  <c r="D1114" i="96"/>
  <c r="E1114" i="96"/>
  <c r="E1091" i="96"/>
  <c r="E917" i="96"/>
  <c r="E877" i="96"/>
  <c r="E856" i="96"/>
  <c r="E818" i="96"/>
  <c r="D818" i="96"/>
  <c r="E788" i="96"/>
  <c r="D542" i="96"/>
  <c r="D441" i="96"/>
  <c r="D366" i="96"/>
  <c r="E134" i="96"/>
  <c r="D312" i="96"/>
  <c r="E312" i="96"/>
  <c r="D1044" i="96"/>
  <c r="D1128" i="96"/>
  <c r="E586" i="96"/>
  <c r="D586" i="96"/>
  <c r="E5" i="96"/>
  <c r="D5" i="96"/>
  <c r="E89" i="11384"/>
  <c r="D89" i="11384"/>
  <c r="E775" i="96"/>
  <c r="D775" i="96"/>
  <c r="D1007" i="96"/>
  <c r="E495" i="96"/>
  <c r="D102" i="96"/>
  <c r="D226" i="96"/>
  <c r="D394" i="96"/>
  <c r="E1107" i="96"/>
  <c r="D315" i="96"/>
  <c r="E555" i="96"/>
  <c r="D1097" i="96"/>
  <c r="E442" i="96"/>
  <c r="D683" i="96"/>
  <c r="D46" i="96"/>
  <c r="D1035" i="96"/>
  <c r="D13" i="96"/>
  <c r="D682" i="96"/>
  <c r="E57" i="96"/>
  <c r="D445" i="96"/>
  <c r="E159" i="96"/>
  <c r="D864" i="96"/>
  <c r="D925" i="96"/>
  <c r="D407" i="96"/>
  <c r="D999" i="96"/>
  <c r="D272" i="96"/>
  <c r="D432" i="96"/>
  <c r="E245" i="96"/>
  <c r="D975" i="96"/>
  <c r="E376" i="96"/>
  <c r="D376" i="96"/>
  <c r="E141" i="96"/>
  <c r="E1159" i="96"/>
  <c r="E1018" i="96"/>
  <c r="E936" i="96"/>
  <c r="D886" i="96"/>
  <c r="D838" i="96"/>
  <c r="D724" i="96"/>
  <c r="D534" i="96"/>
  <c r="E384" i="96"/>
  <c r="D384" i="96"/>
  <c r="D167" i="96"/>
  <c r="E167" i="96"/>
  <c r="E1192" i="96"/>
  <c r="E967" i="96"/>
  <c r="D967" i="96"/>
  <c r="D289" i="96"/>
  <c r="D806" i="96"/>
  <c r="E938" i="96"/>
  <c r="D269" i="96"/>
  <c r="E561" i="96"/>
  <c r="E94" i="96"/>
  <c r="D397" i="96"/>
  <c r="D729" i="96"/>
  <c r="E1154" i="96"/>
  <c r="D1030" i="96"/>
  <c r="E885" i="96"/>
  <c r="E1074" i="96"/>
  <c r="D535" i="96"/>
  <c r="D121" i="96"/>
  <c r="E201" i="96"/>
  <c r="E58" i="96"/>
  <c r="D867" i="96"/>
  <c r="E1207" i="96"/>
  <c r="E80" i="96"/>
  <c r="D210" i="96"/>
  <c r="D77" i="96"/>
  <c r="E1113" i="96"/>
  <c r="D1157" i="96"/>
  <c r="E237" i="96"/>
  <c r="D237" i="96"/>
  <c r="E1198" i="96"/>
  <c r="E1051" i="96"/>
  <c r="D870" i="96"/>
  <c r="D696" i="96"/>
  <c r="D481" i="96"/>
  <c r="E481" i="96"/>
  <c r="D288" i="96"/>
  <c r="E286" i="96"/>
  <c r="E886" i="96"/>
  <c r="D902" i="96"/>
  <c r="E37" i="96"/>
  <c r="E870" i="96"/>
  <c r="D378" i="96"/>
  <c r="E378" i="96"/>
  <c r="E325" i="96"/>
  <c r="D1186" i="96"/>
  <c r="D1120" i="96"/>
  <c r="D1096" i="96"/>
  <c r="E1040" i="96"/>
  <c r="D1040" i="96"/>
  <c r="E985" i="96"/>
  <c r="D985" i="96"/>
  <c r="E955" i="96"/>
  <c r="E863" i="96"/>
  <c r="D825" i="96"/>
  <c r="D794" i="96"/>
  <c r="E794" i="96"/>
  <c r="D739" i="96"/>
  <c r="E739" i="96"/>
  <c r="D717" i="96"/>
  <c r="D688" i="96"/>
  <c r="D503" i="96"/>
  <c r="E153" i="96"/>
  <c r="D153" i="96"/>
  <c r="E1166" i="96"/>
  <c r="D1166" i="96"/>
  <c r="E957" i="96"/>
  <c r="D497" i="96"/>
  <c r="E497" i="96"/>
  <c r="E1168" i="96"/>
  <c r="D1168" i="96"/>
  <c r="E1058" i="96"/>
  <c r="D1058" i="96"/>
  <c r="D401" i="96"/>
  <c r="E303" i="96"/>
  <c r="D98" i="96"/>
  <c r="E1134" i="96"/>
  <c r="D776" i="96"/>
  <c r="D246" i="96"/>
  <c r="E246" i="96"/>
  <c r="E440" i="96"/>
  <c r="D440" i="96"/>
  <c r="E156" i="96"/>
  <c r="D156" i="96"/>
  <c r="D1050" i="96"/>
  <c r="E1050" i="96"/>
  <c r="D1076" i="96"/>
  <c r="E1076" i="96"/>
  <c r="E823" i="96"/>
  <c r="D823" i="96"/>
  <c r="D108" i="96"/>
  <c r="E108" i="96"/>
  <c r="D968" i="96"/>
  <c r="E968" i="96"/>
  <c r="D846" i="96"/>
  <c r="E846" i="96"/>
  <c r="D1105" i="96"/>
  <c r="E1105" i="96"/>
  <c r="D522" i="96"/>
  <c r="E522" i="96"/>
  <c r="E380" i="96"/>
  <c r="D380" i="96"/>
  <c r="D876" i="96"/>
  <c r="E876" i="96"/>
  <c r="D660" i="96"/>
  <c r="E660" i="96"/>
  <c r="D83" i="96"/>
  <c r="E83" i="96"/>
  <c r="D443" i="96"/>
  <c r="E443" i="96"/>
  <c r="E1061" i="96"/>
  <c r="D1061" i="96"/>
  <c r="E693" i="96"/>
  <c r="E969" i="96"/>
  <c r="D69" i="96"/>
  <c r="E329" i="96"/>
  <c r="D1009" i="96"/>
  <c r="E1009" i="96"/>
  <c r="D1152" i="96"/>
  <c r="E1152" i="96"/>
  <c r="E510" i="96"/>
  <c r="D510" i="96"/>
  <c r="E777" i="96"/>
  <c r="D777" i="96"/>
  <c r="D642" i="96"/>
  <c r="E642" i="96"/>
  <c r="D257" i="96"/>
  <c r="E257" i="96"/>
  <c r="E1047" i="96"/>
  <c r="D1047" i="96"/>
  <c r="D1172" i="96"/>
  <c r="E1172" i="96"/>
  <c r="E151" i="96"/>
  <c r="E61" i="96"/>
  <c r="D205" i="96"/>
  <c r="E485" i="96"/>
  <c r="D485" i="96"/>
  <c r="E879" i="96"/>
  <c r="D879" i="96"/>
  <c r="E314" i="96"/>
  <c r="D314" i="96"/>
  <c r="E860" i="96"/>
  <c r="D860" i="96"/>
  <c r="E415" i="96"/>
  <c r="D415" i="96"/>
  <c r="D602" i="96"/>
  <c r="E602" i="96"/>
  <c r="E972" i="96"/>
  <c r="D972" i="96"/>
  <c r="E659" i="96"/>
  <c r="D659" i="96"/>
  <c r="D297" i="96"/>
  <c r="E297" i="96"/>
  <c r="D598" i="96"/>
  <c r="E598" i="96"/>
  <c r="E687" i="96"/>
  <c r="D687" i="96"/>
  <c r="E686" i="96"/>
  <c r="D686" i="96"/>
  <c r="E1062" i="96"/>
  <c r="D1062" i="96"/>
  <c r="D424" i="96"/>
  <c r="E424" i="96"/>
  <c r="E287" i="96"/>
  <c r="D287" i="96"/>
  <c r="E456" i="96"/>
  <c r="D456" i="96"/>
  <c r="D489" i="96"/>
  <c r="E489" i="96"/>
  <c r="E1117" i="96"/>
  <c r="D1117" i="96"/>
  <c r="D931" i="96"/>
  <c r="E931" i="96"/>
  <c r="E711" i="96"/>
  <c r="D1070" i="96"/>
  <c r="E26" i="96"/>
  <c r="E928" i="96"/>
  <c r="D1013" i="96"/>
  <c r="E1121" i="96"/>
  <c r="E404" i="96"/>
  <c r="D404" i="96"/>
  <c r="E841" i="96"/>
  <c r="D841" i="96"/>
  <c r="D718" i="96"/>
  <c r="E718" i="96"/>
  <c r="E278" i="96"/>
  <c r="D278" i="96"/>
  <c r="D962" i="96"/>
  <c r="E962" i="96"/>
  <c r="D332" i="96"/>
  <c r="E332" i="96"/>
  <c r="E970" i="96"/>
  <c r="D970" i="96"/>
  <c r="E560" i="96"/>
  <c r="D560" i="96"/>
  <c r="E782" i="96"/>
  <c r="D782" i="96"/>
  <c r="D1006" i="96"/>
  <c r="E1006" i="96"/>
  <c r="D681" i="96"/>
  <c r="E681" i="96"/>
  <c r="E899" i="96"/>
  <c r="D899" i="96"/>
  <c r="D20" i="96"/>
  <c r="E20" i="96"/>
  <c r="E539" i="96"/>
  <c r="D539" i="96"/>
  <c r="D52" i="96"/>
  <c r="E52" i="96"/>
  <c r="D168" i="96"/>
  <c r="E168" i="96"/>
  <c r="E264" i="96"/>
  <c r="D264" i="96"/>
  <c r="D427" i="96"/>
  <c r="E427" i="96"/>
  <c r="D488" i="96"/>
  <c r="E488" i="96"/>
  <c r="D601" i="96"/>
  <c r="E601" i="96"/>
  <c r="E745" i="96"/>
  <c r="D745" i="96"/>
  <c r="E849" i="96"/>
  <c r="D849" i="96"/>
  <c r="E890" i="96"/>
  <c r="D890" i="96"/>
  <c r="E1209" i="96"/>
  <c r="D1209" i="96"/>
  <c r="E934" i="96"/>
  <c r="D934" i="96"/>
  <c r="E1015" i="96"/>
  <c r="D1015" i="96"/>
  <c r="E306" i="96"/>
  <c r="D306" i="96"/>
  <c r="D578" i="96"/>
  <c r="E507" i="96"/>
  <c r="E1000" i="96"/>
  <c r="D1000" i="96"/>
  <c r="E997" i="96"/>
  <c r="D997" i="96"/>
  <c r="E620" i="96"/>
  <c r="D620" i="96"/>
  <c r="E811" i="96"/>
  <c r="D90" i="96"/>
  <c r="D929" i="96"/>
  <c r="E453" i="96"/>
  <c r="E1165" i="96"/>
  <c r="E395" i="96"/>
  <c r="E1094" i="96"/>
  <c r="D310" i="96"/>
  <c r="D551" i="96"/>
  <c r="D656" i="96"/>
  <c r="E803" i="96"/>
  <c r="D928" i="96"/>
  <c r="E648" i="96"/>
  <c r="E1109" i="96"/>
  <c r="E377" i="96"/>
  <c r="E836" i="96"/>
  <c r="E182" i="11384"/>
  <c r="E18" i="11384"/>
  <c r="D18" i="11384"/>
  <c r="E161" i="11384"/>
  <c r="D161" i="11384"/>
  <c r="D1067" i="96"/>
  <c r="D984" i="96"/>
  <c r="D151" i="96"/>
  <c r="E54" i="96"/>
  <c r="D484" i="96"/>
  <c r="E493" i="96"/>
  <c r="E721" i="96"/>
  <c r="D844" i="96"/>
  <c r="D895" i="96"/>
  <c r="D939" i="96"/>
  <c r="D375" i="96"/>
  <c r="D1026" i="96"/>
  <c r="D439" i="96"/>
  <c r="D110" i="96"/>
  <c r="D630" i="96"/>
  <c r="E472" i="96"/>
  <c r="E1116" i="96"/>
  <c r="E552" i="96"/>
  <c r="E327" i="96"/>
  <c r="D42" i="11384"/>
  <c r="E1025" i="96"/>
  <c r="E113" i="96"/>
  <c r="D1014" i="96"/>
  <c r="D1160" i="96"/>
  <c r="D537" i="96"/>
  <c r="D1201" i="96"/>
  <c r="D276" i="96"/>
  <c r="D953" i="96"/>
  <c r="D1143" i="96"/>
  <c r="D657" i="96"/>
  <c r="D344" i="96"/>
  <c r="E344" i="96"/>
  <c r="D800" i="96"/>
  <c r="E800" i="96"/>
  <c r="E189" i="11384"/>
  <c r="D189" i="11384"/>
  <c r="E36" i="11384"/>
  <c r="D36" i="11384"/>
  <c r="E168" i="11384"/>
  <c r="D168" i="11384"/>
  <c r="D206" i="96"/>
  <c r="D487" i="96"/>
  <c r="E184" i="11384"/>
  <c r="D184" i="11384"/>
  <c r="E27" i="11384"/>
  <c r="D27" i="11384"/>
  <c r="D11" i="11384"/>
  <c r="E129" i="96"/>
  <c r="D115" i="96"/>
  <c r="D971" i="96"/>
  <c r="D72" i="11384"/>
  <c r="E72" i="11384"/>
  <c r="D17" i="11384"/>
  <c r="E17" i="11384"/>
  <c r="E1" i="11384"/>
  <c r="D35" i="11384"/>
  <c r="E35" i="11384"/>
  <c r="E148" i="11384"/>
  <c r="D148" i="11384"/>
  <c r="E101" i="11384"/>
  <c r="D101" i="11384"/>
  <c r="E64" i="11384"/>
  <c r="D64" i="11384"/>
  <c r="E12" i="11384"/>
  <c r="D12" i="11384"/>
  <c r="E149" i="11384"/>
  <c r="D152" i="11384"/>
  <c r="D102" i="11384"/>
  <c r="E32" i="11384"/>
  <c r="E75" i="11384"/>
  <c r="D191" i="11384"/>
  <c r="D187" i="11384"/>
  <c r="E144" i="11384"/>
  <c r="D133" i="11384"/>
  <c r="D85" i="11384"/>
  <c r="D169" i="11384"/>
  <c r="E84" i="11384"/>
  <c r="E156" i="11384"/>
  <c r="D172" i="11384"/>
  <c r="E176" i="11384"/>
  <c r="D135" i="11384"/>
  <c r="E126" i="11384"/>
  <c r="E94" i="11384"/>
  <c r="D93" i="11384"/>
  <c r="D6" i="11384"/>
  <c r="E164" i="11384"/>
  <c r="E108" i="11384"/>
  <c r="D82" i="11384"/>
  <c r="E10" i="11384"/>
  <c r="D182" i="11384"/>
  <c r="D175" i="11384"/>
  <c r="E99" i="11384"/>
  <c r="D78" i="11384"/>
  <c r="D1" i="11384"/>
  <c r="E627" i="96"/>
  <c r="D140" i="11384"/>
  <c r="D109" i="11384"/>
  <c r="D41" i="11384"/>
  <c r="E39" i="11384"/>
  <c r="E16" i="11384"/>
  <c r="E130" i="11384"/>
  <c r="E185" i="11384"/>
  <c r="E157" i="11384"/>
  <c r="D186" i="11384"/>
  <c r="E154" i="11384"/>
  <c r="D137" i="11384"/>
  <c r="E121" i="11384"/>
  <c r="D116" i="11384"/>
  <c r="E115" i="11384"/>
  <c r="D114" i="11384"/>
  <c r="D104" i="11384"/>
  <c r="D86" i="11384"/>
  <c r="D73" i="11384"/>
  <c r="E33" i="11384"/>
  <c r="E48" i="11384"/>
  <c r="E174" i="11384"/>
  <c r="D155" i="11384"/>
  <c r="E150" i="11384"/>
  <c r="E105" i="11384"/>
  <c r="E88" i="11384"/>
  <c r="E74" i="11384"/>
  <c r="E54" i="11384"/>
  <c r="E52" i="11384"/>
  <c r="D15" i="11384"/>
  <c r="E11" i="11384"/>
  <c r="D95" i="11384"/>
  <c r="E55" i="11384"/>
  <c r="D47" i="11384"/>
  <c r="E165" i="11384"/>
  <c r="D4" i="11384"/>
  <c r="E46" i="11384"/>
  <c r="E134" i="11384"/>
  <c r="E5" i="11384"/>
  <c r="D79" i="11384"/>
  <c r="D173" i="11384"/>
  <c r="D22" i="11384"/>
  <c r="D129" i="11384"/>
  <c r="E107" i="11384"/>
  <c r="E171" i="11384"/>
  <c r="E98" i="11384"/>
  <c r="D80" i="11384"/>
  <c r="D70" i="11384"/>
  <c r="D55" i="11384"/>
  <c r="D165" i="11384"/>
  <c r="D44" i="11384"/>
  <c r="D68" i="11384"/>
  <c r="D81" i="11384"/>
  <c r="D3" i="11384"/>
  <c r="E175" i="11384"/>
  <c r="E125" i="11384"/>
  <c r="D125" i="11384"/>
  <c r="E83" i="11384"/>
  <c r="D83" i="11384"/>
  <c r="E147" i="11384"/>
  <c r="D147" i="11384"/>
  <c r="D107" i="11384"/>
  <c r="D20" i="11384"/>
  <c r="E20" i="11384"/>
  <c r="D194" i="11384"/>
  <c r="D171" i="11384"/>
  <c r="E58" i="11384"/>
  <c r="D58" i="11384"/>
  <c r="D149" i="11384"/>
  <c r="D46" i="11384"/>
  <c r="D7" i="11384"/>
  <c r="E43" i="11384"/>
  <c r="D43" i="11384"/>
  <c r="D97" i="11384"/>
  <c r="E60" i="11384"/>
  <c r="D60" i="11384"/>
  <c r="E67" i="11384"/>
  <c r="D67" i="11384"/>
  <c r="D146" i="11384"/>
  <c r="E100" i="11384"/>
  <c r="D100" i="11384"/>
  <c r="D38" i="11384"/>
  <c r="E38" i="11384"/>
  <c r="E25" i="11384"/>
  <c r="D25" i="11384"/>
  <c r="E28" i="11384"/>
  <c r="D28" i="11384"/>
  <c r="D69" i="11384"/>
  <c r="D13" i="11384"/>
  <c r="E158" i="11384"/>
  <c r="D158" i="11384"/>
  <c r="E181" i="11384"/>
  <c r="D181" i="11384"/>
  <c r="E166" i="11384"/>
  <c r="D166" i="11384"/>
  <c r="E128" i="11384"/>
  <c r="D128" i="11384"/>
  <c r="E77" i="11384"/>
  <c r="D77" i="11384"/>
  <c r="D19" i="11384"/>
  <c r="E19" i="11384"/>
  <c r="D112" i="11384"/>
  <c r="D178" i="11384"/>
  <c r="D177" i="11384"/>
  <c r="D65" i="11384"/>
  <c r="E90" i="11384"/>
  <c r="D90" i="11384"/>
  <c r="E53" i="11384"/>
  <c r="D53" i="11384"/>
  <c r="E131" i="11384"/>
  <c r="D131" i="11384"/>
  <c r="E24" i="11384"/>
  <c r="D24" i="11384"/>
  <c r="E188" i="11384"/>
  <c r="D188" i="11384"/>
  <c r="E153" i="11384"/>
  <c r="D153" i="11384"/>
  <c r="D126" i="11384"/>
  <c r="E124" i="11384"/>
  <c r="D124" i="11384"/>
  <c r="D74" i="11384"/>
  <c r="D61" i="11384"/>
  <c r="D51" i="11384"/>
  <c r="E51" i="11384"/>
  <c r="D75" i="11384"/>
  <c r="D99" i="11384"/>
  <c r="D145" i="11384"/>
  <c r="E96" i="11384"/>
  <c r="D96" i="11384"/>
  <c r="D151" i="11384"/>
  <c r="E92" i="11384"/>
  <c r="D92" i="11384"/>
  <c r="D139" i="11384"/>
  <c r="E139" i="11384"/>
  <c r="E180" i="11384"/>
  <c r="D180" i="11384"/>
  <c r="E29" i="11384"/>
  <c r="D29" i="11384"/>
  <c r="E118" i="11384"/>
  <c r="D118" i="11384"/>
  <c r="E106" i="11384"/>
  <c r="D106" i="11384"/>
  <c r="E34" i="11384"/>
  <c r="D34" i="11384"/>
  <c r="E120" i="11384"/>
  <c r="D120" i="11384"/>
  <c r="E111" i="11384"/>
  <c r="D111" i="11384"/>
  <c r="D31" i="11384"/>
  <c r="E31" i="11384"/>
  <c r="D5" i="11384"/>
  <c r="D32" i="11384"/>
  <c r="D162" i="11384"/>
  <c r="E173" i="11384"/>
  <c r="D40" i="11384"/>
  <c r="D144" i="11384"/>
  <c r="D141" i="11384"/>
  <c r="E85" i="11384"/>
  <c r="E37" i="11384"/>
  <c r="D119" i="11384"/>
  <c r="D185" i="11384"/>
  <c r="E59" i="11384"/>
  <c r="E82" i="11384"/>
  <c r="E129" i="11384"/>
  <c r="D190" i="11384"/>
  <c r="D132" i="11384"/>
  <c r="D123" i="11384"/>
  <c r="D121" i="11384"/>
  <c r="D105" i="11384"/>
  <c r="D63" i="11384"/>
  <c r="E15" i="11384"/>
</calcChain>
</file>

<file path=xl/comments1.xml><?xml version="1.0" encoding="utf-8"?>
<comments xmlns="http://schemas.openxmlformats.org/spreadsheetml/2006/main">
  <authors>
    <author>Corey Weisser</author>
  </authors>
  <commentList>
    <comment ref="U3" authorId="0" shapeId="0">
      <text>
        <r>
          <rPr>
            <b/>
            <sz val="8"/>
            <color indexed="81"/>
            <rFont val="Tahoma"/>
            <family val="2"/>
          </rPr>
          <t>Playoff Appearance</t>
        </r>
      </text>
    </comment>
    <comment ref="V3" authorId="0" shapeId="0">
      <text>
        <r>
          <rPr>
            <b/>
            <sz val="8"/>
            <color indexed="81"/>
            <rFont val="Tahoma"/>
            <family val="2"/>
          </rPr>
          <t>Number of Division Titles</t>
        </r>
      </text>
    </comment>
    <comment ref="W3" authorId="0" shapeId="0">
      <text>
        <r>
          <rPr>
            <b/>
            <sz val="8"/>
            <color indexed="81"/>
            <rFont val="Tahoma"/>
            <family val="2"/>
          </rPr>
          <t>Number of Pennants</t>
        </r>
      </text>
    </comment>
    <comment ref="X3" authorId="0" shapeId="0">
      <text>
        <r>
          <rPr>
            <b/>
            <sz val="8"/>
            <color indexed="81"/>
            <rFont val="Tahoma"/>
            <family val="2"/>
          </rPr>
          <t>Number of Brassworld Championships</t>
        </r>
      </text>
    </comment>
    <comment ref="AG3" authorId="0" shapeId="0">
      <text>
        <r>
          <rPr>
            <b/>
            <sz val="8"/>
            <color indexed="81"/>
            <rFont val="Tahoma"/>
            <family val="2"/>
          </rPr>
          <t>Playoff Appearance</t>
        </r>
      </text>
    </comment>
    <comment ref="AH3" authorId="0" shapeId="0">
      <text>
        <r>
          <rPr>
            <b/>
            <sz val="8"/>
            <color indexed="81"/>
            <rFont val="Tahoma"/>
            <family val="2"/>
          </rPr>
          <t>Number of Division Titles</t>
        </r>
      </text>
    </comment>
    <comment ref="AI3" authorId="0" shapeId="0">
      <text>
        <r>
          <rPr>
            <b/>
            <sz val="8"/>
            <color indexed="81"/>
            <rFont val="Tahoma"/>
            <family val="2"/>
          </rPr>
          <t>Number of Pennants</t>
        </r>
      </text>
    </comment>
    <comment ref="AJ3" authorId="0" shapeId="0">
      <text>
        <r>
          <rPr>
            <b/>
            <sz val="8"/>
            <color indexed="81"/>
            <rFont val="Tahoma"/>
            <family val="2"/>
          </rPr>
          <t>Number of Brassworld Championships</t>
        </r>
      </text>
    </comment>
  </commentList>
</comments>
</file>

<file path=xl/sharedStrings.xml><?xml version="1.0" encoding="utf-8"?>
<sst xmlns="http://schemas.openxmlformats.org/spreadsheetml/2006/main" count="20781" uniqueCount="4319">
  <si>
    <t>Bautista, Jose</t>
  </si>
  <si>
    <t>.700 -.774</t>
  </si>
  <si>
    <t>Span, Denard</t>
  </si>
  <si>
    <t>Lynn, Lance</t>
  </si>
  <si>
    <t>Parra, Gerardo</t>
  </si>
  <si>
    <t>Revere, Ben</t>
  </si>
  <si>
    <t>Frazier, Todd</t>
  </si>
  <si>
    <t>H</t>
  </si>
  <si>
    <t>Brian Budzyn</t>
  </si>
  <si>
    <t>Dunn, Mike</t>
  </si>
  <si>
    <t>Lucroy, Jonathan</t>
  </si>
  <si>
    <t>300 -399</t>
  </si>
  <si>
    <t>400 -499</t>
  </si>
  <si>
    <t>200 -299</t>
  </si>
  <si>
    <t>ORDER</t>
  </si>
  <si>
    <t>Camden Yards</t>
  </si>
  <si>
    <t>Consult Strat's ballpark listings for Baltimore's ballpark dimensions.</t>
  </si>
  <si>
    <t>Mansfield Park</t>
  </si>
  <si>
    <t>7/7</t>
  </si>
  <si>
    <t>d'Arnaud, Travis</t>
  </si>
  <si>
    <t>Jim Bodnar</t>
  </si>
  <si>
    <t>5-13</t>
  </si>
  <si>
    <t>1-13</t>
  </si>
  <si>
    <t>14-18</t>
  </si>
  <si>
    <t>DOCUMENT DATE</t>
  </si>
  <si>
    <t>Wayne Foulke</t>
  </si>
  <si>
    <t>*** minimum raise</t>
  </si>
  <si>
    <t>threshold is reached in one full ML season</t>
  </si>
  <si>
    <t>500 - up</t>
  </si>
  <si>
    <t>Consult Strat's ballpark listings for Arizona's ballpark dimensions.</t>
  </si>
  <si>
    <t>100 -149</t>
  </si>
  <si>
    <t>75 -100</t>
  </si>
  <si>
    <t>30 - 74</t>
  </si>
  <si>
    <t>Virginia Patriots</t>
  </si>
  <si>
    <t>Mays 3</t>
  </si>
  <si>
    <t>0.00 -3.74</t>
  </si>
  <si>
    <t>3.75 -4.49</t>
  </si>
  <si>
    <t>Kemp, Matt</t>
  </si>
  <si>
    <t>Mansfield Mounties</t>
  </si>
  <si>
    <t>Santa Barbara Quakes</t>
  </si>
  <si>
    <t>San Bernardino Stampede</t>
  </si>
  <si>
    <t>Buckeye Eclipse</t>
  </si>
  <si>
    <t>Rivendell Knights</t>
  </si>
  <si>
    <t>Yearly Stipend</t>
  </si>
  <si>
    <t xml:space="preserve">  * player remains in Yr 0 until the 100 PA/30(20) IP</t>
  </si>
  <si>
    <t>Romo, Sergio</t>
  </si>
  <si>
    <t>BACKUP STATISTICIAN</t>
  </si>
  <si>
    <t>DRAFT COORDINATOR</t>
  </si>
  <si>
    <t>FREE AGENCY CONDUCTOR</t>
  </si>
  <si>
    <t>Escobar, Alcides</t>
  </si>
  <si>
    <t>Werth, Jayson</t>
  </si>
  <si>
    <t>Exe</t>
  </si>
  <si>
    <t>Samardzija, Jeff</t>
  </si>
  <si>
    <t>Hellickson, Jeremy</t>
  </si>
  <si>
    <t>Porcello, Rick</t>
  </si>
  <si>
    <t>Moustakas, Mike</t>
  </si>
  <si>
    <t>Cueto, Johnny</t>
  </si>
  <si>
    <t>Heyward, Jason</t>
  </si>
  <si>
    <t>Exeter</t>
  </si>
  <si>
    <t>Alewives</t>
  </si>
  <si>
    <t>WEBSITE COORDINATOR</t>
  </si>
  <si>
    <t>Free Agency</t>
  </si>
  <si>
    <t>TEAM ROSTER</t>
  </si>
  <si>
    <t>Holliday, Matt</t>
  </si>
  <si>
    <t>Morrow, Brandon</t>
  </si>
  <si>
    <t>Player</t>
  </si>
  <si>
    <t>Wainwright, Adam</t>
  </si>
  <si>
    <t>Pence, Hunter</t>
  </si>
  <si>
    <t>Miller, Andrew</t>
  </si>
  <si>
    <t>Rasmus, Colby</t>
  </si>
  <si>
    <t>Kennedy, Ian</t>
  </si>
  <si>
    <t>Price, David</t>
  </si>
  <si>
    <t>Chapman, Aroldis</t>
  </si>
  <si>
    <t>Sale, Chris</t>
  </si>
  <si>
    <t>Jay, Jon</t>
  </si>
  <si>
    <t>Player's Decision</t>
  </si>
  <si>
    <t>Extensions</t>
  </si>
  <si>
    <t>Garza, Matt</t>
  </si>
  <si>
    <t>Ellsbury, Jacoby</t>
  </si>
  <si>
    <t>Cabrera, Asdrubal</t>
  </si>
  <si>
    <t>Longoria, Evan</t>
  </si>
  <si>
    <t>Mike Bardos</t>
  </si>
  <si>
    <t>Tillman, Chris</t>
  </si>
  <si>
    <t>11-16</t>
  </si>
  <si>
    <t>20</t>
  </si>
  <si>
    <t>Ramirez, Hanley</t>
  </si>
  <si>
    <t>Davidson, Matt</t>
  </si>
  <si>
    <t>Tomlin, Josh</t>
  </si>
  <si>
    <t>Trumbo, Mark</t>
  </si>
  <si>
    <t>Duda, Lucas</t>
  </si>
  <si>
    <t>Descalso, Daniel</t>
  </si>
  <si>
    <t>Ellis, A.J.</t>
  </si>
  <si>
    <t>Plouffe, Trevor</t>
  </si>
  <si>
    <t>Barney, Darwin</t>
  </si>
  <si>
    <t>Nunez, Eduardo</t>
  </si>
  <si>
    <t>Gomez, Jeanmar</t>
  </si>
  <si>
    <t>Bradley, Jackie</t>
  </si>
  <si>
    <t>Wil</t>
  </si>
  <si>
    <t>Asp</t>
  </si>
  <si>
    <t>1-3</t>
  </si>
  <si>
    <t>Jackie Robinson Field</t>
  </si>
  <si>
    <t>2010 TRX #92</t>
  </si>
  <si>
    <t>Headley, Chase</t>
  </si>
  <si>
    <t>McCarthy, Brandon</t>
  </si>
  <si>
    <t>Palm Harbor Sand Cranes</t>
  </si>
  <si>
    <t>Freeman, Freddie</t>
  </si>
  <si>
    <t>Minor, Mike</t>
  </si>
  <si>
    <t>Harper, Bryce</t>
  </si>
  <si>
    <t>STADIUM NAME</t>
  </si>
  <si>
    <t>WEATHER</t>
  </si>
  <si>
    <t>DAY</t>
  </si>
  <si>
    <t>Matt Wright</t>
  </si>
  <si>
    <t>Dickey, R.A.</t>
  </si>
  <si>
    <t>BW Team</t>
  </si>
  <si>
    <t>P</t>
  </si>
  <si>
    <t>(Greater value is cost of the extension)</t>
  </si>
  <si>
    <t>Rene Custeau</t>
  </si>
  <si>
    <t>Owner's decision***</t>
  </si>
  <si>
    <t>Owner</t>
  </si>
  <si>
    <t>1 - 2</t>
  </si>
  <si>
    <t>1 - 6</t>
  </si>
  <si>
    <t>1 - 10</t>
  </si>
  <si>
    <t>1 - 14</t>
  </si>
  <si>
    <t>1 - 16</t>
  </si>
  <si>
    <t>1 - 18</t>
  </si>
  <si>
    <t>19 - 20</t>
  </si>
  <si>
    <t>17 - 20</t>
  </si>
  <si>
    <t>15 - 20</t>
  </si>
  <si>
    <t>11 - 20</t>
  </si>
  <si>
    <t>7 - 20</t>
  </si>
  <si>
    <t>3 - 20</t>
  </si>
  <si>
    <t>Steve Lockney</t>
  </si>
  <si>
    <t>Steve Maljian</t>
  </si>
  <si>
    <t>Tim Rock</t>
  </si>
  <si>
    <t>Tom Fish</t>
  </si>
  <si>
    <t>Don Herklotz</t>
  </si>
  <si>
    <t>Ray Cappocchi</t>
  </si>
  <si>
    <t>Hogan's Heroes</t>
  </si>
  <si>
    <t>Maryland Munders</t>
  </si>
  <si>
    <t>Scherzer, Max</t>
  </si>
  <si>
    <t>Tulowitzki, Troy</t>
  </si>
  <si>
    <t>Cash</t>
  </si>
  <si>
    <t>2011 TRX #25</t>
  </si>
  <si>
    <t>2011 TRX #14</t>
  </si>
  <si>
    <t>2011 TRX #18</t>
  </si>
  <si>
    <t>15-20</t>
  </si>
  <si>
    <t>Kevin Kolb</t>
  </si>
  <si>
    <t>Team</t>
  </si>
  <si>
    <t>1-10</t>
  </si>
  <si>
    <t>11-17</t>
  </si>
  <si>
    <t>16/3</t>
  </si>
  <si>
    <t>15/2</t>
  </si>
  <si>
    <t>Davis, Rajai</t>
  </si>
  <si>
    <t>Dave Silverberg</t>
  </si>
  <si>
    <t>Waukesha Keglers</t>
  </si>
  <si>
    <t>Exeter Alewifes</t>
  </si>
  <si>
    <t>Lake Zurich Stingrays</t>
  </si>
  <si>
    <t>Ianetta, Chris</t>
  </si>
  <si>
    <t>Andrus, Elvis</t>
  </si>
  <si>
    <t>Palo Alto Robber Barons</t>
  </si>
  <si>
    <t>Aaron 1</t>
  </si>
  <si>
    <t>Ruth 6</t>
  </si>
  <si>
    <t>Williamsburg Burgesses</t>
  </si>
  <si>
    <t>Ruth 4</t>
  </si>
  <si>
    <t>New York Metz</t>
  </si>
  <si>
    <t>Aaron 3</t>
  </si>
  <si>
    <t>Taggart Titans</t>
  </si>
  <si>
    <t>Cobb 3</t>
  </si>
  <si>
    <t>South Range Mariners</t>
  </si>
  <si>
    <t>Cobb 5</t>
  </si>
  <si>
    <t>Mequon Keglers</t>
  </si>
  <si>
    <t>Cobb 1</t>
  </si>
  <si>
    <t>Silver Sluggers</t>
  </si>
  <si>
    <t>Mays 1</t>
  </si>
  <si>
    <t>Aspen Rainmakers</t>
  </si>
  <si>
    <t>Ruth 5</t>
  </si>
  <si>
    <t>Lafontaine Park Diamonds</t>
  </si>
  <si>
    <t>Aaron 2</t>
  </si>
  <si>
    <t>Drew, Stephen</t>
  </si>
  <si>
    <t>Mathis, Jeff</t>
  </si>
  <si>
    <t>Walker, Neil</t>
  </si>
  <si>
    <t>Kenon Carter</t>
  </si>
  <si>
    <t>5-14</t>
  </si>
  <si>
    <t>10-17</t>
  </si>
  <si>
    <t>Wrigley Field</t>
  </si>
  <si>
    <t>Fred Lambrecht</t>
  </si>
  <si>
    <t>Lenny Luchtefeld</t>
  </si>
  <si>
    <t>5.00 -5.49</t>
  </si>
  <si>
    <t>5.50 -5.99</t>
  </si>
  <si>
    <t>Smith, Joe</t>
  </si>
  <si>
    <t xml:space="preserve"># of </t>
  </si>
  <si>
    <t>6**</t>
  </si>
  <si>
    <t>5**</t>
  </si>
  <si>
    <t>4**</t>
  </si>
  <si>
    <t>Player Only</t>
  </si>
  <si>
    <t>Wieters, Matt</t>
  </si>
  <si>
    <t>Cain, Lorenzo</t>
  </si>
  <si>
    <t>O P S</t>
  </si>
  <si>
    <t>ERA</t>
  </si>
  <si>
    <t>Plum Island</t>
  </si>
  <si>
    <t>Greenheads</t>
  </si>
  <si>
    <t>Waikiki</t>
  </si>
  <si>
    <t>Rabbits</t>
  </si>
  <si>
    <t>Wai</t>
  </si>
  <si>
    <t>200 - up</t>
  </si>
  <si>
    <t>150 -199</t>
  </si>
  <si>
    <t>Upton, Justin</t>
  </si>
  <si>
    <t>Doug Beebe</t>
  </si>
  <si>
    <t>Perez, Oliver</t>
  </si>
  <si>
    <t>Consult Strat's ballpark listings for Philadelphia's ballpark dimensions.</t>
  </si>
  <si>
    <t>Lumberjack Coliseum</t>
  </si>
  <si>
    <t>Chris Blake</t>
  </si>
  <si>
    <t>2011 TRX #53</t>
  </si>
  <si>
    <t>Ziegler, Brad</t>
  </si>
  <si>
    <t>Prado, Martin</t>
  </si>
  <si>
    <t>Johnson, Jim</t>
  </si>
  <si>
    <t>Gardner, Brett</t>
  </si>
  <si>
    <t>Murphy, Daniel</t>
  </si>
  <si>
    <t>Pete Blake</t>
  </si>
  <si>
    <t>Y2*</t>
  </si>
  <si>
    <t>Y1*</t>
  </si>
  <si>
    <t>9-15</t>
  </si>
  <si>
    <t>14-20</t>
  </si>
  <si>
    <t>19-20</t>
  </si>
  <si>
    <t>10/10</t>
  </si>
  <si>
    <t>Smoak, Justin</t>
  </si>
  <si>
    <t>Jackson, Austin</t>
  </si>
  <si>
    <t>Cabrera, Miguel</t>
  </si>
  <si>
    <t>1.1 * CAS</t>
  </si>
  <si>
    <t>Date</t>
  </si>
  <si>
    <t>ARBITRATION JUDGE</t>
  </si>
  <si>
    <t>Michael Swanson</t>
  </si>
  <si>
    <t>5-12</t>
  </si>
  <si>
    <t>15-19</t>
  </si>
  <si>
    <t>Moreland, Mitch</t>
  </si>
  <si>
    <t>Gee, Dillon</t>
  </si>
  <si>
    <t>Castro, Jason</t>
  </si>
  <si>
    <t>Flores, Wilmer</t>
  </si>
  <si>
    <t>Perez, Martin</t>
  </si>
  <si>
    <t>Ackley, Dustin</t>
  </si>
  <si>
    <t>Lawrie, Brett</t>
  </si>
  <si>
    <t>Belt, Brandon</t>
  </si>
  <si>
    <t>Machado, Manny</t>
  </si>
  <si>
    <t>Taillon, Jameson</t>
  </si>
  <si>
    <t>Mesoraco, Devin</t>
  </si>
  <si>
    <t>Kipnis, Jason</t>
  </si>
  <si>
    <t>Duffy, Danny</t>
  </si>
  <si>
    <t>Archer, Chris</t>
  </si>
  <si>
    <t>Hamilton, Billy</t>
  </si>
  <si>
    <t>Delgado, Randall</t>
  </si>
  <si>
    <t>Sanchez, Gary</t>
  </si>
  <si>
    <t>Cosart, Jarred</t>
  </si>
  <si>
    <t>Segura, Jean</t>
  </si>
  <si>
    <t>Skaggs, Tyler</t>
  </si>
  <si>
    <t>Arenado, Nolan</t>
  </si>
  <si>
    <t>Grandal, Yasmani</t>
  </si>
  <si>
    <t>Castellanos, Nick</t>
  </si>
  <si>
    <t>Pomeranz, Drew</t>
  </si>
  <si>
    <t>Yelich, Christian</t>
  </si>
  <si>
    <t>Owings, Chris</t>
  </si>
  <si>
    <t>Springer, George</t>
  </si>
  <si>
    <t>Harvey, Matt</t>
  </si>
  <si>
    <t>Cozart, Zack</t>
  </si>
  <si>
    <t>Gray, Sonny</t>
  </si>
  <si>
    <t>Villar, Jonathan</t>
  </si>
  <si>
    <t>Pollock, A.J.</t>
  </si>
  <si>
    <t>2011 Draft</t>
  </si>
  <si>
    <t>4,L5-14M</t>
  </si>
  <si>
    <t>3,L5-14M</t>
  </si>
  <si>
    <t>17-20</t>
  </si>
  <si>
    <t>Utley, Chase</t>
  </si>
  <si>
    <t>Mauer, Joe</t>
  </si>
  <si>
    <t>Rodriguez, Sean</t>
  </si>
  <si>
    <t>San Jose Tasmanian Devils</t>
  </si>
  <si>
    <t>Suzuki, Ichiro</t>
  </si>
  <si>
    <t>2007 Draft</t>
  </si>
  <si>
    <t>(minimum contract)</t>
  </si>
  <si>
    <t>Total</t>
  </si>
  <si>
    <t>Cost</t>
  </si>
  <si>
    <t>Annual</t>
  </si>
  <si>
    <t>Note</t>
  </si>
  <si>
    <t>4,F4-4M</t>
  </si>
  <si>
    <t>2009 Draft</t>
  </si>
  <si>
    <t>free agent</t>
  </si>
  <si>
    <t>Fox River Field</t>
  </si>
  <si>
    <t>1-6</t>
  </si>
  <si>
    <t>7-12</t>
  </si>
  <si>
    <t>Brantley, Michael</t>
  </si>
  <si>
    <t>Flowers, Tyler</t>
  </si>
  <si>
    <t>Bourjos, Peter</t>
  </si>
  <si>
    <t>Freese, David</t>
  </si>
  <si>
    <t>Pineda, Michael</t>
  </si>
  <si>
    <t>Montgomery, Mike</t>
  </si>
  <si>
    <t>Anthill Stadium</t>
  </si>
  <si>
    <t>BRASSWORLD BALLPARK LAYOUTS</t>
  </si>
  <si>
    <t>1-14</t>
  </si>
  <si>
    <t>Alaska</t>
  </si>
  <si>
    <t>Hot Stoves</t>
  </si>
  <si>
    <t>Ala</t>
  </si>
  <si>
    <t>Tundra Field</t>
  </si>
  <si>
    <t>1-9</t>
  </si>
  <si>
    <t>Consult Strat's ballpark listings for New York Met's ballpark dimensions.</t>
  </si>
  <si>
    <t>Avila, Alex</t>
  </si>
  <si>
    <t>Gregerson, Luke</t>
  </si>
  <si>
    <t>Greinke, Zack</t>
  </si>
  <si>
    <t>Belisle, Matt</t>
  </si>
  <si>
    <t>Chelsea Fire</t>
  </si>
  <si>
    <t>Mansfield</t>
  </si>
  <si>
    <t>Mounties</t>
  </si>
  <si>
    <t>Man</t>
  </si>
  <si>
    <t>Fowler, Dexter</t>
  </si>
  <si>
    <t>Chacin, Jhoulys</t>
  </si>
  <si>
    <t>Paolo Passarello</t>
  </si>
  <si>
    <t>Ray Martin</t>
  </si>
  <si>
    <t>Rob Foulke</t>
  </si>
  <si>
    <t>Sean Brit</t>
  </si>
  <si>
    <t>Stefan Feurherdt</t>
  </si>
  <si>
    <t>Stephen Pope</t>
  </si>
  <si>
    <t>Exeter Field</t>
  </si>
  <si>
    <t>Consult Strat's ballpark listings for Cincinnati's ballpark dimensions.</t>
  </si>
  <si>
    <t>Hoboken Ballpark</t>
  </si>
  <si>
    <t>Zimmerman, Ryan</t>
  </si>
  <si>
    <t>Y3</t>
  </si>
  <si>
    <t>Maybin, Cameron</t>
  </si>
  <si>
    <t>Jackson, Edwin</t>
  </si>
  <si>
    <t>Gordon, Alex</t>
  </si>
  <si>
    <t>Current Contract</t>
  </si>
  <si>
    <t>Robert Smith</t>
  </si>
  <si>
    <t>Lester, Jon</t>
  </si>
  <si>
    <t>Ben and Jacob Weisser</t>
  </si>
  <si>
    <t>Todd Ebert</t>
  </si>
  <si>
    <t>Tampa Bay Bravos</t>
  </si>
  <si>
    <t>Torrington Trumpeteers</t>
  </si>
  <si>
    <t>Reyes, Jose</t>
  </si>
  <si>
    <t>Consult Strat's ballpark listings for Chicago Cub's ballpark dimensions.</t>
  </si>
  <si>
    <t>Feldman, Scott</t>
  </si>
  <si>
    <t>Jimenez, Ubaldo</t>
  </si>
  <si>
    <t>de la Rosa, Jorge</t>
  </si>
  <si>
    <t>Davis, Wade</t>
  </si>
  <si>
    <t>New York</t>
  </si>
  <si>
    <t>Metz</t>
  </si>
  <si>
    <t>100 -199</t>
  </si>
  <si>
    <t>Bumgarner, Madison</t>
  </si>
  <si>
    <t>Strasburg, Stephen</t>
  </si>
  <si>
    <t>Posey, Buster</t>
  </si>
  <si>
    <t>Mike Forsyth</t>
  </si>
  <si>
    <t>Los Angeles</t>
  </si>
  <si>
    <t>Outlaws</t>
  </si>
  <si>
    <t>Molina, Yadier</t>
  </si>
  <si>
    <t>West Oakland</t>
  </si>
  <si>
    <t>APR/MAY/SEP/OCT</t>
  </si>
  <si>
    <t>JUN/JUL/AUG</t>
  </si>
  <si>
    <t>FRANCHISE</t>
  </si>
  <si>
    <t>W</t>
  </si>
  <si>
    <t>L</t>
  </si>
  <si>
    <t>PCT</t>
  </si>
  <si>
    <t>Ruth 1</t>
  </si>
  <si>
    <t>Plum Island Greenheads</t>
  </si>
  <si>
    <t>Ruth 3</t>
  </si>
  <si>
    <t>Hoboken Bums</t>
  </si>
  <si>
    <t>Ruth 2</t>
  </si>
  <si>
    <t>Gotham City Gargoyles</t>
  </si>
  <si>
    <t>Mays 5</t>
  </si>
  <si>
    <t>Montreal McGaffigans</t>
  </si>
  <si>
    <t>Mays 4</t>
  </si>
  <si>
    <t>Northwoods Moose</t>
  </si>
  <si>
    <t>Aaron 5</t>
  </si>
  <si>
    <t>Hob</t>
  </si>
  <si>
    <t>Bruton Parish Commons</t>
  </si>
  <si>
    <t>AL Ruth</t>
  </si>
  <si>
    <t>NL Aaron</t>
  </si>
  <si>
    <t>NL Mays</t>
  </si>
  <si>
    <t>Wood, Travis</t>
  </si>
  <si>
    <t>Chisenhall, Lonnie</t>
  </si>
  <si>
    <t>Leake, Mike</t>
  </si>
  <si>
    <t>10/0</t>
  </si>
  <si>
    <t>14/1</t>
  </si>
  <si>
    <t>18/2</t>
  </si>
  <si>
    <t>Hoboken</t>
  </si>
  <si>
    <t>Bums</t>
  </si>
  <si>
    <t>Colon, Bartolo</t>
  </si>
  <si>
    <t>Mark Lentz</t>
  </si>
  <si>
    <t>Detail</t>
  </si>
  <si>
    <t>Type</t>
  </si>
  <si>
    <t>14/14</t>
  </si>
  <si>
    <t>1-8</t>
  </si>
  <si>
    <t>1-5</t>
  </si>
  <si>
    <t>Hicks, Aaron</t>
  </si>
  <si>
    <t>Santana, Carlos</t>
  </si>
  <si>
    <t>5,F5-8M</t>
  </si>
  <si>
    <t>Markakis, Nick</t>
  </si>
  <si>
    <t>Escobar, Yunel</t>
  </si>
  <si>
    <t>SJ</t>
  </si>
  <si>
    <t>12/2</t>
  </si>
  <si>
    <t>19/2</t>
  </si>
  <si>
    <t>14/4</t>
  </si>
  <si>
    <t>18/1</t>
  </si>
  <si>
    <t>16/6</t>
  </si>
  <si>
    <t>14/0</t>
  </si>
  <si>
    <t>Bruce, Jay</t>
  </si>
  <si>
    <t>Hamels, Cole</t>
  </si>
  <si>
    <t>Daniel Valois</t>
  </si>
  <si>
    <t>Williamsburg</t>
  </si>
  <si>
    <t>2011 TRX #39</t>
  </si>
  <si>
    <t>Andover Huskies</t>
  </si>
  <si>
    <t>Corey Weisser</t>
  </si>
  <si>
    <t>NIGHT</t>
  </si>
  <si>
    <t>SI (L/R)</t>
  </si>
  <si>
    <t>HR (L/R)</t>
  </si>
  <si>
    <t>GOOD</t>
  </si>
  <si>
    <t>1-7</t>
  </si>
  <si>
    <t>1-4</t>
  </si>
  <si>
    <t>1-12</t>
  </si>
  <si>
    <t>AVERAGE</t>
  </si>
  <si>
    <t>13-17</t>
  </si>
  <si>
    <t>BAD</t>
  </si>
  <si>
    <t>16-20</t>
  </si>
  <si>
    <t>LEAGUE POSITIONS</t>
  </si>
  <si>
    <t>9-20</t>
  </si>
  <si>
    <t>5-8</t>
  </si>
  <si>
    <t>6-14</t>
  </si>
  <si>
    <t>10/11</t>
  </si>
  <si>
    <t>8/9</t>
  </si>
  <si>
    <t>6/7</t>
  </si>
  <si>
    <t>3/5</t>
  </si>
  <si>
    <t>BANK BALANCE</t>
  </si>
  <si>
    <t>Factor</t>
  </si>
  <si>
    <t>(Contract Years Offered)</t>
  </si>
  <si>
    <t>1.15 * CAS</t>
  </si>
  <si>
    <t>1.2 * CAS</t>
  </si>
  <si>
    <t>Factor *</t>
  </si>
  <si>
    <t>Shields, James</t>
  </si>
  <si>
    <t>18-20</t>
  </si>
  <si>
    <t>1-20</t>
  </si>
  <si>
    <t>Davis, Chris</t>
  </si>
  <si>
    <t>Robertson, David</t>
  </si>
  <si>
    <t>O'Day, Darren</t>
  </si>
  <si>
    <t>Blevins, Jerry</t>
  </si>
  <si>
    <t>Jansen, Kenley</t>
  </si>
  <si>
    <t>Jeffress, Jeremy</t>
  </si>
  <si>
    <t>Nova, Ivan</t>
  </si>
  <si>
    <t>Ross, Tyson</t>
  </si>
  <si>
    <t>MM</t>
  </si>
  <si>
    <t>Pos</t>
  </si>
  <si>
    <t>A</t>
  </si>
  <si>
    <t>Y1</t>
  </si>
  <si>
    <t>Y2</t>
  </si>
  <si>
    <t>Amount</t>
  </si>
  <si>
    <t>4.50 -4.99</t>
  </si>
  <si>
    <t>BRASSWORLD CURRENT MONEY &amp; DETAIL</t>
  </si>
  <si>
    <t>7/2</t>
  </si>
  <si>
    <t>9/9</t>
  </si>
  <si>
    <t>6/1</t>
  </si>
  <si>
    <t>Chris Metz</t>
  </si>
  <si>
    <t>Palo Alto</t>
  </si>
  <si>
    <t>Annadale Anteaters</t>
  </si>
  <si>
    <t>Aaron 6</t>
  </si>
  <si>
    <t>Port Richey Sand Cranes</t>
  </si>
  <si>
    <t>Cobb 6</t>
  </si>
  <si>
    <t>Waikiki Rabbits</t>
  </si>
  <si>
    <t>TOTAL</t>
  </si>
  <si>
    <t>OWNER</t>
  </si>
  <si>
    <t>Bill Galanis</t>
  </si>
  <si>
    <t>Bob Loose</t>
  </si>
  <si>
    <t>Clinton Hendricks</t>
  </si>
  <si>
    <t>Frank Blondeau</t>
  </si>
  <si>
    <t>Jay Scheer</t>
  </si>
  <si>
    <t>John Feola</t>
  </si>
  <si>
    <t>Georgia Satellites</t>
  </si>
  <si>
    <t>Aaron 4</t>
  </si>
  <si>
    <t>5/5</t>
  </si>
  <si>
    <t>16/13</t>
  </si>
  <si>
    <t>Choo, Shin-Soo</t>
  </si>
  <si>
    <t>Bailey, Homer</t>
  </si>
  <si>
    <t>Bloomington Greeks</t>
  </si>
  <si>
    <t>Cobb 4</t>
  </si>
  <si>
    <t>Alaska Hot Stoves</t>
  </si>
  <si>
    <t>Cobb 2</t>
  </si>
  <si>
    <t>Greenville Black Sox</t>
  </si>
  <si>
    <t>Mays 6</t>
  </si>
  <si>
    <t>West Oakland Wolverines</t>
  </si>
  <si>
    <t>How Acquired</t>
  </si>
  <si>
    <t>TRANSACTIONS</t>
  </si>
  <si>
    <t>OCTOBER</t>
  </si>
  <si>
    <t>Martin, Russell</t>
  </si>
  <si>
    <t>Bank One Ballpark</t>
  </si>
  <si>
    <t>Virginia</t>
  </si>
  <si>
    <t>Patriots</t>
  </si>
  <si>
    <t>Vir</t>
  </si>
  <si>
    <t>Alvarez, Pedro</t>
  </si>
  <si>
    <t>4,F4-10M</t>
  </si>
  <si>
    <t>MINORS</t>
  </si>
  <si>
    <t>DIV</t>
  </si>
  <si>
    <t>PEN</t>
  </si>
  <si>
    <t>BWS</t>
  </si>
  <si>
    <t>PLA</t>
  </si>
  <si>
    <t>POSTSEASON</t>
  </si>
  <si>
    <t>REG SEASON</t>
  </si>
  <si>
    <t>CHP</t>
  </si>
  <si>
    <t>Lowrie, Jed</t>
  </si>
  <si>
    <t>Proletarian Pastures</t>
  </si>
  <si>
    <t>9-14</t>
  </si>
  <si>
    <t>8-17</t>
  </si>
  <si>
    <t>* CAS is current annual salary</t>
  </si>
  <si>
    <t>Bill Ziem</t>
  </si>
  <si>
    <t>Wolverines</t>
  </si>
  <si>
    <t>Rainmakers</t>
  </si>
  <si>
    <t>Gargoyles</t>
  </si>
  <si>
    <t>Burgesses</t>
  </si>
  <si>
    <t>Black Sox</t>
  </si>
  <si>
    <t>Bob Askin</t>
  </si>
  <si>
    <t>Cruz, Nelson R.</t>
  </si>
  <si>
    <t>Kinsler, Ian</t>
  </si>
  <si>
    <t>Pedroia, Dustin</t>
  </si>
  <si>
    <t>Dublin Gael Force</t>
  </si>
  <si>
    <t>Mays 2</t>
  </si>
  <si>
    <t>McCutchen, Andrew</t>
  </si>
  <si>
    <t xml:space="preserve">  ** if arbitration buyout option is chosen</t>
  </si>
  <si>
    <t>Cahill, Trevor</t>
  </si>
  <si>
    <t>13-20</t>
  </si>
  <si>
    <t>Balance (Carried Forward)</t>
  </si>
  <si>
    <t>5,L5-14M</t>
  </si>
  <si>
    <t>Current Contracts</t>
  </si>
  <si>
    <t>Desmond, Ian</t>
  </si>
  <si>
    <t>Sanchez, Anibal</t>
  </si>
  <si>
    <t>Los Angeles Outlaws</t>
  </si>
  <si>
    <t>Uehara, Koji</t>
  </si>
  <si>
    <t>Result</t>
  </si>
  <si>
    <t>Minimum</t>
  </si>
  <si>
    <t>.850 -.924</t>
  </si>
  <si>
    <t>6.00 - up</t>
  </si>
  <si>
    <t>.925 - up</t>
  </si>
  <si>
    <t>.775 -.849</t>
  </si>
  <si>
    <t>.000 -.624</t>
  </si>
  <si>
    <t>Kershaw, Clayton</t>
  </si>
  <si>
    <t>Carrasco, Carlos</t>
  </si>
  <si>
    <t>ROUND</t>
  </si>
  <si>
    <t>TEAM</t>
  </si>
  <si>
    <t>B</t>
  </si>
  <si>
    <t>Aspen</t>
  </si>
  <si>
    <t>2011 TRX #11</t>
  </si>
  <si>
    <t>Judge's verdict</t>
  </si>
  <si>
    <t>Group</t>
  </si>
  <si>
    <t>All</t>
  </si>
  <si>
    <t xml:space="preserve">ARBITRATION </t>
  </si>
  <si>
    <t>Years</t>
  </si>
  <si>
    <t># of</t>
  </si>
  <si>
    <t/>
  </si>
  <si>
    <t>Dr. David Dick</t>
  </si>
  <si>
    <t>Zimmermann, Jordan</t>
  </si>
  <si>
    <t>Eaton, Adam</t>
  </si>
  <si>
    <t>Aybar, Erick</t>
  </si>
  <si>
    <t>Vargas, Jason</t>
  </si>
  <si>
    <t>Tony Cieszynski</t>
  </si>
  <si>
    <t>Pujols, Albert</t>
  </si>
  <si>
    <t>ARB-Y4</t>
  </si>
  <si>
    <t>The Ranch</t>
  </si>
  <si>
    <t>2,L5-14M</t>
  </si>
  <si>
    <t>Vaughn Nuest</t>
  </si>
  <si>
    <t>.625 -.699</t>
  </si>
  <si>
    <t>PITCHERS</t>
  </si>
  <si>
    <t>HITTERS</t>
  </si>
  <si>
    <t>(for players in 4-7 years if contract buyout option declined)</t>
  </si>
  <si>
    <t>Indefinite*</t>
  </si>
  <si>
    <t>11/6</t>
  </si>
  <si>
    <t>Greenville</t>
  </si>
  <si>
    <t>Henry Vance</t>
  </si>
  <si>
    <t>Gotham City</t>
  </si>
  <si>
    <t>min</t>
  </si>
  <si>
    <t>7-14</t>
  </si>
  <si>
    <t>Robber Barons</t>
  </si>
  <si>
    <t>Hunter, Tommy</t>
  </si>
  <si>
    <t>Toontown Rabbits</t>
  </si>
  <si>
    <t>Savannah Sand Gnats</t>
  </si>
  <si>
    <t>West Bend Rocks</t>
  </si>
  <si>
    <t>Abilene Longhorns</t>
  </si>
  <si>
    <t>Boston Braves</t>
  </si>
  <si>
    <t>REGULAR SEASON</t>
  </si>
  <si>
    <t>MONEY IN BANK</t>
  </si>
  <si>
    <t>Jones, Adam</t>
  </si>
  <si>
    <t>Gonzalez, Gio</t>
  </si>
  <si>
    <t>Baltimore BaySox</t>
  </si>
  <si>
    <t>Santa Barbara Outlaws</t>
  </si>
  <si>
    <t>Portland Grays</t>
  </si>
  <si>
    <t>Donaldson, Josh</t>
  </si>
  <si>
    <t>Dodgers Stadium</t>
  </si>
  <si>
    <t>Jonah Keri</t>
  </si>
  <si>
    <t>Teheran, Julio</t>
  </si>
  <si>
    <t>Vizcaino, Arodys</t>
  </si>
  <si>
    <t>Cashner, Andrew</t>
  </si>
  <si>
    <t>Miller, Shelby</t>
  </si>
  <si>
    <t>Norris, Derek</t>
  </si>
  <si>
    <t>Castro, Starlin</t>
  </si>
  <si>
    <t>Kimbrel, Craig</t>
  </si>
  <si>
    <t>Paxton, James</t>
  </si>
  <si>
    <t>Profar, Jurickson</t>
  </si>
  <si>
    <t>Espinosa, Danny</t>
  </si>
  <si>
    <t>Myers, Wil</t>
  </si>
  <si>
    <t>Sano, Miguel</t>
  </si>
  <si>
    <t>Rendon, Anthony</t>
  </si>
  <si>
    <t>Rizzo, Anthony</t>
  </si>
  <si>
    <t>Clippard, Tyler</t>
  </si>
  <si>
    <t>Hernandez, David</t>
  </si>
  <si>
    <t>Fister, Doug</t>
  </si>
  <si>
    <t>Melancon, Mark</t>
  </si>
  <si>
    <t>15-17</t>
  </si>
  <si>
    <t>Angel's Stadium</t>
  </si>
  <si>
    <t>Consult Strat's ballpark listings for Los Angeles Angel's ballpark dimensions.</t>
  </si>
  <si>
    <t>Consult Strat's ballpark listings for Los Angeles Dodger's ballpark dimensions.</t>
  </si>
  <si>
    <t>Citizen's Bank Park</t>
  </si>
  <si>
    <t>Alonso, Yonder</t>
  </si>
  <si>
    <t>Ramos, Wilson</t>
  </si>
  <si>
    <t>Plate Appearances *</t>
  </si>
  <si>
    <t>Gargoyle Stadium</t>
  </si>
  <si>
    <t>AL Cobb</t>
  </si>
  <si>
    <t>9-17</t>
  </si>
  <si>
    <t>Bid Superiority</t>
  </si>
  <si>
    <t>Nolasco, Ricky</t>
  </si>
  <si>
    <t>Votto, Joey</t>
  </si>
  <si>
    <t>Lyles, Jordan</t>
  </si>
  <si>
    <t>Britton, Zach</t>
  </si>
  <si>
    <t>Moore, Matt</t>
  </si>
  <si>
    <t>Trout, Mike</t>
  </si>
  <si>
    <t>7/8</t>
  </si>
  <si>
    <t>12/14</t>
  </si>
  <si>
    <t>Year</t>
  </si>
  <si>
    <t>Hosmer, Eric</t>
  </si>
  <si>
    <t>Arrieta, Jake</t>
  </si>
  <si>
    <t>Iglesias, Jose</t>
  </si>
  <si>
    <t>Gordon, Dee</t>
  </si>
  <si>
    <t>2010 Draft</t>
  </si>
  <si>
    <t>Reddick, Josh</t>
  </si>
  <si>
    <t>Verlander, Justin</t>
  </si>
  <si>
    <t>Syracuse Sky Chiefs</t>
  </si>
  <si>
    <t>Benoit, Joaquin</t>
  </si>
  <si>
    <t>Initial Contract(s)</t>
  </si>
  <si>
    <t>John Olson</t>
  </si>
  <si>
    <t>AWARDS COORDINATOR</t>
  </si>
  <si>
    <t>POSITION</t>
  </si>
  <si>
    <t>ADMINISTRATOR</t>
  </si>
  <si>
    <t>ROSTER WRANGLER</t>
  </si>
  <si>
    <t>LEAGUE STATISTICIAN</t>
  </si>
  <si>
    <t>Rob Hamilton</t>
  </si>
  <si>
    <t>Steven Chandler</t>
  </si>
  <si>
    <t>Innings Pitched *</t>
  </si>
  <si>
    <t xml:space="preserve">  * if 100 PA/30IP threshold isn't reached, the player's salary is determined using Owner's decision</t>
  </si>
  <si>
    <t>Salas, Fernando</t>
  </si>
  <si>
    <t>SP</t>
  </si>
  <si>
    <t>Gyorko, Jedd</t>
  </si>
  <si>
    <t>Miley, Wade</t>
  </si>
  <si>
    <t>Beck, Chris</t>
  </si>
  <si>
    <t>Holland, Greg</t>
  </si>
  <si>
    <t>Jankowski, Travis</t>
  </si>
  <si>
    <t>Stroman, Marcus</t>
  </si>
  <si>
    <t>Lindor, Francisco</t>
  </si>
  <si>
    <t>Estrada, Marco</t>
  </si>
  <si>
    <t>Peralta, Wily</t>
  </si>
  <si>
    <t>Cuthbert, Cheslor</t>
  </si>
  <si>
    <t>Eovaldi, Nathan</t>
  </si>
  <si>
    <t>Liriano, Rymer</t>
  </si>
  <si>
    <t>Syndergaard, Noah</t>
  </si>
  <si>
    <t>Dozier, Brian</t>
  </si>
  <si>
    <t>Ozuna, Marcell</t>
  </si>
  <si>
    <t>Altuve, Jose</t>
  </si>
  <si>
    <t>Martin, Leonys</t>
  </si>
  <si>
    <t>Adams, Matt</t>
  </si>
  <si>
    <t>Marte, Starling</t>
  </si>
  <si>
    <t>Odorizzi, Jake</t>
  </si>
  <si>
    <t>Familia, Jeurys</t>
  </si>
  <si>
    <t>Wong, Kolten</t>
  </si>
  <si>
    <t>Baez, Javier</t>
  </si>
  <si>
    <t>Cole, A.J.</t>
  </si>
  <si>
    <t>Crawford, Brandon</t>
  </si>
  <si>
    <t>Swihart, Blake</t>
  </si>
  <si>
    <t>Bettis, Chad</t>
  </si>
  <si>
    <t>Rosario, Eddie</t>
  </si>
  <si>
    <t>Meyer, Alex</t>
  </si>
  <si>
    <t>Richards, Garrett</t>
  </si>
  <si>
    <t>Simmons, Andrelton</t>
  </si>
  <si>
    <t>Schoop, Jon</t>
  </si>
  <si>
    <t>Story, Trevor</t>
  </si>
  <si>
    <t>Walker, Taijuan</t>
  </si>
  <si>
    <t>Carpenter, Matt</t>
  </si>
  <si>
    <t>Norris, Daniel</t>
  </si>
  <si>
    <t>Barnes, Matt</t>
  </si>
  <si>
    <t>Bauer, Trevor</t>
  </si>
  <si>
    <t>Guyer, Brandon</t>
  </si>
  <si>
    <t>Herrera, Kelvin</t>
  </si>
  <si>
    <t>Nicolino, Justin</t>
  </si>
  <si>
    <t>Nimmo, Brandon</t>
  </si>
  <si>
    <t>Reed, Addison</t>
  </si>
  <si>
    <t>Soler, Jorge</t>
  </si>
  <si>
    <t>Cishek, Steve</t>
  </si>
  <si>
    <t>Romero, Enny</t>
  </si>
  <si>
    <t>Ross, Joe</t>
  </si>
  <si>
    <t>Shaw, Bryan</t>
  </si>
  <si>
    <t>Blackmon, Charlie</t>
  </si>
  <si>
    <t>Buxton, Byron</t>
  </si>
  <si>
    <t>Bogaerts, Xander</t>
  </si>
  <si>
    <t>Bradley, Archie </t>
  </si>
  <si>
    <t>Bundy, Dylan</t>
  </si>
  <si>
    <t>Castillo, Welington</t>
  </si>
  <si>
    <t>Turner, Justin</t>
  </si>
  <si>
    <t>Gausman, Kevin</t>
  </si>
  <si>
    <t>Goldschmidt, Paul</t>
  </si>
  <si>
    <t>Lobaton, Jose</t>
  </si>
  <si>
    <t>Perez, Salvador</t>
  </si>
  <si>
    <t>Seager, Kyle</t>
  </si>
  <si>
    <t>Alfaro, Jorge</t>
  </si>
  <si>
    <t>Cobb, Alex</t>
  </si>
  <si>
    <t>Grossman, Robbie</t>
  </si>
  <si>
    <t>Marisnick, Jake</t>
  </si>
  <si>
    <t>Nicasio, Juan</t>
  </si>
  <si>
    <t>Watson, Tony</t>
  </si>
  <si>
    <t>Cecchini, Gavin</t>
  </si>
  <si>
    <t>Zunino, Mike</t>
  </si>
  <si>
    <t>2012 Draft</t>
  </si>
  <si>
    <t>Stanton, Giancarlo</t>
  </si>
  <si>
    <t>Patrick Brennick</t>
  </si>
  <si>
    <t>Gregorius, Didi</t>
  </si>
  <si>
    <t>Awards Coordinator</t>
  </si>
  <si>
    <t>Sandy Point Sand Cranes</t>
  </si>
  <si>
    <t>Steven Handley</t>
  </si>
  <si>
    <t>Gonzalez, Carlos</t>
  </si>
  <si>
    <t>Aoki, Norichika</t>
  </si>
  <si>
    <t>Strop, Pedro</t>
  </si>
  <si>
    <t>Cespedes, Yoenis</t>
  </si>
  <si>
    <t>Darvish, Yu</t>
  </si>
  <si>
    <t>2013 Free Agency</t>
  </si>
  <si>
    <t>2013 TRX #15</t>
  </si>
  <si>
    <t>2013 TRX #32</t>
  </si>
  <si>
    <t>GCG</t>
  </si>
  <si>
    <t>GBS</t>
  </si>
  <si>
    <t>LAO</t>
  </si>
  <si>
    <t>NYM</t>
  </si>
  <si>
    <t>PAR</t>
  </si>
  <si>
    <t>PIG</t>
  </si>
  <si>
    <t>WOW</t>
  </si>
  <si>
    <t>Koehler, Tom</t>
  </si>
  <si>
    <t>2013 Draft</t>
  </si>
  <si>
    <t>Herrmann, Chris</t>
  </si>
  <si>
    <t>Wilson, Justin</t>
  </si>
  <si>
    <t>Mercer, Jordy</t>
  </si>
  <si>
    <t>Thornburg, Tyler</t>
  </si>
  <si>
    <t>Ramos, AJ</t>
  </si>
  <si>
    <t>Calhoun, Kole</t>
  </si>
  <si>
    <t>Cingrani, Tony</t>
  </si>
  <si>
    <t>Garcia, Avisail</t>
  </si>
  <si>
    <t>Kluber, Corey</t>
  </si>
  <si>
    <t>McAllister, Zach</t>
  </si>
  <si>
    <t>Straily, Dan</t>
  </si>
  <si>
    <t>Brach, Brad</t>
  </si>
  <si>
    <t>Dyson, Jarrod</t>
  </si>
  <si>
    <t>Corbin, Patrick</t>
  </si>
  <si>
    <t>Allen, Cody</t>
  </si>
  <si>
    <t>Abad, Fernando</t>
  </si>
  <si>
    <t>Fiers, Mike</t>
  </si>
  <si>
    <t>Phelps, David</t>
  </si>
  <si>
    <t>Quintana, Jose</t>
  </si>
  <si>
    <t>Santiago, Hector</t>
  </si>
  <si>
    <t>Rosenthal, Trevor</t>
  </si>
  <si>
    <t>Hughes, Jared</t>
  </si>
  <si>
    <t>Keuchel, Dallas</t>
  </si>
  <si>
    <t>Griffin, AJ</t>
  </si>
  <si>
    <t>Ramirez, Erasmo</t>
  </si>
  <si>
    <t>LeMahieu, DJ</t>
  </si>
  <si>
    <t>Galvis, Freddy</t>
  </si>
  <si>
    <t>Hechavarria, Adeiny</t>
  </si>
  <si>
    <t>Rutledge, Josh</t>
  </si>
  <si>
    <t>Kelly, Joe</t>
  </si>
  <si>
    <t>Kontos, George</t>
  </si>
  <si>
    <t>Almora, Albert</t>
  </si>
  <si>
    <t>Sanchez, Aaron</t>
  </si>
  <si>
    <t>Gibson, Kyle</t>
  </si>
  <si>
    <t>Cron, CJ</t>
  </si>
  <si>
    <t>Hanson, Alen</t>
  </si>
  <si>
    <t>Correa, Carlos</t>
  </si>
  <si>
    <t>Fried, Max</t>
  </si>
  <si>
    <t>Quinn, Roman</t>
  </si>
  <si>
    <t>Manaea, Sean</t>
  </si>
  <si>
    <t>McGuire, Reese</t>
  </si>
  <si>
    <t>Stanek, Ryne</t>
  </si>
  <si>
    <t>Collins, Tyler</t>
  </si>
  <si>
    <t>Karns, Nate</t>
  </si>
  <si>
    <t>Russell, Addison</t>
  </si>
  <si>
    <t>Hedges, Austin</t>
  </si>
  <si>
    <t>Giolito, Lucas</t>
  </si>
  <si>
    <t>Rondon, Bruce</t>
  </si>
  <si>
    <t>Ryu, Hyun-Jin</t>
  </si>
  <si>
    <t>McCullers, Lance</t>
  </si>
  <si>
    <t>Moran, Colin</t>
  </si>
  <si>
    <t>Puig, Yasiel</t>
  </si>
  <si>
    <t>Heaney, Andrew</t>
  </si>
  <si>
    <t>Polanco, Gregory</t>
  </si>
  <si>
    <t>Stephenson, Robert</t>
  </si>
  <si>
    <t>Bonifacio, Jorge</t>
  </si>
  <si>
    <t>Gallo, Joey</t>
  </si>
  <si>
    <t>Pederson, Joc</t>
  </si>
  <si>
    <t>Seager, Corey</t>
  </si>
  <si>
    <t xml:space="preserve">SALARY </t>
  </si>
  <si>
    <t xml:space="preserve">LEAGUE DIRECTOR </t>
  </si>
  <si>
    <t>Henry Vance </t>
  </si>
  <si>
    <t>Last Name</t>
  </si>
  <si>
    <t>Abbrev Name</t>
  </si>
  <si>
    <t>Hembree, Heath</t>
  </si>
  <si>
    <t>Rodon, Carlos</t>
  </si>
  <si>
    <t>FUTURE BANK BALANCE</t>
  </si>
  <si>
    <t>BRASSWORLD FUTURE OBLIGATIONS</t>
  </si>
  <si>
    <t>Thunder Bay</t>
  </si>
  <si>
    <t>Roughnecks</t>
  </si>
  <si>
    <t>Contract Responsibility</t>
  </si>
  <si>
    <t>Off-Season</t>
  </si>
  <si>
    <t>By April 30th</t>
  </si>
  <si>
    <t>By May 31st</t>
  </si>
  <si>
    <t>By June 30th</t>
  </si>
  <si>
    <t>By July 31st</t>
  </si>
  <si>
    <t>By Aug 31st</t>
  </si>
  <si>
    <t>TB</t>
  </si>
  <si>
    <t>Thunder Bay Roughnecks</t>
  </si>
  <si>
    <t>2019 Contract</t>
  </si>
  <si>
    <t>ARB-Y5</t>
  </si>
  <si>
    <t>ARB-Y6</t>
  </si>
  <si>
    <t>ARB-Y7</t>
  </si>
  <si>
    <t>Kevin Cenna</t>
  </si>
  <si>
    <t>Salaries</t>
  </si>
  <si>
    <t>W/M$</t>
  </si>
  <si>
    <t>Group1</t>
  </si>
  <si>
    <t>Group2</t>
  </si>
  <si>
    <t>Group3</t>
  </si>
  <si>
    <t>Cole Thornburg</t>
  </si>
  <si>
    <t>Matt Foster</t>
  </si>
  <si>
    <t>Kyle Kraft</t>
  </si>
  <si>
    <t>Consult Strat's ballpark listings for Boston's ballpark dimensions.</t>
  </si>
  <si>
    <t>Fenway Park</t>
  </si>
  <si>
    <t>Current</t>
  </si>
  <si>
    <t>Plus 5%</t>
  </si>
  <si>
    <t>1 year (1.000)</t>
  </si>
  <si>
    <t>2 years (1.33)</t>
  </si>
  <si>
    <t>3 years (1.66)</t>
  </si>
  <si>
    <t>4 years (2.000)</t>
  </si>
  <si>
    <t>5 years (2.25)</t>
  </si>
  <si>
    <t>Birthdate</t>
  </si>
  <si>
    <t>Handed</t>
  </si>
  <si>
    <t>Primary Position</t>
  </si>
  <si>
    <t>RP</t>
  </si>
  <si>
    <t>2B</t>
  </si>
  <si>
    <t>1B</t>
  </si>
  <si>
    <t>R</t>
  </si>
  <si>
    <t>C</t>
  </si>
  <si>
    <t>CF</t>
  </si>
  <si>
    <t>3B</t>
  </si>
  <si>
    <t>SS</t>
  </si>
  <si>
    <t>RF</t>
  </si>
  <si>
    <t>LF</t>
  </si>
  <si>
    <t>S</t>
  </si>
  <si>
    <t>Lackey, John</t>
  </si>
  <si>
    <t>Reynolds, Mark</t>
  </si>
  <si>
    <t>Escobar, Eduardo</t>
  </si>
  <si>
    <t>DH</t>
  </si>
  <si>
    <t>Blanco, Gregor</t>
  </si>
  <si>
    <t>Casilla, Santiago</t>
  </si>
  <si>
    <t>Chavez, Jesse</t>
  </si>
  <si>
    <t>Rodney, Fernando</t>
  </si>
  <si>
    <t>Cervelli, Francisco</t>
  </si>
  <si>
    <t>Pennington, Cliff</t>
  </si>
  <si>
    <t>Rzepczynski, Marc</t>
  </si>
  <si>
    <t>McGowan, Dustin</t>
  </si>
  <si>
    <t>Neshek, Pat</t>
  </si>
  <si>
    <t>Beltre, Adrian</t>
  </si>
  <si>
    <t>Phillips, Brandon</t>
  </si>
  <si>
    <t>Liriano, Francisco</t>
  </si>
  <si>
    <t>Granderson, Curt</t>
  </si>
  <si>
    <t>Smith, Seth</t>
  </si>
  <si>
    <t>Hammel, Jason</t>
  </si>
  <si>
    <t>Petit, Yusmeiro</t>
  </si>
  <si>
    <t>Storen, Drew</t>
  </si>
  <si>
    <t>Young, Chris</t>
  </si>
  <si>
    <t>Valbuena, Luis</t>
  </si>
  <si>
    <t>Forsythe, Logan</t>
  </si>
  <si>
    <t>Valencia, Danny</t>
  </si>
  <si>
    <t>Montero, Miguel</t>
  </si>
  <si>
    <t>Volquez, Edinson</t>
  </si>
  <si>
    <t>Cecil, Brett</t>
  </si>
  <si>
    <t>Norris, Bud</t>
  </si>
  <si>
    <t>Cabrera, Melky</t>
  </si>
  <si>
    <t>Suzuki, Kurt</t>
  </si>
  <si>
    <t>Hernandez, Felix</t>
  </si>
  <si>
    <t>Cano, Robinson</t>
  </si>
  <si>
    <t>Cain, Matt</t>
  </si>
  <si>
    <t>5,F5-33.6M</t>
  </si>
  <si>
    <t>Zobrist, Ben</t>
  </si>
  <si>
    <t>Encarnacion, Edwin</t>
  </si>
  <si>
    <t>Gomez, Carlos</t>
  </si>
  <si>
    <t>McCann, Brian</t>
  </si>
  <si>
    <t>Moss, Brandon</t>
  </si>
  <si>
    <t>5,F5-21.934M</t>
  </si>
  <si>
    <t>Santana, Ervin</t>
  </si>
  <si>
    <t>Kendrick, Howie</t>
  </si>
  <si>
    <t>Gomes, Yan</t>
  </si>
  <si>
    <t>Soto, Geovanni</t>
  </si>
  <si>
    <t>5,F5-9.54M</t>
  </si>
  <si>
    <t>Morton, Charlie</t>
  </si>
  <si>
    <t>2014 Free Agency</t>
  </si>
  <si>
    <t>Colesburg Blazing Aces</t>
  </si>
  <si>
    <t>Boston Brewers</t>
  </si>
  <si>
    <t>2014 Trx #9</t>
  </si>
  <si>
    <t>Gonzalez, Adrian</t>
  </si>
  <si>
    <t>5,F5-24.25M</t>
  </si>
  <si>
    <t>Columbus</t>
  </si>
  <si>
    <t>Bobcats</t>
  </si>
  <si>
    <t>Minute Maid Park</t>
  </si>
  <si>
    <t>Consult Strat's ballpark listings for Houston's ballpark dimensions.</t>
  </si>
  <si>
    <t>OF</t>
  </si>
  <si>
    <t>2014 Draft</t>
  </si>
  <si>
    <t>SS/2B</t>
  </si>
  <si>
    <t>3B/OF</t>
  </si>
  <si>
    <t>C/LF/1B-</t>
  </si>
  <si>
    <t>SP/RP</t>
  </si>
  <si>
    <t>CF - GG</t>
  </si>
  <si>
    <t xml:space="preserve">LF </t>
  </si>
  <si>
    <t>LF/CF/RF-</t>
  </si>
  <si>
    <t>2B/OF</t>
  </si>
  <si>
    <t>Winker, Jesse</t>
  </si>
  <si>
    <t>Betts, Mookie</t>
  </si>
  <si>
    <t>Glasnow, Tyler</t>
  </si>
  <si>
    <t>Smith, Dominic</t>
  </si>
  <si>
    <t>Williams, Nick</t>
  </si>
  <si>
    <t>Peterson, DJ</t>
  </si>
  <si>
    <t>McKinney, Billy</t>
  </si>
  <si>
    <t>Tanaka, Masahiro</t>
  </si>
  <si>
    <t>Meadows, Austin</t>
  </si>
  <si>
    <t>Foltynewicz, Mike</t>
  </si>
  <si>
    <t>Vazquez, Christian Rafael</t>
  </si>
  <si>
    <t>Peraza, Jose</t>
  </si>
  <si>
    <t>Sims, Lucas</t>
  </si>
  <si>
    <t>Knebel, Corey</t>
  </si>
  <si>
    <t>Franco, Maikel</t>
  </si>
  <si>
    <t>Gonzales, Marco</t>
  </si>
  <si>
    <t>Odor, Rougned</t>
  </si>
  <si>
    <t>Bryant, Kris</t>
  </si>
  <si>
    <t>Lyons, Tyler</t>
  </si>
  <si>
    <t>Diaz, Edwin</t>
  </si>
  <si>
    <t>Barreto, Franklin</t>
  </si>
  <si>
    <t>Abreu, Jose Dariel</t>
  </si>
  <si>
    <t>Frazier, Clint</t>
  </si>
  <si>
    <t>Travis, Devon</t>
  </si>
  <si>
    <t>Piscotty, Stephen</t>
  </si>
  <si>
    <t>Dahl, David</t>
  </si>
  <si>
    <t>Santana, Domingo</t>
  </si>
  <si>
    <t>Butler, Eddie</t>
  </si>
  <si>
    <t>Renfroe, Hunter</t>
  </si>
  <si>
    <t>Anderson, Tim</t>
  </si>
  <si>
    <t>Panik, Joe</t>
  </si>
  <si>
    <t>Plawecki, Kevin</t>
  </si>
  <si>
    <t>Haniger, Mitch</t>
  </si>
  <si>
    <t>Taylor, Chris</t>
  </si>
  <si>
    <t>Rodriguez, Eduardo</t>
  </si>
  <si>
    <t>Crawford, JP</t>
  </si>
  <si>
    <t>Tapia, Raimel</t>
  </si>
  <si>
    <t>Murphy, Tom</t>
  </si>
  <si>
    <t>Peterson, Jace</t>
  </si>
  <si>
    <t>Urias, Julio</t>
  </si>
  <si>
    <t>La Stella, Tommy</t>
  </si>
  <si>
    <t>Semien, Marcus</t>
  </si>
  <si>
    <t>Rupp, Cameron</t>
  </si>
  <si>
    <t>Beckham, Tim</t>
  </si>
  <si>
    <t>Perez, Hernan</t>
  </si>
  <si>
    <t>Nelson, Jimmy</t>
  </si>
  <si>
    <t>Betances, Dellin</t>
  </si>
  <si>
    <t>Salazar, Danny</t>
  </si>
  <si>
    <t>Romine, Andrew</t>
  </si>
  <si>
    <t>Gattis, Evan</t>
  </si>
  <si>
    <t>Pillar, Kevin</t>
  </si>
  <si>
    <t>Farquhar, Danny</t>
  </si>
  <si>
    <t>Roark, Tanner</t>
  </si>
  <si>
    <t>Dietrich, Derek</t>
  </si>
  <si>
    <t>Rondon, Hector</t>
  </si>
  <si>
    <t>Wood, Alex</t>
  </si>
  <si>
    <t>Warren, Adam</t>
  </si>
  <si>
    <t>Lagares, Juan</t>
  </si>
  <si>
    <t>Harris, Will</t>
  </si>
  <si>
    <t>Wilson, Alex</t>
  </si>
  <si>
    <t>Kintzler, Brandon</t>
  </si>
  <si>
    <t>Vogt, Stephen</t>
  </si>
  <si>
    <t>Davis, Khris</t>
  </si>
  <si>
    <t>Jennings, Dan</t>
  </si>
  <si>
    <t>Phegley, Josh</t>
  </si>
  <si>
    <t>Gennett, Scooter</t>
  </si>
  <si>
    <t>Rusin, Chris</t>
  </si>
  <si>
    <t>Pressly, Ryan</t>
  </si>
  <si>
    <t>Krol, Ian</t>
  </si>
  <si>
    <t>Siegrist, Kevin</t>
  </si>
  <si>
    <t>Dickerson, Corey</t>
  </si>
  <si>
    <t>Otero, Dan</t>
  </si>
  <si>
    <t>Hernandez, Cesar</t>
  </si>
  <si>
    <t>Dan Reed</t>
  </si>
  <si>
    <t>Harrison, Josh</t>
  </si>
  <si>
    <t>2014 Trx #29</t>
  </si>
  <si>
    <t>2014 TRX #29</t>
  </si>
  <si>
    <t>LEAGUE HISTORIAN</t>
  </si>
  <si>
    <t>(Extra min slot)</t>
  </si>
  <si>
    <t>Pearce, Steve</t>
  </si>
  <si>
    <t>2014 TRX #58</t>
  </si>
  <si>
    <t>Pelfrey, Mike</t>
  </si>
  <si>
    <t>2014 TRX #78</t>
  </si>
  <si>
    <t>2014 TRX #83</t>
  </si>
  <si>
    <t>CBS</t>
  </si>
  <si>
    <t>Gonzalez, Marwin</t>
  </si>
  <si>
    <t>Maldonado, Martin</t>
  </si>
  <si>
    <t>LD</t>
  </si>
  <si>
    <t>Statistician</t>
  </si>
  <si>
    <t>Draft Coordinator</t>
  </si>
  <si>
    <t>League Historian</t>
  </si>
  <si>
    <t>Ervin, Phil</t>
  </si>
  <si>
    <t>Gray, Jon</t>
  </si>
  <si>
    <t>Martinez, Carlos Ernesto</t>
  </si>
  <si>
    <t>Early Finish</t>
  </si>
  <si>
    <t>Cole, Gerrit</t>
  </si>
  <si>
    <t>Gonzalez, Miguel Angel</t>
  </si>
  <si>
    <t>Robertson, Daniel Ray</t>
  </si>
  <si>
    <t>Tristan Traviolia</t>
  </si>
  <si>
    <t>Frank Berta</t>
  </si>
  <si>
    <t>Pismo Beach</t>
  </si>
  <si>
    <t>Diamond Dogs</t>
  </si>
  <si>
    <t>PB</t>
  </si>
  <si>
    <t>2015 TRX #8</t>
  </si>
  <si>
    <t>LEAGUE REPORTER</t>
  </si>
  <si>
    <t>Middlesex</t>
  </si>
  <si>
    <t>2015 TRX #11</t>
  </si>
  <si>
    <t>Mid</t>
  </si>
  <si>
    <t>2015 Free Agency</t>
  </si>
  <si>
    <t>4,F4-14M</t>
  </si>
  <si>
    <t>4,F4-11.76M</t>
  </si>
  <si>
    <t>4,F4-11M</t>
  </si>
  <si>
    <t>4,F4-6.6M</t>
  </si>
  <si>
    <t>5,F5-32.75M</t>
  </si>
  <si>
    <t>5,F5-29.4M</t>
  </si>
  <si>
    <t>5,F5-28.875M</t>
  </si>
  <si>
    <t>5,F5-24.225M</t>
  </si>
  <si>
    <t>5,F5-22.45M</t>
  </si>
  <si>
    <t>5,F5-18.112M</t>
  </si>
  <si>
    <t>5,F5-15.75M</t>
  </si>
  <si>
    <t>5,F5-14.35M</t>
  </si>
  <si>
    <t>5,F5-13.535M</t>
  </si>
  <si>
    <t>5,F5-13.25M</t>
  </si>
  <si>
    <t>5,F5-12M</t>
  </si>
  <si>
    <t>2015 TRX #14</t>
  </si>
  <si>
    <t>Strickland, Hunter</t>
  </si>
  <si>
    <t>Wright, Steven</t>
  </si>
  <si>
    <t>Neris, Hector</t>
  </si>
  <si>
    <t>Bedrosian, Cam</t>
  </si>
  <si>
    <t>Dyson, Sam</t>
  </si>
  <si>
    <t>Finnegan, Brandon*</t>
  </si>
  <si>
    <t>Graveman, Kendall</t>
  </si>
  <si>
    <t>Greene, Shane</t>
  </si>
  <si>
    <t>Perez, Roberto</t>
  </si>
  <si>
    <t>Treinen, Blake</t>
  </si>
  <si>
    <t>Ahmed, Nick</t>
  </si>
  <si>
    <t>Chirinos, Robinson</t>
  </si>
  <si>
    <t>Inciarte, Ender*</t>
  </si>
  <si>
    <t>Martinez, Nick</t>
  </si>
  <si>
    <t>Barnhart, Tucker+</t>
  </si>
  <si>
    <t>McHugh, Collin</t>
  </si>
  <si>
    <t>Yates, Kirby</t>
  </si>
  <si>
    <t>Baez, Pedro</t>
  </si>
  <si>
    <t>Grichuk, Randal</t>
  </si>
  <si>
    <t>Degrom, Jacob</t>
  </si>
  <si>
    <t>Suarez, Eugenio</t>
  </si>
  <si>
    <t>Giles, Ken</t>
  </si>
  <si>
    <t>Spangenberg, Cory*</t>
  </si>
  <si>
    <t>Peralta, David*</t>
  </si>
  <si>
    <t>Shoemaker, Matt</t>
  </si>
  <si>
    <t>Pompey, Dalton+</t>
  </si>
  <si>
    <t>Lamb, Jake*</t>
  </si>
  <si>
    <t>Souza, Steven</t>
  </si>
  <si>
    <t>Smith, Carson</t>
  </si>
  <si>
    <t>Chafin, Andrew*</t>
  </si>
  <si>
    <t>Kiermaier, Kevin*</t>
  </si>
  <si>
    <t>Duvall, Adam</t>
  </si>
  <si>
    <t>Leon, Sandy+</t>
  </si>
  <si>
    <t>Rojas, Miguel</t>
  </si>
  <si>
    <t>Rua, Ryan</t>
  </si>
  <si>
    <t>Solarte, Yangervis+</t>
  </si>
  <si>
    <t>Realmuto, J.T.</t>
  </si>
  <si>
    <t>Hardy, Blaine*</t>
  </si>
  <si>
    <t>Hendricks, Kyle</t>
  </si>
  <si>
    <t>Santana, Danny+</t>
  </si>
  <si>
    <t>Anderson, Chase</t>
  </si>
  <si>
    <t>Claudio, Alex*</t>
  </si>
  <si>
    <t>Hahn, Jesse</t>
  </si>
  <si>
    <t>McCann, James</t>
  </si>
  <si>
    <t>Polanco, Jorge+</t>
  </si>
  <si>
    <t>Hernandez, Enrique</t>
  </si>
  <si>
    <t>Vargas, Kennys+</t>
  </si>
  <si>
    <t>2015 Draft</t>
  </si>
  <si>
    <t xml:space="preserve">C </t>
  </si>
  <si>
    <t>Taylor, Michael Anthony</t>
  </si>
  <si>
    <t>Ramirez, Jose Altagracia</t>
  </si>
  <si>
    <t>2015 TRX #32</t>
  </si>
  <si>
    <t>2015 TRX #35</t>
  </si>
  <si>
    <t>2015 TRX #36</t>
  </si>
  <si>
    <t>Mudville</t>
  </si>
  <si>
    <t>Nine</t>
  </si>
  <si>
    <t>2015 TRX #62</t>
  </si>
  <si>
    <t>2015 TRX #86</t>
  </si>
  <si>
    <t>Mud</t>
  </si>
  <si>
    <t>2019</t>
  </si>
  <si>
    <t>2020 Contract</t>
  </si>
  <si>
    <t>2020</t>
  </si>
  <si>
    <t>Berrios, Jose</t>
  </si>
  <si>
    <t>Roster Wrangler</t>
  </si>
  <si>
    <t>Arbitration Judge</t>
  </si>
  <si>
    <t>as of Oct 1, 2015</t>
  </si>
  <si>
    <t>Eflin, Zach</t>
  </si>
  <si>
    <t>Davies, Zach</t>
  </si>
  <si>
    <t>Tomas, Yasmany</t>
  </si>
  <si>
    <t>Difo, Wilmer</t>
  </si>
  <si>
    <t>Adames, Willy</t>
  </si>
  <si>
    <t>Turner, Trea</t>
  </si>
  <si>
    <t>Toussaint, Touki</t>
  </si>
  <si>
    <t>Newcomb, Sean</t>
  </si>
  <si>
    <t>Travis, Sam</t>
  </si>
  <si>
    <t>McMahon, Ryan</t>
  </si>
  <si>
    <t>Martinez, JD</t>
  </si>
  <si>
    <t>Hendriks, Liam</t>
  </si>
  <si>
    <t>Hundley, Nick</t>
  </si>
  <si>
    <t>Rivera, Rene</t>
  </si>
  <si>
    <t>Worley, Vance</t>
  </si>
  <si>
    <t>Duke, Zach</t>
  </si>
  <si>
    <t>Nola, Aaron</t>
  </si>
  <si>
    <t>Judge, Aaron</t>
  </si>
  <si>
    <t>Jackson, Alex</t>
  </si>
  <si>
    <t>Verdugo, Alex</t>
  </si>
  <si>
    <t>Rosario, Amed</t>
  </si>
  <si>
    <t>Espinoza, Anderson</t>
  </si>
  <si>
    <t>Snell, Blake</t>
  </si>
  <si>
    <t>Zimmer, Bradley</t>
  </si>
  <si>
    <t>Drury, Brandon</t>
  </si>
  <si>
    <t>Phillips, Brett</t>
  </si>
  <si>
    <t>Johnson, Brian</t>
  </si>
  <si>
    <t>Pinder, Chad</t>
  </si>
  <si>
    <t>Sisco, Chance</t>
  </si>
  <si>
    <t>Arroyo, Christian</t>
  </si>
  <si>
    <t>Butera, Drew</t>
  </si>
  <si>
    <t>Fedde, Erick</t>
  </si>
  <si>
    <t>Mejia, Francisco</t>
  </si>
  <si>
    <t>Torres, Gleyber</t>
  </si>
  <si>
    <t>Bird, Greg</t>
  </si>
  <si>
    <t>Flaherty, Jack</t>
  </si>
  <si>
    <t>Thompson, Jake Keith</t>
  </si>
  <si>
    <t>Hoffman, Jeff</t>
  </si>
  <si>
    <t>Mateo, Jorge</t>
  </si>
  <si>
    <t>Urena, Jose</t>
  </si>
  <si>
    <t>Alvarez, Jose Ricardo</t>
  </si>
  <si>
    <t>Hader, Josh</t>
  </si>
  <si>
    <t>De Leon, Juan</t>
  </si>
  <si>
    <t>Marte, Ketel</t>
  </si>
  <si>
    <t>Mella, Keury</t>
  </si>
  <si>
    <t>Schwarber, Kyle</t>
  </si>
  <si>
    <t>Freeland, Kyle</t>
  </si>
  <si>
    <t>Severino, Luis</t>
  </si>
  <si>
    <t>Ortiz, Luis</t>
  </si>
  <si>
    <t>Sierra, Magneuris</t>
  </si>
  <si>
    <t>Margot, Manuel</t>
  </si>
  <si>
    <t>Chapman, Matt</t>
  </si>
  <si>
    <t>Olson, Matt</t>
  </si>
  <si>
    <t>Feliz, Michael</t>
  </si>
  <si>
    <t>Lorenzen, Michael</t>
  </si>
  <si>
    <t>Conforto, Michael</t>
  </si>
  <si>
    <t>Mahtook, Mikie</t>
  </si>
  <si>
    <t>Gordon, Nick</t>
  </si>
  <si>
    <t>Mazara, Nomar</t>
  </si>
  <si>
    <t>Arcia, Orlando</t>
  </si>
  <si>
    <t>Devers, Rafael</t>
  </si>
  <si>
    <t>Iglesias, Raisel</t>
  </si>
  <si>
    <t>Nunez, Renato</t>
  </si>
  <si>
    <t>Lopez, Reynaldo</t>
  </si>
  <si>
    <t>Osuna, Roberto</t>
  </si>
  <si>
    <t>Montas, Frankie</t>
  </si>
  <si>
    <t>McGee, Jake</t>
  </si>
  <si>
    <t>Ramirez, Jose Enrique</t>
  </si>
  <si>
    <t>Joyce, Matthew</t>
  </si>
  <si>
    <t>2016 TRX #3</t>
  </si>
  <si>
    <t>2016 TRX #4</t>
  </si>
  <si>
    <t>2016 TRX #7</t>
  </si>
  <si>
    <t>2016 TRX #11</t>
  </si>
  <si>
    <t xml:space="preserve">Greenville </t>
  </si>
  <si>
    <t xml:space="preserve">Exeter </t>
  </si>
  <si>
    <t xml:space="preserve">Hoboken </t>
  </si>
  <si>
    <t>1,F1-$200k</t>
  </si>
  <si>
    <t>1,F3-$1M</t>
  </si>
  <si>
    <t>1,F1-$250k</t>
  </si>
  <si>
    <t>2016 Free Agency</t>
  </si>
  <si>
    <t>5,F5-$11.75M</t>
  </si>
  <si>
    <t>5,F5-$12.350M</t>
  </si>
  <si>
    <t>5,F5-$15.9M</t>
  </si>
  <si>
    <t>5,F5-$16.68M</t>
  </si>
  <si>
    <t>5,F5-$17M</t>
  </si>
  <si>
    <t xml:space="preserve">5,F5-$27.5M </t>
  </si>
  <si>
    <t>5,F5-$8M</t>
  </si>
  <si>
    <t>4,F4-$10M</t>
  </si>
  <si>
    <t>4,F4-$11.34M</t>
  </si>
  <si>
    <t>4,F4-$11M</t>
  </si>
  <si>
    <t>4,F4-$12.4M</t>
  </si>
  <si>
    <t>4,F4-$14.8M</t>
  </si>
  <si>
    <t>4,F4-$17.64M</t>
  </si>
  <si>
    <t>4,F4-$4.6M</t>
  </si>
  <si>
    <t>4,F4-$7.2M</t>
  </si>
  <si>
    <t>4,F5-$11.75M</t>
  </si>
  <si>
    <t>4,F5-$12.350M</t>
  </si>
  <si>
    <t>4,F5-$15.9M</t>
  </si>
  <si>
    <t>4,F5-$16.68M</t>
  </si>
  <si>
    <t>4,F5-$17M</t>
  </si>
  <si>
    <t xml:space="preserve">4,F5-$27.5M </t>
  </si>
  <si>
    <t>4,F5-$8M</t>
  </si>
  <si>
    <t>3,F3-$1.05M</t>
  </si>
  <si>
    <t>3,F3-$1.26M</t>
  </si>
  <si>
    <t>3,F3-$1.545M</t>
  </si>
  <si>
    <t>3,F3-$1.899M</t>
  </si>
  <si>
    <t>3,F3-$1.941M</t>
  </si>
  <si>
    <t>3,F5-$8M</t>
  </si>
  <si>
    <t>3,F4-$10M</t>
  </si>
  <si>
    <t>3,F3-$3.15M</t>
  </si>
  <si>
    <t>3,F3-$10.5M</t>
  </si>
  <si>
    <t>3,F3-$11.4M</t>
  </si>
  <si>
    <t>3,F3-$1M</t>
  </si>
  <si>
    <t>3,F3-$2.175M</t>
  </si>
  <si>
    <t>3,F3-$2.25M</t>
  </si>
  <si>
    <t>3,F3-$2.55M</t>
  </si>
  <si>
    <t>3,F3-$2.622M</t>
  </si>
  <si>
    <t>3,F3-$2.82M</t>
  </si>
  <si>
    <t>3,F3-$3.09M</t>
  </si>
  <si>
    <t>2,F2-$500k</t>
  </si>
  <si>
    <t>2,F2-$5M</t>
  </si>
  <si>
    <t>2,F2-$600k</t>
  </si>
  <si>
    <t>2,F3-$1.05M</t>
  </si>
  <si>
    <t>2,F3-$1M</t>
  </si>
  <si>
    <t>2,F3-$2.25M</t>
  </si>
  <si>
    <t>Happ, JA</t>
  </si>
  <si>
    <t>Motte, Jason</t>
  </si>
  <si>
    <t>Garcia, Luis</t>
  </si>
  <si>
    <t>Hudson, Daniel</t>
  </si>
  <si>
    <t>Goins, Ryan</t>
  </si>
  <si>
    <t>Chen, Wei-Yen</t>
  </si>
  <si>
    <t>Hughes, Phil</t>
  </si>
  <si>
    <t>Gallardo, Yovani</t>
  </si>
  <si>
    <t>Soria, Joakim</t>
  </si>
  <si>
    <t>Braun, Ryan</t>
  </si>
  <si>
    <t>2016 TRX #19</t>
  </si>
  <si>
    <t>2016 TRX #22</t>
  </si>
  <si>
    <t>2016 TRX #25</t>
  </si>
  <si>
    <t>2016 TRX #26</t>
  </si>
  <si>
    <t>2016 TRX #27</t>
  </si>
  <si>
    <t>2016 TRX #28</t>
  </si>
  <si>
    <t>2016 TRX #29</t>
  </si>
  <si>
    <t>Target Field</t>
  </si>
  <si>
    <t>Consult Strat's ballpark listings for Minnesota's ballpark dimensions.</t>
  </si>
  <si>
    <t>Chicago</t>
  </si>
  <si>
    <t>Hitmen</t>
  </si>
  <si>
    <t>PNC Park</t>
  </si>
  <si>
    <t>Consult Strat's ballpark listings for Pittsburg's ballpark dimensions.</t>
  </si>
  <si>
    <t>CHI</t>
  </si>
  <si>
    <t>2016 TRX #34</t>
  </si>
  <si>
    <t>2016 TRX #37</t>
  </si>
  <si>
    <t>2016 TRX #38</t>
  </si>
  <si>
    <t>C2</t>
  </si>
  <si>
    <t>Armstrong, Shawn</t>
  </si>
  <si>
    <t>Barnes, Austin</t>
  </si>
  <si>
    <t>Diaz, Elias</t>
  </si>
  <si>
    <t>Dull, Ryan</t>
  </si>
  <si>
    <t>Kepler, Max*</t>
  </si>
  <si>
    <t>Lopez, Jorge</t>
  </si>
  <si>
    <t>Schebler, Scott*</t>
  </si>
  <si>
    <t>Severino, Pedro</t>
  </si>
  <si>
    <t>Zych, Tony</t>
  </si>
  <si>
    <t>Altherr, Aaron</t>
  </si>
  <si>
    <t>Andriese, Matt</t>
  </si>
  <si>
    <t>Barraclough, Kyle</t>
  </si>
  <si>
    <t>Bour, Justin*</t>
  </si>
  <si>
    <t>Boyd, Matt*</t>
  </si>
  <si>
    <t>Conley, Adam*</t>
  </si>
  <si>
    <t>Deshields, Delino</t>
  </si>
  <si>
    <t>Duffey, Tyler</t>
  </si>
  <si>
    <t>Eickhoff, Jerad</t>
  </si>
  <si>
    <t>Givens, Mychal</t>
  </si>
  <si>
    <t>Godley, Zack</t>
  </si>
  <si>
    <t>Herrera, Odubel*</t>
  </si>
  <si>
    <t>Kela, Keone</t>
  </si>
  <si>
    <t>Mitchell, Bryan</t>
  </si>
  <si>
    <t>Oberg, Scott</t>
  </si>
  <si>
    <t>Pham, Tommy</t>
  </si>
  <si>
    <t>Ray, Robbie*</t>
  </si>
  <si>
    <t>Saladino, Tyler</t>
  </si>
  <si>
    <t>Shaw, Travis*</t>
  </si>
  <si>
    <t>Solis, Sammy*</t>
  </si>
  <si>
    <t>Tomlinson, Kelby</t>
  </si>
  <si>
    <t>Wilson, Tyler</t>
  </si>
  <si>
    <t>Wright, Mike</t>
  </si>
  <si>
    <t>2016 Draft</t>
  </si>
  <si>
    <t>Acevedo, Domingo</t>
  </si>
  <si>
    <t>Alford, Anthony</t>
  </si>
  <si>
    <t>Allard, Kolby</t>
  </si>
  <si>
    <t>Alvarez, Yadier</t>
  </si>
  <si>
    <t>Bauers, Jake</t>
  </si>
  <si>
    <t>Bellinger, Cody</t>
  </si>
  <si>
    <t>Benintendi, Andrew</t>
  </si>
  <si>
    <t>Bradley, Bobby</t>
  </si>
  <si>
    <t>Bregman, Alex</t>
  </si>
  <si>
    <t>Brinson, Lewis</t>
  </si>
  <si>
    <t>Burrows, Beau</t>
  </si>
  <si>
    <t>Cameron, Daz</t>
  </si>
  <si>
    <t>Candelario, Jeimer</t>
  </si>
  <si>
    <t>Cease, Dylan</t>
  </si>
  <si>
    <t>Clark, Trent</t>
  </si>
  <si>
    <t>Clevinger, Mike</t>
  </si>
  <si>
    <t>Contreras, Willson</t>
  </si>
  <si>
    <t>Cotton, Jharel</t>
  </si>
  <si>
    <t>Fisher, Derek</t>
  </si>
  <si>
    <t>Fulmer, Carson</t>
  </si>
  <si>
    <t>Fulmer, Michael</t>
  </si>
  <si>
    <t>Garcia, Jarlin</t>
  </si>
  <si>
    <t>Garrett, Amir</t>
  </si>
  <si>
    <t>Guerra, Javier Alexis</t>
  </si>
  <si>
    <t>Guerrero Jr., Vladimir</t>
  </si>
  <si>
    <t>Happ, Ian</t>
  </si>
  <si>
    <t>Hayes, Ke'Bryan</t>
  </si>
  <si>
    <t>Honeywell, Brent</t>
  </si>
  <si>
    <t>Jackson, Drew</t>
  </si>
  <si>
    <t>Jimenez, Eloy</t>
  </si>
  <si>
    <t>Jimenez, Joe</t>
  </si>
  <si>
    <t>Jones, JaCoby</t>
  </si>
  <si>
    <t>Jones, Jahmai</t>
  </si>
  <si>
    <t>Kaprielian, James</t>
  </si>
  <si>
    <t>Kelly, Carson</t>
  </si>
  <si>
    <t>Kilome, Franklyn</t>
  </si>
  <si>
    <t>Kim, Hyun-Soo</t>
  </si>
  <si>
    <t>Kingery, Scott</t>
  </si>
  <si>
    <t>Knapp, Andrew</t>
  </si>
  <si>
    <t>Kopech, Michael</t>
  </si>
  <si>
    <t>Maeda, Kenta</t>
  </si>
  <si>
    <t>Mancini, Trey</t>
  </si>
  <si>
    <t>Martes, Francis</t>
  </si>
  <si>
    <t>Martin, Richie</t>
  </si>
  <si>
    <t>Meisner, Casey</t>
  </si>
  <si>
    <t>Moncada, Yoan</t>
  </si>
  <si>
    <t>Musgrove, Joe</t>
  </si>
  <si>
    <t>Naylor, Josh</t>
  </si>
  <si>
    <t>Newman, Kevin</t>
  </si>
  <si>
    <t>O'Neill, Tyler</t>
  </si>
  <si>
    <t>Ramirez, Harold</t>
  </si>
  <si>
    <t>Reed, Cody</t>
  </si>
  <si>
    <t>Riley, Austin</t>
  </si>
  <si>
    <t>Robles, Victor</t>
  </si>
  <si>
    <t>Rodgers, Brendan</t>
  </si>
  <si>
    <t>Shaw, Chris James</t>
  </si>
  <si>
    <t>Sheffield, Justus</t>
  </si>
  <si>
    <t>Smith, Mallex</t>
  </si>
  <si>
    <t>Stewart, Christin</t>
  </si>
  <si>
    <t>Swanson, Dansby</t>
  </si>
  <si>
    <t>Tucker, Kyle</t>
  </si>
  <si>
    <t>Ward, Taylor</t>
  </si>
  <si>
    <t>Weaver, Luke</t>
  </si>
  <si>
    <t>tbd</t>
  </si>
  <si>
    <t>2016 TRX #44</t>
  </si>
  <si>
    <t>2016 TRX #46</t>
  </si>
  <si>
    <t>2016 TRX #48</t>
  </si>
  <si>
    <t>illegally drafted</t>
  </si>
  <si>
    <t>Carrera, Ezequiel</t>
  </si>
  <si>
    <t>Madson, Ryan</t>
  </si>
  <si>
    <t>x</t>
  </si>
  <si>
    <t>2016 TRX #53</t>
  </si>
  <si>
    <t>2016 TRX #54</t>
  </si>
  <si>
    <t>Columbus Bobcats</t>
  </si>
  <si>
    <t>2016 TRX #62</t>
  </si>
  <si>
    <t>2016 TRX #75</t>
  </si>
  <si>
    <t>200k</t>
  </si>
  <si>
    <t>100k</t>
  </si>
  <si>
    <t>Richard, Clayton</t>
  </si>
  <si>
    <t>2016 TRX #95</t>
  </si>
  <si>
    <t>2016 TRX #104</t>
  </si>
  <si>
    <t>2021 Contract</t>
  </si>
  <si>
    <t>2021</t>
  </si>
  <si>
    <t xml:space="preserve">2B </t>
  </si>
  <si>
    <t>Fielder, Prince (3,F5-12M)</t>
  </si>
  <si>
    <t>2017 TRX #4</t>
  </si>
  <si>
    <t>2017 TRX #6</t>
  </si>
  <si>
    <t>2017 TRX #8</t>
  </si>
  <si>
    <t>2017 TRX #11</t>
  </si>
  <si>
    <t>2017 TRX #12</t>
  </si>
  <si>
    <t>Jon Gordon</t>
  </si>
  <si>
    <t xml:space="preserve">Gotham City </t>
  </si>
  <si>
    <t xml:space="preserve">Chicago </t>
  </si>
  <si>
    <t xml:space="preserve">West Oakland </t>
  </si>
  <si>
    <t xml:space="preserve">Waikiki </t>
  </si>
  <si>
    <t xml:space="preserve">Alaska </t>
  </si>
  <si>
    <t>Ramirez, JC</t>
  </si>
  <si>
    <t xml:space="preserve">Columbus </t>
  </si>
  <si>
    <t xml:space="preserve">Williamsburg </t>
  </si>
  <si>
    <t xml:space="preserve">Thunder Bay </t>
  </si>
  <si>
    <t>Ellington, Brian</t>
  </si>
  <si>
    <t xml:space="preserve">Simmons, Shae </t>
  </si>
  <si>
    <t xml:space="preserve">Palo Alto </t>
  </si>
  <si>
    <t>Gearrin, Cory</t>
  </si>
  <si>
    <t xml:space="preserve">Aspen </t>
  </si>
  <si>
    <t>Vincent, Nick</t>
  </si>
  <si>
    <t xml:space="preserve">Pismo Beach </t>
  </si>
  <si>
    <t xml:space="preserve">Chatwood, Tyler </t>
  </si>
  <si>
    <t>2017 Free Agency</t>
  </si>
  <si>
    <t>1,F1-$210k</t>
  </si>
  <si>
    <t>1,F1-$225k</t>
  </si>
  <si>
    <t>1,F1-$350k</t>
  </si>
  <si>
    <t>1,F3-$1.2M</t>
  </si>
  <si>
    <t>1,F1-$600k</t>
  </si>
  <si>
    <t>1,F1-$5M</t>
  </si>
  <si>
    <t>2,F2-$580k</t>
  </si>
  <si>
    <t>2,F2-$620k</t>
  </si>
  <si>
    <t>2,F2-$680k</t>
  </si>
  <si>
    <t>2,F2-$700k</t>
  </si>
  <si>
    <t>2,F3-$1.2M</t>
  </si>
  <si>
    <t>3,F3-$1.2M</t>
  </si>
  <si>
    <t>2,F2-$830,744</t>
  </si>
  <si>
    <t>3,F3-$1.275M</t>
  </si>
  <si>
    <t>2,F2-$980k</t>
  </si>
  <si>
    <t>2,F3-$1.575M</t>
  </si>
  <si>
    <t>3,F3-$1.575M</t>
  </si>
  <si>
    <t>3,F3-$1.86M</t>
  </si>
  <si>
    <t>3,F3-$1.981M</t>
  </si>
  <si>
    <t>3,F3-$1.988M</t>
  </si>
  <si>
    <t>3,F3-$2.025M</t>
  </si>
  <si>
    <t>2,F2-$1.42M</t>
  </si>
  <si>
    <t>2,F2-$1.492M</t>
  </si>
  <si>
    <t>2,F2-$1.5M</t>
  </si>
  <si>
    <t>3,F3-$2.284M</t>
  </si>
  <si>
    <t>3,F3-$2.331M</t>
  </si>
  <si>
    <t>3,F3-$2.363M</t>
  </si>
  <si>
    <t>3,F3-$2.524M</t>
  </si>
  <si>
    <t>3,F3-$2.618M</t>
  </si>
  <si>
    <t>2,F3-$3.3M</t>
  </si>
  <si>
    <t>2,F4-$4.41M</t>
  </si>
  <si>
    <t>2,F2-$2.205M</t>
  </si>
  <si>
    <t>3,F3-$2.835M</t>
  </si>
  <si>
    <t>3,F4-$4M</t>
  </si>
  <si>
    <t>3,F4-$4.2M</t>
  </si>
  <si>
    <t>3,F3-$3.150M</t>
  </si>
  <si>
    <t>4,F4-$4M</t>
  </si>
  <si>
    <t>4,F4-$4.2M</t>
  </si>
  <si>
    <t>3,F3-$3.3M</t>
  </si>
  <si>
    <t>3,F4-$4.41M</t>
  </si>
  <si>
    <t>4,F4-$4.41M</t>
  </si>
  <si>
    <t>2,F2-$2.4M</t>
  </si>
  <si>
    <t>3,F4-$5.166M</t>
  </si>
  <si>
    <t>4,F4-$5.166M</t>
  </si>
  <si>
    <t>2,F2-$3.034M</t>
  </si>
  <si>
    <t>2,F2-$3.35M</t>
  </si>
  <si>
    <t>2,F2-$3.6M</t>
  </si>
  <si>
    <t>2,F3-$5.985M</t>
  </si>
  <si>
    <t>2,F5-$12.5M</t>
  </si>
  <si>
    <t>2,F4-$10.3M</t>
  </si>
  <si>
    <t>2,F4-$10.5M</t>
  </si>
  <si>
    <t>3,F3-$4.417M</t>
  </si>
  <si>
    <t>3,F5-$8.75M</t>
  </si>
  <si>
    <t>3,F5-$8.55M</t>
  </si>
  <si>
    <t>4,F5-$8.75M</t>
  </si>
  <si>
    <t>4,F5-$8.55M</t>
  </si>
  <si>
    <t>5,F5-$8.75M</t>
  </si>
  <si>
    <t>5,F5-$8.55M</t>
  </si>
  <si>
    <t>3,F5-$9.375M</t>
  </si>
  <si>
    <t>4,F5-$9.375M</t>
  </si>
  <si>
    <t>5,F5-$9.375M</t>
  </si>
  <si>
    <t>3,F3-$5.985M</t>
  </si>
  <si>
    <t>3,F4-$8.45M</t>
  </si>
  <si>
    <t>3,F3-$6.535M</t>
  </si>
  <si>
    <t>3,F4-$8.715M</t>
  </si>
  <si>
    <t>3,F5-$10.474M</t>
  </si>
  <si>
    <t>4,F4-$8.45M</t>
  </si>
  <si>
    <t>4,F4-$8.715M</t>
  </si>
  <si>
    <t>4,F5-$10.474M</t>
  </si>
  <si>
    <t>5,F5-$10.474M</t>
  </si>
  <si>
    <t>3,F5-$12.5M</t>
  </si>
  <si>
    <t>4,F5-$12.5M</t>
  </si>
  <si>
    <t>5,F5-$12.5M</t>
  </si>
  <si>
    <t>3,F4-$10.3M</t>
  </si>
  <si>
    <t>3,F4-$10.5M</t>
  </si>
  <si>
    <t>4,F4-$10.3M</t>
  </si>
  <si>
    <t>4,F4-$10.5M</t>
  </si>
  <si>
    <t>2,F5-$14.077M</t>
  </si>
  <si>
    <t>2,F2-$5.51M</t>
  </si>
  <si>
    <t>2,F2-$8M</t>
  </si>
  <si>
    <t>3,F5-$14.077M</t>
  </si>
  <si>
    <t>3,F5-$14.438M</t>
  </si>
  <si>
    <t>4,F5-$14.077M</t>
  </si>
  <si>
    <t>4,F5-$14.438M</t>
  </si>
  <si>
    <t>5,F5-$14.077M</t>
  </si>
  <si>
    <t>5,F5-$14.438M</t>
  </si>
  <si>
    <t>3,F3-$10M</t>
  </si>
  <si>
    <t>3,F3-$10.125M</t>
  </si>
  <si>
    <t>3,F4-$14.175M</t>
  </si>
  <si>
    <t>3,F4-$14.7M</t>
  </si>
  <si>
    <t>3,F3-$11.13M</t>
  </si>
  <si>
    <t>3,F5-$18.597M</t>
  </si>
  <si>
    <t>3,F5-$19.076M</t>
  </si>
  <si>
    <t>3,F4-$15.8M</t>
  </si>
  <si>
    <t>4,F4-$14.175M</t>
  </si>
  <si>
    <t>4,F4-$14.7M</t>
  </si>
  <si>
    <t>4,F5-$18.597M</t>
  </si>
  <si>
    <t>4,F5-$19.076M</t>
  </si>
  <si>
    <t>4,F4-$15.8M</t>
  </si>
  <si>
    <t>5,F5-$18.597M</t>
  </si>
  <si>
    <t>5,F5-$19.076M</t>
  </si>
  <si>
    <t>3,F3-$21M</t>
  </si>
  <si>
    <t xml:space="preserve">3,F5-$37,333M </t>
  </si>
  <si>
    <t>3,F5-$37.485M</t>
  </si>
  <si>
    <t xml:space="preserve">4,F5-$37,333M </t>
  </si>
  <si>
    <t>4,F5-$37.485M</t>
  </si>
  <si>
    <t xml:space="preserve">5,F5-$37,333M </t>
  </si>
  <si>
    <t>5,F5-$37.485M</t>
  </si>
  <si>
    <t>3,F5-$42.5M</t>
  </si>
  <si>
    <t>4,F5-$42.5M</t>
  </si>
  <si>
    <t>5,F5-$42.5M</t>
  </si>
  <si>
    <t>Smith, Will Michael (1,F3-$1.386M)</t>
  </si>
  <si>
    <t>2017 TRX #16</t>
  </si>
  <si>
    <t>2017 TRX #17</t>
  </si>
  <si>
    <t>2017 TRX #21</t>
  </si>
  <si>
    <t>2017 TRX #22</t>
  </si>
  <si>
    <t>2017 TRX #24</t>
  </si>
  <si>
    <t>2017 TRX #26</t>
  </si>
  <si>
    <t>Romine, Austin</t>
  </si>
  <si>
    <t>2017 TRX #28</t>
  </si>
  <si>
    <t>2017 TRX #30</t>
  </si>
  <si>
    <t>2017 TRX #31</t>
  </si>
  <si>
    <t>pick#</t>
  </si>
  <si>
    <t>round</t>
  </si>
  <si>
    <t>rndpick</t>
  </si>
  <si>
    <t>Moniak, Mickey</t>
  </si>
  <si>
    <t>2017 Draft</t>
  </si>
  <si>
    <t>Maitan, Kevin</t>
  </si>
  <si>
    <t>Senzel, Nick</t>
  </si>
  <si>
    <t>Lewis, Kyle</t>
  </si>
  <si>
    <t>Keller, Mitch</t>
  </si>
  <si>
    <t>Reid-Foley, Sean</t>
  </si>
  <si>
    <t>Collins, Zack</t>
  </si>
  <si>
    <t>McKenzie, Triston</t>
  </si>
  <si>
    <t>Manning, Matt</t>
  </si>
  <si>
    <t>Taveras, Leody</t>
  </si>
  <si>
    <t>1A</t>
  </si>
  <si>
    <t>Rutherford, Blake</t>
  </si>
  <si>
    <t>Puk, A.J.</t>
  </si>
  <si>
    <t>Garrett, Braxton</t>
  </si>
  <si>
    <t>Thaiss, Matt</t>
  </si>
  <si>
    <t>Quantrill, Cal</t>
  </si>
  <si>
    <t>Pint, Riley</t>
  </si>
  <si>
    <t>Alcantara, Sandy</t>
  </si>
  <si>
    <t>Acuna, Ronald</t>
  </si>
  <si>
    <t>Soroka, Mike</t>
  </si>
  <si>
    <t>Ibanez, Andy</t>
  </si>
  <si>
    <t>Anderson, Ian</t>
  </si>
  <si>
    <t>Buehler, Walker</t>
  </si>
  <si>
    <t>Calhoun, Willie</t>
  </si>
  <si>
    <t>Morejon, Adrian</t>
  </si>
  <si>
    <t>Urena, Richard</t>
  </si>
  <si>
    <t>Dunn, Justin</t>
  </si>
  <si>
    <t>Andujar, Miguel</t>
  </si>
  <si>
    <t>Gurriel, Lourdes</t>
  </si>
  <si>
    <t>Perez, Franklin</t>
  </si>
  <si>
    <t>Beede, Tyler</t>
  </si>
  <si>
    <t>3A</t>
  </si>
  <si>
    <t>Burdi, Zack</t>
  </si>
  <si>
    <t>Jurado, Ariel</t>
  </si>
  <si>
    <t>Clifton, Trevor</t>
  </si>
  <si>
    <t>Romero, Fernando</t>
  </si>
  <si>
    <t>Whitley, Forrest</t>
  </si>
  <si>
    <t>Sanchez, Sixto</t>
  </si>
  <si>
    <t>Gohara, Luiz</t>
  </si>
  <si>
    <t>Banda, Anthony</t>
  </si>
  <si>
    <t>Urias, Luis</t>
  </si>
  <si>
    <t>Erceg, Lucas</t>
  </si>
  <si>
    <t>Zeuch, T.J.</t>
  </si>
  <si>
    <t>Adams, Chance</t>
  </si>
  <si>
    <t>Gonsalves, Stephen</t>
  </si>
  <si>
    <t>Diaz, Yandy</t>
  </si>
  <si>
    <t>Kirilloff, Alex</t>
  </si>
  <si>
    <t>Hoskins, Rhys</t>
  </si>
  <si>
    <t>Bader, Harrison</t>
  </si>
  <si>
    <t>Woodruff, Brandon</t>
  </si>
  <si>
    <t>Hudson, Dakota</t>
  </si>
  <si>
    <t>Kieboom, Carter</t>
  </si>
  <si>
    <t>Dubon, Mauricio</t>
  </si>
  <si>
    <t>Ruiz, Norge</t>
  </si>
  <si>
    <t>Basabe, Luis Alexander</t>
  </si>
  <si>
    <t>Soto, Juan</t>
  </si>
  <si>
    <t>Lugo, Dawel</t>
  </si>
  <si>
    <t>Allen, Greg</t>
  </si>
  <si>
    <t>Leyba, Domingo</t>
  </si>
  <si>
    <t>Castillo, Luis Miguel</t>
  </si>
  <si>
    <t>Gutierrez, Vladimir</t>
  </si>
  <si>
    <t>Baez, Michel</t>
  </si>
  <si>
    <t>Tatis Jr., Fernando</t>
  </si>
  <si>
    <t>Stubbs, Garrett</t>
  </si>
  <si>
    <t>Mountcastle, Ryan</t>
  </si>
  <si>
    <t>Perez, Cionel</t>
  </si>
  <si>
    <t>Ona, Jorge</t>
  </si>
  <si>
    <t>Gossett, Daniel</t>
  </si>
  <si>
    <t>Abreu, Albert</t>
  </si>
  <si>
    <t>Bichette, Bo</t>
  </si>
  <si>
    <t>Trammell, Taylor</t>
  </si>
  <si>
    <t>Lindsay, Desmond</t>
  </si>
  <si>
    <t>Diplan, Marco</t>
  </si>
  <si>
    <t>Machado, Jonatan</t>
  </si>
  <si>
    <t>Rosario, Jeisson</t>
  </si>
  <si>
    <t>Kingham, Nick</t>
  </si>
  <si>
    <t>Anderson, Brian</t>
  </si>
  <si>
    <t>Garcia, David</t>
  </si>
  <si>
    <t>Jones, Nolan</t>
  </si>
  <si>
    <t>Zagunis, Mark</t>
  </si>
  <si>
    <t>Dalbec, Bobby</t>
  </si>
  <si>
    <t>Fowler, Dustin</t>
  </si>
  <si>
    <t>Capellan, Jonathan</t>
  </si>
  <si>
    <t>Marsh, Brandon</t>
  </si>
  <si>
    <t>Abreu, Pablo</t>
  </si>
  <si>
    <t>Paulino, David</t>
  </si>
  <si>
    <t>Marquez, German</t>
  </si>
  <si>
    <t>Blach, Ty</t>
  </si>
  <si>
    <t>Tilson, Charlie</t>
  </si>
  <si>
    <t>Dozier, Hunter</t>
  </si>
  <si>
    <t>Asuaje, Carlos</t>
  </si>
  <si>
    <t>Tuivailala, Sam</t>
  </si>
  <si>
    <t>Mejia, Adalberto</t>
  </si>
  <si>
    <t>Stewart, Brock</t>
  </si>
  <si>
    <t>Okert, Steven</t>
  </si>
  <si>
    <t>Holder, Jonathan</t>
  </si>
  <si>
    <t>Asher, Alec</t>
  </si>
  <si>
    <t>Gonzalez, Erik</t>
  </si>
  <si>
    <t>Altavilla, Dan</t>
  </si>
  <si>
    <t>Marrero, Deven</t>
  </si>
  <si>
    <t>Ynoa, Gabriel</t>
  </si>
  <si>
    <t>Gamel, Ben</t>
  </si>
  <si>
    <t>Suter, Brent</t>
  </si>
  <si>
    <t>Austin, Tyler</t>
  </si>
  <si>
    <t>Ruiz, Rio</t>
  </si>
  <si>
    <t>Pina, Manny</t>
  </si>
  <si>
    <t>Goodwin, Brian</t>
  </si>
  <si>
    <t>Smoker, Josh</t>
  </si>
  <si>
    <t>Motter, Taylor</t>
  </si>
  <si>
    <t>Machado, Dixon</t>
  </si>
  <si>
    <t>Telis, Tomas</t>
  </si>
  <si>
    <t>Garneau, Dustin</t>
  </si>
  <si>
    <t>Toles, Andrew</t>
  </si>
  <si>
    <t>Diaz, Aledmys</t>
  </si>
  <si>
    <t>Naquin, Tyler</t>
  </si>
  <si>
    <t>Gsellman, Robert</t>
  </si>
  <si>
    <t>Devenski, Chris</t>
  </si>
  <si>
    <t>Guerra, Junior</t>
  </si>
  <si>
    <t>Anderson, Tyler</t>
  </si>
  <si>
    <t>Kuhl, Chad</t>
  </si>
  <si>
    <t>Schimpf, Ryan</t>
  </si>
  <si>
    <t>Bush, Matt</t>
  </si>
  <si>
    <t>Bowman, Matthew</t>
  </si>
  <si>
    <t>Lugo, Seth</t>
  </si>
  <si>
    <t>Healy, Ryon</t>
  </si>
  <si>
    <t>Perdomo, Luis</t>
  </si>
  <si>
    <t>Maxwell, Bruce</t>
  </si>
  <si>
    <t>Law, Derek</t>
  </si>
  <si>
    <t>Triggs, Andrew</t>
  </si>
  <si>
    <t>Strahm, Matt</t>
  </si>
  <si>
    <t>Barrett, Jake</t>
  </si>
  <si>
    <t>Broxton, Keon</t>
  </si>
  <si>
    <t>Wolters, Tony</t>
  </si>
  <si>
    <t>Merrifield, Whit</t>
  </si>
  <si>
    <t>Buchter, Ryan</t>
  </si>
  <si>
    <t>Torreyes, Ronald</t>
  </si>
  <si>
    <t>Barnette, Tony</t>
  </si>
  <si>
    <t>Garcia, Greg</t>
  </si>
  <si>
    <t>Rickard, Joey</t>
  </si>
  <si>
    <t>Stripling, Ross</t>
  </si>
  <si>
    <t>Adleman, Tim</t>
  </si>
  <si>
    <t>Green, Chad</t>
  </si>
  <si>
    <t>Biagini, Joe</t>
  </si>
  <si>
    <t>Rogers, Taylor</t>
  </si>
  <si>
    <t>Coulombe, Daniel</t>
  </si>
  <si>
    <t>Szczur, Matt</t>
  </si>
  <si>
    <t>Suarez, Albert</t>
  </si>
  <si>
    <t>Barnes, Jacob</t>
  </si>
  <si>
    <t>Wittgren, Nick</t>
  </si>
  <si>
    <t>White, Tyler</t>
  </si>
  <si>
    <t>Ramos, Edubray</t>
  </si>
  <si>
    <t>Marinez, Jhan</t>
  </si>
  <si>
    <t>Hernandez, Teoscar</t>
  </si>
  <si>
    <t>Miranda, Ariel</t>
  </si>
  <si>
    <t>Rivera, T.J.</t>
  </si>
  <si>
    <t>Brault, Steven</t>
  </si>
  <si>
    <t>Bleier, Richard</t>
  </si>
  <si>
    <t>Heredia, Guillermo</t>
  </si>
  <si>
    <t>Narvaez, Omar</t>
  </si>
  <si>
    <t>Hazelbaker, Jeremy</t>
  </si>
  <si>
    <t>Frazier, Adam</t>
  </si>
  <si>
    <t>Estevez, Carlos</t>
  </si>
  <si>
    <t>Wendle, Joey</t>
  </si>
  <si>
    <t>Hoyt, James</t>
  </si>
  <si>
    <t>AT&amp;T Park (SF)</t>
  </si>
  <si>
    <t>2017 TRX #35</t>
  </si>
  <si>
    <t>2017 TRX #39</t>
  </si>
  <si>
    <t>2017 TRX #40</t>
  </si>
  <si>
    <t>Butler, Billy (5,F5-8M)</t>
  </si>
  <si>
    <t>2019 Salary</t>
  </si>
  <si>
    <t>2017 TRX #44; Terminal Pay</t>
  </si>
  <si>
    <t>2017 TRX #49; Terminal Pay</t>
  </si>
  <si>
    <t>Mengden, Daniel</t>
  </si>
  <si>
    <t>Milone, Tommy</t>
  </si>
  <si>
    <t>Wood, Blake</t>
  </si>
  <si>
    <t>2,F2</t>
  </si>
  <si>
    <t>Gateway</t>
  </si>
  <si>
    <t>Grizzlies</t>
  </si>
  <si>
    <t>Jeff Juenger</t>
  </si>
  <si>
    <t>GGZ</t>
  </si>
  <si>
    <t>2017 TRX #57</t>
  </si>
  <si>
    <t>2017 TRX #63</t>
  </si>
  <si>
    <t>Gimenez, Chris</t>
  </si>
  <si>
    <t>2017 TRX #68</t>
  </si>
  <si>
    <t>Peacock, Brad</t>
  </si>
  <si>
    <t>2017 TRX #71</t>
  </si>
  <si>
    <t>2017 TRX #72</t>
  </si>
  <si>
    <t>Sanchez, Yolmer</t>
  </si>
  <si>
    <t>2017 TRX #73</t>
  </si>
  <si>
    <t>2017 TRX #75</t>
  </si>
  <si>
    <t>Amarista, Alexi</t>
  </si>
  <si>
    <t>2017 TRX #81; Terminal Pay</t>
  </si>
  <si>
    <t>Moylan, Peter</t>
  </si>
  <si>
    <t>Joseph, Caleb</t>
  </si>
  <si>
    <t>2022 Contract</t>
  </si>
  <si>
    <t>2022</t>
  </si>
  <si>
    <t>2023 Contract</t>
  </si>
  <si>
    <t>2023</t>
  </si>
  <si>
    <t>xx</t>
  </si>
  <si>
    <t>Faria, Jake</t>
  </si>
  <si>
    <t>2,X3-$17.25M</t>
  </si>
  <si>
    <t>3,X3-$17.25M</t>
  </si>
  <si>
    <t>2,X4-$24M</t>
  </si>
  <si>
    <t>3,X4-$24M</t>
  </si>
  <si>
    <t>4,X4-$24M</t>
  </si>
  <si>
    <t>2,X3-$15M</t>
  </si>
  <si>
    <t>3,X3-$15M</t>
  </si>
  <si>
    <t>Sandoval, Pablo (3,F3)</t>
  </si>
  <si>
    <t>2018 TRX #8; Terminal Pay</t>
  </si>
  <si>
    <t>2017 TRX #38</t>
  </si>
  <si>
    <t>1,L4-$16M</t>
  </si>
  <si>
    <t>1,L3-$18M</t>
  </si>
  <si>
    <t>2,L3-$18M</t>
  </si>
  <si>
    <t>3,L3-$18M</t>
  </si>
  <si>
    <t>2,L4-$16M</t>
  </si>
  <si>
    <t>3,L4-$16M</t>
  </si>
  <si>
    <t>4,L4-$16M</t>
  </si>
  <si>
    <t>2,L5-$14M</t>
  </si>
  <si>
    <t>3,L5-$14M</t>
  </si>
  <si>
    <t>4,L5-$14M</t>
  </si>
  <si>
    <t>5,L5-$14M</t>
  </si>
  <si>
    <t>Compensation Picks 2018 Draft:</t>
  </si>
  <si>
    <t>2018 TRX #10</t>
  </si>
  <si>
    <t>2018 TRX #11</t>
  </si>
  <si>
    <t>2018 TRX #12</t>
  </si>
  <si>
    <t>Colonials</t>
  </si>
  <si>
    <t>2018 TRX #14</t>
  </si>
  <si>
    <t>2018 TRX #15</t>
  </si>
  <si>
    <t>2018 TRX #16</t>
  </si>
  <si>
    <t>2018 TRX #17</t>
  </si>
  <si>
    <t>2018 Free Agency</t>
  </si>
  <si>
    <t>1,F1-$689k</t>
  </si>
  <si>
    <t>1,F1-$1.5M</t>
  </si>
  <si>
    <t>1,F1-$475k</t>
  </si>
  <si>
    <t>1,F1-$333k</t>
  </si>
  <si>
    <t>1,F1-$712.5k</t>
  </si>
  <si>
    <t>1,F3-$6.6M</t>
  </si>
  <si>
    <t>1,F1-$262.5k</t>
  </si>
  <si>
    <t>1,F1-$430k</t>
  </si>
  <si>
    <t>1,F1-$1.6758M</t>
  </si>
  <si>
    <t>1,F1-$619.5k</t>
  </si>
  <si>
    <t>1,F1-$630k</t>
  </si>
  <si>
    <t>1,F3-$6M</t>
  </si>
  <si>
    <t>1,F5-$15.75M</t>
  </si>
  <si>
    <t>1,F1-$2.32M</t>
  </si>
  <si>
    <t>1,F1-$1.283334M</t>
  </si>
  <si>
    <t>1,F4-$18M</t>
  </si>
  <si>
    <t xml:space="preserve">1,F1-$240k </t>
  </si>
  <si>
    <t>1,F1-$858848</t>
  </si>
  <si>
    <t>1,F1-$2.94M</t>
  </si>
  <si>
    <t>1,F1-$535.5k</t>
  </si>
  <si>
    <t>1,F1-$478416</t>
  </si>
  <si>
    <t>1,F1-$1.3M</t>
  </si>
  <si>
    <t xml:space="preserve">1,F1-$200k </t>
  </si>
  <si>
    <t>1,F1-$2.5137M</t>
  </si>
  <si>
    <t>1,F1-$759.15k</t>
  </si>
  <si>
    <t>1,F1-$351569</t>
  </si>
  <si>
    <t>1,F1-$1.16M</t>
  </si>
  <si>
    <t>1,F1-$2.7M</t>
  </si>
  <si>
    <t>5/223/86</t>
  </si>
  <si>
    <t>Garcia, Luis Victoriano</t>
  </si>
  <si>
    <t>Adrianza, Ehire+</t>
  </si>
  <si>
    <t>Albers, Andrew*</t>
  </si>
  <si>
    <t>Albers, Matt</t>
  </si>
  <si>
    <t>Anderson, Brett*</t>
  </si>
  <si>
    <t>Avilan, Luis*</t>
  </si>
  <si>
    <t>Boxberger, Brad</t>
  </si>
  <si>
    <t>Despaigne, Odrisamer</t>
  </si>
  <si>
    <t>Duensing, Brian*</t>
  </si>
  <si>
    <t>Freeman, Sam*</t>
  </si>
  <si>
    <t>Garcia, Leury+</t>
  </si>
  <si>
    <t>Goody, Nick</t>
  </si>
  <si>
    <t>Hanigan, Ryan</t>
  </si>
  <si>
    <t>Hatcher, Chris</t>
  </si>
  <si>
    <t>Hernandez, Gorkys</t>
  </si>
  <si>
    <t>Kahnle, Tommy</t>
  </si>
  <si>
    <t>Leone, Dominic</t>
  </si>
  <si>
    <t>Lind, Adam*</t>
  </si>
  <si>
    <t>Loup, Aaron*</t>
  </si>
  <si>
    <t>Morrison, Logan*</t>
  </si>
  <si>
    <t>Nava, Daniel+</t>
  </si>
  <si>
    <t>Parker, Blake</t>
  </si>
  <si>
    <t>Presley, Alex*</t>
  </si>
  <si>
    <t>Sanchez, Hector+</t>
  </si>
  <si>
    <t>Shreve, Chasen*</t>
  </si>
  <si>
    <t>Sogard, Eric</t>
  </si>
  <si>
    <t>Stammen, Craig</t>
  </si>
  <si>
    <t>Sucre, Jesus</t>
  </si>
  <si>
    <t>Swarzak, Anthony</t>
  </si>
  <si>
    <t>Tepera, Ryan</t>
  </si>
  <si>
    <t>Thames, Eric</t>
  </si>
  <si>
    <t>Urshela, Giovanny</t>
  </si>
  <si>
    <t>Wheeler, Zack</t>
  </si>
  <si>
    <t>Workman, Brandon</t>
  </si>
  <si>
    <t>Rp</t>
  </si>
  <si>
    <t>CL</t>
  </si>
  <si>
    <t>Maurer, Brandon (1,F3-$1.821M)</t>
  </si>
  <si>
    <t>Mark Holmes</t>
  </si>
  <si>
    <t xml:space="preserve">New Jersey </t>
  </si>
  <si>
    <t>NJ</t>
  </si>
  <si>
    <t>2018 TRX #19</t>
  </si>
  <si>
    <t>2018 TRX #20</t>
  </si>
  <si>
    <t>2018 TRX #21</t>
  </si>
  <si>
    <t>Vogelbach, Daniel</t>
  </si>
  <si>
    <t>Colome, Alex</t>
  </si>
  <si>
    <t>Edwards, Carl</t>
  </si>
  <si>
    <t>Wacha, Michael</t>
  </si>
  <si>
    <t>Matz, Steven</t>
  </si>
  <si>
    <t>Velasquez, Vince</t>
  </si>
  <si>
    <t xml:space="preserve">LeBlanc, Wade </t>
  </si>
  <si>
    <t>Reyes, Alex</t>
  </si>
  <si>
    <t>Diaz, Yusniel</t>
  </si>
  <si>
    <t>2,F2-$840k</t>
  </si>
  <si>
    <t>Perez, Williams (3,F3-$1.002M)</t>
  </si>
  <si>
    <t>2018 TRX #22; Terminal Pay</t>
  </si>
  <si>
    <t>2018 TRX #23</t>
  </si>
  <si>
    <t>2018 TRX #24</t>
  </si>
  <si>
    <t>2018 TRX #25</t>
  </si>
  <si>
    <t>2018 TRX #27</t>
  </si>
  <si>
    <t>locked and untradeable (4 original picks in 1st 5 rounds combined)</t>
  </si>
  <si>
    <t>Dejong, Paul</t>
  </si>
  <si>
    <t>Montgomery, Jordan</t>
  </si>
  <si>
    <t>Lamet, Dinelson</t>
  </si>
  <si>
    <t>Williams, Trevor</t>
  </si>
  <si>
    <t>Mahle, Tyler</t>
  </si>
  <si>
    <t>Camargo, Johan</t>
  </si>
  <si>
    <t>Bridwell, Parker</t>
  </si>
  <si>
    <t>Senzatela, Antonio</t>
  </si>
  <si>
    <t>Hays, Austin</t>
  </si>
  <si>
    <t>Junis, Jakob</t>
  </si>
  <si>
    <t>Pivetta, Nick</t>
  </si>
  <si>
    <t>Pirela, Jose</t>
  </si>
  <si>
    <t>Delmonico, Nicky</t>
  </si>
  <si>
    <t>Moore, Andrew</t>
  </si>
  <si>
    <t>Romano, Sal</t>
  </si>
  <si>
    <t>Middleton, Keynan</t>
  </si>
  <si>
    <t>Barnes, Danny</t>
  </si>
  <si>
    <t>Aguilar, Jesus</t>
  </si>
  <si>
    <t>Engel, Adam</t>
  </si>
  <si>
    <t>Stratton, Chris</t>
  </si>
  <si>
    <t>Leiter, Mark</t>
  </si>
  <si>
    <t>Lively, Ben</t>
  </si>
  <si>
    <t>Smith, Kevan</t>
  </si>
  <si>
    <t>Hildenberger, Trevor</t>
  </si>
  <si>
    <t>Blackburn, Paul</t>
  </si>
  <si>
    <t>Pagan, Emilio</t>
  </si>
  <si>
    <t>Minter, A.J.</t>
  </si>
  <si>
    <t>Brebbia, John</t>
  </si>
  <si>
    <t>Pruitt, Austin</t>
  </si>
  <si>
    <t>Hicks, John</t>
  </si>
  <si>
    <t>Pazos, James</t>
  </si>
  <si>
    <t>Caratini, Victor</t>
  </si>
  <si>
    <t>Alexander, Scott</t>
  </si>
  <si>
    <t>Steckenrider, Drew</t>
  </si>
  <si>
    <t>Peralta, Wandy</t>
  </si>
  <si>
    <t>Cordero, Franchy</t>
  </si>
  <si>
    <t>Read, Raudy</t>
  </si>
  <si>
    <t>Castro, Miguel</t>
  </si>
  <si>
    <t>Powell, Boog</t>
  </si>
  <si>
    <t>Valaika, Pat</t>
  </si>
  <si>
    <t>Sewald, Paul</t>
  </si>
  <si>
    <t>Gaviglio, Sam</t>
  </si>
  <si>
    <t>Adams, Lane</t>
  </si>
  <si>
    <t>Garver, Mitch</t>
  </si>
  <si>
    <t>Crick, Kyle</t>
  </si>
  <si>
    <t>Flexen, Chris</t>
  </si>
  <si>
    <t>Granite, Zack</t>
  </si>
  <si>
    <t>Davis, J.D.</t>
  </si>
  <si>
    <t>Minaya, Juan</t>
  </si>
  <si>
    <t>Peters, Dillon</t>
  </si>
  <si>
    <t>Moroff, Max</t>
  </si>
  <si>
    <t>Maton, Phil</t>
  </si>
  <si>
    <t>Leclerc, Jose</t>
  </si>
  <si>
    <t>Wade, Tyler</t>
  </si>
  <si>
    <t>Olson, Tyler</t>
  </si>
  <si>
    <t>Mayza, Tim</t>
  </si>
  <si>
    <t>Jackson, Luke</t>
  </si>
  <si>
    <t>Busenitz, Alan</t>
  </si>
  <si>
    <t>Alvarado, Jose</t>
  </si>
  <si>
    <t>Riddle, J.T.</t>
  </si>
  <si>
    <t>Osuna, Jose</t>
  </si>
  <si>
    <t>Font, Wilmer</t>
  </si>
  <si>
    <t>Bibens-Dirkx, Austin</t>
  </si>
  <si>
    <t>Kivlehan, Patrick</t>
  </si>
  <si>
    <t>Covey, Dylan</t>
  </si>
  <si>
    <t>Torrens, Luis</t>
  </si>
  <si>
    <t>Cowart, Kaleb</t>
  </si>
  <si>
    <t>Gallegos, Giovanny</t>
  </si>
  <si>
    <t>Milner, Hoby</t>
  </si>
  <si>
    <t>Bell, Chad</t>
  </si>
  <si>
    <t>Grace, Matt</t>
  </si>
  <si>
    <t>Sherfy, Jimmie</t>
  </si>
  <si>
    <t>Castro, Simon</t>
  </si>
  <si>
    <t>Slater, Austin</t>
  </si>
  <si>
    <t>Stumpf, Daniel</t>
  </si>
  <si>
    <t>Velazquez, Hector</t>
  </si>
  <si>
    <t>Stassi, Max</t>
  </si>
  <si>
    <t>Cordoba, Allen</t>
  </si>
  <si>
    <t>Drake, Oliver</t>
  </si>
  <si>
    <t>Scott, Robby</t>
  </si>
  <si>
    <t>Torres, Ramon</t>
  </si>
  <si>
    <t>Brugman, Jaycob</t>
  </si>
  <si>
    <t>Paredes, Eduardo</t>
  </si>
  <si>
    <t>Blash, Jabari</t>
  </si>
  <si>
    <t>Scott, Tanner</t>
  </si>
  <si>
    <t>Lopez, Raffy</t>
  </si>
  <si>
    <t>Jones, Ryder</t>
  </si>
  <si>
    <t>Saupold, Warwick</t>
  </si>
  <si>
    <t>Skoglund, Eric</t>
  </si>
  <si>
    <t>Hart, Donnie</t>
  </si>
  <si>
    <t>Lawrence, Casey</t>
  </si>
  <si>
    <t>Tseng, Jen-Ho</t>
  </si>
  <si>
    <t>Turner, Stuart</t>
  </si>
  <si>
    <t>Graterol, Juan</t>
  </si>
  <si>
    <t>Smith, Caleb</t>
  </si>
  <si>
    <t>German, Domingo</t>
  </si>
  <si>
    <t>O'Grady, Chris</t>
  </si>
  <si>
    <t>1</t>
  </si>
  <si>
    <t>2</t>
  </si>
  <si>
    <t>3</t>
  </si>
  <si>
    <t>4</t>
  </si>
  <si>
    <t>5</t>
  </si>
  <si>
    <t>8</t>
  </si>
  <si>
    <t>6</t>
  </si>
  <si>
    <t>7</t>
  </si>
  <si>
    <t>9</t>
  </si>
  <si>
    <t>10</t>
  </si>
  <si>
    <t>11</t>
  </si>
  <si>
    <t>12</t>
  </si>
  <si>
    <t>13</t>
  </si>
  <si>
    <t>14</t>
  </si>
  <si>
    <t>15</t>
  </si>
  <si>
    <t>2018 Draft</t>
  </si>
  <si>
    <t>Bradford, Chasen</t>
  </si>
  <si>
    <t>Bostick, Christopher</t>
  </si>
  <si>
    <t>Gerber, Michael</t>
  </si>
  <si>
    <t>Welker, Colton</t>
  </si>
  <si>
    <t>Funkhouser, Kyle</t>
  </si>
  <si>
    <t>Soto, Gregory</t>
  </si>
  <si>
    <t>Lopez, Nicky</t>
  </si>
  <si>
    <t>Paredes, Isaac</t>
  </si>
  <si>
    <t>May, Dustin</t>
  </si>
  <si>
    <t>Deichmann, Greg</t>
  </si>
  <si>
    <t>Borucki, Ryan</t>
  </si>
  <si>
    <t>Perez, Hector</t>
  </si>
  <si>
    <t>Kendell, Jeren</t>
  </si>
  <si>
    <t>Matias, Seuly</t>
  </si>
  <si>
    <t>Rogers, Jake</t>
  </si>
  <si>
    <t>Castellani, Ryan</t>
  </si>
  <si>
    <t>Munoz, Yairo</t>
  </si>
  <si>
    <t>Alzolay, Adbert</t>
  </si>
  <si>
    <t>Contreras, William</t>
  </si>
  <si>
    <t>Baz, Shane</t>
  </si>
  <si>
    <t>Schmidt, Clarke</t>
  </si>
  <si>
    <t>Hampson, Garrett</t>
  </si>
  <si>
    <t>Hicks, Jordan</t>
  </si>
  <si>
    <t>Graterol, Brusdar</t>
  </si>
  <si>
    <t>Franco, Wander</t>
  </si>
  <si>
    <t>Houck, Tanner</t>
  </si>
  <si>
    <t>Gimenez, Andres</t>
  </si>
  <si>
    <t>Chang, Yu-Cheng</t>
  </si>
  <si>
    <t>Bieber, Shane</t>
  </si>
  <si>
    <t>Lucchesi, Joey</t>
  </si>
  <si>
    <t>Siri, Jose</t>
  </si>
  <si>
    <t>Murphy, Sean</t>
  </si>
  <si>
    <t>Barria, Jaime</t>
  </si>
  <si>
    <t>Stephenson, Tyler</t>
  </si>
  <si>
    <t>Trevino, Jose</t>
  </si>
  <si>
    <t>Guzman, Jorge</t>
  </si>
  <si>
    <t>Almonte, Yency</t>
  </si>
  <si>
    <t>Alonso, Pete</t>
  </si>
  <si>
    <t>Ramos, Heliot</t>
  </si>
  <si>
    <t>Pache, Cristian</t>
  </si>
  <si>
    <t>Lange, Alex</t>
  </si>
  <si>
    <t>Javier, Wander</t>
  </si>
  <si>
    <t>Perez, Freicer</t>
  </si>
  <si>
    <t>Smith, Pavin</t>
  </si>
  <si>
    <t>Long, Shed</t>
  </si>
  <si>
    <t>Burger, Jake</t>
  </si>
  <si>
    <t>Pratto, Nick</t>
  </si>
  <si>
    <t>Haseley, Adam</t>
  </si>
  <si>
    <t>Wentz, Joey</t>
  </si>
  <si>
    <t>Rooker, Brent</t>
  </si>
  <si>
    <t>Romero, Jojo</t>
  </si>
  <si>
    <t>Harrison, Monte</t>
  </si>
  <si>
    <t>Castro, Willi</t>
  </si>
  <si>
    <t>Peterson, David</t>
  </si>
  <si>
    <t>Jansen, Danny</t>
  </si>
  <si>
    <t>Dunning, Dane</t>
  </si>
  <si>
    <t>Chavis, Michael</t>
  </si>
  <si>
    <t>Medina, Adonis</t>
  </si>
  <si>
    <t>White, Evan</t>
  </si>
  <si>
    <t>Luzardo, Jesus</t>
  </si>
  <si>
    <t>Sanchez, Jesus</t>
  </si>
  <si>
    <t>Adell, Jo</t>
  </si>
  <si>
    <t>Pearson, Nate</t>
  </si>
  <si>
    <t>Alvarez, Yordan</t>
  </si>
  <si>
    <t>Faedo, Alex</t>
  </si>
  <si>
    <t>Bukauskas, JB</t>
  </si>
  <si>
    <t>Duplantier, Jon</t>
  </si>
  <si>
    <t>Ruiz, Keibert</t>
  </si>
  <si>
    <t>Hiura, Keston</t>
  </si>
  <si>
    <t>Burnes, Corbin</t>
  </si>
  <si>
    <t>Florial, Estevan</t>
  </si>
  <si>
    <t>McKay, Brendan</t>
  </si>
  <si>
    <t>Greene, Hunter</t>
  </si>
  <si>
    <t>Lewis, Royce</t>
  </si>
  <si>
    <t>Luis, Robert</t>
  </si>
  <si>
    <t>Wright, Kyle</t>
  </si>
  <si>
    <t>Gore, MacKenzie</t>
  </si>
  <si>
    <t>Otani, Shohei</t>
  </si>
  <si>
    <t>2018 TRX #32</t>
  </si>
  <si>
    <t>2018 TRX #33</t>
  </si>
  <si>
    <t>2018 TRX #34</t>
  </si>
  <si>
    <t>2018 TRX #35</t>
  </si>
  <si>
    <t>2018 TRX #36</t>
  </si>
  <si>
    <t>2018 TRX #37</t>
  </si>
  <si>
    <t>Loney, James (5,F5-10M)</t>
  </si>
  <si>
    <t>2018 TRX #37; Terminal Pay</t>
  </si>
  <si>
    <t>Byrd, Marlon (4,F4-$12M)</t>
  </si>
  <si>
    <t>2018 TRX #38</t>
  </si>
  <si>
    <t>trx 38</t>
  </si>
  <si>
    <t>2018 TRX #39</t>
  </si>
  <si>
    <t>Bob Zuhlke</t>
  </si>
  <si>
    <t>Washington</t>
  </si>
  <si>
    <t>Republics</t>
  </si>
  <si>
    <t>2018 TRX #40</t>
  </si>
  <si>
    <t>Buchholz, Clay (5,F5-10M)</t>
  </si>
  <si>
    <t>2018 TRX #41; Terminal Pay</t>
  </si>
  <si>
    <t>Alvarez, Henderson (5,L5-14M)</t>
  </si>
  <si>
    <t>2018 TRX #47; Terminal Pay</t>
  </si>
  <si>
    <t>Hahn, Jesse (2,F3-$1.527M)</t>
  </si>
  <si>
    <t>Hahn, Jesse (3,F3-$1.527M)</t>
  </si>
  <si>
    <t>2020 Salary</t>
  </si>
  <si>
    <t>2018 TRX #50; Terminal Pay</t>
  </si>
  <si>
    <t>Logan, Boone (3,F3-$1.425M)</t>
  </si>
  <si>
    <t>2018 TRX #54; Terminal Pay</t>
  </si>
  <si>
    <t>2018 TRX #55</t>
  </si>
  <si>
    <t>Rodriguez, Francisco (3,F3-$3.995M)</t>
  </si>
  <si>
    <t>2018 TRX #56; Terminal Pay</t>
  </si>
  <si>
    <t>Fields, Josh</t>
  </si>
  <si>
    <t>2018 SFA</t>
  </si>
  <si>
    <t>1,F2-$500K</t>
  </si>
  <si>
    <t>2,F2-$500K</t>
  </si>
  <si>
    <t>Whitley, Chase</t>
  </si>
  <si>
    <t>2,F2-$735K</t>
  </si>
  <si>
    <t>1,F1-$200K</t>
  </si>
  <si>
    <t>Young, Eric</t>
  </si>
  <si>
    <t>Consult Strat's ballpark listings for San Francisco ballpark dimensions”.</t>
  </si>
  <si>
    <t>2018 In-Season FA</t>
  </si>
  <si>
    <t>Montero, Rafael</t>
  </si>
  <si>
    <t>Holmberg, David</t>
  </si>
  <si>
    <t>2018 TRX #62; Terminal Pay</t>
  </si>
  <si>
    <t>Gordon, Alex (4,F5-$19.5M)</t>
  </si>
  <si>
    <t>Gordon, Alex (5,F5-$19.5M)</t>
  </si>
  <si>
    <t>1,F1-200k</t>
  </si>
  <si>
    <t>Joe Jackson Park</t>
  </si>
  <si>
    <t>5/1</t>
  </si>
  <si>
    <t>2B: 90 3B: 70</t>
  </si>
  <si>
    <t>2018 TRX #68</t>
  </si>
  <si>
    <t>Stewart, Chris</t>
  </si>
  <si>
    <t>Rosales, Adam</t>
  </si>
  <si>
    <t>Beltran, Carlos</t>
  </si>
  <si>
    <t>Arroyo, Bronson</t>
  </si>
  <si>
    <t>Bergman, Christian</t>
  </si>
  <si>
    <t>2018 TRX #72: Terminal Pay</t>
  </si>
  <si>
    <t>Bolsinger, Mike</t>
  </si>
  <si>
    <t>Weaver, Jered</t>
  </si>
  <si>
    <t>2018 TRX #74</t>
  </si>
  <si>
    <t>2018 TRX #75</t>
  </si>
  <si>
    <t>2018 TRX #76</t>
  </si>
  <si>
    <t>Turner, Jacob</t>
  </si>
  <si>
    <t>Iwakuma, Hishashi</t>
  </si>
  <si>
    <t>2018 Admin Salary</t>
  </si>
  <si>
    <t>2019 Payment</t>
  </si>
  <si>
    <t>2018 End of Year</t>
  </si>
  <si>
    <t>2,F2-$6.1M</t>
  </si>
  <si>
    <t>2,F2-$650k</t>
  </si>
  <si>
    <t>2,F2-$668k</t>
  </si>
  <si>
    <t>2,F2-$7.326316M</t>
  </si>
  <si>
    <t>2,F2-$7M</t>
  </si>
  <si>
    <t>2,F2-$880k</t>
  </si>
  <si>
    <t>2,F3-$1.02M</t>
  </si>
  <si>
    <t>2,F3-$1.215M</t>
  </si>
  <si>
    <t>2,F3-$1.2731M</t>
  </si>
  <si>
    <t>2,F3-$1.311225M</t>
  </si>
  <si>
    <t>2,F3-$1.665M</t>
  </si>
  <si>
    <t>2,F3-$1.693218M</t>
  </si>
  <si>
    <t>2,F3-$10.2M</t>
  </si>
  <si>
    <t>2,F3-$11.4M</t>
  </si>
  <si>
    <t>2,F3-$2.106M</t>
  </si>
  <si>
    <t>2,F3-$2.1M</t>
  </si>
  <si>
    <t>2,F3-$2.362506M</t>
  </si>
  <si>
    <t>2,F3-$2.55M</t>
  </si>
  <si>
    <t>2,F3-$2.7M</t>
  </si>
  <si>
    <t xml:space="preserve">2,F3-$2.7M </t>
  </si>
  <si>
    <t>2,F3-$2.98M</t>
  </si>
  <si>
    <t>2,F3-$3.307497M</t>
  </si>
  <si>
    <t>2,F3-$3.396687M</t>
  </si>
  <si>
    <t>2,F3-$4.5M</t>
  </si>
  <si>
    <t>2,F3-$4.9875M</t>
  </si>
  <si>
    <t>2,F3-$5.4M</t>
  </si>
  <si>
    <t>2,F3-$5.9586M</t>
  </si>
  <si>
    <t>2,F3-$5.96M</t>
  </si>
  <si>
    <t>2,F3-$6.6M</t>
  </si>
  <si>
    <t>2,F3-$6.765M</t>
  </si>
  <si>
    <t>2,F3-$6M</t>
  </si>
  <si>
    <t>2,F3-$7.003536M</t>
  </si>
  <si>
    <t>2,F3-$7.5M</t>
  </si>
  <si>
    <t xml:space="preserve">2,F3-$7.875M </t>
  </si>
  <si>
    <t>2,F3-$9.9M</t>
  </si>
  <si>
    <t>2,F4-$10M</t>
  </si>
  <si>
    <t>2,F4-$11.78M</t>
  </si>
  <si>
    <t>2,F4-$15.6M</t>
  </si>
  <si>
    <t>2,F4-$18M</t>
  </si>
  <si>
    <t>2,F4-$4.9M</t>
  </si>
  <si>
    <t>2,F4-$5.32M</t>
  </si>
  <si>
    <t>2,F4-$6.8M</t>
  </si>
  <si>
    <t>2,F4-$7.56M</t>
  </si>
  <si>
    <t>2,F4-$8.4M</t>
  </si>
  <si>
    <t>2,F4-$9.177M</t>
  </si>
  <si>
    <t>2,F4-$9.975M</t>
  </si>
  <si>
    <t>2,F5-$11.435M</t>
  </si>
  <si>
    <t>2,F5-$15.75M</t>
  </si>
  <si>
    <t>2,F5-$18.375M</t>
  </si>
  <si>
    <t>2,F5-$23.625M</t>
  </si>
  <si>
    <t>2,F5-$26.652445M</t>
  </si>
  <si>
    <t>2,F5-$39.6863M</t>
  </si>
  <si>
    <t>2,F2-$1.155M</t>
  </si>
  <si>
    <t>2,F2-$1.19M</t>
  </si>
  <si>
    <t>2,F2-$1.5435M</t>
  </si>
  <si>
    <t>2,F2-$1.65M</t>
  </si>
  <si>
    <t>2,F2-$1.75M</t>
  </si>
  <si>
    <t>2,F2-$1.7M</t>
  </si>
  <si>
    <t>2,F2-$1.995M</t>
  </si>
  <si>
    <t>2,F2-$2.0895M</t>
  </si>
  <si>
    <t>2,F2-$2.95M</t>
  </si>
  <si>
    <t>2,F2-$2M</t>
  </si>
  <si>
    <t>2,F2-$3.75M</t>
  </si>
  <si>
    <t xml:space="preserve">2,F2-$5.6M </t>
  </si>
  <si>
    <t xml:space="preserve">2,F2-$500k </t>
  </si>
  <si>
    <t xml:space="preserve">2,F2-$550k </t>
  </si>
  <si>
    <t>2,F2-$577.5k</t>
  </si>
  <si>
    <t>2,F2-$580.264k</t>
  </si>
  <si>
    <t>3,F3-$1.02M</t>
  </si>
  <si>
    <t>3,F3-$1.215M</t>
  </si>
  <si>
    <t>3,F3-$1.2731M</t>
  </si>
  <si>
    <t>3,F3-$1.311225M</t>
  </si>
  <si>
    <t>3,F3-$1.665M</t>
  </si>
  <si>
    <t>3,F3-$1.693218M</t>
  </si>
  <si>
    <t>3,F3-$10.2M</t>
  </si>
  <si>
    <t>3,F3-$2.106M</t>
  </si>
  <si>
    <t>3,F3-$2.1M</t>
  </si>
  <si>
    <t>3,F3-$2.362506M</t>
  </si>
  <si>
    <t>3,F3-$2.7M</t>
  </si>
  <si>
    <t xml:space="preserve">3,F3-$2.7M </t>
  </si>
  <si>
    <t>3,F3-$2.98M</t>
  </si>
  <si>
    <t>3,F3-$3.307497M</t>
  </si>
  <si>
    <t>3,F3-$3.396687M</t>
  </si>
  <si>
    <t>3,F3-$4.5M</t>
  </si>
  <si>
    <t>3,F3-$4.9875M</t>
  </si>
  <si>
    <t>3,F3-$5.4M</t>
  </si>
  <si>
    <t>3,F3-$5.9586M</t>
  </si>
  <si>
    <t>3,F3-$5.96M</t>
  </si>
  <si>
    <t>3,F3-$6.6M</t>
  </si>
  <si>
    <t>3,F3-$6.765M</t>
  </si>
  <si>
    <t>3,F3-$6M</t>
  </si>
  <si>
    <t>3,F3-$7.003536M</t>
  </si>
  <si>
    <t>3,F3-$7.5M</t>
  </si>
  <si>
    <t xml:space="preserve">3,F3-$7.875M </t>
  </si>
  <si>
    <t>3,F3-$9.9M</t>
  </si>
  <si>
    <t>3,F4-$11.78M</t>
  </si>
  <si>
    <t>3,F4-$15.6M</t>
  </si>
  <si>
    <t>3,F4-$18M</t>
  </si>
  <si>
    <t>3,F4-$4.9M</t>
  </si>
  <si>
    <t>3,F4-$5.32M</t>
  </si>
  <si>
    <t>3,F4-$6.8M</t>
  </si>
  <si>
    <t>3,F4-$7.56M</t>
  </si>
  <si>
    <t>3,F4-$8.4M</t>
  </si>
  <si>
    <t>3,F4-$9.177M</t>
  </si>
  <si>
    <t>3,F4-$9.975M</t>
  </si>
  <si>
    <t>3,F5-$11.435M</t>
  </si>
  <si>
    <t>3,F5-$15.75M</t>
  </si>
  <si>
    <t>3,F5-$18.375M</t>
  </si>
  <si>
    <t>3,F5-$23.625M</t>
  </si>
  <si>
    <t>3,F5-$26.652445M</t>
  </si>
  <si>
    <t>3,F5-$39.6863M</t>
  </si>
  <si>
    <t>4,F4-$11.78M</t>
  </si>
  <si>
    <t>4,F4-$15.6M</t>
  </si>
  <si>
    <t>4,F4-$18M</t>
  </si>
  <si>
    <t>4,F4-$4.9M</t>
  </si>
  <si>
    <t>4,F4-$5.32M</t>
  </si>
  <si>
    <t>4,F4-$6.8M</t>
  </si>
  <si>
    <t>4,F4-$7.56M</t>
  </si>
  <si>
    <t>4,F4-$8.4M</t>
  </si>
  <si>
    <t>4,F4-$9.177M</t>
  </si>
  <si>
    <t>4,F4-$9.975M</t>
  </si>
  <si>
    <t>4,F5-$11.435M</t>
  </si>
  <si>
    <t>4,F5-$15.75M</t>
  </si>
  <si>
    <t>4,F5-$18.375M</t>
  </si>
  <si>
    <t>4,F5-$23.625M</t>
  </si>
  <si>
    <t>4,F5-$26.652445M</t>
  </si>
  <si>
    <t>4,F5-$39.6863M</t>
  </si>
  <si>
    <t>5,F5-$11.435M</t>
  </si>
  <si>
    <t>5,F5-$15.75M</t>
  </si>
  <si>
    <t>5,F5-$18.375M</t>
  </si>
  <si>
    <t>5,F5-$23.625M</t>
  </si>
  <si>
    <t>5,F5-$26.652445M</t>
  </si>
  <si>
    <t>5,F5-$39.6863M</t>
  </si>
  <si>
    <t>Maurer, Brandon (3,F3-$1.821M)</t>
  </si>
  <si>
    <t>Free Agency Conductor</t>
  </si>
  <si>
    <t>Abreu, Jose Dariel (2,L5-$14M)</t>
  </si>
  <si>
    <t>Ackley, Dustin (4,F5-$8M)</t>
  </si>
  <si>
    <t>Adrianza, Ehire+ (2,F3-$1.215M)</t>
  </si>
  <si>
    <t>Allen, Cody (2,F4-$8.4M)</t>
  </si>
  <si>
    <t>Alonso, Yonder (2,F3-$4.9875M)</t>
  </si>
  <si>
    <t>Altuve, Jose (5,L5-14M)</t>
  </si>
  <si>
    <t>Amarista, Alexi (2,F2-$600k)</t>
  </si>
  <si>
    <t>Anderson, Chase (2,L5-$14M)</t>
  </si>
  <si>
    <t>Anderson, Tyler (2,F4-$7.56M)</t>
  </si>
  <si>
    <t>Andrus, Elvis (2,F3-$9.9M)</t>
  </si>
  <si>
    <t>Aoki, Norichika (2,F2-$550k )</t>
  </si>
  <si>
    <t>Archer, Chris (3,L5-14M)</t>
  </si>
  <si>
    <t>Arenado, Nolan (3,L5-14M)</t>
  </si>
  <si>
    <t>Arrieta, Jake (2,X3-$15M)</t>
  </si>
  <si>
    <t>Aybar, Erick (2,F2-$500k)</t>
  </si>
  <si>
    <t>Bailey, Homer (5,F5-14.25M)</t>
  </si>
  <si>
    <t>Barney, Darwin (3,F3-$2.835M)</t>
  </si>
  <si>
    <t>Bauer, Trevor (2,L5-$14M)</t>
  </si>
  <si>
    <t>Bautista, Jose (3,F4-$10.5M)</t>
  </si>
  <si>
    <t>Belt, Brandon (5,L5-14M)</t>
  </si>
  <si>
    <t>Beltre, Adrian (3,F3-$10M)</t>
  </si>
  <si>
    <t>Betts, Mookie (2,L5-$14M)</t>
  </si>
  <si>
    <t>Blanco, Gregor (2,F2-$500k)</t>
  </si>
  <si>
    <t>Bogaerts, Xander (2,L5-$14M)</t>
  </si>
  <si>
    <t>Boxberger, Brad (2,F3-$2.7M)</t>
  </si>
  <si>
    <t>Bradley, Jackie (3,L5-14M)</t>
  </si>
  <si>
    <t>Brantley, Michael (3,F4-$8.45M)</t>
  </si>
  <si>
    <t>Braun, Ryan (4,F5-$16.68M)</t>
  </si>
  <si>
    <t>Bruce, Jay (2,X4-$24M)</t>
  </si>
  <si>
    <t>Cabrera, Asdrubal (5,F5-18.112M)</t>
  </si>
  <si>
    <t>Cabrera, Melky (2,F2-$580.264k)</t>
  </si>
  <si>
    <t>Cabrera, Miguel (3,F5-$37,333M )</t>
  </si>
  <si>
    <t>Cahill, Trevor (2,F3-$2.106M)</t>
  </si>
  <si>
    <t>Cain, Lorenzo (5,L5-14M)</t>
  </si>
  <si>
    <t>Carpenter, Matt (4,L5-14M)</t>
  </si>
  <si>
    <t>Carrasco, Carlos (5,L5-14M)</t>
  </si>
  <si>
    <t>Cashner, Andrew (3,F4-$5.166M)</t>
  </si>
  <si>
    <t>Castro, Jason (3,F3-$5.985M)</t>
  </si>
  <si>
    <t>Castro, Starlin (2,F4-$9.975M)</t>
  </si>
  <si>
    <t>Cecil, Brett (2,F4-$4.9M)</t>
  </si>
  <si>
    <t>Cervelli, Francisco (4,F5-$17M)</t>
  </si>
  <si>
    <t>Cespedes, Yoenis (2,F3-$7.5M)</t>
  </si>
  <si>
    <t>Chacin, Jhoulys (2,F4-$15.6M)</t>
  </si>
  <si>
    <t>Chapman, Aroldis (5,L5-14M)</t>
  </si>
  <si>
    <t>Chatwood, Tyler  (3,F5-$9.375M)</t>
  </si>
  <si>
    <t>Chen, Wei-Yen (4,F4-$10M)</t>
  </si>
  <si>
    <t>Clippard, Tyler (3,F3-$2.331M)</t>
  </si>
  <si>
    <t>Cobb, Alex (5,L5-14M)</t>
  </si>
  <si>
    <t>Cole, Gerrit (3,L5-14M)</t>
  </si>
  <si>
    <t>Cosart, Jarred (3,L5-14M)</t>
  </si>
  <si>
    <t>Crawford, Brandon (2,F3-$6.6M)</t>
  </si>
  <si>
    <t>Cron, CJ (2,F3-$1M)</t>
  </si>
  <si>
    <t>Cueto, Johnny (3,F3-$21M)</t>
  </si>
  <si>
    <t>d'Arnaud, Travis (3,F5-$14.077M)</t>
  </si>
  <si>
    <t>Darvish, Yu (2,F5-$39.6863M)</t>
  </si>
  <si>
    <t>Davis, Chris (3,F4-$10.3M)</t>
  </si>
  <si>
    <t>Davis, Khris (3,L5-14M)</t>
  </si>
  <si>
    <t>Degrom, Jacob (2,L5-$14M)</t>
  </si>
  <si>
    <t>Delgado, Randall (3,F3-$1.26M)</t>
  </si>
  <si>
    <t>Descalso, Daniel (2,F2-$2M)</t>
  </si>
  <si>
    <t>Despaigne, Odrisamer (2,F3-$1.311225M)</t>
  </si>
  <si>
    <t>Dozier, Brian (4,L5-14M)</t>
  </si>
  <si>
    <t>Duda, Lucas (5,L5-14M)</t>
  </si>
  <si>
    <t>Duensing, Brian* (2,F2-$2.0895M)</t>
  </si>
  <si>
    <t>Duffy, Danny (3,L5-14M)</t>
  </si>
  <si>
    <t>Duke, Zach (2,F2-$500k)</t>
  </si>
  <si>
    <t>Eaton, Adam (3,L5-14M)</t>
  </si>
  <si>
    <t>Ellington, Brian (3,F3-$1M)</t>
  </si>
  <si>
    <t>Ellsbury, Jacoby (4,F5-$11.75M)</t>
  </si>
  <si>
    <t>Eovaldi, Nathan (3,F4-$4M)</t>
  </si>
  <si>
    <t>Escobar, Alcides (3,F4-$4.41M)</t>
  </si>
  <si>
    <t>Estrada, Marco (2,F2-$7M)</t>
  </si>
  <si>
    <t>Fields, Josh (2,F2-$500K)</t>
  </si>
  <si>
    <t>Fowler, Dexter (3,F3-$10.125M)</t>
  </si>
  <si>
    <t>Freeman, Freddie (5,L5-14M)</t>
  </si>
  <si>
    <t>Freese, David (3,F3-$4.417M)</t>
  </si>
  <si>
    <t>Gallardo, Yovani (4,F4-$11M)</t>
  </si>
  <si>
    <t>Garcia, Leury+ (2,F3-$2.1M)</t>
  </si>
  <si>
    <t>Gearrin, Cory (3,F3-$1.2M)</t>
  </si>
  <si>
    <t>Gennett, Scooter (3,L5-14M)</t>
  </si>
  <si>
    <t>Gibson, Kyle (3,F5-$8.55M)</t>
  </si>
  <si>
    <t>Goldschmidt, Paul (5,L5-14M)</t>
  </si>
  <si>
    <t>Gonzalez, Carlos (3,F5-$19.076M)</t>
  </si>
  <si>
    <t>Gonzalez, Gio (3,F4-$15.8M)</t>
  </si>
  <si>
    <t>Gonzalez, Marwin (4,F4-$12.4M)</t>
  </si>
  <si>
    <t>Gonzalez, Miguel Angel (2,F3-$7.5M)</t>
  </si>
  <si>
    <t>Goody, Nick (2,F3-$4.5M)</t>
  </si>
  <si>
    <t>Gray, Sonny (2,L4-$16M)</t>
  </si>
  <si>
    <t>Gregerson, Luke (2,F2-$668k)</t>
  </si>
  <si>
    <t>Greinke, Zack (2,X3-$17.25M)</t>
  </si>
  <si>
    <t>Grossman, Robbie (3,F3-$3.150M)</t>
  </si>
  <si>
    <t>Hamels, Cole (5,F5-29.4M)</t>
  </si>
  <si>
    <t>Happ, JA (2,F3-$11.4M)</t>
  </si>
  <si>
    <t>Harper, Bryce (4,L5-14M)</t>
  </si>
  <si>
    <t>Harvey, Matt (2,F3-$2.362506M)</t>
  </si>
  <si>
    <t>Headley, Chase (2,F2-$1.65M)</t>
  </si>
  <si>
    <t>Hellickson, Jeremy (2,F3-$6M)</t>
  </si>
  <si>
    <t>Hembree, Heath (2,F3-$1.02M)</t>
  </si>
  <si>
    <t>Hendriks, Liam (3,F3-$1.981M)</t>
  </si>
  <si>
    <t>Hernandez, David (2,F2-$2.95M)</t>
  </si>
  <si>
    <t>Herrera, Kelvin (2,F2-$880k)</t>
  </si>
  <si>
    <t>Herrmann, Chris (3,F3-$3.3M)</t>
  </si>
  <si>
    <t>Heyward, Jason (3,F5-$14.438M)</t>
  </si>
  <si>
    <t>Holland, Greg (5,L5-14M)</t>
  </si>
  <si>
    <t>Hughes, Phil (4,F4-$10M)</t>
  </si>
  <si>
    <t>Hunter, Tommy (2,F3-$3.396687M)</t>
  </si>
  <si>
    <t>Jansen, Kenley (2,F5-$15.75M)</t>
  </si>
  <si>
    <t>Jay, Jon (2,F3-$10.2M)</t>
  </si>
  <si>
    <t>Jimenez, Ubaldo (4,F4-$4.6M)</t>
  </si>
  <si>
    <t>Johnson, Jim (3,F3-$2.25M)</t>
  </si>
  <si>
    <t>Jones, Adam (3,F5-$12.5M)</t>
  </si>
  <si>
    <t>Joseph, Caleb (2,F3-$1.665M)</t>
  </si>
  <si>
    <t>Kahnle, Tommy (2,F3-$7.875M )</t>
  </si>
  <si>
    <t>Karns, Nate (3,F3-$1.575M)</t>
  </si>
  <si>
    <t>Kelly, Joe (3,F3-$1.86M)</t>
  </si>
  <si>
    <t>Kennedy, Ian (3,F4-$14.175M)</t>
  </si>
  <si>
    <t>Kershaw, Clayton (3,F5-$42.5M)</t>
  </si>
  <si>
    <t>Keuchel, Dallas (4,L5-14M)</t>
  </si>
  <si>
    <t>Kinsler, Ian (5,F5-13.25M)</t>
  </si>
  <si>
    <t>Kipnis, Jason (2,F3-$2.7M )</t>
  </si>
  <si>
    <t>Kluber, Corey (4,L5-14M)</t>
  </si>
  <si>
    <t>Lamb, Jake* (2,L5-$14M)</t>
  </si>
  <si>
    <t>Lawrie, Brett (4,F5-$12.350M)</t>
  </si>
  <si>
    <t>Lester, Jon (5,F5-24.225M)</t>
  </si>
  <si>
    <t>Lind, Adam* (2,F2-$1.7M)</t>
  </si>
  <si>
    <t>Liriano, Francisco (3,F3-$11.13M)</t>
  </si>
  <si>
    <t>Longoria, Evan (2,F3-$6M)</t>
  </si>
  <si>
    <t>Lowrie, Jed (2,F3-$7.003536M)</t>
  </si>
  <si>
    <t>Lynn, Lance (5,L5-14M)</t>
  </si>
  <si>
    <t>Machado, Manny (4,L5-14M)</t>
  </si>
  <si>
    <t>Maldonado, Martin (3,F3-$1.575M)</t>
  </si>
  <si>
    <t>Markakis, Nick (5,F5-15.75M)</t>
  </si>
  <si>
    <t>Marte, Starling (4,L5-14M)</t>
  </si>
  <si>
    <t>Martin, Leonys (3,L5-14M)</t>
  </si>
  <si>
    <t>Martin, Russell (4,F5-$15.9M)</t>
  </si>
  <si>
    <t>Martinez, Carlos Ernesto (2,L5-$14M)</t>
  </si>
  <si>
    <t>Martinez, JD (5,F5-12M)</t>
  </si>
  <si>
    <t>Maybin, Cameron (2,F3-$1.693218M)</t>
  </si>
  <si>
    <t>McAllister, Zach (3,F3-$1.275M)</t>
  </si>
  <si>
    <t>McCarthy, Brandon (3,F3-$1M)</t>
  </si>
  <si>
    <t>McCutchen, Andrew (2,F4-$18M)</t>
  </si>
  <si>
    <t>Melancon, Mark (2,F3-$1.2731M)</t>
  </si>
  <si>
    <t>Mengden, Daniel (2,F4-$4.41M)</t>
  </si>
  <si>
    <t>Mesoraco, Devin (2,F3-$1M)</t>
  </si>
  <si>
    <t>Miller, Andrew (4,F4-$11.34M)</t>
  </si>
  <si>
    <t>Miller, Shelby (2,F3-$1M)</t>
  </si>
  <si>
    <t>Minor, Mike (2,F4-$6.8M)</t>
  </si>
  <si>
    <t>Molina, Yadier (4,F4-$17.64M)</t>
  </si>
  <si>
    <t>Morrison, Logan* (2,F3-$6.765M)</t>
  </si>
  <si>
    <t>Morrow, Brandon (2,F5-$11.435M)</t>
  </si>
  <si>
    <t>Moustakas, Mike (3,F5-$10.474M)</t>
  </si>
  <si>
    <t>Murphy, Daniel (3,F5-$18.597M)</t>
  </si>
  <si>
    <t>Nava, Daniel+ (2,F2-$650k)</t>
  </si>
  <si>
    <t>Nolasco, Ricky (2,F2-$5M)</t>
  </si>
  <si>
    <t>Norris, Bud (2,F2-$1.995M)</t>
  </si>
  <si>
    <t>Norris, Derek (3,F3-$2.284M)</t>
  </si>
  <si>
    <t>Nunez, Eduardo (3,F3-$6.535M)</t>
  </si>
  <si>
    <t>Otero, Dan (3,F4-$8.715M)</t>
  </si>
  <si>
    <t>Parker, Blake (2,F3-$5.9586M)</t>
  </si>
  <si>
    <t>Parra, Gerardo (2,F4-$5.32M)</t>
  </si>
  <si>
    <t>Paxton, James (2,L5-$14M)</t>
  </si>
  <si>
    <t>Peacock, Brad (2,F5-$26.652445M)</t>
  </si>
  <si>
    <t>Pearce, Steve (2,F2-$500k)</t>
  </si>
  <si>
    <t>Pedroia, Dustin (4,F4-$14.8M)</t>
  </si>
  <si>
    <t>Peralta, Wily (2,F3-$1.2M)</t>
  </si>
  <si>
    <t>Pillar, Kevin (3,F5-$8M)</t>
  </si>
  <si>
    <t>Pollock, A.J. (3,L5-14M)</t>
  </si>
  <si>
    <t>Pomeranz, Drew (2,L4-$16M)</t>
  </si>
  <si>
    <t>Porcello, Rick (2,F4-$11.78M)</t>
  </si>
  <si>
    <t>Price, David (2,F5-$23.625M)</t>
  </si>
  <si>
    <t>Puig, Yasiel (2,L4-$16M)</t>
  </si>
  <si>
    <t>Quintana, Jose (4,L5-14M)</t>
  </si>
  <si>
    <t>Ramirez, Jose Enrique (2,L5-$14M)</t>
  </si>
  <si>
    <t>Ramos, AJ (2,F2-$840k)</t>
  </si>
  <si>
    <t>Rendon, Anthony (3,L5-14M)</t>
  </si>
  <si>
    <t>Reyes, Jose (5,F5-13.535M)</t>
  </si>
  <si>
    <t>Reynolds, Mark (2,F2-$1.19M)</t>
  </si>
  <si>
    <t>Richard, Clayton (2,F2-$6.1M)</t>
  </si>
  <si>
    <t>Richards, Garrett (3,F3-$1.988M)</t>
  </si>
  <si>
    <t>Rivera, Rene (2,F3-$2.55M)</t>
  </si>
  <si>
    <t>Rizzo, Anthony (5,L5-14M)</t>
  </si>
  <si>
    <t>Robertson, David (2,F2-$7.326316M)</t>
  </si>
  <si>
    <t>Rodriguez, Sean (2,F2-$500k)</t>
  </si>
  <si>
    <t>Rondon, Bruce (3,F3-$2.524M)</t>
  </si>
  <si>
    <t>Rosenthal, Trevor (3,F4-$4M)</t>
  </si>
  <si>
    <t>Ross, Tyson (3,F5-$8M)</t>
  </si>
  <si>
    <t>Sanchez, Anibal (5,F5-22.45M)</t>
  </si>
  <si>
    <t>Santiago, Hector (2,F2-$500k )</t>
  </si>
  <si>
    <t>Scherzer, Max (3,F5-$37.485M)</t>
  </si>
  <si>
    <t>Seager, Kyle (5,L5-14M)</t>
  </si>
  <si>
    <t>Segura, Jean (2,L3-$18M)</t>
  </si>
  <si>
    <t>Shaw, Bryan (3,F3-$2.025M)</t>
  </si>
  <si>
    <t>Shields, James (2,F2-$1.5435M)</t>
  </si>
  <si>
    <t>Shoemaker, Matt (2,F3-$2.98M)</t>
  </si>
  <si>
    <t>Shreve, Chasen* (2,F2-$1.155M)</t>
  </si>
  <si>
    <t>Siegrist, Kevin (2,F2-$500k)</t>
  </si>
  <si>
    <t>Simmons, Shae  (3,F3-$1.05M)</t>
  </si>
  <si>
    <t>Skaggs, Tyler (3,F4-$4.2M)</t>
  </si>
  <si>
    <t>Smith, Joe (2,F3-$5.4M)</t>
  </si>
  <si>
    <t>Soria, Joakim (4,F4-$7.2M)</t>
  </si>
  <si>
    <t>Springer, George (2,L5-$14M)</t>
  </si>
  <si>
    <t>Storen, Drew (3,F3-$1.05M)</t>
  </si>
  <si>
    <t>Straily, Dan (2,F5-$18.375M)</t>
  </si>
  <si>
    <t>Strasburg, Stephen (5,L5-14M)</t>
  </si>
  <si>
    <t>Suarez, Albert (2,F2-$577.5k)</t>
  </si>
  <si>
    <t>Sucre, Jesus (2,F3-$2.25M)</t>
  </si>
  <si>
    <t>Suzuki, Kurt (2,F2-$5.6M )</t>
  </si>
  <si>
    <t>Tanaka, Masahiro (2,L5-$14M)</t>
  </si>
  <si>
    <t>Teheran, Julio (2,L4-$16M)</t>
  </si>
  <si>
    <t>Tepera, Ryan (2,F2-$1.75M)</t>
  </si>
  <si>
    <t>Thames, Eric (2,F4-$10M)</t>
  </si>
  <si>
    <t>Thornburg, Tyler (3,F5-$8.75M)</t>
  </si>
  <si>
    <t>Tomlin, Josh (2,F3-$5.96M)</t>
  </si>
  <si>
    <t>Trout, Mike (5,L5-14M)</t>
  </si>
  <si>
    <t>Trumbo, Mark (2,F2-$500k)</t>
  </si>
  <si>
    <t>Tulowitzki, Troy (5,F5-32.75M)</t>
  </si>
  <si>
    <t>Upton, Justin (4,F5-$27.5M )</t>
  </si>
  <si>
    <t>Verlander, Justin (2,X3-$15M)</t>
  </si>
  <si>
    <t>Villar, Jonathan (3,L5-14M)</t>
  </si>
  <si>
    <t>Vincent, Nick (3,F3-$2.363M)</t>
  </si>
  <si>
    <t>Votto, Joey (3,F4-$14.7M)</t>
  </si>
  <si>
    <t>Wainwright, Adam (5,F5-28.875M)</t>
  </si>
  <si>
    <t>Walker, Neil (2,F2-$3.75M)</t>
  </si>
  <si>
    <t>Walker, Taijuan (2,L5-$14M)</t>
  </si>
  <si>
    <t>Watson, Tony (3,F3-$2.618M)</t>
  </si>
  <si>
    <t>Wheeler, Zack (2,F3-$1.05M)</t>
  </si>
  <si>
    <t>Whitley, Chase (2,F2-$735K)</t>
  </si>
  <si>
    <t>Wieters, Matt (2,F3-$3.3M)</t>
  </si>
  <si>
    <t>Wilson, Justin (2,F3-$3.307497M)</t>
  </si>
  <si>
    <t>Workman, Brandon (2,F2-$500k )</t>
  </si>
  <si>
    <t>Yates, Kirby (2,F3-$1.575M)</t>
  </si>
  <si>
    <t>Zimmerman, Ryan (5,F5-14.35M)</t>
  </si>
  <si>
    <t>Zimmermann, Jordan (2,F4-$9.177M)</t>
  </si>
  <si>
    <t>2019 salary</t>
  </si>
  <si>
    <t>1,X1-5M</t>
  </si>
  <si>
    <t>Gomes, Yan (1,X1-5M)</t>
  </si>
  <si>
    <t>1,X2-$10M</t>
  </si>
  <si>
    <t>2,X2-$10M</t>
  </si>
  <si>
    <t>Blue Devils</t>
  </si>
  <si>
    <t>Albies, Ozzie</t>
  </si>
  <si>
    <t>Bell, Josh</t>
  </si>
  <si>
    <t>Garcia, Adolis</t>
  </si>
  <si>
    <t>Groome, Jay</t>
  </si>
  <si>
    <t>Gurriel, Yuli</t>
  </si>
  <si>
    <t>Infante, Greg</t>
  </si>
  <si>
    <t>Martinez, Jose Alberto</t>
  </si>
  <si>
    <t>Mondesi, Adalberto</t>
  </si>
  <si>
    <t>Oh, Seunghwan</t>
  </si>
  <si>
    <t>Ray, Corey Donte</t>
  </si>
  <si>
    <t>Smith, Will Dills</t>
  </si>
  <si>
    <t>Yacabonis, Jimmy</t>
  </si>
  <si>
    <t xml:space="preserve">min </t>
  </si>
  <si>
    <t>Blach, Ty (Y2)</t>
  </si>
  <si>
    <t>Bradford, Chasen (Y2)</t>
  </si>
  <si>
    <t>Foltynewicz, Mike (ARB-Y4)</t>
  </si>
  <si>
    <t>Gallegos, Giovanny (Y1*)</t>
  </si>
  <si>
    <t>Jurado, Ariel (Y1)</t>
  </si>
  <si>
    <t>Law, Derek (Y2*)</t>
  </si>
  <si>
    <t>Paredes, Eduardo (Y1*)</t>
  </si>
  <si>
    <t>Rodon, Carlos (ARB-Y4)</t>
  </si>
  <si>
    <t>Solis, Sammy* (ARB-Y4)</t>
  </si>
  <si>
    <t>Tseng, Jen-Ho (MM)</t>
  </si>
  <si>
    <t>Almora, Albert (Y3)</t>
  </si>
  <si>
    <t>Candelario, Jeimer (Y2)</t>
  </si>
  <si>
    <t>Devers, Rafael (Y2)</t>
  </si>
  <si>
    <t>Grichuk, Randal (ARB-Y5)</t>
  </si>
  <si>
    <t>Gurriel, Lourdes (Y1)</t>
  </si>
  <si>
    <t>Maxwell, Bruce (Y2*)</t>
  </si>
  <si>
    <t>Moran, Colin (Y1)</t>
  </si>
  <si>
    <t>Robertson, Daniel Ray (Y2)</t>
  </si>
  <si>
    <t>Trevino, Jose (MM)</t>
  </si>
  <si>
    <t>Urias, Luis (MM)</t>
  </si>
  <si>
    <t>Burrows, Beau (min)</t>
  </si>
  <si>
    <t>Honeywell, Brent (min)</t>
  </si>
  <si>
    <t>Lange, Alex (min)</t>
  </si>
  <si>
    <t>Pratto, Nick (min)</t>
  </si>
  <si>
    <t>Schmidt, Clarke (min)</t>
  </si>
  <si>
    <t>Fulmer, Michael (Y3)</t>
  </si>
  <si>
    <t>Glasnow, Tyler (Y2)</t>
  </si>
  <si>
    <t>Gonsalves, Stephen (MM)</t>
  </si>
  <si>
    <t>Pagan, Emilio (Y2)</t>
  </si>
  <si>
    <t>Velasquez, Vince (ARB-Y4)</t>
  </si>
  <si>
    <t>Wittgren, Nick (Y3)</t>
  </si>
  <si>
    <t>Woodruff, Brandon (Y2)</t>
  </si>
  <si>
    <t>Wright, Steven (Y3)</t>
  </si>
  <si>
    <t>Barnes, Austin (Y2)</t>
  </si>
  <si>
    <t>Cecchini, Gavin (MM)</t>
  </si>
  <si>
    <t>Drury, Brandon (Y2*)</t>
  </si>
  <si>
    <t>Fowler, Dustin (Y1)</t>
  </si>
  <si>
    <t>McMahon, Ryan (Y1)</t>
  </si>
  <si>
    <t>Turner, Trea (Y3)</t>
  </si>
  <si>
    <t>Winker, Jesse (Y2)</t>
  </si>
  <si>
    <t>Zimmer, Bradley (Y2)</t>
  </si>
  <si>
    <t>Castro, Willi (min)</t>
  </si>
  <si>
    <t>Duplantier, Jon (min)</t>
  </si>
  <si>
    <t>Gordon, Nick (min)</t>
  </si>
  <si>
    <t>Long, Shed (min)</t>
  </si>
  <si>
    <t>McKenzie, Triston (min)</t>
  </si>
  <si>
    <t>Rogers, Jake (min)</t>
  </si>
  <si>
    <t>Ruiz, Keibert (min)</t>
  </si>
  <si>
    <t>Stubbs, Garrett (min)</t>
  </si>
  <si>
    <t>Almonte, Yency (MM)</t>
  </si>
  <si>
    <t>Brebbia, John (Y2)</t>
  </si>
  <si>
    <t>Bundy, Dylan (Y3)</t>
  </si>
  <si>
    <t>Clevinger, Mike (Y3)</t>
  </si>
  <si>
    <t>Fedde, Erick (Y1)</t>
  </si>
  <si>
    <t>Gsellman, Robert (Y3)</t>
  </si>
  <si>
    <t>Hicks, Jordan (Y1)</t>
  </si>
  <si>
    <t>Lugo, Seth (Y3)</t>
  </si>
  <si>
    <t>Reyes, Alex (Y1*)</t>
  </si>
  <si>
    <t>Rogers, Taylor (Y3)</t>
  </si>
  <si>
    <t>Urena, Jose (ARB-Y4)</t>
  </si>
  <si>
    <t>Adames, Willy (Y1)</t>
  </si>
  <si>
    <t>Bellinger, Cody (Y2)</t>
  </si>
  <si>
    <t>Camargo, Johan (Y2)</t>
  </si>
  <si>
    <t>Delmonico, Nicky (Y2)</t>
  </si>
  <si>
    <t>Mancini, Trey (Y2)</t>
  </si>
  <si>
    <t>Merrifield, Whit (Y3)</t>
  </si>
  <si>
    <t>O'Neill, Tyler (Y1)</t>
  </si>
  <si>
    <t>Baez, Michel (min)</t>
  </si>
  <si>
    <t>Basabe, Luis Alexander (min)</t>
  </si>
  <si>
    <t>Houck, Tanner (min)</t>
  </si>
  <si>
    <t>Siri, Jose (min)</t>
  </si>
  <si>
    <t>Altavilla, Dan (Y2)</t>
  </si>
  <si>
    <t>Alvarado, Jose (Y2)</t>
  </si>
  <si>
    <t>Barria, Jaime (Y1)</t>
  </si>
  <si>
    <t>Buehler, Walker (Y1)</t>
  </si>
  <si>
    <t>Davies, Zach (ARB-Y4)</t>
  </si>
  <si>
    <t>Garrett, Amir (Y2)</t>
  </si>
  <si>
    <t>Lopez, Jorge (Y1)</t>
  </si>
  <si>
    <t>Roark, Tanner (ARB-Y6)</t>
  </si>
  <si>
    <t>Rodriguez, Eduardo (ARB-Y4)</t>
  </si>
  <si>
    <t>Snell, Blake (Y3)</t>
  </si>
  <si>
    <t>Steckenrider, Drew (Y2)</t>
  </si>
  <si>
    <t>Acuna, Ronald (Y1)</t>
  </si>
  <si>
    <t>Ahmed, Nick (ARB-Y4)</t>
  </si>
  <si>
    <t>Arcia, Orlando (Y3)</t>
  </si>
  <si>
    <t>Diaz, Elias (Y2)</t>
  </si>
  <si>
    <t>Hanson, Alen (Y2)</t>
  </si>
  <si>
    <t>Heredia, Guillermo (Y3)</t>
  </si>
  <si>
    <t>Kepler, Max* (Y3)</t>
  </si>
  <si>
    <t>Kingery, Scott (Y1)</t>
  </si>
  <si>
    <t>McCann, James (ARB-Y4)</t>
  </si>
  <si>
    <t>Pederson, Joc (ARB-Y4)</t>
  </si>
  <si>
    <t>Peralta, David* (ARB-Y5)</t>
  </si>
  <si>
    <t>Phillips, Brett (Y1)</t>
  </si>
  <si>
    <t>Piscotty, Stephen (ARB-Y4)</t>
  </si>
  <si>
    <t>Stassi, Max (Y1)</t>
  </si>
  <si>
    <t>Wade, Tyler (MM)</t>
  </si>
  <si>
    <t>Contreras, William (min)</t>
  </si>
  <si>
    <t>Hiura, Keston (min)</t>
  </si>
  <si>
    <t>Peterson, David (min)</t>
  </si>
  <si>
    <t>Romero, Jojo (min)</t>
  </si>
  <si>
    <t>Tatis Jr., Fernando (min)</t>
  </si>
  <si>
    <t>Alcantara, Sandy (Y1)</t>
  </si>
  <si>
    <t>Barraclough, Kyle (ARB-Y4)</t>
  </si>
  <si>
    <t>Biagini, Joe (Y3)</t>
  </si>
  <si>
    <t>Freeland, Kyle (Y2)</t>
  </si>
  <si>
    <t>Neris, Hector (ARB-Y4)</t>
  </si>
  <si>
    <t>Rondon, Hector (ARB-Y6)</t>
  </si>
  <si>
    <t>Senzatela, Antonio (Y2)</t>
  </si>
  <si>
    <t>Stumpf, Daniel (Y2)</t>
  </si>
  <si>
    <t>Adams, Lane (Y1*)</t>
  </si>
  <si>
    <t>Calhoun, Kole (ARB-Y6)</t>
  </si>
  <si>
    <t>Cuthbert, Cheslor (Y3)</t>
  </si>
  <si>
    <t>Dietrich, Derek (ARB-Y6)</t>
  </si>
  <si>
    <t>Garcia, Adolis (MM)</t>
  </si>
  <si>
    <t>Hernandez, Teoscar (Y2)</t>
  </si>
  <si>
    <t>Hicks, John (Y2)</t>
  </si>
  <si>
    <t>Iglesias, Jose (ARB-Y5)</t>
  </si>
  <si>
    <t>Jones, Ryder (Y1*)</t>
  </si>
  <si>
    <t>Liriano, Rymer (Y1*)</t>
  </si>
  <si>
    <t>Mejia, Francisco (MM)</t>
  </si>
  <si>
    <t>Newman, Kevin (MM)</t>
  </si>
  <si>
    <t>Peterson, Jace (ARB-Y4)</t>
  </si>
  <si>
    <t>Tilson, Charlie (Y1)</t>
  </si>
  <si>
    <t>De Leon, Juan (min)</t>
  </si>
  <si>
    <t>Dunning, Dane (min)</t>
  </si>
  <si>
    <t>Guzman, Jorge (min)</t>
  </si>
  <si>
    <t>Kaprielian, James (min)</t>
  </si>
  <si>
    <t>Kilome, Franklyn (min)</t>
  </si>
  <si>
    <t>Lewis, Kyle (min)</t>
  </si>
  <si>
    <t>Martin, Richie (min)</t>
  </si>
  <si>
    <t>Peterson, DJ (min)</t>
  </si>
  <si>
    <t>Baez, Pedro (ARB-Y5)</t>
  </si>
  <si>
    <t>Bieber, Shane (Y1)</t>
  </si>
  <si>
    <t>Blackburn, Paul (Y1*)</t>
  </si>
  <si>
    <t>Buchter, Ryan (Y3)</t>
  </si>
  <si>
    <t>Crick, Kyle (Y2)</t>
  </si>
  <si>
    <t>Leclerc, Jose (Y2)</t>
  </si>
  <si>
    <t>Allen, Greg (Y1)</t>
  </si>
  <si>
    <t>Duvall, Adam (Y3)</t>
  </si>
  <si>
    <t>Frazier, Clint (Y1*)</t>
  </si>
  <si>
    <t>Jones, JaCoby (Y2)</t>
  </si>
  <si>
    <t>Martinez, Jose Alberto (Y2)</t>
  </si>
  <si>
    <t>Solarte, Yangervis+ (ARB-Y5)</t>
  </si>
  <si>
    <t>Travis, Devon (ARB-Y4)</t>
  </si>
  <si>
    <t>Alzolay, Adbert (min)</t>
  </si>
  <si>
    <t>Cease, Dylan (min)</t>
  </si>
  <si>
    <t>Chang, Yu-Cheng (min)</t>
  </si>
  <si>
    <t>Graterol, Brusdar (min)</t>
  </si>
  <si>
    <t>Lindsay, Desmond (min)</t>
  </si>
  <si>
    <t>Machado, Jonatan (min)</t>
  </si>
  <si>
    <t>Ona, Jorge (min)</t>
  </si>
  <si>
    <t>Perez, Hector (min)</t>
  </si>
  <si>
    <t>Barnes, Matt (ARB-Y4)</t>
  </si>
  <si>
    <t>Betances, Dellin (ARB-Y5)</t>
  </si>
  <si>
    <t>Dull, Ryan (Y3)</t>
  </si>
  <si>
    <t>Gohara, Luiz (Y1*)</t>
  </si>
  <si>
    <t>Okert, Steven (Y1*)</t>
  </si>
  <si>
    <t>Ramirez, Jose Altagracia (Y2*)</t>
  </si>
  <si>
    <t>Smith, Carson (Y1*)</t>
  </si>
  <si>
    <t>Ervin, Phil (Y1)</t>
  </si>
  <si>
    <t>Grandal, Yasmani (ARB-Y7)</t>
  </si>
  <si>
    <t>Nimmo, Brandon (Y2)</t>
  </si>
  <si>
    <t>Soler, Jorge (ARB-Y4)</t>
  </si>
  <si>
    <t>Tomas, Yasmany (ARB-Y4)</t>
  </si>
  <si>
    <t>Vogelbach, Daniel (Y1)</t>
  </si>
  <si>
    <t>Alvarez, Yadier (min)</t>
  </si>
  <si>
    <t>Bradley, Bobby (min)</t>
  </si>
  <si>
    <t>Diaz, Yusniel (min)</t>
  </si>
  <si>
    <t>Guerrero Jr., Vladimir (min)</t>
  </si>
  <si>
    <t>Morejon, Adrian (min)</t>
  </si>
  <si>
    <t>Perez, Franklin (min)</t>
  </si>
  <si>
    <t>Ramos, Heliot (min)</t>
  </si>
  <si>
    <t>Rutherford, Blake (min)</t>
  </si>
  <si>
    <t>Senzel, Nick (min)</t>
  </si>
  <si>
    <t>Bedrosian, Cam (ARB-Y4)</t>
  </si>
  <si>
    <t>Brault, Steven (Y3)</t>
  </si>
  <si>
    <t>Giolito, Lucas (Y1)</t>
  </si>
  <si>
    <t>Heaney, Andrew (Y2)</t>
  </si>
  <si>
    <t>Minaya, Juan (Y2)</t>
  </si>
  <si>
    <t>Otani, Shohei (Y1)</t>
  </si>
  <si>
    <t>Scott, Tanner (Y1)</t>
  </si>
  <si>
    <t>Beckham, Tim (ARB-Y4)</t>
  </si>
  <si>
    <t>Davidson, Matt (Y2)</t>
  </si>
  <si>
    <t>Diaz, Aledmys (Y3)</t>
  </si>
  <si>
    <t>Meadows, Austin (Y1)</t>
  </si>
  <si>
    <t>Panik, Joe (ARB-Y5)</t>
  </si>
  <si>
    <t>Read, Raudy (MM)</t>
  </si>
  <si>
    <t>Rickard, Joey (Y3)</t>
  </si>
  <si>
    <t>Riddle, J.T. (Y2)</t>
  </si>
  <si>
    <t>Sanchez, Gary (Y3)</t>
  </si>
  <si>
    <t>Shaw, Chris James (MM)</t>
  </si>
  <si>
    <t>Bukauskas, JB (min)</t>
  </si>
  <si>
    <t>Deichmann, Greg (min)</t>
  </si>
  <si>
    <t>Hayes, Ke'Bryan (min)</t>
  </si>
  <si>
    <t>Jackson, Alex (min)</t>
  </si>
  <si>
    <t>Keller, Mitch (min)</t>
  </si>
  <si>
    <t>Manning, Matt (min)</t>
  </si>
  <si>
    <t>Rodgers, Brendan (min)</t>
  </si>
  <si>
    <t>Armstrong, Shawn (Y1*)</t>
  </si>
  <si>
    <t>Colome, Alex (ARB-Y4)</t>
  </si>
  <si>
    <t>Corbin, Patrick (ARB-Y6)</t>
  </si>
  <si>
    <t>Familia, Jeurys (ARB-Y5)</t>
  </si>
  <si>
    <t>Kopech, Michael (MM)</t>
  </si>
  <si>
    <t>Lorenzen, Michael (ARB-Y4)</t>
  </si>
  <si>
    <t>Sheffield, Justus (MM)</t>
  </si>
  <si>
    <t>Sims, Lucas (Y1*)</t>
  </si>
  <si>
    <t>Wilson, Alex (ARB-Y5)</t>
  </si>
  <si>
    <t>Alfaro, Jorge (Y2)</t>
  </si>
  <si>
    <t>Bour, Justin* (ARB-Y4)</t>
  </si>
  <si>
    <t>Dickerson, Corey (ARB-Y6)</t>
  </si>
  <si>
    <t>Hoskins, Rhys (Y2)</t>
  </si>
  <si>
    <t>Margot, Manuel (Y2)</t>
  </si>
  <si>
    <t>Mazara, Nomar (Y3)</t>
  </si>
  <si>
    <t>Peraza, Jose (Y3)</t>
  </si>
  <si>
    <t>Vazquez, Christian Rafael (ARB-Y4)</t>
  </si>
  <si>
    <t>Wong, Kolten (ARB-Y5)</t>
  </si>
  <si>
    <t>Acevedo, Domingo (min)</t>
  </si>
  <si>
    <t>Castellani, Ryan (min)</t>
  </si>
  <si>
    <t>Chavis, Michael (min)</t>
  </si>
  <si>
    <t>Dubon, Mauricio (min)</t>
  </si>
  <si>
    <t>Espinoza, Anderson (min)</t>
  </si>
  <si>
    <t>Lewis, Royce (min)</t>
  </si>
  <si>
    <t>Pint, Riley (min)</t>
  </si>
  <si>
    <t>Wentz, Joey (min)</t>
  </si>
  <si>
    <t>Beede, Tyler (MM)</t>
  </si>
  <si>
    <t>Fried, Max (Y1)</t>
  </si>
  <si>
    <t>Marquez, German (Y2)</t>
  </si>
  <si>
    <t>Nelson, Jimmy (ARB-Y5)</t>
  </si>
  <si>
    <t>Stephenson, Robert (Y2*)</t>
  </si>
  <si>
    <t>Stewart, Brock (Y1*)</t>
  </si>
  <si>
    <t>Weaver, Luke (Y3)</t>
  </si>
  <si>
    <t>Anderson, Brian (Y1)</t>
  </si>
  <si>
    <t>Arroyo, Christian (Y1*)</t>
  </si>
  <si>
    <t>Chapman, Matt (Y2)</t>
  </si>
  <si>
    <t>Gregorius, Didi (ARB-Y6)</t>
  </si>
  <si>
    <t>Kelly, Carson (MM)</t>
  </si>
  <si>
    <t>Knapp, Andrew (Y2)</t>
  </si>
  <si>
    <t>Mondesi, Adalberto (Y2)</t>
  </si>
  <si>
    <t>Odor, Rougned (ARB-Y5)</t>
  </si>
  <si>
    <t>Pina, Manny (Y2)</t>
  </si>
  <si>
    <t>Polanco, Gregory (ARB-Y5)</t>
  </si>
  <si>
    <t>Smith, Mallex (Y3)</t>
  </si>
  <si>
    <t>Stewart, Christin (MM)</t>
  </si>
  <si>
    <t>Anderson, Ian (min)</t>
  </si>
  <si>
    <t>Baz, Shane (min)</t>
  </si>
  <si>
    <t>Garrett, Braxton (min)</t>
  </si>
  <si>
    <t>Jones, Jahmai (min)</t>
  </si>
  <si>
    <t>Naylor, Josh (min)</t>
  </si>
  <si>
    <t>Taveras, Leody (min)</t>
  </si>
  <si>
    <t>Bridwell, Parker (Y1*)</t>
  </si>
  <si>
    <t>Covey, Dylan (Y2)</t>
  </si>
  <si>
    <t>Gaviglio, Sam (Y2)</t>
  </si>
  <si>
    <t>Greene, Shane (ARB-Y5)</t>
  </si>
  <si>
    <t>Leiter, Mark (Y2)</t>
  </si>
  <si>
    <t>Moore, Andrew (Y1*)</t>
  </si>
  <si>
    <t>Morton, Charlie (1,X2-$10M)</t>
  </si>
  <si>
    <t>Perez, Martin (ARB-Y7)</t>
  </si>
  <si>
    <t>Pruitt, Austin (Y2)</t>
  </si>
  <si>
    <t>Vizcaino, Arodys (ARB-Y4)</t>
  </si>
  <si>
    <t>Warren, Adam (ARB-Y6)</t>
  </si>
  <si>
    <t>Chirinos, Robinson (ARB-Y5)</t>
  </si>
  <si>
    <t>Guerra, Javier Alexis (MM)</t>
  </si>
  <si>
    <t>Lopez, Raffy (Y1)</t>
  </si>
  <si>
    <t>McKinney, Billy (Y1)</t>
  </si>
  <si>
    <t>Perez, Roberto (ARB-Y4)</t>
  </si>
  <si>
    <t>Quinn, Roman (Y1)</t>
  </si>
  <si>
    <t>Saladino, Tyler (ARB-Y4)</t>
  </si>
  <si>
    <t>Simmons, Andrelton (ARB-Y7)</t>
  </si>
  <si>
    <t>Slater, Austin (Y2)</t>
  </si>
  <si>
    <t>Spangenberg, Cory* (Y3)</t>
  </si>
  <si>
    <t>Torres, Ramon (MM)</t>
  </si>
  <si>
    <t>White, Tyler (Y2)</t>
  </si>
  <si>
    <t>Abreu, Pablo (min)</t>
  </si>
  <si>
    <t>Funkhouser, Kyle (min)</t>
  </si>
  <si>
    <t>Gerber, Michael (min)</t>
  </si>
  <si>
    <t>Marsh, Brandon (min)</t>
  </si>
  <si>
    <t>Moniak, Mickey (min)</t>
  </si>
  <si>
    <t>Paredes, Isaac (min)</t>
  </si>
  <si>
    <t>Soto, Gregory (min)</t>
  </si>
  <si>
    <t>Flaherty, Jack (Y1)</t>
  </si>
  <si>
    <t>Manaea, Sean (Y3)</t>
  </si>
  <si>
    <t>Matz, Steven (ARB-Y4)</t>
  </si>
  <si>
    <t>Urias, Julio (Y1*)</t>
  </si>
  <si>
    <t>Andujar, Miguel (Y1)</t>
  </si>
  <si>
    <t>Happ, Ian (Y2)</t>
  </si>
  <si>
    <t>Hernandez, Cesar (ARB-Y6)</t>
  </si>
  <si>
    <t>Hernandez, Enrique (ARB-Y5)</t>
  </si>
  <si>
    <t>Hicks, Aaron (ARB-Y6)</t>
  </si>
  <si>
    <t>La Stella, Tommy (ARB-Y4)</t>
  </si>
  <si>
    <t>McGuire, Reese (MM)</t>
  </si>
  <si>
    <t>Rosario, Amed (Y2)</t>
  </si>
  <si>
    <t>Smith, Dominic (Y2)</t>
  </si>
  <si>
    <t>Soto, Juan (Y1)</t>
  </si>
  <si>
    <t>Swanson, Dansby (Y3)</t>
  </si>
  <si>
    <t>Alvarez, Yordan (min)</t>
  </si>
  <si>
    <t>Luis, Robert (min)</t>
  </si>
  <si>
    <t>Medina, Adonis (min)</t>
  </si>
  <si>
    <t>Ray, Corey Donte (min)</t>
  </si>
  <si>
    <t>Barnes, Jacob (Y3)</t>
  </si>
  <si>
    <t>Bleier, Richard (Y3)</t>
  </si>
  <si>
    <t>Bradley, Archie  (ARB-Y4)</t>
  </si>
  <si>
    <t>Castro, Miguel (Y2)</t>
  </si>
  <si>
    <t>Dyson, Sam (ARB-Y5)</t>
  </si>
  <si>
    <t>German, Domingo (Y1)</t>
  </si>
  <si>
    <t>Grace, Matt (Y2)</t>
  </si>
  <si>
    <t>Guerra, Junior (Y3)</t>
  </si>
  <si>
    <t>Montgomery, Jordan (Y1*)</t>
  </si>
  <si>
    <t>Taillon, Jameson (Y3)</t>
  </si>
  <si>
    <t>Treinen, Blake (ARB-Y5)</t>
  </si>
  <si>
    <t>Aguilar, Jesus (Y2)</t>
  </si>
  <si>
    <t>Bonifacio, Jorge (Y2)</t>
  </si>
  <si>
    <t>Flores, Wilmer (ARB-Y6)</t>
  </si>
  <si>
    <t>Gamel, Ben (Y2)</t>
  </si>
  <si>
    <t>Pirela, Jose (Y2)</t>
  </si>
  <si>
    <t>Sanchez, Yolmer (ARB-Y5)</t>
  </si>
  <si>
    <t>Schebler, Scott* (Y3)</t>
  </si>
  <si>
    <t>Capellan, Jonathan (min)</t>
  </si>
  <si>
    <t>Dalbec, Bobby (min )</t>
  </si>
  <si>
    <t>Garcia, David (min)</t>
  </si>
  <si>
    <t>Rosario, Jeisson (min)</t>
  </si>
  <si>
    <t>Barrett, Jake (Y2*)</t>
  </si>
  <si>
    <t>Godley, Zack (ARB-Y4)</t>
  </si>
  <si>
    <t>Hader, Josh (Y2)</t>
  </si>
  <si>
    <t>Hughes, Jared (ARB-Y7)</t>
  </si>
  <si>
    <t>Kingham, Nick (Y1)</t>
  </si>
  <si>
    <t>Lucchesi, Joey (Y1)</t>
  </si>
  <si>
    <t>McHugh, Collin (ARB-Y5)</t>
  </si>
  <si>
    <t>Middleton, Keynan (Y1*)</t>
  </si>
  <si>
    <t>Oh, Seunghwan (Y3)</t>
  </si>
  <si>
    <t>Pazos, James (Y2)</t>
  </si>
  <si>
    <t>Reed, Cody (Y2)</t>
  </si>
  <si>
    <t>Romano, Sal (Y2)</t>
  </si>
  <si>
    <t>Stanek, Ryne (Y2)</t>
  </si>
  <si>
    <t>Stratton, Chris (Y2)</t>
  </si>
  <si>
    <t>Suter, Brent (Y2)</t>
  </si>
  <si>
    <t>Barnhart, Tucker+ (ARB-Y4)</t>
  </si>
  <si>
    <t>Caratini, Victor (Y1)</t>
  </si>
  <si>
    <t>Garver, Mitch (Y1)</t>
  </si>
  <si>
    <t>Gonzalez, Erik (Y2)</t>
  </si>
  <si>
    <t>Hampson, Garrett (MM)</t>
  </si>
  <si>
    <t>Hays, Austin (MM)</t>
  </si>
  <si>
    <t>Inciarte, Ender* (ARB-Y5)</t>
  </si>
  <si>
    <t>Olson, Matt (Y2)</t>
  </si>
  <si>
    <t>Story, Trevor (Y3)</t>
  </si>
  <si>
    <t>Burdi, Zack (min)</t>
  </si>
  <si>
    <t>Ibanez, Andy (min)</t>
  </si>
  <si>
    <t>Kirilloff, Alex (min)</t>
  </si>
  <si>
    <t>Thaiss, Matt (min)</t>
  </si>
  <si>
    <t>Cishek, Steve (ARB-Y7)</t>
  </si>
  <si>
    <t>Claudio, Alex* (Y3)</t>
  </si>
  <si>
    <t>Coulombe, Daniel (Y3)</t>
  </si>
  <si>
    <t>Devenski, Chris (Y3)</t>
  </si>
  <si>
    <t>Hardy, Blaine* (ARB-Y5)</t>
  </si>
  <si>
    <t>Hendricks, Kyle (ARB-Y5)</t>
  </si>
  <si>
    <t>Wright, Mike (ARB-Y4)</t>
  </si>
  <si>
    <t>Bostick, Christopher (MM)</t>
  </si>
  <si>
    <t>Castellanos, Nick (ARB-Y5)</t>
  </si>
  <si>
    <t>Deshields, Delino (ARB-Y4)</t>
  </si>
  <si>
    <t>LeMahieu, DJ (ARB-Y7)</t>
  </si>
  <si>
    <t>Leon, Sandy+ (ARB-Y4)</t>
  </si>
  <si>
    <t>Lugo, Dawel (Y1)</t>
  </si>
  <si>
    <t>Nunez, Renato (Y1)</t>
  </si>
  <si>
    <t>Plawecki, Kevin (ARB-Y4)</t>
  </si>
  <si>
    <t>Wolters, Tony (Y3)</t>
  </si>
  <si>
    <t>Zagunis, Mark (MM)</t>
  </si>
  <si>
    <t>Garcia, Luis Victoriano (min)</t>
  </si>
  <si>
    <t>Gimenez, Andres (min)</t>
  </si>
  <si>
    <t>Matias, Seuly (min)</t>
  </si>
  <si>
    <t>Welker, Colton (min)</t>
  </si>
  <si>
    <t>Alexander, Scott (Y2)</t>
  </si>
  <si>
    <t>Castillo, Luis Miguel (Y2)</t>
  </si>
  <si>
    <t>Chafin, Andrew* (ARB-Y4)</t>
  </si>
  <si>
    <t>Maton, Phil (Y2)</t>
  </si>
  <si>
    <t>Gallo, Joey (Y3)</t>
  </si>
  <si>
    <t>Galvis, Freddy (ARB-Y7)</t>
  </si>
  <si>
    <t>Kiermaier, Kevin* (ARB-Y5)</t>
  </si>
  <si>
    <t>Narvaez, Omar (Y3)</t>
  </si>
  <si>
    <t>Pham, Tommy (ARB-Y4)</t>
  </si>
  <si>
    <t>Pinder, Chad (Y2)</t>
  </si>
  <si>
    <t>Profar, Jurickson (Y3)</t>
  </si>
  <si>
    <t>Wendle, Joey (Y2)</t>
  </si>
  <si>
    <t>Yelich, Christian (ARB-Y6)</t>
  </si>
  <si>
    <t>Diplan, Marco (min)</t>
  </si>
  <si>
    <t>Jimenez, Eloy (min)</t>
  </si>
  <si>
    <t>Jones, Nolan (min)</t>
  </si>
  <si>
    <t>Meisner, Casey (min)</t>
  </si>
  <si>
    <t>Berrios, Jose (Y3)</t>
  </si>
  <si>
    <t>Diaz, Edwin (Y3)</t>
  </si>
  <si>
    <t>Giles, Ken (ARB-Y5)</t>
  </si>
  <si>
    <t>Givens, Mychal (ARB-Y4)</t>
  </si>
  <si>
    <t>Harris, Will (ARB-Y5)</t>
  </si>
  <si>
    <t>Kuhl, Chad (Y3)</t>
  </si>
  <si>
    <t>Martes, Francis (Y1*)</t>
  </si>
  <si>
    <t>Milner, Hoby (Y1*)</t>
  </si>
  <si>
    <t>Wright, Kyle (MM)</t>
  </si>
  <si>
    <t>Barreto, Franklin (MM)</t>
  </si>
  <si>
    <t>Benintendi, Andrew (Y3)</t>
  </si>
  <si>
    <t>Frazier, Adam (Y3)</t>
  </si>
  <si>
    <t>Garcia, Greg (Y3)</t>
  </si>
  <si>
    <t>Gurriel, Yuli (Y3)</t>
  </si>
  <si>
    <t>Haniger, Mitch (Y3)</t>
  </si>
  <si>
    <t>Robles, Victor (MM)</t>
  </si>
  <si>
    <t>Sano, Miguel (ARB-Y4)</t>
  </si>
  <si>
    <t>Schwarber, Kyle (Y3)</t>
  </si>
  <si>
    <t>Abreu, Albert (min)</t>
  </si>
  <si>
    <t>Collins, Zack (min)</t>
  </si>
  <si>
    <t>Kieboom, Carter (min)</t>
  </si>
  <si>
    <t>Luzardo, Jesus (min)</t>
  </si>
  <si>
    <t>Maitan, Kevin (min)</t>
  </si>
  <si>
    <t>Pache, Cristian (min)</t>
  </si>
  <si>
    <t>Riley, Austin (min)</t>
  </si>
  <si>
    <t>Whitley, Forrest (min)</t>
  </si>
  <si>
    <t>Edwards, Carl (Y3)</t>
  </si>
  <si>
    <t>Faria, Jake (Y2)</t>
  </si>
  <si>
    <t>Kela, Keone (ARB-Y4)</t>
  </si>
  <si>
    <t>Mahle, Tyler (Y1)</t>
  </si>
  <si>
    <t>McCullers, Lance (ARB-Y4)</t>
  </si>
  <si>
    <t>Minter, A.J. (Y1)</t>
  </si>
  <si>
    <t>Ramos, Edubray (Y3)</t>
  </si>
  <si>
    <t>Strahm, Matt (Y3)</t>
  </si>
  <si>
    <t>Wood, Alex (ARB-Y6)</t>
  </si>
  <si>
    <t>Albies, Ozzie (Y2)</t>
  </si>
  <si>
    <t>Altherr, Aaron (ARB-Y4)</t>
  </si>
  <si>
    <t>Buxton, Byron (ARB-Y4)</t>
  </si>
  <si>
    <t>Diaz, Yandy (Y2)</t>
  </si>
  <si>
    <t>Difo, Wilmer (Y2)</t>
  </si>
  <si>
    <t>Goodwin, Brian (Y2)</t>
  </si>
  <si>
    <t>Herrera, Odubel* (ARB-Y4)</t>
  </si>
  <si>
    <t>Munoz, Yairo (Y1)</t>
  </si>
  <si>
    <t>Souza, Steven (ARB-Y4)</t>
  </si>
  <si>
    <t>Torres, Gleyber (Y1)</t>
  </si>
  <si>
    <t>Verdugo, Alex (MM)</t>
  </si>
  <si>
    <t>Ward, Taylor (Y1)</t>
  </si>
  <si>
    <t>Alonso, Pete (min)</t>
  </si>
  <si>
    <t>Bichette, Bo (min)</t>
  </si>
  <si>
    <t>Lopez, Nicky (min)</t>
  </si>
  <si>
    <t>May, Dustin (min)</t>
  </si>
  <si>
    <t>Murphy, Sean (min)</t>
  </si>
  <si>
    <t>White, Evan (min)</t>
  </si>
  <si>
    <t>Banda, Anthony (MM)</t>
  </si>
  <si>
    <t>Borucki, Ryan (Y1)</t>
  </si>
  <si>
    <t>Iglesias, Raisel (ARB-Y4)</t>
  </si>
  <si>
    <t>Jimenez, Joe (Y1)</t>
  </si>
  <si>
    <t>Junis, Jakob (Y2)</t>
  </si>
  <si>
    <t>Maeda, Kenta (Y3)</t>
  </si>
  <si>
    <t>Montas, Frankie (Y2)</t>
  </si>
  <si>
    <t>Osuna, Roberto (ARB-Y4)</t>
  </si>
  <si>
    <t>Romero, Fernando (Y1)</t>
  </si>
  <si>
    <t>Calhoun, Willie (Y1)</t>
  </si>
  <si>
    <t>Davis, J.D. (Y1)</t>
  </si>
  <si>
    <t>Engel, Adam (Y2)</t>
  </si>
  <si>
    <t>Gattis, Evan (ARB-Y6)</t>
  </si>
  <si>
    <t>Rojas, Miguel (ARB-Y5)</t>
  </si>
  <si>
    <t>Walker, Christian (MM)</t>
  </si>
  <si>
    <t>Greene, Hunter (min)</t>
  </si>
  <si>
    <t>Harrison, Monte (min)</t>
  </si>
  <si>
    <t>Haseley, Adam (min)</t>
  </si>
  <si>
    <t>Leyba, Domingo (min)</t>
  </si>
  <si>
    <t>Smith, Pavin (min)</t>
  </si>
  <si>
    <t>Stephenson, Tyler (min)</t>
  </si>
  <si>
    <t>Trammell, Taylor (min)</t>
  </si>
  <si>
    <t>Adams, Chance (MM)</t>
  </si>
  <si>
    <t>Allard, Kolby (MM)</t>
  </si>
  <si>
    <t>Cole, A.J. (Y3)</t>
  </si>
  <si>
    <t>Jennings, Dan (ARB-Y6)</t>
  </si>
  <si>
    <t>Lamet, Dinelson (Y1*)</t>
  </si>
  <si>
    <t>Norris, Daniel (ARB-Y4)</t>
  </si>
  <si>
    <t>Paulino, David (MM)</t>
  </si>
  <si>
    <t>Soroka, Mike (MM)</t>
  </si>
  <si>
    <t>Alford, Anthony (MM)</t>
  </si>
  <si>
    <t>Bader, Harrison (Y1)</t>
  </si>
  <si>
    <t>Bell, Josh (Y3)</t>
  </si>
  <si>
    <t>Hedges, Austin (Y3)</t>
  </si>
  <si>
    <t>Marte, Ketel (ARB-Y4)</t>
  </si>
  <si>
    <t>Moncada, Yoan (Y2)</t>
  </si>
  <si>
    <t>Pompey, Dalton+ (Y2)</t>
  </si>
  <si>
    <t>Ramos, Wilson (ARB-Y7)</t>
  </si>
  <si>
    <t>Seager, Corey (ARB-Y4)</t>
  </si>
  <si>
    <t>Sisco, Chance (Y1)</t>
  </si>
  <si>
    <t>Adell, Jo (min)</t>
  </si>
  <si>
    <t>Clifton, Trevor (min)</t>
  </si>
  <si>
    <t>Jackson, Drew (min)</t>
  </si>
  <si>
    <t>Javier, Wander (min)</t>
  </si>
  <si>
    <t>Ramirez, Harold (min)</t>
  </si>
  <si>
    <t>Rooker, Brent (min)</t>
  </si>
  <si>
    <t>Smith, Will Dills (min)</t>
  </si>
  <si>
    <t>Alvarez, Jose Ricardo (ARB-Y5)</t>
  </si>
  <si>
    <t>Conley, Adam* (ARB-Y4)</t>
  </si>
  <si>
    <t>Eflin, Zach (Y3)</t>
  </si>
  <si>
    <t>Fulmer, Carson (Y1)</t>
  </si>
  <si>
    <t>Gossett, Daniel (Y1*)</t>
  </si>
  <si>
    <t>Ortiz, Luis (MM)</t>
  </si>
  <si>
    <t>Pivetta, Nick (Y2)</t>
  </si>
  <si>
    <t>Reid-Foley, Sean (Y1)</t>
  </si>
  <si>
    <t>Smith, Caleb (Y1)</t>
  </si>
  <si>
    <t>Stroman, Marcus (ARB-Y4)</t>
  </si>
  <si>
    <t>Toussaint, Touki (MM)</t>
  </si>
  <si>
    <t>Triggs, Andrew (Y3)</t>
  </si>
  <si>
    <t>Tuivailala, Sam (Y2)</t>
  </si>
  <si>
    <t>Asuaje, Carlos (Y2)</t>
  </si>
  <si>
    <t>Austin, Tyler (Y1)</t>
  </si>
  <si>
    <t>Dejong, Paul (Y2)</t>
  </si>
  <si>
    <t>Graterol, Juan (MM)</t>
  </si>
  <si>
    <t>Hamilton, Billy (ARB-Y5)</t>
  </si>
  <si>
    <t>Healy, Ryon (Y3)</t>
  </si>
  <si>
    <t>Jankowski, Travis (Y2)</t>
  </si>
  <si>
    <t>Osuna, Jose (Y2)</t>
  </si>
  <si>
    <t>Rosario, Eddie (ARB-Y4)</t>
  </si>
  <si>
    <t>Smith, Kevan (Y2)</t>
  </si>
  <si>
    <t>Taylor, Michael Anthony (ARB-Y4)</t>
  </si>
  <si>
    <t>Tucker, Kyle (MM)</t>
  </si>
  <si>
    <t>Williams, Nick (Y2)</t>
  </si>
  <si>
    <t>Cameron, Daz (min)</t>
  </si>
  <si>
    <t>Florial, Estevan (min)</t>
  </si>
  <si>
    <t>Hudson, Dakota (Y1)</t>
  </si>
  <si>
    <t>Johnson, Brian (Y1)</t>
  </si>
  <si>
    <t>Musgrove, Joe (Y3)</t>
  </si>
  <si>
    <t>Odorizzi, Jake (ARB-Y5)</t>
  </si>
  <si>
    <t>Sanchez, Aaron (ARB-Y5)</t>
  </si>
  <si>
    <t>Skoglund, Eric (Y1)</t>
  </si>
  <si>
    <t>Stripling, Ross (Y3)</t>
  </si>
  <si>
    <t>Wacha, Michael (ARB-Y6)</t>
  </si>
  <si>
    <t>Williams, Trevor (Y2)</t>
  </si>
  <si>
    <t>Adams, Matt (ARB-Y6)</t>
  </si>
  <si>
    <t>Anderson, Tim (Y3)</t>
  </si>
  <si>
    <t>Dahl, David (Y2)</t>
  </si>
  <si>
    <t>Myers, Wil (ARB-Y6)</t>
  </si>
  <si>
    <t>Renfroe, Hunter (Y2)</t>
  </si>
  <si>
    <t>Santana, Domingo (ARB-Y4)</t>
  </si>
  <si>
    <t>Schoop, Jon (ARB-Y5)</t>
  </si>
  <si>
    <t>Franco, Wander (min)</t>
  </si>
  <si>
    <t>Kendell, Jeren (min)</t>
  </si>
  <si>
    <t>Mountcastle, Ryan (min)</t>
  </si>
  <si>
    <t>Puk, A.J. (min)</t>
  </si>
  <si>
    <t>Sanchez, Jesus (min)</t>
  </si>
  <si>
    <t>Sanchez, Sixto (min)</t>
  </si>
  <si>
    <t>Bowman, Matthew (Y3)</t>
  </si>
  <si>
    <t>Burnes, Corbin (Y1)</t>
  </si>
  <si>
    <t>Garcia, Jarlin (Y2)</t>
  </si>
  <si>
    <t>Gonzales, Marco (Y3)</t>
  </si>
  <si>
    <t>Knebel, Corey (ARB-Y4)</t>
  </si>
  <si>
    <t>Lopez, Reynaldo (Y3)</t>
  </si>
  <si>
    <t>Mayza, Tim (Y1)</t>
  </si>
  <si>
    <t>Mella, Keury (MM)</t>
  </si>
  <si>
    <t>Perez, Cionel (MM)</t>
  </si>
  <si>
    <t>Pressly, Ryan (ARB-Y5)</t>
  </si>
  <si>
    <t>Ryu, Hyun-Jin (ARB-Y4)</t>
  </si>
  <si>
    <t>Severino, Luis (ARB-Y4)</t>
  </si>
  <si>
    <t>Velazquez, Hector (Y1)</t>
  </si>
  <si>
    <t>Baez, Javier (ARB-Y4)</t>
  </si>
  <si>
    <t>Bird, Greg (Y3)</t>
  </si>
  <si>
    <t>Franco, Maikel (ARB-Y4)</t>
  </si>
  <si>
    <t>Perez, Hernan (ARB-Y4)</t>
  </si>
  <si>
    <t>Swihart, Blake (Y2)</t>
  </si>
  <si>
    <t>Burger, Jake (min)</t>
  </si>
  <si>
    <t>Clark, Trent (min)</t>
  </si>
  <si>
    <t>Dunn, Justin (min)</t>
  </si>
  <si>
    <t>Faedo, Alex (min)</t>
  </si>
  <si>
    <t>Gutierrez, Vladimir (min)</t>
  </si>
  <si>
    <t>Ruiz, Norge (min)</t>
  </si>
  <si>
    <t>Zeuch, T.J. (min)</t>
  </si>
  <si>
    <t>Andriese, Matt (ARB-Y4)</t>
  </si>
  <si>
    <t>Boyd, Matt* (ARB-Y4)</t>
  </si>
  <si>
    <t>Eickhoff, Jerad (ARB-Y4)</t>
  </si>
  <si>
    <t>Font, Wilmer (Y1)</t>
  </si>
  <si>
    <t>Green, Chad (Y3)</t>
  </si>
  <si>
    <t>Hildenberger, Trevor (Y2)</t>
  </si>
  <si>
    <t>Holder, Jonathan (Y2)</t>
  </si>
  <si>
    <t>Newcomb, Sean (Y2)</t>
  </si>
  <si>
    <t>Bauers, Jake (Y1)</t>
  </si>
  <si>
    <t>Bregman, Alex (Y3)</t>
  </si>
  <si>
    <t>Brinson, Lewis (Y1)</t>
  </si>
  <si>
    <t>Broxton, Keon (Y2*)</t>
  </si>
  <si>
    <t>Contreras, Willson (Y3)</t>
  </si>
  <si>
    <t>Cordero, Franchy (Y1)</t>
  </si>
  <si>
    <t>Crawford, JP (Y1)</t>
  </si>
  <si>
    <t>Garcia, Avisail (ARB-Y6)</t>
  </si>
  <si>
    <t>Jansen, Danny (MM)</t>
  </si>
  <si>
    <t>Judge, Aaron (Y2)</t>
  </si>
  <si>
    <t>Marisnick, Jake (ARB-Y6)</t>
  </si>
  <si>
    <t>Murphy, Tom (MM)</t>
  </si>
  <si>
    <t>Polanco, Jorge+ (Y3)</t>
  </si>
  <si>
    <t>Tapia, Raimel (Y1*)</t>
  </si>
  <si>
    <t>Travis, Sam (MM)</t>
  </si>
  <si>
    <t>Erceg, Lucas (min)</t>
  </si>
  <si>
    <t>Gore, MacKenzie (min)</t>
  </si>
  <si>
    <t>Groome, Jay (min)</t>
  </si>
  <si>
    <t>Mateo, Jorge (min)</t>
  </si>
  <si>
    <t>McKay, Brendan (min)</t>
  </si>
  <si>
    <t>Pearson, Nate (min)</t>
  </si>
  <si>
    <t>Perez, Freicer (min)</t>
  </si>
  <si>
    <t>Quantrill, Cal (min)</t>
  </si>
  <si>
    <t>LeBlanc, Wade  (1,X1-5M)</t>
  </si>
  <si>
    <t>Morton, Charlie (1,X2-10M)</t>
  </si>
  <si>
    <t>Pismo Beach cuts Koda Glover, Yohander Mendez, Jimmie Sherfy, Jason Castro, Travis d'Arnaud, Magneuris Sierra, Andrew Toles, Jhailyn Ortiz,</t>
  </si>
  <si>
    <t>2019 TRX #1; Terminal Pay</t>
  </si>
  <si>
    <t>d'Arnaud, Travis (4,F5-$14.077M)</t>
  </si>
  <si>
    <t>d'Arnaud, Travis (5,F5-$14.077M)</t>
  </si>
  <si>
    <t>2021 Salary</t>
  </si>
  <si>
    <t>2,X2-10M</t>
  </si>
  <si>
    <t>Suarez, Eugenio (1,X2-$10M)</t>
  </si>
  <si>
    <t>GBS trades its 2020 1st round pick to WOW in exchange for WOW 2019 3rd round pick + $1.5M</t>
  </si>
  <si>
    <t>TRX #2</t>
  </si>
  <si>
    <t>cash</t>
  </si>
  <si>
    <t>Fiers, Mike (1,F1-$200K)</t>
  </si>
  <si>
    <t>Los angeles would like to release tyler wilson and phil bickford</t>
  </si>
  <si>
    <t>Columbus cut Torrens &amp; Urena</t>
  </si>
  <si>
    <t>Newsletter Articles (2)</t>
  </si>
  <si>
    <t>Incentive</t>
  </si>
  <si>
    <t>New Ballpark</t>
  </si>
  <si>
    <t>Construction</t>
  </si>
  <si>
    <t>new tundras field</t>
  </si>
  <si>
    <t>9/14</t>
  </si>
  <si>
    <t>8/14</t>
  </si>
  <si>
    <t>7/12</t>
  </si>
  <si>
    <t>5/11</t>
  </si>
  <si>
    <t>4/9</t>
  </si>
  <si>
    <t>2/8</t>
  </si>
  <si>
    <t>6-15</t>
  </si>
  <si>
    <t>New York trades Strasburg &amp; Pedroia to Greenville for Albert Suarez + GBS 2020 4th rd pick</t>
  </si>
  <si>
    <t>2019 TRX #5</t>
  </si>
  <si>
    <t>Alaska cuts Homer Bailey and Chris Davis</t>
  </si>
  <si>
    <t>Davis, Chris (4,F4-$10.3M)</t>
  </si>
  <si>
    <t>2019 TRX #6; Terminal Pay</t>
  </si>
  <si>
    <t>Kris Dufour</t>
  </si>
  <si>
    <t>1,L5-14M</t>
  </si>
  <si>
    <t>2,L3-$16M</t>
  </si>
  <si>
    <t>3,L3-$16M</t>
  </si>
  <si>
    <t>Shaw, Travis* (1,L5-14M)</t>
  </si>
  <si>
    <t>Ray, Robbie* (1,L5-14M)</t>
  </si>
  <si>
    <t>Syndergaard, Noah (1,L5-14M)</t>
  </si>
  <si>
    <t>Gray, Jon (1,L5-14M)</t>
  </si>
  <si>
    <t>Correa, Carlos (1,L5-14M)</t>
  </si>
  <si>
    <t>Nola, Aaron (1,L5-14M)</t>
  </si>
  <si>
    <t>Gausman, Kevin (1,L3-$18M)</t>
  </si>
  <si>
    <t>Ozuna, Marcell (1,L3-$18M)</t>
  </si>
  <si>
    <t>Montgomery, Mike (1,L5-14M)</t>
  </si>
  <si>
    <t>Rivero, Felipe* (1,L5-14M)</t>
  </si>
  <si>
    <t>Realmuto, J.T. (1,L5-14M)</t>
  </si>
  <si>
    <t>Russell, Addison (1,L5-14M)</t>
  </si>
  <si>
    <t>Semien, Marcus (1,L4-$16M)</t>
  </si>
  <si>
    <t>Lindor, Francisco (1,L5-14M)</t>
  </si>
  <si>
    <t>Bryant, Kris (1,L5-14M)</t>
  </si>
  <si>
    <t>Conforto, Michael (1,L5-14M)</t>
  </si>
  <si>
    <t>Arbitration / buyout</t>
  </si>
  <si>
    <t>Mikolas, Miles</t>
  </si>
  <si>
    <t>Vazquez, Felipe*</t>
  </si>
  <si>
    <t>overusage fine</t>
  </si>
  <si>
    <t>Fine</t>
  </si>
  <si>
    <t>2019 Free Agency</t>
  </si>
  <si>
    <t>1,F2-$3.6M</t>
  </si>
  <si>
    <t>1,F1-$375K</t>
  </si>
  <si>
    <t>Axford, John</t>
  </si>
  <si>
    <t>1,F1-$350K</t>
  </si>
  <si>
    <t>1,F2-$$500K</t>
  </si>
  <si>
    <t>Bassitt, Chris</t>
  </si>
  <si>
    <t>1,F2-$2.5M</t>
  </si>
  <si>
    <t>2,F2-$2.5M</t>
  </si>
  <si>
    <t>1,F2-$4.4M</t>
  </si>
  <si>
    <t>2,F2-$4.4M</t>
  </si>
  <si>
    <t>1,F1-200K</t>
  </si>
  <si>
    <t>1,F2-$1.45M</t>
  </si>
  <si>
    <t>2,F2-$1.45M</t>
  </si>
  <si>
    <t>Bracho, Silvino</t>
  </si>
  <si>
    <t>1,F2-$1.15M</t>
  </si>
  <si>
    <t>2,F2-$1.15M</t>
  </si>
  <si>
    <t>1,F3-$3M</t>
  </si>
  <si>
    <t>2,F3-$3M</t>
  </si>
  <si>
    <t>3,F3-$3M</t>
  </si>
  <si>
    <t>Buchholz, Clay</t>
  </si>
  <si>
    <t>1,F3-$8.25M</t>
  </si>
  <si>
    <t>2,F3-$8.25M</t>
  </si>
  <si>
    <t>3,F3-$8.25M</t>
  </si>
  <si>
    <t>1,F4-$20.885M</t>
  </si>
  <si>
    <t>2,F4-$20.885M</t>
  </si>
  <si>
    <t>3,F4-$20.885M</t>
  </si>
  <si>
    <t>4,F4-$20.885M</t>
  </si>
  <si>
    <t>Canha, Mark</t>
  </si>
  <si>
    <t>1,F3-$3.6M</t>
  </si>
  <si>
    <t>2,F3-$3.6M</t>
  </si>
  <si>
    <t>3,F3-$3.6M</t>
  </si>
  <si>
    <t>1,F4-$22.046M</t>
  </si>
  <si>
    <t>2,F4-$22.046M</t>
  </si>
  <si>
    <t>3,F4-$22.046M</t>
  </si>
  <si>
    <t>4,F4-$22.046M</t>
  </si>
  <si>
    <t>Casali, Curt</t>
  </si>
  <si>
    <t>1,F3-$1.95M</t>
  </si>
  <si>
    <t>2,F3-$1.95M</t>
  </si>
  <si>
    <t>3,F3-$1.95M</t>
  </si>
  <si>
    <t>1,F1-$370K</t>
  </si>
  <si>
    <t>1,F3-$2.49M</t>
  </si>
  <si>
    <t>2,F3-$2.49M</t>
  </si>
  <si>
    <t>3,F3-$2.49M</t>
  </si>
  <si>
    <t>Cedeno, Xavier</t>
  </si>
  <si>
    <t>1,F1-$420K</t>
  </si>
  <si>
    <t>1,F2-$8M</t>
  </si>
  <si>
    <t>Choi, Ji-Man</t>
  </si>
  <si>
    <t>1,F2-$1.838M</t>
  </si>
  <si>
    <t>2,F2-$1.838M</t>
  </si>
  <si>
    <t>1,F1-$3.212M</t>
  </si>
  <si>
    <t>Coleman, Louis</t>
  </si>
  <si>
    <t>1,F1-$2M</t>
  </si>
  <si>
    <t>1,F3-$2.325M</t>
  </si>
  <si>
    <t>2,F3-$2.325M</t>
  </si>
  <si>
    <t>3,F3-$2.325M</t>
  </si>
  <si>
    <t>1,F1-$4.632M</t>
  </si>
  <si>
    <t>Culberson, Charlie</t>
  </si>
  <si>
    <t>1,F1-$3M</t>
  </si>
  <si>
    <t>D'arnaud, Chase</t>
  </si>
  <si>
    <t>1,F3-$6,949M</t>
  </si>
  <si>
    <t>2,F3-$6.949M</t>
  </si>
  <si>
    <t>3,F3-$6.949M</t>
  </si>
  <si>
    <t>DeSclafani, Anthony</t>
  </si>
  <si>
    <t>1,F5-$16M</t>
  </si>
  <si>
    <t>2,F5-$16M</t>
  </si>
  <si>
    <t>3,F5-$16M</t>
  </si>
  <si>
    <t>4,F5-$16M</t>
  </si>
  <si>
    <t>5,F5-$16M</t>
  </si>
  <si>
    <t>1,F3-$1.8M</t>
  </si>
  <si>
    <t>2,F3-$1.8M</t>
  </si>
  <si>
    <t>3,F3-$1.8M</t>
  </si>
  <si>
    <t>1,F1-$585K</t>
  </si>
  <si>
    <t>1,F3-$8.475M</t>
  </si>
  <si>
    <t>2,F3-$8.475M</t>
  </si>
  <si>
    <t>3,F3-$8.475M</t>
  </si>
  <si>
    <t>1,F5-$9.975M</t>
  </si>
  <si>
    <t>5,F5-$9.975M</t>
  </si>
  <si>
    <t>4,F5-$9.975M</t>
  </si>
  <si>
    <t>3,F5-$9.975M</t>
  </si>
  <si>
    <t>2,F5-$9.975M</t>
  </si>
  <si>
    <t>Doolittle, Sean*</t>
  </si>
  <si>
    <t>Diekman, Jake*</t>
  </si>
  <si>
    <t>Duffy, Matt</t>
  </si>
  <si>
    <t>1,F1-$4.5M</t>
  </si>
  <si>
    <t>Elias, Roenis*</t>
  </si>
  <si>
    <t>1,F2-$4M</t>
  </si>
  <si>
    <t>2,F2-$4M</t>
  </si>
  <si>
    <t>1,F1-$900K</t>
  </si>
  <si>
    <t>1,F4-$6.693M</t>
  </si>
  <si>
    <t>2,F4-$6.693M</t>
  </si>
  <si>
    <t>3,F4-$6.693M</t>
  </si>
  <si>
    <t>4,F4-$6.693M</t>
  </si>
  <si>
    <t>1,F5-$12.75M</t>
  </si>
  <si>
    <t>2,F5-$12.75M</t>
  </si>
  <si>
    <t>3,F5-$12.75M</t>
  </si>
  <si>
    <t>4,F5-$12.75M</t>
  </si>
  <si>
    <t>5,F5-$12.75M</t>
  </si>
  <si>
    <t>Erlin, Robbie*</t>
  </si>
  <si>
    <t>1,F5-$19M</t>
  </si>
  <si>
    <t>5,F5-$19M</t>
  </si>
  <si>
    <t>4,F5-$19M</t>
  </si>
  <si>
    <t>3,F5-$19M</t>
  </si>
  <si>
    <t>2,F5-$19M</t>
  </si>
  <si>
    <t>Flaherty, Ryan</t>
  </si>
  <si>
    <t>1,F3-$3.349M</t>
  </si>
  <si>
    <t>3,F3-$3.349M</t>
  </si>
  <si>
    <t>2,F3-$3.349M</t>
  </si>
  <si>
    <t>1,F2-$1.418M</t>
  </si>
  <si>
    <t>2,F2-$1.418M</t>
  </si>
  <si>
    <t>1,F2-$1.35M</t>
  </si>
  <si>
    <t>2,F2-$1.35M</t>
  </si>
  <si>
    <t>1,F2-$510K</t>
  </si>
  <si>
    <t>2,F2-$510K</t>
  </si>
  <si>
    <t>Gant, John</t>
  </si>
  <si>
    <t>1,F4-$12M</t>
  </si>
  <si>
    <t>4,F4-$12M</t>
  </si>
  <si>
    <t>3,F4-$12M</t>
  </si>
  <si>
    <t>2,F4-$12M</t>
  </si>
  <si>
    <t>1,F1-$215K</t>
  </si>
  <si>
    <t>Garcia, Jaime*</t>
  </si>
  <si>
    <t>1,F1-$3.911</t>
  </si>
  <si>
    <t>Gentry, Craig</t>
  </si>
  <si>
    <t>Goeddel, Erik</t>
  </si>
  <si>
    <t>1,F1-$531K</t>
  </si>
  <si>
    <t>1,F3-$8.4M</t>
  </si>
  <si>
    <t>3,F3-$8.4M</t>
  </si>
  <si>
    <t>2,F3-$8.4M</t>
  </si>
  <si>
    <t>1,F1-$1.4M</t>
  </si>
  <si>
    <t>1,F1-$4.325M</t>
  </si>
  <si>
    <t>1,F1-$2.8M</t>
  </si>
  <si>
    <t>Hand, Brad*</t>
  </si>
  <si>
    <t>1,F2-$2.316M</t>
  </si>
  <si>
    <t>2,F2-$2.316M</t>
  </si>
  <si>
    <t>1,F4-$7.321M</t>
  </si>
  <si>
    <t>4,F4-$7.321M</t>
  </si>
  <si>
    <t>3,F4-$7.321M</t>
  </si>
  <si>
    <t>2,F4-$7.321M</t>
  </si>
  <si>
    <t>1,F4-$8.216M</t>
  </si>
  <si>
    <t>4,F4-$8.216M</t>
  </si>
  <si>
    <t>3,F4-$8.216M</t>
  </si>
  <si>
    <t>2,F4-$8.216M</t>
  </si>
  <si>
    <t>1,F2-$7.182M</t>
  </si>
  <si>
    <t>2,F2-$7.182M</t>
  </si>
  <si>
    <t>Hill, Rich*</t>
  </si>
  <si>
    <t>1,F3-$12.825M</t>
  </si>
  <si>
    <t>3,F3-$12.825M</t>
  </si>
  <si>
    <t>2,F3-$12.825M</t>
  </si>
  <si>
    <t>Holland, Derek*</t>
  </si>
  <si>
    <t>Holt, Brock</t>
  </si>
  <si>
    <t>1,F4-$10.5M</t>
  </si>
  <si>
    <t>1,F1-$645K</t>
  </si>
  <si>
    <t>1,F1-$946K</t>
  </si>
  <si>
    <t>1,F3-$4.001M</t>
  </si>
  <si>
    <t>3,F3-$4.001M</t>
  </si>
  <si>
    <t>2,F3-$4.001M</t>
  </si>
  <si>
    <t>1,F1-$3.317M</t>
  </si>
  <si>
    <t>1,F1-$4.612M</t>
  </si>
  <si>
    <t>Kelley, Shawn</t>
  </si>
  <si>
    <t>1,F1-$5.133M</t>
  </si>
  <si>
    <t>Kemp, Tony</t>
  </si>
  <si>
    <t>1,F1-$1.7M</t>
  </si>
  <si>
    <t>1,F3-$11.026M</t>
  </si>
  <si>
    <t>3,F3-$11.026M</t>
  </si>
  <si>
    <t>2,F3-$11.026M</t>
  </si>
  <si>
    <t>1,F2-$700K</t>
  </si>
  <si>
    <t>2,F2-$700K</t>
  </si>
  <si>
    <t>Kratz, Erik</t>
  </si>
  <si>
    <t>1,F2-$600K</t>
  </si>
  <si>
    <t>2,F2-$600K</t>
  </si>
  <si>
    <t>1,F3-$11.5M</t>
  </si>
  <si>
    <t>3,F3-$11.5M</t>
  </si>
  <si>
    <t>2,F3-$11.5M</t>
  </si>
  <si>
    <t>1,F4-6.3M</t>
  </si>
  <si>
    <t>4,F4-6.3M</t>
  </si>
  <si>
    <t>3,F4-6.3M</t>
  </si>
  <si>
    <t>2,F4-6.3M</t>
  </si>
  <si>
    <t>1,F2-$3.35M</t>
  </si>
  <si>
    <t>Maile, Luke</t>
  </si>
  <si>
    <t>1,F3-$2.985M</t>
  </si>
  <si>
    <t>3,F3-$2.985M</t>
  </si>
  <si>
    <t>2,F3-$2.985M</t>
  </si>
  <si>
    <t>Martin, Chris</t>
  </si>
  <si>
    <t>1,F1-$580K</t>
  </si>
  <si>
    <t>1,F1-$1.8M</t>
  </si>
  <si>
    <t>May, Trevor</t>
  </si>
  <si>
    <t>1,F2-$950K</t>
  </si>
  <si>
    <t>2,F2-$950K</t>
  </si>
  <si>
    <t>1,F2-$670K</t>
  </si>
  <si>
    <t>2,F2-$670K</t>
  </si>
  <si>
    <t>McCarthy, Kevin</t>
  </si>
  <si>
    <t>1,F1-$2.442M</t>
  </si>
  <si>
    <t>McFarland, TJ*</t>
  </si>
  <si>
    <t>1,F3-$3.957M</t>
  </si>
  <si>
    <t>3,F3-$3.957M</t>
  </si>
  <si>
    <t>2,F3-$3.957M</t>
  </si>
  <si>
    <t>1,F1-$10.252M</t>
  </si>
  <si>
    <t>1,F2-$3.67M</t>
  </si>
  <si>
    <t>2,F2-$3.67M</t>
  </si>
  <si>
    <t>Miller, Brad</t>
  </si>
  <si>
    <t>1,F2-$550K</t>
  </si>
  <si>
    <t>2,F2-$550K</t>
  </si>
  <si>
    <t>Miller, Justin</t>
  </si>
  <si>
    <t>1,F1-$1.085M</t>
  </si>
  <si>
    <t>Morales, Kendrys+</t>
  </si>
  <si>
    <t>2,F2-$2.7M</t>
  </si>
  <si>
    <t>1,F2-$2.7M</t>
  </si>
  <si>
    <t>1,F3-$3.45M</t>
  </si>
  <si>
    <t>3,F3-$3.45M</t>
  </si>
  <si>
    <t>2,F3-$3.45M</t>
  </si>
  <si>
    <t>Morgan, Adam*</t>
  </si>
  <si>
    <t>1,F2-$750K</t>
  </si>
  <si>
    <t>2,F2-$750K</t>
  </si>
  <si>
    <t>Muncy, Max</t>
  </si>
  <si>
    <t>1,F4-$20.4M</t>
  </si>
  <si>
    <t>4,F4-$20.4M</t>
  </si>
  <si>
    <t>3,F4-$20.4M</t>
  </si>
  <si>
    <t>2,F4-$20.4M</t>
  </si>
  <si>
    <t>1,F2-$8.085M</t>
  </si>
  <si>
    <t>2,F2-$8.085M</t>
  </si>
  <si>
    <t>Nono, Vidal*</t>
  </si>
  <si>
    <t>1,F3-$4.545M</t>
  </si>
  <si>
    <t>3,F3-$4.545M</t>
  </si>
  <si>
    <t>2,F3-$4.545M</t>
  </si>
  <si>
    <t>Ottavino, Adam</t>
  </si>
  <si>
    <t>Pena, Felix</t>
  </si>
  <si>
    <t>1,F3-$5.1M</t>
  </si>
  <si>
    <t>3,F3-$5.1M</t>
  </si>
  <si>
    <t>2,F3-$5.1M</t>
  </si>
  <si>
    <t>1,F1-$746K</t>
  </si>
  <si>
    <t>1,F1-$4.169M</t>
  </si>
  <si>
    <t>1,F4-$11.025M</t>
  </si>
  <si>
    <t>4,F4-$11.025M</t>
  </si>
  <si>
    <t>3,F4-$11.025M</t>
  </si>
  <si>
    <t>2,F4-$11.025M</t>
  </si>
  <si>
    <t>1,F1-$750K</t>
  </si>
  <si>
    <t>Ramirez, Neil</t>
  </si>
  <si>
    <t>1,F1-$263K</t>
  </si>
  <si>
    <t>Robles, Hansel</t>
  </si>
  <si>
    <t>Roe, Chaz</t>
  </si>
  <si>
    <t>1,F2-$1.082M</t>
  </si>
  <si>
    <t>1,F1-$4.62M</t>
  </si>
  <si>
    <t>Sabathia, CC*</t>
  </si>
  <si>
    <t>1,F5-$45M</t>
  </si>
  <si>
    <t>5,F5-$45M</t>
  </si>
  <si>
    <t>4,F5-$45M</t>
  </si>
  <si>
    <t>3,F5-$45M</t>
  </si>
  <si>
    <t>2,F5-$45M</t>
  </si>
  <si>
    <t>Sandoval, Pablo</t>
  </si>
  <si>
    <t>1,F3-$10.5M</t>
  </si>
  <si>
    <t>2,F3-$10.5M</t>
  </si>
  <si>
    <t>Sipp, Tony</t>
  </si>
  <si>
    <t>Smith, Will</t>
  </si>
  <si>
    <t>1,F1-$2.64M</t>
  </si>
  <si>
    <t>1,F3-$10.8M</t>
  </si>
  <si>
    <t>3,F3-$10.8M</t>
  </si>
  <si>
    <t>2,F3-$10.8M</t>
  </si>
  <si>
    <t>1,F3-$5.625M</t>
  </si>
  <si>
    <t>3,F3-$5.625M</t>
  </si>
  <si>
    <t>2,F3-$5.625M</t>
  </si>
  <si>
    <t>1,F5-$35.175M</t>
  </si>
  <si>
    <t>5,F5-$35.175M</t>
  </si>
  <si>
    <t>4,F5-$35.175M</t>
  </si>
  <si>
    <t>3,F5-$35.175M</t>
  </si>
  <si>
    <t>2,F5-$35.175M</t>
  </si>
  <si>
    <t>1,F2-$7.077M</t>
  </si>
  <si>
    <t>2,F2-$7.077M</t>
  </si>
  <si>
    <t>1,F5-$28M</t>
  </si>
  <si>
    <t>5,F5-$28M</t>
  </si>
  <si>
    <t>4,F5-$28M</t>
  </si>
  <si>
    <t>3,F5-$28M</t>
  </si>
  <si>
    <t>2,F5-$28M</t>
  </si>
  <si>
    <t>1,F1-$210K</t>
  </si>
  <si>
    <t>Tropeano, Nick</t>
  </si>
  <si>
    <t>1,F3-$12M</t>
  </si>
  <si>
    <t>2,F3-$12M</t>
  </si>
  <si>
    <t>3,F3-$12M</t>
  </si>
  <si>
    <t>1,F5-$31M</t>
  </si>
  <si>
    <t>5,F5-$31M</t>
  </si>
  <si>
    <t>4,F5-$31M</t>
  </si>
  <si>
    <t>3,F5-$31M</t>
  </si>
  <si>
    <t>2,F5-$31M</t>
  </si>
  <si>
    <t>1,F1-$706K</t>
  </si>
  <si>
    <t>Venters, Johnny</t>
  </si>
  <si>
    <t>1,F2-$1.474M</t>
  </si>
  <si>
    <t>2,F2-$1.474M</t>
  </si>
  <si>
    <t>VerHagen, Drew</t>
  </si>
  <si>
    <t>1,F3-$4.05M</t>
  </si>
  <si>
    <t>2,F3-$4.05M</t>
  </si>
  <si>
    <t>3,F3-$4.05M</t>
  </si>
  <si>
    <t>Voit, Luke</t>
  </si>
  <si>
    <t>1,F5-$12.5M</t>
  </si>
  <si>
    <t>Wisler, Matt</t>
  </si>
  <si>
    <t>1,F1-$630K</t>
  </si>
  <si>
    <t>1,F1-$4.867M</t>
  </si>
  <si>
    <t>1,F5-$15M</t>
  </si>
  <si>
    <t>5,F5-$15M</t>
  </si>
  <si>
    <t>4,F5-$15M</t>
  </si>
  <si>
    <t>3,F5-$15M</t>
  </si>
  <si>
    <t>2,F5-$15M</t>
  </si>
  <si>
    <t>Mikolas, Miles (1,F1-$10.252M)</t>
  </si>
  <si>
    <t>Culberson, Charlie (1,F1-$3M)</t>
  </si>
  <si>
    <t>Miley, Wade (1,F2-$3.67M)</t>
  </si>
  <si>
    <t>Perez, Oliver (1,F1-$746K)</t>
  </si>
  <si>
    <t>Guyer, Brandon (1,F2-$500K)</t>
  </si>
  <si>
    <t>Britton, Zach (1,F3-$3M)</t>
  </si>
  <si>
    <t>Perez, Salvador (1,F5-$15.75M)</t>
  </si>
  <si>
    <t>Taylor, Chris (1,F5-$28M)</t>
  </si>
  <si>
    <t>Barnette, Tony (1,F2-$$500K)</t>
  </si>
  <si>
    <t>Fister, Doug (1,F1-200K)</t>
  </si>
  <si>
    <t>Avila, Alex (1,F1-$375K)</t>
  </si>
  <si>
    <t>Gomez, Carlos (1,F1-200K)</t>
  </si>
  <si>
    <t>Hechavarria, Adeiny (1,F4-$7.321M)</t>
  </si>
  <si>
    <t>Mercer, Jordy (1,F3-$3.957M)</t>
  </si>
  <si>
    <t>Torreyes, Ronald (1,F1-$210K)</t>
  </si>
  <si>
    <t>Valencia, Danny (1,F1-$706K)</t>
  </si>
  <si>
    <t>Casilla, Santiago (1,F1-$370K)</t>
  </si>
  <si>
    <t>Cedeno, Xavier (1,F1-$420K)</t>
  </si>
  <si>
    <t>Coleman, Louis (1,F1-$350K)</t>
  </si>
  <si>
    <t>de la Rosa, Jorge (1,F1-200K)</t>
  </si>
  <si>
    <t>Martin, Chris (1,F1-$580K)</t>
  </si>
  <si>
    <t>Miller, Justin (1,F1-$1.085M)</t>
  </si>
  <si>
    <t>Ziegler, Brad (1,F1-$630K)</t>
  </si>
  <si>
    <t>Castillo, Welington (1,F3-$2.49M)</t>
  </si>
  <si>
    <t>Cozart, Zack (1,F3-$2.325M)</t>
  </si>
  <si>
    <t>Duffy, Matt (1,F1-$4.5M)</t>
  </si>
  <si>
    <t>Davis, Wade (1,F3-$6,949M)</t>
  </si>
  <si>
    <t>Oberg, Scott (1,F3-$4.545M)</t>
  </si>
  <si>
    <t>Canha, Mark (1,F3-$3.6M)</t>
  </si>
  <si>
    <t>Dyson, Jarrod (1,F2-$500K)</t>
  </si>
  <si>
    <t>Flowers, Tyler (1,F3-$3.349M)</t>
  </si>
  <si>
    <t>Mathis, Jeff (1,F1-200K)</t>
  </si>
  <si>
    <t>Moreland, Mitch (1,F3-$3.45M)</t>
  </si>
  <si>
    <t>Freeman, Sam* (1,F2-$510K)</t>
  </si>
  <si>
    <t>Morgan, Adam* (1,F2-$750K)</t>
  </si>
  <si>
    <t>O'Day, Darren (1,F2-$510K)</t>
  </si>
  <si>
    <t>Sipp, Tony (1,F2-$1.15M)</t>
  </si>
  <si>
    <t>Maile, Luke (1,F3-$2.985M)</t>
  </si>
  <si>
    <t>Miller, Brad (1,F2-$550K)</t>
  </si>
  <si>
    <t>Romine, Austin (1,F3-$2.985M)</t>
  </si>
  <si>
    <t>Span, Denard (1,F3-$5.625M)</t>
  </si>
  <si>
    <t>Bracho, Silvino (1,F2-$1.15M)</t>
  </si>
  <si>
    <t>Garcia, Jaime* (1,F1-$215K)</t>
  </si>
  <si>
    <t>Lyles, Jordan (1,F2-$3.35M)</t>
  </si>
  <si>
    <t>May, Trevor (1,F2-$950K)</t>
  </si>
  <si>
    <t>McCarthy, Kevin (1,F2-$1.35M)</t>
  </si>
  <si>
    <t>Mejia, Adalberto (1,F2-$510K)</t>
  </si>
  <si>
    <t>Rodney, Fernando (1,F2-$1.15M)</t>
  </si>
  <si>
    <t>Cruz, Nelson R. (1,F1-$4.632M)</t>
  </si>
  <si>
    <t>Frazier, Todd (1,F2-$1.35M)</t>
  </si>
  <si>
    <t>Hundley, Nick (1,F1-$946K)</t>
  </si>
  <si>
    <t>Anderson, Brett* (1,F2-$3.6M)</t>
  </si>
  <si>
    <t>Bettis, Chad (1,F2-$4.4M)</t>
  </si>
  <si>
    <t>DeSclafani, Anthony (1,F5-$16M)</t>
  </si>
  <si>
    <t>Hammel, Jason (1,F1-$2.8M)</t>
  </si>
  <si>
    <t>Madson, Ryan (1,F2-$600K)</t>
  </si>
  <si>
    <t>Vargas, Jason (1,F2-$3.6M)</t>
  </si>
  <si>
    <t>Gordon, Alex (1,F3-$8.4M)</t>
  </si>
  <si>
    <t>Kratz, Erik (1,F2-$600K)</t>
  </si>
  <si>
    <t>Buchholz, Clay (1,F3-$8.25M)</t>
  </si>
  <si>
    <t>Erlin, Robbie* (1,F5-$12.75M)</t>
  </si>
  <si>
    <t>Nicasio, Juan (1,F3-$1M)</t>
  </si>
  <si>
    <t>Pena, Felix (1,F3-$5.1M)</t>
  </si>
  <si>
    <t>Holt, Brock (1,F3-$6.6M)</t>
  </si>
  <si>
    <t>Kendrick, Howie (1,F2-$500K)</t>
  </si>
  <si>
    <t>Sandoval, Pablo (1,F3-$1M)</t>
  </si>
  <si>
    <t>Blevins, Jerry (1,F1-200K)</t>
  </si>
  <si>
    <t>Doolittle, Sean* (1,F5-$9.975M)</t>
  </si>
  <si>
    <t>Hudson, Daniel (1,F1-$645K)</t>
  </si>
  <si>
    <t>Kintzler, Brandon (1,F2-$700K)</t>
  </si>
  <si>
    <t>Hernandez, Felix (1,F4-$8.216M)</t>
  </si>
  <si>
    <t>Nono, Vidal* (1,F2-$500K)</t>
  </si>
  <si>
    <t>D'arnaud, Chase (1,F1-200K)</t>
  </si>
  <si>
    <t>Gordon, Dee (1,F3-$6M)</t>
  </si>
  <si>
    <t>Granderson, Curt (1,F1-$1.4M)</t>
  </si>
  <si>
    <t>Mauer, Joe (1,F1-$1.8M)</t>
  </si>
  <si>
    <t>Romine, Andrew (1,F1-$200k)</t>
  </si>
  <si>
    <t>Brach, Brad (1,F2-$1.45M)</t>
  </si>
  <si>
    <t>Colon, Bartolo (1,F1-$2M)</t>
  </si>
  <si>
    <t>Diekman, Jake* (1,F1-$585K)</t>
  </si>
  <si>
    <t>Elias, Roenis* (1,F2-$4M)</t>
  </si>
  <si>
    <t>Romo, Sergio (1,F1-$1.5M)</t>
  </si>
  <si>
    <t>VerHagen, Drew (1,F3-$4.05M)</t>
  </si>
  <si>
    <t>Wisler, Matt (1,F3-$1.2M)</t>
  </si>
  <si>
    <t>Donaldson, Josh (1,F3-$8.475M)</t>
  </si>
  <si>
    <t>McCann, Brian (1,F2-$670K)</t>
  </si>
  <si>
    <t>Reddick, Josh (1,F3-$3.6M)</t>
  </si>
  <si>
    <t>Fiers, Mike (1,X1-5M)</t>
  </si>
  <si>
    <t>Blackmon, Charlie (1,F4-$18M)</t>
  </si>
  <si>
    <t>Casali, Curt (1,F3-$1.95M)</t>
  </si>
  <si>
    <t>Escobar, Eduardo (1,F5-$19M)</t>
  </si>
  <si>
    <t>Lucroy, Jonathan (1,F4-6.3M)</t>
  </si>
  <si>
    <t>Choo, Shin-Soo (1,F1-$3.212M)</t>
  </si>
  <si>
    <t>Gardner, Brett (1,F1-$3.911)</t>
  </si>
  <si>
    <t>Gyorko, Jedd (1,F1-$4.325M)</t>
  </si>
  <si>
    <t>Kemp, Matt (1,F1-$5.133M)</t>
  </si>
  <si>
    <t>Zobrist, Ben (1,F1-$4.867M)</t>
  </si>
  <si>
    <t>Goeddel, Erik (1,F1-$531K)</t>
  </si>
  <si>
    <t>Hill, Rich* (1,F2-$7.182M)</t>
  </si>
  <si>
    <t>Jeffress, Jeremy (1,F1-$4.612M)</t>
  </si>
  <si>
    <t>Leake, Mike (1,F3-$11.5M)</t>
  </si>
  <si>
    <t>Roe, Chaz (1,F2-$1.082M)</t>
  </si>
  <si>
    <t>Smith, Will (1,F1-$2.64M)</t>
  </si>
  <si>
    <t>Venters, Johnny (1,F2-$1.474M)</t>
  </si>
  <si>
    <t>Encarnacion, Edwin (1,F4-$6.693M)</t>
  </si>
  <si>
    <t>Hosmer, Eric (1,F4-$10.5M)</t>
  </si>
  <si>
    <t>Axford, John (1,F1-$350K)</t>
  </si>
  <si>
    <t>Bailey, Homer (1,F1-$350K)</t>
  </si>
  <si>
    <t>Holland, Derek* (1,F3-$12.825M)</t>
  </si>
  <si>
    <t>Stammen, Craig (1,F2-$8M)</t>
  </si>
  <si>
    <t>Alvarez, Pedro (1,F1-$250k)</t>
  </si>
  <si>
    <t>Ellis, A.J. (1,F1-$900K)</t>
  </si>
  <si>
    <t>Flaherty, Ryan (1,F1-$350K)</t>
  </si>
  <si>
    <t>Gentry, Craig (1,F1-$350K)</t>
  </si>
  <si>
    <t>Machado, Dixon (1,F2-$700K)</t>
  </si>
  <si>
    <t>Chavez, Jesse (1,F2-$8M)</t>
  </si>
  <si>
    <t>Gant, John (1,F4-$12M)</t>
  </si>
  <si>
    <t>Ottavino, Adam (1,F2-$8M)</t>
  </si>
  <si>
    <t>Vazquez, Felipe* (1,L5-14M)</t>
  </si>
  <si>
    <t>Sale, Chris (1,F5-$45M)</t>
  </si>
  <si>
    <t>Turner, Justin (1,F5-$31M)</t>
  </si>
  <si>
    <t>Voit, Luke (1,F5-$12.5M)</t>
  </si>
  <si>
    <t>Hand, Brad* (1,F1-$5M)</t>
  </si>
  <si>
    <t>Ianetta, Chris (1,F3-$4.001M)</t>
  </si>
  <si>
    <t>Morales, Kendrys+ (1,F2-$2.7M)</t>
  </si>
  <si>
    <t>Posey, Buster (1,F4-$11.025M)</t>
  </si>
  <si>
    <t>Bassitt, Chris (1,F2-$2.5M)</t>
  </si>
  <si>
    <t>Kelley, Shawn (1,F2-$2.5M)</t>
  </si>
  <si>
    <t>Desmond, Ian (1,F3-$1.8M)</t>
  </si>
  <si>
    <t>Muncy, Max (1,F4-$20.4M)</t>
  </si>
  <si>
    <t>Santana, Carlos (1,F3-$10.5M)</t>
  </si>
  <si>
    <t>Jackson, Edwin (1,F1-$3.317M)</t>
  </si>
  <si>
    <t>Kimbrel, Craig (1,F3-$11.026M)</t>
  </si>
  <si>
    <t>McFarland, TJ* (1,F1-$2.442M)</t>
  </si>
  <si>
    <t>Petit, Yusmeiro (1,F1-$4.169M)</t>
  </si>
  <si>
    <t>Sabathia, CC* (1,F1-$4.62M)</t>
  </si>
  <si>
    <t>Strop, Pedro (1,F2-$7.077M)</t>
  </si>
  <si>
    <t>Choi, Ji-Man (1,F2-$1.838M)</t>
  </si>
  <si>
    <t>Kemp, Tony (1,F1-$1.7M)</t>
  </si>
  <si>
    <t>Stanton, Giancarlo (1,F5-$35.175M)</t>
  </si>
  <si>
    <t>Tropeano, Nick (1,F3-$12M)</t>
  </si>
  <si>
    <t>Zunino, Mike (1,F5-$15M)</t>
  </si>
  <si>
    <t>Cano, Robinson (1,F4-$22.046M)</t>
  </si>
  <si>
    <t>Ramirez, Hanley (1,F1-$750K)</t>
  </si>
  <si>
    <t>Smoak, Justin (1,F3-$10.8M)</t>
  </si>
  <si>
    <t>Bumgarner, Madison (1,F4-$20.885M)</t>
  </si>
  <si>
    <t>Nova, Ivan (1,F2-$8.085M)</t>
  </si>
  <si>
    <t>Ramirez, Neil (1,F1-$263K)</t>
  </si>
  <si>
    <t>Robles, Hansel (1,F1-$200k)</t>
  </si>
  <si>
    <t>Samardzija, Jeff (1,F2-$500K)</t>
  </si>
  <si>
    <t>Santana, Ervin (1,F2-$500K)</t>
  </si>
  <si>
    <t>Forsythe, Logan (1,F2-$1.418M)</t>
  </si>
  <si>
    <t>Harrison, Josh (1,F2-$2.316M)</t>
  </si>
  <si>
    <t>NOVEMBER</t>
  </si>
  <si>
    <t>The Hobokin Bums send Starlin Castro to the Aspen Rainmakers for $4,000,000</t>
  </si>
  <si>
    <t>trx 7</t>
  </si>
  <si>
    <t>2019 TRX #8</t>
  </si>
  <si>
    <t>2019 TRX #7</t>
  </si>
  <si>
    <t>TRX #7</t>
  </si>
  <si>
    <t>The Rabbits send Joc Pederson + WAI RD5(2019) to Los Angeles in exchange for Marco Gonzales</t>
  </si>
  <si>
    <t>GCG trades Steve Pearce to LAO for Jarlin Garcia and LAO 2019 #6</t>
  </si>
  <si>
    <t>DECEMBER</t>
  </si>
  <si>
    <t>2019 TRX #9</t>
  </si>
  <si>
    <t>trx 9</t>
  </si>
  <si>
    <t>Virginia trades Andres Gimenez (Min), Blaine Hardy, Renato Nunez, 2019 VIR #4 to Mudville for Jean Segura and $4M</t>
  </si>
  <si>
    <t>2019 TRX #10</t>
  </si>
  <si>
    <t>trx 10</t>
  </si>
  <si>
    <t>TRX  #10</t>
  </si>
  <si>
    <t>TRX #10</t>
  </si>
  <si>
    <t>The Waikiki Rabbits send Marco Gonzales, James McCann, &amp; Louis Coleman to Columbus for Dallas Keuchel, Will Harris, Ken Giles, Forrest Whitley (min), and Cristian Pache (min)</t>
  </si>
  <si>
    <t>2019 TRX #11</t>
  </si>
  <si>
    <t>trx 8, trx 11</t>
  </si>
  <si>
    <t>trx 11</t>
  </si>
  <si>
    <t>The Aspen Rainmakers trade Caleb Joseph to the Washington Republics for a package of Cracker Jacks (with the prize, of course)</t>
  </si>
  <si>
    <t>2019 TRX #12</t>
  </si>
  <si>
    <t>trx 12</t>
  </si>
  <si>
    <t>The Aspen Rainmakers trade Jose Reyes and $2,500,000 to Mudville for a corncob pipe, a button, two pieces of coal and most of all a magic old silk hat.</t>
  </si>
  <si>
    <t>2019 TRX #13</t>
  </si>
  <si>
    <t>trx 13</t>
  </si>
  <si>
    <t>Greenville trades Gio Gonzalez and $3.5M to Virginia for 2019 VIR #2 draft pick</t>
  </si>
  <si>
    <t>2019 TRX #14</t>
  </si>
  <si>
    <t>trx 14</t>
  </si>
  <si>
    <t>TRX #14</t>
  </si>
  <si>
    <t>Los Angeles sends Rick Porcello, Reynaldo Lopez and 2019 #1 to Mansfield for Jacob Degrom</t>
  </si>
  <si>
    <t>2019 TRX #15</t>
  </si>
  <si>
    <t>trx 15</t>
  </si>
  <si>
    <t xml:space="preserve">The Rabbits agree to send Nick Ahmed, Hector Santiago, Chase Headley, Cristian Pache (min) and WAI R4(2019) to the New Jersey Blue Devils in exchange for Andrelton Simmons and NJ R4(2019). </t>
  </si>
  <si>
    <t>2019 TRX #16</t>
  </si>
  <si>
    <t>trx 16</t>
  </si>
  <si>
    <t xml:space="preserve">Chicago cuts Jimenez </t>
  </si>
  <si>
    <t>Rick Blount</t>
  </si>
  <si>
    <t>Lopez, Yoan</t>
  </si>
  <si>
    <t>Lopez, Yoan (MM)</t>
  </si>
  <si>
    <t>Salary</t>
  </si>
  <si>
    <t>McNeil, Jeff</t>
  </si>
  <si>
    <t>Mize, Casey</t>
  </si>
  <si>
    <t>Suarez, Andrew</t>
  </si>
  <si>
    <t>Keller, Brad</t>
  </si>
  <si>
    <t>Bart, Joey</t>
  </si>
  <si>
    <t>Kiner-Falefa, Isiah</t>
  </si>
  <si>
    <t>Rodriguez, Dereck</t>
  </si>
  <si>
    <t>Patino, Luis</t>
  </si>
  <si>
    <t>Kikuchi, Yusei</t>
  </si>
  <si>
    <t>Yarbrough, Ryan</t>
  </si>
  <si>
    <t>Gorman, Nolan</t>
  </si>
  <si>
    <t>Chirinos, Yonny</t>
  </si>
  <si>
    <t>Peralta, Freddy</t>
  </si>
  <si>
    <t>Goodrum, Niko</t>
  </si>
  <si>
    <t>Paddack, Nick</t>
  </si>
  <si>
    <t>Madrigal, Nick</t>
  </si>
  <si>
    <t>Richards, Trevor</t>
  </si>
  <si>
    <t>Dominguez, Seranthony</t>
  </si>
  <si>
    <t>Brujan, Vidal</t>
  </si>
  <si>
    <t>Lux, Gavin</t>
  </si>
  <si>
    <t>Wilson, Bryse</t>
  </si>
  <si>
    <t>Laureano, Ramon</t>
  </si>
  <si>
    <t>Rodriguez, Richard</t>
  </si>
  <si>
    <t>James, Josh</t>
  </si>
  <si>
    <t>India, Jonathan</t>
  </si>
  <si>
    <t>Chisholm, Jazz</t>
  </si>
  <si>
    <t>Castillo, Diego</t>
  </si>
  <si>
    <t>Kelenic, Jarred</t>
  </si>
  <si>
    <t>Lauer, Eric</t>
  </si>
  <si>
    <t>Bote, David</t>
  </si>
  <si>
    <t>Singer, Brady</t>
  </si>
  <si>
    <t>Liberatore, Matthew</t>
  </si>
  <si>
    <t>Mesa, Victor Victor</t>
  </si>
  <si>
    <t>Reyes, Franmil</t>
  </si>
  <si>
    <t>Allen, Logan</t>
  </si>
  <si>
    <t>Cave, Jake</t>
  </si>
  <si>
    <t>Martin, Corbin</t>
  </si>
  <si>
    <t>Trivino, Lou</t>
  </si>
  <si>
    <t>O'Hearn, Ryan</t>
  </si>
  <si>
    <t>Field, Johnny</t>
  </si>
  <si>
    <t>Tucker, Cole</t>
  </si>
  <si>
    <t>Lowe, Brandon</t>
  </si>
  <si>
    <t>Hirano, Yoshihisa</t>
  </si>
  <si>
    <t>Brasier, Ryan</t>
  </si>
  <si>
    <t>Hernandez, Ronaldo</t>
  </si>
  <si>
    <t>Hall, DL</t>
  </si>
  <si>
    <t>Moronta, Reyes</t>
  </si>
  <si>
    <t>Howard, Spencer</t>
  </si>
  <si>
    <t>Santillan, Tony</t>
  </si>
  <si>
    <t>Bohm, Alec</t>
  </si>
  <si>
    <t>Castillo, Jose</t>
  </si>
  <si>
    <t>Duggar, Steven</t>
  </si>
  <si>
    <t>Ferguson, Caleb</t>
  </si>
  <si>
    <t>Fletcher, David</t>
  </si>
  <si>
    <t>Glover, Koda</t>
  </si>
  <si>
    <t>Crouse, Hans</t>
  </si>
  <si>
    <t>Cruz, Oneil</t>
  </si>
  <si>
    <t>Santana, Edgar</t>
  </si>
  <si>
    <t>Groshans, Jordan</t>
  </si>
  <si>
    <t>Fry, Jace</t>
  </si>
  <si>
    <t>Lopez, Pablo</t>
  </si>
  <si>
    <t>Hess, David</t>
  </si>
  <si>
    <t>Koch, Matt</t>
  </si>
  <si>
    <t>Canning, Griffin</t>
  </si>
  <si>
    <t>Hoerner, Nico</t>
  </si>
  <si>
    <t>Garcia, Luis Jose</t>
  </si>
  <si>
    <t>Wynns, Austin</t>
  </si>
  <si>
    <t>Biddle, Jesse</t>
  </si>
  <si>
    <t>Lowe, Nate</t>
  </si>
  <si>
    <t>Carle, Shane</t>
  </si>
  <si>
    <t>Astudillo, Willians</t>
  </si>
  <si>
    <t>Mullins, Cedric</t>
  </si>
  <si>
    <t>Waters, Drew</t>
  </si>
  <si>
    <t>Lynch, Daniel</t>
  </si>
  <si>
    <t>Cartaya, Diego</t>
  </si>
  <si>
    <t>Ramirez, Noe</t>
  </si>
  <si>
    <t>Vientos, Mark</t>
  </si>
  <si>
    <t>Larnach, Trevor</t>
  </si>
  <si>
    <t>Winkler, Dan</t>
  </si>
  <si>
    <t>Montero, Elehuris</t>
  </si>
  <si>
    <t>Floro, Dylan</t>
  </si>
  <si>
    <t>Loaisiga, Jonathan</t>
  </si>
  <si>
    <t>Guzman, Ronald</t>
  </si>
  <si>
    <t>Widener, Taylor</t>
  </si>
  <si>
    <t>Cimber, Adam</t>
  </si>
  <si>
    <t>Amaya, Miguel</t>
  </si>
  <si>
    <t>Martinez, Julio Pablo</t>
  </si>
  <si>
    <t>Gomber, Austin</t>
  </si>
  <si>
    <t>Fillmyer, Heath</t>
  </si>
  <si>
    <t>Lamarre, Ryan</t>
  </si>
  <si>
    <t>McKenna, Ryan</t>
  </si>
  <si>
    <t>Villanueva, Christian</t>
  </si>
  <si>
    <t>Cole, Taylor</t>
  </si>
  <si>
    <t>Briceno, Jose</t>
  </si>
  <si>
    <t>Swaggerty, Travis</t>
  </si>
  <si>
    <t>Melendez, MJ</t>
  </si>
  <si>
    <t>Garcia, Deivi</t>
  </si>
  <si>
    <t>Martini, Nick</t>
  </si>
  <si>
    <t>Anderson, Justin</t>
  </si>
  <si>
    <t>Palka, Daniel</t>
  </si>
  <si>
    <t>Luplow, Jordan</t>
  </si>
  <si>
    <t>Greiner, Grayson</t>
  </si>
  <si>
    <t>Williams, Mason</t>
  </si>
  <si>
    <t>Nottingham, Jacob</t>
  </si>
  <si>
    <t>Beeks, Jalen</t>
  </si>
  <si>
    <t>Valdez, Framber</t>
  </si>
  <si>
    <t>Casas, Triston</t>
  </si>
  <si>
    <t>Swanson, Erik</t>
  </si>
  <si>
    <t>Suero, Wander</t>
  </si>
  <si>
    <t>Plutko, Adam</t>
  </si>
  <si>
    <t>Varsho, Daulton</t>
  </si>
  <si>
    <t>Oswalt, Corey</t>
  </si>
  <si>
    <t>Arano, Victor</t>
  </si>
  <si>
    <t>Diaz, Isan</t>
  </si>
  <si>
    <t>Herrera, Rosell</t>
  </si>
  <si>
    <t>Santana, Dennis</t>
  </si>
  <si>
    <t>Kramer, Kevin</t>
  </si>
  <si>
    <t>Wood, Hunter</t>
  </si>
  <si>
    <t>Fox, Lucius</t>
  </si>
  <si>
    <t>Thompson, Bubba</t>
  </si>
  <si>
    <t>Gilbert, Logan</t>
  </si>
  <si>
    <t>Buttrey, Ty</t>
  </si>
  <si>
    <t>Williams, Taylor</t>
  </si>
  <si>
    <t>Beer, Seth</t>
  </si>
  <si>
    <t>Guerrero, Tayron</t>
  </si>
  <si>
    <t>Fry, Paul</t>
  </si>
  <si>
    <t>Ramirez, Yefry</t>
  </si>
  <si>
    <t>De Los Santos,Enyel</t>
  </si>
  <si>
    <t>Kowar, Jackson</t>
  </si>
  <si>
    <t>Magill, Matt</t>
  </si>
  <si>
    <t>Knight, Blaine</t>
  </si>
  <si>
    <t>Tejeda, Anderson</t>
  </si>
  <si>
    <t>Reyes, Pablo</t>
  </si>
  <si>
    <t>Corcino, Daniel</t>
  </si>
  <si>
    <t>Poyner, Bobby</t>
  </si>
  <si>
    <t>Biggio, Cavan</t>
  </si>
  <si>
    <t>Mendez, Yohander</t>
  </si>
  <si>
    <t>Dean, Austin</t>
  </si>
  <si>
    <t>Rodriguez, Jefry</t>
  </si>
  <si>
    <t>Lee, Khalil</t>
  </si>
  <si>
    <t>Hamilton, Ian</t>
  </si>
  <si>
    <t>Poncedeleon, Daniel</t>
  </si>
  <si>
    <t>Burdi, Nick</t>
  </si>
  <si>
    <t>Marquez, Brailyn</t>
  </si>
  <si>
    <t>Nido, Tomas</t>
  </si>
  <si>
    <t>Feltman, Durbin</t>
  </si>
  <si>
    <t>Murray, Kyler</t>
  </si>
  <si>
    <t>Valera, George</t>
  </si>
  <si>
    <t>Solak, Nick</t>
  </si>
  <si>
    <t>Kelly, Merrill</t>
  </si>
  <si>
    <t>Meadows, Parker</t>
  </si>
  <si>
    <t>Nix, Jacob</t>
  </si>
  <si>
    <t>Mayers, Mike</t>
  </si>
  <si>
    <t>Smith, Kevin</t>
  </si>
  <si>
    <t>Nevin, Tyler</t>
  </si>
  <si>
    <t>Kolarek, Adam</t>
  </si>
  <si>
    <t>Black, Ray</t>
  </si>
  <si>
    <t>Lin, Tzu-Wei</t>
  </si>
  <si>
    <t>Blandino, Alex</t>
  </si>
  <si>
    <t>Cozens, Dylan</t>
  </si>
  <si>
    <t>Pardinho, Eric</t>
  </si>
  <si>
    <t>Abreu, Bryan</t>
  </si>
  <si>
    <t>Tellez, Rowdy</t>
  </si>
  <si>
    <t>Hill, Tim</t>
  </si>
  <si>
    <t>Rodriguez, Ronny</t>
  </si>
  <si>
    <t>Edwards, Xavier</t>
  </si>
  <si>
    <t>Pena, Francisco</t>
  </si>
  <si>
    <t>Pannone, Thomas</t>
  </si>
  <si>
    <t>Stewart, Kohl</t>
  </si>
  <si>
    <t>O'Brien, Peter</t>
  </si>
  <si>
    <t>Stock, Robert</t>
  </si>
  <si>
    <t>Garcia, Aramis</t>
  </si>
  <si>
    <t>Clemens, Kody</t>
  </si>
  <si>
    <t>Kieboom, Spencer</t>
  </si>
  <si>
    <t>Sobotka, Chad</t>
  </si>
  <si>
    <t>Irvin, Cole</t>
  </si>
  <si>
    <t>Kennedy, Brett</t>
  </si>
  <si>
    <t>Sosa, Edmundo</t>
  </si>
  <si>
    <t>Ockimey, Josh</t>
  </si>
  <si>
    <t>Rondon, Jose</t>
  </si>
  <si>
    <t>Robinson, Kristian</t>
  </si>
  <si>
    <t>Wieck, Brad</t>
  </si>
  <si>
    <t>Hansen, Austin</t>
  </si>
  <si>
    <t>Musgrave, Harrison</t>
  </si>
  <si>
    <t>Wingenter, Trey</t>
  </si>
  <si>
    <t>Davis, Austin</t>
  </si>
  <si>
    <t>Stewart, DJ</t>
  </si>
  <si>
    <t>King, Mike</t>
  </si>
  <si>
    <t>Tocci, Carlos</t>
  </si>
  <si>
    <t>Mauricio, Ronny</t>
  </si>
  <si>
    <t>Alcantara, Victor</t>
  </si>
  <si>
    <t>Adams, Jordyn</t>
  </si>
  <si>
    <t>Perez, Michael</t>
  </si>
  <si>
    <t>Smith Jr, Dwight</t>
  </si>
  <si>
    <t>Turang, Brice</t>
  </si>
  <si>
    <t>Moya, Gabriel</t>
  </si>
  <si>
    <t>Rivera, Yadiel</t>
  </si>
  <si>
    <t>Ademan, Aramis</t>
  </si>
  <si>
    <t>Lakins, Travis</t>
  </si>
  <si>
    <t>Zamora, Daniel</t>
  </si>
  <si>
    <t>Hu, Chih-Wei</t>
  </si>
  <si>
    <t>Nova, Freudis</t>
  </si>
  <si>
    <t>Brown, Zack</t>
  </si>
  <si>
    <t>Cuevas, Noel</t>
  </si>
  <si>
    <t>Hermosillo, Michael</t>
  </si>
  <si>
    <t>Beck, Austin</t>
  </si>
  <si>
    <t>Ciuffo, Nick</t>
  </si>
  <si>
    <t>Arozarena, Randy</t>
  </si>
  <si>
    <t>Festa, Matthew</t>
  </si>
  <si>
    <t>2019 Draft</t>
  </si>
  <si>
    <t>Hernandez, Elieser</t>
  </si>
  <si>
    <t>Knizner, Andrew</t>
  </si>
  <si>
    <t>Oviedo, Luis Jose</t>
  </si>
  <si>
    <t>Hernandez, Darwinzon</t>
  </si>
  <si>
    <t>Gomez, Moises Manuel</t>
  </si>
  <si>
    <t>Viloria, Meibrys</t>
  </si>
  <si>
    <t>Naylor, Bo</t>
  </si>
  <si>
    <t>Brannen, Cole</t>
  </si>
  <si>
    <t>Underwood Jr, Duane</t>
  </si>
  <si>
    <t>Brewer, Colten</t>
  </si>
  <si>
    <t>16</t>
  </si>
  <si>
    <t>17</t>
  </si>
  <si>
    <t>18</t>
  </si>
  <si>
    <t>19</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</si>
  <si>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</si>
  <si>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</si>
  <si>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</si>
  <si>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</si>
  <si>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</si>
  <si>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</si>
  <si>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</si>
  <si>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</si>
  <si>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</si>
  <si>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</si>
  <si>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</si>
  <si>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</si>
  <si>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</si>
  <si>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</si>
  <si>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</si>
  <si>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</si>
  <si>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</si>
  <si>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</si>
  <si>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</si>
  <si>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</si>
  <si>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</si>
  <si>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</si>
  <si>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</si>
  <si>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</si>
  <si>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</si>
  <si>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</si>
  <si>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</si>
  <si>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</si>
  <si>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</si>
  <si>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</si>
  <si>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</si>
  <si>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</si>
  <si>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</si>
  <si>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</si>
  <si>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</si>
  <si>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</si>
  <si>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</si>
  <si>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</si>
  <si>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</si>
  <si>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</si>
  <si>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</si>
  <si>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</si>
  <si>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</si>
  <si>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</si>
  <si>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</si>
  <si>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</si>
  <si>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</si>
  <si>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</si>
  <si>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</si>
  <si>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</si>
  <si>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</si>
  <si>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</si>
  <si>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</si>
  <si>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</si>
  <si>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</si>
  <si>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</si>
  <si>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</si>
  <si>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</si>
  <si>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</si>
  <si>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</si>
  <si>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</si>
  <si>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</si>
  <si>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</si>
  <si>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</si>
  <si>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</si>
  <si>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</si>
  <si>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</si>
  <si>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</si>
  <si>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</si>
  <si>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</si>
  <si>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</si>
  <si>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</si>
  <si>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</si>
  <si>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</si>
  <si>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</si>
  <si>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</si>
  <si>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</si>
  <si>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</si>
  <si>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</si>
  <si>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</si>
  <si>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</si>
  <si>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</si>
  <si>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</si>
  <si>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</si>
  <si>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</si>
  <si>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</si>
  <si>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</si>
  <si>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</si>
  <si>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</si>
  <si>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</si>
  <si>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</si>
  <si>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</si>
  <si>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</si>
  <si>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</si>
  <si>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</si>
  <si>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</si>
  <si>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</si>
  <si>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</si>
  <si>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</si>
  <si>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</si>
  <si>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</si>
  <si>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</si>
  <si>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</si>
  <si>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</si>
  <si>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</si>
  <si>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</si>
  <si>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</si>
  <si>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</si>
  <si>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</si>
  <si>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</si>
  <si>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</si>
  <si>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</si>
  <si>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</si>
  <si>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</si>
  <si>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</si>
  <si>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</si>
  <si>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</si>
  <si>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</si>
  <si>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</si>
  <si>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</si>
  <si>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</si>
  <si>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</si>
  <si>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</si>
  <si>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</si>
  <si>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</si>
  <si>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</si>
  <si>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</si>
  <si>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</si>
  <si>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</si>
  <si>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</si>
  <si>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</si>
  <si>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</si>
  <si>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</si>
  <si>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</si>
  <si>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</si>
  <si>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</si>
  <si>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</si>
  <si>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</si>
  <si>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</si>
  <si>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</si>
  <si>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</si>
  <si>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</si>
  <si>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</si>
  <si>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</si>
  <si>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</si>
  <si>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</si>
  <si>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</si>
  <si>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</si>
  <si>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</si>
  <si>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</si>
  <si>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</si>
  <si>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</si>
  <si>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</si>
  <si>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</si>
  <si>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</si>
  <si>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</si>
  <si>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</si>
  <si>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</si>
  <si>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</si>
  <si>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</si>
  <si>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</si>
  <si>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</si>
  <si>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</si>
  <si>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</si>
  <si>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</si>
  <si>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</si>
  <si>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</si>
  <si>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</si>
  <si>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</si>
  <si>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</si>
  <si>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</si>
  <si>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</si>
  <si>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</si>
  <si>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</si>
  <si>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</si>
  <si>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</si>
  <si>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</si>
  <si>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</si>
  <si>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</si>
  <si>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</si>
  <si>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</si>
  <si>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</si>
  <si>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</si>
  <si>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</si>
  <si>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</si>
  <si>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</si>
  <si>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</si>
  <si>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</si>
  <si>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</si>
  <si>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</si>
  <si>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</si>
  <si>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</si>
  <si>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</si>
  <si>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</si>
  <si>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</si>
  <si>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</si>
  <si>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</si>
  <si>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</si>
  <si>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</si>
  <si>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</si>
  <si>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</si>
  <si>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</si>
  <si>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</si>
  <si>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1C</t>
  </si>
  <si>
    <t>3C</t>
  </si>
  <si>
    <t>Severino, Luis Martin</t>
  </si>
  <si>
    <t>McNeil, Jeff (Y1)</t>
  </si>
  <si>
    <t>Suarez, Andrew (Y1)</t>
  </si>
  <si>
    <t>Keller, Brad (Y1)</t>
  </si>
  <si>
    <t>Kiner-Falefa, Isiah (Y1)</t>
  </si>
  <si>
    <t>Rodriguez, Dereck (Y1)</t>
  </si>
  <si>
    <t>Yarbrough, Ryan (Y1)</t>
  </si>
  <si>
    <t>Chirinos, Yonny (Y1)</t>
  </si>
  <si>
    <t>Peralta, Freddy (Y1)</t>
  </si>
  <si>
    <t>Goodrum, Niko (Y1)</t>
  </si>
  <si>
    <t>Richards, Trevor (Y1)</t>
  </si>
  <si>
    <t>Dominguez, Seranthony (Y1)</t>
  </si>
  <si>
    <t>Wilson, Bryse (MM)</t>
  </si>
  <si>
    <t>Laureano, Ramon (Y1)</t>
  </si>
  <si>
    <t>Rodriguez, Richard (Y1)</t>
  </si>
  <si>
    <t>James, Josh (MM)</t>
  </si>
  <si>
    <t>Castillo, Diego (Y1)</t>
  </si>
  <si>
    <t>Lauer, Eric (Y1)</t>
  </si>
  <si>
    <t>Bote, David (Y1)</t>
  </si>
  <si>
    <t>Reyes, Franmil (Y1)</t>
  </si>
  <si>
    <t>Cave, Jake (Y1)</t>
  </si>
  <si>
    <t>Trivino, Lou (Y1)</t>
  </si>
  <si>
    <t>O'Hearn, Ryan (Y1)</t>
  </si>
  <si>
    <t>Field, Johnny (Y1)</t>
  </si>
  <si>
    <t>Lowe, Brandon (Y1)</t>
  </si>
  <si>
    <t>Hirano, Yoshihisa (Y1)</t>
  </si>
  <si>
    <t>Brasier, Ryan (Y1)</t>
  </si>
  <si>
    <t>Moronta, Reyes (Y1)</t>
  </si>
  <si>
    <t>Castillo, Jose (Y1)</t>
  </si>
  <si>
    <t>Duggar, Steven (Y1)</t>
  </si>
  <si>
    <t>Ferguson, Caleb (Y1)</t>
  </si>
  <si>
    <t>Fletcher, David (Y1)</t>
  </si>
  <si>
    <t>Glover, Koda (MM)</t>
  </si>
  <si>
    <t>Dozier, Hunter (Y1)</t>
  </si>
  <si>
    <t>Santana, Edgar (Y1)</t>
  </si>
  <si>
    <t>Fry, Jace (Y1)</t>
  </si>
  <si>
    <t>Lopez, Pablo (Y1)</t>
  </si>
  <si>
    <t>Hess, David (Y1)</t>
  </si>
  <si>
    <t>Koch, Matt (Y1)</t>
  </si>
  <si>
    <t>Wynns, Austin (Y1)</t>
  </si>
  <si>
    <t>Biddle, Jesse (Y1)</t>
  </si>
  <si>
    <t>Carle, Shane (Y1)</t>
  </si>
  <si>
    <t>Astudillo, Willians (MM)</t>
  </si>
  <si>
    <t>Mullins, Cedric (Y1)</t>
  </si>
  <si>
    <t>Ramirez, Noe (Y1)</t>
  </si>
  <si>
    <t>Winkler, Dan (Y1)</t>
  </si>
  <si>
    <t>Floro, Dylan (Y1)</t>
  </si>
  <si>
    <t>Loaisiga, Jonathan (MM)</t>
  </si>
  <si>
    <t>Guzman, Ronald (Y1)</t>
  </si>
  <si>
    <t>Cimber, Adam (Y1)</t>
  </si>
  <si>
    <t>Gomber, Austin (Y1)</t>
  </si>
  <si>
    <t>Fillmyer, Heath (Y1)</t>
  </si>
  <si>
    <t>Lamarre, Ryan (Y1)</t>
  </si>
  <si>
    <t>Hernandez, Elieser (Y1)</t>
  </si>
  <si>
    <t>Villanueva, Christian (Y1)</t>
  </si>
  <si>
    <t>Cole, Taylor (Y1)</t>
  </si>
  <si>
    <t>Briceno, Jose (Y1)</t>
  </si>
  <si>
    <t>Martini, Nick (Y1)</t>
  </si>
  <si>
    <t>Anderson, Justin (Y1)</t>
  </si>
  <si>
    <t>Palka, Daniel (Y1)</t>
  </si>
  <si>
    <t>Luplow, Jordan (Y1)</t>
  </si>
  <si>
    <t>Greiner, Grayson (Y1)</t>
  </si>
  <si>
    <t>Williams, Mason (Y1)</t>
  </si>
  <si>
    <t>Nottingham, Jacob (MM)</t>
  </si>
  <si>
    <t>Beeks, Jalen (Y1)</t>
  </si>
  <si>
    <t>Valdez, Framber (Y1)</t>
  </si>
  <si>
    <t>Suero, Wander (Y1)</t>
  </si>
  <si>
    <t>Plutko, Adam (Y1)</t>
  </si>
  <si>
    <t>Oswalt, Corey (Y1)</t>
  </si>
  <si>
    <t>Arano, Victor (Y1)</t>
  </si>
  <si>
    <t>Herrera, Rosell (Y1)</t>
  </si>
  <si>
    <t>Santana, Dennis (MM)</t>
  </si>
  <si>
    <t>Kramer, Kevin (MM)</t>
  </si>
  <si>
    <t>Wood, Hunter (Y1)</t>
  </si>
  <si>
    <t>Buttrey, Ty (MM)</t>
  </si>
  <si>
    <t>Williams, Taylor (Y1)</t>
  </si>
  <si>
    <t>Guerrero, Tayron (Y1)</t>
  </si>
  <si>
    <t>Fry, Paul (Y1)</t>
  </si>
  <si>
    <t>Sierra, Magneuris (Y1)</t>
  </si>
  <si>
    <t>Ramirez, Yefry (Y1)</t>
  </si>
  <si>
    <t>De Los Santos,Enyel (MM)</t>
  </si>
  <si>
    <t>Magill, Matt (Y1)</t>
  </si>
  <si>
    <t>Reyes, Pablo (MM)</t>
  </si>
  <si>
    <t>Corcino, Daniel (MM)</t>
  </si>
  <si>
    <t>Poyner, Bobby (Y1)</t>
  </si>
  <si>
    <t>Mendez, Yohander (MM)</t>
  </si>
  <si>
    <t>Dean, Austin (Y1)</t>
  </si>
  <si>
    <t>Rodriguez, Jefry (Y1)</t>
  </si>
  <si>
    <t>Urena, Richard (Y1)</t>
  </si>
  <si>
    <t>Hamilton, Ian (MM)</t>
  </si>
  <si>
    <t>Poncedeleon, Daniel (Y1)</t>
  </si>
  <si>
    <t>Burdi, Nick (MM)</t>
  </si>
  <si>
    <t>Nido, Tomas (MM)</t>
  </si>
  <si>
    <t>Nix, Jacob (Y1)</t>
  </si>
  <si>
    <t>Mayers, Mike (Y1)</t>
  </si>
  <si>
    <t>Kolarek, Adam (Y1)</t>
  </si>
  <si>
    <t>Black, Ray (MM)</t>
  </si>
  <si>
    <t>Lin, Tzu-Wei (MM)</t>
  </si>
  <si>
    <t>Blandino, Alex (Y1)</t>
  </si>
  <si>
    <t>Cozens, Dylan (MM)</t>
  </si>
  <si>
    <t>Tellez, Rowdy (MM)</t>
  </si>
  <si>
    <t>Hill, Tim (Y1)</t>
  </si>
  <si>
    <t>Rodriguez, Ronny (Y1)</t>
  </si>
  <si>
    <t>Pena, Francisco (Y1)</t>
  </si>
  <si>
    <t>Pannone, Thomas (Y1)</t>
  </si>
  <si>
    <t>Stewart, Kohl (Y1)</t>
  </si>
  <si>
    <t>O'Brien, Peter (MM)</t>
  </si>
  <si>
    <t>Stock, Robert (Y1)</t>
  </si>
  <si>
    <t>Garcia, Aramis (MM)</t>
  </si>
  <si>
    <t>Kieboom, Spencer (Y1)</t>
  </si>
  <si>
    <t>Sobotka, Chad (MM)</t>
  </si>
  <si>
    <t>Kennedy, Brett (MM)</t>
  </si>
  <si>
    <t>Sosa, Edmundo (MM)</t>
  </si>
  <si>
    <t>Rondon, Jose (Y1)</t>
  </si>
  <si>
    <t>Wieck, Brad (MM)</t>
  </si>
  <si>
    <t>Musgrave, Harrison (Y1)</t>
  </si>
  <si>
    <t>Wingenter, Trey (MM)</t>
  </si>
  <si>
    <t>Davis, Austin (Y1)</t>
  </si>
  <si>
    <t>Stewart, DJ (MM)</t>
  </si>
  <si>
    <t>Tocci, Carlos (Y1)</t>
  </si>
  <si>
    <t>Alcantara, Victor (Y1)</t>
  </si>
  <si>
    <t>Perez, Michael (MM)</t>
  </si>
  <si>
    <t>Smith Jr, Dwight (MM)</t>
  </si>
  <si>
    <t>Moya, Gabriel (Y1)</t>
  </si>
  <si>
    <t>Rivera, Yadiel (Y1)</t>
  </si>
  <si>
    <t>Viloria, Meibrys (MM)</t>
  </si>
  <si>
    <t>Zamora, Daniel (MM)</t>
  </si>
  <si>
    <t>Hu, Chih-Wei (MM)</t>
  </si>
  <si>
    <t>Cuevas, Noel (Y1)</t>
  </si>
  <si>
    <t>Hermosillo, Michael (MM)</t>
  </si>
  <si>
    <t>Ciuffo, Nick (MM)</t>
  </si>
  <si>
    <t>Festa, Matthew (MM)</t>
  </si>
  <si>
    <t>Underwood Jr, Duane (MM)</t>
  </si>
  <si>
    <t>Brewer, Colten (MM)</t>
  </si>
  <si>
    <t>FEBRUARY</t>
  </si>
  <si>
    <t>JANUARY</t>
  </si>
  <si>
    <t>Thunder Bay cuts: Brian Ellington, Dustin Ackley, Troy Tulowitzki</t>
  </si>
  <si>
    <t>2019 TRX #18; Terminal Pay</t>
  </si>
  <si>
    <t>Aspen releases and wishes the best of luck to the following players: Wiley Peralta, Nick Goody, Josh Tomlin &amp; Christian Walker</t>
  </si>
  <si>
    <t>Peralta, Wily (3,F3-$1.2M)</t>
  </si>
  <si>
    <t>Ackley, Dustin (5,F5-$8M)</t>
  </si>
  <si>
    <t>2019 TRX #19; Terminal Pay</t>
  </si>
  <si>
    <t>Tomlin, Josh (3,F3-$5.96M)</t>
  </si>
  <si>
    <t>Goody, Nick (3,F3-$4.5M)</t>
  </si>
  <si>
    <t>West Oakland and Columbus have struck a deal! Kahnle, Erceg for Darvish, Luzardo, and the Columbus 2020 4th round pick</t>
  </si>
  <si>
    <t>2019 TRX #20</t>
  </si>
  <si>
    <t>trx 20</t>
  </si>
  <si>
    <t>West Oakland and Plum Island have struck a deal!  Votto  for  PI's 2019 2nd round pick and 4th round pick</t>
  </si>
  <si>
    <t>2019 TRX #21</t>
  </si>
  <si>
    <t>Waikiki agrees to send Jorge de la Rosa to Washington for their 4th round pick in 2020</t>
  </si>
  <si>
    <t>2019 TRX #22</t>
  </si>
  <si>
    <t>trx 22</t>
  </si>
  <si>
    <t xml:space="preserve">The Waikiki Rabbits send former first-round pick Alen Hanson to Mudville in exchange for Zack Brown </t>
  </si>
  <si>
    <t>2019 TRX #23</t>
  </si>
  <si>
    <t>trx 24</t>
  </si>
  <si>
    <t>trx 23</t>
  </si>
  <si>
    <t>2019 TRX #24</t>
  </si>
  <si>
    <t>Gotham City sends $100,000 to Mansfield for Carlos Gomez</t>
  </si>
  <si>
    <t>MARCH</t>
  </si>
  <si>
    <t>Amaya, Miguel (min)</t>
  </si>
  <si>
    <t>Casas, Triston (min)</t>
  </si>
  <si>
    <t>Knight, Blaine (min)</t>
  </si>
  <si>
    <t>Kowar, Jackson (min)</t>
  </si>
  <si>
    <t>Valera, George (min)</t>
  </si>
  <si>
    <t>Larnach, Trevor (min)</t>
  </si>
  <si>
    <t>Pardinho, Eric (min)</t>
  </si>
  <si>
    <t>Gomez, Moises Manuel (min)</t>
  </si>
  <si>
    <t>Lee, Khalil (min)</t>
  </si>
  <si>
    <t>Mauricio, Ronny (min)</t>
  </si>
  <si>
    <t>Oviedo, Luis Jose (min)</t>
  </si>
  <si>
    <t>Robinson, Kristian (min)</t>
  </si>
  <si>
    <t>Thompson, Bubba (min)</t>
  </si>
  <si>
    <t>Brown, Zack (min)</t>
  </si>
  <si>
    <t>Garcia, Deivi (min)</t>
  </si>
  <si>
    <t>Garcia, Luis Jose (min)</t>
  </si>
  <si>
    <t>Howard, Spencer (min)</t>
  </si>
  <si>
    <t>Lynch, Daniel (min)</t>
  </si>
  <si>
    <t>Varsho, Daulton (min)</t>
  </si>
  <si>
    <t>Vientos, Mark (min)</t>
  </si>
  <si>
    <t>Gorman, Nolan (min)</t>
  </si>
  <si>
    <t>Martin, Corbin (min)</t>
  </si>
  <si>
    <t>Bart, Joey (min)</t>
  </si>
  <si>
    <t>Singer, Brady (min)</t>
  </si>
  <si>
    <t>Cartaya, Diego (min)</t>
  </si>
  <si>
    <t>Madrigal, Nick (min)</t>
  </si>
  <si>
    <t>Kelenic, Jarred (min)</t>
  </si>
  <si>
    <t>Mize, Casey (min)</t>
  </si>
  <si>
    <t>Santillan, Tony (min)</t>
  </si>
  <si>
    <t>Diaz, Isan (min)</t>
  </si>
  <si>
    <t>India, Jonathan (min)</t>
  </si>
  <si>
    <t>Smith, Kevin (min)</t>
  </si>
  <si>
    <t>Chisholm, Jazz (min)</t>
  </si>
  <si>
    <t>Lowe, Nate (min)</t>
  </si>
  <si>
    <t>Lux, Gavin (min)</t>
  </si>
  <si>
    <t>Melendez, MJ (min)</t>
  </si>
  <si>
    <t>Mesa, Victor Victor (min)</t>
  </si>
  <si>
    <t>Fox, Lucius (min)</t>
  </si>
  <si>
    <t>Meadows, Parker (min)</t>
  </si>
  <si>
    <t>Tejeda, Anderson (min)</t>
  </si>
  <si>
    <t>Allen, Logan (min)</t>
  </si>
  <si>
    <t>Cruz, Oneil (min)</t>
  </si>
  <si>
    <t>Edwards, Xavier (min)</t>
  </si>
  <si>
    <t>Knizner, Andrew (min)</t>
  </si>
  <si>
    <t>Patino, Luis (min)</t>
  </si>
  <si>
    <t>Solak, Nick (min)</t>
  </si>
  <si>
    <t>Crouse, Hans (min)</t>
  </si>
  <si>
    <t>Hall, DL (min)</t>
  </si>
  <si>
    <t>Hernandez, Ronaldo (min)</t>
  </si>
  <si>
    <t>Hoerner, Nico (min)</t>
  </si>
  <si>
    <t>Murray, Kyler (min)</t>
  </si>
  <si>
    <t>Widener, Taylor (min)</t>
  </si>
  <si>
    <t>Ademan, Aramis (min)</t>
  </si>
  <si>
    <t>Arozarena, Randy (min)</t>
  </si>
  <si>
    <t>Beck, Austin (min)</t>
  </si>
  <si>
    <t>Brannen, Cole (min)</t>
  </si>
  <si>
    <t>Naylor, Bo (min)</t>
  </si>
  <si>
    <t>Nova, Freudis (min)</t>
  </si>
  <si>
    <t>Turang, Brice (min)</t>
  </si>
  <si>
    <t>Biggio, Cavan (min)</t>
  </si>
  <si>
    <t>Hernandez, Darwinzon (min)</t>
  </si>
  <si>
    <t>King, Mike (min)</t>
  </si>
  <si>
    <t>Nevin, Tyler (min)</t>
  </si>
  <si>
    <t>Ockimey, Josh (min)</t>
  </si>
  <si>
    <t>Canning, Griffin (min)</t>
  </si>
  <si>
    <t>McKenna, Ryan (min)</t>
  </si>
  <si>
    <t>Paddack, Nick (min)</t>
  </si>
  <si>
    <t>Tucker, Cole (min)</t>
  </si>
  <si>
    <t>Irvin, Cole (min)</t>
  </si>
  <si>
    <t>Kelly, Merrill (min)</t>
  </si>
  <si>
    <t>Kikuchi, Yusei (min)</t>
  </si>
  <si>
    <t>Groshans, Jordan (min)</t>
  </si>
  <si>
    <t>Martinez, Julio Pablo (min)</t>
  </si>
  <si>
    <t>Swanson, Erik (min)</t>
  </si>
  <si>
    <t>Abreu, Bryan (min)</t>
  </si>
  <si>
    <t>Beer, Seth (min)</t>
  </si>
  <si>
    <t>Clemens, Kody (min)</t>
  </si>
  <si>
    <t>Hansen, Austin (min)</t>
  </si>
  <si>
    <t>Marquez, Brailyn (min)</t>
  </si>
  <si>
    <t>Montero, Elehuris (min)</t>
  </si>
  <si>
    <t>Adams, Jordyn (min)</t>
  </si>
  <si>
    <t>Feltman, Durbin (min)</t>
  </si>
  <si>
    <t>Lakins, Travis (min)</t>
  </si>
  <si>
    <t>Liberatore, Matthew (min)</t>
  </si>
  <si>
    <t>Bohm, Alec (min)</t>
  </si>
  <si>
    <t>Gilbert, Logan (min)</t>
  </si>
  <si>
    <t>Severino, Luis Martin (min)</t>
  </si>
  <si>
    <t>Waters, Drew (min)</t>
  </si>
  <si>
    <t>Brujan, Vidal (min)</t>
  </si>
  <si>
    <t>Swaggerty, Travis (min)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</si>
</sst>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6" formatCode="&quot;$&quot;#,##0_);[Red]\(&quot;$&quot;#,##0\)"/>
    <numFmt numFmtId="44" formatCode="_(&quot;$&quot;* #,##0.00_);_(&quot;$&quot;* \(#,##0.00\);_(&quot;$&quot;* &quot;-&quot;??_);_(@_)"/>
    <numFmt numFmtId="43" formatCode="_(* #,##0.00_);_(* \(#,##0.00\);_(* &quot;-&quot;??_);_(@_)"/>
    <numFmt numFmtId="164" formatCode="&quot;$&quot;#,##0"/>
    <numFmt numFmtId="165" formatCode="_(&quot;$&quot;* #,##0_);_(&quot;$&quot;* \(#,##0\);_(&quot;$&quot;* &quot;-&quot;??_);_(@_)"/>
    <numFmt numFmtId="166" formatCode=".000"/>
    <numFmt numFmtId="167" formatCode="mmm\-yyyy"/>
    <numFmt numFmtId="168" formatCode="_(&quot;$&quot;* #,##0_);[Red]_(&quot;$&quot;* \(#,##0\);_(&quot;$&quot;* &quot;-&quot;??_);_(@_)"/>
    <numFmt numFmtId="169" formatCode="m/d/yyyy;@"/>
    <numFmt numFmtId="170" formatCode="_(* #,##0_);_(* \(#,##0\);_(* &quot;-&quot;??_);_(@_)"/>
    <numFmt numFmtId="171" formatCode="mm/dd/yy;@"/>
  </numFmts>
  <fonts count="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b/>
      <sz val="11"/>
      <name val="Arial"/>
      <family val="2"/>
    </font>
    <font>
      <b/>
      <sz val="12"/>
      <name val="Arial"/>
      <family val="2"/>
    </font>
    <font>
      <b/>
      <sz val="14"/>
      <name val="Arial"/>
      <family val="2"/>
    </font>
    <font>
      <sz val="12"/>
      <name val="Arial"/>
      <family val="2"/>
    </font>
    <font>
      <i/>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10"/>
      <name val="Arial"/>
      <family val="2"/>
    </font>
    <font>
      <sz val="8"/>
      <name val="Arial"/>
      <family val="2"/>
    </font>
    <font>
      <b/>
      <sz val="8"/>
      <color indexed="81"/>
      <name val="Tahoma"/>
      <family val="2"/>
    </font>
    <font>
      <sz val="10"/>
      <color indexed="10"/>
      <name val="Arial"/>
      <family val="2"/>
    </font>
    <font>
      <sz val="10"/>
      <name val="Arial"/>
      <family val="2"/>
    </font>
    <font>
      <sz val="10"/>
      <name val="Arial"/>
      <family val="2"/>
    </font>
    <font>
      <u/>
      <sz val="7.5"/>
      <color theme="10"/>
      <name val="Arial"/>
      <family val="2"/>
    </font>
    <font>
      <sz val="10"/>
      <name val="Arial"/>
      <family val="2"/>
    </font>
    <font>
      <sz val="10"/>
      <color theme="1"/>
      <name val="Arial"/>
      <family val="2"/>
    </font>
    <font>
      <sz val="10"/>
      <name val="Arial"/>
      <family val="2"/>
    </font>
    <font>
      <sz val="10"/>
      <color rgb="FF000000"/>
      <name val="Arial"/>
      <family val="2"/>
    </font>
    <font>
      <u/>
      <sz val="10"/>
      <name val="Arial"/>
      <family val="2"/>
    </font>
    <font>
      <u/>
      <sz val="11"/>
      <color theme="10"/>
      <name val="Calibri"/>
      <family val="2"/>
    </font>
    <font>
      <sz val="10"/>
      <color rgb="FF551A8B"/>
      <name val="Arial"/>
      <family val="2"/>
    </font>
    <font>
      <u/>
      <sz val="10"/>
      <color rgb="FF551A8B"/>
      <name val="Arial"/>
      <family val="2"/>
    </font>
    <font>
      <sz val="10"/>
      <name val="Calibri"/>
      <family val="2"/>
      <scheme val="minor"/>
    </font>
    <font>
      <sz val="10"/>
      <color theme="1"/>
      <name val="Calibri"/>
      <family val="2"/>
      <scheme val="minor"/>
    </font>
    <font>
      <b/>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8"/>
      <color theme="3"/>
      <name val="Cambria"/>
      <family val="2"/>
      <scheme val="major"/>
    </font>
    <font>
      <sz val="11"/>
      <color theme="1"/>
      <name val="Calibri"/>
      <family val="2"/>
    </font>
    <font>
      <sz val="11"/>
      <color rgb="FF000000"/>
      <name val="Calibri"/>
      <family val="2"/>
      <scheme val="minor"/>
    </font>
    <font>
      <sz val="11"/>
      <name val="Calibri"/>
      <family val="2"/>
      <scheme val="minor"/>
    </font>
    <font>
      <sz val="11"/>
      <color rgb="FF551A8B"/>
      <name val="Calibri"/>
      <family val="2"/>
      <scheme val="minor"/>
    </font>
    <font>
      <u/>
      <sz val="11"/>
      <color rgb="FF551A8B"/>
      <name val="Calibri"/>
      <family val="2"/>
      <scheme val="minor"/>
    </font>
    <font>
      <sz val="11"/>
      <color rgb="FF000000"/>
      <name val="Calibri"/>
      <family val="2"/>
    </font>
    <font>
      <sz val="10"/>
      <color rgb="FF000000"/>
      <name val="Lato"/>
    </font>
  </fonts>
  <fills count="6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47"/>
        <bgColor indexed="64"/>
      </patternFill>
    </fill>
    <fill>
      <patternFill patternType="solid">
        <fgColor indexed="43"/>
        <bgColor indexed="64"/>
      </patternFill>
    </fill>
    <fill>
      <patternFill patternType="solid">
        <fgColor indexed="42"/>
        <bgColor indexed="64"/>
      </patternFill>
    </fill>
    <fill>
      <patternFill patternType="solid">
        <fgColor rgb="FFFFFF00"/>
        <bgColor indexed="64"/>
      </patternFill>
    </fill>
    <fill>
      <patternFill patternType="solid">
        <fgColor rgb="FF92D050"/>
        <bgColor indexed="64"/>
      </patternFill>
    </fill>
    <fill>
      <patternFill patternType="solid">
        <fgColor rgb="FF0070C0"/>
        <bgColor indexed="64"/>
      </patternFill>
    </fill>
    <fill>
      <patternFill patternType="solid">
        <fgColor theme="8" tint="0.59999389629810485"/>
        <bgColor indexed="64"/>
      </patternFill>
    </fill>
    <fill>
      <patternFill patternType="solid">
        <fgColor rgb="FFFFFF99"/>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39997558519241921"/>
        <bgColor indexed="64"/>
      </patternFill>
    </fill>
  </fills>
  <borders count="7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medium">
        <color indexed="64"/>
      </left>
      <right/>
      <top/>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diagonal/>
    </border>
    <border>
      <left/>
      <right style="medium">
        <color rgb="FF000000"/>
      </right>
      <top style="medium">
        <color indexed="64"/>
      </top>
      <bottom style="medium">
        <color indexed="64"/>
      </bottom>
      <diagonal/>
    </border>
    <border>
      <left style="medium">
        <color indexed="64"/>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s>
  <cellStyleXfs count="58244">
    <xf numFmtId="0" fontId="0"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44" fontId="22"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24" fillId="23" borderId="7" applyNumberFormat="0" applyFont="0" applyAlignment="0" applyProtection="0"/>
    <xf numFmtId="0" fontId="43" fillId="20" borderId="8" applyNumberFormat="0" applyAlignment="0" applyProtection="0"/>
    <xf numFmtId="9" fontId="22" fillId="0" borderId="0" applyFont="0" applyFill="0" applyBorder="0" applyAlignment="0" applyProtection="0"/>
    <xf numFmtId="0" fontId="44" fillId="0" borderId="0" applyNumberFormat="0" applyFill="0" applyBorder="0" applyAlignment="0" applyProtection="0"/>
    <xf numFmtId="0" fontId="45" fillId="0" borderId="9" applyNumberFormat="0" applyFill="0" applyAlignment="0" applyProtection="0"/>
    <xf numFmtId="0" fontId="46" fillId="0" borderId="0" applyNumberFormat="0" applyFill="0" applyBorder="0" applyAlignment="0" applyProtection="0"/>
    <xf numFmtId="0" fontId="21" fillId="0" borderId="0"/>
    <xf numFmtId="0" fontId="22"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44" fontId="22"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24" fillId="23" borderId="7" applyNumberFormat="0" applyFont="0" applyAlignment="0" applyProtection="0"/>
    <xf numFmtId="0" fontId="43" fillId="20" borderId="8" applyNumberFormat="0" applyAlignment="0" applyProtection="0"/>
    <xf numFmtId="9" fontId="22" fillId="0" borderId="0" applyFont="0" applyFill="0" applyBorder="0" applyAlignment="0" applyProtection="0"/>
    <xf numFmtId="0" fontId="44" fillId="0" borderId="0" applyNumberFormat="0" applyFill="0" applyBorder="0" applyAlignment="0" applyProtection="0"/>
    <xf numFmtId="0" fontId="45" fillId="0" borderId="9" applyNumberFormat="0" applyFill="0" applyAlignment="0" applyProtection="0"/>
    <xf numFmtId="0" fontId="46" fillId="0" borderId="0" applyNumberFormat="0" applyFill="0" applyBorder="0" applyAlignment="0" applyProtection="0"/>
    <xf numFmtId="0" fontId="20" fillId="0" borderId="0"/>
    <xf numFmtId="0" fontId="22"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44" fontId="22"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24" fillId="23" borderId="7" applyNumberFormat="0" applyFont="0" applyAlignment="0" applyProtection="0"/>
    <xf numFmtId="0" fontId="43" fillId="20" borderId="8" applyNumberFormat="0" applyAlignment="0" applyProtection="0"/>
    <xf numFmtId="9" fontId="22" fillId="0" borderId="0" applyFont="0" applyFill="0" applyBorder="0" applyAlignment="0" applyProtection="0"/>
    <xf numFmtId="0" fontId="44" fillId="0" borderId="0" applyNumberFormat="0" applyFill="0" applyBorder="0" applyAlignment="0" applyProtection="0"/>
    <xf numFmtId="0" fontId="45" fillId="0" borderId="9" applyNumberFormat="0" applyFill="0" applyAlignment="0" applyProtection="0"/>
    <xf numFmtId="0" fontId="46" fillId="0" borderId="0" applyNumberFormat="0" applyFill="0" applyBorder="0" applyAlignment="0" applyProtection="0"/>
    <xf numFmtId="0" fontId="20" fillId="0" borderId="0"/>
    <xf numFmtId="0" fontId="19" fillId="0" borderId="0"/>
    <xf numFmtId="0" fontId="19" fillId="0" borderId="0"/>
    <xf numFmtId="0" fontId="19" fillId="0" borderId="0"/>
    <xf numFmtId="0" fontId="22" fillId="23" borderId="7" applyNumberFormat="0" applyFont="0" applyAlignment="0" applyProtection="0"/>
    <xf numFmtId="0" fontId="22" fillId="23" borderId="7" applyNumberFormat="0" applyFont="0" applyAlignment="0" applyProtection="0"/>
    <xf numFmtId="0" fontId="22" fillId="23" borderId="7" applyNumberFormat="0" applyFont="0" applyAlignment="0" applyProtection="0"/>
    <xf numFmtId="0" fontId="18" fillId="0" borderId="0"/>
    <xf numFmtId="0" fontId="51"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44" fontId="22"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22" fillId="23" borderId="7" applyNumberFormat="0" applyFont="0" applyAlignment="0" applyProtection="0"/>
    <xf numFmtId="0" fontId="43" fillId="20" borderId="8" applyNumberFormat="0" applyAlignment="0" applyProtection="0"/>
    <xf numFmtId="9" fontId="22" fillId="0" borderId="0" applyFont="0" applyFill="0" applyBorder="0" applyAlignment="0" applyProtection="0"/>
    <xf numFmtId="0" fontId="44" fillId="0" borderId="0" applyNumberFormat="0" applyFill="0" applyBorder="0" applyAlignment="0" applyProtection="0"/>
    <xf numFmtId="0" fontId="45" fillId="0" borderId="9" applyNumberFormat="0" applyFill="0" applyAlignment="0" applyProtection="0"/>
    <xf numFmtId="0" fontId="46"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51"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44" fontId="22"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22" fillId="23" borderId="7" applyNumberFormat="0" applyFont="0" applyAlignment="0" applyProtection="0"/>
    <xf numFmtId="0" fontId="43" fillId="20" borderId="8" applyNumberFormat="0" applyAlignment="0" applyProtection="0"/>
    <xf numFmtId="9" fontId="22" fillId="0" borderId="0" applyFont="0" applyFill="0" applyBorder="0" applyAlignment="0" applyProtection="0"/>
    <xf numFmtId="0" fontId="44" fillId="0" borderId="0" applyNumberFormat="0" applyFill="0" applyBorder="0" applyAlignment="0" applyProtection="0"/>
    <xf numFmtId="0" fontId="45" fillId="0" borderId="9" applyNumberFormat="0" applyFill="0" applyAlignment="0" applyProtection="0"/>
    <xf numFmtId="0" fontId="46" fillId="0" borderId="0" applyNumberFormat="0" applyFill="0" applyBorder="0" applyAlignment="0" applyProtection="0"/>
    <xf numFmtId="0" fontId="17" fillId="0" borderId="0"/>
    <xf numFmtId="0" fontId="31" fillId="13" borderId="0" applyNumberFormat="0" applyBorder="0" applyAlignment="0" applyProtection="0"/>
    <xf numFmtId="0" fontId="46" fillId="0" borderId="0" applyNumberFormat="0" applyFill="0" applyBorder="0" applyAlignment="0" applyProtection="0"/>
    <xf numFmtId="9" fontId="22" fillId="0" borderId="0" applyFont="0" applyFill="0" applyBorder="0" applyAlignment="0" applyProtection="0"/>
    <xf numFmtId="0" fontId="42" fillId="22" borderId="0" applyNumberFormat="0" applyBorder="0" applyAlignment="0" applyProtection="0"/>
    <xf numFmtId="0" fontId="39" fillId="0" borderId="0" applyNumberFormat="0" applyFill="0" applyBorder="0" applyAlignment="0" applyProtection="0"/>
    <xf numFmtId="0" fontId="37" fillId="0" borderId="3" applyNumberFormat="0" applyFill="0" applyAlignment="0" applyProtection="0"/>
    <xf numFmtId="44" fontId="22" fillId="0" borderId="0" applyFont="0" applyFill="0" applyBorder="0" applyAlignment="0" applyProtection="0"/>
    <xf numFmtId="0" fontId="32" fillId="3" borderId="0" applyNumberFormat="0" applyBorder="0" applyAlignment="0" applyProtection="0"/>
    <xf numFmtId="0" fontId="31" fillId="16" borderId="0" applyNumberFormat="0" applyBorder="0" applyAlignment="0" applyProtection="0"/>
    <xf numFmtId="0" fontId="31" fillId="12"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5" borderId="0" applyNumberFormat="0" applyBorder="0" applyAlignment="0" applyProtection="0"/>
    <xf numFmtId="0" fontId="30" fillId="2" borderId="0" applyNumberFormat="0" applyBorder="0" applyAlignment="0" applyProtection="0"/>
    <xf numFmtId="0" fontId="17" fillId="0" borderId="0"/>
    <xf numFmtId="0" fontId="31" fillId="18" borderId="0" applyNumberFormat="0" applyBorder="0" applyAlignment="0" applyProtection="0"/>
    <xf numFmtId="0" fontId="45" fillId="0" borderId="9" applyNumberFormat="0" applyFill="0" applyAlignment="0" applyProtection="0"/>
    <xf numFmtId="0" fontId="43" fillId="20" borderId="8" applyNumberFormat="0" applyAlignment="0" applyProtection="0"/>
    <xf numFmtId="0" fontId="41" fillId="0" borderId="6" applyNumberFormat="0" applyFill="0" applyAlignment="0" applyProtection="0"/>
    <xf numFmtId="0" fontId="39" fillId="0" borderId="5" applyNumberFormat="0" applyFill="0" applyAlignment="0" applyProtection="0"/>
    <xf numFmtId="0" fontId="36" fillId="4" borderId="0" applyNumberFormat="0" applyBorder="0" applyAlignment="0" applyProtection="0"/>
    <xf numFmtId="0" fontId="34" fillId="21" borderId="2" applyNumberFormat="0" applyAlignment="0" applyProtection="0"/>
    <xf numFmtId="0" fontId="31" fillId="19" borderId="0" applyNumberFormat="0" applyBorder="0" applyAlignment="0" applyProtection="0"/>
    <xf numFmtId="0" fontId="31" fillId="14" borderId="0" applyNumberFormat="0" applyBorder="0" applyAlignment="0" applyProtection="0"/>
    <xf numFmtId="0" fontId="30" fillId="11" borderId="0" applyNumberFormat="0" applyBorder="0" applyAlignment="0" applyProtection="0"/>
    <xf numFmtId="0" fontId="30" fillId="10" borderId="0" applyNumberFormat="0" applyBorder="0" applyAlignment="0" applyProtection="0"/>
    <xf numFmtId="0" fontId="30" fillId="7" borderId="0" applyNumberFormat="0" applyBorder="0" applyAlignment="0" applyProtection="0"/>
    <xf numFmtId="0" fontId="30" fillId="4" borderId="0" applyNumberFormat="0" applyBorder="0" applyAlignment="0" applyProtection="0"/>
    <xf numFmtId="0" fontId="22" fillId="0" borderId="0"/>
    <xf numFmtId="0" fontId="17" fillId="0" borderId="0"/>
    <xf numFmtId="0" fontId="17" fillId="0" borderId="0"/>
    <xf numFmtId="0" fontId="17" fillId="0" borderId="0"/>
    <xf numFmtId="0" fontId="17" fillId="0" borderId="0"/>
    <xf numFmtId="0" fontId="31" fillId="10" borderId="0" applyNumberFormat="0" applyBorder="0" applyAlignment="0" applyProtection="0"/>
    <xf numFmtId="0" fontId="31" fillId="15" borderId="0" applyNumberFormat="0" applyBorder="0" applyAlignment="0" applyProtection="0"/>
    <xf numFmtId="0" fontId="31" fillId="13" borderId="0" applyNumberFormat="0" applyBorder="0" applyAlignment="0" applyProtection="0"/>
    <xf numFmtId="0" fontId="17" fillId="0" borderId="0"/>
    <xf numFmtId="0" fontId="31" fillId="17" borderId="0" applyNumberFormat="0" applyBorder="0" applyAlignment="0" applyProtection="0"/>
    <xf numFmtId="0" fontId="44" fillId="0" borderId="0" applyNumberFormat="0" applyFill="0" applyBorder="0" applyAlignment="0" applyProtection="0"/>
    <xf numFmtId="0" fontId="22" fillId="23" borderId="7" applyNumberFormat="0" applyFont="0" applyAlignment="0" applyProtection="0"/>
    <xf numFmtId="0" fontId="40" fillId="7" borderId="1" applyNumberFormat="0" applyAlignment="0" applyProtection="0"/>
    <xf numFmtId="0" fontId="38" fillId="0" borderId="4" applyNumberFormat="0" applyFill="0" applyAlignment="0" applyProtection="0"/>
    <xf numFmtId="0" fontId="35" fillId="0" borderId="0" applyNumberFormat="0" applyFill="0" applyBorder="0" applyAlignment="0" applyProtection="0"/>
    <xf numFmtId="0" fontId="33" fillId="20" borderId="1" applyNumberFormat="0" applyAlignment="0" applyProtection="0"/>
    <xf numFmtId="0" fontId="31" fillId="14" borderId="0" applyNumberFormat="0" applyBorder="0" applyAlignment="0" applyProtection="0"/>
    <xf numFmtId="0" fontId="31" fillId="9"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6" borderId="0" applyNumberFormat="0" applyBorder="0" applyAlignment="0" applyProtection="0"/>
    <xf numFmtId="0" fontId="30" fillId="3"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22" fillId="0" borderId="0"/>
    <xf numFmtId="0" fontId="22" fillId="0" borderId="0"/>
    <xf numFmtId="0" fontId="16" fillId="0" borderId="0"/>
    <xf numFmtId="0" fontId="51"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44" fontId="22"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22" fillId="23" borderId="7" applyNumberFormat="0" applyFont="0" applyAlignment="0" applyProtection="0"/>
    <xf numFmtId="0" fontId="43" fillId="20" borderId="8" applyNumberFormat="0" applyAlignment="0" applyProtection="0"/>
    <xf numFmtId="9" fontId="22" fillId="0" borderId="0" applyFont="0" applyFill="0" applyBorder="0" applyAlignment="0" applyProtection="0"/>
    <xf numFmtId="0" fontId="44" fillId="0" borderId="0" applyNumberFormat="0" applyFill="0" applyBorder="0" applyAlignment="0" applyProtection="0"/>
    <xf numFmtId="0" fontId="45" fillId="0" borderId="9" applyNumberFormat="0" applyFill="0" applyAlignment="0" applyProtection="0"/>
    <xf numFmtId="0" fontId="46"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51"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44" fontId="22"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22" fillId="23" borderId="7" applyNumberFormat="0" applyFont="0" applyAlignment="0" applyProtection="0"/>
    <xf numFmtId="0" fontId="43" fillId="20" borderId="8" applyNumberFormat="0" applyAlignment="0" applyProtection="0"/>
    <xf numFmtId="9" fontId="22" fillId="0" borderId="0" applyFont="0" applyFill="0" applyBorder="0" applyAlignment="0" applyProtection="0"/>
    <xf numFmtId="0" fontId="44" fillId="0" borderId="0" applyNumberFormat="0" applyFill="0" applyBorder="0" applyAlignment="0" applyProtection="0"/>
    <xf numFmtId="0" fontId="45" fillId="0" borderId="9" applyNumberFormat="0" applyFill="0" applyAlignment="0" applyProtection="0"/>
    <xf numFmtId="0" fontId="46"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51"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44" fontId="22"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22" fillId="23" borderId="7" applyNumberFormat="0" applyFont="0" applyAlignment="0" applyProtection="0"/>
    <xf numFmtId="0" fontId="43" fillId="20" borderId="8" applyNumberFormat="0" applyAlignment="0" applyProtection="0"/>
    <xf numFmtId="9" fontId="22" fillId="0" borderId="0" applyFont="0" applyFill="0" applyBorder="0" applyAlignment="0" applyProtection="0"/>
    <xf numFmtId="0" fontId="44" fillId="0" borderId="0" applyNumberFormat="0" applyFill="0" applyBorder="0" applyAlignment="0" applyProtection="0"/>
    <xf numFmtId="0" fontId="45" fillId="0" borderId="9" applyNumberFormat="0" applyFill="0" applyAlignment="0" applyProtection="0"/>
    <xf numFmtId="0" fontId="46" fillId="0" borderId="0" applyNumberFormat="0" applyFill="0" applyBorder="0" applyAlignment="0" applyProtection="0"/>
    <xf numFmtId="0" fontId="14" fillId="0" borderId="0"/>
    <xf numFmtId="0" fontId="45" fillId="0" borderId="9" applyNumberFormat="0" applyFill="0" applyAlignment="0" applyProtection="0"/>
    <xf numFmtId="0" fontId="38" fillId="0" borderId="4" applyNumberFormat="0" applyFill="0" applyAlignment="0" applyProtection="0"/>
    <xf numFmtId="0" fontId="32" fillId="3" borderId="0" applyNumberFormat="0" applyBorder="0" applyAlignment="0" applyProtection="0"/>
    <xf numFmtId="0" fontId="31" fillId="15" borderId="0" applyNumberFormat="0" applyBorder="0" applyAlignment="0" applyProtection="0"/>
    <xf numFmtId="0" fontId="30" fillId="8" borderId="0" applyNumberFormat="0" applyBorder="0" applyAlignment="0" applyProtection="0"/>
    <xf numFmtId="0" fontId="30" fillId="5" borderId="0" applyNumberFormat="0" applyBorder="0" applyAlignment="0" applyProtection="0"/>
    <xf numFmtId="0" fontId="14" fillId="0" borderId="0"/>
    <xf numFmtId="9" fontId="22" fillId="0" borderId="0" applyFont="0" applyFill="0" applyBorder="0" applyAlignment="0" applyProtection="0"/>
    <xf numFmtId="0" fontId="37" fillId="0" borderId="3" applyNumberFormat="0" applyFill="0" applyAlignment="0" applyProtection="0"/>
    <xf numFmtId="0" fontId="31" fillId="19" borderId="0" applyNumberFormat="0" applyBorder="0" applyAlignment="0" applyProtection="0"/>
    <xf numFmtId="0" fontId="31" fillId="14" borderId="0" applyNumberFormat="0" applyBorder="0" applyAlignment="0" applyProtection="0"/>
    <xf numFmtId="0" fontId="30" fillId="5" borderId="0" applyNumberFormat="0" applyBorder="0" applyAlignment="0" applyProtection="0"/>
    <xf numFmtId="0" fontId="30" fillId="4" borderId="0" applyNumberFormat="0" applyBorder="0" applyAlignment="0" applyProtection="0"/>
    <xf numFmtId="0" fontId="14" fillId="0" borderId="0"/>
    <xf numFmtId="0" fontId="14" fillId="0" borderId="0"/>
    <xf numFmtId="0" fontId="14" fillId="0" borderId="0"/>
    <xf numFmtId="0" fontId="14" fillId="0" borderId="0"/>
    <xf numFmtId="0" fontId="22" fillId="23" borderId="7" applyNumberFormat="0" applyFont="0" applyAlignment="0" applyProtection="0"/>
    <xf numFmtId="0" fontId="44" fillId="0" borderId="0" applyNumberFormat="0" applyFill="0" applyBorder="0" applyAlignment="0" applyProtection="0"/>
    <xf numFmtId="0" fontId="43" fillId="20" borderId="8" applyNumberFormat="0" applyAlignment="0" applyProtection="0"/>
    <xf numFmtId="0" fontId="14" fillId="0" borderId="0"/>
    <xf numFmtId="0" fontId="42" fillId="22" borderId="0" applyNumberFormat="0" applyBorder="0" applyAlignment="0" applyProtection="0"/>
    <xf numFmtId="0" fontId="36" fillId="4" borderId="0" applyNumberFormat="0" applyBorder="0" applyAlignment="0" applyProtection="0"/>
    <xf numFmtId="0" fontId="31" fillId="14" borderId="0" applyNumberFormat="0" applyBorder="0" applyAlignment="0" applyProtection="0"/>
    <xf numFmtId="0" fontId="31" fillId="13" borderId="0" applyNumberFormat="0" applyBorder="0" applyAlignment="0" applyProtection="0"/>
    <xf numFmtId="0" fontId="30" fillId="10" borderId="0" applyNumberFormat="0" applyBorder="0" applyAlignment="0" applyProtection="0"/>
    <xf numFmtId="0" fontId="30" fillId="3"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6" applyNumberFormat="0" applyFill="0" applyAlignment="0" applyProtection="0"/>
    <xf numFmtId="0" fontId="35" fillId="0" borderId="0" applyNumberFormat="0" applyFill="0" applyBorder="0" applyAlignment="0" applyProtection="0"/>
    <xf numFmtId="0" fontId="31" fillId="13" borderId="0" applyNumberFormat="0" applyBorder="0" applyAlignment="0" applyProtection="0"/>
    <xf numFmtId="0" fontId="31" fillId="10" borderId="0" applyNumberFormat="0" applyBorder="0" applyAlignment="0" applyProtection="0"/>
    <xf numFmtId="0" fontId="30" fillId="9" borderId="0" applyNumberFormat="0" applyBorder="0" applyAlignment="0" applyProtection="0"/>
    <xf numFmtId="0" fontId="30" fillId="2" borderId="0" applyNumberFormat="0" applyBorder="0" applyAlignment="0" applyProtection="0"/>
    <xf numFmtId="0" fontId="14" fillId="0" borderId="0"/>
    <xf numFmtId="0" fontId="51" fillId="0" borderId="0"/>
    <xf numFmtId="0" fontId="31" fillId="18" borderId="0" applyNumberFormat="0" applyBorder="0" applyAlignment="0" applyProtection="0"/>
    <xf numFmtId="0" fontId="14" fillId="0" borderId="0"/>
    <xf numFmtId="0" fontId="30" fillId="8" borderId="0" applyNumberFormat="0" applyBorder="0" applyAlignment="0" applyProtection="0"/>
    <xf numFmtId="44" fontId="2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31" fillId="9" borderId="0" applyNumberFormat="0" applyBorder="0" applyAlignment="0" applyProtection="0"/>
    <xf numFmtId="0" fontId="40" fillId="7" borderId="1"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46" fillId="0" borderId="0" applyNumberFormat="0" applyFill="0" applyBorder="0" applyAlignment="0" applyProtection="0"/>
    <xf numFmtId="0" fontId="14" fillId="0" borderId="0"/>
    <xf numFmtId="0" fontId="39" fillId="0" borderId="0" applyNumberFormat="0" applyFill="0" applyBorder="0" applyAlignment="0" applyProtection="0"/>
    <xf numFmtId="0" fontId="34" fillId="21" borderId="2" applyNumberFormat="0" applyAlignment="0" applyProtection="0"/>
    <xf numFmtId="0" fontId="31" fillId="17" borderId="0" applyNumberFormat="0" applyBorder="0" applyAlignment="0" applyProtection="0"/>
    <xf numFmtId="0" fontId="31" fillId="12" borderId="0" applyNumberFormat="0" applyBorder="0" applyAlignment="0" applyProtection="0"/>
    <xf numFmtId="0" fontId="30" fillId="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9" fillId="0" borderId="5" applyNumberFormat="0" applyFill="0" applyAlignment="0" applyProtection="0"/>
    <xf numFmtId="0" fontId="33" fillId="20" borderId="1" applyNumberFormat="0" applyAlignment="0" applyProtection="0"/>
    <xf numFmtId="0" fontId="31" fillId="16" borderId="0" applyNumberFormat="0" applyBorder="0" applyAlignment="0" applyProtection="0"/>
    <xf numFmtId="0" fontId="30" fillId="11" borderId="0" applyNumberFormat="0" applyBorder="0" applyAlignment="0" applyProtection="0"/>
    <xf numFmtId="0" fontId="30" fillId="6"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22"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44" fontId="22"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22" fillId="23" borderId="7" applyNumberFormat="0" applyFont="0" applyAlignment="0" applyProtection="0"/>
    <xf numFmtId="0" fontId="43" fillId="20" borderId="8" applyNumberFormat="0" applyAlignment="0" applyProtection="0"/>
    <xf numFmtId="9" fontId="22" fillId="0" borderId="0" applyFont="0" applyFill="0" applyBorder="0" applyAlignment="0" applyProtection="0"/>
    <xf numFmtId="0" fontId="44" fillId="0" borderId="0" applyNumberFormat="0" applyFill="0" applyBorder="0" applyAlignment="0" applyProtection="0"/>
    <xf numFmtId="0" fontId="45" fillId="0" borderId="9" applyNumberFormat="0" applyFill="0" applyAlignment="0" applyProtection="0"/>
    <xf numFmtId="0" fontId="46"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22"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44" fontId="22"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22" fillId="23" borderId="7" applyNumberFormat="0" applyFont="0" applyAlignment="0" applyProtection="0"/>
    <xf numFmtId="0" fontId="43" fillId="20" borderId="8" applyNumberFormat="0" applyAlignment="0" applyProtection="0"/>
    <xf numFmtId="9" fontId="22" fillId="0" borderId="0" applyFont="0" applyFill="0" applyBorder="0" applyAlignment="0" applyProtection="0"/>
    <xf numFmtId="0" fontId="44" fillId="0" borderId="0" applyNumberFormat="0" applyFill="0" applyBorder="0" applyAlignment="0" applyProtection="0"/>
    <xf numFmtId="0" fontId="45" fillId="0" borderId="9" applyNumberFormat="0" applyFill="0" applyAlignment="0" applyProtection="0"/>
    <xf numFmtId="0" fontId="46" fillId="0" borderId="0" applyNumberFormat="0" applyFill="0" applyBorder="0" applyAlignment="0" applyProtection="0"/>
    <xf numFmtId="0" fontId="11" fillId="0" borderId="0"/>
    <xf numFmtId="0" fontId="41" fillId="0" borderId="6" applyNumberFormat="0" applyFill="0" applyAlignment="0" applyProtection="0"/>
    <xf numFmtId="0" fontId="33" fillId="20" borderId="1" applyNumberFormat="0" applyAlignment="0" applyProtection="0"/>
    <xf numFmtId="0" fontId="31" fillId="13" borderId="0" applyNumberFormat="0" applyBorder="0" applyAlignment="0" applyProtection="0"/>
    <xf numFmtId="0" fontId="30" fillId="7" borderId="0" applyNumberFormat="0" applyBorder="0" applyAlignment="0" applyProtection="0"/>
    <xf numFmtId="0" fontId="11" fillId="0" borderId="0"/>
    <xf numFmtId="0" fontId="40" fillId="7" borderId="1" applyNumberFormat="0" applyAlignment="0" applyProtection="0"/>
    <xf numFmtId="0" fontId="32" fillId="3" borderId="0" applyNumberFormat="0" applyBorder="0" applyAlignment="0" applyProtection="0"/>
    <xf numFmtId="0" fontId="31" fillId="10" borderId="0" applyNumberFormat="0" applyBorder="0" applyAlignment="0" applyProtection="0"/>
    <xf numFmtId="0" fontId="30" fillId="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9" fillId="0" borderId="0" applyNumberFormat="0" applyFill="0" applyBorder="0" applyAlignment="0" applyProtection="0"/>
    <xf numFmtId="0" fontId="31" fillId="19" borderId="0" applyNumberFormat="0" applyBorder="0" applyAlignment="0" applyProtection="0"/>
    <xf numFmtId="0" fontId="31" fillId="9" borderId="0" applyNumberFormat="0" applyBorder="0" applyAlignment="0" applyProtection="0"/>
    <xf numFmtId="0" fontId="30" fillId="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6" fillId="0" borderId="0" applyNumberFormat="0" applyFill="0" applyBorder="0" applyAlignment="0" applyProtection="0"/>
    <xf numFmtId="0" fontId="39" fillId="0" borderId="5" applyNumberFormat="0" applyFill="0" applyAlignment="0" applyProtection="0"/>
    <xf numFmtId="0" fontId="31" fillId="14" borderId="0" applyNumberFormat="0" applyBorder="0" applyAlignment="0" applyProtection="0"/>
    <xf numFmtId="0" fontId="31" fillId="12" borderId="0" applyNumberFormat="0" applyBorder="0" applyAlignment="0" applyProtection="0"/>
    <xf numFmtId="0" fontId="30" fillId="4" borderId="0" applyNumberFormat="0" applyBorder="0" applyAlignment="0" applyProtection="0"/>
    <xf numFmtId="0" fontId="11" fillId="0" borderId="0"/>
    <xf numFmtId="0" fontId="30" fillId="3" borderId="0" applyNumberFormat="0" applyBorder="0" applyAlignment="0" applyProtection="0"/>
    <xf numFmtId="0" fontId="38" fillId="0" borderId="4" applyNumberFormat="0" applyFill="0" applyAlignment="0" applyProtection="0"/>
    <xf numFmtId="0" fontId="11" fillId="0" borderId="0"/>
    <xf numFmtId="0" fontId="30" fillId="11" borderId="0" applyNumberFormat="0" applyBorder="0" applyAlignment="0" applyProtection="0"/>
    <xf numFmtId="0" fontId="45" fillId="0" borderId="9"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31" fillId="1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4" fillId="0" borderId="0" applyNumberFormat="0" applyFill="0" applyBorder="0" applyAlignment="0" applyProtection="0"/>
    <xf numFmtId="0" fontId="37" fillId="0" borderId="3" applyNumberFormat="0" applyFill="0" applyAlignment="0" applyProtection="0"/>
    <xf numFmtId="0" fontId="31" fillId="18" borderId="0" applyNumberFormat="0" applyBorder="0" applyAlignment="0" applyProtection="0"/>
    <xf numFmtId="0" fontId="30" fillId="8" borderId="0" applyNumberFormat="0" applyBorder="0" applyAlignment="0" applyProtection="0"/>
    <xf numFmtId="0" fontId="30" fillId="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22" fillId="0" borderId="0" applyFont="0" applyFill="0" applyBorder="0" applyAlignment="0" applyProtection="0"/>
    <xf numFmtId="0" fontId="36" fillId="4" borderId="0" applyNumberFormat="0" applyBorder="0" applyAlignment="0" applyProtection="0"/>
    <xf numFmtId="0" fontId="31" fillId="17" borderId="0" applyNumberFormat="0" applyBorder="0" applyAlignment="0" applyProtection="0"/>
    <xf numFmtId="0" fontId="30" fillId="5" borderId="0" applyNumberFormat="0" applyBorder="0" applyAlignment="0" applyProtection="0"/>
    <xf numFmtId="0" fontId="5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20" borderId="8" applyNumberFormat="0" applyAlignment="0" applyProtection="0"/>
    <xf numFmtId="0" fontId="35" fillId="0" borderId="0" applyNumberFormat="0" applyFill="0" applyBorder="0" applyAlignment="0" applyProtection="0"/>
    <xf numFmtId="0" fontId="31" fillId="16" borderId="0" applyNumberFormat="0" applyBorder="0" applyAlignment="0" applyProtection="0"/>
    <xf numFmtId="0" fontId="30" fillId="10" borderId="0" applyNumberFormat="0" applyBorder="0" applyAlignment="0" applyProtection="0"/>
    <xf numFmtId="0" fontId="11" fillId="0" borderId="0"/>
    <xf numFmtId="0" fontId="31" fillId="15" borderId="0" applyNumberFormat="0" applyBorder="0" applyAlignment="0" applyProtection="0"/>
    <xf numFmtId="0" fontId="11" fillId="0" borderId="0"/>
    <xf numFmtId="0" fontId="22" fillId="23" borderId="7" applyNumberFormat="0" applyFont="0" applyAlignment="0" applyProtection="0"/>
    <xf numFmtId="0" fontId="11" fillId="0" borderId="0"/>
    <xf numFmtId="0" fontId="11" fillId="0" borderId="0"/>
    <xf numFmtId="0" fontId="11" fillId="0" borderId="0"/>
    <xf numFmtId="0" fontId="11" fillId="0" borderId="0"/>
    <xf numFmtId="44" fontId="2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2" fillId="22" borderId="0" applyNumberFormat="0" applyBorder="0" applyAlignment="0" applyProtection="0"/>
    <xf numFmtId="0" fontId="34" fillId="21" borderId="2" applyNumberFormat="0" applyAlignment="0" applyProtection="0"/>
    <xf numFmtId="0" fontId="31" fillId="14" borderId="0" applyNumberFormat="0" applyBorder="0" applyAlignment="0" applyProtection="0"/>
    <xf numFmtId="0" fontId="30" fillId="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5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8" fillId="0" borderId="0"/>
    <xf numFmtId="0" fontId="52"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44" fontId="22"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22" fillId="23" borderId="7" applyNumberFormat="0" applyFont="0" applyAlignment="0" applyProtection="0"/>
    <xf numFmtId="0" fontId="43" fillId="20" borderId="8" applyNumberFormat="0" applyAlignment="0" applyProtection="0"/>
    <xf numFmtId="9" fontId="22" fillId="0" borderId="0" applyFont="0" applyFill="0" applyBorder="0" applyAlignment="0" applyProtection="0"/>
    <xf numFmtId="0" fontId="44" fillId="0" borderId="0" applyNumberFormat="0" applyFill="0" applyBorder="0" applyAlignment="0" applyProtection="0"/>
    <xf numFmtId="0" fontId="45" fillId="0" borderId="9" applyNumberFormat="0" applyFill="0" applyAlignment="0" applyProtection="0"/>
    <xf numFmtId="0" fontId="46" fillId="0" borderId="0" applyNumberFormat="0" applyFill="0" applyBorder="0" applyAlignment="0" applyProtection="0"/>
    <xf numFmtId="0" fontId="8" fillId="0" borderId="0"/>
    <xf numFmtId="0" fontId="42" fillId="22" borderId="0" applyNumberFormat="0" applyBorder="0" applyAlignment="0" applyProtection="0"/>
    <xf numFmtId="0" fontId="44" fillId="0" borderId="0" applyNumberFormat="0" applyFill="0" applyBorder="0" applyAlignment="0" applyProtection="0"/>
    <xf numFmtId="0" fontId="30" fillId="4" borderId="0" applyNumberFormat="0" applyBorder="0" applyAlignment="0" applyProtection="0"/>
    <xf numFmtId="0" fontId="31" fillId="16" borderId="0" applyNumberFormat="0" applyBorder="0" applyAlignment="0" applyProtection="0"/>
    <xf numFmtId="0" fontId="8" fillId="0" borderId="0"/>
    <xf numFmtId="0" fontId="41" fillId="0" borderId="6" applyNumberFormat="0" applyFill="0" applyAlignment="0" applyProtection="0"/>
    <xf numFmtId="0" fontId="52" fillId="0" borderId="0"/>
    <xf numFmtId="0" fontId="31" fillId="13" borderId="0" applyNumberFormat="0" applyBorder="0" applyAlignment="0" applyProtection="0"/>
    <xf numFmtId="0" fontId="38" fillId="0" borderId="4" applyNumberFormat="0" applyFill="0" applyAlignment="0" applyProtection="0"/>
    <xf numFmtId="0" fontId="8" fillId="0" borderId="0"/>
    <xf numFmtId="0" fontId="8" fillId="0" borderId="0"/>
    <xf numFmtId="0" fontId="8" fillId="0" borderId="0"/>
    <xf numFmtId="0" fontId="8" fillId="0" borderId="0"/>
    <xf numFmtId="0" fontId="8" fillId="0" borderId="0"/>
    <xf numFmtId="0" fontId="30" fillId="11" borderId="0" applyNumberFormat="0" applyBorder="0" applyAlignment="0" applyProtection="0"/>
    <xf numFmtId="0" fontId="31" fillId="12" borderId="0" applyNumberFormat="0" applyBorder="0" applyAlignment="0" applyProtection="0"/>
    <xf numFmtId="0" fontId="35"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2" fillId="3" borderId="0" applyNumberFormat="0" applyBorder="0" applyAlignment="0" applyProtection="0"/>
    <xf numFmtId="0" fontId="33" fillId="20" borderId="1" applyNumberFormat="0" applyAlignment="0" applyProtection="0"/>
    <xf numFmtId="0" fontId="31" fillId="9" borderId="0" applyNumberFormat="0" applyBorder="0" applyAlignment="0" applyProtection="0"/>
    <xf numFmtId="0" fontId="45" fillId="0" borderId="9" applyNumberFormat="0" applyFill="0" applyAlignment="0" applyProtection="0"/>
    <xf numFmtId="0" fontId="8" fillId="0" borderId="0"/>
    <xf numFmtId="0" fontId="30" fillId="5" borderId="0" applyNumberFormat="0" applyBorder="0" applyAlignment="0" applyProtection="0"/>
    <xf numFmtId="0" fontId="8" fillId="0" borderId="0"/>
    <xf numFmtId="0" fontId="43" fillId="20" borderId="8" applyNumberFormat="0" applyAlignment="0" applyProtection="0"/>
    <xf numFmtId="0" fontId="8" fillId="0" borderId="0"/>
    <xf numFmtId="0" fontId="8" fillId="0" borderId="0"/>
    <xf numFmtId="0" fontId="8" fillId="0" borderId="0"/>
    <xf numFmtId="0" fontId="8" fillId="0" borderId="0"/>
    <xf numFmtId="0" fontId="8" fillId="0" borderId="0"/>
    <xf numFmtId="0" fontId="22" fillId="23" borderId="7"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4" fillId="21" borderId="2" applyNumberFormat="0" applyAlignment="0" applyProtection="0"/>
    <xf numFmtId="9" fontId="22" fillId="0" borderId="0" applyFont="0" applyFill="0" applyBorder="0" applyAlignment="0" applyProtection="0"/>
    <xf numFmtId="0" fontId="31" fillId="14"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0" fillId="2" borderId="0" applyNumberFormat="0" applyBorder="0" applyAlignment="0" applyProtection="0"/>
    <xf numFmtId="0" fontId="36" fillId="4"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0" fillId="6" borderId="0" applyNumberFormat="0" applyBorder="0" applyAlignment="0" applyProtection="0"/>
    <xf numFmtId="0" fontId="31" fillId="14" borderId="0" applyNumberFormat="0" applyBorder="0" applyAlignment="0" applyProtection="0"/>
    <xf numFmtId="0" fontId="46"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7" fillId="0" borderId="3"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0" fillId="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 fillId="1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0" fillId="8" borderId="0" applyNumberFormat="0" applyBorder="0" applyAlignment="0" applyProtection="0"/>
    <xf numFmtId="0" fontId="31" fillId="10" borderId="0" applyNumberFormat="0" applyBorder="0" applyAlignment="0" applyProtection="0"/>
    <xf numFmtId="0" fontId="8" fillId="0" borderId="0"/>
    <xf numFmtId="44" fontId="22"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 fillId="1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0" fillId="7"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0" fillId="5" borderId="0" applyNumberFormat="0" applyBorder="0" applyAlignment="0" applyProtection="0"/>
    <xf numFmtId="0" fontId="40" fillId="7" borderId="1" applyNumberFormat="0" applyAlignment="0" applyProtection="0"/>
    <xf numFmtId="0" fontId="31" fillId="13" borderId="0" applyNumberFormat="0" applyBorder="0" applyAlignment="0" applyProtection="0"/>
    <xf numFmtId="0" fontId="30" fillId="10" borderId="0" applyNumberFormat="0" applyBorder="0" applyAlignment="0" applyProtection="0"/>
    <xf numFmtId="0" fontId="39" fillId="0" borderId="0" applyNumberFormat="0" applyFill="0" applyBorder="0" applyAlignment="0" applyProtection="0"/>
    <xf numFmtId="0" fontId="31" fillId="18" borderId="0" applyNumberFormat="0" applyBorder="0" applyAlignment="0" applyProtection="0"/>
    <xf numFmtId="0" fontId="30" fillId="9" borderId="0" applyNumberFormat="0" applyBorder="0" applyAlignment="0" applyProtection="0"/>
    <xf numFmtId="0" fontId="30" fillId="8" borderId="0" applyNumberFormat="0" applyBorder="0" applyAlignment="0" applyProtection="0"/>
    <xf numFmtId="0" fontId="31" fillId="17" borderId="0" applyNumberFormat="0" applyBorder="0" applyAlignment="0" applyProtection="0"/>
    <xf numFmtId="0" fontId="39" fillId="0" borderId="5" applyNumberFormat="0" applyFill="0" applyAlignment="0" applyProtection="0"/>
    <xf numFmtId="0" fontId="7" fillId="0" borderId="0"/>
    <xf numFmtId="0" fontId="52"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44" fontId="22"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22" fillId="23" borderId="7" applyNumberFormat="0" applyFont="0" applyAlignment="0" applyProtection="0"/>
    <xf numFmtId="0" fontId="43" fillId="20" borderId="8" applyNumberFormat="0" applyAlignment="0" applyProtection="0"/>
    <xf numFmtId="9" fontId="22" fillId="0" borderId="0" applyFont="0" applyFill="0" applyBorder="0" applyAlignment="0" applyProtection="0"/>
    <xf numFmtId="0" fontId="44" fillId="0" borderId="0" applyNumberFormat="0" applyFill="0" applyBorder="0" applyAlignment="0" applyProtection="0"/>
    <xf numFmtId="0" fontId="45" fillId="0" borderId="9" applyNumberFormat="0" applyFill="0" applyAlignment="0" applyProtection="0"/>
    <xf numFmtId="0" fontId="46" fillId="0" borderId="0" applyNumberFormat="0" applyFill="0" applyBorder="0" applyAlignment="0" applyProtection="0"/>
    <xf numFmtId="0" fontId="7" fillId="0" borderId="0"/>
    <xf numFmtId="0" fontId="36" fillId="4" borderId="0" applyNumberFormat="0" applyBorder="0" applyAlignment="0" applyProtection="0"/>
    <xf numFmtId="0" fontId="31" fillId="13" borderId="0" applyNumberFormat="0" applyBorder="0" applyAlignment="0" applyProtection="0"/>
    <xf numFmtId="0" fontId="30" fillId="3" borderId="0" applyNumberFormat="0" applyBorder="0" applyAlignment="0" applyProtection="0"/>
    <xf numFmtId="0" fontId="7" fillId="0" borderId="0"/>
    <xf numFmtId="0" fontId="46" fillId="0" borderId="0" applyNumberFormat="0" applyFill="0" applyBorder="0" applyAlignment="0" applyProtection="0"/>
    <xf numFmtId="0" fontId="35" fillId="0" borderId="0" applyNumberFormat="0" applyFill="0" applyBorder="0" applyAlignment="0" applyProtection="0"/>
    <xf numFmtId="0" fontId="31" fillId="10" borderId="0" applyNumberFormat="0" applyBorder="0" applyAlignment="0" applyProtection="0"/>
    <xf numFmtId="0" fontId="30" fillId="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45" fillId="0" borderId="9" applyNumberFormat="0" applyFill="0" applyAlignment="0" applyProtection="0"/>
    <xf numFmtId="44" fontId="22" fillId="0" borderId="0" applyFont="0" applyFill="0" applyBorder="0" applyAlignment="0" applyProtection="0"/>
    <xf numFmtId="0" fontId="31" fillId="9" borderId="0" applyNumberFormat="0" applyBorder="0" applyAlignment="0" applyProtection="0"/>
    <xf numFmtId="0" fontId="2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4" fillId="0" borderId="0" applyNumberFormat="0" applyFill="0" applyBorder="0" applyAlignment="0" applyProtection="0"/>
    <xf numFmtId="0" fontId="34" fillId="21" borderId="2" applyNumberFormat="0" applyAlignment="0" applyProtection="0"/>
    <xf numFmtId="0" fontId="31" fillId="12" borderId="0" applyNumberFormat="0" applyBorder="0" applyAlignment="0" applyProtection="0"/>
    <xf numFmtId="0" fontId="7" fillId="0" borderId="0"/>
    <xf numFmtId="9" fontId="22" fillId="0" borderId="0" applyFont="0" applyFill="0" applyBorder="0" applyAlignment="0" applyProtection="0"/>
    <xf numFmtId="0" fontId="7" fillId="0" borderId="0"/>
    <xf numFmtId="0" fontId="30" fillId="1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33" fillId="20" borderId="1"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3" fillId="20" borderId="8" applyNumberFormat="0" applyAlignment="0" applyProtection="0"/>
    <xf numFmtId="0" fontId="32" fillId="3" borderId="0" applyNumberFormat="0" applyBorder="0" applyAlignment="0" applyProtection="0"/>
    <xf numFmtId="0" fontId="30"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2" fillId="23" borderId="7" applyNumberFormat="0" applyFont="0" applyAlignment="0" applyProtection="0"/>
    <xf numFmtId="0" fontId="31" fillId="19" borderId="0" applyNumberFormat="0" applyBorder="0" applyAlignment="0" applyProtection="0"/>
    <xf numFmtId="0" fontId="30" fillId="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2" fillId="22" borderId="0" applyNumberFormat="0" applyBorder="0" applyAlignment="0" applyProtection="0"/>
    <xf numFmtId="0" fontId="31" fillId="14" borderId="0" applyNumberFormat="0" applyBorder="0" applyAlignment="0" applyProtection="0"/>
    <xf numFmtId="0" fontId="30" fillId="10" borderId="0" applyNumberFormat="0" applyBorder="0" applyAlignment="0" applyProtection="0"/>
    <xf numFmtId="0" fontId="7" fillId="0" borderId="0"/>
    <xf numFmtId="0" fontId="31" fillId="1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41" fillId="0" borderId="6"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0" fillId="7" borderId="1" applyNumberFormat="0" applyAlignment="0" applyProtection="0"/>
    <xf numFmtId="0" fontId="31" fillId="18" borderId="0" applyNumberFormat="0" applyBorder="0" applyAlignment="0" applyProtection="0"/>
    <xf numFmtId="0" fontId="30"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9" fillId="0" borderId="0" applyNumberFormat="0" applyFill="0" applyBorder="0" applyAlignment="0" applyProtection="0"/>
    <xf numFmtId="0" fontId="31" fillId="17" borderId="0" applyNumberFormat="0" applyBorder="0" applyAlignment="0" applyProtection="0"/>
    <xf numFmtId="0" fontId="30" fillId="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6" borderId="0" applyNumberFormat="0" applyBorder="0" applyAlignment="0" applyProtection="0"/>
    <xf numFmtId="0" fontId="7" fillId="0" borderId="0"/>
    <xf numFmtId="0" fontId="7" fillId="0" borderId="0"/>
    <xf numFmtId="0" fontId="31" fillId="1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9" fillId="0" borderId="5"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8" fillId="0" borderId="4" applyNumberFormat="0" applyFill="0" applyAlignment="0" applyProtection="0"/>
    <xf numFmtId="0" fontId="31" fillId="15" borderId="0" applyNumberFormat="0" applyBorder="0" applyAlignment="0" applyProtection="0"/>
    <xf numFmtId="0" fontId="30" fillId="5" borderId="0" applyNumberFormat="0" applyBorder="0" applyAlignment="0" applyProtection="0"/>
    <xf numFmtId="0" fontId="7" fillId="0" borderId="0"/>
    <xf numFmtId="0" fontId="37" fillId="0" borderId="3"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1" fillId="1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2" fillId="0" borderId="0"/>
    <xf numFmtId="0" fontId="22" fillId="0" borderId="0"/>
    <xf numFmtId="0" fontId="22" fillId="0" borderId="0"/>
    <xf numFmtId="0" fontId="22" fillId="0" borderId="0"/>
    <xf numFmtId="0" fontId="22" fillId="0" borderId="0"/>
    <xf numFmtId="0" fontId="53" fillId="0" borderId="0" applyNumberFormat="0" applyFill="0" applyBorder="0" applyAlignment="0" applyProtection="0">
      <alignment vertical="top"/>
      <protection locked="0"/>
    </xf>
    <xf numFmtId="0" fontId="6" fillId="0" borderId="0"/>
    <xf numFmtId="0" fontId="22"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44" fontId="22"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22" fillId="23" borderId="7" applyNumberFormat="0" applyFont="0" applyAlignment="0" applyProtection="0"/>
    <xf numFmtId="0" fontId="43" fillId="20" borderId="8" applyNumberFormat="0" applyAlignment="0" applyProtection="0"/>
    <xf numFmtId="9" fontId="22" fillId="0" borderId="0" applyFont="0" applyFill="0" applyBorder="0" applyAlignment="0" applyProtection="0"/>
    <xf numFmtId="0" fontId="44" fillId="0" borderId="0" applyNumberFormat="0" applyFill="0" applyBorder="0" applyAlignment="0" applyProtection="0"/>
    <xf numFmtId="0" fontId="45" fillId="0" borderId="9" applyNumberFormat="0" applyFill="0" applyAlignment="0" applyProtection="0"/>
    <xf numFmtId="0" fontId="46" fillId="0" borderId="0" applyNumberFormat="0" applyFill="0" applyBorder="0" applyAlignment="0" applyProtection="0"/>
    <xf numFmtId="0" fontId="6" fillId="0" borderId="0"/>
    <xf numFmtId="0" fontId="6" fillId="0" borderId="0"/>
    <xf numFmtId="9" fontId="2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30" fillId="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4"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1" fillId="1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3" fillId="20" borderId="8" applyNumberFormat="0" applyAlignment="0" applyProtection="0"/>
    <xf numFmtId="0" fontId="42" fillId="22" borderId="0" applyNumberFormat="0" applyBorder="0" applyAlignment="0" applyProtection="0"/>
    <xf numFmtId="44" fontId="22" fillId="0" borderId="0" applyFont="0" applyFill="0" applyBorder="0" applyAlignment="0" applyProtection="0"/>
    <xf numFmtId="0" fontId="37" fillId="0" borderId="3" applyNumberFormat="0" applyFill="0" applyAlignment="0" applyProtection="0"/>
    <xf numFmtId="0" fontId="30" fillId="5" borderId="0" applyNumberFormat="0" applyBorder="0" applyAlignment="0" applyProtection="0"/>
    <xf numFmtId="0" fontId="36" fillId="4" borderId="0" applyNumberFormat="0" applyBorder="0" applyAlignment="0" applyProtection="0"/>
    <xf numFmtId="0" fontId="31" fillId="13" borderId="0" applyNumberFormat="0" applyBorder="0" applyAlignment="0" applyProtection="0"/>
    <xf numFmtId="0" fontId="30" fillId="8" borderId="0" applyNumberFormat="0" applyBorder="0" applyAlignment="0" applyProtection="0"/>
    <xf numFmtId="0" fontId="31" fillId="19" borderId="0" applyNumberFormat="0" applyBorder="0" applyAlignment="0" applyProtection="0"/>
    <xf numFmtId="0" fontId="30" fillId="11" borderId="0" applyNumberFormat="0" applyBorder="0" applyAlignment="0" applyProtection="0"/>
    <xf numFmtId="0" fontId="41" fillId="0" borderId="6" applyNumberFormat="0" applyFill="0" applyAlignment="0" applyProtection="0"/>
    <xf numFmtId="0" fontId="31" fillId="15" borderId="0" applyNumberFormat="0" applyBorder="0" applyAlignment="0" applyProtection="0"/>
    <xf numFmtId="0" fontId="33" fillId="20" borderId="1" applyNumberFormat="0" applyAlignment="0" applyProtection="0"/>
    <xf numFmtId="0" fontId="31" fillId="14" borderId="0" applyNumberFormat="0" applyBorder="0" applyAlignment="0" applyProtection="0"/>
    <xf numFmtId="0" fontId="45" fillId="0" borderId="9" applyNumberFormat="0" applyFill="0" applyAlignment="0" applyProtection="0"/>
    <xf numFmtId="0" fontId="31" fillId="18" borderId="0" applyNumberFormat="0" applyBorder="0" applyAlignment="0" applyProtection="0"/>
    <xf numFmtId="0" fontId="39" fillId="0" borderId="5" applyNumberFormat="0" applyFill="0" applyAlignment="0" applyProtection="0"/>
    <xf numFmtId="0" fontId="35" fillId="0" borderId="0" applyNumberFormat="0" applyFill="0" applyBorder="0" applyAlignment="0" applyProtection="0"/>
    <xf numFmtId="0" fontId="31" fillId="10" borderId="0" applyNumberFormat="0" applyBorder="0" applyAlignment="0" applyProtection="0"/>
    <xf numFmtId="0" fontId="22" fillId="0" borderId="0"/>
    <xf numFmtId="0" fontId="31" fillId="13" borderId="0" applyNumberFormat="0" applyBorder="0" applyAlignment="0" applyProtection="0"/>
    <xf numFmtId="0" fontId="38" fillId="0" borderId="4" applyNumberFormat="0" applyFill="0" applyAlignment="0" applyProtection="0"/>
    <xf numFmtId="0" fontId="31" fillId="17" borderId="0" applyNumberFormat="0" applyBorder="0" applyAlignment="0" applyProtection="0"/>
    <xf numFmtId="0" fontId="30" fillId="8" borderId="0" applyNumberFormat="0" applyBorder="0" applyAlignment="0" applyProtection="0"/>
    <xf numFmtId="0" fontId="31" fillId="9" borderId="0" applyNumberFormat="0" applyBorder="0" applyAlignment="0" applyProtection="0"/>
    <xf numFmtId="0" fontId="31" fillId="12" borderId="0" applyNumberFormat="0" applyBorder="0" applyAlignment="0" applyProtection="0"/>
    <xf numFmtId="0" fontId="30" fillId="5" borderId="0" applyNumberFormat="0" applyBorder="0" applyAlignment="0" applyProtection="0"/>
    <xf numFmtId="0" fontId="30" fillId="2" borderId="0" applyNumberFormat="0" applyBorder="0" applyAlignment="0" applyProtection="0"/>
    <xf numFmtId="0" fontId="30" fillId="10" borderId="0" applyNumberFormat="0" applyBorder="0" applyAlignment="0" applyProtection="0"/>
    <xf numFmtId="0" fontId="32" fillId="3" borderId="0" applyNumberFormat="0" applyBorder="0" applyAlignment="0" applyProtection="0"/>
    <xf numFmtId="0" fontId="22" fillId="0" borderId="0"/>
    <xf numFmtId="0" fontId="30" fillId="6" borderId="0" applyNumberFormat="0" applyBorder="0" applyAlignment="0" applyProtection="0"/>
    <xf numFmtId="0" fontId="30" fillId="9" borderId="0" applyNumberFormat="0" applyBorder="0" applyAlignment="0" applyProtection="0"/>
    <xf numFmtId="0" fontId="40" fillId="7" borderId="1" applyNumberFormat="0" applyAlignment="0" applyProtection="0"/>
    <xf numFmtId="0" fontId="30" fillId="4" borderId="0" applyNumberFormat="0" applyBorder="0" applyAlignment="0" applyProtection="0"/>
    <xf numFmtId="0" fontId="46" fillId="0" borderId="0" applyNumberFormat="0" applyFill="0" applyBorder="0" applyAlignment="0" applyProtection="0"/>
    <xf numFmtId="0" fontId="39" fillId="0" borderId="0" applyNumberFormat="0" applyFill="0" applyBorder="0" applyAlignment="0" applyProtection="0"/>
    <xf numFmtId="0" fontId="34" fillId="21" borderId="2" applyNumberFormat="0" applyAlignment="0" applyProtection="0"/>
    <xf numFmtId="0" fontId="22" fillId="23" borderId="7" applyNumberFormat="0" applyFont="0" applyAlignment="0" applyProtection="0"/>
    <xf numFmtId="0" fontId="30" fillId="3" borderId="0" applyNumberFormat="0" applyBorder="0" applyAlignment="0" applyProtection="0"/>
    <xf numFmtId="0" fontId="31" fillId="16" borderId="0" applyNumberFormat="0" applyBorder="0" applyAlignment="0" applyProtection="0"/>
    <xf numFmtId="0" fontId="22" fillId="0" borderId="0"/>
    <xf numFmtId="0" fontId="5" fillId="0" borderId="0"/>
    <xf numFmtId="0" fontId="54"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44" fontId="22"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22" fillId="23" borderId="7" applyNumberFormat="0" applyFont="0" applyAlignment="0" applyProtection="0"/>
    <xf numFmtId="0" fontId="43" fillId="20" borderId="8" applyNumberFormat="0" applyAlignment="0" applyProtection="0"/>
    <xf numFmtId="9" fontId="22" fillId="0" borderId="0" applyFont="0" applyFill="0" applyBorder="0" applyAlignment="0" applyProtection="0"/>
    <xf numFmtId="0" fontId="44" fillId="0" borderId="0" applyNumberFormat="0" applyFill="0" applyBorder="0" applyAlignment="0" applyProtection="0"/>
    <xf numFmtId="0" fontId="45" fillId="0" borderId="9" applyNumberFormat="0" applyFill="0" applyAlignment="0" applyProtection="0"/>
    <xf numFmtId="0" fontId="46"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6" fillId="0" borderId="0" applyFont="0" applyFill="0" applyBorder="0" applyAlignment="0" applyProtection="0"/>
    <xf numFmtId="0" fontId="4" fillId="0" borderId="0"/>
    <xf numFmtId="0" fontId="59" fillId="0" borderId="0" applyNumberFormat="0" applyFill="0" applyBorder="0" applyAlignment="0" applyProtection="0">
      <alignment vertical="top"/>
      <protection locked="0"/>
    </xf>
    <xf numFmtId="44" fontId="4"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65" fillId="0" borderId="67" applyNumberFormat="0" applyFill="0" applyAlignment="0" applyProtection="0"/>
    <xf numFmtId="0" fontId="66" fillId="0" borderId="68" applyNumberFormat="0" applyFill="0" applyAlignment="0" applyProtection="0"/>
    <xf numFmtId="0" fontId="67" fillId="0" borderId="69" applyNumberFormat="0" applyFill="0" applyAlignment="0" applyProtection="0"/>
    <xf numFmtId="0" fontId="67" fillId="0" borderId="0" applyNumberFormat="0" applyFill="0" applyBorder="0" applyAlignment="0" applyProtection="0"/>
    <xf numFmtId="0" fontId="68" fillId="34" borderId="0" applyNumberFormat="0" applyBorder="0" applyAlignment="0" applyProtection="0"/>
    <xf numFmtId="0" fontId="69" fillId="35" borderId="0" applyNumberFormat="0" applyBorder="0" applyAlignment="0" applyProtection="0"/>
    <xf numFmtId="0" fontId="70" fillId="36" borderId="0" applyNumberFormat="0" applyBorder="0" applyAlignment="0" applyProtection="0"/>
    <xf numFmtId="0" fontId="71" fillId="37" borderId="70" applyNumberFormat="0" applyAlignment="0" applyProtection="0"/>
    <xf numFmtId="0" fontId="72" fillId="38" borderId="71" applyNumberFormat="0" applyAlignment="0" applyProtection="0"/>
    <xf numFmtId="0" fontId="73" fillId="38" borderId="70" applyNumberFormat="0" applyAlignment="0" applyProtection="0"/>
    <xf numFmtId="0" fontId="74" fillId="0" borderId="72" applyNumberFormat="0" applyFill="0" applyAlignment="0" applyProtection="0"/>
    <xf numFmtId="0" fontId="75" fillId="39" borderId="73" applyNumberFormat="0" applyAlignment="0" applyProtection="0"/>
    <xf numFmtId="0" fontId="76" fillId="0" borderId="0" applyNumberFormat="0" applyFill="0" applyBorder="0" applyAlignment="0" applyProtection="0"/>
    <xf numFmtId="0" fontId="2" fillId="40" borderId="74" applyNumberFormat="0" applyFont="0" applyAlignment="0" applyProtection="0"/>
    <xf numFmtId="0" fontId="77" fillId="0" borderId="0" applyNumberFormat="0" applyFill="0" applyBorder="0" applyAlignment="0" applyProtection="0"/>
    <xf numFmtId="0" fontId="64" fillId="0" borderId="75" applyNumberFormat="0" applyFill="0" applyAlignment="0" applyProtection="0"/>
    <xf numFmtId="0" fontId="78"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78" fillId="44" borderId="0" applyNumberFormat="0" applyBorder="0" applyAlignment="0" applyProtection="0"/>
    <xf numFmtId="0" fontId="78" fillId="45"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78" fillId="48" borderId="0" applyNumberFormat="0" applyBorder="0" applyAlignment="0" applyProtection="0"/>
    <xf numFmtId="0" fontId="78" fillId="49"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78" fillId="52" borderId="0" applyNumberFormat="0" applyBorder="0" applyAlignment="0" applyProtection="0"/>
    <xf numFmtId="0" fontId="78" fillId="53"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78" fillId="56" borderId="0" applyNumberFormat="0" applyBorder="0" applyAlignment="0" applyProtection="0"/>
    <xf numFmtId="0" fontId="78"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78" fillId="60" borderId="0" applyNumberFormat="0" applyBorder="0" applyAlignment="0" applyProtection="0"/>
    <xf numFmtId="0" fontId="78"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78" fillId="64" borderId="0" applyNumberFormat="0" applyBorder="0" applyAlignment="0" applyProtection="0"/>
    <xf numFmtId="0" fontId="79" fillId="0" borderId="0" applyNumberFormat="0" applyFill="0" applyBorder="0" applyAlignment="0" applyProtection="0"/>
    <xf numFmtId="0" fontId="2" fillId="0" borderId="0"/>
    <xf numFmtId="0" fontId="80" fillId="0" borderId="0"/>
  </cellStyleXfs>
  <cellXfs count="642">
    <xf numFmtId="0" fontId="0" fillId="0" borderId="0" xfId="0"/>
    <xf numFmtId="0" fontId="0" fillId="0" borderId="10" xfId="0" applyBorder="1"/>
    <xf numFmtId="0" fontId="0" fillId="0" borderId="11" xfId="0" applyBorder="1" applyAlignment="1">
      <alignment horizontal="center"/>
    </xf>
    <xf numFmtId="0" fontId="25" fillId="0" borderId="14" xfId="0" applyFont="1" applyBorder="1" applyAlignment="1">
      <alignment horizontal="center"/>
    </xf>
    <xf numFmtId="0" fontId="25" fillId="0" borderId="15" xfId="0" applyFont="1" applyBorder="1" applyAlignment="1">
      <alignment horizontal="center"/>
    </xf>
    <xf numFmtId="0" fontId="25" fillId="0" borderId="16" xfId="0" applyFont="1" applyBorder="1" applyAlignment="1">
      <alignment horizontal="center"/>
    </xf>
    <xf numFmtId="0" fontId="0" fillId="0" borderId="0" xfId="0" applyBorder="1" applyAlignment="1">
      <alignment horizontal="center"/>
    </xf>
    <xf numFmtId="0" fontId="23" fillId="0" borderId="11" xfId="0" applyFont="1" applyBorder="1"/>
    <xf numFmtId="0" fontId="23" fillId="0" borderId="11" xfId="0" applyFont="1" applyBorder="1" applyAlignment="1">
      <alignment horizontal="center"/>
    </xf>
    <xf numFmtId="164" fontId="22" fillId="0" borderId="11" xfId="28" applyNumberFormat="1" applyFont="1" applyBorder="1" applyAlignment="1">
      <alignment horizontal="center"/>
    </xf>
    <xf numFmtId="0" fontId="24" fillId="0" borderId="11" xfId="0" applyFont="1" applyBorder="1" applyAlignment="1">
      <alignment horizontal="center"/>
    </xf>
    <xf numFmtId="0" fontId="23" fillId="0" borderId="18" xfId="0" applyFont="1" applyBorder="1" applyAlignment="1">
      <alignment horizontal="center"/>
    </xf>
    <xf numFmtId="0" fontId="0" fillId="0" borderId="25" xfId="0" applyBorder="1"/>
    <xf numFmtId="0" fontId="0" fillId="0" borderId="11" xfId="0" applyBorder="1"/>
    <xf numFmtId="0" fontId="0" fillId="0" borderId="22" xfId="0" applyBorder="1"/>
    <xf numFmtId="0" fontId="0" fillId="0" borderId="32" xfId="0" applyBorder="1"/>
    <xf numFmtId="0" fontId="0" fillId="0" borderId="33" xfId="0" applyBorder="1"/>
    <xf numFmtId="0" fontId="0" fillId="0" borderId="18" xfId="0" applyBorder="1"/>
    <xf numFmtId="165" fontId="24" fillId="0" borderId="11" xfId="28" applyNumberFormat="1" applyFont="1" applyBorder="1"/>
    <xf numFmtId="0" fontId="0" fillId="0" borderId="0" xfId="0" applyBorder="1"/>
    <xf numFmtId="165" fontId="22" fillId="0" borderId="11" xfId="28" applyNumberFormat="1" applyFont="1" applyBorder="1" applyAlignment="1">
      <alignment horizontal="center"/>
    </xf>
    <xf numFmtId="0" fontId="0" fillId="0" borderId="33" xfId="0" applyBorder="1" applyAlignment="1">
      <alignment horizontal="center"/>
    </xf>
    <xf numFmtId="0" fontId="0" fillId="0" borderId="31" xfId="0" applyBorder="1" applyAlignment="1">
      <alignment horizontal="center"/>
    </xf>
    <xf numFmtId="9" fontId="0" fillId="0" borderId="11" xfId="40" applyFont="1" applyBorder="1" applyAlignment="1">
      <alignment horizontal="center"/>
    </xf>
    <xf numFmtId="166" fontId="23" fillId="0" borderId="11" xfId="0" applyNumberFormat="1" applyFont="1" applyBorder="1" applyAlignment="1">
      <alignment horizontal="center"/>
    </xf>
    <xf numFmtId="0" fontId="23" fillId="0" borderId="0" xfId="0" applyFont="1" applyBorder="1" applyAlignment="1">
      <alignment horizontal="center"/>
    </xf>
    <xf numFmtId="165" fontId="22" fillId="0" borderId="0" xfId="28" applyNumberFormat="1" applyFont="1" applyBorder="1"/>
    <xf numFmtId="0" fontId="24" fillId="0" borderId="0" xfId="0" applyFont="1" applyBorder="1" applyAlignment="1">
      <alignment horizontal="center"/>
    </xf>
    <xf numFmtId="165" fontId="24" fillId="0" borderId="0" xfId="28" applyNumberFormat="1" applyFont="1" applyBorder="1"/>
    <xf numFmtId="2" fontId="23" fillId="0" borderId="11" xfId="0" applyNumberFormat="1" applyFont="1" applyBorder="1" applyAlignment="1">
      <alignment horizontal="center"/>
    </xf>
    <xf numFmtId="0" fontId="23" fillId="0" borderId="33" xfId="0" applyFont="1" applyBorder="1" applyAlignment="1">
      <alignment horizontal="center"/>
    </xf>
    <xf numFmtId="0" fontId="23" fillId="0" borderId="31" xfId="0" applyFont="1" applyBorder="1" applyAlignment="1">
      <alignment horizontal="center"/>
    </xf>
    <xf numFmtId="0" fontId="0" fillId="0" borderId="26" xfId="0" applyBorder="1"/>
    <xf numFmtId="0" fontId="0" fillId="0" borderId="34" xfId="0" applyBorder="1"/>
    <xf numFmtId="0" fontId="24" fillId="0" borderId="33" xfId="0" applyFont="1" applyBorder="1" applyAlignment="1">
      <alignment horizontal="center"/>
    </xf>
    <xf numFmtId="165" fontId="24" fillId="0" borderId="31" xfId="28" applyNumberFormat="1" applyFont="1" applyBorder="1"/>
    <xf numFmtId="165" fontId="22" fillId="0" borderId="31" xfId="28" applyNumberFormat="1" applyBorder="1"/>
    <xf numFmtId="165" fontId="22" fillId="0" borderId="35" xfId="28" applyNumberFormat="1" applyFont="1" applyBorder="1" applyAlignment="1">
      <alignment horizontal="center"/>
    </xf>
    <xf numFmtId="165" fontId="22" fillId="0" borderId="19" xfId="28" applyNumberFormat="1" applyBorder="1"/>
    <xf numFmtId="16" fontId="0" fillId="0" borderId="33" xfId="0" quotePrefix="1" applyNumberFormat="1" applyBorder="1" applyAlignment="1">
      <alignment horizontal="center"/>
    </xf>
    <xf numFmtId="0" fontId="24" fillId="0" borderId="0" xfId="0" applyFont="1" applyBorder="1" applyAlignment="1">
      <alignment horizontal="left"/>
    </xf>
    <xf numFmtId="0" fontId="24" fillId="0" borderId="0" xfId="0" applyFont="1" applyBorder="1" applyAlignment="1">
      <alignment horizontal="left" indent="1"/>
    </xf>
    <xf numFmtId="0" fontId="29" fillId="0" borderId="0" xfId="0" applyFont="1" applyBorder="1" applyAlignment="1">
      <alignment horizontal="center"/>
    </xf>
    <xf numFmtId="0" fontId="29" fillId="0" borderId="32" xfId="0" applyFont="1" applyBorder="1" applyAlignment="1">
      <alignment horizontal="center"/>
    </xf>
    <xf numFmtId="0" fontId="29" fillId="0" borderId="22" xfId="0" applyFont="1" applyBorder="1" applyAlignment="1">
      <alignment horizontal="center"/>
    </xf>
    <xf numFmtId="0" fontId="24" fillId="0" borderId="11" xfId="0" applyFont="1" applyBorder="1"/>
    <xf numFmtId="165" fontId="24" fillId="0" borderId="11" xfId="28" applyNumberFormat="1" applyFont="1" applyFill="1" applyBorder="1"/>
    <xf numFmtId="0" fontId="24" fillId="0" borderId="0" xfId="0" applyFont="1"/>
    <xf numFmtId="6" fontId="23" fillId="0" borderId="11" xfId="28" applyNumberFormat="1" applyFont="1" applyBorder="1" applyAlignment="1">
      <alignment horizontal="center"/>
    </xf>
    <xf numFmtId="0" fontId="0" fillId="0" borderId="0" xfId="0" applyAlignment="1">
      <alignment horizontal="center"/>
    </xf>
    <xf numFmtId="0" fontId="0" fillId="0" borderId="36" xfId="0" applyBorder="1"/>
    <xf numFmtId="0" fontId="0" fillId="0" borderId="37" xfId="0" applyBorder="1"/>
    <xf numFmtId="167" fontId="0" fillId="0" borderId="0" xfId="0" applyNumberFormat="1" applyBorder="1" applyAlignment="1">
      <alignment horizontal="center"/>
    </xf>
    <xf numFmtId="165" fontId="0" fillId="0" borderId="0" xfId="28" applyNumberFormat="1" applyFont="1" applyBorder="1"/>
    <xf numFmtId="6" fontId="0" fillId="0" borderId="0" xfId="0" applyNumberFormat="1" applyBorder="1" applyAlignment="1">
      <alignment horizontal="center"/>
    </xf>
    <xf numFmtId="6" fontId="0" fillId="0" borderId="0" xfId="28" applyNumberFormat="1" applyFont="1" applyBorder="1"/>
    <xf numFmtId="165" fontId="0" fillId="0" borderId="11" xfId="0" applyNumberFormat="1" applyBorder="1"/>
    <xf numFmtId="165" fontId="22" fillId="0" borderId="11" xfId="28" applyNumberFormat="1" applyBorder="1" applyAlignment="1">
      <alignment horizontal="left"/>
    </xf>
    <xf numFmtId="0" fontId="0" fillId="0" borderId="11" xfId="0" applyBorder="1" applyAlignment="1"/>
    <xf numFmtId="6" fontId="23" fillId="0" borderId="11" xfId="0" applyNumberFormat="1" applyFont="1" applyBorder="1" applyAlignment="1"/>
    <xf numFmtId="0" fontId="24" fillId="0" borderId="11" xfId="0" applyFont="1" applyFill="1" applyBorder="1"/>
    <xf numFmtId="0" fontId="23" fillId="0" borderId="11" xfId="0" applyFont="1" applyFill="1" applyBorder="1" applyAlignment="1">
      <alignment vertical="center" textRotation="90"/>
    </xf>
    <xf numFmtId="0" fontId="23" fillId="0" borderId="11" xfId="0" applyFont="1" applyFill="1" applyBorder="1" applyAlignment="1">
      <alignment horizontal="center" vertical="center" textRotation="90"/>
    </xf>
    <xf numFmtId="0" fontId="0" fillId="0" borderId="33" xfId="0" quotePrefix="1" applyNumberFormat="1" applyBorder="1" applyAlignment="1">
      <alignment horizontal="center"/>
    </xf>
    <xf numFmtId="0" fontId="23" fillId="0" borderId="0" xfId="0" applyFont="1" applyBorder="1" applyAlignment="1"/>
    <xf numFmtId="0" fontId="29" fillId="0" borderId="0" xfId="0" applyFont="1" applyBorder="1" applyAlignment="1"/>
    <xf numFmtId="0" fontId="0" fillId="0" borderId="0" xfId="0" applyBorder="1" applyAlignment="1"/>
    <xf numFmtId="168" fontId="0" fillId="0" borderId="31" xfId="28" applyNumberFormat="1" applyFont="1" applyBorder="1"/>
    <xf numFmtId="168" fontId="0" fillId="0" borderId="19" xfId="28" applyNumberFormat="1" applyFont="1" applyBorder="1"/>
    <xf numFmtId="0" fontId="47" fillId="0" borderId="0" xfId="0" applyFont="1" applyAlignment="1">
      <alignment horizontal="center"/>
    </xf>
    <xf numFmtId="166" fontId="0" fillId="0" borderId="0" xfId="0" applyNumberFormat="1" applyAlignment="1">
      <alignment horizontal="center"/>
    </xf>
    <xf numFmtId="0" fontId="26" fillId="0" borderId="0" xfId="0" applyFont="1" applyAlignment="1"/>
    <xf numFmtId="0" fontId="0" fillId="0" borderId="43" xfId="0" applyBorder="1"/>
    <xf numFmtId="0" fontId="23" fillId="0" borderId="44" xfId="0" applyFont="1" applyBorder="1" applyAlignment="1">
      <alignment horizontal="center"/>
    </xf>
    <xf numFmtId="166" fontId="23" fillId="0" borderId="45" xfId="0" applyNumberFormat="1" applyFont="1" applyBorder="1" applyAlignment="1">
      <alignment horizontal="center"/>
    </xf>
    <xf numFmtId="0" fontId="0" fillId="0" borderId="44" xfId="0" applyBorder="1" applyAlignment="1">
      <alignment horizontal="center"/>
    </xf>
    <xf numFmtId="166" fontId="0" fillId="0" borderId="45" xfId="0" applyNumberFormat="1" applyBorder="1" applyAlignment="1">
      <alignment horizontal="center"/>
    </xf>
    <xf numFmtId="0" fontId="0" fillId="0" borderId="21" xfId="0" applyBorder="1" applyAlignment="1">
      <alignment horizontal="center"/>
    </xf>
    <xf numFmtId="0" fontId="0" fillId="0" borderId="46" xfId="0" applyBorder="1" applyAlignment="1">
      <alignment horizontal="center"/>
    </xf>
    <xf numFmtId="166" fontId="0" fillId="0" borderId="13" xfId="0" applyNumberFormat="1" applyBorder="1" applyAlignment="1">
      <alignment horizontal="center"/>
    </xf>
    <xf numFmtId="166" fontId="23" fillId="0" borderId="0" xfId="0" applyNumberFormat="1" applyFont="1" applyBorder="1" applyAlignment="1">
      <alignment horizontal="center"/>
    </xf>
    <xf numFmtId="166" fontId="0" fillId="0" borderId="0" xfId="0" applyNumberFormat="1" applyBorder="1" applyAlignment="1">
      <alignment horizontal="center"/>
    </xf>
    <xf numFmtId="0" fontId="0" fillId="0" borderId="45" xfId="0" applyBorder="1" applyAlignment="1">
      <alignment horizontal="center"/>
    </xf>
    <xf numFmtId="0" fontId="0" fillId="0" borderId="21" xfId="0" applyNumberFormat="1" applyBorder="1" applyAlignment="1">
      <alignment horizontal="center"/>
    </xf>
    <xf numFmtId="0" fontId="0" fillId="0" borderId="46" xfId="0" applyNumberFormat="1" applyBorder="1" applyAlignment="1">
      <alignment horizontal="center"/>
    </xf>
    <xf numFmtId="166" fontId="0" fillId="0" borderId="46" xfId="0" applyNumberFormat="1" applyBorder="1" applyAlignment="1">
      <alignment horizontal="center"/>
    </xf>
    <xf numFmtId="0" fontId="0" fillId="0" borderId="46" xfId="0" applyBorder="1"/>
    <xf numFmtId="0" fontId="0" fillId="0" borderId="13" xfId="0" applyBorder="1"/>
    <xf numFmtId="0" fontId="23" fillId="0" borderId="47" xfId="0" applyFont="1" applyBorder="1"/>
    <xf numFmtId="0" fontId="26" fillId="0" borderId="42" xfId="0" applyFont="1" applyBorder="1" applyAlignment="1">
      <alignment horizontal="center"/>
    </xf>
    <xf numFmtId="165" fontId="0" fillId="0" borderId="0" xfId="28" applyNumberFormat="1" applyFont="1"/>
    <xf numFmtId="6" fontId="0" fillId="0" borderId="11" xfId="28" applyNumberFormat="1" applyFont="1" applyBorder="1"/>
    <xf numFmtId="0" fontId="22" fillId="0" borderId="12" xfId="0" applyFont="1" applyBorder="1" applyAlignment="1">
      <alignment horizontal="center"/>
    </xf>
    <xf numFmtId="0" fontId="0" fillId="0" borderId="11" xfId="0" applyBorder="1" applyAlignment="1">
      <alignment horizontal="left"/>
    </xf>
    <xf numFmtId="0" fontId="22" fillId="0" borderId="11" xfId="0" applyFont="1" applyBorder="1" applyAlignment="1">
      <alignment horizontal="left"/>
    </xf>
    <xf numFmtId="0" fontId="0" fillId="0" borderId="0" xfId="0" applyAlignment="1">
      <alignment horizontal="center"/>
    </xf>
    <xf numFmtId="0" fontId="0" fillId="0" borderId="0" xfId="0" applyBorder="1" applyAlignment="1">
      <alignment horizontal="center"/>
    </xf>
    <xf numFmtId="0" fontId="22" fillId="0" borderId="11" xfId="669" applyBorder="1"/>
    <xf numFmtId="165" fontId="22" fillId="0" borderId="11" xfId="697" applyNumberFormat="1" applyFont="1" applyBorder="1" applyAlignment="1">
      <alignment horizontal="left"/>
    </xf>
    <xf numFmtId="0" fontId="22" fillId="0" borderId="11" xfId="669" applyFill="1" applyBorder="1"/>
    <xf numFmtId="0" fontId="0" fillId="0" borderId="0" xfId="0" applyBorder="1" applyAlignment="1">
      <alignment horizontal="center"/>
    </xf>
    <xf numFmtId="0" fontId="22" fillId="0" borderId="0" xfId="0" applyFont="1"/>
    <xf numFmtId="0" fontId="22" fillId="0" borderId="11" xfId="0" applyFont="1" applyFill="1" applyBorder="1"/>
    <xf numFmtId="0" fontId="22" fillId="0" borderId="11" xfId="0" applyFont="1" applyFill="1" applyBorder="1" applyAlignment="1">
      <alignment horizontal="center"/>
    </xf>
    <xf numFmtId="0" fontId="0" fillId="0" borderId="0" xfId="0" applyAlignment="1">
      <alignment horizontal="center"/>
    </xf>
    <xf numFmtId="0" fontId="0" fillId="0" borderId="0" xfId="0" applyBorder="1" applyAlignment="1">
      <alignment horizontal="center"/>
    </xf>
    <xf numFmtId="0" fontId="22" fillId="0" borderId="10" xfId="0" applyFont="1" applyBorder="1"/>
    <xf numFmtId="0" fontId="22" fillId="0" borderId="13" xfId="0" applyFont="1" applyBorder="1" applyAlignment="1">
      <alignment horizontal="center"/>
    </xf>
    <xf numFmtId="0" fontId="0" fillId="0" borderId="51" xfId="0" applyBorder="1" applyAlignment="1">
      <alignment horizontal="center"/>
    </xf>
    <xf numFmtId="165" fontId="22" fillId="0" borderId="11" xfId="7892" applyNumberFormat="1" applyFont="1" applyFill="1" applyBorder="1" applyAlignment="1">
      <alignment horizontal="left"/>
    </xf>
    <xf numFmtId="0" fontId="22" fillId="0" borderId="11" xfId="7894" applyFont="1" applyFill="1" applyBorder="1"/>
    <xf numFmtId="0" fontId="22" fillId="0" borderId="11" xfId="0" applyFont="1" applyFill="1" applyBorder="1" applyAlignment="1">
      <alignment horizontal="left"/>
    </xf>
    <xf numFmtId="0" fontId="0" fillId="0" borderId="11" xfId="0" applyFill="1" applyBorder="1" applyAlignment="1">
      <alignment horizontal="left"/>
    </xf>
    <xf numFmtId="0" fontId="23" fillId="0" borderId="66" xfId="0" applyFont="1" applyBorder="1" applyAlignment="1">
      <alignment horizontal="center"/>
    </xf>
    <xf numFmtId="0" fontId="23" fillId="0" borderId="34" xfId="0" applyFont="1" applyBorder="1" applyAlignment="1">
      <alignment horizontal="center"/>
    </xf>
    <xf numFmtId="0" fontId="22" fillId="0" borderId="66" xfId="0" applyFont="1" applyBorder="1"/>
    <xf numFmtId="0" fontId="22" fillId="0" borderId="34" xfId="0" applyFont="1" applyBorder="1"/>
    <xf numFmtId="0" fontId="22" fillId="0" borderId="17" xfId="0" applyFont="1" applyBorder="1"/>
    <xf numFmtId="0" fontId="22" fillId="0" borderId="55" xfId="0" applyFont="1" applyBorder="1"/>
    <xf numFmtId="0" fontId="22" fillId="0" borderId="0" xfId="0" applyFont="1" applyBorder="1"/>
    <xf numFmtId="0" fontId="23" fillId="0" borderId="11" xfId="0" applyFont="1" applyBorder="1" applyAlignment="1">
      <alignment horizontal="center"/>
    </xf>
    <xf numFmtId="0" fontId="0" fillId="0" borderId="0" xfId="0" applyBorder="1" applyAlignment="1">
      <alignment horizontal="center"/>
    </xf>
    <xf numFmtId="14" fontId="0" fillId="0" borderId="0" xfId="0" applyNumberFormat="1" applyBorder="1" applyAlignment="1">
      <alignment horizontal="center"/>
    </xf>
    <xf numFmtId="0" fontId="0" fillId="0" borderId="0" xfId="0" applyBorder="1" applyAlignment="1">
      <alignment horizontal="left"/>
    </xf>
    <xf numFmtId="0" fontId="22" fillId="0" borderId="12" xfId="0" applyFont="1" applyFill="1" applyBorder="1" applyAlignment="1">
      <alignment horizontal="center"/>
    </xf>
    <xf numFmtId="9" fontId="0" fillId="0" borderId="0" xfId="0" applyNumberFormat="1" applyBorder="1"/>
    <xf numFmtId="10" fontId="0" fillId="0" borderId="0" xfId="0" applyNumberFormat="1" applyBorder="1"/>
    <xf numFmtId="0" fontId="0" fillId="0" borderId="0" xfId="0" applyAlignment="1">
      <alignment horizontal="center"/>
    </xf>
    <xf numFmtId="0" fontId="0" fillId="0" borderId="0" xfId="0" applyBorder="1" applyAlignment="1">
      <alignment horizontal="center"/>
    </xf>
    <xf numFmtId="165" fontId="22" fillId="0" borderId="11" xfId="28" applyNumberFormat="1" applyFont="1" applyFill="1" applyBorder="1" applyAlignment="1">
      <alignment horizontal="left"/>
    </xf>
    <xf numFmtId="165" fontId="22" fillId="0" borderId="11" xfId="28" applyNumberFormat="1" applyFont="1" applyFill="1" applyBorder="1"/>
    <xf numFmtId="0" fontId="22" fillId="0" borderId="0" xfId="0" applyFont="1" applyFill="1" applyBorder="1"/>
    <xf numFmtId="167" fontId="22" fillId="0" borderId="11" xfId="0" applyNumberFormat="1" applyFont="1" applyFill="1" applyBorder="1" applyAlignment="1">
      <alignment horizontal="center"/>
    </xf>
    <xf numFmtId="165" fontId="22" fillId="0" borderId="11" xfId="697" applyNumberFormat="1" applyFont="1" applyFill="1" applyBorder="1" applyAlignment="1">
      <alignment horizontal="left"/>
    </xf>
    <xf numFmtId="0" fontId="0" fillId="0" borderId="0" xfId="0" applyFill="1"/>
    <xf numFmtId="0" fontId="0" fillId="0" borderId="20" xfId="0" applyBorder="1" applyAlignment="1">
      <alignment horizontal="center"/>
    </xf>
    <xf numFmtId="0" fontId="0" fillId="0" borderId="12" xfId="0" applyBorder="1" applyAlignment="1">
      <alignment horizontal="center"/>
    </xf>
    <xf numFmtId="49" fontId="22" fillId="0" borderId="11" xfId="0" applyNumberFormat="1" applyFont="1" applyFill="1" applyBorder="1"/>
    <xf numFmtId="14" fontId="0" fillId="0" borderId="11" xfId="0" applyNumberFormat="1" applyBorder="1" applyAlignment="1">
      <alignment horizontal="center"/>
    </xf>
    <xf numFmtId="165" fontId="0" fillId="0" borderId="0" xfId="28" applyNumberFormat="1" applyFont="1" applyAlignment="1">
      <alignment horizontal="center"/>
    </xf>
    <xf numFmtId="165" fontId="22" fillId="0" borderId="0" xfId="28" applyNumberFormat="1" applyFont="1" applyAlignment="1">
      <alignment horizontal="center"/>
    </xf>
    <xf numFmtId="166" fontId="22" fillId="0" borderId="0" xfId="0" applyNumberFormat="1" applyFont="1" applyAlignment="1">
      <alignment horizontal="center"/>
    </xf>
    <xf numFmtId="170" fontId="0" fillId="0" borderId="0" xfId="58194" applyNumberFormat="1" applyFont="1"/>
    <xf numFmtId="170" fontId="0" fillId="0" borderId="0" xfId="58194" applyNumberFormat="1" applyFont="1" applyBorder="1"/>
    <xf numFmtId="0" fontId="58" fillId="0" borderId="0" xfId="0" applyFont="1"/>
    <xf numFmtId="170" fontId="0" fillId="29" borderId="17" xfId="0" applyNumberFormat="1" applyFill="1" applyBorder="1"/>
    <xf numFmtId="170" fontId="0" fillId="0" borderId="0" xfId="0" applyNumberFormat="1"/>
    <xf numFmtId="170" fontId="23" fillId="28" borderId="17" xfId="58194" applyNumberFormat="1" applyFont="1" applyFill="1" applyBorder="1"/>
    <xf numFmtId="0" fontId="0" fillId="0" borderId="0" xfId="0" applyBorder="1" applyAlignment="1">
      <alignment horizontal="center"/>
    </xf>
    <xf numFmtId="165" fontId="22" fillId="0" borderId="0" xfId="28" applyNumberFormat="1" applyFont="1" applyFill="1" applyBorder="1"/>
    <xf numFmtId="49" fontId="22" fillId="0" borderId="0" xfId="0" applyNumberFormat="1" applyFont="1" applyFill="1" applyBorder="1"/>
    <xf numFmtId="171" fontId="22" fillId="0" borderId="0" xfId="0" applyNumberFormat="1" applyFont="1" applyFill="1" applyBorder="1"/>
    <xf numFmtId="0" fontId="22" fillId="0" borderId="0" xfId="0" applyFont="1" applyFill="1" applyBorder="1" applyAlignment="1">
      <alignment horizontal="center"/>
    </xf>
    <xf numFmtId="167" fontId="22" fillId="0" borderId="0" xfId="0" applyNumberFormat="1" applyFont="1" applyFill="1" applyBorder="1" applyAlignment="1">
      <alignment horizontal="center"/>
    </xf>
    <xf numFmtId="165" fontId="22" fillId="0" borderId="0" xfId="28" applyNumberFormat="1" applyFont="1" applyFill="1" applyBorder="1" applyAlignment="1">
      <alignment horizontal="left"/>
    </xf>
    <xf numFmtId="171" fontId="22" fillId="0" borderId="11" xfId="0" applyNumberFormat="1" applyFont="1" applyFill="1" applyBorder="1"/>
    <xf numFmtId="0" fontId="22" fillId="28" borderId="0" xfId="0" applyFont="1" applyFill="1"/>
    <xf numFmtId="49" fontId="22" fillId="0" borderId="11" xfId="0" applyNumberFormat="1" applyFont="1" applyFill="1" applyBorder="1" applyAlignment="1">
      <alignment horizontal="left"/>
    </xf>
    <xf numFmtId="49" fontId="22" fillId="0" borderId="0" xfId="0" applyNumberFormat="1" applyFont="1" applyFill="1" applyBorder="1" applyAlignment="1">
      <alignment horizontal="left"/>
    </xf>
    <xf numFmtId="0" fontId="0" fillId="30" borderId="0" xfId="0" applyFill="1"/>
    <xf numFmtId="0" fontId="55" fillId="0" borderId="11" xfId="58195" applyFont="1" applyFill="1" applyBorder="1" applyAlignment="1">
      <alignment wrapText="1"/>
    </xf>
    <xf numFmtId="0" fontId="55" fillId="0" borderId="11" xfId="58195" applyFont="1" applyFill="1" applyBorder="1" applyAlignment="1">
      <alignment horizontal="center" wrapText="1"/>
    </xf>
    <xf numFmtId="171" fontId="55" fillId="0" borderId="11" xfId="58195" applyNumberFormat="1" applyFont="1" applyFill="1" applyBorder="1" applyAlignment="1">
      <alignment wrapText="1"/>
    </xf>
    <xf numFmtId="171" fontId="55" fillId="0" borderId="11" xfId="58195" applyNumberFormat="1" applyFont="1" applyFill="1" applyBorder="1" applyAlignment="1">
      <alignment horizontal="left" wrapText="1"/>
    </xf>
    <xf numFmtId="171" fontId="60" fillId="0" borderId="11" xfId="58195" applyNumberFormat="1" applyFont="1" applyFill="1" applyBorder="1" applyAlignment="1">
      <alignment horizontal="right"/>
    </xf>
    <xf numFmtId="169" fontId="60" fillId="0" borderId="11" xfId="58195" applyNumberFormat="1" applyFont="1" applyFill="1" applyBorder="1" applyAlignment="1">
      <alignment horizontal="left"/>
    </xf>
    <xf numFmtId="171" fontId="57" fillId="0" borderId="11" xfId="58195" applyNumberFormat="1" applyFont="1" applyFill="1" applyBorder="1" applyAlignment="1">
      <alignment horizontal="right"/>
    </xf>
    <xf numFmtId="169" fontId="57" fillId="0" borderId="11" xfId="58195" applyNumberFormat="1" applyFont="1" applyFill="1" applyBorder="1" applyAlignment="1">
      <alignment horizontal="left"/>
    </xf>
    <xf numFmtId="0" fontId="22" fillId="0" borderId="11" xfId="0" applyFont="1" applyFill="1" applyBorder="1" applyAlignment="1">
      <alignment vertical="top"/>
    </xf>
    <xf numFmtId="165" fontId="22" fillId="0" borderId="11" xfId="28" applyNumberFormat="1" applyFont="1" applyFill="1" applyBorder="1" applyAlignment="1">
      <alignment vertical="top"/>
    </xf>
    <xf numFmtId="0" fontId="62" fillId="0" borderId="11" xfId="0" applyFont="1" applyFill="1" applyBorder="1" applyAlignment="1">
      <alignment vertical="top"/>
    </xf>
    <xf numFmtId="165" fontId="62" fillId="0" borderId="11" xfId="28" applyNumberFormat="1" applyFont="1" applyFill="1" applyBorder="1" applyAlignment="1">
      <alignment vertical="top"/>
    </xf>
    <xf numFmtId="165" fontId="55" fillId="0" borderId="11" xfId="28" applyNumberFormat="1" applyFont="1" applyFill="1" applyBorder="1" applyAlignment="1">
      <alignment wrapText="1"/>
    </xf>
    <xf numFmtId="165" fontId="22" fillId="0" borderId="11" xfId="28" applyNumberFormat="1" applyFont="1" applyFill="1" applyBorder="1" applyAlignment="1"/>
    <xf numFmtId="0" fontId="22" fillId="0" borderId="11" xfId="0" applyFont="1" applyFill="1" applyBorder="1" applyAlignment="1">
      <alignment horizontal="center" vertical="top"/>
    </xf>
    <xf numFmtId="0" fontId="22" fillId="0" borderId="11" xfId="0" applyFont="1" applyFill="1" applyBorder="1" applyAlignment="1">
      <alignment vertical="top" wrapText="1"/>
    </xf>
    <xf numFmtId="0" fontId="55" fillId="0" borderId="11" xfId="296" applyFont="1" applyFill="1" applyBorder="1" applyAlignment="1">
      <alignment vertical="top" wrapText="1"/>
    </xf>
    <xf numFmtId="0" fontId="22" fillId="0" borderId="11" xfId="0" applyFont="1" applyFill="1" applyBorder="1" applyAlignment="1">
      <alignment horizontal="left" vertical="top" wrapText="1"/>
    </xf>
    <xf numFmtId="15" fontId="22" fillId="0" borderId="11" xfId="0" applyNumberFormat="1" applyFont="1" applyFill="1" applyBorder="1" applyAlignment="1">
      <alignment horizontal="center" vertical="top" wrapText="1"/>
    </xf>
    <xf numFmtId="0" fontId="55" fillId="0" borderId="11" xfId="296" applyFont="1" applyFill="1" applyBorder="1" applyAlignment="1">
      <alignment horizontal="center" vertical="top" wrapText="1"/>
    </xf>
    <xf numFmtId="0" fontId="63" fillId="0" borderId="11" xfId="296" applyFont="1" applyFill="1" applyBorder="1" applyAlignment="1">
      <alignment vertical="top" wrapText="1"/>
    </xf>
    <xf numFmtId="0" fontId="22" fillId="0" borderId="11" xfId="296" applyFont="1" applyFill="1" applyBorder="1" applyAlignment="1">
      <alignment vertical="top" wrapText="1"/>
    </xf>
    <xf numFmtId="0" fontId="3" fillId="0" borderId="11" xfId="296" applyFont="1" applyFill="1" applyBorder="1" applyAlignment="1">
      <alignment vertical="top" wrapText="1"/>
    </xf>
    <xf numFmtId="171" fontId="55" fillId="0" borderId="11" xfId="296" applyNumberFormat="1" applyFont="1" applyFill="1" applyBorder="1" applyAlignment="1">
      <alignment horizontal="right" vertical="top" wrapText="1"/>
    </xf>
    <xf numFmtId="171" fontId="22" fillId="0" borderId="11" xfId="0" applyNumberFormat="1" applyFont="1" applyFill="1" applyBorder="1" applyAlignment="1">
      <alignment horizontal="right" vertical="top" wrapText="1"/>
    </xf>
    <xf numFmtId="15" fontId="22" fillId="0" borderId="11" xfId="0" applyNumberFormat="1" applyFont="1" applyFill="1" applyBorder="1" applyAlignment="1">
      <alignment vertical="top" wrapText="1"/>
    </xf>
    <xf numFmtId="171" fontId="60" fillId="0" borderId="11" xfId="296" applyNumberFormat="1" applyFont="1" applyFill="1" applyBorder="1" applyAlignment="1">
      <alignment horizontal="right" vertical="top"/>
    </xf>
    <xf numFmtId="0" fontId="22" fillId="0" borderId="11" xfId="296" applyFont="1" applyFill="1" applyBorder="1" applyAlignment="1">
      <alignment horizontal="center" vertical="top" wrapText="1"/>
    </xf>
    <xf numFmtId="171" fontId="22" fillId="0" borderId="11" xfId="296" applyNumberFormat="1" applyFont="1" applyFill="1" applyBorder="1" applyAlignment="1">
      <alignment horizontal="right" vertical="top"/>
    </xf>
    <xf numFmtId="0" fontId="22" fillId="0" borderId="11" xfId="0" applyFont="1" applyFill="1" applyBorder="1" applyAlignment="1">
      <alignment horizontal="center" vertical="top" wrapText="1"/>
    </xf>
    <xf numFmtId="165" fontId="22" fillId="0" borderId="11" xfId="28" applyNumberFormat="1" applyFill="1" applyBorder="1" applyAlignment="1">
      <alignment horizontal="left"/>
    </xf>
    <xf numFmtId="165" fontId="0" fillId="0" borderId="11" xfId="0" applyNumberFormat="1" applyFill="1" applyBorder="1"/>
    <xf numFmtId="0" fontId="24" fillId="0" borderId="0" xfId="0" applyFont="1" applyFill="1"/>
    <xf numFmtId="0" fontId="0" fillId="0" borderId="0" xfId="0" applyFill="1" applyBorder="1"/>
    <xf numFmtId="165" fontId="22" fillId="0" borderId="34" xfId="28" applyNumberFormat="1" applyFont="1" applyBorder="1" applyAlignment="1">
      <alignment horizontal="right"/>
    </xf>
    <xf numFmtId="0" fontId="23" fillId="0" borderId="0" xfId="0" applyFont="1"/>
    <xf numFmtId="0" fontId="0" fillId="0" borderId="37" xfId="0" applyFill="1" applyBorder="1"/>
    <xf numFmtId="0" fontId="22" fillId="0" borderId="66" xfId="0" applyFont="1" applyFill="1" applyBorder="1"/>
    <xf numFmtId="0" fontId="22" fillId="0" borderId="34" xfId="0" applyFont="1" applyFill="1" applyBorder="1"/>
    <xf numFmtId="165" fontId="22" fillId="0" borderId="34" xfId="28" applyNumberFormat="1" applyFont="1" applyFill="1" applyBorder="1" applyAlignment="1">
      <alignment horizontal="right"/>
    </xf>
    <xf numFmtId="165" fontId="0" fillId="0" borderId="34" xfId="28" applyNumberFormat="1" applyFont="1" applyFill="1" applyBorder="1"/>
    <xf numFmtId="164" fontId="22" fillId="0" borderId="11" xfId="28" applyNumberFormat="1" applyFont="1" applyFill="1" applyBorder="1" applyAlignment="1">
      <alignment horizontal="center"/>
    </xf>
    <xf numFmtId="0" fontId="0" fillId="0" borderId="11" xfId="0" applyFill="1" applyBorder="1" applyAlignment="1"/>
    <xf numFmtId="6" fontId="23" fillId="0" borderId="11" xfId="0" applyNumberFormat="1" applyFont="1" applyFill="1" applyBorder="1" applyAlignment="1"/>
    <xf numFmtId="49" fontId="22" fillId="0" borderId="11" xfId="0" applyNumberFormat="1" applyFont="1" applyFill="1" applyBorder="1" applyAlignment="1">
      <alignment horizontal="center"/>
    </xf>
    <xf numFmtId="49" fontId="22" fillId="0" borderId="0" xfId="0" applyNumberFormat="1" applyFont="1" applyFill="1" applyBorder="1" applyAlignment="1">
      <alignment horizontal="center"/>
    </xf>
    <xf numFmtId="171" fontId="22" fillId="0" borderId="11" xfId="0" applyNumberFormat="1" applyFont="1" applyFill="1" applyBorder="1" applyAlignment="1">
      <alignment horizontal="right" vertical="top"/>
    </xf>
    <xf numFmtId="14" fontId="22" fillId="0" borderId="11" xfId="0" applyNumberFormat="1" applyFont="1" applyFill="1" applyBorder="1" applyAlignment="1">
      <alignment vertical="top" wrapText="1"/>
    </xf>
    <xf numFmtId="0" fontId="55" fillId="0" borderId="11" xfId="58195" applyFont="1" applyFill="1" applyBorder="1" applyAlignment="1">
      <alignment horizontal="left" wrapText="1"/>
    </xf>
    <xf numFmtId="0" fontId="22" fillId="0" borderId="0" xfId="0" applyFont="1" applyFill="1" applyBorder="1" applyAlignment="1">
      <alignment horizontal="left"/>
    </xf>
    <xf numFmtId="0" fontId="55" fillId="0" borderId="11" xfId="0" applyFont="1" applyFill="1" applyBorder="1" applyAlignment="1">
      <alignment wrapText="1"/>
    </xf>
    <xf numFmtId="0" fontId="55" fillId="0" borderId="11" xfId="0" applyFont="1" applyFill="1" applyBorder="1" applyAlignment="1">
      <alignment horizontal="left" wrapText="1"/>
    </xf>
    <xf numFmtId="165" fontId="22" fillId="0" borderId="0" xfId="28" applyNumberFormat="1" applyFont="1" applyFill="1" applyBorder="1" applyAlignment="1">
      <alignment vertical="top"/>
    </xf>
    <xf numFmtId="0" fontId="55" fillId="0" borderId="11" xfId="0" applyFont="1" applyFill="1" applyBorder="1" applyAlignment="1">
      <alignment horizontal="center" wrapText="1"/>
    </xf>
    <xf numFmtId="49" fontId="23" fillId="0" borderId="11" xfId="28" applyNumberFormat="1" applyFont="1" applyFill="1" applyBorder="1" applyAlignment="1">
      <alignment horizontal="center"/>
    </xf>
    <xf numFmtId="0" fontId="22" fillId="0" borderId="11" xfId="0" applyFont="1" applyFill="1" applyBorder="1" applyAlignment="1">
      <alignment horizontal="left" vertical="top"/>
    </xf>
    <xf numFmtId="0" fontId="62" fillId="0" borderId="11" xfId="0" applyFont="1" applyFill="1" applyBorder="1" applyAlignment="1">
      <alignment horizontal="left" vertical="top"/>
    </xf>
    <xf numFmtId="165" fontId="22" fillId="0" borderId="11" xfId="28" applyNumberFormat="1" applyFont="1" applyFill="1" applyBorder="1" applyAlignment="1">
      <alignment horizontal="right"/>
    </xf>
    <xf numFmtId="165" fontId="22" fillId="0" borderId="0" xfId="28" applyNumberFormat="1" applyFont="1" applyFill="1" applyBorder="1" applyAlignment="1">
      <alignment horizontal="right"/>
    </xf>
    <xf numFmtId="0" fontId="0" fillId="0" borderId="38" xfId="0" applyFill="1" applyBorder="1"/>
    <xf numFmtId="0" fontId="23" fillId="65" borderId="12" xfId="0" applyFont="1" applyFill="1" applyBorder="1" applyAlignment="1">
      <alignment horizontal="center"/>
    </xf>
    <xf numFmtId="0" fontId="22" fillId="0" borderId="11" xfId="0" applyFont="1" applyFill="1" applyBorder="1" applyAlignment="1"/>
    <xf numFmtId="0" fontId="22" fillId="0" borderId="11" xfId="7894" applyFont="1" applyFill="1" applyBorder="1" applyAlignment="1"/>
    <xf numFmtId="0" fontId="22" fillId="0" borderId="11" xfId="669" applyBorder="1" applyAlignment="1"/>
    <xf numFmtId="0" fontId="23" fillId="0" borderId="11" xfId="669" applyFont="1" applyBorder="1" applyAlignment="1"/>
    <xf numFmtId="0" fontId="22" fillId="0" borderId="11" xfId="669" applyFill="1" applyBorder="1" applyAlignment="1"/>
    <xf numFmtId="0" fontId="24" fillId="0" borderId="24" xfId="0" applyFont="1" applyFill="1" applyBorder="1" applyAlignment="1">
      <alignment horizontal="center" vertical="center"/>
    </xf>
    <xf numFmtId="49" fontId="24" fillId="0" borderId="40" xfId="0" applyNumberFormat="1" applyFont="1" applyFill="1" applyBorder="1" applyAlignment="1">
      <alignment horizontal="center"/>
    </xf>
    <xf numFmtId="49" fontId="24" fillId="0" borderId="41" xfId="0" applyNumberFormat="1" applyFont="1" applyFill="1" applyBorder="1" applyAlignment="1">
      <alignment horizontal="center"/>
    </xf>
    <xf numFmtId="49" fontId="24" fillId="0" borderId="36" xfId="0" applyNumberFormat="1" applyFont="1" applyFill="1" applyBorder="1" applyAlignment="1">
      <alignment horizontal="center"/>
    </xf>
    <xf numFmtId="0" fontId="24" fillId="0" borderId="22" xfId="0" applyFont="1" applyFill="1" applyBorder="1" applyAlignment="1">
      <alignment horizontal="center" vertical="center"/>
    </xf>
    <xf numFmtId="0" fontId="24" fillId="0" borderId="0" xfId="0" applyFont="1" applyFill="1" applyBorder="1" applyAlignment="1">
      <alignment horizontal="center" vertical="center"/>
    </xf>
    <xf numFmtId="0" fontId="24" fillId="0" borderId="20" xfId="0" applyFont="1" applyFill="1" applyBorder="1" applyAlignment="1">
      <alignment horizontal="center" vertical="center"/>
    </xf>
    <xf numFmtId="49" fontId="24" fillId="0" borderId="33" xfId="0" applyNumberFormat="1" applyFont="1" applyFill="1" applyBorder="1" applyAlignment="1">
      <alignment horizontal="center"/>
    </xf>
    <xf numFmtId="49" fontId="24" fillId="0" borderId="31" xfId="0" applyNumberFormat="1" applyFont="1" applyFill="1" applyBorder="1" applyAlignment="1">
      <alignment horizontal="center"/>
    </xf>
    <xf numFmtId="0" fontId="24" fillId="0" borderId="25" xfId="0" applyFont="1" applyFill="1" applyBorder="1" applyAlignment="1">
      <alignment horizontal="center" vertical="center"/>
    </xf>
    <xf numFmtId="0" fontId="24" fillId="0" borderId="26" xfId="0" applyFont="1" applyFill="1" applyBorder="1" applyAlignment="1">
      <alignment horizontal="center" vertical="center"/>
    </xf>
    <xf numFmtId="0" fontId="24" fillId="0" borderId="27" xfId="0" applyFont="1" applyFill="1" applyBorder="1" applyAlignment="1">
      <alignment horizontal="center" vertical="center"/>
    </xf>
    <xf numFmtId="49" fontId="24" fillId="0" borderId="18" xfId="0" applyNumberFormat="1" applyFont="1" applyFill="1" applyBorder="1" applyAlignment="1">
      <alignment horizontal="center"/>
    </xf>
    <xf numFmtId="49" fontId="24" fillId="0" borderId="19" xfId="0" applyNumberFormat="1" applyFont="1" applyFill="1" applyBorder="1" applyAlignment="1">
      <alignment horizontal="center"/>
    </xf>
    <xf numFmtId="49" fontId="24" fillId="0" borderId="38" xfId="0" applyNumberFormat="1" applyFont="1" applyFill="1" applyBorder="1" applyAlignment="1">
      <alignment horizontal="center"/>
    </xf>
    <xf numFmtId="49" fontId="24" fillId="0" borderId="37" xfId="0" applyNumberFormat="1" applyFont="1" applyFill="1" applyBorder="1" applyAlignment="1">
      <alignment horizontal="center"/>
    </xf>
    <xf numFmtId="0" fontId="22" fillId="0" borderId="45" xfId="0" applyFont="1" applyFill="1" applyBorder="1" applyAlignment="1">
      <alignment horizontal="center"/>
    </xf>
    <xf numFmtId="165" fontId="0" fillId="0" borderId="0" xfId="28" applyNumberFormat="1" applyFont="1" applyFill="1" applyBorder="1"/>
    <xf numFmtId="165" fontId="22" fillId="0" borderId="34" xfId="28" applyNumberFormat="1" applyFont="1" applyFill="1" applyBorder="1"/>
    <xf numFmtId="49" fontId="23" fillId="0" borderId="11" xfId="0" applyNumberFormat="1" applyFont="1" applyFill="1" applyBorder="1" applyAlignment="1">
      <alignment horizontal="center"/>
    </xf>
    <xf numFmtId="49" fontId="23" fillId="0" borderId="11" xfId="0" applyNumberFormat="1" applyFont="1" applyFill="1" applyBorder="1" applyAlignment="1">
      <alignment horizontal="left"/>
    </xf>
    <xf numFmtId="49" fontId="23" fillId="0" borderId="11" xfId="0" applyNumberFormat="1" applyFont="1" applyFill="1" applyBorder="1"/>
    <xf numFmtId="0" fontId="22" fillId="0" borderId="11" xfId="15087" applyFont="1" applyFill="1" applyBorder="1" applyAlignment="1" applyProtection="1">
      <alignment horizontal="center" vertical="top" wrapText="1"/>
    </xf>
    <xf numFmtId="171" fontId="58" fillId="0" borderId="11" xfId="15087" applyNumberFormat="1" applyFont="1" applyFill="1" applyBorder="1" applyAlignment="1" applyProtection="1">
      <alignment horizontal="right" vertical="top" wrapText="1"/>
    </xf>
    <xf numFmtId="0" fontId="0" fillId="0" borderId="54" xfId="0" applyBorder="1" applyAlignment="1">
      <alignment horizontal="center"/>
    </xf>
    <xf numFmtId="1" fontId="0" fillId="0" borderId="36" xfId="0" applyNumberFormat="1" applyBorder="1" applyAlignment="1">
      <alignment horizontal="center"/>
    </xf>
    <xf numFmtId="0" fontId="0" fillId="29" borderId="0" xfId="0" applyFill="1"/>
    <xf numFmtId="165" fontId="22" fillId="0" borderId="11" xfId="28" applyNumberFormat="1" applyFont="1" applyFill="1" applyBorder="1" applyAlignment="1">
      <alignment horizontal="center"/>
    </xf>
    <xf numFmtId="0" fontId="22" fillId="29" borderId="0" xfId="0" applyFont="1" applyFill="1"/>
    <xf numFmtId="0" fontId="0" fillId="0" borderId="55" xfId="0" applyBorder="1" applyAlignment="1">
      <alignment horizontal="center"/>
    </xf>
    <xf numFmtId="171" fontId="0" fillId="0" borderId="11" xfId="0" applyNumberFormat="1" applyFill="1" applyBorder="1"/>
    <xf numFmtId="167" fontId="0" fillId="0" borderId="11" xfId="0" applyNumberFormat="1" applyFill="1" applyBorder="1" applyAlignment="1">
      <alignment horizontal="left"/>
    </xf>
    <xf numFmtId="0" fontId="0" fillId="0" borderId="0" xfId="0" applyAlignment="1">
      <alignment horizontal="center"/>
    </xf>
    <xf numFmtId="0" fontId="0" fillId="0" borderId="0" xfId="0" applyBorder="1" applyAlignment="1">
      <alignment horizontal="center"/>
    </xf>
    <xf numFmtId="171" fontId="81" fillId="0" borderId="11" xfId="0" applyNumberFormat="1" applyFont="1" applyFill="1" applyBorder="1"/>
    <xf numFmtId="0" fontId="61" fillId="0" borderId="11" xfId="58195" applyFont="1" applyFill="1" applyBorder="1" applyAlignment="1">
      <alignment horizontal="center"/>
    </xf>
    <xf numFmtId="0" fontId="23" fillId="65" borderId="13" xfId="0" applyFont="1" applyFill="1" applyBorder="1" applyAlignment="1">
      <alignment horizontal="center"/>
    </xf>
    <xf numFmtId="0" fontId="0" fillId="0" borderId="0" xfId="0" applyFill="1" applyAlignment="1">
      <alignment horizontal="center"/>
    </xf>
    <xf numFmtId="167" fontId="0" fillId="0" borderId="0" xfId="0" applyNumberFormat="1" applyFill="1" applyBorder="1" applyAlignment="1">
      <alignment horizontal="left"/>
    </xf>
    <xf numFmtId="3" fontId="0" fillId="0" borderId="32" xfId="0" applyNumberFormat="1" applyBorder="1"/>
    <xf numFmtId="0" fontId="22" fillId="28" borderId="11" xfId="0" applyFont="1" applyFill="1" applyBorder="1"/>
    <xf numFmtId="165" fontId="0" fillId="0" borderId="11" xfId="0" applyNumberFormat="1" applyFill="1" applyBorder="1" applyAlignment="1">
      <alignment horizontal="center"/>
    </xf>
    <xf numFmtId="165" fontId="0" fillId="0" borderId="11" xfId="28" applyNumberFormat="1" applyFont="1" applyFill="1" applyBorder="1" applyAlignment="1"/>
    <xf numFmtId="165" fontId="0" fillId="0" borderId="11" xfId="0" applyNumberFormat="1" applyFill="1" applyBorder="1" applyAlignment="1"/>
    <xf numFmtId="165" fontId="22" fillId="0" borderId="11" xfId="0" applyNumberFormat="1" applyFont="1" applyFill="1" applyBorder="1" applyAlignment="1"/>
    <xf numFmtId="165" fontId="22" fillId="0" borderId="0" xfId="28" applyNumberFormat="1" applyFont="1" applyFill="1" applyBorder="1" applyAlignment="1"/>
    <xf numFmtId="0" fontId="22" fillId="0" borderId="0" xfId="0" applyFont="1" applyFill="1" applyBorder="1" applyAlignment="1"/>
    <xf numFmtId="171" fontId="23" fillId="0" borderId="11" xfId="0" applyNumberFormat="1" applyFont="1" applyFill="1" applyBorder="1" applyAlignment="1">
      <alignment horizontal="center"/>
    </xf>
    <xf numFmtId="171" fontId="22" fillId="0" borderId="11" xfId="0" applyNumberFormat="1" applyFont="1" applyFill="1" applyBorder="1" applyAlignment="1">
      <alignment horizontal="center"/>
    </xf>
    <xf numFmtId="171" fontId="55" fillId="0" borderId="11" xfId="0" applyNumberFormat="1" applyFont="1" applyFill="1" applyBorder="1" applyAlignment="1">
      <alignment wrapText="1"/>
    </xf>
    <xf numFmtId="0" fontId="82" fillId="0" borderId="11" xfId="0" applyFont="1" applyFill="1" applyBorder="1" applyAlignment="1">
      <alignment horizontal="center"/>
    </xf>
    <xf numFmtId="171" fontId="82" fillId="0" borderId="11" xfId="0" applyNumberFormat="1" applyFont="1" applyFill="1" applyBorder="1" applyAlignment="1">
      <alignment horizontal="right"/>
    </xf>
    <xf numFmtId="0" fontId="82" fillId="0" borderId="11" xfId="0" applyFont="1" applyFill="1" applyBorder="1" applyAlignment="1">
      <alignment horizontal="left"/>
    </xf>
    <xf numFmtId="0" fontId="0" fillId="0" borderId="11" xfId="0" applyFill="1" applyBorder="1" applyAlignment="1">
      <alignment horizontal="center" vertical="center"/>
    </xf>
    <xf numFmtId="165" fontId="0" fillId="0" borderId="11" xfId="0" applyNumberFormat="1" applyFill="1" applyBorder="1" applyAlignment="1">
      <alignment horizontal="center" vertical="center"/>
    </xf>
    <xf numFmtId="0" fontId="0" fillId="0" borderId="11" xfId="0" applyFill="1" applyBorder="1" applyAlignment="1">
      <alignment horizontal="left" vertical="center"/>
    </xf>
    <xf numFmtId="0" fontId="22" fillId="0" borderId="11" xfId="0" applyFont="1" applyFill="1" applyBorder="1" applyAlignment="1">
      <alignment horizontal="left" vertical="center"/>
    </xf>
    <xf numFmtId="165" fontId="23" fillId="0" borderId="11" xfId="28" applyNumberFormat="1" applyFont="1" applyFill="1" applyBorder="1" applyAlignment="1">
      <alignment horizontal="center"/>
    </xf>
    <xf numFmtId="165" fontId="23" fillId="0" borderId="11" xfId="28" applyNumberFormat="1" applyFont="1" applyFill="1" applyBorder="1" applyAlignment="1"/>
    <xf numFmtId="0" fontId="0" fillId="0" borderId="11" xfId="58195" applyFont="1" applyFill="1" applyBorder="1" applyAlignment="1">
      <alignment horizontal="center" wrapText="1"/>
    </xf>
    <xf numFmtId="0" fontId="0" fillId="0" borderId="11" xfId="296" applyFont="1" applyFill="1" applyBorder="1" applyAlignment="1">
      <alignment horizontal="center" vertical="top" wrapText="1"/>
    </xf>
    <xf numFmtId="0" fontId="0" fillId="0" borderId="11" xfId="0" applyFont="1" applyFill="1" applyBorder="1" applyAlignment="1">
      <alignment horizontal="center" wrapText="1"/>
    </xf>
    <xf numFmtId="0" fontId="84" fillId="0" borderId="11" xfId="58195" applyFont="1" applyFill="1" applyBorder="1" applyAlignment="1">
      <alignment horizontal="center"/>
    </xf>
    <xf numFmtId="49" fontId="82" fillId="0" borderId="11" xfId="0" applyNumberFormat="1" applyFont="1" applyFill="1" applyBorder="1" applyAlignment="1">
      <alignment horizontal="center"/>
    </xf>
    <xf numFmtId="0" fontId="82" fillId="0" borderId="11" xfId="296" applyFont="1" applyFill="1" applyBorder="1" applyAlignment="1">
      <alignment horizontal="center" vertical="top" wrapText="1"/>
    </xf>
    <xf numFmtId="171" fontId="83" fillId="0" borderId="11" xfId="58195" applyNumberFormat="1" applyFont="1" applyFill="1" applyBorder="1" applyAlignment="1">
      <alignment horizontal="right"/>
    </xf>
    <xf numFmtId="171" fontId="0" fillId="0" borderId="11" xfId="58195" applyNumberFormat="1" applyFont="1" applyFill="1" applyBorder="1" applyAlignment="1">
      <alignment horizontal="right" wrapText="1"/>
    </xf>
    <xf numFmtId="171" fontId="83" fillId="0" borderId="11" xfId="296" applyNumberFormat="1" applyFont="1" applyFill="1" applyBorder="1" applyAlignment="1">
      <alignment horizontal="right" vertical="top"/>
    </xf>
    <xf numFmtId="171" fontId="81" fillId="0" borderId="11" xfId="58195" applyNumberFormat="1" applyFont="1" applyFill="1" applyBorder="1" applyAlignment="1">
      <alignment horizontal="right"/>
    </xf>
    <xf numFmtId="171" fontId="0" fillId="0" borderId="11" xfId="296" applyNumberFormat="1" applyFont="1" applyFill="1" applyBorder="1" applyAlignment="1">
      <alignment horizontal="right" vertical="top" wrapText="1"/>
    </xf>
    <xf numFmtId="171" fontId="0" fillId="0" borderId="11" xfId="0" applyNumberFormat="1" applyFont="1" applyFill="1" applyBorder="1" applyAlignment="1">
      <alignment horizontal="right" wrapText="1"/>
    </xf>
    <xf numFmtId="171" fontId="0" fillId="0" borderId="11" xfId="0" applyNumberFormat="1" applyFont="1" applyFill="1" applyBorder="1" applyAlignment="1">
      <alignment horizontal="right"/>
    </xf>
    <xf numFmtId="171" fontId="82" fillId="0" borderId="11" xfId="296" applyNumberFormat="1" applyFont="1" applyFill="1" applyBorder="1" applyAlignment="1">
      <alignment horizontal="right" vertical="top"/>
    </xf>
    <xf numFmtId="169" fontId="83" fillId="0" borderId="11" xfId="58195" applyNumberFormat="1" applyFont="1" applyFill="1" applyBorder="1" applyAlignment="1">
      <alignment horizontal="left"/>
    </xf>
    <xf numFmtId="171" fontId="0" fillId="0" borderId="11" xfId="58195" applyNumberFormat="1" applyFont="1" applyFill="1" applyBorder="1" applyAlignment="1">
      <alignment horizontal="left" wrapText="1"/>
    </xf>
    <xf numFmtId="0" fontId="0" fillId="0" borderId="11" xfId="296" applyFont="1" applyFill="1" applyBorder="1" applyAlignment="1">
      <alignment vertical="top" wrapText="1"/>
    </xf>
    <xf numFmtId="169" fontId="81" fillId="0" borderId="11" xfId="58195" applyNumberFormat="1" applyFont="1" applyFill="1" applyBorder="1" applyAlignment="1">
      <alignment horizontal="left"/>
    </xf>
    <xf numFmtId="0" fontId="0" fillId="0" borderId="11" xfId="0" applyFont="1" applyFill="1" applyBorder="1" applyAlignment="1">
      <alignment wrapText="1"/>
    </xf>
    <xf numFmtId="49" fontId="82" fillId="0" borderId="11" xfId="0" applyNumberFormat="1" applyFont="1" applyFill="1" applyBorder="1" applyAlignment="1">
      <alignment horizontal="left"/>
    </xf>
    <xf numFmtId="0" fontId="82" fillId="0" borderId="11" xfId="0" applyFont="1" applyFill="1" applyBorder="1"/>
    <xf numFmtId="0" fontId="82" fillId="0" borderId="11" xfId="296" applyFont="1" applyFill="1" applyBorder="1" applyAlignment="1">
      <alignment vertical="top" wrapText="1"/>
    </xf>
    <xf numFmtId="0" fontId="22" fillId="0" borderId="11" xfId="0" applyFont="1" applyFill="1" applyBorder="1" applyAlignment="1">
      <alignment horizontal="center" vertical="center"/>
    </xf>
    <xf numFmtId="0" fontId="0" fillId="0" borderId="11" xfId="0" applyFont="1" applyFill="1" applyBorder="1" applyAlignment="1">
      <alignment horizontal="center" vertical="center"/>
    </xf>
    <xf numFmtId="171" fontId="0" fillId="0" borderId="11" xfId="0" applyNumberFormat="1" applyFont="1" applyFill="1" applyBorder="1" applyAlignment="1">
      <alignment horizontal="right" vertical="center"/>
    </xf>
    <xf numFmtId="0" fontId="0" fillId="0" borderId="11" xfId="0" applyFont="1" applyFill="1" applyBorder="1" applyAlignment="1">
      <alignment horizontal="left" vertical="center"/>
    </xf>
    <xf numFmtId="6" fontId="22" fillId="0" borderId="11" xfId="0" applyNumberFormat="1" applyFont="1" applyFill="1" applyBorder="1" applyAlignment="1">
      <alignment horizontal="center" vertical="center"/>
    </xf>
    <xf numFmtId="0" fontId="22" fillId="0" borderId="11" xfId="7894" applyFont="1" applyFill="1" applyBorder="1" applyAlignment="1">
      <alignment horizontal="left"/>
    </xf>
    <xf numFmtId="0" fontId="22" fillId="0" borderId="11" xfId="296" applyFont="1" applyFill="1" applyBorder="1" applyAlignment="1">
      <alignment horizontal="left" vertical="top" wrapText="1"/>
    </xf>
    <xf numFmtId="0" fontId="55" fillId="0" borderId="11" xfId="296" applyFont="1" applyFill="1" applyBorder="1" applyAlignment="1">
      <alignment horizontal="left" vertical="top" wrapText="1"/>
    </xf>
    <xf numFmtId="0" fontId="0" fillId="0" borderId="0" xfId="0" applyFill="1" applyBorder="1" applyAlignment="1">
      <alignment horizontal="left"/>
    </xf>
    <xf numFmtId="0" fontId="55" fillId="0" borderId="0" xfId="0" applyFont="1" applyFill="1" applyBorder="1" applyAlignment="1">
      <alignment horizontal="center" wrapText="1"/>
    </xf>
    <xf numFmtId="0" fontId="0" fillId="0" borderId="0" xfId="0" applyFill="1" applyBorder="1" applyAlignment="1">
      <alignment horizontal="center"/>
    </xf>
    <xf numFmtId="171" fontId="0" fillId="0" borderId="0" xfId="0" applyNumberFormat="1" applyFill="1" applyBorder="1"/>
    <xf numFmtId="165" fontId="22" fillId="0" borderId="0" xfId="28" applyNumberFormat="1" applyFont="1" applyFill="1" applyBorder="1" applyAlignment="1">
      <alignment horizontal="center"/>
    </xf>
    <xf numFmtId="0" fontId="0" fillId="0" borderId="0" xfId="0" applyFill="1" applyBorder="1" applyAlignment="1"/>
    <xf numFmtId="0" fontId="22" fillId="0" borderId="0" xfId="0" applyFont="1" applyFill="1"/>
    <xf numFmtId="14" fontId="22" fillId="0" borderId="11" xfId="0" applyNumberFormat="1" applyFont="1" applyFill="1" applyBorder="1"/>
    <xf numFmtId="165" fontId="0" fillId="0" borderId="0" xfId="28" applyNumberFormat="1" applyFont="1" applyFill="1" applyBorder="1" applyAlignment="1">
      <alignment horizontal="left"/>
    </xf>
    <xf numFmtId="165" fontId="0" fillId="0" borderId="0" xfId="28" applyNumberFormat="1" applyFont="1" applyFill="1"/>
    <xf numFmtId="0" fontId="0" fillId="0" borderId="33" xfId="0" applyFill="1" applyBorder="1"/>
    <xf numFmtId="168" fontId="0" fillId="0" borderId="31" xfId="28" applyNumberFormat="1" applyFont="1" applyFill="1" applyBorder="1"/>
    <xf numFmtId="0" fontId="0" fillId="0" borderId="18" xfId="0" applyFill="1" applyBorder="1"/>
    <xf numFmtId="0" fontId="23" fillId="0" borderId="11" xfId="0" applyFont="1" applyFill="1" applyBorder="1" applyAlignment="1">
      <alignment horizontal="center"/>
    </xf>
    <xf numFmtId="0" fontId="23" fillId="0" borderId="11" xfId="0" applyFont="1" applyFill="1" applyBorder="1"/>
    <xf numFmtId="169" fontId="23" fillId="0" borderId="11" xfId="0" applyNumberFormat="1" applyFont="1" applyFill="1" applyBorder="1" applyAlignment="1">
      <alignment horizontal="center"/>
    </xf>
    <xf numFmtId="169" fontId="0" fillId="0" borderId="11" xfId="0" applyNumberFormat="1" applyFill="1" applyBorder="1" applyAlignment="1">
      <alignment horizontal="center"/>
    </xf>
    <xf numFmtId="38" fontId="0" fillId="0" borderId="0" xfId="0" applyNumberFormat="1" applyFill="1" applyBorder="1" applyAlignment="1">
      <alignment horizontal="right"/>
    </xf>
    <xf numFmtId="38" fontId="23" fillId="0" borderId="11" xfId="28" applyNumberFormat="1" applyFont="1" applyFill="1" applyBorder="1" applyAlignment="1">
      <alignment horizontal="right"/>
    </xf>
    <xf numFmtId="38" fontId="0" fillId="0" borderId="11" xfId="28" applyNumberFormat="1" applyFont="1" applyFill="1" applyBorder="1" applyAlignment="1">
      <alignment horizontal="right"/>
    </xf>
    <xf numFmtId="38" fontId="0" fillId="0" borderId="0" xfId="28" applyNumberFormat="1" applyFont="1" applyFill="1" applyBorder="1" applyAlignment="1">
      <alignment horizontal="right"/>
    </xf>
    <xf numFmtId="165" fontId="22" fillId="0" borderId="11" xfId="58194" applyNumberFormat="1" applyFont="1" applyFill="1" applyBorder="1" applyAlignment="1">
      <alignment horizontal="right"/>
    </xf>
    <xf numFmtId="0" fontId="22" fillId="0" borderId="11" xfId="669" applyFont="1" applyFill="1" applyBorder="1"/>
    <xf numFmtId="0" fontId="26" fillId="0" borderId="11" xfId="0" applyFont="1" applyFill="1" applyBorder="1" applyAlignment="1">
      <alignment vertical="top"/>
    </xf>
    <xf numFmtId="0" fontId="0" fillId="28" borderId="11" xfId="0" applyFill="1" applyBorder="1"/>
    <xf numFmtId="14" fontId="0" fillId="0" borderId="11" xfId="0" applyNumberFormat="1" applyFill="1" applyBorder="1" applyAlignment="1">
      <alignment horizontal="center"/>
    </xf>
    <xf numFmtId="168" fontId="0" fillId="0" borderId="11" xfId="28" applyNumberFormat="1" applyFont="1" applyFill="1" applyBorder="1" applyAlignment="1">
      <alignment horizontal="right"/>
    </xf>
    <xf numFmtId="168" fontId="0" fillId="0" borderId="0" xfId="28" applyNumberFormat="1" applyFont="1" applyFill="1" applyBorder="1" applyAlignment="1">
      <alignment horizontal="right"/>
    </xf>
    <xf numFmtId="0" fontId="0" fillId="28" borderId="11" xfId="0" applyFill="1" applyBorder="1" applyAlignment="1">
      <alignment horizontal="left"/>
    </xf>
    <xf numFmtId="0" fontId="22" fillId="28" borderId="34" xfId="0" applyFont="1" applyFill="1" applyBorder="1"/>
    <xf numFmtId="0" fontId="24" fillId="0" borderId="39" xfId="0" applyFont="1" applyFill="1" applyBorder="1"/>
    <xf numFmtId="0" fontId="23" fillId="0" borderId="29" xfId="0" applyFont="1" applyFill="1" applyBorder="1"/>
    <xf numFmtId="0" fontId="23" fillId="0" borderId="30" xfId="0" applyFont="1" applyFill="1" applyBorder="1"/>
    <xf numFmtId="0" fontId="24" fillId="0" borderId="25" xfId="0" applyFont="1" applyFill="1" applyBorder="1"/>
    <xf numFmtId="0" fontId="23" fillId="0" borderId="17" xfId="0" applyFont="1" applyFill="1" applyBorder="1" applyAlignment="1">
      <alignment horizontal="center"/>
    </xf>
    <xf numFmtId="0" fontId="23" fillId="0" borderId="18" xfId="0" applyFont="1" applyFill="1" applyBorder="1" applyAlignment="1">
      <alignment horizontal="center"/>
    </xf>
    <xf numFmtId="0" fontId="23" fillId="0" borderId="19" xfId="0" applyFont="1" applyFill="1" applyBorder="1" applyAlignment="1">
      <alignment horizontal="center"/>
    </xf>
    <xf numFmtId="0" fontId="24" fillId="0" borderId="21" xfId="0" applyFont="1" applyFill="1" applyBorder="1" applyAlignment="1">
      <alignment horizontal="center" vertical="center"/>
    </xf>
    <xf numFmtId="0" fontId="24" fillId="0" borderId="23" xfId="0" applyFont="1" applyFill="1" applyBorder="1" applyAlignment="1">
      <alignment horizontal="center" vertical="center"/>
    </xf>
    <xf numFmtId="0" fontId="50" fillId="0" borderId="0" xfId="0" applyFont="1" applyFill="1"/>
    <xf numFmtId="49" fontId="22" fillId="0" borderId="40" xfId="0" applyNumberFormat="1" applyFont="1" applyFill="1" applyBorder="1" applyAlignment="1">
      <alignment horizontal="center"/>
    </xf>
    <xf numFmtId="49" fontId="22" fillId="0" borderId="41" xfId="0" applyNumberFormat="1" applyFont="1" applyFill="1" applyBorder="1" applyAlignment="1">
      <alignment horizontal="center"/>
    </xf>
    <xf numFmtId="49" fontId="22" fillId="0" borderId="36" xfId="0" applyNumberFormat="1" applyFont="1" applyFill="1" applyBorder="1" applyAlignment="1">
      <alignment horizontal="center"/>
    </xf>
    <xf numFmtId="49" fontId="22" fillId="0" borderId="18" xfId="0" applyNumberFormat="1" applyFont="1" applyFill="1" applyBorder="1" applyAlignment="1">
      <alignment horizontal="center"/>
    </xf>
    <xf numFmtId="49" fontId="22" fillId="0" borderId="19" xfId="0" applyNumberFormat="1" applyFont="1" applyFill="1" applyBorder="1" applyAlignment="1">
      <alignment horizontal="center"/>
    </xf>
    <xf numFmtId="49" fontId="22" fillId="0" borderId="38" xfId="0" applyNumberFormat="1" applyFont="1" applyFill="1" applyBorder="1" applyAlignment="1">
      <alignment horizontal="center"/>
    </xf>
    <xf numFmtId="0" fontId="23" fillId="28" borderId="12" xfId="0" applyFont="1" applyFill="1" applyBorder="1" applyAlignment="1">
      <alignment horizontal="center"/>
    </xf>
    <xf numFmtId="165" fontId="0" fillId="0" borderId="11" xfId="28" applyNumberFormat="1" applyFont="1" applyFill="1" applyBorder="1" applyAlignment="1">
      <alignment horizontal="center" vertical="center"/>
    </xf>
    <xf numFmtId="165" fontId="23" fillId="0" borderId="11" xfId="28" applyNumberFormat="1" applyFont="1" applyFill="1" applyBorder="1" applyAlignment="1">
      <alignment vertical="top"/>
    </xf>
    <xf numFmtId="165" fontId="0" fillId="0" borderId="11" xfId="28" applyNumberFormat="1" applyFont="1" applyFill="1" applyBorder="1"/>
    <xf numFmtId="165" fontId="0" fillId="0" borderId="11" xfId="28" applyNumberFormat="1" applyFont="1" applyFill="1" applyBorder="1" applyAlignment="1">
      <alignment horizontal="center"/>
    </xf>
    <xf numFmtId="1" fontId="0" fillId="0" borderId="0" xfId="0" applyNumberFormat="1" applyFill="1" applyAlignment="1">
      <alignment horizontal="center"/>
    </xf>
    <xf numFmtId="0" fontId="22" fillId="0" borderId="0" xfId="0" applyFont="1" applyFill="1" applyAlignment="1">
      <alignment wrapText="1"/>
    </xf>
    <xf numFmtId="0" fontId="0" fillId="0" borderId="0" xfId="0" applyFill="1" applyAlignment="1">
      <alignment wrapText="1"/>
    </xf>
    <xf numFmtId="0" fontId="1" fillId="0" borderId="11" xfId="296" applyFont="1" applyFill="1" applyBorder="1" applyAlignment="1">
      <alignment vertical="top" wrapText="1"/>
    </xf>
    <xf numFmtId="171" fontId="55" fillId="0" borderId="11" xfId="58195" applyNumberFormat="1" applyFont="1" applyFill="1" applyBorder="1" applyAlignment="1">
      <alignment horizontal="right" wrapText="1"/>
    </xf>
    <xf numFmtId="169" fontId="55" fillId="0" borderId="11" xfId="58195" applyNumberFormat="1" applyFont="1" applyFill="1" applyBorder="1" applyAlignment="1">
      <alignment horizontal="left" wrapText="1"/>
    </xf>
    <xf numFmtId="0" fontId="0" fillId="0" borderId="0" xfId="0" applyAlignment="1">
      <alignment horizontal="center"/>
    </xf>
    <xf numFmtId="0" fontId="0" fillId="0" borderId="12" xfId="0" applyBorder="1" applyAlignment="1">
      <alignment horizontal="center"/>
    </xf>
    <xf numFmtId="168" fontId="0" fillId="0" borderId="0" xfId="28" applyNumberFormat="1" applyFont="1" applyFill="1" applyBorder="1"/>
    <xf numFmtId="0" fontId="22" fillId="28" borderId="11" xfId="0" applyFont="1" applyFill="1" applyBorder="1" applyAlignment="1">
      <alignment horizontal="left"/>
    </xf>
    <xf numFmtId="0" fontId="0" fillId="0" borderId="0" xfId="0" applyFill="1" applyAlignment="1"/>
    <xf numFmtId="0" fontId="0" fillId="0" borderId="12" xfId="0" applyBorder="1" applyAlignment="1">
      <alignment horizontal="left"/>
    </xf>
    <xf numFmtId="0" fontId="0" fillId="0" borderId="0" xfId="0" applyAlignment="1">
      <alignment horizontal="left"/>
    </xf>
    <xf numFmtId="0" fontId="0" fillId="0" borderId="11" xfId="0" applyBorder="1" applyAlignment="1"/>
    <xf numFmtId="0" fontId="0" fillId="0" borderId="0" xfId="0" applyFill="1" applyBorder="1" applyAlignment="1">
      <alignment horizontal="left" vertical="center"/>
    </xf>
    <xf numFmtId="6" fontId="22" fillId="0" borderId="0" xfId="0" applyNumberFormat="1" applyFont="1" applyFill="1" applyBorder="1" applyAlignment="1">
      <alignment horizontal="center" vertical="center"/>
    </xf>
    <xf numFmtId="0" fontId="22" fillId="0" borderId="0" xfId="0" applyFont="1" applyFill="1" applyBorder="1" applyAlignment="1">
      <alignment horizontal="left" vertical="center"/>
    </xf>
    <xf numFmtId="165" fontId="0" fillId="0" borderId="0" xfId="0" applyNumberFormat="1" applyFill="1" applyBorder="1" applyAlignment="1">
      <alignment horizontal="center" vertical="center"/>
    </xf>
    <xf numFmtId="0" fontId="86" fillId="28" borderId="0" xfId="0" applyFont="1" applyFill="1"/>
    <xf numFmtId="49" fontId="22" fillId="28" borderId="31" xfId="0" applyNumberFormat="1" applyFont="1" applyFill="1" applyBorder="1" applyAlignment="1">
      <alignment horizontal="center"/>
    </xf>
    <xf numFmtId="49" fontId="22" fillId="28" borderId="33" xfId="0" applyNumberFormat="1" applyFont="1" applyFill="1" applyBorder="1" applyAlignment="1">
      <alignment horizontal="center"/>
    </xf>
    <xf numFmtId="49" fontId="22" fillId="28" borderId="37" xfId="0" applyNumberFormat="1" applyFont="1" applyFill="1" applyBorder="1" applyAlignment="1">
      <alignment horizontal="center"/>
    </xf>
    <xf numFmtId="6" fontId="0" fillId="0" borderId="11" xfId="28" applyNumberFormat="1" applyFont="1" applyFill="1" applyBorder="1"/>
    <xf numFmtId="49" fontId="22" fillId="0" borderId="56" xfId="0" applyNumberFormat="1" applyFont="1" applyFill="1" applyBorder="1" applyAlignment="1">
      <alignment horizontal="center"/>
    </xf>
    <xf numFmtId="0" fontId="24" fillId="0" borderId="76" xfId="0" applyFont="1" applyFill="1" applyBorder="1" applyAlignment="1">
      <alignment horizontal="center" vertical="center"/>
    </xf>
    <xf numFmtId="49" fontId="22" fillId="0" borderId="31" xfId="0" applyNumberFormat="1" applyFont="1" applyFill="1" applyBorder="1" applyAlignment="1">
      <alignment horizontal="center"/>
    </xf>
    <xf numFmtId="49" fontId="24" fillId="0" borderId="53" xfId="0" applyNumberFormat="1" applyFont="1" applyFill="1" applyBorder="1" applyAlignment="1">
      <alignment horizontal="center"/>
    </xf>
    <xf numFmtId="49" fontId="24" fillId="0" borderId="50" xfId="0" applyNumberFormat="1" applyFont="1" applyFill="1" applyBorder="1" applyAlignment="1">
      <alignment horizontal="center"/>
    </xf>
    <xf numFmtId="49" fontId="22" fillId="0" borderId="37" xfId="0" applyNumberFormat="1" applyFont="1" applyFill="1" applyBorder="1" applyAlignment="1">
      <alignment horizontal="center"/>
    </xf>
    <xf numFmtId="49" fontId="22" fillId="0" borderId="48" xfId="0" applyNumberFormat="1" applyFont="1" applyFill="1" applyBorder="1" applyAlignment="1">
      <alignment horizontal="center"/>
    </xf>
    <xf numFmtId="0" fontId="55" fillId="0" borderId="0" xfId="58195" applyFont="1" applyFill="1" applyBorder="1" applyAlignment="1">
      <alignment wrapText="1"/>
    </xf>
    <xf numFmtId="0" fontId="22" fillId="0" borderId="0" xfId="0" applyFont="1" applyFill="1" applyBorder="1" applyAlignment="1">
      <alignment horizontal="center" vertical="top"/>
    </xf>
    <xf numFmtId="0" fontId="0" fillId="0" borderId="0" xfId="0" applyFont="1" applyFill="1" applyBorder="1" applyAlignment="1">
      <alignment horizontal="center" vertical="center"/>
    </xf>
    <xf numFmtId="0" fontId="55" fillId="0" borderId="0" xfId="58195" applyFont="1" applyFill="1" applyBorder="1" applyAlignment="1">
      <alignment horizontal="center" wrapText="1"/>
    </xf>
    <xf numFmtId="14" fontId="22" fillId="0" borderId="0" xfId="0" applyNumberFormat="1" applyFont="1" applyFill="1" applyBorder="1"/>
    <xf numFmtId="171" fontId="0" fillId="0" borderId="0" xfId="0" applyNumberFormat="1" applyFont="1" applyFill="1" applyBorder="1" applyAlignment="1">
      <alignment horizontal="right" vertical="center"/>
    </xf>
    <xf numFmtId="171" fontId="55" fillId="0" borderId="0" xfId="58195" applyNumberFormat="1" applyFont="1" applyFill="1" applyBorder="1" applyAlignment="1">
      <alignment wrapText="1"/>
    </xf>
    <xf numFmtId="0" fontId="0" fillId="0" borderId="0" xfId="0" applyFont="1" applyFill="1" applyBorder="1" applyAlignment="1">
      <alignment horizontal="left" vertical="center"/>
    </xf>
    <xf numFmtId="171" fontId="55" fillId="0" borderId="0" xfId="58195" applyNumberFormat="1" applyFont="1" applyFill="1" applyBorder="1" applyAlignment="1">
      <alignment horizontal="left" wrapText="1"/>
    </xf>
    <xf numFmtId="0" fontId="0" fillId="0" borderId="0" xfId="0" applyFill="1" applyBorder="1" applyAlignment="1">
      <alignment horizontal="center" vertical="center"/>
    </xf>
    <xf numFmtId="0" fontId="55" fillId="0" borderId="0" xfId="58195" applyFont="1" applyFill="1" applyBorder="1" applyAlignment="1">
      <alignment horizontal="left" wrapText="1"/>
    </xf>
    <xf numFmtId="165" fontId="55" fillId="0" borderId="0" xfId="28" applyNumberFormat="1" applyFont="1" applyFill="1" applyBorder="1" applyAlignment="1">
      <alignment wrapText="1"/>
    </xf>
    <xf numFmtId="165" fontId="0" fillId="0" borderId="0" xfId="0" applyNumberFormat="1" applyFill="1" applyBorder="1" applyAlignment="1"/>
    <xf numFmtId="165" fontId="0" fillId="0" borderId="0" xfId="0" applyNumberFormat="1" applyFill="1" applyBorder="1" applyAlignment="1">
      <alignment horizontal="center"/>
    </xf>
    <xf numFmtId="0" fontId="0" fillId="0" borderId="11" xfId="0" applyFill="1" applyBorder="1"/>
    <xf numFmtId="0" fontId="23" fillId="0" borderId="11" xfId="0" applyFont="1" applyBorder="1" applyAlignment="1">
      <alignment horizontal="center"/>
    </xf>
    <xf numFmtId="0" fontId="82" fillId="0" borderId="0" xfId="0" applyFont="1" applyFill="1" applyBorder="1" applyAlignment="1">
      <alignment horizontal="center"/>
    </xf>
    <xf numFmtId="171" fontId="82" fillId="0" borderId="0" xfId="0" applyNumberFormat="1" applyFont="1" applyFill="1" applyBorder="1" applyAlignment="1">
      <alignment horizontal="right"/>
    </xf>
    <xf numFmtId="0" fontId="82" fillId="0" borderId="0" xfId="0" applyFont="1" applyFill="1" applyBorder="1" applyAlignment="1">
      <alignment horizontal="left"/>
    </xf>
    <xf numFmtId="0" fontId="22" fillId="28" borderId="11" xfId="0" applyFont="1" applyFill="1" applyBorder="1" applyAlignment="1">
      <alignment vertical="top" wrapText="1"/>
    </xf>
    <xf numFmtId="0" fontId="63" fillId="28" borderId="11" xfId="296" applyFont="1" applyFill="1" applyBorder="1" applyAlignment="1">
      <alignment vertical="top" wrapText="1"/>
    </xf>
    <xf numFmtId="0" fontId="22" fillId="28" borderId="11" xfId="0" applyFont="1" applyFill="1" applyBorder="1" applyAlignment="1">
      <alignment vertical="top"/>
    </xf>
    <xf numFmtId="0" fontId="22" fillId="28" borderId="11" xfId="0" applyFont="1" applyFill="1" applyBorder="1" applyAlignment="1">
      <alignment horizontal="center"/>
    </xf>
    <xf numFmtId="171" fontId="22" fillId="28" borderId="11" xfId="0" applyNumberFormat="1" applyFont="1" applyFill="1" applyBorder="1"/>
    <xf numFmtId="0" fontId="55" fillId="28" borderId="11" xfId="58195" applyFont="1" applyFill="1" applyBorder="1" applyAlignment="1">
      <alignment horizontal="left" wrapText="1"/>
    </xf>
    <xf numFmtId="0" fontId="22" fillId="28" borderId="11" xfId="0" applyFont="1" applyFill="1" applyBorder="1" applyAlignment="1">
      <alignment horizontal="center" vertical="top"/>
    </xf>
    <xf numFmtId="14" fontId="22" fillId="28" borderId="11" xfId="0" applyNumberFormat="1" applyFont="1" applyFill="1" applyBorder="1"/>
    <xf numFmtId="49" fontId="22" fillId="28" borderId="11" xfId="0" applyNumberFormat="1" applyFont="1" applyFill="1" applyBorder="1" applyAlignment="1">
      <alignment horizontal="center"/>
    </xf>
    <xf numFmtId="49" fontId="22" fillId="28" borderId="11" xfId="0" applyNumberFormat="1" applyFont="1" applyFill="1" applyBorder="1" applyAlignment="1">
      <alignment horizontal="left"/>
    </xf>
    <xf numFmtId="167" fontId="22" fillId="28" borderId="11" xfId="0" applyNumberFormat="1" applyFont="1" applyFill="1" applyBorder="1" applyAlignment="1">
      <alignment horizontal="center"/>
    </xf>
    <xf numFmtId="6" fontId="0" fillId="0" borderId="0" xfId="0" applyNumberFormat="1" applyBorder="1" applyAlignment="1">
      <alignment horizontal="right"/>
    </xf>
    <xf numFmtId="171" fontId="0" fillId="28" borderId="11" xfId="0" applyNumberFormat="1" applyFill="1" applyBorder="1"/>
    <xf numFmtId="0" fontId="0" fillId="28" borderId="33" xfId="0" applyFill="1" applyBorder="1"/>
    <xf numFmtId="0" fontId="24" fillId="28" borderId="24" xfId="0" applyFont="1" applyFill="1" applyBorder="1" applyAlignment="1">
      <alignment horizontal="center" vertical="center"/>
    </xf>
    <xf numFmtId="49" fontId="24" fillId="28" borderId="40" xfId="0" applyNumberFormat="1" applyFont="1" applyFill="1" applyBorder="1" applyAlignment="1">
      <alignment horizontal="center"/>
    </xf>
    <xf numFmtId="49" fontId="24" fillId="28" borderId="41" xfId="0" applyNumberFormat="1" applyFont="1" applyFill="1" applyBorder="1" applyAlignment="1">
      <alignment horizontal="center"/>
    </xf>
    <xf numFmtId="0" fontId="24" fillId="28" borderId="22" xfId="0" applyFont="1" applyFill="1" applyBorder="1" applyAlignment="1">
      <alignment horizontal="center" vertical="center"/>
    </xf>
    <xf numFmtId="0" fontId="24" fillId="28" borderId="0" xfId="0" applyFont="1" applyFill="1" applyBorder="1" applyAlignment="1">
      <alignment horizontal="center" vertical="center"/>
    </xf>
    <xf numFmtId="0" fontId="24" fillId="28" borderId="20" xfId="0" applyFont="1" applyFill="1" applyBorder="1" applyAlignment="1">
      <alignment horizontal="center" vertical="center"/>
    </xf>
    <xf numFmtId="49" fontId="24" fillId="28" borderId="33" xfId="0" applyNumberFormat="1" applyFont="1" applyFill="1" applyBorder="1" applyAlignment="1">
      <alignment horizontal="center"/>
    </xf>
    <xf numFmtId="49" fontId="24" fillId="28" borderId="31" xfId="0" applyNumberFormat="1" applyFont="1" applyFill="1" applyBorder="1" applyAlignment="1">
      <alignment horizontal="center"/>
    </xf>
    <xf numFmtId="0" fontId="24" fillId="28" borderId="25" xfId="0" applyFont="1" applyFill="1" applyBorder="1" applyAlignment="1">
      <alignment horizontal="center" vertical="center"/>
    </xf>
    <xf numFmtId="0" fontId="24" fillId="28" borderId="26" xfId="0" applyFont="1" applyFill="1" applyBorder="1" applyAlignment="1">
      <alignment horizontal="center" vertical="center"/>
    </xf>
    <xf numFmtId="0" fontId="24" fillId="28" borderId="27" xfId="0" applyFont="1" applyFill="1" applyBorder="1" applyAlignment="1">
      <alignment horizontal="center" vertical="center"/>
    </xf>
    <xf numFmtId="49" fontId="24" fillId="28" borderId="18" xfId="0" applyNumberFormat="1" applyFont="1" applyFill="1" applyBorder="1" applyAlignment="1">
      <alignment horizontal="center"/>
    </xf>
    <xf numFmtId="49" fontId="24" fillId="28" borderId="19" xfId="0" applyNumberFormat="1" applyFont="1" applyFill="1" applyBorder="1" applyAlignment="1">
      <alignment horizontal="center"/>
    </xf>
    <xf numFmtId="49" fontId="22" fillId="28" borderId="36" xfId="0" applyNumberFormat="1" applyFont="1" applyFill="1" applyBorder="1" applyAlignment="1">
      <alignment horizontal="center"/>
    </xf>
    <xf numFmtId="49" fontId="22" fillId="28" borderId="38" xfId="0" applyNumberFormat="1" applyFont="1" applyFill="1" applyBorder="1" applyAlignment="1">
      <alignment horizontal="center"/>
    </xf>
    <xf numFmtId="49" fontId="22" fillId="28" borderId="40" xfId="0" applyNumberFormat="1" applyFont="1" applyFill="1" applyBorder="1" applyAlignment="1">
      <alignment horizontal="center"/>
    </xf>
    <xf numFmtId="49" fontId="22" fillId="28" borderId="41" xfId="0" applyNumberFormat="1" applyFont="1" applyFill="1" applyBorder="1" applyAlignment="1">
      <alignment horizontal="center"/>
    </xf>
    <xf numFmtId="49" fontId="22" fillId="28" borderId="18" xfId="0" applyNumberFormat="1" applyFont="1" applyFill="1" applyBorder="1" applyAlignment="1">
      <alignment horizontal="center"/>
    </xf>
    <xf numFmtId="49" fontId="22" fillId="28" borderId="19" xfId="0" applyNumberFormat="1" applyFont="1" applyFill="1" applyBorder="1" applyAlignment="1">
      <alignment horizontal="center"/>
    </xf>
    <xf numFmtId="0" fontId="0" fillId="28" borderId="0" xfId="0" applyFill="1" applyAlignment="1">
      <alignment wrapText="1"/>
    </xf>
    <xf numFmtId="0" fontId="22" fillId="28" borderId="0" xfId="0" applyFont="1" applyFill="1" applyAlignment="1">
      <alignment wrapText="1"/>
    </xf>
    <xf numFmtId="14" fontId="0" fillId="28" borderId="0" xfId="0" applyNumberFormat="1" applyFill="1" applyBorder="1" applyAlignment="1">
      <alignment horizontal="center"/>
    </xf>
    <xf numFmtId="0" fontId="0" fillId="0" borderId="0" xfId="0" applyFont="1" applyFill="1" applyBorder="1"/>
    <xf numFmtId="0" fontId="0" fillId="0" borderId="11" xfId="0" applyFill="1" applyBorder="1" applyAlignment="1">
      <alignment horizontal="center"/>
    </xf>
    <xf numFmtId="0" fontId="0" fillId="0" borderId="11" xfId="0" applyFill="1" applyBorder="1"/>
    <xf numFmtId="165" fontId="22" fillId="0" borderId="11" xfId="0" applyNumberFormat="1" applyFont="1" applyFill="1" applyBorder="1"/>
    <xf numFmtId="171" fontId="22" fillId="0" borderId="11" xfId="296" applyNumberFormat="1" applyFont="1" applyFill="1" applyBorder="1" applyAlignment="1">
      <alignment horizontal="right" vertical="top" wrapText="1"/>
    </xf>
    <xf numFmtId="0" fontId="22" fillId="0" borderId="10" xfId="0" applyFont="1" applyFill="1" applyBorder="1"/>
    <xf numFmtId="0" fontId="22" fillId="0" borderId="10" xfId="0" applyFont="1" applyFill="1" applyBorder="1" applyAlignment="1">
      <alignment vertical="top" wrapText="1"/>
    </xf>
    <xf numFmtId="0" fontId="63" fillId="0" borderId="10" xfId="296" applyFont="1" applyFill="1" applyBorder="1" applyAlignment="1">
      <alignment vertical="top" wrapText="1"/>
    </xf>
    <xf numFmtId="0" fontId="22" fillId="0" borderId="10" xfId="0" applyFont="1" applyFill="1" applyBorder="1" applyAlignment="1">
      <alignment vertical="top"/>
    </xf>
    <xf numFmtId="0" fontId="22" fillId="0" borderId="10" xfId="0" applyFont="1" applyFill="1" applyBorder="1" applyAlignment="1">
      <alignment horizontal="center"/>
    </xf>
    <xf numFmtId="0" fontId="0" fillId="0" borderId="10" xfId="0" applyFill="1" applyBorder="1"/>
    <xf numFmtId="0" fontId="55" fillId="0" borderId="10" xfId="58195" applyFont="1" applyFill="1" applyBorder="1" applyAlignment="1">
      <alignment horizontal="left" wrapText="1"/>
    </xf>
    <xf numFmtId="38" fontId="0" fillId="0" borderId="11" xfId="0" applyNumberFormat="1" applyFill="1" applyBorder="1" applyAlignment="1">
      <alignment horizontal="right"/>
    </xf>
    <xf numFmtId="38" fontId="22" fillId="0" borderId="11" xfId="0" applyNumberFormat="1" applyFont="1" applyFill="1" applyBorder="1" applyAlignment="1">
      <alignment horizontal="right"/>
    </xf>
    <xf numFmtId="168" fontId="22" fillId="0" borderId="11" xfId="28" applyNumberFormat="1" applyFont="1" applyFill="1" applyBorder="1" applyAlignment="1">
      <alignment horizontal="left"/>
    </xf>
    <xf numFmtId="171" fontId="57" fillId="0" borderId="11" xfId="0" applyNumberFormat="1" applyFont="1" applyFill="1" applyBorder="1" applyAlignment="1">
      <alignment horizontal="right"/>
    </xf>
    <xf numFmtId="0" fontId="22" fillId="0" borderId="11" xfId="296" applyFont="1" applyFill="1" applyBorder="1" applyAlignment="1">
      <alignment wrapText="1"/>
    </xf>
    <xf numFmtId="0" fontId="22" fillId="0" borderId="11" xfId="296" applyFont="1" applyFill="1" applyBorder="1" applyAlignment="1">
      <alignment horizontal="center" wrapText="1"/>
    </xf>
    <xf numFmtId="171" fontId="22" fillId="0" borderId="11" xfId="296" applyNumberFormat="1" applyFont="1" applyFill="1" applyBorder="1" applyAlignment="1">
      <alignment horizontal="right" wrapText="1"/>
    </xf>
    <xf numFmtId="0" fontId="55" fillId="28" borderId="11" xfId="0" applyFont="1" applyFill="1" applyBorder="1" applyAlignment="1">
      <alignment horizontal="center" wrapText="1"/>
    </xf>
    <xf numFmtId="0" fontId="22" fillId="28" borderId="11" xfId="7894" applyFont="1" applyFill="1" applyBorder="1"/>
    <xf numFmtId="6" fontId="22" fillId="28" borderId="11" xfId="0" applyNumberFormat="1" applyFont="1" applyFill="1" applyBorder="1" applyAlignment="1">
      <alignment horizontal="center" vertical="center"/>
    </xf>
    <xf numFmtId="0" fontId="82" fillId="28" borderId="11" xfId="0" applyFont="1" applyFill="1" applyBorder="1" applyAlignment="1">
      <alignment horizontal="center"/>
    </xf>
    <xf numFmtId="171" fontId="82" fillId="28" borderId="11" xfId="0" applyNumberFormat="1" applyFont="1" applyFill="1" applyBorder="1" applyAlignment="1">
      <alignment horizontal="right"/>
    </xf>
    <xf numFmtId="0" fontId="82" fillId="28" borderId="11" xfId="0" applyFont="1" applyFill="1" applyBorder="1" applyAlignment="1">
      <alignment horizontal="left"/>
    </xf>
    <xf numFmtId="171" fontId="22" fillId="28" borderId="11" xfId="0" applyNumberFormat="1" applyFont="1" applyFill="1" applyBorder="1" applyAlignment="1">
      <alignment horizontal="right" vertical="top" wrapText="1"/>
    </xf>
    <xf numFmtId="0" fontId="26" fillId="0" borderId="0" xfId="0" applyFont="1" applyFill="1" applyAlignment="1">
      <alignment horizontal="center"/>
    </xf>
    <xf numFmtId="0" fontId="55" fillId="28" borderId="11" xfId="296" applyFont="1" applyFill="1" applyBorder="1" applyAlignment="1">
      <alignment horizontal="center" vertical="top" wrapText="1"/>
    </xf>
    <xf numFmtId="0" fontId="55" fillId="28" borderId="11" xfId="296" applyFont="1" applyFill="1" applyBorder="1" applyAlignment="1">
      <alignment vertical="top" wrapText="1"/>
    </xf>
    <xf numFmtId="0" fontId="3" fillId="28" borderId="11" xfId="296" applyFont="1" applyFill="1" applyBorder="1" applyAlignment="1">
      <alignment vertical="top" wrapText="1"/>
    </xf>
    <xf numFmtId="0" fontId="0" fillId="0" borderId="12" xfId="0" applyFill="1" applyBorder="1"/>
    <xf numFmtId="14" fontId="0" fillId="0" borderId="20" xfId="0" applyNumberFormat="1" applyFill="1" applyBorder="1" applyAlignment="1">
      <alignment horizontal="center"/>
    </xf>
    <xf numFmtId="0" fontId="22" fillId="0" borderId="12" xfId="0" applyFont="1" applyFill="1" applyBorder="1" applyAlignment="1">
      <alignment vertical="top"/>
    </xf>
    <xf numFmtId="0" fontId="0" fillId="0" borderId="77" xfId="0" applyFill="1" applyBorder="1"/>
    <xf numFmtId="0" fontId="23" fillId="0" borderId="11" xfId="0" applyFont="1" applyFill="1" applyBorder="1" applyAlignment="1">
      <alignment horizontal="left"/>
    </xf>
    <xf numFmtId="0" fontId="0" fillId="0" borderId="11" xfId="0" applyFill="1" applyBorder="1" applyAlignment="1">
      <alignment horizontal="center"/>
    </xf>
    <xf numFmtId="0" fontId="0" fillId="0" borderId="11" xfId="0" applyFill="1" applyBorder="1"/>
    <xf numFmtId="14" fontId="0" fillId="28" borderId="11" xfId="0" applyNumberFormat="1" applyFill="1" applyBorder="1" applyAlignment="1">
      <alignment horizontal="center"/>
    </xf>
    <xf numFmtId="168" fontId="0" fillId="28" borderId="11" xfId="28" applyNumberFormat="1" applyFont="1" applyFill="1" applyBorder="1" applyAlignment="1">
      <alignment horizontal="right"/>
    </xf>
    <xf numFmtId="14" fontId="22" fillId="28" borderId="11" xfId="0" applyNumberFormat="1" applyFont="1" applyFill="1" applyBorder="1" applyAlignment="1">
      <alignment vertical="top" wrapText="1"/>
    </xf>
    <xf numFmtId="167" fontId="22" fillId="0" borderId="11" xfId="0" applyNumberFormat="1" applyFont="1" applyFill="1" applyBorder="1" applyAlignment="1">
      <alignment horizontal="left"/>
    </xf>
    <xf numFmtId="0" fontId="85" fillId="0" borderId="11" xfId="0" applyFont="1" applyFill="1" applyBorder="1" applyAlignment="1">
      <alignment wrapText="1"/>
    </xf>
    <xf numFmtId="171" fontId="55" fillId="28" borderId="11" xfId="296" applyNumberFormat="1" applyFont="1" applyFill="1" applyBorder="1" applyAlignment="1">
      <alignment horizontal="right" vertical="top" wrapText="1"/>
    </xf>
    <xf numFmtId="165" fontId="22" fillId="28" borderId="11" xfId="28" applyNumberFormat="1" applyFont="1" applyFill="1" applyBorder="1" applyAlignment="1">
      <alignment horizontal="left"/>
    </xf>
    <xf numFmtId="0" fontId="23" fillId="0" borderId="11" xfId="0" applyFont="1" applyBorder="1" applyAlignment="1">
      <alignment horizontal="center"/>
    </xf>
    <xf numFmtId="0" fontId="0" fillId="0" borderId="11" xfId="0" applyBorder="1" applyAlignment="1">
      <alignment horizontal="center"/>
    </xf>
    <xf numFmtId="0" fontId="0" fillId="0" borderId="11" xfId="0" applyFill="1" applyBorder="1" applyAlignment="1">
      <alignment horizontal="center"/>
    </xf>
    <xf numFmtId="0" fontId="0" fillId="0" borderId="11" xfId="0" applyFill="1" applyBorder="1"/>
    <xf numFmtId="0" fontId="0" fillId="0" borderId="11" xfId="0" applyBorder="1"/>
    <xf numFmtId="0" fontId="0" fillId="0" borderId="11" xfId="0" applyFill="1" applyBorder="1" applyAlignment="1">
      <alignment horizontal="center"/>
    </xf>
    <xf numFmtId="0" fontId="0" fillId="0" borderId="11" xfId="0" applyFill="1" applyBorder="1"/>
    <xf numFmtId="0" fontId="22" fillId="0" borderId="12" xfId="0" applyFont="1" applyFill="1" applyBorder="1"/>
    <xf numFmtId="0" fontId="22" fillId="0" borderId="43" xfId="0" applyFont="1" applyFill="1" applyBorder="1" applyAlignment="1">
      <alignment vertical="top"/>
    </xf>
    <xf numFmtId="0" fontId="0" fillId="0" borderId="43" xfId="0" applyFill="1" applyBorder="1"/>
    <xf numFmtId="14" fontId="0" fillId="0" borderId="0" xfId="0" applyNumberFormat="1" applyFill="1" applyBorder="1" applyAlignment="1">
      <alignment horizontal="center"/>
    </xf>
    <xf numFmtId="6" fontId="0" fillId="0" borderId="0" xfId="28" applyNumberFormat="1" applyFont="1" applyFill="1" applyBorder="1"/>
    <xf numFmtId="6" fontId="0" fillId="28" borderId="0" xfId="28" applyNumberFormat="1" applyFont="1" applyFill="1" applyBorder="1"/>
    <xf numFmtId="0" fontId="0" fillId="28" borderId="0" xfId="0" applyFill="1" applyBorder="1" applyAlignment="1">
      <alignment horizontal="left"/>
    </xf>
    <xf numFmtId="0" fontId="0" fillId="28" borderId="0" xfId="0" applyFill="1" applyBorder="1"/>
    <xf numFmtId="0" fontId="22" fillId="0" borderId="13" xfId="0" applyFont="1" applyFill="1" applyBorder="1" applyAlignment="1">
      <alignment horizontal="center"/>
    </xf>
    <xf numFmtId="0" fontId="55" fillId="28" borderId="11" xfId="58195" applyFont="1" applyFill="1" applyBorder="1" applyAlignment="1">
      <alignment wrapText="1"/>
    </xf>
    <xf numFmtId="0" fontId="55" fillId="28" borderId="11" xfId="58195" applyFont="1" applyFill="1" applyBorder="1" applyAlignment="1">
      <alignment horizontal="center" wrapText="1"/>
    </xf>
    <xf numFmtId="171" fontId="60" fillId="28" borderId="11" xfId="58195" applyNumberFormat="1" applyFont="1" applyFill="1" applyBorder="1" applyAlignment="1">
      <alignment horizontal="right"/>
    </xf>
    <xf numFmtId="169" fontId="60" fillId="28" borderId="11" xfId="58195" applyNumberFormat="1" applyFont="1" applyFill="1" applyBorder="1" applyAlignment="1">
      <alignment horizontal="left"/>
    </xf>
    <xf numFmtId="165" fontId="24" fillId="0" borderId="43" xfId="28" applyNumberFormat="1" applyFont="1" applyBorder="1"/>
    <xf numFmtId="165" fontId="22" fillId="0" borderId="12" xfId="28" applyNumberFormat="1" applyFont="1" applyFill="1" applyBorder="1"/>
    <xf numFmtId="0" fontId="0" fillId="0" borderId="0" xfId="0" applyAlignment="1">
      <alignment horizontal="center"/>
    </xf>
    <xf numFmtId="0" fontId="23" fillId="0" borderId="11" xfId="0" applyFont="1" applyBorder="1" applyAlignment="1">
      <alignment horizontal="center"/>
    </xf>
    <xf numFmtId="0" fontId="23" fillId="0" borderId="11" xfId="0" applyFont="1" applyBorder="1" applyAlignment="1">
      <alignment horizontal="left"/>
    </xf>
    <xf numFmtId="0" fontId="0" fillId="0" borderId="11" xfId="0" applyBorder="1" applyAlignment="1">
      <alignment horizontal="center"/>
    </xf>
    <xf numFmtId="0" fontId="23" fillId="0" borderId="11" xfId="0" applyFont="1" applyFill="1" applyBorder="1" applyAlignment="1">
      <alignment horizontal="left"/>
    </xf>
    <xf numFmtId="0" fontId="0" fillId="0" borderId="11" xfId="0" applyFill="1" applyBorder="1" applyAlignment="1">
      <alignment horizontal="center"/>
    </xf>
    <xf numFmtId="0" fontId="28" fillId="0" borderId="11" xfId="0" applyFont="1" applyBorder="1" applyAlignment="1">
      <alignment horizontal="center"/>
    </xf>
    <xf numFmtId="0" fontId="25" fillId="0" borderId="11" xfId="0" applyFont="1" applyBorder="1" applyAlignment="1">
      <alignment horizontal="center"/>
    </xf>
    <xf numFmtId="6" fontId="25" fillId="0" borderId="11" xfId="28" applyNumberFormat="1" applyFont="1" applyBorder="1" applyAlignment="1">
      <alignment horizontal="left" indent="10"/>
    </xf>
    <xf numFmtId="0" fontId="27" fillId="25" borderId="11" xfId="0" applyFont="1" applyFill="1" applyBorder="1" applyAlignment="1">
      <alignment horizontal="center"/>
    </xf>
    <xf numFmtId="0" fontId="27" fillId="26" borderId="11" xfId="0" applyFont="1" applyFill="1" applyBorder="1" applyAlignment="1">
      <alignment horizontal="center"/>
    </xf>
    <xf numFmtId="0" fontId="25" fillId="0" borderId="11" xfId="0" applyFont="1" applyFill="1" applyBorder="1" applyAlignment="1">
      <alignment horizontal="center"/>
    </xf>
    <xf numFmtId="0" fontId="0" fillId="0" borderId="11" xfId="0" applyFill="1" applyBorder="1"/>
    <xf numFmtId="6" fontId="25" fillId="0" borderId="11" xfId="28" applyNumberFormat="1" applyFont="1" applyFill="1" applyBorder="1" applyAlignment="1">
      <alignment horizontal="left" indent="10"/>
    </xf>
    <xf numFmtId="0" fontId="27" fillId="25" borderId="21" xfId="0" applyFont="1" applyFill="1" applyBorder="1" applyAlignment="1">
      <alignment horizontal="center"/>
    </xf>
    <xf numFmtId="0" fontId="27" fillId="25" borderId="46" xfId="0" applyFont="1" applyFill="1" applyBorder="1" applyAlignment="1">
      <alignment horizontal="center"/>
    </xf>
    <xf numFmtId="0" fontId="0" fillId="0" borderId="46" xfId="0" applyBorder="1" applyAlignment="1"/>
    <xf numFmtId="0" fontId="27" fillId="32" borderId="11" xfId="0" applyFont="1" applyFill="1" applyBorder="1" applyAlignment="1">
      <alignment horizontal="center"/>
    </xf>
    <xf numFmtId="0" fontId="28" fillId="0" borderId="11" xfId="0" applyFont="1" applyFill="1" applyBorder="1" applyAlignment="1">
      <alignment horizontal="center"/>
    </xf>
    <xf numFmtId="0" fontId="23" fillId="24" borderId="11" xfId="0" applyFont="1" applyFill="1" applyBorder="1" applyAlignment="1">
      <alignment horizontal="center" vertical="center" textRotation="90"/>
    </xf>
    <xf numFmtId="0" fontId="0" fillId="0" borderId="11" xfId="0" applyBorder="1" applyAlignment="1"/>
    <xf numFmtId="0" fontId="23" fillId="26" borderId="11" xfId="0" applyFont="1" applyFill="1" applyBorder="1" applyAlignment="1">
      <alignment horizontal="center" vertical="center" textRotation="90"/>
    </xf>
    <xf numFmtId="0" fontId="23" fillId="27" borderId="11" xfId="0" applyFont="1" applyFill="1" applyBorder="1" applyAlignment="1">
      <alignment horizontal="center" vertical="center" textRotation="90"/>
    </xf>
    <xf numFmtId="0" fontId="23" fillId="32" borderId="11" xfId="0" applyFont="1" applyFill="1" applyBorder="1" applyAlignment="1">
      <alignment horizontal="center" vertical="center" textRotation="90"/>
    </xf>
    <xf numFmtId="0" fontId="23" fillId="33" borderId="11" xfId="0" applyFont="1" applyFill="1" applyBorder="1" applyAlignment="1">
      <alignment horizontal="center" vertical="center" textRotation="90"/>
    </xf>
    <xf numFmtId="0" fontId="23" fillId="31" borderId="11" xfId="0" applyFont="1" applyFill="1" applyBorder="1" applyAlignment="1">
      <alignment horizontal="center" vertical="center" textRotation="90"/>
    </xf>
    <xf numFmtId="0" fontId="0" fillId="0" borderId="11" xfId="0" applyBorder="1"/>
    <xf numFmtId="0" fontId="28" fillId="28" borderId="11" xfId="0" applyFont="1" applyFill="1" applyBorder="1" applyAlignment="1">
      <alignment horizontal="center"/>
    </xf>
    <xf numFmtId="0" fontId="27" fillId="0" borderId="11" xfId="0" applyFont="1" applyFill="1" applyBorder="1" applyAlignment="1">
      <alignment horizontal="center"/>
    </xf>
    <xf numFmtId="0" fontId="0" fillId="0" borderId="20" xfId="0" applyBorder="1" applyAlignment="1">
      <alignment horizontal="center"/>
    </xf>
    <xf numFmtId="0" fontId="0" fillId="0" borderId="12" xfId="0" applyBorder="1" applyAlignment="1">
      <alignment horizontal="center"/>
    </xf>
    <xf numFmtId="0" fontId="23" fillId="0" borderId="20" xfId="0" applyFont="1" applyBorder="1" applyAlignment="1">
      <alignment horizontal="left"/>
    </xf>
    <xf numFmtId="0" fontId="23" fillId="0" borderId="12" xfId="0" applyFont="1" applyBorder="1" applyAlignment="1">
      <alignment horizontal="left"/>
    </xf>
    <xf numFmtId="0" fontId="0" fillId="0" borderId="57" xfId="0" applyBorder="1" applyAlignment="1">
      <alignment horizontal="center"/>
    </xf>
    <xf numFmtId="0" fontId="27" fillId="26" borderId="20" xfId="0" applyFont="1" applyFill="1" applyBorder="1" applyAlignment="1">
      <alignment horizontal="center"/>
    </xf>
    <xf numFmtId="0" fontId="28" fillId="0" borderId="20" xfId="0" applyFont="1" applyBorder="1" applyAlignment="1">
      <alignment horizontal="center"/>
    </xf>
    <xf numFmtId="6" fontId="25" fillId="0" borderId="20" xfId="28" applyNumberFormat="1" applyFont="1" applyBorder="1" applyAlignment="1">
      <alignment horizontal="left" indent="10"/>
    </xf>
    <xf numFmtId="6" fontId="25" fillId="0" borderId="57" xfId="28" applyNumberFormat="1" applyFont="1" applyBorder="1" applyAlignment="1">
      <alignment horizontal="left" indent="10"/>
    </xf>
    <xf numFmtId="6" fontId="25" fillId="0" borderId="12" xfId="28" applyNumberFormat="1" applyFont="1" applyBorder="1" applyAlignment="1">
      <alignment horizontal="left" indent="10"/>
    </xf>
    <xf numFmtId="0" fontId="25" fillId="0" borderId="20" xfId="0" applyFont="1" applyBorder="1" applyAlignment="1">
      <alignment horizontal="center"/>
    </xf>
    <xf numFmtId="0" fontId="25" fillId="0" borderId="12" xfId="0" applyFont="1" applyBorder="1" applyAlignment="1">
      <alignment horizontal="center"/>
    </xf>
    <xf numFmtId="0" fontId="23" fillId="0" borderId="0" xfId="0" applyFont="1" applyFill="1" applyAlignment="1">
      <alignment horizontal="center"/>
    </xf>
    <xf numFmtId="0" fontId="26" fillId="0" borderId="0" xfId="0" applyFont="1" applyFill="1" applyAlignment="1">
      <alignment horizontal="center"/>
    </xf>
    <xf numFmtId="0" fontId="26" fillId="0" borderId="0" xfId="0" applyFont="1" applyAlignment="1">
      <alignment horizontal="center"/>
    </xf>
    <xf numFmtId="0" fontId="23" fillId="0" borderId="52" xfId="0" applyFont="1" applyBorder="1" applyAlignment="1">
      <alignment horizontal="center"/>
    </xf>
    <xf numFmtId="0" fontId="23" fillId="0" borderId="53" xfId="0" applyFont="1" applyBorder="1" applyAlignment="1">
      <alignment horizontal="center"/>
    </xf>
    <xf numFmtId="0" fontId="23" fillId="0" borderId="52" xfId="0" applyFont="1" applyFill="1" applyBorder="1" applyAlignment="1">
      <alignment horizontal="center"/>
    </xf>
    <xf numFmtId="0" fontId="23" fillId="0" borderId="53" xfId="0" applyFont="1" applyFill="1" applyBorder="1" applyAlignment="1">
      <alignment horizontal="center"/>
    </xf>
    <xf numFmtId="0" fontId="27" fillId="25" borderId="54" xfId="0" applyFont="1" applyFill="1" applyBorder="1" applyAlignment="1">
      <alignment horizontal="center"/>
    </xf>
    <xf numFmtId="0" fontId="27" fillId="25" borderId="55" xfId="0" applyFont="1" applyFill="1" applyBorder="1" applyAlignment="1">
      <alignment horizontal="center"/>
    </xf>
    <xf numFmtId="0" fontId="26" fillId="0" borderId="28" xfId="0" applyFont="1" applyBorder="1" applyAlignment="1">
      <alignment horizontal="center"/>
    </xf>
    <xf numFmtId="0" fontId="26" fillId="0" borderId="54" xfId="0" applyFont="1" applyBorder="1" applyAlignment="1">
      <alignment horizontal="center"/>
    </xf>
    <xf numFmtId="0" fontId="26" fillId="0" borderId="55" xfId="0" applyFont="1" applyBorder="1" applyAlignment="1">
      <alignment horizontal="center"/>
    </xf>
    <xf numFmtId="0" fontId="22" fillId="0" borderId="46" xfId="0" applyFont="1" applyFill="1" applyBorder="1" applyAlignment="1">
      <alignment horizontal="center" vertical="center"/>
    </xf>
    <xf numFmtId="0" fontId="24" fillId="0" borderId="13" xfId="0" applyFont="1" applyFill="1" applyBorder="1" applyAlignment="1">
      <alignment horizontal="center" vertical="center"/>
    </xf>
    <xf numFmtId="0" fontId="24" fillId="28" borderId="58" xfId="0" applyFont="1" applyFill="1" applyBorder="1" applyAlignment="1">
      <alignment horizontal="center" vertical="center"/>
    </xf>
    <xf numFmtId="0" fontId="24" fillId="28" borderId="37" xfId="0" applyFont="1" applyFill="1" applyBorder="1" applyAlignment="1">
      <alignment horizontal="center" vertical="center"/>
    </xf>
    <xf numFmtId="0" fontId="24" fillId="28" borderId="38" xfId="0" applyFont="1" applyFill="1" applyBorder="1" applyAlignment="1">
      <alignment horizontal="center" vertical="center"/>
    </xf>
    <xf numFmtId="0" fontId="24" fillId="0" borderId="58" xfId="0" applyFont="1" applyFill="1" applyBorder="1" applyAlignment="1">
      <alignment horizontal="center" vertical="center"/>
    </xf>
    <xf numFmtId="0" fontId="24" fillId="0" borderId="37" xfId="0" applyFont="1" applyFill="1" applyBorder="1" applyAlignment="1">
      <alignment horizontal="center" vertical="center"/>
    </xf>
    <xf numFmtId="0" fontId="24" fillId="0" borderId="38" xfId="0" applyFont="1" applyFill="1" applyBorder="1" applyAlignment="1">
      <alignment horizontal="center" vertical="center"/>
    </xf>
    <xf numFmtId="0" fontId="27" fillId="0" borderId="28" xfId="0" applyFont="1" applyFill="1" applyBorder="1" applyAlignment="1">
      <alignment horizontal="center"/>
    </xf>
    <xf numFmtId="0" fontId="27" fillId="0" borderId="54" xfId="0" applyFont="1" applyFill="1" applyBorder="1" applyAlignment="1">
      <alignment horizontal="center"/>
    </xf>
    <xf numFmtId="0" fontId="27" fillId="0" borderId="55" xfId="0" applyFont="1" applyFill="1" applyBorder="1" applyAlignment="1">
      <alignment horizontal="center"/>
    </xf>
    <xf numFmtId="49" fontId="22" fillId="0" borderId="56" xfId="0" applyNumberFormat="1" applyFont="1" applyFill="1" applyBorder="1" applyAlignment="1">
      <alignment horizontal="center"/>
    </xf>
    <xf numFmtId="0" fontId="24" fillId="0" borderId="57" xfId="0" applyFont="1" applyFill="1" applyBorder="1"/>
    <xf numFmtId="0" fontId="24" fillId="0" borderId="48" xfId="0" applyFont="1" applyFill="1" applyBorder="1"/>
    <xf numFmtId="0" fontId="22" fillId="0" borderId="58" xfId="0" applyFont="1" applyFill="1" applyBorder="1" applyAlignment="1">
      <alignment horizontal="center" vertical="center"/>
    </xf>
    <xf numFmtId="0" fontId="0" fillId="0" borderId="13" xfId="0" applyBorder="1" applyAlignment="1">
      <alignment horizontal="center" vertical="center"/>
    </xf>
    <xf numFmtId="49" fontId="24" fillId="0" borderId="56" xfId="0" applyNumberFormat="1" applyFont="1" applyFill="1" applyBorder="1" applyAlignment="1">
      <alignment horizontal="center"/>
    </xf>
    <xf numFmtId="0" fontId="23" fillId="0" borderId="39" xfId="0" applyFont="1" applyFill="1" applyBorder="1" applyAlignment="1">
      <alignment horizontal="center"/>
    </xf>
    <xf numFmtId="0" fontId="23" fillId="0" borderId="30" xfId="0" applyFont="1" applyFill="1" applyBorder="1" applyAlignment="1">
      <alignment horizontal="center"/>
    </xf>
    <xf numFmtId="0" fontId="24" fillId="0" borderId="36" xfId="0" applyFont="1" applyFill="1" applyBorder="1" applyAlignment="1">
      <alignment horizontal="center" vertical="center"/>
    </xf>
    <xf numFmtId="0" fontId="22" fillId="0" borderId="52" xfId="0" applyFont="1" applyFill="1" applyBorder="1" applyAlignment="1">
      <alignment horizontal="center" vertical="center"/>
    </xf>
    <xf numFmtId="0" fontId="24" fillId="0" borderId="59" xfId="0" applyFont="1" applyFill="1" applyBorder="1" applyAlignment="1">
      <alignment horizontal="center" vertical="center"/>
    </xf>
    <xf numFmtId="0" fontId="24" fillId="0" borderId="52" xfId="0" applyFont="1" applyFill="1" applyBorder="1" applyAlignment="1">
      <alignment horizontal="center" vertical="center"/>
    </xf>
    <xf numFmtId="0" fontId="24" fillId="28" borderId="52" xfId="0" applyFont="1" applyFill="1" applyBorder="1" applyAlignment="1">
      <alignment horizontal="center" vertical="center"/>
    </xf>
    <xf numFmtId="0" fontId="24" fillId="28" borderId="59" xfId="0" applyFont="1" applyFill="1" applyBorder="1" applyAlignment="1">
      <alignment horizontal="center" vertical="center"/>
    </xf>
    <xf numFmtId="0" fontId="23" fillId="0" borderId="28" xfId="0" applyFont="1" applyFill="1" applyBorder="1" applyAlignment="1">
      <alignment horizontal="center"/>
    </xf>
    <xf numFmtId="0" fontId="23" fillId="0" borderId="55" xfId="0" applyFont="1" applyFill="1" applyBorder="1" applyAlignment="1">
      <alignment horizontal="center"/>
    </xf>
    <xf numFmtId="0" fontId="23" fillId="0" borderId="39" xfId="0" applyFont="1" applyBorder="1" applyAlignment="1">
      <alignment horizontal="center"/>
    </xf>
    <xf numFmtId="0" fontId="23" fillId="0" borderId="29" xfId="0" applyFont="1" applyBorder="1" applyAlignment="1">
      <alignment horizontal="center"/>
    </xf>
    <xf numFmtId="0" fontId="23" fillId="0" borderId="30" xfId="0" applyFont="1" applyBorder="1" applyAlignment="1">
      <alignment horizontal="center"/>
    </xf>
    <xf numFmtId="0" fontId="0" fillId="0" borderId="23" xfId="0" applyBorder="1" applyAlignment="1">
      <alignment horizontal="left" wrapText="1"/>
    </xf>
    <xf numFmtId="0" fontId="0" fillId="0" borderId="51" xfId="0" applyBorder="1" applyAlignment="1">
      <alignment horizontal="left" wrapText="1"/>
    </xf>
    <xf numFmtId="0" fontId="0" fillId="0" borderId="64" xfId="0" applyBorder="1" applyAlignment="1">
      <alignment horizontal="left" wrapText="1"/>
    </xf>
    <xf numFmtId="0" fontId="0" fillId="0" borderId="21" xfId="0" applyBorder="1" applyAlignment="1">
      <alignment horizontal="left" wrapText="1"/>
    </xf>
    <xf numFmtId="0" fontId="0" fillId="0" borderId="46" xfId="0" applyBorder="1" applyAlignment="1">
      <alignment horizontal="left" wrapText="1"/>
    </xf>
    <xf numFmtId="0" fontId="0" fillId="0" borderId="13" xfId="0" applyBorder="1" applyAlignment="1">
      <alignment horizontal="left" wrapText="1"/>
    </xf>
    <xf numFmtId="49" fontId="0" fillId="0" borderId="11" xfId="0" applyNumberFormat="1" applyBorder="1" applyAlignment="1">
      <alignment horizontal="center"/>
    </xf>
    <xf numFmtId="0" fontId="0" fillId="0" borderId="22" xfId="0" applyBorder="1" applyAlignment="1">
      <alignment horizontal="center"/>
    </xf>
    <xf numFmtId="0" fontId="0" fillId="0" borderId="0" xfId="0" applyBorder="1" applyAlignment="1">
      <alignment horizontal="center"/>
    </xf>
    <xf numFmtId="0" fontId="0" fillId="0" borderId="32" xfId="0" applyBorder="1" applyAlignment="1">
      <alignment horizontal="center"/>
    </xf>
    <xf numFmtId="0" fontId="24" fillId="0" borderId="56" xfId="0" applyFont="1" applyBorder="1" applyAlignment="1">
      <alignment horizontal="center"/>
    </xf>
    <xf numFmtId="0" fontId="24" fillId="0" borderId="57" xfId="0" applyFont="1" applyBorder="1" applyAlignment="1">
      <alignment horizontal="center"/>
    </xf>
    <xf numFmtId="0" fontId="24" fillId="0" borderId="48" xfId="0" applyFont="1" applyBorder="1" applyAlignment="1">
      <alignment horizontal="center"/>
    </xf>
    <xf numFmtId="0" fontId="29" fillId="0" borderId="22" xfId="0" applyFont="1" applyBorder="1" applyAlignment="1">
      <alignment horizontal="center"/>
    </xf>
    <xf numFmtId="0" fontId="29" fillId="0" borderId="0" xfId="0" applyFont="1" applyBorder="1" applyAlignment="1">
      <alignment horizontal="center"/>
    </xf>
    <xf numFmtId="0" fontId="29" fillId="0" borderId="32" xfId="0" applyFont="1" applyBorder="1" applyAlignment="1">
      <alignment horizontal="center"/>
    </xf>
    <xf numFmtId="0" fontId="24" fillId="0" borderId="60" xfId="0" applyFont="1" applyBorder="1" applyAlignment="1">
      <alignment horizontal="left"/>
    </xf>
    <xf numFmtId="0" fontId="24" fillId="0" borderId="51" xfId="0" applyFont="1" applyBorder="1" applyAlignment="1">
      <alignment horizontal="left"/>
    </xf>
    <xf numFmtId="0" fontId="24" fillId="0" borderId="61" xfId="0" applyFont="1" applyBorder="1" applyAlignment="1">
      <alignment horizontal="left"/>
    </xf>
    <xf numFmtId="0" fontId="24" fillId="0" borderId="58" xfId="0" applyFont="1" applyBorder="1" applyAlignment="1">
      <alignment horizontal="left" indent="1"/>
    </xf>
    <xf numFmtId="0" fontId="24" fillId="0" borderId="46" xfId="0" applyFont="1" applyBorder="1" applyAlignment="1">
      <alignment horizontal="left" indent="1"/>
    </xf>
    <xf numFmtId="0" fontId="24" fillId="0" borderId="49" xfId="0" applyFont="1" applyBorder="1" applyAlignment="1">
      <alignment horizontal="left" indent="1"/>
    </xf>
    <xf numFmtId="0" fontId="24" fillId="0" borderId="62" xfId="0" applyFont="1" applyBorder="1" applyAlignment="1">
      <alignment horizontal="left"/>
    </xf>
    <xf numFmtId="0" fontId="24" fillId="0" borderId="63" xfId="0" applyFont="1" applyBorder="1" applyAlignment="1">
      <alignment horizontal="left"/>
    </xf>
    <xf numFmtId="0" fontId="24" fillId="0" borderId="50" xfId="0" applyFont="1" applyBorder="1" applyAlignment="1">
      <alignment horizontal="left"/>
    </xf>
    <xf numFmtId="0" fontId="0" fillId="0" borderId="62" xfId="0" applyBorder="1" applyAlignment="1">
      <alignment horizontal="left"/>
    </xf>
    <xf numFmtId="0" fontId="0" fillId="0" borderId="63" xfId="0" applyBorder="1" applyAlignment="1">
      <alignment horizontal="left"/>
    </xf>
    <xf numFmtId="0" fontId="0" fillId="0" borderId="50" xfId="0" applyBorder="1" applyAlignment="1">
      <alignment horizontal="left"/>
    </xf>
    <xf numFmtId="0" fontId="0" fillId="0" borderId="56" xfId="0" applyBorder="1" applyAlignment="1">
      <alignment horizontal="center"/>
    </xf>
    <xf numFmtId="0" fontId="0" fillId="0" borderId="48" xfId="0" applyBorder="1" applyAlignment="1">
      <alignment horizontal="center"/>
    </xf>
    <xf numFmtId="0" fontId="29" fillId="0" borderId="58" xfId="0" applyFont="1" applyBorder="1" applyAlignment="1">
      <alignment horizontal="center"/>
    </xf>
    <xf numFmtId="0" fontId="29" fillId="0" borderId="46" xfId="0" applyFont="1" applyBorder="1" applyAlignment="1">
      <alignment horizontal="center"/>
    </xf>
    <xf numFmtId="0" fontId="29" fillId="0" borderId="49" xfId="0" applyFont="1" applyBorder="1" applyAlignment="1">
      <alignment horizontal="center"/>
    </xf>
    <xf numFmtId="0" fontId="0" fillId="0" borderId="18" xfId="0" applyBorder="1" applyAlignment="1">
      <alignment horizontal="center"/>
    </xf>
    <xf numFmtId="0" fontId="0" fillId="0" borderId="19" xfId="0" applyBorder="1" applyAlignment="1">
      <alignment horizontal="center"/>
    </xf>
    <xf numFmtId="0" fontId="29" fillId="0" borderId="33" xfId="0" applyFont="1" applyBorder="1" applyAlignment="1">
      <alignment horizontal="center"/>
    </xf>
    <xf numFmtId="0" fontId="29" fillId="0" borderId="31" xfId="0" applyFont="1" applyBorder="1" applyAlignment="1">
      <alignment horizontal="center"/>
    </xf>
    <xf numFmtId="0" fontId="23" fillId="0" borderId="40" xfId="0" applyFont="1" applyBorder="1" applyAlignment="1">
      <alignment horizontal="center"/>
    </xf>
    <xf numFmtId="0" fontId="23" fillId="0" borderId="41" xfId="0" applyFont="1" applyBorder="1" applyAlignment="1">
      <alignment horizontal="center"/>
    </xf>
    <xf numFmtId="0" fontId="23" fillId="0" borderId="28" xfId="0" applyFont="1" applyBorder="1" applyAlignment="1">
      <alignment horizontal="center"/>
    </xf>
    <xf numFmtId="0" fontId="23" fillId="0" borderId="54" xfId="0" applyFont="1" applyBorder="1" applyAlignment="1">
      <alignment horizontal="center"/>
    </xf>
    <xf numFmtId="0" fontId="23" fillId="0" borderId="65" xfId="0" applyFont="1" applyBorder="1" applyAlignment="1">
      <alignment horizontal="center"/>
    </xf>
  </cellXfs>
  <cellStyles count="58244">
    <cellStyle name="20% - Accent1" xfId="1" builtinId="30" customBuiltin="1"/>
    <cellStyle name="20% - Accent1 10" xfId="553"/>
    <cellStyle name="20% - Accent1 11" xfId="670"/>
    <cellStyle name="20% - Accent1 12" xfId="1389"/>
    <cellStyle name="20% - Accent1 13" xfId="1486"/>
    <cellStyle name="20% - Accent1 14" xfId="4165"/>
    <cellStyle name="20% - Accent1 15" xfId="4285"/>
    <cellStyle name="20% - Accent1 16" xfId="7834"/>
    <cellStyle name="20% - Accent1 17" xfId="7885"/>
    <cellStyle name="20% - Accent1 18" xfId="15090"/>
    <cellStyle name="20% - Accent1 19" xfId="29487"/>
    <cellStyle name="20% - Accent1 2" xfId="46"/>
    <cellStyle name="20% - Accent1 20" xfId="29504"/>
    <cellStyle name="20% - Accent1 21" xfId="58218"/>
    <cellStyle name="20% - Accent1 3" xfId="91"/>
    <cellStyle name="20% - Accent1 4" xfId="143"/>
    <cellStyle name="20% - Accent1 5" xfId="194"/>
    <cellStyle name="20% - Accent1 6" xfId="251"/>
    <cellStyle name="20% - Accent1 7" xfId="298"/>
    <cellStyle name="20% - Accent1 8" xfId="370"/>
    <cellStyle name="20% - Accent1 9" xfId="470"/>
    <cellStyle name="20% - Accent2" xfId="2" builtinId="34" customBuiltin="1"/>
    <cellStyle name="20% - Accent2 10" xfId="540"/>
    <cellStyle name="20% - Accent2 11" xfId="671"/>
    <cellStyle name="20% - Accent2 12" xfId="1390"/>
    <cellStyle name="20% - Accent2 13" xfId="1464"/>
    <cellStyle name="20% - Accent2 14" xfId="4166"/>
    <cellStyle name="20% - Accent2 15" xfId="4459"/>
    <cellStyle name="20% - Accent2 16" xfId="7835"/>
    <cellStyle name="20% - Accent2 17" xfId="7880"/>
    <cellStyle name="20% - Accent2 18" xfId="15091"/>
    <cellStyle name="20% - Accent2 19" xfId="29499"/>
    <cellStyle name="20% - Accent2 2" xfId="47"/>
    <cellStyle name="20% - Accent2 20" xfId="29505"/>
    <cellStyle name="20% - Accent2 21" xfId="58222"/>
    <cellStyle name="20% - Accent2 3" xfId="92"/>
    <cellStyle name="20% - Accent2 4" xfId="144"/>
    <cellStyle name="20% - Accent2 5" xfId="195"/>
    <cellStyle name="20% - Accent2 6" xfId="287"/>
    <cellStyle name="20% - Accent2 7" xfId="299"/>
    <cellStyle name="20% - Accent2 8" xfId="371"/>
    <cellStyle name="20% - Accent2 9" xfId="471"/>
    <cellStyle name="20% - Accent3" xfId="3" builtinId="38" customBuiltin="1"/>
    <cellStyle name="20% - Accent3 10" xfId="526"/>
    <cellStyle name="20% - Accent3 11" xfId="672"/>
    <cellStyle name="20% - Accent3 12" xfId="1391"/>
    <cellStyle name="20% - Accent3 13" xfId="1462"/>
    <cellStyle name="20% - Accent3 14" xfId="4167"/>
    <cellStyle name="20% - Accent3 15" xfId="4211"/>
    <cellStyle name="20% - Accent3 16" xfId="7836"/>
    <cellStyle name="20% - Accent3 17" xfId="11613"/>
    <cellStyle name="20% - Accent3 18" xfId="15092"/>
    <cellStyle name="20% - Accent3 19" xfId="29494"/>
    <cellStyle name="20% - Accent3 2" xfId="48"/>
    <cellStyle name="20% - Accent3 20" xfId="29506"/>
    <cellStyle name="20% - Accent3 21" xfId="58226"/>
    <cellStyle name="20% - Accent3 3" xfId="93"/>
    <cellStyle name="20% - Accent3 4" xfId="145"/>
    <cellStyle name="20% - Accent3 5" xfId="196"/>
    <cellStyle name="20% - Accent3 6" xfId="265"/>
    <cellStyle name="20% - Accent3 7" xfId="300"/>
    <cellStyle name="20% - Accent3 8" xfId="372"/>
    <cellStyle name="20% - Accent3 9" xfId="472"/>
    <cellStyle name="20% - Accent4" xfId="4" builtinId="42" customBuiltin="1"/>
    <cellStyle name="20% - Accent4 10" xfId="519"/>
    <cellStyle name="20% - Accent4 11" xfId="673"/>
    <cellStyle name="20% - Accent4 12" xfId="1392"/>
    <cellStyle name="20% - Accent4 13" xfId="1450"/>
    <cellStyle name="20% - Accent4 14" xfId="4168"/>
    <cellStyle name="20% - Accent4 15" xfId="4238"/>
    <cellStyle name="20% - Accent4 16" xfId="7837"/>
    <cellStyle name="20% - Accent4 17" xfId="11498"/>
    <cellStyle name="20% - Accent4 18" xfId="15093"/>
    <cellStyle name="20% - Accent4 19" xfId="29464"/>
    <cellStyle name="20% - Accent4 2" xfId="49"/>
    <cellStyle name="20% - Accent4 20" xfId="29507"/>
    <cellStyle name="20% - Accent4 21" xfId="58230"/>
    <cellStyle name="20% - Accent4 3" xfId="94"/>
    <cellStyle name="20% - Accent4 4" xfId="146"/>
    <cellStyle name="20% - Accent4 5" xfId="197"/>
    <cellStyle name="20% - Accent4 6" xfId="250"/>
    <cellStyle name="20% - Accent4 7" xfId="301"/>
    <cellStyle name="20% - Accent4 8" xfId="373"/>
    <cellStyle name="20% - Accent4 9" xfId="473"/>
    <cellStyle name="20% - Accent5" xfId="5" builtinId="46" customBuiltin="1"/>
    <cellStyle name="20% - Accent5 10" xfId="612"/>
    <cellStyle name="20% - Accent5 11" xfId="674"/>
    <cellStyle name="20% - Accent5 12" xfId="1393"/>
    <cellStyle name="20% - Accent5 13" xfId="1441"/>
    <cellStyle name="20% - Accent5 14" xfId="4169"/>
    <cellStyle name="20% - Accent5 15" xfId="4343"/>
    <cellStyle name="20% - Accent5 16" xfId="7838"/>
    <cellStyle name="20% - Accent5 17" xfId="8821"/>
    <cellStyle name="20% - Accent5 18" xfId="15094"/>
    <cellStyle name="20% - Accent5 19" xfId="29491"/>
    <cellStyle name="20% - Accent5 2" xfId="50"/>
    <cellStyle name="20% - Accent5 20" xfId="29508"/>
    <cellStyle name="20% - Accent5 21" xfId="58234"/>
    <cellStyle name="20% - Accent5 3" xfId="95"/>
    <cellStyle name="20% - Accent5 4" xfId="147"/>
    <cellStyle name="20% - Accent5 5" xfId="198"/>
    <cellStyle name="20% - Accent5 6" xfId="286"/>
    <cellStyle name="20% - Accent5 7" xfId="302"/>
    <cellStyle name="20% - Accent5 8" xfId="374"/>
    <cellStyle name="20% - Accent5 9" xfId="474"/>
    <cellStyle name="20% - Accent6" xfId="6" builtinId="50" customBuiltin="1"/>
    <cellStyle name="20% - Accent6 10" xfId="579"/>
    <cellStyle name="20% - Accent6 11" xfId="675"/>
    <cellStyle name="20% - Accent6 12" xfId="1394"/>
    <cellStyle name="20% - Accent6 13" xfId="1436"/>
    <cellStyle name="20% - Accent6 14" xfId="4170"/>
    <cellStyle name="20% - Accent6 15" xfId="5192"/>
    <cellStyle name="20% - Accent6 16" xfId="7839"/>
    <cellStyle name="20% - Accent6 17" xfId="8806"/>
    <cellStyle name="20% - Accent6 18" xfId="15095"/>
    <cellStyle name="20% - Accent6 19" xfId="15141"/>
    <cellStyle name="20% - Accent6 2" xfId="51"/>
    <cellStyle name="20% - Accent6 20" xfId="29509"/>
    <cellStyle name="20% - Accent6 21" xfId="58238"/>
    <cellStyle name="20% - Accent6 3" xfId="96"/>
    <cellStyle name="20% - Accent6 4" xfId="148"/>
    <cellStyle name="20% - Accent6 5" xfId="199"/>
    <cellStyle name="20% - Accent6 6" xfId="264"/>
    <cellStyle name="20% - Accent6 7" xfId="303"/>
    <cellStyle name="20% - Accent6 8" xfId="375"/>
    <cellStyle name="20% - Accent6 9" xfId="475"/>
    <cellStyle name="40% - Accent1" xfId="7" builtinId="31" customBuiltin="1"/>
    <cellStyle name="40% - Accent1 10" xfId="558"/>
    <cellStyle name="40% - Accent1 11" xfId="676"/>
    <cellStyle name="40% - Accent1 12" xfId="1395"/>
    <cellStyle name="40% - Accent1 13" xfId="1699"/>
    <cellStyle name="40% - Accent1 14" xfId="4171"/>
    <cellStyle name="40% - Accent1 15" xfId="7829"/>
    <cellStyle name="40% - Accent1 16" xfId="7840"/>
    <cellStyle name="40% - Accent1 17" xfId="8132"/>
    <cellStyle name="40% - Accent1 18" xfId="15096"/>
    <cellStyle name="40% - Accent1 19" xfId="29467"/>
    <cellStyle name="40% - Accent1 2" xfId="52"/>
    <cellStyle name="40% - Accent1 20" xfId="29510"/>
    <cellStyle name="40% - Accent1 21" xfId="58219"/>
    <cellStyle name="40% - Accent1 3" xfId="97"/>
    <cellStyle name="40% - Accent1 4" xfId="149"/>
    <cellStyle name="40% - Accent1 5" xfId="200"/>
    <cellStyle name="40% - Accent1 6" xfId="249"/>
    <cellStyle name="40% - Accent1 7" xfId="304"/>
    <cellStyle name="40% - Accent1 8" xfId="376"/>
    <cellStyle name="40% - Accent1 9" xfId="476"/>
    <cellStyle name="40% - Accent2" xfId="8" builtinId="35" customBuiltin="1"/>
    <cellStyle name="40% - Accent2 10" xfId="552"/>
    <cellStyle name="40% - Accent2 11" xfId="677"/>
    <cellStyle name="40% - Accent2 12" xfId="1396"/>
    <cellStyle name="40% - Accent2 13" xfId="1610"/>
    <cellStyle name="40% - Accent2 14" xfId="4172"/>
    <cellStyle name="40% - Accent2 15" xfId="7828"/>
    <cellStyle name="40% - Accent2 16" xfId="7841"/>
    <cellStyle name="40% - Accent2 17" xfId="8044"/>
    <cellStyle name="40% - Accent2 18" xfId="15097"/>
    <cellStyle name="40% - Accent2 19" xfId="29492"/>
    <cellStyle name="40% - Accent2 2" xfId="53"/>
    <cellStyle name="40% - Accent2 20" xfId="29511"/>
    <cellStyle name="40% - Accent2 21" xfId="58223"/>
    <cellStyle name="40% - Accent2 3" xfId="98"/>
    <cellStyle name="40% - Accent2 4" xfId="150"/>
    <cellStyle name="40% - Accent2 5" xfId="201"/>
    <cellStyle name="40% - Accent2 6" xfId="285"/>
    <cellStyle name="40% - Accent2 7" xfId="305"/>
    <cellStyle name="40% - Accent2 8" xfId="377"/>
    <cellStyle name="40% - Accent2 9" xfId="477"/>
    <cellStyle name="40% - Accent3" xfId="9" builtinId="39" customBuiltin="1"/>
    <cellStyle name="40% - Accent3 10" xfId="539"/>
    <cellStyle name="40% - Accent3 11" xfId="678"/>
    <cellStyle name="40% - Accent3 12" xfId="1397"/>
    <cellStyle name="40% - Accent3 13" xfId="1579"/>
    <cellStyle name="40% - Accent3 14" xfId="4173"/>
    <cellStyle name="40% - Accent3 15" xfId="7825"/>
    <cellStyle name="40% - Accent3 16" xfId="7842"/>
    <cellStyle name="40% - Accent3 17" xfId="8014"/>
    <cellStyle name="40% - Accent3 18" xfId="15098"/>
    <cellStyle name="40% - Accent3 19" xfId="29488"/>
    <cellStyle name="40% - Accent3 2" xfId="54"/>
    <cellStyle name="40% - Accent3 20" xfId="29512"/>
    <cellStyle name="40% - Accent3 21" xfId="58227"/>
    <cellStyle name="40% - Accent3 3" xfId="99"/>
    <cellStyle name="40% - Accent3 4" xfId="151"/>
    <cellStyle name="40% - Accent3 5" xfId="202"/>
    <cellStyle name="40% - Accent3 6" xfId="263"/>
    <cellStyle name="40% - Accent3 7" xfId="306"/>
    <cellStyle name="40% - Accent3 8" xfId="378"/>
    <cellStyle name="40% - Accent3 9" xfId="478"/>
    <cellStyle name="40% - Accent4" xfId="10" builtinId="43" customBuiltin="1"/>
    <cellStyle name="40% - Accent4 10" xfId="525"/>
    <cellStyle name="40% - Accent4 11" xfId="679"/>
    <cellStyle name="40% - Accent4 12" xfId="1398"/>
    <cellStyle name="40% - Accent4 13" xfId="1518"/>
    <cellStyle name="40% - Accent4 14" xfId="4174"/>
    <cellStyle name="40% - Accent4 15" xfId="7822"/>
    <cellStyle name="40% - Accent4 16" xfId="7843"/>
    <cellStyle name="40% - Accent4 17" xfId="7955"/>
    <cellStyle name="40% - Accent4 18" xfId="15099"/>
    <cellStyle name="40% - Accent4 19" xfId="29486"/>
    <cellStyle name="40% - Accent4 2" xfId="55"/>
    <cellStyle name="40% - Accent4 20" xfId="29513"/>
    <cellStyle name="40% - Accent4 21" xfId="58231"/>
    <cellStyle name="40% - Accent4 3" xfId="100"/>
    <cellStyle name="40% - Accent4 4" xfId="152"/>
    <cellStyle name="40% - Accent4 5" xfId="203"/>
    <cellStyle name="40% - Accent4 6" xfId="248"/>
    <cellStyle name="40% - Accent4 7" xfId="307"/>
    <cellStyle name="40% - Accent4 8" xfId="379"/>
    <cellStyle name="40% - Accent4 9" xfId="479"/>
    <cellStyle name="40% - Accent5" xfId="11" builtinId="47" customBuiltin="1"/>
    <cellStyle name="40% - Accent5 10" xfId="518"/>
    <cellStyle name="40% - Accent5 11" xfId="680"/>
    <cellStyle name="40% - Accent5 12" xfId="1399"/>
    <cellStyle name="40% - Accent5 13" xfId="1485"/>
    <cellStyle name="40% - Accent5 14" xfId="4175"/>
    <cellStyle name="40% - Accent5 15" xfId="5132"/>
    <cellStyle name="40% - Accent5 16" xfId="7844"/>
    <cellStyle name="40% - Accent5 17" xfId="7924"/>
    <cellStyle name="40% - Accent5 18" xfId="15100"/>
    <cellStyle name="40% - Accent5 19" xfId="29483"/>
    <cellStyle name="40% - Accent5 2" xfId="56"/>
    <cellStyle name="40% - Accent5 20" xfId="29514"/>
    <cellStyle name="40% - Accent5 21" xfId="58235"/>
    <cellStyle name="40% - Accent5 3" xfId="101"/>
    <cellStyle name="40% - Accent5 4" xfId="153"/>
    <cellStyle name="40% - Accent5 5" xfId="204"/>
    <cellStyle name="40% - Accent5 6" xfId="284"/>
    <cellStyle name="40% - Accent5 7" xfId="308"/>
    <cellStyle name="40% - Accent5 8" xfId="380"/>
    <cellStyle name="40% - Accent5 9" xfId="480"/>
    <cellStyle name="40% - Accent6" xfId="12" builtinId="51" customBuiltin="1"/>
    <cellStyle name="40% - Accent6 10" xfId="611"/>
    <cellStyle name="40% - Accent6 11" xfId="681"/>
    <cellStyle name="40% - Accent6 12" xfId="1400"/>
    <cellStyle name="40% - Accent6 13" xfId="1467"/>
    <cellStyle name="40% - Accent6 14" xfId="4176"/>
    <cellStyle name="40% - Accent6 15" xfId="4223"/>
    <cellStyle name="40% - Accent6 16" xfId="7845"/>
    <cellStyle name="40% - Accent6 17" xfId="7908"/>
    <cellStyle name="40% - Accent6 18" xfId="15101"/>
    <cellStyle name="40% - Accent6 19" xfId="29469"/>
    <cellStyle name="40% - Accent6 2" xfId="57"/>
    <cellStyle name="40% - Accent6 20" xfId="29515"/>
    <cellStyle name="40% - Accent6 21" xfId="58239"/>
    <cellStyle name="40% - Accent6 3" xfId="102"/>
    <cellStyle name="40% - Accent6 4" xfId="154"/>
    <cellStyle name="40% - Accent6 5" xfId="205"/>
    <cellStyle name="40% - Accent6 6" xfId="262"/>
    <cellStyle name="40% - Accent6 7" xfId="309"/>
    <cellStyle name="40% - Accent6 8" xfId="381"/>
    <cellStyle name="40% - Accent6 9" xfId="481"/>
    <cellStyle name="60% - Accent1" xfId="13" builtinId="32" customBuiltin="1"/>
    <cellStyle name="60% - Accent1 10" xfId="578"/>
    <cellStyle name="60% - Accent1 11" xfId="682"/>
    <cellStyle name="60% - Accent1 12" xfId="1401"/>
    <cellStyle name="60% - Accent1 13" xfId="1461"/>
    <cellStyle name="60% - Accent1 14" xfId="4177"/>
    <cellStyle name="60% - Accent1 15" xfId="4224"/>
    <cellStyle name="60% - Accent1 16" xfId="7846"/>
    <cellStyle name="60% - Accent1 17" xfId="7904"/>
    <cellStyle name="60% - Accent1 18" xfId="15102"/>
    <cellStyle name="60% - Accent1 19" xfId="29485"/>
    <cellStyle name="60% - Accent1 2" xfId="58"/>
    <cellStyle name="60% - Accent1 20" xfId="29516"/>
    <cellStyle name="60% - Accent1 21" xfId="58220"/>
    <cellStyle name="60% - Accent1 3" xfId="103"/>
    <cellStyle name="60% - Accent1 4" xfId="155"/>
    <cellStyle name="60% - Accent1 5" xfId="206"/>
    <cellStyle name="60% - Accent1 6" xfId="247"/>
    <cellStyle name="60% - Accent1 7" xfId="310"/>
    <cellStyle name="60% - Accent1 8" xfId="382"/>
    <cellStyle name="60% - Accent1 9" xfId="482"/>
    <cellStyle name="60% - Accent2" xfId="14" builtinId="36" customBuiltin="1"/>
    <cellStyle name="60% - Accent2 10" xfId="565"/>
    <cellStyle name="60% - Accent2 11" xfId="683"/>
    <cellStyle name="60% - Accent2 12" xfId="1402"/>
    <cellStyle name="60% - Accent2 13" xfId="1449"/>
    <cellStyle name="60% - Accent2 14" xfId="4178"/>
    <cellStyle name="60% - Accent2 15" xfId="4235"/>
    <cellStyle name="60% - Accent2 16" xfId="7847"/>
    <cellStyle name="60% - Accent2 17" xfId="7893"/>
    <cellStyle name="60% - Accent2 18" xfId="15103"/>
    <cellStyle name="60% - Accent2 19" xfId="29484"/>
    <cellStyle name="60% - Accent2 2" xfId="59"/>
    <cellStyle name="60% - Accent2 20" xfId="29517"/>
    <cellStyle name="60% - Accent2 21" xfId="58224"/>
    <cellStyle name="60% - Accent2 3" xfId="104"/>
    <cellStyle name="60% - Accent2 4" xfId="156"/>
    <cellStyle name="60% - Accent2 5" xfId="207"/>
    <cellStyle name="60% - Accent2 6" xfId="283"/>
    <cellStyle name="60% - Accent2 7" xfId="311"/>
    <cellStyle name="60% - Accent2 8" xfId="383"/>
    <cellStyle name="60% - Accent2 9" xfId="483"/>
    <cellStyle name="60% - Accent3" xfId="15" builtinId="40" customBuiltin="1"/>
    <cellStyle name="60% - Accent3 10" xfId="551"/>
    <cellStyle name="60% - Accent3 11" xfId="684"/>
    <cellStyle name="60% - Accent3 12" xfId="1403"/>
    <cellStyle name="60% - Accent3 13" xfId="1440"/>
    <cellStyle name="60% - Accent3 14" xfId="4179"/>
    <cellStyle name="60% - Accent3 15" xfId="5133"/>
    <cellStyle name="60% - Accent3 16" xfId="7848"/>
    <cellStyle name="60% - Accent3 17" xfId="7884"/>
    <cellStyle name="60% - Accent3 18" xfId="15104"/>
    <cellStyle name="60% - Accent3 19" xfId="29478"/>
    <cellStyle name="60% - Accent3 2" xfId="60"/>
    <cellStyle name="60% - Accent3 20" xfId="29518"/>
    <cellStyle name="60% - Accent3 21" xfId="58228"/>
    <cellStyle name="60% - Accent3 3" xfId="105"/>
    <cellStyle name="60% - Accent3 4" xfId="157"/>
    <cellStyle name="60% - Accent3 5" xfId="208"/>
    <cellStyle name="60% - Accent3 6" xfId="271"/>
    <cellStyle name="60% - Accent3 7" xfId="312"/>
    <cellStyle name="60% - Accent3 8" xfId="384"/>
    <cellStyle name="60% - Accent3 9" xfId="484"/>
    <cellStyle name="60% - Accent4" xfId="16" builtinId="44" customBuiltin="1"/>
    <cellStyle name="60% - Accent4 10" xfId="538"/>
    <cellStyle name="60% - Accent4 11" xfId="685"/>
    <cellStyle name="60% - Accent4 12" xfId="1404"/>
    <cellStyle name="60% - Accent4 13" xfId="1435"/>
    <cellStyle name="60% - Accent4 14" xfId="4180"/>
    <cellStyle name="60% - Accent4 15" xfId="4216"/>
    <cellStyle name="60% - Accent4 16" xfId="7849"/>
    <cellStyle name="60% - Accent4 17" xfId="7879"/>
    <cellStyle name="60% - Accent4 18" xfId="15105"/>
    <cellStyle name="60% - Accent4 19" xfId="29466"/>
    <cellStyle name="60% - Accent4 2" xfId="61"/>
    <cellStyle name="60% - Accent4 20" xfId="29519"/>
    <cellStyle name="60% - Accent4 21" xfId="58232"/>
    <cellStyle name="60% - Accent4 3" xfId="106"/>
    <cellStyle name="60% - Accent4 4" xfId="158"/>
    <cellStyle name="60% - Accent4 5" xfId="209"/>
    <cellStyle name="60% - Accent4 6" xfId="273"/>
    <cellStyle name="60% - Accent4 7" xfId="313"/>
    <cellStyle name="60% - Accent4 8" xfId="385"/>
    <cellStyle name="60% - Accent4 9" xfId="485"/>
    <cellStyle name="60% - Accent5" xfId="17" builtinId="48" customBuiltin="1"/>
    <cellStyle name="60% - Accent5 10" xfId="524"/>
    <cellStyle name="60% - Accent5 11" xfId="686"/>
    <cellStyle name="60% - Accent5 12" xfId="1405"/>
    <cellStyle name="60% - Accent5 13" xfId="1698"/>
    <cellStyle name="60% - Accent5 14" xfId="4181"/>
    <cellStyle name="60% - Accent5 15" xfId="4256"/>
    <cellStyle name="60% - Accent5 16" xfId="7850"/>
    <cellStyle name="60% - Accent5 17" xfId="11514"/>
    <cellStyle name="60% - Accent5 18" xfId="15106"/>
    <cellStyle name="60% - Accent5 19" xfId="29473"/>
    <cellStyle name="60% - Accent5 2" xfId="62"/>
    <cellStyle name="60% - Accent5 20" xfId="29520"/>
    <cellStyle name="60% - Accent5 21" xfId="58236"/>
    <cellStyle name="60% - Accent5 3" xfId="107"/>
    <cellStyle name="60% - Accent5 4" xfId="159"/>
    <cellStyle name="60% - Accent5 5" xfId="210"/>
    <cellStyle name="60% - Accent5 6" xfId="261"/>
    <cellStyle name="60% - Accent5 7" xfId="314"/>
    <cellStyle name="60% - Accent5 8" xfId="386"/>
    <cellStyle name="60% - Accent5 9" xfId="486"/>
    <cellStyle name="60% - Accent6" xfId="18" builtinId="52" customBuiltin="1"/>
    <cellStyle name="60% - Accent6 10" xfId="517"/>
    <cellStyle name="60% - Accent6 11" xfId="687"/>
    <cellStyle name="60% - Accent6 12" xfId="1406"/>
    <cellStyle name="60% - Accent6 13" xfId="1581"/>
    <cellStyle name="60% - Accent6 14" xfId="4182"/>
    <cellStyle name="60% - Accent6 15" xfId="4572"/>
    <cellStyle name="60% - Accent6 16" xfId="7851"/>
    <cellStyle name="60% - Accent6 17" xfId="11497"/>
    <cellStyle name="60% - Accent6 18" xfId="15107"/>
    <cellStyle name="60% - Accent6 19" xfId="29471"/>
    <cellStyle name="60% - Accent6 2" xfId="63"/>
    <cellStyle name="60% - Accent6 20" xfId="29521"/>
    <cellStyle name="60% - Accent6 21" xfId="58240"/>
    <cellStyle name="60% - Accent6 3" xfId="108"/>
    <cellStyle name="60% - Accent6 4" xfId="160"/>
    <cellStyle name="60% - Accent6 5" xfId="211"/>
    <cellStyle name="60% - Accent6 6" xfId="272"/>
    <cellStyle name="60% - Accent6 7" xfId="315"/>
    <cellStyle name="60% - Accent6 8" xfId="387"/>
    <cellStyle name="60% - Accent6 9" xfId="487"/>
    <cellStyle name="Accent1" xfId="19" builtinId="29" customBuiltin="1"/>
    <cellStyle name="Accent1 10" xfId="610"/>
    <cellStyle name="Accent1 11" xfId="688"/>
    <cellStyle name="Accent1 12" xfId="1407"/>
    <cellStyle name="Accent1 13" xfId="1578"/>
    <cellStyle name="Accent1 14" xfId="4183"/>
    <cellStyle name="Accent1 15" xfId="4212"/>
    <cellStyle name="Accent1 16" xfId="7852"/>
    <cellStyle name="Accent1 17" xfId="8824"/>
    <cellStyle name="Accent1 18" xfId="15108"/>
    <cellStyle name="Accent1 19" xfId="29500"/>
    <cellStyle name="Accent1 2" xfId="64"/>
    <cellStyle name="Accent1 20" xfId="29522"/>
    <cellStyle name="Accent1 21" xfId="58217"/>
    <cellStyle name="Accent1 3" xfId="109"/>
    <cellStyle name="Accent1 4" xfId="161"/>
    <cellStyle name="Accent1 5" xfId="212"/>
    <cellStyle name="Accent1 6" xfId="246"/>
    <cellStyle name="Accent1 7" xfId="316"/>
    <cellStyle name="Accent1 8" xfId="388"/>
    <cellStyle name="Accent1 9" xfId="488"/>
    <cellStyle name="Accent2" xfId="20" builtinId="33" customBuiltin="1"/>
    <cellStyle name="Accent2 10" xfId="577"/>
    <cellStyle name="Accent2 11" xfId="689"/>
    <cellStyle name="Accent2 12" xfId="1408"/>
    <cellStyle name="Accent2 13" xfId="1517"/>
    <cellStyle name="Accent2 14" xfId="4184"/>
    <cellStyle name="Accent2 15" xfId="7830"/>
    <cellStyle name="Accent2 16" xfId="7853"/>
    <cellStyle name="Accent2 17" xfId="8805"/>
    <cellStyle name="Accent2 18" xfId="15109"/>
    <cellStyle name="Accent2 19" xfId="29482"/>
    <cellStyle name="Accent2 2" xfId="65"/>
    <cellStyle name="Accent2 20" xfId="29523"/>
    <cellStyle name="Accent2 21" xfId="58221"/>
    <cellStyle name="Accent2 3" xfId="110"/>
    <cellStyle name="Accent2 4" xfId="162"/>
    <cellStyle name="Accent2 5" xfId="213"/>
    <cellStyle name="Accent2 6" xfId="275"/>
    <cellStyle name="Accent2 7" xfId="317"/>
    <cellStyle name="Accent2 8" xfId="389"/>
    <cellStyle name="Accent2 9" xfId="489"/>
    <cellStyle name="Accent3" xfId="21" builtinId="37" customBuiltin="1"/>
    <cellStyle name="Accent3 10" xfId="556"/>
    <cellStyle name="Accent3 11" xfId="690"/>
    <cellStyle name="Accent3 12" xfId="1409"/>
    <cellStyle name="Accent3 13" xfId="1484"/>
    <cellStyle name="Accent3 14" xfId="4185"/>
    <cellStyle name="Accent3 15" xfId="7827"/>
    <cellStyle name="Accent3 16" xfId="7854"/>
    <cellStyle name="Accent3 17" xfId="8131"/>
    <cellStyle name="Accent3 18" xfId="15110"/>
    <cellStyle name="Accent3 19" xfId="29475"/>
    <cellStyle name="Accent3 2" xfId="66"/>
    <cellStyle name="Accent3 20" xfId="29524"/>
    <cellStyle name="Accent3 21" xfId="58225"/>
    <cellStyle name="Accent3 3" xfId="111"/>
    <cellStyle name="Accent3 4" xfId="163"/>
    <cellStyle name="Accent3 5" xfId="214"/>
    <cellStyle name="Accent3 6" xfId="253"/>
    <cellStyle name="Accent3 7" xfId="318"/>
    <cellStyle name="Accent3 8" xfId="390"/>
    <cellStyle name="Accent3 9" xfId="490"/>
    <cellStyle name="Accent4" xfId="22" builtinId="41" customBuiltin="1"/>
    <cellStyle name="Accent4 10" xfId="550"/>
    <cellStyle name="Accent4 11" xfId="691"/>
    <cellStyle name="Accent4 12" xfId="1410"/>
    <cellStyle name="Accent4 13" xfId="1474"/>
    <cellStyle name="Accent4 14" xfId="4186"/>
    <cellStyle name="Accent4 15" xfId="7824"/>
    <cellStyle name="Accent4 16" xfId="7855"/>
    <cellStyle name="Accent4 17" xfId="8016"/>
    <cellStyle name="Accent4 18" xfId="15111"/>
    <cellStyle name="Accent4 19" xfId="29480"/>
    <cellStyle name="Accent4 2" xfId="67"/>
    <cellStyle name="Accent4 20" xfId="29525"/>
    <cellStyle name="Accent4 21" xfId="58229"/>
    <cellStyle name="Accent4 3" xfId="112"/>
    <cellStyle name="Accent4 4" xfId="164"/>
    <cellStyle name="Accent4 5" xfId="215"/>
    <cellStyle name="Accent4 6" xfId="238"/>
    <cellStyle name="Accent4 7" xfId="319"/>
    <cellStyle name="Accent4 8" xfId="391"/>
    <cellStyle name="Accent4 9" xfId="491"/>
    <cellStyle name="Accent5" xfId="23" builtinId="45" customBuiltin="1"/>
    <cellStyle name="Accent5 10" xfId="537"/>
    <cellStyle name="Accent5 11" xfId="692"/>
    <cellStyle name="Accent5 12" xfId="1411"/>
    <cellStyle name="Accent5 13" xfId="1460"/>
    <cellStyle name="Accent5 14" xfId="4187"/>
    <cellStyle name="Accent5 15" xfId="4344"/>
    <cellStyle name="Accent5 16" xfId="7856"/>
    <cellStyle name="Accent5 17" xfId="8013"/>
    <cellStyle name="Accent5 18" xfId="15112"/>
    <cellStyle name="Accent5 19" xfId="25880"/>
    <cellStyle name="Accent5 2" xfId="68"/>
    <cellStyle name="Accent5 20" xfId="29526"/>
    <cellStyle name="Accent5 21" xfId="58233"/>
    <cellStyle name="Accent5 3" xfId="113"/>
    <cellStyle name="Accent5 4" xfId="165"/>
    <cellStyle name="Accent5 5" xfId="216"/>
    <cellStyle name="Accent5 6" xfId="282"/>
    <cellStyle name="Accent5 7" xfId="320"/>
    <cellStyle name="Accent5 8" xfId="392"/>
    <cellStyle name="Accent5 9" xfId="492"/>
    <cellStyle name="Accent6" xfId="24" builtinId="49" customBuiltin="1"/>
    <cellStyle name="Accent6 10" xfId="523"/>
    <cellStyle name="Accent6 11" xfId="693"/>
    <cellStyle name="Accent6 12" xfId="1412"/>
    <cellStyle name="Accent6 13" xfId="1448"/>
    <cellStyle name="Accent6 14" xfId="4188"/>
    <cellStyle name="Accent6 15" xfId="5149"/>
    <cellStyle name="Accent6 16" xfId="7857"/>
    <cellStyle name="Accent6 17" xfId="7954"/>
    <cellStyle name="Accent6 18" xfId="15113"/>
    <cellStyle name="Accent6 19" xfId="29468"/>
    <cellStyle name="Accent6 2" xfId="69"/>
    <cellStyle name="Accent6 20" xfId="29527"/>
    <cellStyle name="Accent6 21" xfId="58237"/>
    <cellStyle name="Accent6 3" xfId="114"/>
    <cellStyle name="Accent6 4" xfId="166"/>
    <cellStyle name="Accent6 5" xfId="217"/>
    <cellStyle name="Accent6 6" xfId="260"/>
    <cellStyle name="Accent6 7" xfId="321"/>
    <cellStyle name="Accent6 8" xfId="393"/>
    <cellStyle name="Accent6 9" xfId="493"/>
    <cellStyle name="Bad" xfId="25" builtinId="27" customBuiltin="1"/>
    <cellStyle name="Bad 10" xfId="516"/>
    <cellStyle name="Bad 11" xfId="694"/>
    <cellStyle name="Bad 12" xfId="1413"/>
    <cellStyle name="Bad 13" xfId="1439"/>
    <cellStyle name="Bad 14" xfId="4189"/>
    <cellStyle name="Bad 15" xfId="4233"/>
    <cellStyle name="Bad 16" xfId="7858"/>
    <cellStyle name="Bad 17" xfId="7923"/>
    <cellStyle name="Bad 18" xfId="15114"/>
    <cellStyle name="Bad 19" xfId="29489"/>
    <cellStyle name="Bad 2" xfId="70"/>
    <cellStyle name="Bad 20" xfId="29528"/>
    <cellStyle name="Bad 21" xfId="58206"/>
    <cellStyle name="Bad 3" xfId="115"/>
    <cellStyle name="Bad 4" xfId="167"/>
    <cellStyle name="Bad 5" xfId="218"/>
    <cellStyle name="Bad 6" xfId="245"/>
    <cellStyle name="Bad 7" xfId="322"/>
    <cellStyle name="Bad 8" xfId="394"/>
    <cellStyle name="Bad 9" xfId="494"/>
    <cellStyle name="Calculation" xfId="26" builtinId="22" customBuiltin="1"/>
    <cellStyle name="Calculation 10" xfId="609"/>
    <cellStyle name="Calculation 11" xfId="695"/>
    <cellStyle name="Calculation 12" xfId="1414"/>
    <cellStyle name="Calculation 13" xfId="1434"/>
    <cellStyle name="Calculation 14" xfId="4190"/>
    <cellStyle name="Calculation 15" xfId="4234"/>
    <cellStyle name="Calculation 16" xfId="7859"/>
    <cellStyle name="Calculation 17" xfId="7914"/>
    <cellStyle name="Calculation 18" xfId="15115"/>
    <cellStyle name="Calculation 19" xfId="29472"/>
    <cellStyle name="Calculation 2" xfId="71"/>
    <cellStyle name="Calculation 20" xfId="29529"/>
    <cellStyle name="Calculation 21" xfId="58210"/>
    <cellStyle name="Calculation 3" xfId="116"/>
    <cellStyle name="Calculation 4" xfId="168"/>
    <cellStyle name="Calculation 5" xfId="219"/>
    <cellStyle name="Calculation 6" xfId="281"/>
    <cellStyle name="Calculation 7" xfId="323"/>
    <cellStyle name="Calculation 8" xfId="395"/>
    <cellStyle name="Calculation 9" xfId="495"/>
    <cellStyle name="Check Cell" xfId="27" builtinId="23" customBuiltin="1"/>
    <cellStyle name="Check Cell 10" xfId="576"/>
    <cellStyle name="Check Cell 11" xfId="696"/>
    <cellStyle name="Check Cell 12" xfId="1415"/>
    <cellStyle name="Check Cell 13" xfId="1697"/>
    <cellStyle name="Check Cell 14" xfId="4191"/>
    <cellStyle name="Check Cell 15" xfId="4254"/>
    <cellStyle name="Check Cell 16" xfId="7860"/>
    <cellStyle name="Check Cell 17" xfId="7903"/>
    <cellStyle name="Check Cell 18" xfId="15116"/>
    <cellStyle name="Check Cell 19" xfId="29497"/>
    <cellStyle name="Check Cell 2" xfId="72"/>
    <cellStyle name="Check Cell 20" xfId="29530"/>
    <cellStyle name="Check Cell 21" xfId="58212"/>
    <cellStyle name="Check Cell 3" xfId="117"/>
    <cellStyle name="Check Cell 4" xfId="169"/>
    <cellStyle name="Check Cell 5" xfId="220"/>
    <cellStyle name="Check Cell 6" xfId="259"/>
    <cellStyle name="Check Cell 7" xfId="324"/>
    <cellStyle name="Check Cell 8" xfId="396"/>
    <cellStyle name="Check Cell 9" xfId="496"/>
    <cellStyle name="Comma" xfId="58194" builtinId="3"/>
    <cellStyle name="Currency" xfId="28" builtinId="4"/>
    <cellStyle name="Currency 10" xfId="559"/>
    <cellStyle name="Currency 11" xfId="697"/>
    <cellStyle name="Currency 12" xfId="1416"/>
    <cellStyle name="Currency 13" xfId="1588"/>
    <cellStyle name="Currency 14" xfId="4192"/>
    <cellStyle name="Currency 15" xfId="5135"/>
    <cellStyle name="Currency 16" xfId="7861"/>
    <cellStyle name="Currency 17" xfId="7892"/>
    <cellStyle name="Currency 18" xfId="15117"/>
    <cellStyle name="Currency 19" xfId="29462"/>
    <cellStyle name="Currency 2" xfId="73"/>
    <cellStyle name="Currency 20" xfId="29531"/>
    <cellStyle name="Currency 21" xfId="58197"/>
    <cellStyle name="Currency 22" xfId="58199"/>
    <cellStyle name="Currency 3" xfId="118"/>
    <cellStyle name="Currency 4" xfId="170"/>
    <cellStyle name="Currency 5" xfId="221"/>
    <cellStyle name="Currency 6" xfId="244"/>
    <cellStyle name="Currency 7" xfId="325"/>
    <cellStyle name="Currency 8" xfId="397"/>
    <cellStyle name="Currency 9" xfId="497"/>
    <cellStyle name="Explanatory Text" xfId="29" builtinId="53" customBuiltin="1"/>
    <cellStyle name="Explanatory Text 10" xfId="549"/>
    <cellStyle name="Explanatory Text 11" xfId="698"/>
    <cellStyle name="Explanatory Text 12" xfId="1417"/>
    <cellStyle name="Explanatory Text 13" xfId="1577"/>
    <cellStyle name="Explanatory Text 14" xfId="4193"/>
    <cellStyle name="Explanatory Text 15" xfId="4225"/>
    <cellStyle name="Explanatory Text 16" xfId="7862"/>
    <cellStyle name="Explanatory Text 17" xfId="7883"/>
    <cellStyle name="Explanatory Text 18" xfId="15118"/>
    <cellStyle name="Explanatory Text 19" xfId="29477"/>
    <cellStyle name="Explanatory Text 2" xfId="74"/>
    <cellStyle name="Explanatory Text 20" xfId="29532"/>
    <cellStyle name="Explanatory Text 21" xfId="58215"/>
    <cellStyle name="Explanatory Text 3" xfId="119"/>
    <cellStyle name="Explanatory Text 4" xfId="171"/>
    <cellStyle name="Explanatory Text 5" xfId="222"/>
    <cellStyle name="Explanatory Text 6" xfId="280"/>
    <cellStyle name="Explanatory Text 7" xfId="326"/>
    <cellStyle name="Explanatory Text 8" xfId="398"/>
    <cellStyle name="Explanatory Text 9" xfId="498"/>
    <cellStyle name="Good" xfId="30" builtinId="26" customBuiltin="1"/>
    <cellStyle name="Good 10" xfId="536"/>
    <cellStyle name="Good 11" xfId="699"/>
    <cellStyle name="Good 12" xfId="1418"/>
    <cellStyle name="Good 13" xfId="1516"/>
    <cellStyle name="Good 14" xfId="4194"/>
    <cellStyle name="Good 15" xfId="4286"/>
    <cellStyle name="Good 16" xfId="7863"/>
    <cellStyle name="Good 17" xfId="7878"/>
    <cellStyle name="Good 18" xfId="15119"/>
    <cellStyle name="Good 19" xfId="29465"/>
    <cellStyle name="Good 2" xfId="75"/>
    <cellStyle name="Good 20" xfId="29533"/>
    <cellStyle name="Good 21" xfId="58205"/>
    <cellStyle name="Good 3" xfId="120"/>
    <cellStyle name="Good 4" xfId="172"/>
    <cellStyle name="Good 5" xfId="223"/>
    <cellStyle name="Good 6" xfId="258"/>
    <cellStyle name="Good 7" xfId="327"/>
    <cellStyle name="Good 8" xfId="399"/>
    <cellStyle name="Good 9" xfId="499"/>
    <cellStyle name="Heading 1" xfId="31" builtinId="16" customBuiltin="1"/>
    <cellStyle name="Heading 1 10" xfId="522"/>
    <cellStyle name="Heading 1 11" xfId="700"/>
    <cellStyle name="Heading 1 12" xfId="1419"/>
    <cellStyle name="Heading 1 13" xfId="1483"/>
    <cellStyle name="Heading 1 14" xfId="4195"/>
    <cellStyle name="Heading 1 15" xfId="4361"/>
    <cellStyle name="Heading 1 16" xfId="7864"/>
    <cellStyle name="Heading 1 17" xfId="11500"/>
    <cellStyle name="Heading 1 18" xfId="15120"/>
    <cellStyle name="Heading 1 19" xfId="29463"/>
    <cellStyle name="Heading 1 2" xfId="76"/>
    <cellStyle name="Heading 1 20" xfId="29534"/>
    <cellStyle name="Heading 1 21" xfId="58201"/>
    <cellStyle name="Heading 1 3" xfId="121"/>
    <cellStyle name="Heading 1 4" xfId="173"/>
    <cellStyle name="Heading 1 5" xfId="224"/>
    <cellStyle name="Heading 1 6" xfId="243"/>
    <cellStyle name="Heading 1 7" xfId="328"/>
    <cellStyle name="Heading 1 8" xfId="400"/>
    <cellStyle name="Heading 1 9" xfId="500"/>
    <cellStyle name="Heading 2" xfId="32" builtinId="17" customBuiltin="1"/>
    <cellStyle name="Heading 2 10" xfId="515"/>
    <cellStyle name="Heading 2 11" xfId="701"/>
    <cellStyle name="Heading 2 12" xfId="1420"/>
    <cellStyle name="Heading 2 13" xfId="1465"/>
    <cellStyle name="Heading 2 14" xfId="4196"/>
    <cellStyle name="Heading 2 15" xfId="4217"/>
    <cellStyle name="Heading 2 16" xfId="7865"/>
    <cellStyle name="Heading 2 17" xfId="11496"/>
    <cellStyle name="Heading 2 18" xfId="15121"/>
    <cellStyle name="Heading 2 19" xfId="29481"/>
    <cellStyle name="Heading 2 2" xfId="77"/>
    <cellStyle name="Heading 2 20" xfId="29535"/>
    <cellStyle name="Heading 2 21" xfId="58202"/>
    <cellStyle name="Heading 2 3" xfId="122"/>
    <cellStyle name="Heading 2 4" xfId="174"/>
    <cellStyle name="Heading 2 5" xfId="225"/>
    <cellStyle name="Heading 2 6" xfId="279"/>
    <cellStyle name="Heading 2 7" xfId="329"/>
    <cellStyle name="Heading 2 8" xfId="401"/>
    <cellStyle name="Heading 2 9" xfId="501"/>
    <cellStyle name="Heading 3" xfId="33" builtinId="18" customBuiltin="1"/>
    <cellStyle name="Heading 3 10" xfId="608"/>
    <cellStyle name="Heading 3 11" xfId="702"/>
    <cellStyle name="Heading 3 12" xfId="1421"/>
    <cellStyle name="Heading 3 13" xfId="1459"/>
    <cellStyle name="Heading 3 14" xfId="4197"/>
    <cellStyle name="Heading 3 15" xfId="7831"/>
    <cellStyle name="Heading 3 16" xfId="7866"/>
    <cellStyle name="Heading 3 17" xfId="8837"/>
    <cellStyle name="Heading 3 18" xfId="15122"/>
    <cellStyle name="Heading 3 19" xfId="29476"/>
    <cellStyle name="Heading 3 2" xfId="78"/>
    <cellStyle name="Heading 3 20" xfId="29536"/>
    <cellStyle name="Heading 3 21" xfId="58203"/>
    <cellStyle name="Heading 3 3" xfId="123"/>
    <cellStyle name="Heading 3 4" xfId="175"/>
    <cellStyle name="Heading 3 5" xfId="226"/>
    <cellStyle name="Heading 3 6" xfId="257"/>
    <cellStyle name="Heading 3 7" xfId="330"/>
    <cellStyle name="Heading 3 8" xfId="402"/>
    <cellStyle name="Heading 3 9" xfId="502"/>
    <cellStyle name="Heading 4" xfId="34" builtinId="19" customBuiltin="1"/>
    <cellStyle name="Heading 4 10" xfId="575"/>
    <cellStyle name="Heading 4 11" xfId="703"/>
    <cellStyle name="Heading 4 12" xfId="1422"/>
    <cellStyle name="Heading 4 13" xfId="1447"/>
    <cellStyle name="Heading 4 14" xfId="4198"/>
    <cellStyle name="Heading 4 15" xfId="7826"/>
    <cellStyle name="Heading 4 16" xfId="7867"/>
    <cellStyle name="Heading 4 17" xfId="8804"/>
    <cellStyle name="Heading 4 18" xfId="15123"/>
    <cellStyle name="Heading 4 19" xfId="29496"/>
    <cellStyle name="Heading 4 2" xfId="79"/>
    <cellStyle name="Heading 4 20" xfId="29537"/>
    <cellStyle name="Heading 4 21" xfId="58204"/>
    <cellStyle name="Heading 4 3" xfId="124"/>
    <cellStyle name="Heading 4 4" xfId="176"/>
    <cellStyle name="Heading 4 5" xfId="227"/>
    <cellStyle name="Heading 4 6" xfId="242"/>
    <cellStyle name="Heading 4 7" xfId="331"/>
    <cellStyle name="Heading 4 8" xfId="403"/>
    <cellStyle name="Heading 4 9" xfId="503"/>
    <cellStyle name="Hyperlink" xfId="15087" builtinId="8"/>
    <cellStyle name="Hyperlink 2" xfId="58196"/>
    <cellStyle name="Input" xfId="35" builtinId="20" customBuiltin="1"/>
    <cellStyle name="Input 10" xfId="566"/>
    <cellStyle name="Input 11" xfId="704"/>
    <cellStyle name="Input 12" xfId="1423"/>
    <cellStyle name="Input 13" xfId="1438"/>
    <cellStyle name="Input 14" xfId="4199"/>
    <cellStyle name="Input 15" xfId="7823"/>
    <cellStyle name="Input 16" xfId="7868"/>
    <cellStyle name="Input 17" xfId="8130"/>
    <cellStyle name="Input 18" xfId="15124"/>
    <cellStyle name="Input 19" xfId="29493"/>
    <cellStyle name="Input 2" xfId="80"/>
    <cellStyle name="Input 20" xfId="29538"/>
    <cellStyle name="Input 21" xfId="58208"/>
    <cellStyle name="Input 3" xfId="125"/>
    <cellStyle name="Input 4" xfId="177"/>
    <cellStyle name="Input 5" xfId="228"/>
    <cellStyle name="Input 6" xfId="278"/>
    <cellStyle name="Input 7" xfId="332"/>
    <cellStyle name="Input 8" xfId="404"/>
    <cellStyle name="Input 9" xfId="504"/>
    <cellStyle name="Linked Cell" xfId="36" builtinId="24" customBuiltin="1"/>
    <cellStyle name="Linked Cell 10" xfId="548"/>
    <cellStyle name="Linked Cell 11" xfId="705"/>
    <cellStyle name="Linked Cell 12" xfId="1424"/>
    <cellStyle name="Linked Cell 13" xfId="1433"/>
    <cellStyle name="Linked Cell 14" xfId="4200"/>
    <cellStyle name="Linked Cell 15" xfId="4214"/>
    <cellStyle name="Linked Cell 16" xfId="7869"/>
    <cellStyle name="Linked Cell 17" xfId="8022"/>
    <cellStyle name="Linked Cell 18" xfId="15125"/>
    <cellStyle name="Linked Cell 19" xfId="29470"/>
    <cellStyle name="Linked Cell 2" xfId="81"/>
    <cellStyle name="Linked Cell 20" xfId="29539"/>
    <cellStyle name="Linked Cell 21" xfId="58211"/>
    <cellStyle name="Linked Cell 3" xfId="126"/>
    <cellStyle name="Linked Cell 4" xfId="178"/>
    <cellStyle name="Linked Cell 5" xfId="229"/>
    <cellStyle name="Linked Cell 6" xfId="256"/>
    <cellStyle name="Linked Cell 7" xfId="333"/>
    <cellStyle name="Linked Cell 8" xfId="405"/>
    <cellStyle name="Linked Cell 9" xfId="505"/>
    <cellStyle name="Neutral" xfId="37" builtinId="28" customBuiltin="1"/>
    <cellStyle name="Neutral 10" xfId="535"/>
    <cellStyle name="Neutral 11" xfId="706"/>
    <cellStyle name="Neutral 12" xfId="1425"/>
    <cellStyle name="Neutral 13" xfId="1696"/>
    <cellStyle name="Neutral 14" xfId="4201"/>
    <cellStyle name="Neutral 15" xfId="4209"/>
    <cellStyle name="Neutral 16" xfId="7870"/>
    <cellStyle name="Neutral 17" xfId="8012"/>
    <cellStyle name="Neutral 18" xfId="15126"/>
    <cellStyle name="Neutral 19" xfId="29461"/>
    <cellStyle name="Neutral 2" xfId="82"/>
    <cellStyle name="Neutral 20" xfId="29540"/>
    <cellStyle name="Neutral 21" xfId="58207"/>
    <cellStyle name="Neutral 3" xfId="127"/>
    <cellStyle name="Neutral 4" xfId="179"/>
    <cellStyle name="Neutral 5" xfId="230"/>
    <cellStyle name="Neutral 6" xfId="241"/>
    <cellStyle name="Neutral 7" xfId="334"/>
    <cellStyle name="Neutral 8" xfId="406"/>
    <cellStyle name="Neutral 9" xfId="506"/>
    <cellStyle name="Normal" xfId="0" builtinId="0"/>
    <cellStyle name="Normal 10" xfId="266"/>
    <cellStyle name="Normal 11" xfId="297"/>
    <cellStyle name="Normal 11 2" xfId="741"/>
    <cellStyle name="Normal 12" xfId="296"/>
    <cellStyle name="Normal 12 10" xfId="15162"/>
    <cellStyle name="Normal 12 10 2" xfId="43898"/>
    <cellStyle name="Normal 12 11" xfId="29574"/>
    <cellStyle name="Normal 12 2" xfId="440"/>
    <cellStyle name="Normal 12 2 10" xfId="29630"/>
    <cellStyle name="Normal 12 2 2" xfId="640"/>
    <cellStyle name="Normal 12 2 2 2" xfId="912"/>
    <cellStyle name="Normal 12 2 2 2 2" xfId="1359"/>
    <cellStyle name="Normal 12 2 2 2 2 2" xfId="2342"/>
    <cellStyle name="Normal 12 2 2 2 2 2 2" xfId="4134"/>
    <cellStyle name="Normal 12 2 2 2 2 2 2 2" xfId="7793"/>
    <cellStyle name="Normal 12 2 2 2 2 2 2 2 2" xfId="15053"/>
    <cellStyle name="Normal 12 2 2 2 2 2 2 2 2 2" xfId="29431"/>
    <cellStyle name="Normal 12 2 2 2 2 2 2 2 2 2 2" xfId="58165"/>
    <cellStyle name="Normal 12 2 2 2 2 2 2 2 2 3" xfId="43841"/>
    <cellStyle name="Normal 12 2 2 2 2 2 2 2 3" xfId="22268"/>
    <cellStyle name="Normal 12 2 2 2 2 2 2 2 3 2" xfId="51003"/>
    <cellStyle name="Normal 12 2 2 2 2 2 2 2 4" xfId="36679"/>
    <cellStyle name="Normal 12 2 2 2 2 2 2 3" xfId="11466"/>
    <cellStyle name="Normal 12 2 2 2 2 2 2 3 2" xfId="25849"/>
    <cellStyle name="Normal 12 2 2 2 2 2 2 3 2 2" xfId="54584"/>
    <cellStyle name="Normal 12 2 2 2 2 2 2 3 3" xfId="40260"/>
    <cellStyle name="Normal 12 2 2 2 2 2 2 4" xfId="18686"/>
    <cellStyle name="Normal 12 2 2 2 2 2 2 4 2" xfId="47422"/>
    <cellStyle name="Normal 12 2 2 2 2 2 2 5" xfId="33098"/>
    <cellStyle name="Normal 12 2 2 2 2 2 3" xfId="6003"/>
    <cellStyle name="Normal 12 2 2 2 2 2 3 2" xfId="13263"/>
    <cellStyle name="Normal 12 2 2 2 2 2 3 2 2" xfId="27641"/>
    <cellStyle name="Normal 12 2 2 2 2 2 3 2 2 2" xfId="56375"/>
    <cellStyle name="Normal 12 2 2 2 2 2 3 2 3" xfId="42051"/>
    <cellStyle name="Normal 12 2 2 2 2 2 3 3" xfId="20478"/>
    <cellStyle name="Normal 12 2 2 2 2 2 3 3 2" xfId="49213"/>
    <cellStyle name="Normal 12 2 2 2 2 2 3 4" xfId="34889"/>
    <cellStyle name="Normal 12 2 2 2 2 2 4" xfId="9676"/>
    <cellStyle name="Normal 12 2 2 2 2 2 4 2" xfId="24059"/>
    <cellStyle name="Normal 12 2 2 2 2 2 4 2 2" xfId="52794"/>
    <cellStyle name="Normal 12 2 2 2 2 2 4 3" xfId="38470"/>
    <cellStyle name="Normal 12 2 2 2 2 2 5" xfId="16896"/>
    <cellStyle name="Normal 12 2 2 2 2 2 5 2" xfId="45632"/>
    <cellStyle name="Normal 12 2 2 2 2 2 6" xfId="31308"/>
    <cellStyle name="Normal 12 2 2 2 2 3" xfId="3238"/>
    <cellStyle name="Normal 12 2 2 2 2 3 2" xfId="6898"/>
    <cellStyle name="Normal 12 2 2 2 2 3 2 2" xfId="14158"/>
    <cellStyle name="Normal 12 2 2 2 2 3 2 2 2" xfId="28536"/>
    <cellStyle name="Normal 12 2 2 2 2 3 2 2 2 2" xfId="57270"/>
    <cellStyle name="Normal 12 2 2 2 2 3 2 2 3" xfId="42946"/>
    <cellStyle name="Normal 12 2 2 2 2 3 2 3" xfId="21373"/>
    <cellStyle name="Normal 12 2 2 2 2 3 2 3 2" xfId="50108"/>
    <cellStyle name="Normal 12 2 2 2 2 3 2 4" xfId="35784"/>
    <cellStyle name="Normal 12 2 2 2 2 3 3" xfId="10571"/>
    <cellStyle name="Normal 12 2 2 2 2 3 3 2" xfId="24954"/>
    <cellStyle name="Normal 12 2 2 2 2 3 3 2 2" xfId="53689"/>
    <cellStyle name="Normal 12 2 2 2 2 3 3 3" xfId="39365"/>
    <cellStyle name="Normal 12 2 2 2 2 3 4" xfId="17791"/>
    <cellStyle name="Normal 12 2 2 2 2 3 4 2" xfId="46527"/>
    <cellStyle name="Normal 12 2 2 2 2 3 5" xfId="32203"/>
    <cellStyle name="Normal 12 2 2 2 2 4" xfId="5103"/>
    <cellStyle name="Normal 12 2 2 2 2 4 2" xfId="12368"/>
    <cellStyle name="Normal 12 2 2 2 2 4 2 2" xfId="26746"/>
    <cellStyle name="Normal 12 2 2 2 2 4 2 2 2" xfId="55480"/>
    <cellStyle name="Normal 12 2 2 2 2 4 2 3" xfId="41156"/>
    <cellStyle name="Normal 12 2 2 2 2 4 3" xfId="19583"/>
    <cellStyle name="Normal 12 2 2 2 2 4 3 2" xfId="48318"/>
    <cellStyle name="Normal 12 2 2 2 2 4 4" xfId="33994"/>
    <cellStyle name="Normal 12 2 2 2 2 5" xfId="8775"/>
    <cellStyle name="Normal 12 2 2 2 2 5 2" xfId="23164"/>
    <cellStyle name="Normal 12 2 2 2 2 5 2 2" xfId="51899"/>
    <cellStyle name="Normal 12 2 2 2 2 5 3" xfId="37575"/>
    <cellStyle name="Normal 12 2 2 2 2 6" xfId="16001"/>
    <cellStyle name="Normal 12 2 2 2 2 6 2" xfId="44737"/>
    <cellStyle name="Normal 12 2 2 2 2 7" xfId="30413"/>
    <cellStyle name="Normal 12 2 2 2 3" xfId="1895"/>
    <cellStyle name="Normal 12 2 2 2 3 2" xfId="3687"/>
    <cellStyle name="Normal 12 2 2 2 3 2 2" xfId="7346"/>
    <cellStyle name="Normal 12 2 2 2 3 2 2 2" xfId="14606"/>
    <cellStyle name="Normal 12 2 2 2 3 2 2 2 2" xfId="28984"/>
    <cellStyle name="Normal 12 2 2 2 3 2 2 2 2 2" xfId="57718"/>
    <cellStyle name="Normal 12 2 2 2 3 2 2 2 3" xfId="43394"/>
    <cellStyle name="Normal 12 2 2 2 3 2 2 3" xfId="21821"/>
    <cellStyle name="Normal 12 2 2 2 3 2 2 3 2" xfId="50556"/>
    <cellStyle name="Normal 12 2 2 2 3 2 2 4" xfId="36232"/>
    <cellStyle name="Normal 12 2 2 2 3 2 3" xfId="11019"/>
    <cellStyle name="Normal 12 2 2 2 3 2 3 2" xfId="25402"/>
    <cellStyle name="Normal 12 2 2 2 3 2 3 2 2" xfId="54137"/>
    <cellStyle name="Normal 12 2 2 2 3 2 3 3" xfId="39813"/>
    <cellStyle name="Normal 12 2 2 2 3 2 4" xfId="18239"/>
    <cellStyle name="Normal 12 2 2 2 3 2 4 2" xfId="46975"/>
    <cellStyle name="Normal 12 2 2 2 3 2 5" xfId="32651"/>
    <cellStyle name="Normal 12 2 2 2 3 3" xfId="5556"/>
    <cellStyle name="Normal 12 2 2 2 3 3 2" xfId="12816"/>
    <cellStyle name="Normal 12 2 2 2 3 3 2 2" xfId="27194"/>
    <cellStyle name="Normal 12 2 2 2 3 3 2 2 2" xfId="55928"/>
    <cellStyle name="Normal 12 2 2 2 3 3 2 3" xfId="41604"/>
    <cellStyle name="Normal 12 2 2 2 3 3 3" xfId="20031"/>
    <cellStyle name="Normal 12 2 2 2 3 3 3 2" xfId="48766"/>
    <cellStyle name="Normal 12 2 2 2 3 3 4" xfId="34442"/>
    <cellStyle name="Normal 12 2 2 2 3 4" xfId="9229"/>
    <cellStyle name="Normal 12 2 2 2 3 4 2" xfId="23612"/>
    <cellStyle name="Normal 12 2 2 2 3 4 2 2" xfId="52347"/>
    <cellStyle name="Normal 12 2 2 2 3 4 3" xfId="38023"/>
    <cellStyle name="Normal 12 2 2 2 3 5" xfId="16449"/>
    <cellStyle name="Normal 12 2 2 2 3 5 2" xfId="45185"/>
    <cellStyle name="Normal 12 2 2 2 3 6" xfId="30861"/>
    <cellStyle name="Normal 12 2 2 2 4" xfId="2791"/>
    <cellStyle name="Normal 12 2 2 2 4 2" xfId="6451"/>
    <cellStyle name="Normal 12 2 2 2 4 2 2" xfId="13711"/>
    <cellStyle name="Normal 12 2 2 2 4 2 2 2" xfId="28089"/>
    <cellStyle name="Normal 12 2 2 2 4 2 2 2 2" xfId="56823"/>
    <cellStyle name="Normal 12 2 2 2 4 2 2 3" xfId="42499"/>
    <cellStyle name="Normal 12 2 2 2 4 2 3" xfId="20926"/>
    <cellStyle name="Normal 12 2 2 2 4 2 3 2" xfId="49661"/>
    <cellStyle name="Normal 12 2 2 2 4 2 4" xfId="35337"/>
    <cellStyle name="Normal 12 2 2 2 4 3" xfId="10124"/>
    <cellStyle name="Normal 12 2 2 2 4 3 2" xfId="24507"/>
    <cellStyle name="Normal 12 2 2 2 4 3 2 2" xfId="53242"/>
    <cellStyle name="Normal 12 2 2 2 4 3 3" xfId="38918"/>
    <cellStyle name="Normal 12 2 2 2 4 4" xfId="17344"/>
    <cellStyle name="Normal 12 2 2 2 4 4 2" xfId="46080"/>
    <cellStyle name="Normal 12 2 2 2 4 5" xfId="31756"/>
    <cellStyle name="Normal 12 2 2 2 5" xfId="4656"/>
    <cellStyle name="Normal 12 2 2 2 5 2" xfId="11921"/>
    <cellStyle name="Normal 12 2 2 2 5 2 2" xfId="26299"/>
    <cellStyle name="Normal 12 2 2 2 5 2 2 2" xfId="55033"/>
    <cellStyle name="Normal 12 2 2 2 5 2 3" xfId="40709"/>
    <cellStyle name="Normal 12 2 2 2 5 3" xfId="19136"/>
    <cellStyle name="Normal 12 2 2 2 5 3 2" xfId="47871"/>
    <cellStyle name="Normal 12 2 2 2 5 4" xfId="33547"/>
    <cellStyle name="Normal 12 2 2 2 6" xfId="8328"/>
    <cellStyle name="Normal 12 2 2 2 6 2" xfId="22717"/>
    <cellStyle name="Normal 12 2 2 2 6 2 2" xfId="51452"/>
    <cellStyle name="Normal 12 2 2 2 6 3" xfId="37128"/>
    <cellStyle name="Normal 12 2 2 2 7" xfId="15554"/>
    <cellStyle name="Normal 12 2 2 2 7 2" xfId="44290"/>
    <cellStyle name="Normal 12 2 2 2 8" xfId="29966"/>
    <cellStyle name="Normal 12 2 2 3" xfId="1135"/>
    <cellStyle name="Normal 12 2 2 3 2" xfId="2118"/>
    <cellStyle name="Normal 12 2 2 3 2 2" xfId="3910"/>
    <cellStyle name="Normal 12 2 2 3 2 2 2" xfId="7569"/>
    <cellStyle name="Normal 12 2 2 3 2 2 2 2" xfId="14829"/>
    <cellStyle name="Normal 12 2 2 3 2 2 2 2 2" xfId="29207"/>
    <cellStyle name="Normal 12 2 2 3 2 2 2 2 2 2" xfId="57941"/>
    <cellStyle name="Normal 12 2 2 3 2 2 2 2 3" xfId="43617"/>
    <cellStyle name="Normal 12 2 2 3 2 2 2 3" xfId="22044"/>
    <cellStyle name="Normal 12 2 2 3 2 2 2 3 2" xfId="50779"/>
    <cellStyle name="Normal 12 2 2 3 2 2 2 4" xfId="36455"/>
    <cellStyle name="Normal 12 2 2 3 2 2 3" xfId="11242"/>
    <cellStyle name="Normal 12 2 2 3 2 2 3 2" xfId="25625"/>
    <cellStyle name="Normal 12 2 2 3 2 2 3 2 2" xfId="54360"/>
    <cellStyle name="Normal 12 2 2 3 2 2 3 3" xfId="40036"/>
    <cellStyle name="Normal 12 2 2 3 2 2 4" xfId="18462"/>
    <cellStyle name="Normal 12 2 2 3 2 2 4 2" xfId="47198"/>
    <cellStyle name="Normal 12 2 2 3 2 2 5" xfId="32874"/>
    <cellStyle name="Normal 12 2 2 3 2 3" xfId="5779"/>
    <cellStyle name="Normal 12 2 2 3 2 3 2" xfId="13039"/>
    <cellStyle name="Normal 12 2 2 3 2 3 2 2" xfId="27417"/>
    <cellStyle name="Normal 12 2 2 3 2 3 2 2 2" xfId="56151"/>
    <cellStyle name="Normal 12 2 2 3 2 3 2 3" xfId="41827"/>
    <cellStyle name="Normal 12 2 2 3 2 3 3" xfId="20254"/>
    <cellStyle name="Normal 12 2 2 3 2 3 3 2" xfId="48989"/>
    <cellStyle name="Normal 12 2 2 3 2 3 4" xfId="34665"/>
    <cellStyle name="Normal 12 2 2 3 2 4" xfId="9452"/>
    <cellStyle name="Normal 12 2 2 3 2 4 2" xfId="23835"/>
    <cellStyle name="Normal 12 2 2 3 2 4 2 2" xfId="52570"/>
    <cellStyle name="Normal 12 2 2 3 2 4 3" xfId="38246"/>
    <cellStyle name="Normal 12 2 2 3 2 5" xfId="16672"/>
    <cellStyle name="Normal 12 2 2 3 2 5 2" xfId="45408"/>
    <cellStyle name="Normal 12 2 2 3 2 6" xfId="31084"/>
    <cellStyle name="Normal 12 2 2 3 3" xfId="3014"/>
    <cellStyle name="Normal 12 2 2 3 3 2" xfId="6674"/>
    <cellStyle name="Normal 12 2 2 3 3 2 2" xfId="13934"/>
    <cellStyle name="Normal 12 2 2 3 3 2 2 2" xfId="28312"/>
    <cellStyle name="Normal 12 2 2 3 3 2 2 2 2" xfId="57046"/>
    <cellStyle name="Normal 12 2 2 3 3 2 2 3" xfId="42722"/>
    <cellStyle name="Normal 12 2 2 3 3 2 3" xfId="21149"/>
    <cellStyle name="Normal 12 2 2 3 3 2 3 2" xfId="49884"/>
    <cellStyle name="Normal 12 2 2 3 3 2 4" xfId="35560"/>
    <cellStyle name="Normal 12 2 2 3 3 3" xfId="10347"/>
    <cellStyle name="Normal 12 2 2 3 3 3 2" xfId="24730"/>
    <cellStyle name="Normal 12 2 2 3 3 3 2 2" xfId="53465"/>
    <cellStyle name="Normal 12 2 2 3 3 3 3" xfId="39141"/>
    <cellStyle name="Normal 12 2 2 3 3 4" xfId="17567"/>
    <cellStyle name="Normal 12 2 2 3 3 4 2" xfId="46303"/>
    <cellStyle name="Normal 12 2 2 3 3 5" xfId="31979"/>
    <cellStyle name="Normal 12 2 2 3 4" xfId="4879"/>
    <cellStyle name="Normal 12 2 2 3 4 2" xfId="12144"/>
    <cellStyle name="Normal 12 2 2 3 4 2 2" xfId="26522"/>
    <cellStyle name="Normal 12 2 2 3 4 2 2 2" xfId="55256"/>
    <cellStyle name="Normal 12 2 2 3 4 2 3" xfId="40932"/>
    <cellStyle name="Normal 12 2 2 3 4 3" xfId="19359"/>
    <cellStyle name="Normal 12 2 2 3 4 3 2" xfId="48094"/>
    <cellStyle name="Normal 12 2 2 3 4 4" xfId="33770"/>
    <cellStyle name="Normal 12 2 2 3 5" xfId="8551"/>
    <cellStyle name="Normal 12 2 2 3 5 2" xfId="22940"/>
    <cellStyle name="Normal 12 2 2 3 5 2 2" xfId="51675"/>
    <cellStyle name="Normal 12 2 2 3 5 3" xfId="37351"/>
    <cellStyle name="Normal 12 2 2 3 6" xfId="15777"/>
    <cellStyle name="Normal 12 2 2 3 6 2" xfId="44513"/>
    <cellStyle name="Normal 12 2 2 3 7" xfId="30189"/>
    <cellStyle name="Normal 12 2 2 4" xfId="1667"/>
    <cellStyle name="Normal 12 2 2 4 2" xfId="3463"/>
    <cellStyle name="Normal 12 2 2 4 2 2" xfId="7122"/>
    <cellStyle name="Normal 12 2 2 4 2 2 2" xfId="14382"/>
    <cellStyle name="Normal 12 2 2 4 2 2 2 2" xfId="28760"/>
    <cellStyle name="Normal 12 2 2 4 2 2 2 2 2" xfId="57494"/>
    <cellStyle name="Normal 12 2 2 4 2 2 2 3" xfId="43170"/>
    <cellStyle name="Normal 12 2 2 4 2 2 3" xfId="21597"/>
    <cellStyle name="Normal 12 2 2 4 2 2 3 2" xfId="50332"/>
    <cellStyle name="Normal 12 2 2 4 2 2 4" xfId="36008"/>
    <cellStyle name="Normal 12 2 2 4 2 3" xfId="10795"/>
    <cellStyle name="Normal 12 2 2 4 2 3 2" xfId="25178"/>
    <cellStyle name="Normal 12 2 2 4 2 3 2 2" xfId="53913"/>
    <cellStyle name="Normal 12 2 2 4 2 3 3" xfId="39589"/>
    <cellStyle name="Normal 12 2 2 4 2 4" xfId="18015"/>
    <cellStyle name="Normal 12 2 2 4 2 4 2" xfId="46751"/>
    <cellStyle name="Normal 12 2 2 4 2 5" xfId="32427"/>
    <cellStyle name="Normal 12 2 2 4 3" xfId="5332"/>
    <cellStyle name="Normal 12 2 2 4 3 2" xfId="12592"/>
    <cellStyle name="Normal 12 2 2 4 3 2 2" xfId="26970"/>
    <cellStyle name="Normal 12 2 2 4 3 2 2 2" xfId="55704"/>
    <cellStyle name="Normal 12 2 2 4 3 2 3" xfId="41380"/>
    <cellStyle name="Normal 12 2 2 4 3 3" xfId="19807"/>
    <cellStyle name="Normal 12 2 2 4 3 3 2" xfId="48542"/>
    <cellStyle name="Normal 12 2 2 4 3 4" xfId="34218"/>
    <cellStyle name="Normal 12 2 2 4 4" xfId="9005"/>
    <cellStyle name="Normal 12 2 2 4 4 2" xfId="23388"/>
    <cellStyle name="Normal 12 2 2 4 4 2 2" xfId="52123"/>
    <cellStyle name="Normal 12 2 2 4 4 3" xfId="37799"/>
    <cellStyle name="Normal 12 2 2 4 5" xfId="16225"/>
    <cellStyle name="Normal 12 2 2 4 5 2" xfId="44961"/>
    <cellStyle name="Normal 12 2 2 4 6" xfId="30637"/>
    <cellStyle name="Normal 12 2 2 5" xfId="2567"/>
    <cellStyle name="Normal 12 2 2 5 2" xfId="6227"/>
    <cellStyle name="Normal 12 2 2 5 2 2" xfId="13487"/>
    <cellStyle name="Normal 12 2 2 5 2 2 2" xfId="27865"/>
    <cellStyle name="Normal 12 2 2 5 2 2 2 2" xfId="56599"/>
    <cellStyle name="Normal 12 2 2 5 2 2 3" xfId="42275"/>
    <cellStyle name="Normal 12 2 2 5 2 3" xfId="20702"/>
    <cellStyle name="Normal 12 2 2 5 2 3 2" xfId="49437"/>
    <cellStyle name="Normal 12 2 2 5 2 4" xfId="35113"/>
    <cellStyle name="Normal 12 2 2 5 3" xfId="9900"/>
    <cellStyle name="Normal 12 2 2 5 3 2" xfId="24283"/>
    <cellStyle name="Normal 12 2 2 5 3 2 2" xfId="53018"/>
    <cellStyle name="Normal 12 2 2 5 3 3" xfId="38694"/>
    <cellStyle name="Normal 12 2 2 5 4" xfId="17120"/>
    <cellStyle name="Normal 12 2 2 5 4 2" xfId="45856"/>
    <cellStyle name="Normal 12 2 2 5 5" xfId="31532"/>
    <cellStyle name="Normal 12 2 2 6" xfId="4430"/>
    <cellStyle name="Normal 12 2 2 6 2" xfId="11697"/>
    <cellStyle name="Normal 12 2 2 6 2 2" xfId="26075"/>
    <cellStyle name="Normal 12 2 2 6 2 2 2" xfId="54809"/>
    <cellStyle name="Normal 12 2 2 6 2 3" xfId="40485"/>
    <cellStyle name="Normal 12 2 2 6 3" xfId="18912"/>
    <cellStyle name="Normal 12 2 2 6 3 2" xfId="47647"/>
    <cellStyle name="Normal 12 2 2 6 4" xfId="33323"/>
    <cellStyle name="Normal 12 2 2 7" xfId="8101"/>
    <cellStyle name="Normal 12 2 2 7 2" xfId="22493"/>
    <cellStyle name="Normal 12 2 2 7 2 2" xfId="51228"/>
    <cellStyle name="Normal 12 2 2 7 3" xfId="36904"/>
    <cellStyle name="Normal 12 2 2 8" xfId="15330"/>
    <cellStyle name="Normal 12 2 2 8 2" xfId="44066"/>
    <cellStyle name="Normal 12 2 2 9" xfId="29742"/>
    <cellStyle name="Normal 12 2 3" xfId="798"/>
    <cellStyle name="Normal 12 2 3 2" xfId="1247"/>
    <cellStyle name="Normal 12 2 3 2 2" xfId="2230"/>
    <cellStyle name="Normal 12 2 3 2 2 2" xfId="4022"/>
    <cellStyle name="Normal 12 2 3 2 2 2 2" xfId="7681"/>
    <cellStyle name="Normal 12 2 3 2 2 2 2 2" xfId="14941"/>
    <cellStyle name="Normal 12 2 3 2 2 2 2 2 2" xfId="29319"/>
    <cellStyle name="Normal 12 2 3 2 2 2 2 2 2 2" xfId="58053"/>
    <cellStyle name="Normal 12 2 3 2 2 2 2 2 3" xfId="43729"/>
    <cellStyle name="Normal 12 2 3 2 2 2 2 3" xfId="22156"/>
    <cellStyle name="Normal 12 2 3 2 2 2 2 3 2" xfId="50891"/>
    <cellStyle name="Normal 12 2 3 2 2 2 2 4" xfId="36567"/>
    <cellStyle name="Normal 12 2 3 2 2 2 3" xfId="11354"/>
    <cellStyle name="Normal 12 2 3 2 2 2 3 2" xfId="25737"/>
    <cellStyle name="Normal 12 2 3 2 2 2 3 2 2" xfId="54472"/>
    <cellStyle name="Normal 12 2 3 2 2 2 3 3" xfId="40148"/>
    <cellStyle name="Normal 12 2 3 2 2 2 4" xfId="18574"/>
    <cellStyle name="Normal 12 2 3 2 2 2 4 2" xfId="47310"/>
    <cellStyle name="Normal 12 2 3 2 2 2 5" xfId="32986"/>
    <cellStyle name="Normal 12 2 3 2 2 3" xfId="5891"/>
    <cellStyle name="Normal 12 2 3 2 2 3 2" xfId="13151"/>
    <cellStyle name="Normal 12 2 3 2 2 3 2 2" xfId="27529"/>
    <cellStyle name="Normal 12 2 3 2 2 3 2 2 2" xfId="56263"/>
    <cellStyle name="Normal 12 2 3 2 2 3 2 3" xfId="41939"/>
    <cellStyle name="Normal 12 2 3 2 2 3 3" xfId="20366"/>
    <cellStyle name="Normal 12 2 3 2 2 3 3 2" xfId="49101"/>
    <cellStyle name="Normal 12 2 3 2 2 3 4" xfId="34777"/>
    <cellStyle name="Normal 12 2 3 2 2 4" xfId="9564"/>
    <cellStyle name="Normal 12 2 3 2 2 4 2" xfId="23947"/>
    <cellStyle name="Normal 12 2 3 2 2 4 2 2" xfId="52682"/>
    <cellStyle name="Normal 12 2 3 2 2 4 3" xfId="38358"/>
    <cellStyle name="Normal 12 2 3 2 2 5" xfId="16784"/>
    <cellStyle name="Normal 12 2 3 2 2 5 2" xfId="45520"/>
    <cellStyle name="Normal 12 2 3 2 2 6" xfId="31196"/>
    <cellStyle name="Normal 12 2 3 2 3" xfId="3126"/>
    <cellStyle name="Normal 12 2 3 2 3 2" xfId="6786"/>
    <cellStyle name="Normal 12 2 3 2 3 2 2" xfId="14046"/>
    <cellStyle name="Normal 12 2 3 2 3 2 2 2" xfId="28424"/>
    <cellStyle name="Normal 12 2 3 2 3 2 2 2 2" xfId="57158"/>
    <cellStyle name="Normal 12 2 3 2 3 2 2 3" xfId="42834"/>
    <cellStyle name="Normal 12 2 3 2 3 2 3" xfId="21261"/>
    <cellStyle name="Normal 12 2 3 2 3 2 3 2" xfId="49996"/>
    <cellStyle name="Normal 12 2 3 2 3 2 4" xfId="35672"/>
    <cellStyle name="Normal 12 2 3 2 3 3" xfId="10459"/>
    <cellStyle name="Normal 12 2 3 2 3 3 2" xfId="24842"/>
    <cellStyle name="Normal 12 2 3 2 3 3 2 2" xfId="53577"/>
    <cellStyle name="Normal 12 2 3 2 3 3 3" xfId="39253"/>
    <cellStyle name="Normal 12 2 3 2 3 4" xfId="17679"/>
    <cellStyle name="Normal 12 2 3 2 3 4 2" xfId="46415"/>
    <cellStyle name="Normal 12 2 3 2 3 5" xfId="32091"/>
    <cellStyle name="Normal 12 2 3 2 4" xfId="4991"/>
    <cellStyle name="Normal 12 2 3 2 4 2" xfId="12256"/>
    <cellStyle name="Normal 12 2 3 2 4 2 2" xfId="26634"/>
    <cellStyle name="Normal 12 2 3 2 4 2 2 2" xfId="55368"/>
    <cellStyle name="Normal 12 2 3 2 4 2 3" xfId="41044"/>
    <cellStyle name="Normal 12 2 3 2 4 3" xfId="19471"/>
    <cellStyle name="Normal 12 2 3 2 4 3 2" xfId="48206"/>
    <cellStyle name="Normal 12 2 3 2 4 4" xfId="33882"/>
    <cellStyle name="Normal 12 2 3 2 5" xfId="8663"/>
    <cellStyle name="Normal 12 2 3 2 5 2" xfId="23052"/>
    <cellStyle name="Normal 12 2 3 2 5 2 2" xfId="51787"/>
    <cellStyle name="Normal 12 2 3 2 5 3" xfId="37463"/>
    <cellStyle name="Normal 12 2 3 2 6" xfId="15889"/>
    <cellStyle name="Normal 12 2 3 2 6 2" xfId="44625"/>
    <cellStyle name="Normal 12 2 3 2 7" xfId="30301"/>
    <cellStyle name="Normal 12 2 3 3" xfId="1783"/>
    <cellStyle name="Normal 12 2 3 3 2" xfId="3575"/>
    <cellStyle name="Normal 12 2 3 3 2 2" xfId="7234"/>
    <cellStyle name="Normal 12 2 3 3 2 2 2" xfId="14494"/>
    <cellStyle name="Normal 12 2 3 3 2 2 2 2" xfId="28872"/>
    <cellStyle name="Normal 12 2 3 3 2 2 2 2 2" xfId="57606"/>
    <cellStyle name="Normal 12 2 3 3 2 2 2 3" xfId="43282"/>
    <cellStyle name="Normal 12 2 3 3 2 2 3" xfId="21709"/>
    <cellStyle name="Normal 12 2 3 3 2 2 3 2" xfId="50444"/>
    <cellStyle name="Normal 12 2 3 3 2 2 4" xfId="36120"/>
    <cellStyle name="Normal 12 2 3 3 2 3" xfId="10907"/>
    <cellStyle name="Normal 12 2 3 3 2 3 2" xfId="25290"/>
    <cellStyle name="Normal 12 2 3 3 2 3 2 2" xfId="54025"/>
    <cellStyle name="Normal 12 2 3 3 2 3 3" xfId="39701"/>
    <cellStyle name="Normal 12 2 3 3 2 4" xfId="18127"/>
    <cellStyle name="Normal 12 2 3 3 2 4 2" xfId="46863"/>
    <cellStyle name="Normal 12 2 3 3 2 5" xfId="32539"/>
    <cellStyle name="Normal 12 2 3 3 3" xfId="5444"/>
    <cellStyle name="Normal 12 2 3 3 3 2" xfId="12704"/>
    <cellStyle name="Normal 12 2 3 3 3 2 2" xfId="27082"/>
    <cellStyle name="Normal 12 2 3 3 3 2 2 2" xfId="55816"/>
    <cellStyle name="Normal 12 2 3 3 3 2 3" xfId="41492"/>
    <cellStyle name="Normal 12 2 3 3 3 3" xfId="19919"/>
    <cellStyle name="Normal 12 2 3 3 3 3 2" xfId="48654"/>
    <cellStyle name="Normal 12 2 3 3 3 4" xfId="34330"/>
    <cellStyle name="Normal 12 2 3 3 4" xfId="9117"/>
    <cellStyle name="Normal 12 2 3 3 4 2" xfId="23500"/>
    <cellStyle name="Normal 12 2 3 3 4 2 2" xfId="52235"/>
    <cellStyle name="Normal 12 2 3 3 4 3" xfId="37911"/>
    <cellStyle name="Normal 12 2 3 3 5" xfId="16337"/>
    <cellStyle name="Normal 12 2 3 3 5 2" xfId="45073"/>
    <cellStyle name="Normal 12 2 3 3 6" xfId="30749"/>
    <cellStyle name="Normal 12 2 3 4" xfId="2679"/>
    <cellStyle name="Normal 12 2 3 4 2" xfId="6339"/>
    <cellStyle name="Normal 12 2 3 4 2 2" xfId="13599"/>
    <cellStyle name="Normal 12 2 3 4 2 2 2" xfId="27977"/>
    <cellStyle name="Normal 12 2 3 4 2 2 2 2" xfId="56711"/>
    <cellStyle name="Normal 12 2 3 4 2 2 3" xfId="42387"/>
    <cellStyle name="Normal 12 2 3 4 2 3" xfId="20814"/>
    <cellStyle name="Normal 12 2 3 4 2 3 2" xfId="49549"/>
    <cellStyle name="Normal 12 2 3 4 2 4" xfId="35225"/>
    <cellStyle name="Normal 12 2 3 4 3" xfId="10012"/>
    <cellStyle name="Normal 12 2 3 4 3 2" xfId="24395"/>
    <cellStyle name="Normal 12 2 3 4 3 2 2" xfId="53130"/>
    <cellStyle name="Normal 12 2 3 4 3 3" xfId="38806"/>
    <cellStyle name="Normal 12 2 3 4 4" xfId="17232"/>
    <cellStyle name="Normal 12 2 3 4 4 2" xfId="45968"/>
    <cellStyle name="Normal 12 2 3 4 5" xfId="31644"/>
    <cellStyle name="Normal 12 2 3 5" xfId="4543"/>
    <cellStyle name="Normal 12 2 3 5 2" xfId="11809"/>
    <cellStyle name="Normal 12 2 3 5 2 2" xfId="26187"/>
    <cellStyle name="Normal 12 2 3 5 2 2 2" xfId="54921"/>
    <cellStyle name="Normal 12 2 3 5 2 3" xfId="40597"/>
    <cellStyle name="Normal 12 2 3 5 3" xfId="19024"/>
    <cellStyle name="Normal 12 2 3 5 3 2" xfId="47759"/>
    <cellStyle name="Normal 12 2 3 5 4" xfId="33435"/>
    <cellStyle name="Normal 12 2 3 6" xfId="8216"/>
    <cellStyle name="Normal 12 2 3 6 2" xfId="22605"/>
    <cellStyle name="Normal 12 2 3 6 2 2" xfId="51340"/>
    <cellStyle name="Normal 12 2 3 6 3" xfId="37016"/>
    <cellStyle name="Normal 12 2 3 7" xfId="15442"/>
    <cellStyle name="Normal 12 2 3 7 2" xfId="44178"/>
    <cellStyle name="Normal 12 2 3 8" xfId="29854"/>
    <cellStyle name="Normal 12 2 4" xfId="1023"/>
    <cellStyle name="Normal 12 2 4 2" xfId="2006"/>
    <cellStyle name="Normal 12 2 4 2 2" xfId="3798"/>
    <cellStyle name="Normal 12 2 4 2 2 2" xfId="7457"/>
    <cellStyle name="Normal 12 2 4 2 2 2 2" xfId="14717"/>
    <cellStyle name="Normal 12 2 4 2 2 2 2 2" xfId="29095"/>
    <cellStyle name="Normal 12 2 4 2 2 2 2 2 2" xfId="57829"/>
    <cellStyle name="Normal 12 2 4 2 2 2 2 3" xfId="43505"/>
    <cellStyle name="Normal 12 2 4 2 2 2 3" xfId="21932"/>
    <cellStyle name="Normal 12 2 4 2 2 2 3 2" xfId="50667"/>
    <cellStyle name="Normal 12 2 4 2 2 2 4" xfId="36343"/>
    <cellStyle name="Normal 12 2 4 2 2 3" xfId="11130"/>
    <cellStyle name="Normal 12 2 4 2 2 3 2" xfId="25513"/>
    <cellStyle name="Normal 12 2 4 2 2 3 2 2" xfId="54248"/>
    <cellStyle name="Normal 12 2 4 2 2 3 3" xfId="39924"/>
    <cellStyle name="Normal 12 2 4 2 2 4" xfId="18350"/>
    <cellStyle name="Normal 12 2 4 2 2 4 2" xfId="47086"/>
    <cellStyle name="Normal 12 2 4 2 2 5" xfId="32762"/>
    <cellStyle name="Normal 12 2 4 2 3" xfId="5667"/>
    <cellStyle name="Normal 12 2 4 2 3 2" xfId="12927"/>
    <cellStyle name="Normal 12 2 4 2 3 2 2" xfId="27305"/>
    <cellStyle name="Normal 12 2 4 2 3 2 2 2" xfId="56039"/>
    <cellStyle name="Normal 12 2 4 2 3 2 3" xfId="41715"/>
    <cellStyle name="Normal 12 2 4 2 3 3" xfId="20142"/>
    <cellStyle name="Normal 12 2 4 2 3 3 2" xfId="48877"/>
    <cellStyle name="Normal 12 2 4 2 3 4" xfId="34553"/>
    <cellStyle name="Normal 12 2 4 2 4" xfId="9340"/>
    <cellStyle name="Normal 12 2 4 2 4 2" xfId="23723"/>
    <cellStyle name="Normal 12 2 4 2 4 2 2" xfId="52458"/>
    <cellStyle name="Normal 12 2 4 2 4 3" xfId="38134"/>
    <cellStyle name="Normal 12 2 4 2 5" xfId="16560"/>
    <cellStyle name="Normal 12 2 4 2 5 2" xfId="45296"/>
    <cellStyle name="Normal 12 2 4 2 6" xfId="30972"/>
    <cellStyle name="Normal 12 2 4 3" xfId="2902"/>
    <cellStyle name="Normal 12 2 4 3 2" xfId="6562"/>
    <cellStyle name="Normal 12 2 4 3 2 2" xfId="13822"/>
    <cellStyle name="Normal 12 2 4 3 2 2 2" xfId="28200"/>
    <cellStyle name="Normal 12 2 4 3 2 2 2 2" xfId="56934"/>
    <cellStyle name="Normal 12 2 4 3 2 2 3" xfId="42610"/>
    <cellStyle name="Normal 12 2 4 3 2 3" xfId="21037"/>
    <cellStyle name="Normal 12 2 4 3 2 3 2" xfId="49772"/>
    <cellStyle name="Normal 12 2 4 3 2 4" xfId="35448"/>
    <cellStyle name="Normal 12 2 4 3 3" xfId="10235"/>
    <cellStyle name="Normal 12 2 4 3 3 2" xfId="24618"/>
    <cellStyle name="Normal 12 2 4 3 3 2 2" xfId="53353"/>
    <cellStyle name="Normal 12 2 4 3 3 3" xfId="39029"/>
    <cellStyle name="Normal 12 2 4 3 4" xfId="17455"/>
    <cellStyle name="Normal 12 2 4 3 4 2" xfId="46191"/>
    <cellStyle name="Normal 12 2 4 3 5" xfId="31867"/>
    <cellStyle name="Normal 12 2 4 4" xfId="4767"/>
    <cellStyle name="Normal 12 2 4 4 2" xfId="12032"/>
    <cellStyle name="Normal 12 2 4 4 2 2" xfId="26410"/>
    <cellStyle name="Normal 12 2 4 4 2 2 2" xfId="55144"/>
    <cellStyle name="Normal 12 2 4 4 2 3" xfId="40820"/>
    <cellStyle name="Normal 12 2 4 4 3" xfId="19247"/>
    <cellStyle name="Normal 12 2 4 4 3 2" xfId="47982"/>
    <cellStyle name="Normal 12 2 4 4 4" xfId="33658"/>
    <cellStyle name="Normal 12 2 4 5" xfId="8439"/>
    <cellStyle name="Normal 12 2 4 5 2" xfId="22828"/>
    <cellStyle name="Normal 12 2 4 5 2 2" xfId="51563"/>
    <cellStyle name="Normal 12 2 4 5 3" xfId="37239"/>
    <cellStyle name="Normal 12 2 4 6" xfId="15665"/>
    <cellStyle name="Normal 12 2 4 6 2" xfId="44401"/>
    <cellStyle name="Normal 12 2 4 7" xfId="30077"/>
    <cellStyle name="Normal 12 2 5" xfId="1547"/>
    <cellStyle name="Normal 12 2 5 2" xfId="3351"/>
    <cellStyle name="Normal 12 2 5 2 2" xfId="7010"/>
    <cellStyle name="Normal 12 2 5 2 2 2" xfId="14270"/>
    <cellStyle name="Normal 12 2 5 2 2 2 2" xfId="28648"/>
    <cellStyle name="Normal 12 2 5 2 2 2 2 2" xfId="57382"/>
    <cellStyle name="Normal 12 2 5 2 2 2 3" xfId="43058"/>
    <cellStyle name="Normal 12 2 5 2 2 3" xfId="21485"/>
    <cellStyle name="Normal 12 2 5 2 2 3 2" xfId="50220"/>
    <cellStyle name="Normal 12 2 5 2 2 4" xfId="35896"/>
    <cellStyle name="Normal 12 2 5 2 3" xfId="10683"/>
    <cellStyle name="Normal 12 2 5 2 3 2" xfId="25066"/>
    <cellStyle name="Normal 12 2 5 2 3 2 2" xfId="53801"/>
    <cellStyle name="Normal 12 2 5 2 3 3" xfId="39477"/>
    <cellStyle name="Normal 12 2 5 2 4" xfId="17903"/>
    <cellStyle name="Normal 12 2 5 2 4 2" xfId="46639"/>
    <cellStyle name="Normal 12 2 5 2 5" xfId="32315"/>
    <cellStyle name="Normal 12 2 5 3" xfId="5220"/>
    <cellStyle name="Normal 12 2 5 3 2" xfId="12480"/>
    <cellStyle name="Normal 12 2 5 3 2 2" xfId="26858"/>
    <cellStyle name="Normal 12 2 5 3 2 2 2" xfId="55592"/>
    <cellStyle name="Normal 12 2 5 3 2 3" xfId="41268"/>
    <cellStyle name="Normal 12 2 5 3 3" xfId="19695"/>
    <cellStyle name="Normal 12 2 5 3 3 2" xfId="48430"/>
    <cellStyle name="Normal 12 2 5 3 4" xfId="34106"/>
    <cellStyle name="Normal 12 2 5 4" xfId="8893"/>
    <cellStyle name="Normal 12 2 5 4 2" xfId="23276"/>
    <cellStyle name="Normal 12 2 5 4 2 2" xfId="52011"/>
    <cellStyle name="Normal 12 2 5 4 3" xfId="37687"/>
    <cellStyle name="Normal 12 2 5 5" xfId="16113"/>
    <cellStyle name="Normal 12 2 5 5 2" xfId="44849"/>
    <cellStyle name="Normal 12 2 5 6" xfId="30525"/>
    <cellStyle name="Normal 12 2 6" xfId="2455"/>
    <cellStyle name="Normal 12 2 6 2" xfId="6115"/>
    <cellStyle name="Normal 12 2 6 2 2" xfId="13375"/>
    <cellStyle name="Normal 12 2 6 2 2 2" xfId="27753"/>
    <cellStyle name="Normal 12 2 6 2 2 2 2" xfId="56487"/>
    <cellStyle name="Normal 12 2 6 2 2 3" xfId="42163"/>
    <cellStyle name="Normal 12 2 6 2 3" xfId="20590"/>
    <cellStyle name="Normal 12 2 6 2 3 2" xfId="49325"/>
    <cellStyle name="Normal 12 2 6 2 4" xfId="35001"/>
    <cellStyle name="Normal 12 2 6 3" xfId="9788"/>
    <cellStyle name="Normal 12 2 6 3 2" xfId="24171"/>
    <cellStyle name="Normal 12 2 6 3 2 2" xfId="52906"/>
    <cellStyle name="Normal 12 2 6 3 3" xfId="38582"/>
    <cellStyle name="Normal 12 2 6 4" xfId="17008"/>
    <cellStyle name="Normal 12 2 6 4 2" xfId="45744"/>
    <cellStyle name="Normal 12 2 6 5" xfId="31420"/>
    <cellStyle name="Normal 12 2 7" xfId="4314"/>
    <cellStyle name="Normal 12 2 7 2" xfId="11584"/>
    <cellStyle name="Normal 12 2 7 2 2" xfId="25963"/>
    <cellStyle name="Normal 12 2 7 2 2 2" xfId="54697"/>
    <cellStyle name="Normal 12 2 7 2 3" xfId="40373"/>
    <cellStyle name="Normal 12 2 7 3" xfId="18800"/>
    <cellStyle name="Normal 12 2 7 3 2" xfId="47535"/>
    <cellStyle name="Normal 12 2 7 4" xfId="33211"/>
    <cellStyle name="Normal 12 2 8" xfId="7983"/>
    <cellStyle name="Normal 12 2 8 2" xfId="22381"/>
    <cellStyle name="Normal 12 2 8 2 2" xfId="51116"/>
    <cellStyle name="Normal 12 2 8 3" xfId="36792"/>
    <cellStyle name="Normal 12 2 9" xfId="15218"/>
    <cellStyle name="Normal 12 2 9 2" xfId="43954"/>
    <cellStyle name="Normal 12 3" xfId="574"/>
    <cellStyle name="Normal 12 3 2" xfId="856"/>
    <cellStyle name="Normal 12 3 2 2" xfId="1303"/>
    <cellStyle name="Normal 12 3 2 2 2" xfId="2286"/>
    <cellStyle name="Normal 12 3 2 2 2 2" xfId="4078"/>
    <cellStyle name="Normal 12 3 2 2 2 2 2" xfId="7737"/>
    <cellStyle name="Normal 12 3 2 2 2 2 2 2" xfId="14997"/>
    <cellStyle name="Normal 12 3 2 2 2 2 2 2 2" xfId="29375"/>
    <cellStyle name="Normal 12 3 2 2 2 2 2 2 2 2" xfId="58109"/>
    <cellStyle name="Normal 12 3 2 2 2 2 2 2 3" xfId="43785"/>
    <cellStyle name="Normal 12 3 2 2 2 2 2 3" xfId="22212"/>
    <cellStyle name="Normal 12 3 2 2 2 2 2 3 2" xfId="50947"/>
    <cellStyle name="Normal 12 3 2 2 2 2 2 4" xfId="36623"/>
    <cellStyle name="Normal 12 3 2 2 2 2 3" xfId="11410"/>
    <cellStyle name="Normal 12 3 2 2 2 2 3 2" xfId="25793"/>
    <cellStyle name="Normal 12 3 2 2 2 2 3 2 2" xfId="54528"/>
    <cellStyle name="Normal 12 3 2 2 2 2 3 3" xfId="40204"/>
    <cellStyle name="Normal 12 3 2 2 2 2 4" xfId="18630"/>
    <cellStyle name="Normal 12 3 2 2 2 2 4 2" xfId="47366"/>
    <cellStyle name="Normal 12 3 2 2 2 2 5" xfId="33042"/>
    <cellStyle name="Normal 12 3 2 2 2 3" xfId="5947"/>
    <cellStyle name="Normal 12 3 2 2 2 3 2" xfId="13207"/>
    <cellStyle name="Normal 12 3 2 2 2 3 2 2" xfId="27585"/>
    <cellStyle name="Normal 12 3 2 2 2 3 2 2 2" xfId="56319"/>
    <cellStyle name="Normal 12 3 2 2 2 3 2 3" xfId="41995"/>
    <cellStyle name="Normal 12 3 2 2 2 3 3" xfId="20422"/>
    <cellStyle name="Normal 12 3 2 2 2 3 3 2" xfId="49157"/>
    <cellStyle name="Normal 12 3 2 2 2 3 4" xfId="34833"/>
    <cellStyle name="Normal 12 3 2 2 2 4" xfId="9620"/>
    <cellStyle name="Normal 12 3 2 2 2 4 2" xfId="24003"/>
    <cellStyle name="Normal 12 3 2 2 2 4 2 2" xfId="52738"/>
    <cellStyle name="Normal 12 3 2 2 2 4 3" xfId="38414"/>
    <cellStyle name="Normal 12 3 2 2 2 5" xfId="16840"/>
    <cellStyle name="Normal 12 3 2 2 2 5 2" xfId="45576"/>
    <cellStyle name="Normal 12 3 2 2 2 6" xfId="31252"/>
    <cellStyle name="Normal 12 3 2 2 3" xfId="3182"/>
    <cellStyle name="Normal 12 3 2 2 3 2" xfId="6842"/>
    <cellStyle name="Normal 12 3 2 2 3 2 2" xfId="14102"/>
    <cellStyle name="Normal 12 3 2 2 3 2 2 2" xfId="28480"/>
    <cellStyle name="Normal 12 3 2 2 3 2 2 2 2" xfId="57214"/>
    <cellStyle name="Normal 12 3 2 2 3 2 2 3" xfId="42890"/>
    <cellStyle name="Normal 12 3 2 2 3 2 3" xfId="21317"/>
    <cellStyle name="Normal 12 3 2 2 3 2 3 2" xfId="50052"/>
    <cellStyle name="Normal 12 3 2 2 3 2 4" xfId="35728"/>
    <cellStyle name="Normal 12 3 2 2 3 3" xfId="10515"/>
    <cellStyle name="Normal 12 3 2 2 3 3 2" xfId="24898"/>
    <cellStyle name="Normal 12 3 2 2 3 3 2 2" xfId="53633"/>
    <cellStyle name="Normal 12 3 2 2 3 3 3" xfId="39309"/>
    <cellStyle name="Normal 12 3 2 2 3 4" xfId="17735"/>
    <cellStyle name="Normal 12 3 2 2 3 4 2" xfId="46471"/>
    <cellStyle name="Normal 12 3 2 2 3 5" xfId="32147"/>
    <cellStyle name="Normal 12 3 2 2 4" xfId="5047"/>
    <cellStyle name="Normal 12 3 2 2 4 2" xfId="12312"/>
    <cellStyle name="Normal 12 3 2 2 4 2 2" xfId="26690"/>
    <cellStyle name="Normal 12 3 2 2 4 2 2 2" xfId="55424"/>
    <cellStyle name="Normal 12 3 2 2 4 2 3" xfId="41100"/>
    <cellStyle name="Normal 12 3 2 2 4 3" xfId="19527"/>
    <cellStyle name="Normal 12 3 2 2 4 3 2" xfId="48262"/>
    <cellStyle name="Normal 12 3 2 2 4 4" xfId="33938"/>
    <cellStyle name="Normal 12 3 2 2 5" xfId="8719"/>
    <cellStyle name="Normal 12 3 2 2 5 2" xfId="23108"/>
    <cellStyle name="Normal 12 3 2 2 5 2 2" xfId="51843"/>
    <cellStyle name="Normal 12 3 2 2 5 3" xfId="37519"/>
    <cellStyle name="Normal 12 3 2 2 6" xfId="15945"/>
    <cellStyle name="Normal 12 3 2 2 6 2" xfId="44681"/>
    <cellStyle name="Normal 12 3 2 2 7" xfId="30357"/>
    <cellStyle name="Normal 12 3 2 3" xfId="1839"/>
    <cellStyle name="Normal 12 3 2 3 2" xfId="3631"/>
    <cellStyle name="Normal 12 3 2 3 2 2" xfId="7290"/>
    <cellStyle name="Normal 12 3 2 3 2 2 2" xfId="14550"/>
    <cellStyle name="Normal 12 3 2 3 2 2 2 2" xfId="28928"/>
    <cellStyle name="Normal 12 3 2 3 2 2 2 2 2" xfId="57662"/>
    <cellStyle name="Normal 12 3 2 3 2 2 2 3" xfId="43338"/>
    <cellStyle name="Normal 12 3 2 3 2 2 3" xfId="21765"/>
    <cellStyle name="Normal 12 3 2 3 2 2 3 2" xfId="50500"/>
    <cellStyle name="Normal 12 3 2 3 2 2 4" xfId="36176"/>
    <cellStyle name="Normal 12 3 2 3 2 3" xfId="10963"/>
    <cellStyle name="Normal 12 3 2 3 2 3 2" xfId="25346"/>
    <cellStyle name="Normal 12 3 2 3 2 3 2 2" xfId="54081"/>
    <cellStyle name="Normal 12 3 2 3 2 3 3" xfId="39757"/>
    <cellStyle name="Normal 12 3 2 3 2 4" xfId="18183"/>
    <cellStyle name="Normal 12 3 2 3 2 4 2" xfId="46919"/>
    <cellStyle name="Normal 12 3 2 3 2 5" xfId="32595"/>
    <cellStyle name="Normal 12 3 2 3 3" xfId="5500"/>
    <cellStyle name="Normal 12 3 2 3 3 2" xfId="12760"/>
    <cellStyle name="Normal 12 3 2 3 3 2 2" xfId="27138"/>
    <cellStyle name="Normal 12 3 2 3 3 2 2 2" xfId="55872"/>
    <cellStyle name="Normal 12 3 2 3 3 2 3" xfId="41548"/>
    <cellStyle name="Normal 12 3 2 3 3 3" xfId="19975"/>
    <cellStyle name="Normal 12 3 2 3 3 3 2" xfId="48710"/>
    <cellStyle name="Normal 12 3 2 3 3 4" xfId="34386"/>
    <cellStyle name="Normal 12 3 2 3 4" xfId="9173"/>
    <cellStyle name="Normal 12 3 2 3 4 2" xfId="23556"/>
    <cellStyle name="Normal 12 3 2 3 4 2 2" xfId="52291"/>
    <cellStyle name="Normal 12 3 2 3 4 3" xfId="37967"/>
    <cellStyle name="Normal 12 3 2 3 5" xfId="16393"/>
    <cellStyle name="Normal 12 3 2 3 5 2" xfId="45129"/>
    <cellStyle name="Normal 12 3 2 3 6" xfId="30805"/>
    <cellStyle name="Normal 12 3 2 4" xfId="2735"/>
    <cellStyle name="Normal 12 3 2 4 2" xfId="6395"/>
    <cellStyle name="Normal 12 3 2 4 2 2" xfId="13655"/>
    <cellStyle name="Normal 12 3 2 4 2 2 2" xfId="28033"/>
    <cellStyle name="Normal 12 3 2 4 2 2 2 2" xfId="56767"/>
    <cellStyle name="Normal 12 3 2 4 2 2 3" xfId="42443"/>
    <cellStyle name="Normal 12 3 2 4 2 3" xfId="20870"/>
    <cellStyle name="Normal 12 3 2 4 2 3 2" xfId="49605"/>
    <cellStyle name="Normal 12 3 2 4 2 4" xfId="35281"/>
    <cellStyle name="Normal 12 3 2 4 3" xfId="10068"/>
    <cellStyle name="Normal 12 3 2 4 3 2" xfId="24451"/>
    <cellStyle name="Normal 12 3 2 4 3 2 2" xfId="53186"/>
    <cellStyle name="Normal 12 3 2 4 3 3" xfId="38862"/>
    <cellStyle name="Normal 12 3 2 4 4" xfId="17288"/>
    <cellStyle name="Normal 12 3 2 4 4 2" xfId="46024"/>
    <cellStyle name="Normal 12 3 2 4 5" xfId="31700"/>
    <cellStyle name="Normal 12 3 2 5" xfId="4600"/>
    <cellStyle name="Normal 12 3 2 5 2" xfId="11865"/>
    <cellStyle name="Normal 12 3 2 5 2 2" xfId="26243"/>
    <cellStyle name="Normal 12 3 2 5 2 2 2" xfId="54977"/>
    <cellStyle name="Normal 12 3 2 5 2 3" xfId="40653"/>
    <cellStyle name="Normal 12 3 2 5 3" xfId="19080"/>
    <cellStyle name="Normal 12 3 2 5 3 2" xfId="47815"/>
    <cellStyle name="Normal 12 3 2 5 4" xfId="33491"/>
    <cellStyle name="Normal 12 3 2 6" xfId="8272"/>
    <cellStyle name="Normal 12 3 2 6 2" xfId="22661"/>
    <cellStyle name="Normal 12 3 2 6 2 2" xfId="51396"/>
    <cellStyle name="Normal 12 3 2 6 3" xfId="37072"/>
    <cellStyle name="Normal 12 3 2 7" xfId="15498"/>
    <cellStyle name="Normal 12 3 2 7 2" xfId="44234"/>
    <cellStyle name="Normal 12 3 2 8" xfId="29910"/>
    <cellStyle name="Normal 12 3 3" xfId="1079"/>
    <cellStyle name="Normal 12 3 3 2" xfId="2062"/>
    <cellStyle name="Normal 12 3 3 2 2" xfId="3854"/>
    <cellStyle name="Normal 12 3 3 2 2 2" xfId="7513"/>
    <cellStyle name="Normal 12 3 3 2 2 2 2" xfId="14773"/>
    <cellStyle name="Normal 12 3 3 2 2 2 2 2" xfId="29151"/>
    <cellStyle name="Normal 12 3 3 2 2 2 2 2 2" xfId="57885"/>
    <cellStyle name="Normal 12 3 3 2 2 2 2 3" xfId="43561"/>
    <cellStyle name="Normal 12 3 3 2 2 2 3" xfId="21988"/>
    <cellStyle name="Normal 12 3 3 2 2 2 3 2" xfId="50723"/>
    <cellStyle name="Normal 12 3 3 2 2 2 4" xfId="36399"/>
    <cellStyle name="Normal 12 3 3 2 2 3" xfId="11186"/>
    <cellStyle name="Normal 12 3 3 2 2 3 2" xfId="25569"/>
    <cellStyle name="Normal 12 3 3 2 2 3 2 2" xfId="54304"/>
    <cellStyle name="Normal 12 3 3 2 2 3 3" xfId="39980"/>
    <cellStyle name="Normal 12 3 3 2 2 4" xfId="18406"/>
    <cellStyle name="Normal 12 3 3 2 2 4 2" xfId="47142"/>
    <cellStyle name="Normal 12 3 3 2 2 5" xfId="32818"/>
    <cellStyle name="Normal 12 3 3 2 3" xfId="5723"/>
    <cellStyle name="Normal 12 3 3 2 3 2" xfId="12983"/>
    <cellStyle name="Normal 12 3 3 2 3 2 2" xfId="27361"/>
    <cellStyle name="Normal 12 3 3 2 3 2 2 2" xfId="56095"/>
    <cellStyle name="Normal 12 3 3 2 3 2 3" xfId="41771"/>
    <cellStyle name="Normal 12 3 3 2 3 3" xfId="20198"/>
    <cellStyle name="Normal 12 3 3 2 3 3 2" xfId="48933"/>
    <cellStyle name="Normal 12 3 3 2 3 4" xfId="34609"/>
    <cellStyle name="Normal 12 3 3 2 4" xfId="9396"/>
    <cellStyle name="Normal 12 3 3 2 4 2" xfId="23779"/>
    <cellStyle name="Normal 12 3 3 2 4 2 2" xfId="52514"/>
    <cellStyle name="Normal 12 3 3 2 4 3" xfId="38190"/>
    <cellStyle name="Normal 12 3 3 2 5" xfId="16616"/>
    <cellStyle name="Normal 12 3 3 2 5 2" xfId="45352"/>
    <cellStyle name="Normal 12 3 3 2 6" xfId="31028"/>
    <cellStyle name="Normal 12 3 3 3" xfId="2958"/>
    <cellStyle name="Normal 12 3 3 3 2" xfId="6618"/>
    <cellStyle name="Normal 12 3 3 3 2 2" xfId="13878"/>
    <cellStyle name="Normal 12 3 3 3 2 2 2" xfId="28256"/>
    <cellStyle name="Normal 12 3 3 3 2 2 2 2" xfId="56990"/>
    <cellStyle name="Normal 12 3 3 3 2 2 3" xfId="42666"/>
    <cellStyle name="Normal 12 3 3 3 2 3" xfId="21093"/>
    <cellStyle name="Normal 12 3 3 3 2 3 2" xfId="49828"/>
    <cellStyle name="Normal 12 3 3 3 2 4" xfId="35504"/>
    <cellStyle name="Normal 12 3 3 3 3" xfId="10291"/>
    <cellStyle name="Normal 12 3 3 3 3 2" xfId="24674"/>
    <cellStyle name="Normal 12 3 3 3 3 2 2" xfId="53409"/>
    <cellStyle name="Normal 12 3 3 3 3 3" xfId="39085"/>
    <cellStyle name="Normal 12 3 3 3 4" xfId="17511"/>
    <cellStyle name="Normal 12 3 3 3 4 2" xfId="46247"/>
    <cellStyle name="Normal 12 3 3 3 5" xfId="31923"/>
    <cellStyle name="Normal 12 3 3 4" xfId="4823"/>
    <cellStyle name="Normal 12 3 3 4 2" xfId="12088"/>
    <cellStyle name="Normal 12 3 3 4 2 2" xfId="26466"/>
    <cellStyle name="Normal 12 3 3 4 2 2 2" xfId="55200"/>
    <cellStyle name="Normal 12 3 3 4 2 3" xfId="40876"/>
    <cellStyle name="Normal 12 3 3 4 3" xfId="19303"/>
    <cellStyle name="Normal 12 3 3 4 3 2" xfId="48038"/>
    <cellStyle name="Normal 12 3 3 4 4" xfId="33714"/>
    <cellStyle name="Normal 12 3 3 5" xfId="8495"/>
    <cellStyle name="Normal 12 3 3 5 2" xfId="22884"/>
    <cellStyle name="Normal 12 3 3 5 2 2" xfId="51619"/>
    <cellStyle name="Normal 12 3 3 5 3" xfId="37295"/>
    <cellStyle name="Normal 12 3 3 6" xfId="15721"/>
    <cellStyle name="Normal 12 3 3 6 2" xfId="44457"/>
    <cellStyle name="Normal 12 3 3 7" xfId="30133"/>
    <cellStyle name="Normal 12 3 4" xfId="1611"/>
    <cellStyle name="Normal 12 3 4 2" xfId="3407"/>
    <cellStyle name="Normal 12 3 4 2 2" xfId="7066"/>
    <cellStyle name="Normal 12 3 4 2 2 2" xfId="14326"/>
    <cellStyle name="Normal 12 3 4 2 2 2 2" xfId="28704"/>
    <cellStyle name="Normal 12 3 4 2 2 2 2 2" xfId="57438"/>
    <cellStyle name="Normal 12 3 4 2 2 2 3" xfId="43114"/>
    <cellStyle name="Normal 12 3 4 2 2 3" xfId="21541"/>
    <cellStyle name="Normal 12 3 4 2 2 3 2" xfId="50276"/>
    <cellStyle name="Normal 12 3 4 2 2 4" xfId="35952"/>
    <cellStyle name="Normal 12 3 4 2 3" xfId="10739"/>
    <cellStyle name="Normal 12 3 4 2 3 2" xfId="25122"/>
    <cellStyle name="Normal 12 3 4 2 3 2 2" xfId="53857"/>
    <cellStyle name="Normal 12 3 4 2 3 3" xfId="39533"/>
    <cellStyle name="Normal 12 3 4 2 4" xfId="17959"/>
    <cellStyle name="Normal 12 3 4 2 4 2" xfId="46695"/>
    <cellStyle name="Normal 12 3 4 2 5" xfId="32371"/>
    <cellStyle name="Normal 12 3 4 3" xfId="5276"/>
    <cellStyle name="Normal 12 3 4 3 2" xfId="12536"/>
    <cellStyle name="Normal 12 3 4 3 2 2" xfId="26914"/>
    <cellStyle name="Normal 12 3 4 3 2 2 2" xfId="55648"/>
    <cellStyle name="Normal 12 3 4 3 2 3" xfId="41324"/>
    <cellStyle name="Normal 12 3 4 3 3" xfId="19751"/>
    <cellStyle name="Normal 12 3 4 3 3 2" xfId="48486"/>
    <cellStyle name="Normal 12 3 4 3 4" xfId="34162"/>
    <cellStyle name="Normal 12 3 4 4" xfId="8949"/>
    <cellStyle name="Normal 12 3 4 4 2" xfId="23332"/>
    <cellStyle name="Normal 12 3 4 4 2 2" xfId="52067"/>
    <cellStyle name="Normal 12 3 4 4 3" xfId="37743"/>
    <cellStyle name="Normal 12 3 4 5" xfId="16169"/>
    <cellStyle name="Normal 12 3 4 5 2" xfId="44905"/>
    <cellStyle name="Normal 12 3 4 6" xfId="30581"/>
    <cellStyle name="Normal 12 3 5" xfId="2511"/>
    <cellStyle name="Normal 12 3 5 2" xfId="6171"/>
    <cellStyle name="Normal 12 3 5 2 2" xfId="13431"/>
    <cellStyle name="Normal 12 3 5 2 2 2" xfId="27809"/>
    <cellStyle name="Normal 12 3 5 2 2 2 2" xfId="56543"/>
    <cellStyle name="Normal 12 3 5 2 2 3" xfId="42219"/>
    <cellStyle name="Normal 12 3 5 2 3" xfId="20646"/>
    <cellStyle name="Normal 12 3 5 2 3 2" xfId="49381"/>
    <cellStyle name="Normal 12 3 5 2 4" xfId="35057"/>
    <cellStyle name="Normal 12 3 5 3" xfId="9844"/>
    <cellStyle name="Normal 12 3 5 3 2" xfId="24227"/>
    <cellStyle name="Normal 12 3 5 3 2 2" xfId="52962"/>
    <cellStyle name="Normal 12 3 5 3 3" xfId="38638"/>
    <cellStyle name="Normal 12 3 5 4" xfId="17064"/>
    <cellStyle name="Normal 12 3 5 4 2" xfId="45800"/>
    <cellStyle name="Normal 12 3 5 5" xfId="31476"/>
    <cellStyle name="Normal 12 3 6" xfId="4374"/>
    <cellStyle name="Normal 12 3 6 2" xfId="11641"/>
    <cellStyle name="Normal 12 3 6 2 2" xfId="26019"/>
    <cellStyle name="Normal 12 3 6 2 2 2" xfId="54753"/>
    <cellStyle name="Normal 12 3 6 2 3" xfId="40429"/>
    <cellStyle name="Normal 12 3 6 3" xfId="18856"/>
    <cellStyle name="Normal 12 3 6 3 2" xfId="47591"/>
    <cellStyle name="Normal 12 3 6 4" xfId="33267"/>
    <cellStyle name="Normal 12 3 7" xfId="8045"/>
    <cellStyle name="Normal 12 3 7 2" xfId="22437"/>
    <cellStyle name="Normal 12 3 7 2 2" xfId="51172"/>
    <cellStyle name="Normal 12 3 7 3" xfId="36848"/>
    <cellStyle name="Normal 12 3 8" xfId="15274"/>
    <cellStyle name="Normal 12 3 8 2" xfId="44010"/>
    <cellStyle name="Normal 12 3 9" xfId="29686"/>
    <cellStyle name="Normal 12 4" xfId="740"/>
    <cellStyle name="Normal 12 4 2" xfId="1191"/>
    <cellStyle name="Normal 12 4 2 2" xfId="2174"/>
    <cellStyle name="Normal 12 4 2 2 2" xfId="3966"/>
    <cellStyle name="Normal 12 4 2 2 2 2" xfId="7625"/>
    <cellStyle name="Normal 12 4 2 2 2 2 2" xfId="14885"/>
    <cellStyle name="Normal 12 4 2 2 2 2 2 2" xfId="29263"/>
    <cellStyle name="Normal 12 4 2 2 2 2 2 2 2" xfId="57997"/>
    <cellStyle name="Normal 12 4 2 2 2 2 2 3" xfId="43673"/>
    <cellStyle name="Normal 12 4 2 2 2 2 3" xfId="22100"/>
    <cellStyle name="Normal 12 4 2 2 2 2 3 2" xfId="50835"/>
    <cellStyle name="Normal 12 4 2 2 2 2 4" xfId="36511"/>
    <cellStyle name="Normal 12 4 2 2 2 3" xfId="11298"/>
    <cellStyle name="Normal 12 4 2 2 2 3 2" xfId="25681"/>
    <cellStyle name="Normal 12 4 2 2 2 3 2 2" xfId="54416"/>
    <cellStyle name="Normal 12 4 2 2 2 3 3" xfId="40092"/>
    <cellStyle name="Normal 12 4 2 2 2 4" xfId="18518"/>
    <cellStyle name="Normal 12 4 2 2 2 4 2" xfId="47254"/>
    <cellStyle name="Normal 12 4 2 2 2 5" xfId="32930"/>
    <cellStyle name="Normal 12 4 2 2 3" xfId="5835"/>
    <cellStyle name="Normal 12 4 2 2 3 2" xfId="13095"/>
    <cellStyle name="Normal 12 4 2 2 3 2 2" xfId="27473"/>
    <cellStyle name="Normal 12 4 2 2 3 2 2 2" xfId="56207"/>
    <cellStyle name="Normal 12 4 2 2 3 2 3" xfId="41883"/>
    <cellStyle name="Normal 12 4 2 2 3 3" xfId="20310"/>
    <cellStyle name="Normal 12 4 2 2 3 3 2" xfId="49045"/>
    <cellStyle name="Normal 12 4 2 2 3 4" xfId="34721"/>
    <cellStyle name="Normal 12 4 2 2 4" xfId="9508"/>
    <cellStyle name="Normal 12 4 2 2 4 2" xfId="23891"/>
    <cellStyle name="Normal 12 4 2 2 4 2 2" xfId="52626"/>
    <cellStyle name="Normal 12 4 2 2 4 3" xfId="38302"/>
    <cellStyle name="Normal 12 4 2 2 5" xfId="16728"/>
    <cellStyle name="Normal 12 4 2 2 5 2" xfId="45464"/>
    <cellStyle name="Normal 12 4 2 2 6" xfId="31140"/>
    <cellStyle name="Normal 12 4 2 3" xfId="3070"/>
    <cellStyle name="Normal 12 4 2 3 2" xfId="6730"/>
    <cellStyle name="Normal 12 4 2 3 2 2" xfId="13990"/>
    <cellStyle name="Normal 12 4 2 3 2 2 2" xfId="28368"/>
    <cellStyle name="Normal 12 4 2 3 2 2 2 2" xfId="57102"/>
    <cellStyle name="Normal 12 4 2 3 2 2 3" xfId="42778"/>
    <cellStyle name="Normal 12 4 2 3 2 3" xfId="21205"/>
    <cellStyle name="Normal 12 4 2 3 2 3 2" xfId="49940"/>
    <cellStyle name="Normal 12 4 2 3 2 4" xfId="35616"/>
    <cellStyle name="Normal 12 4 2 3 3" xfId="10403"/>
    <cellStyle name="Normal 12 4 2 3 3 2" xfId="24786"/>
    <cellStyle name="Normal 12 4 2 3 3 2 2" xfId="53521"/>
    <cellStyle name="Normal 12 4 2 3 3 3" xfId="39197"/>
    <cellStyle name="Normal 12 4 2 3 4" xfId="17623"/>
    <cellStyle name="Normal 12 4 2 3 4 2" xfId="46359"/>
    <cellStyle name="Normal 12 4 2 3 5" xfId="32035"/>
    <cellStyle name="Normal 12 4 2 4" xfId="4935"/>
    <cellStyle name="Normal 12 4 2 4 2" xfId="12200"/>
    <cellStyle name="Normal 12 4 2 4 2 2" xfId="26578"/>
    <cellStyle name="Normal 12 4 2 4 2 2 2" xfId="55312"/>
    <cellStyle name="Normal 12 4 2 4 2 3" xfId="40988"/>
    <cellStyle name="Normal 12 4 2 4 3" xfId="19415"/>
    <cellStyle name="Normal 12 4 2 4 3 2" xfId="48150"/>
    <cellStyle name="Normal 12 4 2 4 4" xfId="33826"/>
    <cellStyle name="Normal 12 4 2 5" xfId="8607"/>
    <cellStyle name="Normal 12 4 2 5 2" xfId="22996"/>
    <cellStyle name="Normal 12 4 2 5 2 2" xfId="51731"/>
    <cellStyle name="Normal 12 4 2 5 3" xfId="37407"/>
    <cellStyle name="Normal 12 4 2 6" xfId="15833"/>
    <cellStyle name="Normal 12 4 2 6 2" xfId="44569"/>
    <cellStyle name="Normal 12 4 2 7" xfId="30245"/>
    <cellStyle name="Normal 12 4 3" xfId="1727"/>
    <cellStyle name="Normal 12 4 3 2" xfId="3519"/>
    <cellStyle name="Normal 12 4 3 2 2" xfId="7178"/>
    <cellStyle name="Normal 12 4 3 2 2 2" xfId="14438"/>
    <cellStyle name="Normal 12 4 3 2 2 2 2" xfId="28816"/>
    <cellStyle name="Normal 12 4 3 2 2 2 2 2" xfId="57550"/>
    <cellStyle name="Normal 12 4 3 2 2 2 3" xfId="43226"/>
    <cellStyle name="Normal 12 4 3 2 2 3" xfId="21653"/>
    <cellStyle name="Normal 12 4 3 2 2 3 2" xfId="50388"/>
    <cellStyle name="Normal 12 4 3 2 2 4" xfId="36064"/>
    <cellStyle name="Normal 12 4 3 2 3" xfId="10851"/>
    <cellStyle name="Normal 12 4 3 2 3 2" xfId="25234"/>
    <cellStyle name="Normal 12 4 3 2 3 2 2" xfId="53969"/>
    <cellStyle name="Normal 12 4 3 2 3 3" xfId="39645"/>
    <cellStyle name="Normal 12 4 3 2 4" xfId="18071"/>
    <cellStyle name="Normal 12 4 3 2 4 2" xfId="46807"/>
    <cellStyle name="Normal 12 4 3 2 5" xfId="32483"/>
    <cellStyle name="Normal 12 4 3 3" xfId="5388"/>
    <cellStyle name="Normal 12 4 3 3 2" xfId="12648"/>
    <cellStyle name="Normal 12 4 3 3 2 2" xfId="27026"/>
    <cellStyle name="Normal 12 4 3 3 2 2 2" xfId="55760"/>
    <cellStyle name="Normal 12 4 3 3 2 3" xfId="41436"/>
    <cellStyle name="Normal 12 4 3 3 3" xfId="19863"/>
    <cellStyle name="Normal 12 4 3 3 3 2" xfId="48598"/>
    <cellStyle name="Normal 12 4 3 3 4" xfId="34274"/>
    <cellStyle name="Normal 12 4 3 4" xfId="9061"/>
    <cellStyle name="Normal 12 4 3 4 2" xfId="23444"/>
    <cellStyle name="Normal 12 4 3 4 2 2" xfId="52179"/>
    <cellStyle name="Normal 12 4 3 4 3" xfId="37855"/>
    <cellStyle name="Normal 12 4 3 5" xfId="16281"/>
    <cellStyle name="Normal 12 4 3 5 2" xfId="45017"/>
    <cellStyle name="Normal 12 4 3 6" xfId="30693"/>
    <cellStyle name="Normal 12 4 4" xfId="2623"/>
    <cellStyle name="Normal 12 4 4 2" xfId="6283"/>
    <cellStyle name="Normal 12 4 4 2 2" xfId="13543"/>
    <cellStyle name="Normal 12 4 4 2 2 2" xfId="27921"/>
    <cellStyle name="Normal 12 4 4 2 2 2 2" xfId="56655"/>
    <cellStyle name="Normal 12 4 4 2 2 3" xfId="42331"/>
    <cellStyle name="Normal 12 4 4 2 3" xfId="20758"/>
    <cellStyle name="Normal 12 4 4 2 3 2" xfId="49493"/>
    <cellStyle name="Normal 12 4 4 2 4" xfId="35169"/>
    <cellStyle name="Normal 12 4 4 3" xfId="9956"/>
    <cellStyle name="Normal 12 4 4 3 2" xfId="24339"/>
    <cellStyle name="Normal 12 4 4 3 2 2" xfId="53074"/>
    <cellStyle name="Normal 12 4 4 3 3" xfId="38750"/>
    <cellStyle name="Normal 12 4 4 4" xfId="17176"/>
    <cellStyle name="Normal 12 4 4 4 2" xfId="45912"/>
    <cellStyle name="Normal 12 4 4 5" xfId="31588"/>
    <cellStyle name="Normal 12 4 5" xfId="4487"/>
    <cellStyle name="Normal 12 4 5 2" xfId="11753"/>
    <cellStyle name="Normal 12 4 5 2 2" xfId="26131"/>
    <cellStyle name="Normal 12 4 5 2 2 2" xfId="54865"/>
    <cellStyle name="Normal 12 4 5 2 3" xfId="40541"/>
    <cellStyle name="Normal 12 4 5 3" xfId="18968"/>
    <cellStyle name="Normal 12 4 5 3 2" xfId="47703"/>
    <cellStyle name="Normal 12 4 5 4" xfId="33379"/>
    <cellStyle name="Normal 12 4 6" xfId="8160"/>
    <cellStyle name="Normal 12 4 6 2" xfId="22549"/>
    <cellStyle name="Normal 12 4 6 2 2" xfId="51284"/>
    <cellStyle name="Normal 12 4 6 3" xfId="36960"/>
    <cellStyle name="Normal 12 4 7" xfId="15386"/>
    <cellStyle name="Normal 12 4 7 2" xfId="44122"/>
    <cellStyle name="Normal 12 4 8" xfId="29798"/>
    <cellStyle name="Normal 12 5" xfId="967"/>
    <cellStyle name="Normal 12 5 2" xfId="1950"/>
    <cellStyle name="Normal 12 5 2 2" xfId="3742"/>
    <cellStyle name="Normal 12 5 2 2 2" xfId="7401"/>
    <cellStyle name="Normal 12 5 2 2 2 2" xfId="14661"/>
    <cellStyle name="Normal 12 5 2 2 2 2 2" xfId="29039"/>
    <cellStyle name="Normal 12 5 2 2 2 2 2 2" xfId="57773"/>
    <cellStyle name="Normal 12 5 2 2 2 2 3" xfId="43449"/>
    <cellStyle name="Normal 12 5 2 2 2 3" xfId="21876"/>
    <cellStyle name="Normal 12 5 2 2 2 3 2" xfId="50611"/>
    <cellStyle name="Normal 12 5 2 2 2 4" xfId="36287"/>
    <cellStyle name="Normal 12 5 2 2 3" xfId="11074"/>
    <cellStyle name="Normal 12 5 2 2 3 2" xfId="25457"/>
    <cellStyle name="Normal 12 5 2 2 3 2 2" xfId="54192"/>
    <cellStyle name="Normal 12 5 2 2 3 3" xfId="39868"/>
    <cellStyle name="Normal 12 5 2 2 4" xfId="18294"/>
    <cellStyle name="Normal 12 5 2 2 4 2" xfId="47030"/>
    <cellStyle name="Normal 12 5 2 2 5" xfId="32706"/>
    <cellStyle name="Normal 12 5 2 3" xfId="5611"/>
    <cellStyle name="Normal 12 5 2 3 2" xfId="12871"/>
    <cellStyle name="Normal 12 5 2 3 2 2" xfId="27249"/>
    <cellStyle name="Normal 12 5 2 3 2 2 2" xfId="55983"/>
    <cellStyle name="Normal 12 5 2 3 2 3" xfId="41659"/>
    <cellStyle name="Normal 12 5 2 3 3" xfId="20086"/>
    <cellStyle name="Normal 12 5 2 3 3 2" xfId="48821"/>
    <cellStyle name="Normal 12 5 2 3 4" xfId="34497"/>
    <cellStyle name="Normal 12 5 2 4" xfId="9284"/>
    <cellStyle name="Normal 12 5 2 4 2" xfId="23667"/>
    <cellStyle name="Normal 12 5 2 4 2 2" xfId="52402"/>
    <cellStyle name="Normal 12 5 2 4 3" xfId="38078"/>
    <cellStyle name="Normal 12 5 2 5" xfId="16504"/>
    <cellStyle name="Normal 12 5 2 5 2" xfId="45240"/>
    <cellStyle name="Normal 12 5 2 6" xfId="30916"/>
    <cellStyle name="Normal 12 5 3" xfId="2846"/>
    <cellStyle name="Normal 12 5 3 2" xfId="6506"/>
    <cellStyle name="Normal 12 5 3 2 2" xfId="13766"/>
    <cellStyle name="Normal 12 5 3 2 2 2" xfId="28144"/>
    <cellStyle name="Normal 12 5 3 2 2 2 2" xfId="56878"/>
    <cellStyle name="Normal 12 5 3 2 2 3" xfId="42554"/>
    <cellStyle name="Normal 12 5 3 2 3" xfId="20981"/>
    <cellStyle name="Normal 12 5 3 2 3 2" xfId="49716"/>
    <cellStyle name="Normal 12 5 3 2 4" xfId="35392"/>
    <cellStyle name="Normal 12 5 3 3" xfId="10179"/>
    <cellStyle name="Normal 12 5 3 3 2" xfId="24562"/>
    <cellStyle name="Normal 12 5 3 3 2 2" xfId="53297"/>
    <cellStyle name="Normal 12 5 3 3 3" xfId="38973"/>
    <cellStyle name="Normal 12 5 3 4" xfId="17399"/>
    <cellStyle name="Normal 12 5 3 4 2" xfId="46135"/>
    <cellStyle name="Normal 12 5 3 5" xfId="31811"/>
    <cellStyle name="Normal 12 5 4" xfId="4711"/>
    <cellStyle name="Normal 12 5 4 2" xfId="11976"/>
    <cellStyle name="Normal 12 5 4 2 2" xfId="26354"/>
    <cellStyle name="Normal 12 5 4 2 2 2" xfId="55088"/>
    <cellStyle name="Normal 12 5 4 2 3" xfId="40764"/>
    <cellStyle name="Normal 12 5 4 3" xfId="19191"/>
    <cellStyle name="Normal 12 5 4 3 2" xfId="47926"/>
    <cellStyle name="Normal 12 5 4 4" xfId="33602"/>
    <cellStyle name="Normal 12 5 5" xfId="8383"/>
    <cellStyle name="Normal 12 5 5 2" xfId="22772"/>
    <cellStyle name="Normal 12 5 5 2 2" xfId="51507"/>
    <cellStyle name="Normal 12 5 5 3" xfId="37183"/>
    <cellStyle name="Normal 12 5 6" xfId="15609"/>
    <cellStyle name="Normal 12 5 6 2" xfId="44345"/>
    <cellStyle name="Normal 12 5 7" xfId="30021"/>
    <cellStyle name="Normal 12 6" xfId="1481"/>
    <cellStyle name="Normal 12 6 2" xfId="3295"/>
    <cellStyle name="Normal 12 6 2 2" xfId="6954"/>
    <cellStyle name="Normal 12 6 2 2 2" xfId="14214"/>
    <cellStyle name="Normal 12 6 2 2 2 2" xfId="28592"/>
    <cellStyle name="Normal 12 6 2 2 2 2 2" xfId="57326"/>
    <cellStyle name="Normal 12 6 2 2 2 3" xfId="43002"/>
    <cellStyle name="Normal 12 6 2 2 3" xfId="21429"/>
    <cellStyle name="Normal 12 6 2 2 3 2" xfId="50164"/>
    <cellStyle name="Normal 12 6 2 2 4" xfId="35840"/>
    <cellStyle name="Normal 12 6 2 3" xfId="10627"/>
    <cellStyle name="Normal 12 6 2 3 2" xfId="25010"/>
    <cellStyle name="Normal 12 6 2 3 2 2" xfId="53745"/>
    <cellStyle name="Normal 12 6 2 3 3" xfId="39421"/>
    <cellStyle name="Normal 12 6 2 4" xfId="17847"/>
    <cellStyle name="Normal 12 6 2 4 2" xfId="46583"/>
    <cellStyle name="Normal 12 6 2 5" xfId="32259"/>
    <cellStyle name="Normal 12 6 3" xfId="5163"/>
    <cellStyle name="Normal 12 6 3 2" xfId="12424"/>
    <cellStyle name="Normal 12 6 3 2 2" xfId="26802"/>
    <cellStyle name="Normal 12 6 3 2 2 2" xfId="55536"/>
    <cellStyle name="Normal 12 6 3 2 3" xfId="41212"/>
    <cellStyle name="Normal 12 6 3 3" xfId="19639"/>
    <cellStyle name="Normal 12 6 3 3 2" xfId="48374"/>
    <cellStyle name="Normal 12 6 3 4" xfId="34050"/>
    <cellStyle name="Normal 12 6 4" xfId="8836"/>
    <cellStyle name="Normal 12 6 4 2" xfId="23220"/>
    <cellStyle name="Normal 12 6 4 2 2" xfId="51955"/>
    <cellStyle name="Normal 12 6 4 3" xfId="37631"/>
    <cellStyle name="Normal 12 6 5" xfId="16057"/>
    <cellStyle name="Normal 12 6 5 2" xfId="44793"/>
    <cellStyle name="Normal 12 6 6" xfId="30469"/>
    <cellStyle name="Normal 12 7" xfId="2399"/>
    <cellStyle name="Normal 12 7 2" xfId="6059"/>
    <cellStyle name="Normal 12 7 2 2" xfId="13319"/>
    <cellStyle name="Normal 12 7 2 2 2" xfId="27697"/>
    <cellStyle name="Normal 12 7 2 2 2 2" xfId="56431"/>
    <cellStyle name="Normal 12 7 2 2 3" xfId="42107"/>
    <cellStyle name="Normal 12 7 2 3" xfId="20534"/>
    <cellStyle name="Normal 12 7 2 3 2" xfId="49269"/>
    <cellStyle name="Normal 12 7 2 4" xfId="34945"/>
    <cellStyle name="Normal 12 7 3" xfId="9732"/>
    <cellStyle name="Normal 12 7 3 2" xfId="24115"/>
    <cellStyle name="Normal 12 7 3 2 2" xfId="52850"/>
    <cellStyle name="Normal 12 7 3 3" xfId="38526"/>
    <cellStyle name="Normal 12 7 4" xfId="16952"/>
    <cellStyle name="Normal 12 7 4 2" xfId="45688"/>
    <cellStyle name="Normal 12 7 5" xfId="31364"/>
    <cellStyle name="Normal 12 8" xfId="4253"/>
    <cellStyle name="Normal 12 8 2" xfId="11528"/>
    <cellStyle name="Normal 12 8 2 2" xfId="25907"/>
    <cellStyle name="Normal 12 8 2 2 2" xfId="54641"/>
    <cellStyle name="Normal 12 8 2 3" xfId="40317"/>
    <cellStyle name="Normal 12 8 3" xfId="18744"/>
    <cellStyle name="Normal 12 8 3 2" xfId="47479"/>
    <cellStyle name="Normal 12 8 4" xfId="33155"/>
    <cellStyle name="Normal 12 9" xfId="7921"/>
    <cellStyle name="Normal 12 9 2" xfId="22325"/>
    <cellStyle name="Normal 12 9 2 2" xfId="51060"/>
    <cellStyle name="Normal 12 9 3" xfId="36736"/>
    <cellStyle name="Normal 13" xfId="369"/>
    <cellStyle name="Normal 13 2" xfId="770"/>
    <cellStyle name="Normal 14" xfId="368"/>
    <cellStyle name="Normal 14 10" xfId="29602"/>
    <cellStyle name="Normal 14 2" xfId="607"/>
    <cellStyle name="Normal 14 2 2" xfId="884"/>
    <cellStyle name="Normal 14 2 2 2" xfId="1331"/>
    <cellStyle name="Normal 14 2 2 2 2" xfId="2314"/>
    <cellStyle name="Normal 14 2 2 2 2 2" xfId="4106"/>
    <cellStyle name="Normal 14 2 2 2 2 2 2" xfId="7765"/>
    <cellStyle name="Normal 14 2 2 2 2 2 2 2" xfId="15025"/>
    <cellStyle name="Normal 14 2 2 2 2 2 2 2 2" xfId="29403"/>
    <cellStyle name="Normal 14 2 2 2 2 2 2 2 2 2" xfId="58137"/>
    <cellStyle name="Normal 14 2 2 2 2 2 2 2 3" xfId="43813"/>
    <cellStyle name="Normal 14 2 2 2 2 2 2 3" xfId="22240"/>
    <cellStyle name="Normal 14 2 2 2 2 2 2 3 2" xfId="50975"/>
    <cellStyle name="Normal 14 2 2 2 2 2 2 4" xfId="36651"/>
    <cellStyle name="Normal 14 2 2 2 2 2 3" xfId="11438"/>
    <cellStyle name="Normal 14 2 2 2 2 2 3 2" xfId="25821"/>
    <cellStyle name="Normal 14 2 2 2 2 2 3 2 2" xfId="54556"/>
    <cellStyle name="Normal 14 2 2 2 2 2 3 3" xfId="40232"/>
    <cellStyle name="Normal 14 2 2 2 2 2 4" xfId="18658"/>
    <cellStyle name="Normal 14 2 2 2 2 2 4 2" xfId="47394"/>
    <cellStyle name="Normal 14 2 2 2 2 2 5" xfId="33070"/>
    <cellStyle name="Normal 14 2 2 2 2 3" xfId="5975"/>
    <cellStyle name="Normal 14 2 2 2 2 3 2" xfId="13235"/>
    <cellStyle name="Normal 14 2 2 2 2 3 2 2" xfId="27613"/>
    <cellStyle name="Normal 14 2 2 2 2 3 2 2 2" xfId="56347"/>
    <cellStyle name="Normal 14 2 2 2 2 3 2 3" xfId="42023"/>
    <cellStyle name="Normal 14 2 2 2 2 3 3" xfId="20450"/>
    <cellStyle name="Normal 14 2 2 2 2 3 3 2" xfId="49185"/>
    <cellStyle name="Normal 14 2 2 2 2 3 4" xfId="34861"/>
    <cellStyle name="Normal 14 2 2 2 2 4" xfId="9648"/>
    <cellStyle name="Normal 14 2 2 2 2 4 2" xfId="24031"/>
    <cellStyle name="Normal 14 2 2 2 2 4 2 2" xfId="52766"/>
    <cellStyle name="Normal 14 2 2 2 2 4 3" xfId="38442"/>
    <cellStyle name="Normal 14 2 2 2 2 5" xfId="16868"/>
    <cellStyle name="Normal 14 2 2 2 2 5 2" xfId="45604"/>
    <cellStyle name="Normal 14 2 2 2 2 6" xfId="31280"/>
    <cellStyle name="Normal 14 2 2 2 3" xfId="3210"/>
    <cellStyle name="Normal 14 2 2 2 3 2" xfId="6870"/>
    <cellStyle name="Normal 14 2 2 2 3 2 2" xfId="14130"/>
    <cellStyle name="Normal 14 2 2 2 3 2 2 2" xfId="28508"/>
    <cellStyle name="Normal 14 2 2 2 3 2 2 2 2" xfId="57242"/>
    <cellStyle name="Normal 14 2 2 2 3 2 2 3" xfId="42918"/>
    <cellStyle name="Normal 14 2 2 2 3 2 3" xfId="21345"/>
    <cellStyle name="Normal 14 2 2 2 3 2 3 2" xfId="50080"/>
    <cellStyle name="Normal 14 2 2 2 3 2 4" xfId="35756"/>
    <cellStyle name="Normal 14 2 2 2 3 3" xfId="10543"/>
    <cellStyle name="Normal 14 2 2 2 3 3 2" xfId="24926"/>
    <cellStyle name="Normal 14 2 2 2 3 3 2 2" xfId="53661"/>
    <cellStyle name="Normal 14 2 2 2 3 3 3" xfId="39337"/>
    <cellStyle name="Normal 14 2 2 2 3 4" xfId="17763"/>
    <cellStyle name="Normal 14 2 2 2 3 4 2" xfId="46499"/>
    <cellStyle name="Normal 14 2 2 2 3 5" xfId="32175"/>
    <cellStyle name="Normal 14 2 2 2 4" xfId="5075"/>
    <cellStyle name="Normal 14 2 2 2 4 2" xfId="12340"/>
    <cellStyle name="Normal 14 2 2 2 4 2 2" xfId="26718"/>
    <cellStyle name="Normal 14 2 2 2 4 2 2 2" xfId="55452"/>
    <cellStyle name="Normal 14 2 2 2 4 2 3" xfId="41128"/>
    <cellStyle name="Normal 14 2 2 2 4 3" xfId="19555"/>
    <cellStyle name="Normal 14 2 2 2 4 3 2" xfId="48290"/>
    <cellStyle name="Normal 14 2 2 2 4 4" xfId="33966"/>
    <cellStyle name="Normal 14 2 2 2 5" xfId="8747"/>
    <cellStyle name="Normal 14 2 2 2 5 2" xfId="23136"/>
    <cellStyle name="Normal 14 2 2 2 5 2 2" xfId="51871"/>
    <cellStyle name="Normal 14 2 2 2 5 3" xfId="37547"/>
    <cellStyle name="Normal 14 2 2 2 6" xfId="15973"/>
    <cellStyle name="Normal 14 2 2 2 6 2" xfId="44709"/>
    <cellStyle name="Normal 14 2 2 2 7" xfId="30385"/>
    <cellStyle name="Normal 14 2 2 3" xfId="1867"/>
    <cellStyle name="Normal 14 2 2 3 2" xfId="3659"/>
    <cellStyle name="Normal 14 2 2 3 2 2" xfId="7318"/>
    <cellStyle name="Normal 14 2 2 3 2 2 2" xfId="14578"/>
    <cellStyle name="Normal 14 2 2 3 2 2 2 2" xfId="28956"/>
    <cellStyle name="Normal 14 2 2 3 2 2 2 2 2" xfId="57690"/>
    <cellStyle name="Normal 14 2 2 3 2 2 2 3" xfId="43366"/>
    <cellStyle name="Normal 14 2 2 3 2 2 3" xfId="21793"/>
    <cellStyle name="Normal 14 2 2 3 2 2 3 2" xfId="50528"/>
    <cellStyle name="Normal 14 2 2 3 2 2 4" xfId="36204"/>
    <cellStyle name="Normal 14 2 2 3 2 3" xfId="10991"/>
    <cellStyle name="Normal 14 2 2 3 2 3 2" xfId="25374"/>
    <cellStyle name="Normal 14 2 2 3 2 3 2 2" xfId="54109"/>
    <cellStyle name="Normal 14 2 2 3 2 3 3" xfId="39785"/>
    <cellStyle name="Normal 14 2 2 3 2 4" xfId="18211"/>
    <cellStyle name="Normal 14 2 2 3 2 4 2" xfId="46947"/>
    <cellStyle name="Normal 14 2 2 3 2 5" xfId="32623"/>
    <cellStyle name="Normal 14 2 2 3 3" xfId="5528"/>
    <cellStyle name="Normal 14 2 2 3 3 2" xfId="12788"/>
    <cellStyle name="Normal 14 2 2 3 3 2 2" xfId="27166"/>
    <cellStyle name="Normal 14 2 2 3 3 2 2 2" xfId="55900"/>
    <cellStyle name="Normal 14 2 2 3 3 2 3" xfId="41576"/>
    <cellStyle name="Normal 14 2 2 3 3 3" xfId="20003"/>
    <cellStyle name="Normal 14 2 2 3 3 3 2" xfId="48738"/>
    <cellStyle name="Normal 14 2 2 3 3 4" xfId="34414"/>
    <cellStyle name="Normal 14 2 2 3 4" xfId="9201"/>
    <cellStyle name="Normal 14 2 2 3 4 2" xfId="23584"/>
    <cellStyle name="Normal 14 2 2 3 4 2 2" xfId="52319"/>
    <cellStyle name="Normal 14 2 2 3 4 3" xfId="37995"/>
    <cellStyle name="Normal 14 2 2 3 5" xfId="16421"/>
    <cellStyle name="Normal 14 2 2 3 5 2" xfId="45157"/>
    <cellStyle name="Normal 14 2 2 3 6" xfId="30833"/>
    <cellStyle name="Normal 14 2 2 4" xfId="2763"/>
    <cellStyle name="Normal 14 2 2 4 2" xfId="6423"/>
    <cellStyle name="Normal 14 2 2 4 2 2" xfId="13683"/>
    <cellStyle name="Normal 14 2 2 4 2 2 2" xfId="28061"/>
    <cellStyle name="Normal 14 2 2 4 2 2 2 2" xfId="56795"/>
    <cellStyle name="Normal 14 2 2 4 2 2 3" xfId="42471"/>
    <cellStyle name="Normal 14 2 2 4 2 3" xfId="20898"/>
    <cellStyle name="Normal 14 2 2 4 2 3 2" xfId="49633"/>
    <cellStyle name="Normal 14 2 2 4 2 4" xfId="35309"/>
    <cellStyle name="Normal 14 2 2 4 3" xfId="10096"/>
    <cellStyle name="Normal 14 2 2 4 3 2" xfId="24479"/>
    <cellStyle name="Normal 14 2 2 4 3 2 2" xfId="53214"/>
    <cellStyle name="Normal 14 2 2 4 3 3" xfId="38890"/>
    <cellStyle name="Normal 14 2 2 4 4" xfId="17316"/>
    <cellStyle name="Normal 14 2 2 4 4 2" xfId="46052"/>
    <cellStyle name="Normal 14 2 2 4 5" xfId="31728"/>
    <cellStyle name="Normal 14 2 2 5" xfId="4628"/>
    <cellStyle name="Normal 14 2 2 5 2" xfId="11893"/>
    <cellStyle name="Normal 14 2 2 5 2 2" xfId="26271"/>
    <cellStyle name="Normal 14 2 2 5 2 2 2" xfId="55005"/>
    <cellStyle name="Normal 14 2 2 5 2 3" xfId="40681"/>
    <cellStyle name="Normal 14 2 2 5 3" xfId="19108"/>
    <cellStyle name="Normal 14 2 2 5 3 2" xfId="47843"/>
    <cellStyle name="Normal 14 2 2 5 4" xfId="33519"/>
    <cellStyle name="Normal 14 2 2 6" xfId="8300"/>
    <cellStyle name="Normal 14 2 2 6 2" xfId="22689"/>
    <cellStyle name="Normal 14 2 2 6 2 2" xfId="51424"/>
    <cellStyle name="Normal 14 2 2 6 3" xfId="37100"/>
    <cellStyle name="Normal 14 2 2 7" xfId="15526"/>
    <cellStyle name="Normal 14 2 2 7 2" xfId="44262"/>
    <cellStyle name="Normal 14 2 2 8" xfId="29938"/>
    <cellStyle name="Normal 14 2 3" xfId="1107"/>
    <cellStyle name="Normal 14 2 3 2" xfId="2090"/>
    <cellStyle name="Normal 14 2 3 2 2" xfId="3882"/>
    <cellStyle name="Normal 14 2 3 2 2 2" xfId="7541"/>
    <cellStyle name="Normal 14 2 3 2 2 2 2" xfId="14801"/>
    <cellStyle name="Normal 14 2 3 2 2 2 2 2" xfId="29179"/>
    <cellStyle name="Normal 14 2 3 2 2 2 2 2 2" xfId="57913"/>
    <cellStyle name="Normal 14 2 3 2 2 2 2 3" xfId="43589"/>
    <cellStyle name="Normal 14 2 3 2 2 2 3" xfId="22016"/>
    <cellStyle name="Normal 14 2 3 2 2 2 3 2" xfId="50751"/>
    <cellStyle name="Normal 14 2 3 2 2 2 4" xfId="36427"/>
    <cellStyle name="Normal 14 2 3 2 2 3" xfId="11214"/>
    <cellStyle name="Normal 14 2 3 2 2 3 2" xfId="25597"/>
    <cellStyle name="Normal 14 2 3 2 2 3 2 2" xfId="54332"/>
    <cellStyle name="Normal 14 2 3 2 2 3 3" xfId="40008"/>
    <cellStyle name="Normal 14 2 3 2 2 4" xfId="18434"/>
    <cellStyle name="Normal 14 2 3 2 2 4 2" xfId="47170"/>
    <cellStyle name="Normal 14 2 3 2 2 5" xfId="32846"/>
    <cellStyle name="Normal 14 2 3 2 3" xfId="5751"/>
    <cellStyle name="Normal 14 2 3 2 3 2" xfId="13011"/>
    <cellStyle name="Normal 14 2 3 2 3 2 2" xfId="27389"/>
    <cellStyle name="Normal 14 2 3 2 3 2 2 2" xfId="56123"/>
    <cellStyle name="Normal 14 2 3 2 3 2 3" xfId="41799"/>
    <cellStyle name="Normal 14 2 3 2 3 3" xfId="20226"/>
    <cellStyle name="Normal 14 2 3 2 3 3 2" xfId="48961"/>
    <cellStyle name="Normal 14 2 3 2 3 4" xfId="34637"/>
    <cellStyle name="Normal 14 2 3 2 4" xfId="9424"/>
    <cellStyle name="Normal 14 2 3 2 4 2" xfId="23807"/>
    <cellStyle name="Normal 14 2 3 2 4 2 2" xfId="52542"/>
    <cellStyle name="Normal 14 2 3 2 4 3" xfId="38218"/>
    <cellStyle name="Normal 14 2 3 2 5" xfId="16644"/>
    <cellStyle name="Normal 14 2 3 2 5 2" xfId="45380"/>
    <cellStyle name="Normal 14 2 3 2 6" xfId="31056"/>
    <cellStyle name="Normal 14 2 3 3" xfId="2986"/>
    <cellStyle name="Normal 14 2 3 3 2" xfId="6646"/>
    <cellStyle name="Normal 14 2 3 3 2 2" xfId="13906"/>
    <cellStyle name="Normal 14 2 3 3 2 2 2" xfId="28284"/>
    <cellStyle name="Normal 14 2 3 3 2 2 2 2" xfId="57018"/>
    <cellStyle name="Normal 14 2 3 3 2 2 3" xfId="42694"/>
    <cellStyle name="Normal 14 2 3 3 2 3" xfId="21121"/>
    <cellStyle name="Normal 14 2 3 3 2 3 2" xfId="49856"/>
    <cellStyle name="Normal 14 2 3 3 2 4" xfId="35532"/>
    <cellStyle name="Normal 14 2 3 3 3" xfId="10319"/>
    <cellStyle name="Normal 14 2 3 3 3 2" xfId="24702"/>
    <cellStyle name="Normal 14 2 3 3 3 2 2" xfId="53437"/>
    <cellStyle name="Normal 14 2 3 3 3 3" xfId="39113"/>
    <cellStyle name="Normal 14 2 3 3 4" xfId="17539"/>
    <cellStyle name="Normal 14 2 3 3 4 2" xfId="46275"/>
    <cellStyle name="Normal 14 2 3 3 5" xfId="31951"/>
    <cellStyle name="Normal 14 2 3 4" xfId="4851"/>
    <cellStyle name="Normal 14 2 3 4 2" xfId="12116"/>
    <cellStyle name="Normal 14 2 3 4 2 2" xfId="26494"/>
    <cellStyle name="Normal 14 2 3 4 2 2 2" xfId="55228"/>
    <cellStyle name="Normal 14 2 3 4 2 3" xfId="40904"/>
    <cellStyle name="Normal 14 2 3 4 3" xfId="19331"/>
    <cellStyle name="Normal 14 2 3 4 3 2" xfId="48066"/>
    <cellStyle name="Normal 14 2 3 4 4" xfId="33742"/>
    <cellStyle name="Normal 14 2 3 5" xfId="8523"/>
    <cellStyle name="Normal 14 2 3 5 2" xfId="22912"/>
    <cellStyle name="Normal 14 2 3 5 2 2" xfId="51647"/>
    <cellStyle name="Normal 14 2 3 5 3" xfId="37323"/>
    <cellStyle name="Normal 14 2 3 6" xfId="15749"/>
    <cellStyle name="Normal 14 2 3 6 2" xfId="44485"/>
    <cellStyle name="Normal 14 2 3 7" xfId="30161"/>
    <cellStyle name="Normal 14 2 4" xfId="1639"/>
    <cellStyle name="Normal 14 2 4 2" xfId="3435"/>
    <cellStyle name="Normal 14 2 4 2 2" xfId="7094"/>
    <cellStyle name="Normal 14 2 4 2 2 2" xfId="14354"/>
    <cellStyle name="Normal 14 2 4 2 2 2 2" xfId="28732"/>
    <cellStyle name="Normal 14 2 4 2 2 2 2 2" xfId="57466"/>
    <cellStyle name="Normal 14 2 4 2 2 2 3" xfId="43142"/>
    <cellStyle name="Normal 14 2 4 2 2 3" xfId="21569"/>
    <cellStyle name="Normal 14 2 4 2 2 3 2" xfId="50304"/>
    <cellStyle name="Normal 14 2 4 2 2 4" xfId="35980"/>
    <cellStyle name="Normal 14 2 4 2 3" xfId="10767"/>
    <cellStyle name="Normal 14 2 4 2 3 2" xfId="25150"/>
    <cellStyle name="Normal 14 2 4 2 3 2 2" xfId="53885"/>
    <cellStyle name="Normal 14 2 4 2 3 3" xfId="39561"/>
    <cellStyle name="Normal 14 2 4 2 4" xfId="17987"/>
    <cellStyle name="Normal 14 2 4 2 4 2" xfId="46723"/>
    <cellStyle name="Normal 14 2 4 2 5" xfId="32399"/>
    <cellStyle name="Normal 14 2 4 3" xfId="5304"/>
    <cellStyle name="Normal 14 2 4 3 2" xfId="12564"/>
    <cellStyle name="Normal 14 2 4 3 2 2" xfId="26942"/>
    <cellStyle name="Normal 14 2 4 3 2 2 2" xfId="55676"/>
    <cellStyle name="Normal 14 2 4 3 2 3" xfId="41352"/>
    <cellStyle name="Normal 14 2 4 3 3" xfId="19779"/>
    <cellStyle name="Normal 14 2 4 3 3 2" xfId="48514"/>
    <cellStyle name="Normal 14 2 4 3 4" xfId="34190"/>
    <cellStyle name="Normal 14 2 4 4" xfId="8977"/>
    <cellStyle name="Normal 14 2 4 4 2" xfId="23360"/>
    <cellStyle name="Normal 14 2 4 4 2 2" xfId="52095"/>
    <cellStyle name="Normal 14 2 4 4 3" xfId="37771"/>
    <cellStyle name="Normal 14 2 4 5" xfId="16197"/>
    <cellStyle name="Normal 14 2 4 5 2" xfId="44933"/>
    <cellStyle name="Normal 14 2 4 6" xfId="30609"/>
    <cellStyle name="Normal 14 2 5" xfId="2539"/>
    <cellStyle name="Normal 14 2 5 2" xfId="6199"/>
    <cellStyle name="Normal 14 2 5 2 2" xfId="13459"/>
    <cellStyle name="Normal 14 2 5 2 2 2" xfId="27837"/>
    <cellStyle name="Normal 14 2 5 2 2 2 2" xfId="56571"/>
    <cellStyle name="Normal 14 2 5 2 2 3" xfId="42247"/>
    <cellStyle name="Normal 14 2 5 2 3" xfId="20674"/>
    <cellStyle name="Normal 14 2 5 2 3 2" xfId="49409"/>
    <cellStyle name="Normal 14 2 5 2 4" xfId="35085"/>
    <cellStyle name="Normal 14 2 5 3" xfId="9872"/>
    <cellStyle name="Normal 14 2 5 3 2" xfId="24255"/>
    <cellStyle name="Normal 14 2 5 3 2 2" xfId="52990"/>
    <cellStyle name="Normal 14 2 5 3 3" xfId="38666"/>
    <cellStyle name="Normal 14 2 5 4" xfId="17092"/>
    <cellStyle name="Normal 14 2 5 4 2" xfId="45828"/>
    <cellStyle name="Normal 14 2 5 5" xfId="31504"/>
    <cellStyle name="Normal 14 2 6" xfId="4402"/>
    <cellStyle name="Normal 14 2 6 2" xfId="11669"/>
    <cellStyle name="Normal 14 2 6 2 2" xfId="26047"/>
    <cellStyle name="Normal 14 2 6 2 2 2" xfId="54781"/>
    <cellStyle name="Normal 14 2 6 2 3" xfId="40457"/>
    <cellStyle name="Normal 14 2 6 3" xfId="18884"/>
    <cellStyle name="Normal 14 2 6 3 2" xfId="47619"/>
    <cellStyle name="Normal 14 2 6 4" xfId="33295"/>
    <cellStyle name="Normal 14 2 7" xfId="8073"/>
    <cellStyle name="Normal 14 2 7 2" xfId="22465"/>
    <cellStyle name="Normal 14 2 7 2 2" xfId="51200"/>
    <cellStyle name="Normal 14 2 7 3" xfId="36876"/>
    <cellStyle name="Normal 14 2 8" xfId="15302"/>
    <cellStyle name="Normal 14 2 8 2" xfId="44038"/>
    <cellStyle name="Normal 14 2 9" xfId="29714"/>
    <cellStyle name="Normal 14 3" xfId="769"/>
    <cellStyle name="Normal 14 3 2" xfId="1219"/>
    <cellStyle name="Normal 14 3 2 2" xfId="2202"/>
    <cellStyle name="Normal 14 3 2 2 2" xfId="3994"/>
    <cellStyle name="Normal 14 3 2 2 2 2" xfId="7653"/>
    <cellStyle name="Normal 14 3 2 2 2 2 2" xfId="14913"/>
    <cellStyle name="Normal 14 3 2 2 2 2 2 2" xfId="29291"/>
    <cellStyle name="Normal 14 3 2 2 2 2 2 2 2" xfId="58025"/>
    <cellStyle name="Normal 14 3 2 2 2 2 2 3" xfId="43701"/>
    <cellStyle name="Normal 14 3 2 2 2 2 3" xfId="22128"/>
    <cellStyle name="Normal 14 3 2 2 2 2 3 2" xfId="50863"/>
    <cellStyle name="Normal 14 3 2 2 2 2 4" xfId="36539"/>
    <cellStyle name="Normal 14 3 2 2 2 3" xfId="11326"/>
    <cellStyle name="Normal 14 3 2 2 2 3 2" xfId="25709"/>
    <cellStyle name="Normal 14 3 2 2 2 3 2 2" xfId="54444"/>
    <cellStyle name="Normal 14 3 2 2 2 3 3" xfId="40120"/>
    <cellStyle name="Normal 14 3 2 2 2 4" xfId="18546"/>
    <cellStyle name="Normal 14 3 2 2 2 4 2" xfId="47282"/>
    <cellStyle name="Normal 14 3 2 2 2 5" xfId="32958"/>
    <cellStyle name="Normal 14 3 2 2 3" xfId="5863"/>
    <cellStyle name="Normal 14 3 2 2 3 2" xfId="13123"/>
    <cellStyle name="Normal 14 3 2 2 3 2 2" xfId="27501"/>
    <cellStyle name="Normal 14 3 2 2 3 2 2 2" xfId="56235"/>
    <cellStyle name="Normal 14 3 2 2 3 2 3" xfId="41911"/>
    <cellStyle name="Normal 14 3 2 2 3 3" xfId="20338"/>
    <cellStyle name="Normal 14 3 2 2 3 3 2" xfId="49073"/>
    <cellStyle name="Normal 14 3 2 2 3 4" xfId="34749"/>
    <cellStyle name="Normal 14 3 2 2 4" xfId="9536"/>
    <cellStyle name="Normal 14 3 2 2 4 2" xfId="23919"/>
    <cellStyle name="Normal 14 3 2 2 4 2 2" xfId="52654"/>
    <cellStyle name="Normal 14 3 2 2 4 3" xfId="38330"/>
    <cellStyle name="Normal 14 3 2 2 5" xfId="16756"/>
    <cellStyle name="Normal 14 3 2 2 5 2" xfId="45492"/>
    <cellStyle name="Normal 14 3 2 2 6" xfId="31168"/>
    <cellStyle name="Normal 14 3 2 3" xfId="3098"/>
    <cellStyle name="Normal 14 3 2 3 2" xfId="6758"/>
    <cellStyle name="Normal 14 3 2 3 2 2" xfId="14018"/>
    <cellStyle name="Normal 14 3 2 3 2 2 2" xfId="28396"/>
    <cellStyle name="Normal 14 3 2 3 2 2 2 2" xfId="57130"/>
    <cellStyle name="Normal 14 3 2 3 2 2 3" xfId="42806"/>
    <cellStyle name="Normal 14 3 2 3 2 3" xfId="21233"/>
    <cellStyle name="Normal 14 3 2 3 2 3 2" xfId="49968"/>
    <cellStyle name="Normal 14 3 2 3 2 4" xfId="35644"/>
    <cellStyle name="Normal 14 3 2 3 3" xfId="10431"/>
    <cellStyle name="Normal 14 3 2 3 3 2" xfId="24814"/>
    <cellStyle name="Normal 14 3 2 3 3 2 2" xfId="53549"/>
    <cellStyle name="Normal 14 3 2 3 3 3" xfId="39225"/>
    <cellStyle name="Normal 14 3 2 3 4" xfId="17651"/>
    <cellStyle name="Normal 14 3 2 3 4 2" xfId="46387"/>
    <cellStyle name="Normal 14 3 2 3 5" xfId="32063"/>
    <cellStyle name="Normal 14 3 2 4" xfId="4963"/>
    <cellStyle name="Normal 14 3 2 4 2" xfId="12228"/>
    <cellStyle name="Normal 14 3 2 4 2 2" xfId="26606"/>
    <cellStyle name="Normal 14 3 2 4 2 2 2" xfId="55340"/>
    <cellStyle name="Normal 14 3 2 4 2 3" xfId="41016"/>
    <cellStyle name="Normal 14 3 2 4 3" xfId="19443"/>
    <cellStyle name="Normal 14 3 2 4 3 2" xfId="48178"/>
    <cellStyle name="Normal 14 3 2 4 4" xfId="33854"/>
    <cellStyle name="Normal 14 3 2 5" xfId="8635"/>
    <cellStyle name="Normal 14 3 2 5 2" xfId="23024"/>
    <cellStyle name="Normal 14 3 2 5 2 2" xfId="51759"/>
    <cellStyle name="Normal 14 3 2 5 3" xfId="37435"/>
    <cellStyle name="Normal 14 3 2 6" xfId="15861"/>
    <cellStyle name="Normal 14 3 2 6 2" xfId="44597"/>
    <cellStyle name="Normal 14 3 2 7" xfId="30273"/>
    <cellStyle name="Normal 14 3 3" xfId="1755"/>
    <cellStyle name="Normal 14 3 3 2" xfId="3547"/>
    <cellStyle name="Normal 14 3 3 2 2" xfId="7206"/>
    <cellStyle name="Normal 14 3 3 2 2 2" xfId="14466"/>
    <cellStyle name="Normal 14 3 3 2 2 2 2" xfId="28844"/>
    <cellStyle name="Normal 14 3 3 2 2 2 2 2" xfId="57578"/>
    <cellStyle name="Normal 14 3 3 2 2 2 3" xfId="43254"/>
    <cellStyle name="Normal 14 3 3 2 2 3" xfId="21681"/>
    <cellStyle name="Normal 14 3 3 2 2 3 2" xfId="50416"/>
    <cellStyle name="Normal 14 3 3 2 2 4" xfId="36092"/>
    <cellStyle name="Normal 14 3 3 2 3" xfId="10879"/>
    <cellStyle name="Normal 14 3 3 2 3 2" xfId="25262"/>
    <cellStyle name="Normal 14 3 3 2 3 2 2" xfId="53997"/>
    <cellStyle name="Normal 14 3 3 2 3 3" xfId="39673"/>
    <cellStyle name="Normal 14 3 3 2 4" xfId="18099"/>
    <cellStyle name="Normal 14 3 3 2 4 2" xfId="46835"/>
    <cellStyle name="Normal 14 3 3 2 5" xfId="32511"/>
    <cellStyle name="Normal 14 3 3 3" xfId="5416"/>
    <cellStyle name="Normal 14 3 3 3 2" xfId="12676"/>
    <cellStyle name="Normal 14 3 3 3 2 2" xfId="27054"/>
    <cellStyle name="Normal 14 3 3 3 2 2 2" xfId="55788"/>
    <cellStyle name="Normal 14 3 3 3 2 3" xfId="41464"/>
    <cellStyle name="Normal 14 3 3 3 3" xfId="19891"/>
    <cellStyle name="Normal 14 3 3 3 3 2" xfId="48626"/>
    <cellStyle name="Normal 14 3 3 3 4" xfId="34302"/>
    <cellStyle name="Normal 14 3 3 4" xfId="9089"/>
    <cellStyle name="Normal 14 3 3 4 2" xfId="23472"/>
    <cellStyle name="Normal 14 3 3 4 2 2" xfId="52207"/>
    <cellStyle name="Normal 14 3 3 4 3" xfId="37883"/>
    <cellStyle name="Normal 14 3 3 5" xfId="16309"/>
    <cellStyle name="Normal 14 3 3 5 2" xfId="45045"/>
    <cellStyle name="Normal 14 3 3 6" xfId="30721"/>
    <cellStyle name="Normal 14 3 4" xfId="2651"/>
    <cellStyle name="Normal 14 3 4 2" xfId="6311"/>
    <cellStyle name="Normal 14 3 4 2 2" xfId="13571"/>
    <cellStyle name="Normal 14 3 4 2 2 2" xfId="27949"/>
    <cellStyle name="Normal 14 3 4 2 2 2 2" xfId="56683"/>
    <cellStyle name="Normal 14 3 4 2 2 3" xfId="42359"/>
    <cellStyle name="Normal 14 3 4 2 3" xfId="20786"/>
    <cellStyle name="Normal 14 3 4 2 3 2" xfId="49521"/>
    <cellStyle name="Normal 14 3 4 2 4" xfId="35197"/>
    <cellStyle name="Normal 14 3 4 3" xfId="9984"/>
    <cellStyle name="Normal 14 3 4 3 2" xfId="24367"/>
    <cellStyle name="Normal 14 3 4 3 2 2" xfId="53102"/>
    <cellStyle name="Normal 14 3 4 3 3" xfId="38778"/>
    <cellStyle name="Normal 14 3 4 4" xfId="17204"/>
    <cellStyle name="Normal 14 3 4 4 2" xfId="45940"/>
    <cellStyle name="Normal 14 3 4 5" xfId="31616"/>
    <cellStyle name="Normal 14 3 5" xfId="4515"/>
    <cellStyle name="Normal 14 3 5 2" xfId="11781"/>
    <cellStyle name="Normal 14 3 5 2 2" xfId="26159"/>
    <cellStyle name="Normal 14 3 5 2 2 2" xfId="54893"/>
    <cellStyle name="Normal 14 3 5 2 3" xfId="40569"/>
    <cellStyle name="Normal 14 3 5 3" xfId="18996"/>
    <cellStyle name="Normal 14 3 5 3 2" xfId="47731"/>
    <cellStyle name="Normal 14 3 5 4" xfId="33407"/>
    <cellStyle name="Normal 14 3 6" xfId="8188"/>
    <cellStyle name="Normal 14 3 6 2" xfId="22577"/>
    <cellStyle name="Normal 14 3 6 2 2" xfId="51312"/>
    <cellStyle name="Normal 14 3 6 3" xfId="36988"/>
    <cellStyle name="Normal 14 3 7" xfId="15414"/>
    <cellStyle name="Normal 14 3 7 2" xfId="44150"/>
    <cellStyle name="Normal 14 3 8" xfId="29826"/>
    <cellStyle name="Normal 14 4" xfId="995"/>
    <cellStyle name="Normal 14 4 2" xfId="1978"/>
    <cellStyle name="Normal 14 4 2 2" xfId="3770"/>
    <cellStyle name="Normal 14 4 2 2 2" xfId="7429"/>
    <cellStyle name="Normal 14 4 2 2 2 2" xfId="14689"/>
    <cellStyle name="Normal 14 4 2 2 2 2 2" xfId="29067"/>
    <cellStyle name="Normal 14 4 2 2 2 2 2 2" xfId="57801"/>
    <cellStyle name="Normal 14 4 2 2 2 2 3" xfId="43477"/>
    <cellStyle name="Normal 14 4 2 2 2 3" xfId="21904"/>
    <cellStyle name="Normal 14 4 2 2 2 3 2" xfId="50639"/>
    <cellStyle name="Normal 14 4 2 2 2 4" xfId="36315"/>
    <cellStyle name="Normal 14 4 2 2 3" xfId="11102"/>
    <cellStyle name="Normal 14 4 2 2 3 2" xfId="25485"/>
    <cellStyle name="Normal 14 4 2 2 3 2 2" xfId="54220"/>
    <cellStyle name="Normal 14 4 2 2 3 3" xfId="39896"/>
    <cellStyle name="Normal 14 4 2 2 4" xfId="18322"/>
    <cellStyle name="Normal 14 4 2 2 4 2" xfId="47058"/>
    <cellStyle name="Normal 14 4 2 2 5" xfId="32734"/>
    <cellStyle name="Normal 14 4 2 3" xfId="5639"/>
    <cellStyle name="Normal 14 4 2 3 2" xfId="12899"/>
    <cellStyle name="Normal 14 4 2 3 2 2" xfId="27277"/>
    <cellStyle name="Normal 14 4 2 3 2 2 2" xfId="56011"/>
    <cellStyle name="Normal 14 4 2 3 2 3" xfId="41687"/>
    <cellStyle name="Normal 14 4 2 3 3" xfId="20114"/>
    <cellStyle name="Normal 14 4 2 3 3 2" xfId="48849"/>
    <cellStyle name="Normal 14 4 2 3 4" xfId="34525"/>
    <cellStyle name="Normal 14 4 2 4" xfId="9312"/>
    <cellStyle name="Normal 14 4 2 4 2" xfId="23695"/>
    <cellStyle name="Normal 14 4 2 4 2 2" xfId="52430"/>
    <cellStyle name="Normal 14 4 2 4 3" xfId="38106"/>
    <cellStyle name="Normal 14 4 2 5" xfId="16532"/>
    <cellStyle name="Normal 14 4 2 5 2" xfId="45268"/>
    <cellStyle name="Normal 14 4 2 6" xfId="30944"/>
    <cellStyle name="Normal 14 4 3" xfId="2874"/>
    <cellStyle name="Normal 14 4 3 2" xfId="6534"/>
    <cellStyle name="Normal 14 4 3 2 2" xfId="13794"/>
    <cellStyle name="Normal 14 4 3 2 2 2" xfId="28172"/>
    <cellStyle name="Normal 14 4 3 2 2 2 2" xfId="56906"/>
    <cellStyle name="Normal 14 4 3 2 2 3" xfId="42582"/>
    <cellStyle name="Normal 14 4 3 2 3" xfId="21009"/>
    <cellStyle name="Normal 14 4 3 2 3 2" xfId="49744"/>
    <cellStyle name="Normal 14 4 3 2 4" xfId="35420"/>
    <cellStyle name="Normal 14 4 3 3" xfId="10207"/>
    <cellStyle name="Normal 14 4 3 3 2" xfId="24590"/>
    <cellStyle name="Normal 14 4 3 3 2 2" xfId="53325"/>
    <cellStyle name="Normal 14 4 3 3 3" xfId="39001"/>
    <cellStyle name="Normal 14 4 3 4" xfId="17427"/>
    <cellStyle name="Normal 14 4 3 4 2" xfId="46163"/>
    <cellStyle name="Normal 14 4 3 5" xfId="31839"/>
    <cellStyle name="Normal 14 4 4" xfId="4739"/>
    <cellStyle name="Normal 14 4 4 2" xfId="12004"/>
    <cellStyle name="Normal 14 4 4 2 2" xfId="26382"/>
    <cellStyle name="Normal 14 4 4 2 2 2" xfId="55116"/>
    <cellStyle name="Normal 14 4 4 2 3" xfId="40792"/>
    <cellStyle name="Normal 14 4 4 3" xfId="19219"/>
    <cellStyle name="Normal 14 4 4 3 2" xfId="47954"/>
    <cellStyle name="Normal 14 4 4 4" xfId="33630"/>
    <cellStyle name="Normal 14 4 5" xfId="8411"/>
    <cellStyle name="Normal 14 4 5 2" xfId="22800"/>
    <cellStyle name="Normal 14 4 5 2 2" xfId="51535"/>
    <cellStyle name="Normal 14 4 5 3" xfId="37211"/>
    <cellStyle name="Normal 14 4 6" xfId="15637"/>
    <cellStyle name="Normal 14 4 6 2" xfId="44373"/>
    <cellStyle name="Normal 14 4 7" xfId="30049"/>
    <cellStyle name="Normal 14 5" xfId="1514"/>
    <cellStyle name="Normal 14 5 2" xfId="3323"/>
    <cellStyle name="Normal 14 5 2 2" xfId="6982"/>
    <cellStyle name="Normal 14 5 2 2 2" xfId="14242"/>
    <cellStyle name="Normal 14 5 2 2 2 2" xfId="28620"/>
    <cellStyle name="Normal 14 5 2 2 2 2 2" xfId="57354"/>
    <cellStyle name="Normal 14 5 2 2 2 3" xfId="43030"/>
    <cellStyle name="Normal 14 5 2 2 3" xfId="21457"/>
    <cellStyle name="Normal 14 5 2 2 3 2" xfId="50192"/>
    <cellStyle name="Normal 14 5 2 2 4" xfId="35868"/>
    <cellStyle name="Normal 14 5 2 3" xfId="10655"/>
    <cellStyle name="Normal 14 5 2 3 2" xfId="25038"/>
    <cellStyle name="Normal 14 5 2 3 2 2" xfId="53773"/>
    <cellStyle name="Normal 14 5 2 3 3" xfId="39449"/>
    <cellStyle name="Normal 14 5 2 4" xfId="17875"/>
    <cellStyle name="Normal 14 5 2 4 2" xfId="46611"/>
    <cellStyle name="Normal 14 5 2 5" xfId="32287"/>
    <cellStyle name="Normal 14 5 3" xfId="5191"/>
    <cellStyle name="Normal 14 5 3 2" xfId="12452"/>
    <cellStyle name="Normal 14 5 3 2 2" xfId="26830"/>
    <cellStyle name="Normal 14 5 3 2 2 2" xfId="55564"/>
    <cellStyle name="Normal 14 5 3 2 3" xfId="41240"/>
    <cellStyle name="Normal 14 5 3 3" xfId="19667"/>
    <cellStyle name="Normal 14 5 3 3 2" xfId="48402"/>
    <cellStyle name="Normal 14 5 3 4" xfId="34078"/>
    <cellStyle name="Normal 14 5 4" xfId="8865"/>
    <cellStyle name="Normal 14 5 4 2" xfId="23248"/>
    <cellStyle name="Normal 14 5 4 2 2" xfId="51983"/>
    <cellStyle name="Normal 14 5 4 3" xfId="37659"/>
    <cellStyle name="Normal 14 5 5" xfId="16085"/>
    <cellStyle name="Normal 14 5 5 2" xfId="44821"/>
    <cellStyle name="Normal 14 5 6" xfId="30497"/>
    <cellStyle name="Normal 14 6" xfId="2427"/>
    <cellStyle name="Normal 14 6 2" xfId="6087"/>
    <cellStyle name="Normal 14 6 2 2" xfId="13347"/>
    <cellStyle name="Normal 14 6 2 2 2" xfId="27725"/>
    <cellStyle name="Normal 14 6 2 2 2 2" xfId="56459"/>
    <cellStyle name="Normal 14 6 2 2 3" xfId="42135"/>
    <cellStyle name="Normal 14 6 2 3" xfId="20562"/>
    <cellStyle name="Normal 14 6 2 3 2" xfId="49297"/>
    <cellStyle name="Normal 14 6 2 4" xfId="34973"/>
    <cellStyle name="Normal 14 6 3" xfId="9760"/>
    <cellStyle name="Normal 14 6 3 2" xfId="24143"/>
    <cellStyle name="Normal 14 6 3 2 2" xfId="52878"/>
    <cellStyle name="Normal 14 6 3 3" xfId="38554"/>
    <cellStyle name="Normal 14 6 4" xfId="16980"/>
    <cellStyle name="Normal 14 6 4 2" xfId="45716"/>
    <cellStyle name="Normal 14 6 5" xfId="31392"/>
    <cellStyle name="Normal 14 7" xfId="4284"/>
    <cellStyle name="Normal 14 7 2" xfId="11556"/>
    <cellStyle name="Normal 14 7 2 2" xfId="25935"/>
    <cellStyle name="Normal 14 7 2 2 2" xfId="54669"/>
    <cellStyle name="Normal 14 7 2 3" xfId="40345"/>
    <cellStyle name="Normal 14 7 3" xfId="18772"/>
    <cellStyle name="Normal 14 7 3 2" xfId="47507"/>
    <cellStyle name="Normal 14 7 4" xfId="33183"/>
    <cellStyle name="Normal 14 8" xfId="7952"/>
    <cellStyle name="Normal 14 8 2" xfId="22353"/>
    <cellStyle name="Normal 14 8 2 2" xfId="51088"/>
    <cellStyle name="Normal 14 8 3" xfId="36764"/>
    <cellStyle name="Normal 14 9" xfId="15190"/>
    <cellStyle name="Normal 14 9 2" xfId="43926"/>
    <cellStyle name="Normal 15" xfId="469"/>
    <cellStyle name="Normal 15 2" xfId="827"/>
    <cellStyle name="Normal 16" xfId="468"/>
    <cellStyle name="Normal 16 2" xfId="826"/>
    <cellStyle name="Normal 16 2 2" xfId="1275"/>
    <cellStyle name="Normal 16 2 2 2" xfId="2258"/>
    <cellStyle name="Normal 16 2 2 2 2" xfId="4050"/>
    <cellStyle name="Normal 16 2 2 2 2 2" xfId="7709"/>
    <cellStyle name="Normal 16 2 2 2 2 2 2" xfId="14969"/>
    <cellStyle name="Normal 16 2 2 2 2 2 2 2" xfId="29347"/>
    <cellStyle name="Normal 16 2 2 2 2 2 2 2 2" xfId="58081"/>
    <cellStyle name="Normal 16 2 2 2 2 2 2 3" xfId="43757"/>
    <cellStyle name="Normal 16 2 2 2 2 2 3" xfId="22184"/>
    <cellStyle name="Normal 16 2 2 2 2 2 3 2" xfId="50919"/>
    <cellStyle name="Normal 16 2 2 2 2 2 4" xfId="36595"/>
    <cellStyle name="Normal 16 2 2 2 2 3" xfId="11382"/>
    <cellStyle name="Normal 16 2 2 2 2 3 2" xfId="25765"/>
    <cellStyle name="Normal 16 2 2 2 2 3 2 2" xfId="54500"/>
    <cellStyle name="Normal 16 2 2 2 2 3 3" xfId="40176"/>
    <cellStyle name="Normal 16 2 2 2 2 4" xfId="18602"/>
    <cellStyle name="Normal 16 2 2 2 2 4 2" xfId="47338"/>
    <cellStyle name="Normal 16 2 2 2 2 5" xfId="33014"/>
    <cellStyle name="Normal 16 2 2 2 3" xfId="5919"/>
    <cellStyle name="Normal 16 2 2 2 3 2" xfId="13179"/>
    <cellStyle name="Normal 16 2 2 2 3 2 2" xfId="27557"/>
    <cellStyle name="Normal 16 2 2 2 3 2 2 2" xfId="56291"/>
    <cellStyle name="Normal 16 2 2 2 3 2 3" xfId="41967"/>
    <cellStyle name="Normal 16 2 2 2 3 3" xfId="20394"/>
    <cellStyle name="Normal 16 2 2 2 3 3 2" xfId="49129"/>
    <cellStyle name="Normal 16 2 2 2 3 4" xfId="34805"/>
    <cellStyle name="Normal 16 2 2 2 4" xfId="9592"/>
    <cellStyle name="Normal 16 2 2 2 4 2" xfId="23975"/>
    <cellStyle name="Normal 16 2 2 2 4 2 2" xfId="52710"/>
    <cellStyle name="Normal 16 2 2 2 4 3" xfId="38386"/>
    <cellStyle name="Normal 16 2 2 2 5" xfId="16812"/>
    <cellStyle name="Normal 16 2 2 2 5 2" xfId="45548"/>
    <cellStyle name="Normal 16 2 2 2 6" xfId="31224"/>
    <cellStyle name="Normal 16 2 2 3" xfId="3154"/>
    <cellStyle name="Normal 16 2 2 3 2" xfId="6814"/>
    <cellStyle name="Normal 16 2 2 3 2 2" xfId="14074"/>
    <cellStyle name="Normal 16 2 2 3 2 2 2" xfId="28452"/>
    <cellStyle name="Normal 16 2 2 3 2 2 2 2" xfId="57186"/>
    <cellStyle name="Normal 16 2 2 3 2 2 3" xfId="42862"/>
    <cellStyle name="Normal 16 2 2 3 2 3" xfId="21289"/>
    <cellStyle name="Normal 16 2 2 3 2 3 2" xfId="50024"/>
    <cellStyle name="Normal 16 2 2 3 2 4" xfId="35700"/>
    <cellStyle name="Normal 16 2 2 3 3" xfId="10487"/>
    <cellStyle name="Normal 16 2 2 3 3 2" xfId="24870"/>
    <cellStyle name="Normal 16 2 2 3 3 2 2" xfId="53605"/>
    <cellStyle name="Normal 16 2 2 3 3 3" xfId="39281"/>
    <cellStyle name="Normal 16 2 2 3 4" xfId="17707"/>
    <cellStyle name="Normal 16 2 2 3 4 2" xfId="46443"/>
    <cellStyle name="Normal 16 2 2 3 5" xfId="32119"/>
    <cellStyle name="Normal 16 2 2 4" xfId="5019"/>
    <cellStyle name="Normal 16 2 2 4 2" xfId="12284"/>
    <cellStyle name="Normal 16 2 2 4 2 2" xfId="26662"/>
    <cellStyle name="Normal 16 2 2 4 2 2 2" xfId="55396"/>
    <cellStyle name="Normal 16 2 2 4 2 3" xfId="41072"/>
    <cellStyle name="Normal 16 2 2 4 3" xfId="19499"/>
    <cellStyle name="Normal 16 2 2 4 3 2" xfId="48234"/>
    <cellStyle name="Normal 16 2 2 4 4" xfId="33910"/>
    <cellStyle name="Normal 16 2 2 5" xfId="8691"/>
    <cellStyle name="Normal 16 2 2 5 2" xfId="23080"/>
    <cellStyle name="Normal 16 2 2 5 2 2" xfId="51815"/>
    <cellStyle name="Normal 16 2 2 5 3" xfId="37491"/>
    <cellStyle name="Normal 16 2 2 6" xfId="15917"/>
    <cellStyle name="Normal 16 2 2 6 2" xfId="44653"/>
    <cellStyle name="Normal 16 2 2 7" xfId="30329"/>
    <cellStyle name="Normal 16 2 3" xfId="1811"/>
    <cellStyle name="Normal 16 2 3 2" xfId="3603"/>
    <cellStyle name="Normal 16 2 3 2 2" xfId="7262"/>
    <cellStyle name="Normal 16 2 3 2 2 2" xfId="14522"/>
    <cellStyle name="Normal 16 2 3 2 2 2 2" xfId="28900"/>
    <cellStyle name="Normal 16 2 3 2 2 2 2 2" xfId="57634"/>
    <cellStyle name="Normal 16 2 3 2 2 2 3" xfId="43310"/>
    <cellStyle name="Normal 16 2 3 2 2 3" xfId="21737"/>
    <cellStyle name="Normal 16 2 3 2 2 3 2" xfId="50472"/>
    <cellStyle name="Normal 16 2 3 2 2 4" xfId="36148"/>
    <cellStyle name="Normal 16 2 3 2 3" xfId="10935"/>
    <cellStyle name="Normal 16 2 3 2 3 2" xfId="25318"/>
    <cellStyle name="Normal 16 2 3 2 3 2 2" xfId="54053"/>
    <cellStyle name="Normal 16 2 3 2 3 3" xfId="39729"/>
    <cellStyle name="Normal 16 2 3 2 4" xfId="18155"/>
    <cellStyle name="Normal 16 2 3 2 4 2" xfId="46891"/>
    <cellStyle name="Normal 16 2 3 2 5" xfId="32567"/>
    <cellStyle name="Normal 16 2 3 3" xfId="5472"/>
    <cellStyle name="Normal 16 2 3 3 2" xfId="12732"/>
    <cellStyle name="Normal 16 2 3 3 2 2" xfId="27110"/>
    <cellStyle name="Normal 16 2 3 3 2 2 2" xfId="55844"/>
    <cellStyle name="Normal 16 2 3 3 2 3" xfId="41520"/>
    <cellStyle name="Normal 16 2 3 3 3" xfId="19947"/>
    <cellStyle name="Normal 16 2 3 3 3 2" xfId="48682"/>
    <cellStyle name="Normal 16 2 3 3 4" xfId="34358"/>
    <cellStyle name="Normal 16 2 3 4" xfId="9145"/>
    <cellStyle name="Normal 16 2 3 4 2" xfId="23528"/>
    <cellStyle name="Normal 16 2 3 4 2 2" xfId="52263"/>
    <cellStyle name="Normal 16 2 3 4 3" xfId="37939"/>
    <cellStyle name="Normal 16 2 3 5" xfId="16365"/>
    <cellStyle name="Normal 16 2 3 5 2" xfId="45101"/>
    <cellStyle name="Normal 16 2 3 6" xfId="30777"/>
    <cellStyle name="Normal 16 2 4" xfId="2707"/>
    <cellStyle name="Normal 16 2 4 2" xfId="6367"/>
    <cellStyle name="Normal 16 2 4 2 2" xfId="13627"/>
    <cellStyle name="Normal 16 2 4 2 2 2" xfId="28005"/>
    <cellStyle name="Normal 16 2 4 2 2 2 2" xfId="56739"/>
    <cellStyle name="Normal 16 2 4 2 2 3" xfId="42415"/>
    <cellStyle name="Normal 16 2 4 2 3" xfId="20842"/>
    <cellStyle name="Normal 16 2 4 2 3 2" xfId="49577"/>
    <cellStyle name="Normal 16 2 4 2 4" xfId="35253"/>
    <cellStyle name="Normal 16 2 4 3" xfId="10040"/>
    <cellStyle name="Normal 16 2 4 3 2" xfId="24423"/>
    <cellStyle name="Normal 16 2 4 3 2 2" xfId="53158"/>
    <cellStyle name="Normal 16 2 4 3 3" xfId="38834"/>
    <cellStyle name="Normal 16 2 4 4" xfId="17260"/>
    <cellStyle name="Normal 16 2 4 4 2" xfId="45996"/>
    <cellStyle name="Normal 16 2 4 5" xfId="31672"/>
    <cellStyle name="Normal 16 2 5" xfId="4571"/>
    <cellStyle name="Normal 16 2 5 2" xfId="11837"/>
    <cellStyle name="Normal 16 2 5 2 2" xfId="26215"/>
    <cellStyle name="Normal 16 2 5 2 2 2" xfId="54949"/>
    <cellStyle name="Normal 16 2 5 2 3" xfId="40625"/>
    <cellStyle name="Normal 16 2 5 3" xfId="19052"/>
    <cellStyle name="Normal 16 2 5 3 2" xfId="47787"/>
    <cellStyle name="Normal 16 2 5 4" xfId="33463"/>
    <cellStyle name="Normal 16 2 6" xfId="8244"/>
    <cellStyle name="Normal 16 2 6 2" xfId="22633"/>
    <cellStyle name="Normal 16 2 6 2 2" xfId="51368"/>
    <cellStyle name="Normal 16 2 6 3" xfId="37044"/>
    <cellStyle name="Normal 16 2 7" xfId="15470"/>
    <cellStyle name="Normal 16 2 7 2" xfId="44206"/>
    <cellStyle name="Normal 16 2 8" xfId="29882"/>
    <cellStyle name="Normal 16 3" xfId="1051"/>
    <cellStyle name="Normal 16 3 2" xfId="2034"/>
    <cellStyle name="Normal 16 3 2 2" xfId="3826"/>
    <cellStyle name="Normal 16 3 2 2 2" xfId="7485"/>
    <cellStyle name="Normal 16 3 2 2 2 2" xfId="14745"/>
    <cellStyle name="Normal 16 3 2 2 2 2 2" xfId="29123"/>
    <cellStyle name="Normal 16 3 2 2 2 2 2 2" xfId="57857"/>
    <cellStyle name="Normal 16 3 2 2 2 2 3" xfId="43533"/>
    <cellStyle name="Normal 16 3 2 2 2 3" xfId="21960"/>
    <cellStyle name="Normal 16 3 2 2 2 3 2" xfId="50695"/>
    <cellStyle name="Normal 16 3 2 2 2 4" xfId="36371"/>
    <cellStyle name="Normal 16 3 2 2 3" xfId="11158"/>
    <cellStyle name="Normal 16 3 2 2 3 2" xfId="25541"/>
    <cellStyle name="Normal 16 3 2 2 3 2 2" xfId="54276"/>
    <cellStyle name="Normal 16 3 2 2 3 3" xfId="39952"/>
    <cellStyle name="Normal 16 3 2 2 4" xfId="18378"/>
    <cellStyle name="Normal 16 3 2 2 4 2" xfId="47114"/>
    <cellStyle name="Normal 16 3 2 2 5" xfId="32790"/>
    <cellStyle name="Normal 16 3 2 3" xfId="5695"/>
    <cellStyle name="Normal 16 3 2 3 2" xfId="12955"/>
    <cellStyle name="Normal 16 3 2 3 2 2" xfId="27333"/>
    <cellStyle name="Normal 16 3 2 3 2 2 2" xfId="56067"/>
    <cellStyle name="Normal 16 3 2 3 2 3" xfId="41743"/>
    <cellStyle name="Normal 16 3 2 3 3" xfId="20170"/>
    <cellStyle name="Normal 16 3 2 3 3 2" xfId="48905"/>
    <cellStyle name="Normal 16 3 2 3 4" xfId="34581"/>
    <cellStyle name="Normal 16 3 2 4" xfId="9368"/>
    <cellStyle name="Normal 16 3 2 4 2" xfId="23751"/>
    <cellStyle name="Normal 16 3 2 4 2 2" xfId="52486"/>
    <cellStyle name="Normal 16 3 2 4 3" xfId="38162"/>
    <cellStyle name="Normal 16 3 2 5" xfId="16588"/>
    <cellStyle name="Normal 16 3 2 5 2" xfId="45324"/>
    <cellStyle name="Normal 16 3 2 6" xfId="31000"/>
    <cellStyle name="Normal 16 3 3" xfId="2930"/>
    <cellStyle name="Normal 16 3 3 2" xfId="6590"/>
    <cellStyle name="Normal 16 3 3 2 2" xfId="13850"/>
    <cellStyle name="Normal 16 3 3 2 2 2" xfId="28228"/>
    <cellStyle name="Normal 16 3 3 2 2 2 2" xfId="56962"/>
    <cellStyle name="Normal 16 3 3 2 2 3" xfId="42638"/>
    <cellStyle name="Normal 16 3 3 2 3" xfId="21065"/>
    <cellStyle name="Normal 16 3 3 2 3 2" xfId="49800"/>
    <cellStyle name="Normal 16 3 3 2 4" xfId="35476"/>
    <cellStyle name="Normal 16 3 3 3" xfId="10263"/>
    <cellStyle name="Normal 16 3 3 3 2" xfId="24646"/>
    <cellStyle name="Normal 16 3 3 3 2 2" xfId="53381"/>
    <cellStyle name="Normal 16 3 3 3 3" xfId="39057"/>
    <cellStyle name="Normal 16 3 3 4" xfId="17483"/>
    <cellStyle name="Normal 16 3 3 4 2" xfId="46219"/>
    <cellStyle name="Normal 16 3 3 5" xfId="31895"/>
    <cellStyle name="Normal 16 3 4" xfId="4795"/>
    <cellStyle name="Normal 16 3 4 2" xfId="12060"/>
    <cellStyle name="Normal 16 3 4 2 2" xfId="26438"/>
    <cellStyle name="Normal 16 3 4 2 2 2" xfId="55172"/>
    <cellStyle name="Normal 16 3 4 2 3" xfId="40848"/>
    <cellStyle name="Normal 16 3 4 3" xfId="19275"/>
    <cellStyle name="Normal 16 3 4 3 2" xfId="48010"/>
    <cellStyle name="Normal 16 3 4 4" xfId="33686"/>
    <cellStyle name="Normal 16 3 5" xfId="8467"/>
    <cellStyle name="Normal 16 3 5 2" xfId="22856"/>
    <cellStyle name="Normal 16 3 5 2 2" xfId="51591"/>
    <cellStyle name="Normal 16 3 5 3" xfId="37267"/>
    <cellStyle name="Normal 16 3 6" xfId="15693"/>
    <cellStyle name="Normal 16 3 6 2" xfId="44429"/>
    <cellStyle name="Normal 16 3 7" xfId="30105"/>
    <cellStyle name="Normal 16 4" xfId="1575"/>
    <cellStyle name="Normal 16 4 2" xfId="3379"/>
    <cellStyle name="Normal 16 4 2 2" xfId="7038"/>
    <cellStyle name="Normal 16 4 2 2 2" xfId="14298"/>
    <cellStyle name="Normal 16 4 2 2 2 2" xfId="28676"/>
    <cellStyle name="Normal 16 4 2 2 2 2 2" xfId="57410"/>
    <cellStyle name="Normal 16 4 2 2 2 3" xfId="43086"/>
    <cellStyle name="Normal 16 4 2 2 3" xfId="21513"/>
    <cellStyle name="Normal 16 4 2 2 3 2" xfId="50248"/>
    <cellStyle name="Normal 16 4 2 2 4" xfId="35924"/>
    <cellStyle name="Normal 16 4 2 3" xfId="10711"/>
    <cellStyle name="Normal 16 4 2 3 2" xfId="25094"/>
    <cellStyle name="Normal 16 4 2 3 2 2" xfId="53829"/>
    <cellStyle name="Normal 16 4 2 3 3" xfId="39505"/>
    <cellStyle name="Normal 16 4 2 4" xfId="17931"/>
    <cellStyle name="Normal 16 4 2 4 2" xfId="46667"/>
    <cellStyle name="Normal 16 4 2 5" xfId="32343"/>
    <cellStyle name="Normal 16 4 3" xfId="5248"/>
    <cellStyle name="Normal 16 4 3 2" xfId="12508"/>
    <cellStyle name="Normal 16 4 3 2 2" xfId="26886"/>
    <cellStyle name="Normal 16 4 3 2 2 2" xfId="55620"/>
    <cellStyle name="Normal 16 4 3 2 3" xfId="41296"/>
    <cellStyle name="Normal 16 4 3 3" xfId="19723"/>
    <cellStyle name="Normal 16 4 3 3 2" xfId="48458"/>
    <cellStyle name="Normal 16 4 3 4" xfId="34134"/>
    <cellStyle name="Normal 16 4 4" xfId="8921"/>
    <cellStyle name="Normal 16 4 4 2" xfId="23304"/>
    <cellStyle name="Normal 16 4 4 2 2" xfId="52039"/>
    <cellStyle name="Normal 16 4 4 3" xfId="37715"/>
    <cellStyle name="Normal 16 4 5" xfId="16141"/>
    <cellStyle name="Normal 16 4 5 2" xfId="44877"/>
    <cellStyle name="Normal 16 4 6" xfId="30553"/>
    <cellStyle name="Normal 16 5" xfId="2483"/>
    <cellStyle name="Normal 16 5 2" xfId="6143"/>
    <cellStyle name="Normal 16 5 2 2" xfId="13403"/>
    <cellStyle name="Normal 16 5 2 2 2" xfId="27781"/>
    <cellStyle name="Normal 16 5 2 2 2 2" xfId="56515"/>
    <cellStyle name="Normal 16 5 2 2 3" xfId="42191"/>
    <cellStyle name="Normal 16 5 2 3" xfId="20618"/>
    <cellStyle name="Normal 16 5 2 3 2" xfId="49353"/>
    <cellStyle name="Normal 16 5 2 4" xfId="35029"/>
    <cellStyle name="Normal 16 5 3" xfId="9816"/>
    <cellStyle name="Normal 16 5 3 2" xfId="24199"/>
    <cellStyle name="Normal 16 5 3 2 2" xfId="52934"/>
    <cellStyle name="Normal 16 5 3 3" xfId="38610"/>
    <cellStyle name="Normal 16 5 4" xfId="17036"/>
    <cellStyle name="Normal 16 5 4 2" xfId="45772"/>
    <cellStyle name="Normal 16 5 5" xfId="31448"/>
    <cellStyle name="Normal 16 6" xfId="4342"/>
    <cellStyle name="Normal 16 6 2" xfId="11612"/>
    <cellStyle name="Normal 16 6 2 2" xfId="25991"/>
    <cellStyle name="Normal 16 6 2 2 2" xfId="54725"/>
    <cellStyle name="Normal 16 6 2 3" xfId="40401"/>
    <cellStyle name="Normal 16 6 3" xfId="18828"/>
    <cellStyle name="Normal 16 6 3 2" xfId="47563"/>
    <cellStyle name="Normal 16 6 4" xfId="33239"/>
    <cellStyle name="Normal 16 7" xfId="8011"/>
    <cellStyle name="Normal 16 7 2" xfId="22409"/>
    <cellStyle name="Normal 16 7 2 2" xfId="51144"/>
    <cellStyle name="Normal 16 7 3" xfId="36820"/>
    <cellStyle name="Normal 16 8" xfId="15246"/>
    <cellStyle name="Normal 16 8 2" xfId="43982"/>
    <cellStyle name="Normal 16 9" xfId="29658"/>
    <cellStyle name="Normal 17" xfId="555"/>
    <cellStyle name="Normal 17 2" xfId="843"/>
    <cellStyle name="Normal 18" xfId="668"/>
    <cellStyle name="Normal 18 2" xfId="1163"/>
    <cellStyle name="Normal 18 2 2" xfId="2146"/>
    <cellStyle name="Normal 18 2 2 2" xfId="3938"/>
    <cellStyle name="Normal 18 2 2 2 2" xfId="7597"/>
    <cellStyle name="Normal 18 2 2 2 2 2" xfId="14857"/>
    <cellStyle name="Normal 18 2 2 2 2 2 2" xfId="29235"/>
    <cellStyle name="Normal 18 2 2 2 2 2 2 2" xfId="57969"/>
    <cellStyle name="Normal 18 2 2 2 2 2 3" xfId="43645"/>
    <cellStyle name="Normal 18 2 2 2 2 3" xfId="22072"/>
    <cellStyle name="Normal 18 2 2 2 2 3 2" xfId="50807"/>
    <cellStyle name="Normal 18 2 2 2 2 4" xfId="36483"/>
    <cellStyle name="Normal 18 2 2 2 3" xfId="11270"/>
    <cellStyle name="Normal 18 2 2 2 3 2" xfId="25653"/>
    <cellStyle name="Normal 18 2 2 2 3 2 2" xfId="54388"/>
    <cellStyle name="Normal 18 2 2 2 3 3" xfId="40064"/>
    <cellStyle name="Normal 18 2 2 2 4" xfId="18490"/>
    <cellStyle name="Normal 18 2 2 2 4 2" xfId="47226"/>
    <cellStyle name="Normal 18 2 2 2 5" xfId="32902"/>
    <cellStyle name="Normal 18 2 2 3" xfId="5807"/>
    <cellStyle name="Normal 18 2 2 3 2" xfId="13067"/>
    <cellStyle name="Normal 18 2 2 3 2 2" xfId="27445"/>
    <cellStyle name="Normal 18 2 2 3 2 2 2" xfId="56179"/>
    <cellStyle name="Normal 18 2 2 3 2 3" xfId="41855"/>
    <cellStyle name="Normal 18 2 2 3 3" xfId="20282"/>
    <cellStyle name="Normal 18 2 2 3 3 2" xfId="49017"/>
    <cellStyle name="Normal 18 2 2 3 4" xfId="34693"/>
    <cellStyle name="Normal 18 2 2 4" xfId="9480"/>
    <cellStyle name="Normal 18 2 2 4 2" xfId="23863"/>
    <cellStyle name="Normal 18 2 2 4 2 2" xfId="52598"/>
    <cellStyle name="Normal 18 2 2 4 3" xfId="38274"/>
    <cellStyle name="Normal 18 2 2 5" xfId="16700"/>
    <cellStyle name="Normal 18 2 2 5 2" xfId="45436"/>
    <cellStyle name="Normal 18 2 2 6" xfId="31112"/>
    <cellStyle name="Normal 18 2 3" xfId="3042"/>
    <cellStyle name="Normal 18 2 3 2" xfId="6702"/>
    <cellStyle name="Normal 18 2 3 2 2" xfId="13962"/>
    <cellStyle name="Normal 18 2 3 2 2 2" xfId="28340"/>
    <cellStyle name="Normal 18 2 3 2 2 2 2" xfId="57074"/>
    <cellStyle name="Normal 18 2 3 2 2 3" xfId="42750"/>
    <cellStyle name="Normal 18 2 3 2 3" xfId="21177"/>
    <cellStyle name="Normal 18 2 3 2 3 2" xfId="49912"/>
    <cellStyle name="Normal 18 2 3 2 4" xfId="35588"/>
    <cellStyle name="Normal 18 2 3 3" xfId="10375"/>
    <cellStyle name="Normal 18 2 3 3 2" xfId="24758"/>
    <cellStyle name="Normal 18 2 3 3 2 2" xfId="53493"/>
    <cellStyle name="Normal 18 2 3 3 3" xfId="39169"/>
    <cellStyle name="Normal 18 2 3 4" xfId="17595"/>
    <cellStyle name="Normal 18 2 3 4 2" xfId="46331"/>
    <cellStyle name="Normal 18 2 3 5" xfId="32007"/>
    <cellStyle name="Normal 18 2 4" xfId="4907"/>
    <cellStyle name="Normal 18 2 4 2" xfId="12172"/>
    <cellStyle name="Normal 18 2 4 2 2" xfId="26550"/>
    <cellStyle name="Normal 18 2 4 2 2 2" xfId="55284"/>
    <cellStyle name="Normal 18 2 4 2 3" xfId="40960"/>
    <cellStyle name="Normal 18 2 4 3" xfId="19387"/>
    <cellStyle name="Normal 18 2 4 3 2" xfId="48122"/>
    <cellStyle name="Normal 18 2 4 4" xfId="33798"/>
    <cellStyle name="Normal 18 2 5" xfId="8579"/>
    <cellStyle name="Normal 18 2 5 2" xfId="22968"/>
    <cellStyle name="Normal 18 2 5 2 2" xfId="51703"/>
    <cellStyle name="Normal 18 2 5 3" xfId="37379"/>
    <cellStyle name="Normal 18 2 6" xfId="15805"/>
    <cellStyle name="Normal 18 2 6 2" xfId="44541"/>
    <cellStyle name="Normal 18 2 7" xfId="30217"/>
    <cellStyle name="Normal 18 3" xfId="1695"/>
    <cellStyle name="Normal 18 3 2" xfId="3491"/>
    <cellStyle name="Normal 18 3 2 2" xfId="7150"/>
    <cellStyle name="Normal 18 3 2 2 2" xfId="14410"/>
    <cellStyle name="Normal 18 3 2 2 2 2" xfId="28788"/>
    <cellStyle name="Normal 18 3 2 2 2 2 2" xfId="57522"/>
    <cellStyle name="Normal 18 3 2 2 2 3" xfId="43198"/>
    <cellStyle name="Normal 18 3 2 2 3" xfId="21625"/>
    <cellStyle name="Normal 18 3 2 2 3 2" xfId="50360"/>
    <cellStyle name="Normal 18 3 2 2 4" xfId="36036"/>
    <cellStyle name="Normal 18 3 2 3" xfId="10823"/>
    <cellStyle name="Normal 18 3 2 3 2" xfId="25206"/>
    <cellStyle name="Normal 18 3 2 3 2 2" xfId="53941"/>
    <cellStyle name="Normal 18 3 2 3 3" xfId="39617"/>
    <cellStyle name="Normal 18 3 2 4" xfId="18043"/>
    <cellStyle name="Normal 18 3 2 4 2" xfId="46779"/>
    <cellStyle name="Normal 18 3 2 5" xfId="32455"/>
    <cellStyle name="Normal 18 3 3" xfId="5360"/>
    <cellStyle name="Normal 18 3 3 2" xfId="12620"/>
    <cellStyle name="Normal 18 3 3 2 2" xfId="26998"/>
    <cellStyle name="Normal 18 3 3 2 2 2" xfId="55732"/>
    <cellStyle name="Normal 18 3 3 2 3" xfId="41408"/>
    <cellStyle name="Normal 18 3 3 3" xfId="19835"/>
    <cellStyle name="Normal 18 3 3 3 2" xfId="48570"/>
    <cellStyle name="Normal 18 3 3 4" xfId="34246"/>
    <cellStyle name="Normal 18 3 4" xfId="9033"/>
    <cellStyle name="Normal 18 3 4 2" xfId="23416"/>
    <cellStyle name="Normal 18 3 4 2 2" xfId="52151"/>
    <cellStyle name="Normal 18 3 4 3" xfId="37827"/>
    <cellStyle name="Normal 18 3 5" xfId="16253"/>
    <cellStyle name="Normal 18 3 5 2" xfId="44989"/>
    <cellStyle name="Normal 18 3 6" xfId="30665"/>
    <cellStyle name="Normal 18 4" xfId="2595"/>
    <cellStyle name="Normal 18 4 2" xfId="6255"/>
    <cellStyle name="Normal 18 4 2 2" xfId="13515"/>
    <cellStyle name="Normal 18 4 2 2 2" xfId="27893"/>
    <cellStyle name="Normal 18 4 2 2 2 2" xfId="56627"/>
    <cellStyle name="Normal 18 4 2 2 3" xfId="42303"/>
    <cellStyle name="Normal 18 4 2 3" xfId="20730"/>
    <cellStyle name="Normal 18 4 2 3 2" xfId="49465"/>
    <cellStyle name="Normal 18 4 2 4" xfId="35141"/>
    <cellStyle name="Normal 18 4 3" xfId="9928"/>
    <cellStyle name="Normal 18 4 3 2" xfId="24311"/>
    <cellStyle name="Normal 18 4 3 2 2" xfId="53046"/>
    <cellStyle name="Normal 18 4 3 3" xfId="38722"/>
    <cellStyle name="Normal 18 4 4" xfId="17148"/>
    <cellStyle name="Normal 18 4 4 2" xfId="45884"/>
    <cellStyle name="Normal 18 4 5" xfId="31560"/>
    <cellStyle name="Normal 18 5" xfId="4458"/>
    <cellStyle name="Normal 18 5 2" xfId="11725"/>
    <cellStyle name="Normal 18 5 2 2" xfId="26103"/>
    <cellStyle name="Normal 18 5 2 2 2" xfId="54837"/>
    <cellStyle name="Normal 18 5 2 3" xfId="40513"/>
    <cellStyle name="Normal 18 5 3" xfId="18940"/>
    <cellStyle name="Normal 18 5 3 2" xfId="47675"/>
    <cellStyle name="Normal 18 5 4" xfId="33351"/>
    <cellStyle name="Normal 18 6" xfId="8129"/>
    <cellStyle name="Normal 18 6 2" xfId="22521"/>
    <cellStyle name="Normal 18 6 2 2" xfId="51256"/>
    <cellStyle name="Normal 18 6 3" xfId="36932"/>
    <cellStyle name="Normal 18 7" xfId="15358"/>
    <cellStyle name="Normal 18 7 2" xfId="44094"/>
    <cellStyle name="Normal 18 8" xfId="29770"/>
    <cellStyle name="Normal 19" xfId="669"/>
    <cellStyle name="Normal 2" xfId="45"/>
    <cellStyle name="Normal 20" xfId="1388"/>
    <cellStyle name="Normal 20 2" xfId="3267"/>
    <cellStyle name="Normal 20 3" xfId="2371"/>
    <cellStyle name="Normal 20 3 2" xfId="15083"/>
    <cellStyle name="Normal 21" xfId="1387"/>
    <cellStyle name="Normal 21 2" xfId="3266"/>
    <cellStyle name="Normal 21 2 2" xfId="6926"/>
    <cellStyle name="Normal 21 2 2 2" xfId="14186"/>
    <cellStyle name="Normal 21 2 2 2 2" xfId="28564"/>
    <cellStyle name="Normal 21 2 2 2 2 2" xfId="57298"/>
    <cellStyle name="Normal 21 2 2 2 3" xfId="42974"/>
    <cellStyle name="Normal 21 2 2 3" xfId="21401"/>
    <cellStyle name="Normal 21 2 2 3 2" xfId="50136"/>
    <cellStyle name="Normal 21 2 2 4" xfId="35812"/>
    <cellStyle name="Normal 21 2 3" xfId="10599"/>
    <cellStyle name="Normal 21 2 3 2" xfId="24982"/>
    <cellStyle name="Normal 21 2 3 2 2" xfId="53717"/>
    <cellStyle name="Normal 21 2 3 3" xfId="39393"/>
    <cellStyle name="Normal 21 2 4" xfId="17819"/>
    <cellStyle name="Normal 21 2 4 2" xfId="46555"/>
    <cellStyle name="Normal 21 2 5" xfId="32231"/>
    <cellStyle name="Normal 21 3" xfId="5131"/>
    <cellStyle name="Normal 21 3 2" xfId="12396"/>
    <cellStyle name="Normal 21 3 2 2" xfId="26774"/>
    <cellStyle name="Normal 21 3 2 2 2" xfId="55508"/>
    <cellStyle name="Normal 21 3 2 3" xfId="41184"/>
    <cellStyle name="Normal 21 3 3" xfId="19611"/>
    <cellStyle name="Normal 21 3 3 2" xfId="48346"/>
    <cellStyle name="Normal 21 3 4" xfId="34022"/>
    <cellStyle name="Normal 21 4" xfId="8803"/>
    <cellStyle name="Normal 21 4 2" xfId="23192"/>
    <cellStyle name="Normal 21 4 2 2" xfId="51927"/>
    <cellStyle name="Normal 21 4 3" xfId="37603"/>
    <cellStyle name="Normal 21 5" xfId="16029"/>
    <cellStyle name="Normal 21 5 2" xfId="44765"/>
    <cellStyle name="Normal 21 6" xfId="30441"/>
    <cellStyle name="Normal 22" xfId="1519"/>
    <cellStyle name="Normal 22 2" xfId="15082"/>
    <cellStyle name="Normal 23" xfId="2370"/>
    <cellStyle name="Normal 23 2" xfId="6031"/>
    <cellStyle name="Normal 23 2 2" xfId="13291"/>
    <cellStyle name="Normal 23 2 2 2" xfId="27669"/>
    <cellStyle name="Normal 23 2 2 2 2" xfId="56403"/>
    <cellStyle name="Normal 23 2 2 3" xfId="42079"/>
    <cellStyle name="Normal 23 2 3" xfId="20506"/>
    <cellStyle name="Normal 23 2 3 2" xfId="49241"/>
    <cellStyle name="Normal 23 2 4" xfId="34917"/>
    <cellStyle name="Normal 23 3" xfId="9704"/>
    <cellStyle name="Normal 23 3 2" xfId="24087"/>
    <cellStyle name="Normal 23 3 2 2" xfId="52822"/>
    <cellStyle name="Normal 23 3 3" xfId="38498"/>
    <cellStyle name="Normal 23 4" xfId="16924"/>
    <cellStyle name="Normal 23 4 2" xfId="45660"/>
    <cellStyle name="Normal 23 5" xfId="31336"/>
    <cellStyle name="Normal 24" xfId="4162"/>
    <cellStyle name="Normal 24 2" xfId="7821"/>
    <cellStyle name="Normal 24 2 2" xfId="15081"/>
    <cellStyle name="Normal 24 2 2 2" xfId="29459"/>
    <cellStyle name="Normal 24 2 2 2 2" xfId="58193"/>
    <cellStyle name="Normal 24 2 2 3" xfId="43869"/>
    <cellStyle name="Normal 24 2 3" xfId="22296"/>
    <cellStyle name="Normal 24 2 3 2" xfId="51031"/>
    <cellStyle name="Normal 24 2 4" xfId="36707"/>
    <cellStyle name="Normal 24 3" xfId="11494"/>
    <cellStyle name="Normal 24 3 2" xfId="25877"/>
    <cellStyle name="Normal 24 3 2 2" xfId="54612"/>
    <cellStyle name="Normal 24 3 3" xfId="40288"/>
    <cellStyle name="Normal 24 4" xfId="18714"/>
    <cellStyle name="Normal 24 4 2" xfId="47450"/>
    <cellStyle name="Normal 24 5" xfId="33126"/>
    <cellStyle name="Normal 25" xfId="4164"/>
    <cellStyle name="Normal 25 2" xfId="15084"/>
    <cellStyle name="Normal 26" xfId="4163"/>
    <cellStyle name="Normal 26 2" xfId="11495"/>
    <cellStyle name="Normal 26 2 2" xfId="25878"/>
    <cellStyle name="Normal 26 2 2 2" xfId="54613"/>
    <cellStyle name="Normal 26 2 3" xfId="40289"/>
    <cellStyle name="Normal 26 3" xfId="18715"/>
    <cellStyle name="Normal 26 3 2" xfId="47451"/>
    <cellStyle name="Normal 26 4" xfId="33127"/>
    <cellStyle name="Normal 27" xfId="4215"/>
    <cellStyle name="Normal 27 2" xfId="15085"/>
    <cellStyle name="Normal 28" xfId="7833"/>
    <cellStyle name="Normal 28 2" xfId="15086"/>
    <cellStyle name="Normal 29" xfId="7832"/>
    <cellStyle name="Normal 29 2" xfId="22297"/>
    <cellStyle name="Normal 29 2 2" xfId="51032"/>
    <cellStyle name="Normal 29 3" xfId="36708"/>
    <cellStyle name="Normal 3" xfId="44"/>
    <cellStyle name="Normal 3 10" xfId="940"/>
    <cellStyle name="Normal 3 10 2" xfId="1923"/>
    <cellStyle name="Normal 3 10 2 2" xfId="3715"/>
    <cellStyle name="Normal 3 10 2 2 2" xfId="7374"/>
    <cellStyle name="Normal 3 10 2 2 2 2" xfId="14634"/>
    <cellStyle name="Normal 3 10 2 2 2 2 2" xfId="29012"/>
    <cellStyle name="Normal 3 10 2 2 2 2 2 2" xfId="57746"/>
    <cellStyle name="Normal 3 10 2 2 2 2 3" xfId="43422"/>
    <cellStyle name="Normal 3 10 2 2 2 3" xfId="21849"/>
    <cellStyle name="Normal 3 10 2 2 2 3 2" xfId="50584"/>
    <cellStyle name="Normal 3 10 2 2 2 4" xfId="36260"/>
    <cellStyle name="Normal 3 10 2 2 3" xfId="11047"/>
    <cellStyle name="Normal 3 10 2 2 3 2" xfId="25430"/>
    <cellStyle name="Normal 3 10 2 2 3 2 2" xfId="54165"/>
    <cellStyle name="Normal 3 10 2 2 3 3" xfId="39841"/>
    <cellStyle name="Normal 3 10 2 2 4" xfId="18267"/>
    <cellStyle name="Normal 3 10 2 2 4 2" xfId="47003"/>
    <cellStyle name="Normal 3 10 2 2 5" xfId="32679"/>
    <cellStyle name="Normal 3 10 2 3" xfId="5584"/>
    <cellStyle name="Normal 3 10 2 3 2" xfId="12844"/>
    <cellStyle name="Normal 3 10 2 3 2 2" xfId="27222"/>
    <cellStyle name="Normal 3 10 2 3 2 2 2" xfId="55956"/>
    <cellStyle name="Normal 3 10 2 3 2 3" xfId="41632"/>
    <cellStyle name="Normal 3 10 2 3 3" xfId="20059"/>
    <cellStyle name="Normal 3 10 2 3 3 2" xfId="48794"/>
    <cellStyle name="Normal 3 10 2 3 4" xfId="34470"/>
    <cellStyle name="Normal 3 10 2 4" xfId="9257"/>
    <cellStyle name="Normal 3 10 2 4 2" xfId="23640"/>
    <cellStyle name="Normal 3 10 2 4 2 2" xfId="52375"/>
    <cellStyle name="Normal 3 10 2 4 3" xfId="38051"/>
    <cellStyle name="Normal 3 10 2 5" xfId="16477"/>
    <cellStyle name="Normal 3 10 2 5 2" xfId="45213"/>
    <cellStyle name="Normal 3 10 2 6" xfId="30889"/>
    <cellStyle name="Normal 3 10 3" xfId="2819"/>
    <cellStyle name="Normal 3 10 3 2" xfId="6479"/>
    <cellStyle name="Normal 3 10 3 2 2" xfId="13739"/>
    <cellStyle name="Normal 3 10 3 2 2 2" xfId="28117"/>
    <cellStyle name="Normal 3 10 3 2 2 2 2" xfId="56851"/>
    <cellStyle name="Normal 3 10 3 2 2 3" xfId="42527"/>
    <cellStyle name="Normal 3 10 3 2 3" xfId="20954"/>
    <cellStyle name="Normal 3 10 3 2 3 2" xfId="49689"/>
    <cellStyle name="Normal 3 10 3 2 4" xfId="35365"/>
    <cellStyle name="Normal 3 10 3 3" xfId="10152"/>
    <cellStyle name="Normal 3 10 3 3 2" xfId="24535"/>
    <cellStyle name="Normal 3 10 3 3 2 2" xfId="53270"/>
    <cellStyle name="Normal 3 10 3 3 3" xfId="38946"/>
    <cellStyle name="Normal 3 10 3 4" xfId="17372"/>
    <cellStyle name="Normal 3 10 3 4 2" xfId="46108"/>
    <cellStyle name="Normal 3 10 3 5" xfId="31784"/>
    <cellStyle name="Normal 3 10 4" xfId="4684"/>
    <cellStyle name="Normal 3 10 4 2" xfId="11949"/>
    <cellStyle name="Normal 3 10 4 2 2" xfId="26327"/>
    <cellStyle name="Normal 3 10 4 2 2 2" xfId="55061"/>
    <cellStyle name="Normal 3 10 4 2 3" xfId="40737"/>
    <cellStyle name="Normal 3 10 4 3" xfId="19164"/>
    <cellStyle name="Normal 3 10 4 3 2" xfId="47899"/>
    <cellStyle name="Normal 3 10 4 4" xfId="33575"/>
    <cellStyle name="Normal 3 10 5" xfId="8356"/>
    <cellStyle name="Normal 3 10 5 2" xfId="22745"/>
    <cellStyle name="Normal 3 10 5 2 2" xfId="51480"/>
    <cellStyle name="Normal 3 10 5 3" xfId="37156"/>
    <cellStyle name="Normal 3 10 6" xfId="15582"/>
    <cellStyle name="Normal 3 10 6 2" xfId="44318"/>
    <cellStyle name="Normal 3 10 7" xfId="29994"/>
    <cellStyle name="Normal 3 11" xfId="1432"/>
    <cellStyle name="Normal 3 11 2" xfId="3268"/>
    <cellStyle name="Normal 3 11 2 2" xfId="6927"/>
    <cellStyle name="Normal 3 11 2 2 2" xfId="14187"/>
    <cellStyle name="Normal 3 11 2 2 2 2" xfId="28565"/>
    <cellStyle name="Normal 3 11 2 2 2 2 2" xfId="57299"/>
    <cellStyle name="Normal 3 11 2 2 2 3" xfId="42975"/>
    <cellStyle name="Normal 3 11 2 2 3" xfId="21402"/>
    <cellStyle name="Normal 3 11 2 2 3 2" xfId="50137"/>
    <cellStyle name="Normal 3 11 2 2 4" xfId="35813"/>
    <cellStyle name="Normal 3 11 2 3" xfId="10600"/>
    <cellStyle name="Normal 3 11 2 3 2" xfId="24983"/>
    <cellStyle name="Normal 3 11 2 3 2 2" xfId="53718"/>
    <cellStyle name="Normal 3 11 2 3 3" xfId="39394"/>
    <cellStyle name="Normal 3 11 2 4" xfId="17820"/>
    <cellStyle name="Normal 3 11 2 4 2" xfId="46556"/>
    <cellStyle name="Normal 3 11 2 5" xfId="32232"/>
    <cellStyle name="Normal 3 11 3" xfId="5134"/>
    <cellStyle name="Normal 3 11 3 2" xfId="12397"/>
    <cellStyle name="Normal 3 11 3 2 2" xfId="26775"/>
    <cellStyle name="Normal 3 11 3 2 2 2" xfId="55509"/>
    <cellStyle name="Normal 3 11 3 2 3" xfId="41185"/>
    <cellStyle name="Normal 3 11 3 3" xfId="19612"/>
    <cellStyle name="Normal 3 11 3 3 2" xfId="48347"/>
    <cellStyle name="Normal 3 11 3 4" xfId="34023"/>
    <cellStyle name="Normal 3 11 4" xfId="8807"/>
    <cellStyle name="Normal 3 11 4 2" xfId="23193"/>
    <cellStyle name="Normal 3 11 4 2 2" xfId="51928"/>
    <cellStyle name="Normal 3 11 4 3" xfId="37604"/>
    <cellStyle name="Normal 3 11 5" xfId="16030"/>
    <cellStyle name="Normal 3 11 5 2" xfId="44766"/>
    <cellStyle name="Normal 3 11 6" xfId="30442"/>
    <cellStyle name="Normal 3 12" xfId="2372"/>
    <cellStyle name="Normal 3 12 2" xfId="6032"/>
    <cellStyle name="Normal 3 12 2 2" xfId="13292"/>
    <cellStyle name="Normal 3 12 2 2 2" xfId="27670"/>
    <cellStyle name="Normal 3 12 2 2 2 2" xfId="56404"/>
    <cellStyle name="Normal 3 12 2 2 3" xfId="42080"/>
    <cellStyle name="Normal 3 12 2 3" xfId="20507"/>
    <cellStyle name="Normal 3 12 2 3 2" xfId="49242"/>
    <cellStyle name="Normal 3 12 2 4" xfId="34918"/>
    <cellStyle name="Normal 3 12 3" xfId="9705"/>
    <cellStyle name="Normal 3 12 3 2" xfId="24088"/>
    <cellStyle name="Normal 3 12 3 2 2" xfId="52823"/>
    <cellStyle name="Normal 3 12 3 3" xfId="38499"/>
    <cellStyle name="Normal 3 12 4" xfId="16925"/>
    <cellStyle name="Normal 3 12 4 2" xfId="45661"/>
    <cellStyle name="Normal 3 12 5" xfId="31337"/>
    <cellStyle name="Normal 3 13" xfId="4208"/>
    <cellStyle name="Normal 3 13 2" xfId="11499"/>
    <cellStyle name="Normal 3 13 2 2" xfId="25879"/>
    <cellStyle name="Normal 3 13 2 2 2" xfId="54614"/>
    <cellStyle name="Normal 3 13 2 3" xfId="40290"/>
    <cellStyle name="Normal 3 13 3" xfId="18716"/>
    <cellStyle name="Normal 3 13 3 2" xfId="47452"/>
    <cellStyle name="Normal 3 13 4" xfId="33128"/>
    <cellStyle name="Normal 3 14" xfId="7877"/>
    <cellStyle name="Normal 3 14 2" xfId="22298"/>
    <cellStyle name="Normal 3 14 2 2" xfId="51033"/>
    <cellStyle name="Normal 3 14 3" xfId="36709"/>
    <cellStyle name="Normal 3 15" xfId="15133"/>
    <cellStyle name="Normal 3 15 2" xfId="43871"/>
    <cellStyle name="Normal 3 16" xfId="29547"/>
    <cellStyle name="Normal 3 2" xfId="134"/>
    <cellStyle name="Normal 3 2 10" xfId="1442"/>
    <cellStyle name="Normal 3 2 10 2" xfId="3270"/>
    <cellStyle name="Normal 3 2 10 2 2" xfId="6929"/>
    <cellStyle name="Normal 3 2 10 2 2 2" xfId="14189"/>
    <cellStyle name="Normal 3 2 10 2 2 2 2" xfId="28567"/>
    <cellStyle name="Normal 3 2 10 2 2 2 2 2" xfId="57301"/>
    <cellStyle name="Normal 3 2 10 2 2 2 3" xfId="42977"/>
    <cellStyle name="Normal 3 2 10 2 2 3" xfId="21404"/>
    <cellStyle name="Normal 3 2 10 2 2 3 2" xfId="50139"/>
    <cellStyle name="Normal 3 2 10 2 2 4" xfId="35815"/>
    <cellStyle name="Normal 3 2 10 2 3" xfId="10602"/>
    <cellStyle name="Normal 3 2 10 2 3 2" xfId="24985"/>
    <cellStyle name="Normal 3 2 10 2 3 2 2" xfId="53720"/>
    <cellStyle name="Normal 3 2 10 2 3 3" xfId="39396"/>
    <cellStyle name="Normal 3 2 10 2 4" xfId="17822"/>
    <cellStyle name="Normal 3 2 10 2 4 2" xfId="46558"/>
    <cellStyle name="Normal 3 2 10 2 5" xfId="32234"/>
    <cellStyle name="Normal 3 2 10 3" xfId="5137"/>
    <cellStyle name="Normal 3 2 10 3 2" xfId="12399"/>
    <cellStyle name="Normal 3 2 10 3 2 2" xfId="26777"/>
    <cellStyle name="Normal 3 2 10 3 2 2 2" xfId="55511"/>
    <cellStyle name="Normal 3 2 10 3 2 3" xfId="41187"/>
    <cellStyle name="Normal 3 2 10 3 3" xfId="19614"/>
    <cellStyle name="Normal 3 2 10 3 3 2" xfId="48349"/>
    <cellStyle name="Normal 3 2 10 3 4" xfId="34025"/>
    <cellStyle name="Normal 3 2 10 4" xfId="8809"/>
    <cellStyle name="Normal 3 2 10 4 2" xfId="23195"/>
    <cellStyle name="Normal 3 2 10 4 2 2" xfId="51930"/>
    <cellStyle name="Normal 3 2 10 4 3" xfId="37606"/>
    <cellStyle name="Normal 3 2 10 5" xfId="16032"/>
    <cellStyle name="Normal 3 2 10 5 2" xfId="44768"/>
    <cellStyle name="Normal 3 2 10 6" xfId="30444"/>
    <cellStyle name="Normal 3 2 11" xfId="2374"/>
    <cellStyle name="Normal 3 2 11 2" xfId="6034"/>
    <cellStyle name="Normal 3 2 11 2 2" xfId="13294"/>
    <cellStyle name="Normal 3 2 11 2 2 2" xfId="27672"/>
    <cellStyle name="Normal 3 2 11 2 2 2 2" xfId="56406"/>
    <cellStyle name="Normal 3 2 11 2 2 3" xfId="42082"/>
    <cellStyle name="Normal 3 2 11 2 3" xfId="20509"/>
    <cellStyle name="Normal 3 2 11 2 3 2" xfId="49244"/>
    <cellStyle name="Normal 3 2 11 2 4" xfId="34920"/>
    <cellStyle name="Normal 3 2 11 3" xfId="9707"/>
    <cellStyle name="Normal 3 2 11 3 2" xfId="24090"/>
    <cellStyle name="Normal 3 2 11 3 2 2" xfId="52825"/>
    <cellStyle name="Normal 3 2 11 3 3" xfId="38501"/>
    <cellStyle name="Normal 3 2 11 4" xfId="16927"/>
    <cellStyle name="Normal 3 2 11 4 2" xfId="45663"/>
    <cellStyle name="Normal 3 2 11 5" xfId="31339"/>
    <cellStyle name="Normal 3 2 12" xfId="4218"/>
    <cellStyle name="Normal 3 2 12 2" xfId="11502"/>
    <cellStyle name="Normal 3 2 12 2 2" xfId="25882"/>
    <cellStyle name="Normal 3 2 12 2 2 2" xfId="54616"/>
    <cellStyle name="Normal 3 2 12 2 3" xfId="40292"/>
    <cellStyle name="Normal 3 2 12 3" xfId="18719"/>
    <cellStyle name="Normal 3 2 12 3 2" xfId="47454"/>
    <cellStyle name="Normal 3 2 12 4" xfId="33130"/>
    <cellStyle name="Normal 3 2 13" xfId="7886"/>
    <cellStyle name="Normal 3 2 13 2" xfId="22300"/>
    <cellStyle name="Normal 3 2 13 2 2" xfId="51035"/>
    <cellStyle name="Normal 3 2 13 3" xfId="36711"/>
    <cellStyle name="Normal 3 2 14" xfId="15136"/>
    <cellStyle name="Normal 3 2 14 2" xfId="43873"/>
    <cellStyle name="Normal 3 2 15" xfId="29549"/>
    <cellStyle name="Normal 3 2 2" xfId="136"/>
    <cellStyle name="Normal 3 2 2 10" xfId="2376"/>
    <cellStyle name="Normal 3 2 2 10 2" xfId="6036"/>
    <cellStyle name="Normal 3 2 2 10 2 2" xfId="13296"/>
    <cellStyle name="Normal 3 2 2 10 2 2 2" xfId="27674"/>
    <cellStyle name="Normal 3 2 2 10 2 2 2 2" xfId="56408"/>
    <cellStyle name="Normal 3 2 2 10 2 2 3" xfId="42084"/>
    <cellStyle name="Normal 3 2 2 10 2 3" xfId="20511"/>
    <cellStyle name="Normal 3 2 2 10 2 3 2" xfId="49246"/>
    <cellStyle name="Normal 3 2 2 10 2 4" xfId="34922"/>
    <cellStyle name="Normal 3 2 2 10 3" xfId="9709"/>
    <cellStyle name="Normal 3 2 2 10 3 2" xfId="24092"/>
    <cellStyle name="Normal 3 2 2 10 3 2 2" xfId="52827"/>
    <cellStyle name="Normal 3 2 2 10 3 3" xfId="38503"/>
    <cellStyle name="Normal 3 2 2 10 4" xfId="16929"/>
    <cellStyle name="Normal 3 2 2 10 4 2" xfId="45665"/>
    <cellStyle name="Normal 3 2 2 10 5" xfId="31341"/>
    <cellStyle name="Normal 3 2 2 11" xfId="4220"/>
    <cellStyle name="Normal 3 2 2 11 2" xfId="11504"/>
    <cellStyle name="Normal 3 2 2 11 2 2" xfId="25884"/>
    <cellStyle name="Normal 3 2 2 11 2 2 2" xfId="54618"/>
    <cellStyle name="Normal 3 2 2 11 2 3" xfId="40294"/>
    <cellStyle name="Normal 3 2 2 11 3" xfId="18721"/>
    <cellStyle name="Normal 3 2 2 11 3 2" xfId="47456"/>
    <cellStyle name="Normal 3 2 2 11 4" xfId="33132"/>
    <cellStyle name="Normal 3 2 2 12" xfId="7888"/>
    <cellStyle name="Normal 3 2 2 12 2" xfId="22302"/>
    <cellStyle name="Normal 3 2 2 12 2 2" xfId="51037"/>
    <cellStyle name="Normal 3 2 2 12 3" xfId="36713"/>
    <cellStyle name="Normal 3 2 2 13" xfId="15138"/>
    <cellStyle name="Normal 3 2 2 13 2" xfId="43875"/>
    <cellStyle name="Normal 3 2 2 14" xfId="29551"/>
    <cellStyle name="Normal 3 2 2 2" xfId="190"/>
    <cellStyle name="Normal 3 2 2 2 10" xfId="4230"/>
    <cellStyle name="Normal 3 2 2 2 10 2" xfId="11511"/>
    <cellStyle name="Normal 3 2 2 2 10 2 2" xfId="25891"/>
    <cellStyle name="Normal 3 2 2 2 10 2 2 2" xfId="54625"/>
    <cellStyle name="Normal 3 2 2 2 10 2 3" xfId="40301"/>
    <cellStyle name="Normal 3 2 2 2 10 3" xfId="18728"/>
    <cellStyle name="Normal 3 2 2 2 10 3 2" xfId="47463"/>
    <cellStyle name="Normal 3 2 2 2 10 4" xfId="33139"/>
    <cellStyle name="Normal 3 2 2 2 11" xfId="7899"/>
    <cellStyle name="Normal 3 2 2 2 11 2" xfId="22309"/>
    <cellStyle name="Normal 3 2 2 2 11 2 2" xfId="51044"/>
    <cellStyle name="Normal 3 2 2 2 11 3" xfId="36720"/>
    <cellStyle name="Normal 3 2 2 2 12" xfId="15146"/>
    <cellStyle name="Normal 3 2 2 2 12 2" xfId="43882"/>
    <cellStyle name="Normal 3 2 2 2 13" xfId="29558"/>
    <cellStyle name="Normal 3 2 2 2 2" xfId="292"/>
    <cellStyle name="Normal 3 2 2 2 2 10" xfId="7919"/>
    <cellStyle name="Normal 3 2 2 2 2 10 2" xfId="22323"/>
    <cellStyle name="Normal 3 2 2 2 2 10 2 2" xfId="51058"/>
    <cellStyle name="Normal 3 2 2 2 2 10 3" xfId="36734"/>
    <cellStyle name="Normal 3 2 2 2 2 11" xfId="15160"/>
    <cellStyle name="Normal 3 2 2 2 2 11 2" xfId="43896"/>
    <cellStyle name="Normal 3 2 2 2 2 12" xfId="29572"/>
    <cellStyle name="Normal 3 2 2 2 2 2" xfId="366"/>
    <cellStyle name="Normal 3 2 2 2 2 2 10" xfId="15188"/>
    <cellStyle name="Normal 3 2 2 2 2 2 10 2" xfId="43924"/>
    <cellStyle name="Normal 3 2 2 2 2 2 11" xfId="29600"/>
    <cellStyle name="Normal 3 2 2 2 2 2 2" xfId="466"/>
    <cellStyle name="Normal 3 2 2 2 2 2 2 10" xfId="29656"/>
    <cellStyle name="Normal 3 2 2 2 2 2 2 2" xfId="666"/>
    <cellStyle name="Normal 3 2 2 2 2 2 2 2 2" xfId="938"/>
    <cellStyle name="Normal 3 2 2 2 2 2 2 2 2 2" xfId="1385"/>
    <cellStyle name="Normal 3 2 2 2 2 2 2 2 2 2 2" xfId="2368"/>
    <cellStyle name="Normal 3 2 2 2 2 2 2 2 2 2 2 2" xfId="4160"/>
    <cellStyle name="Normal 3 2 2 2 2 2 2 2 2 2 2 2 2" xfId="7819"/>
    <cellStyle name="Normal 3 2 2 2 2 2 2 2 2 2 2 2 2 2" xfId="15079"/>
    <cellStyle name="Normal 3 2 2 2 2 2 2 2 2 2 2 2 2 2 2" xfId="29457"/>
    <cellStyle name="Normal 3 2 2 2 2 2 2 2 2 2 2 2 2 2 2 2" xfId="58191"/>
    <cellStyle name="Normal 3 2 2 2 2 2 2 2 2 2 2 2 2 2 3" xfId="43867"/>
    <cellStyle name="Normal 3 2 2 2 2 2 2 2 2 2 2 2 2 3" xfId="22294"/>
    <cellStyle name="Normal 3 2 2 2 2 2 2 2 2 2 2 2 2 3 2" xfId="51029"/>
    <cellStyle name="Normal 3 2 2 2 2 2 2 2 2 2 2 2 2 4" xfId="36705"/>
    <cellStyle name="Normal 3 2 2 2 2 2 2 2 2 2 2 2 3" xfId="11492"/>
    <cellStyle name="Normal 3 2 2 2 2 2 2 2 2 2 2 2 3 2" xfId="25875"/>
    <cellStyle name="Normal 3 2 2 2 2 2 2 2 2 2 2 2 3 2 2" xfId="54610"/>
    <cellStyle name="Normal 3 2 2 2 2 2 2 2 2 2 2 2 3 3" xfId="40286"/>
    <cellStyle name="Normal 3 2 2 2 2 2 2 2 2 2 2 2 4" xfId="18712"/>
    <cellStyle name="Normal 3 2 2 2 2 2 2 2 2 2 2 2 4 2" xfId="47448"/>
    <cellStyle name="Normal 3 2 2 2 2 2 2 2 2 2 2 2 5" xfId="33124"/>
    <cellStyle name="Normal 3 2 2 2 2 2 2 2 2 2 2 3" xfId="6029"/>
    <cellStyle name="Normal 3 2 2 2 2 2 2 2 2 2 2 3 2" xfId="13289"/>
    <cellStyle name="Normal 3 2 2 2 2 2 2 2 2 2 2 3 2 2" xfId="27667"/>
    <cellStyle name="Normal 3 2 2 2 2 2 2 2 2 2 2 3 2 2 2" xfId="56401"/>
    <cellStyle name="Normal 3 2 2 2 2 2 2 2 2 2 2 3 2 3" xfId="42077"/>
    <cellStyle name="Normal 3 2 2 2 2 2 2 2 2 2 2 3 3" xfId="20504"/>
    <cellStyle name="Normal 3 2 2 2 2 2 2 2 2 2 2 3 3 2" xfId="49239"/>
    <cellStyle name="Normal 3 2 2 2 2 2 2 2 2 2 2 3 4" xfId="34915"/>
    <cellStyle name="Normal 3 2 2 2 2 2 2 2 2 2 2 4" xfId="9702"/>
    <cellStyle name="Normal 3 2 2 2 2 2 2 2 2 2 2 4 2" xfId="24085"/>
    <cellStyle name="Normal 3 2 2 2 2 2 2 2 2 2 2 4 2 2" xfId="52820"/>
    <cellStyle name="Normal 3 2 2 2 2 2 2 2 2 2 2 4 3" xfId="38496"/>
    <cellStyle name="Normal 3 2 2 2 2 2 2 2 2 2 2 5" xfId="16922"/>
    <cellStyle name="Normal 3 2 2 2 2 2 2 2 2 2 2 5 2" xfId="45658"/>
    <cellStyle name="Normal 3 2 2 2 2 2 2 2 2 2 2 6" xfId="31334"/>
    <cellStyle name="Normal 3 2 2 2 2 2 2 2 2 2 3" xfId="3264"/>
    <cellStyle name="Normal 3 2 2 2 2 2 2 2 2 2 3 2" xfId="6924"/>
    <cellStyle name="Normal 3 2 2 2 2 2 2 2 2 2 3 2 2" xfId="14184"/>
    <cellStyle name="Normal 3 2 2 2 2 2 2 2 2 2 3 2 2 2" xfId="28562"/>
    <cellStyle name="Normal 3 2 2 2 2 2 2 2 2 2 3 2 2 2 2" xfId="57296"/>
    <cellStyle name="Normal 3 2 2 2 2 2 2 2 2 2 3 2 2 3" xfId="42972"/>
    <cellStyle name="Normal 3 2 2 2 2 2 2 2 2 2 3 2 3" xfId="21399"/>
    <cellStyle name="Normal 3 2 2 2 2 2 2 2 2 2 3 2 3 2" xfId="50134"/>
    <cellStyle name="Normal 3 2 2 2 2 2 2 2 2 2 3 2 4" xfId="35810"/>
    <cellStyle name="Normal 3 2 2 2 2 2 2 2 2 2 3 3" xfId="10597"/>
    <cellStyle name="Normal 3 2 2 2 2 2 2 2 2 2 3 3 2" xfId="24980"/>
    <cellStyle name="Normal 3 2 2 2 2 2 2 2 2 2 3 3 2 2" xfId="53715"/>
    <cellStyle name="Normal 3 2 2 2 2 2 2 2 2 2 3 3 3" xfId="39391"/>
    <cellStyle name="Normal 3 2 2 2 2 2 2 2 2 2 3 4" xfId="17817"/>
    <cellStyle name="Normal 3 2 2 2 2 2 2 2 2 2 3 4 2" xfId="46553"/>
    <cellStyle name="Normal 3 2 2 2 2 2 2 2 2 2 3 5" xfId="32229"/>
    <cellStyle name="Normal 3 2 2 2 2 2 2 2 2 2 4" xfId="5129"/>
    <cellStyle name="Normal 3 2 2 2 2 2 2 2 2 2 4 2" xfId="12394"/>
    <cellStyle name="Normal 3 2 2 2 2 2 2 2 2 2 4 2 2" xfId="26772"/>
    <cellStyle name="Normal 3 2 2 2 2 2 2 2 2 2 4 2 2 2" xfId="55506"/>
    <cellStyle name="Normal 3 2 2 2 2 2 2 2 2 2 4 2 3" xfId="41182"/>
    <cellStyle name="Normal 3 2 2 2 2 2 2 2 2 2 4 3" xfId="19609"/>
    <cellStyle name="Normal 3 2 2 2 2 2 2 2 2 2 4 3 2" xfId="48344"/>
    <cellStyle name="Normal 3 2 2 2 2 2 2 2 2 2 4 4" xfId="34020"/>
    <cellStyle name="Normal 3 2 2 2 2 2 2 2 2 2 5" xfId="8801"/>
    <cellStyle name="Normal 3 2 2 2 2 2 2 2 2 2 5 2" xfId="23190"/>
    <cellStyle name="Normal 3 2 2 2 2 2 2 2 2 2 5 2 2" xfId="51925"/>
    <cellStyle name="Normal 3 2 2 2 2 2 2 2 2 2 5 3" xfId="37601"/>
    <cellStyle name="Normal 3 2 2 2 2 2 2 2 2 2 6" xfId="16027"/>
    <cellStyle name="Normal 3 2 2 2 2 2 2 2 2 2 6 2" xfId="44763"/>
    <cellStyle name="Normal 3 2 2 2 2 2 2 2 2 2 7" xfId="30439"/>
    <cellStyle name="Normal 3 2 2 2 2 2 2 2 2 3" xfId="1921"/>
    <cellStyle name="Normal 3 2 2 2 2 2 2 2 2 3 2" xfId="3713"/>
    <cellStyle name="Normal 3 2 2 2 2 2 2 2 2 3 2 2" xfId="7372"/>
    <cellStyle name="Normal 3 2 2 2 2 2 2 2 2 3 2 2 2" xfId="14632"/>
    <cellStyle name="Normal 3 2 2 2 2 2 2 2 2 3 2 2 2 2" xfId="29010"/>
    <cellStyle name="Normal 3 2 2 2 2 2 2 2 2 3 2 2 2 2 2" xfId="57744"/>
    <cellStyle name="Normal 3 2 2 2 2 2 2 2 2 3 2 2 2 3" xfId="43420"/>
    <cellStyle name="Normal 3 2 2 2 2 2 2 2 2 3 2 2 3" xfId="21847"/>
    <cellStyle name="Normal 3 2 2 2 2 2 2 2 2 3 2 2 3 2" xfId="50582"/>
    <cellStyle name="Normal 3 2 2 2 2 2 2 2 2 3 2 2 4" xfId="36258"/>
    <cellStyle name="Normal 3 2 2 2 2 2 2 2 2 3 2 3" xfId="11045"/>
    <cellStyle name="Normal 3 2 2 2 2 2 2 2 2 3 2 3 2" xfId="25428"/>
    <cellStyle name="Normal 3 2 2 2 2 2 2 2 2 3 2 3 2 2" xfId="54163"/>
    <cellStyle name="Normal 3 2 2 2 2 2 2 2 2 3 2 3 3" xfId="39839"/>
    <cellStyle name="Normal 3 2 2 2 2 2 2 2 2 3 2 4" xfId="18265"/>
    <cellStyle name="Normal 3 2 2 2 2 2 2 2 2 3 2 4 2" xfId="47001"/>
    <cellStyle name="Normal 3 2 2 2 2 2 2 2 2 3 2 5" xfId="32677"/>
    <cellStyle name="Normal 3 2 2 2 2 2 2 2 2 3 3" xfId="5582"/>
    <cellStyle name="Normal 3 2 2 2 2 2 2 2 2 3 3 2" xfId="12842"/>
    <cellStyle name="Normal 3 2 2 2 2 2 2 2 2 3 3 2 2" xfId="27220"/>
    <cellStyle name="Normal 3 2 2 2 2 2 2 2 2 3 3 2 2 2" xfId="55954"/>
    <cellStyle name="Normal 3 2 2 2 2 2 2 2 2 3 3 2 3" xfId="41630"/>
    <cellStyle name="Normal 3 2 2 2 2 2 2 2 2 3 3 3" xfId="20057"/>
    <cellStyle name="Normal 3 2 2 2 2 2 2 2 2 3 3 3 2" xfId="48792"/>
    <cellStyle name="Normal 3 2 2 2 2 2 2 2 2 3 3 4" xfId="34468"/>
    <cellStyle name="Normal 3 2 2 2 2 2 2 2 2 3 4" xfId="9255"/>
    <cellStyle name="Normal 3 2 2 2 2 2 2 2 2 3 4 2" xfId="23638"/>
    <cellStyle name="Normal 3 2 2 2 2 2 2 2 2 3 4 2 2" xfId="52373"/>
    <cellStyle name="Normal 3 2 2 2 2 2 2 2 2 3 4 3" xfId="38049"/>
    <cellStyle name="Normal 3 2 2 2 2 2 2 2 2 3 5" xfId="16475"/>
    <cellStyle name="Normal 3 2 2 2 2 2 2 2 2 3 5 2" xfId="45211"/>
    <cellStyle name="Normal 3 2 2 2 2 2 2 2 2 3 6" xfId="30887"/>
    <cellStyle name="Normal 3 2 2 2 2 2 2 2 2 4" xfId="2817"/>
    <cellStyle name="Normal 3 2 2 2 2 2 2 2 2 4 2" xfId="6477"/>
    <cellStyle name="Normal 3 2 2 2 2 2 2 2 2 4 2 2" xfId="13737"/>
    <cellStyle name="Normal 3 2 2 2 2 2 2 2 2 4 2 2 2" xfId="28115"/>
    <cellStyle name="Normal 3 2 2 2 2 2 2 2 2 4 2 2 2 2" xfId="56849"/>
    <cellStyle name="Normal 3 2 2 2 2 2 2 2 2 4 2 2 3" xfId="42525"/>
    <cellStyle name="Normal 3 2 2 2 2 2 2 2 2 4 2 3" xfId="20952"/>
    <cellStyle name="Normal 3 2 2 2 2 2 2 2 2 4 2 3 2" xfId="49687"/>
    <cellStyle name="Normal 3 2 2 2 2 2 2 2 2 4 2 4" xfId="35363"/>
    <cellStyle name="Normal 3 2 2 2 2 2 2 2 2 4 3" xfId="10150"/>
    <cellStyle name="Normal 3 2 2 2 2 2 2 2 2 4 3 2" xfId="24533"/>
    <cellStyle name="Normal 3 2 2 2 2 2 2 2 2 4 3 2 2" xfId="53268"/>
    <cellStyle name="Normal 3 2 2 2 2 2 2 2 2 4 3 3" xfId="38944"/>
    <cellStyle name="Normal 3 2 2 2 2 2 2 2 2 4 4" xfId="17370"/>
    <cellStyle name="Normal 3 2 2 2 2 2 2 2 2 4 4 2" xfId="46106"/>
    <cellStyle name="Normal 3 2 2 2 2 2 2 2 2 4 5" xfId="31782"/>
    <cellStyle name="Normal 3 2 2 2 2 2 2 2 2 5" xfId="4682"/>
    <cellStyle name="Normal 3 2 2 2 2 2 2 2 2 5 2" xfId="11947"/>
    <cellStyle name="Normal 3 2 2 2 2 2 2 2 2 5 2 2" xfId="26325"/>
    <cellStyle name="Normal 3 2 2 2 2 2 2 2 2 5 2 2 2" xfId="55059"/>
    <cellStyle name="Normal 3 2 2 2 2 2 2 2 2 5 2 3" xfId="40735"/>
    <cellStyle name="Normal 3 2 2 2 2 2 2 2 2 5 3" xfId="19162"/>
    <cellStyle name="Normal 3 2 2 2 2 2 2 2 2 5 3 2" xfId="47897"/>
    <cellStyle name="Normal 3 2 2 2 2 2 2 2 2 5 4" xfId="33573"/>
    <cellStyle name="Normal 3 2 2 2 2 2 2 2 2 6" xfId="8354"/>
    <cellStyle name="Normal 3 2 2 2 2 2 2 2 2 6 2" xfId="22743"/>
    <cellStyle name="Normal 3 2 2 2 2 2 2 2 2 6 2 2" xfId="51478"/>
    <cellStyle name="Normal 3 2 2 2 2 2 2 2 2 6 3" xfId="37154"/>
    <cellStyle name="Normal 3 2 2 2 2 2 2 2 2 7" xfId="15580"/>
    <cellStyle name="Normal 3 2 2 2 2 2 2 2 2 7 2" xfId="44316"/>
    <cellStyle name="Normal 3 2 2 2 2 2 2 2 2 8" xfId="29992"/>
    <cellStyle name="Normal 3 2 2 2 2 2 2 2 3" xfId="1161"/>
    <cellStyle name="Normal 3 2 2 2 2 2 2 2 3 2" xfId="2144"/>
    <cellStyle name="Normal 3 2 2 2 2 2 2 2 3 2 2" xfId="3936"/>
    <cellStyle name="Normal 3 2 2 2 2 2 2 2 3 2 2 2" xfId="7595"/>
    <cellStyle name="Normal 3 2 2 2 2 2 2 2 3 2 2 2 2" xfId="14855"/>
    <cellStyle name="Normal 3 2 2 2 2 2 2 2 3 2 2 2 2 2" xfId="29233"/>
    <cellStyle name="Normal 3 2 2 2 2 2 2 2 3 2 2 2 2 2 2" xfId="57967"/>
    <cellStyle name="Normal 3 2 2 2 2 2 2 2 3 2 2 2 2 3" xfId="43643"/>
    <cellStyle name="Normal 3 2 2 2 2 2 2 2 3 2 2 2 3" xfId="22070"/>
    <cellStyle name="Normal 3 2 2 2 2 2 2 2 3 2 2 2 3 2" xfId="50805"/>
    <cellStyle name="Normal 3 2 2 2 2 2 2 2 3 2 2 2 4" xfId="36481"/>
    <cellStyle name="Normal 3 2 2 2 2 2 2 2 3 2 2 3" xfId="11268"/>
    <cellStyle name="Normal 3 2 2 2 2 2 2 2 3 2 2 3 2" xfId="25651"/>
    <cellStyle name="Normal 3 2 2 2 2 2 2 2 3 2 2 3 2 2" xfId="54386"/>
    <cellStyle name="Normal 3 2 2 2 2 2 2 2 3 2 2 3 3" xfId="40062"/>
    <cellStyle name="Normal 3 2 2 2 2 2 2 2 3 2 2 4" xfId="18488"/>
    <cellStyle name="Normal 3 2 2 2 2 2 2 2 3 2 2 4 2" xfId="47224"/>
    <cellStyle name="Normal 3 2 2 2 2 2 2 2 3 2 2 5" xfId="32900"/>
    <cellStyle name="Normal 3 2 2 2 2 2 2 2 3 2 3" xfId="5805"/>
    <cellStyle name="Normal 3 2 2 2 2 2 2 2 3 2 3 2" xfId="13065"/>
    <cellStyle name="Normal 3 2 2 2 2 2 2 2 3 2 3 2 2" xfId="27443"/>
    <cellStyle name="Normal 3 2 2 2 2 2 2 2 3 2 3 2 2 2" xfId="56177"/>
    <cellStyle name="Normal 3 2 2 2 2 2 2 2 3 2 3 2 3" xfId="41853"/>
    <cellStyle name="Normal 3 2 2 2 2 2 2 2 3 2 3 3" xfId="20280"/>
    <cellStyle name="Normal 3 2 2 2 2 2 2 2 3 2 3 3 2" xfId="49015"/>
    <cellStyle name="Normal 3 2 2 2 2 2 2 2 3 2 3 4" xfId="34691"/>
    <cellStyle name="Normal 3 2 2 2 2 2 2 2 3 2 4" xfId="9478"/>
    <cellStyle name="Normal 3 2 2 2 2 2 2 2 3 2 4 2" xfId="23861"/>
    <cellStyle name="Normal 3 2 2 2 2 2 2 2 3 2 4 2 2" xfId="52596"/>
    <cellStyle name="Normal 3 2 2 2 2 2 2 2 3 2 4 3" xfId="38272"/>
    <cellStyle name="Normal 3 2 2 2 2 2 2 2 3 2 5" xfId="16698"/>
    <cellStyle name="Normal 3 2 2 2 2 2 2 2 3 2 5 2" xfId="45434"/>
    <cellStyle name="Normal 3 2 2 2 2 2 2 2 3 2 6" xfId="31110"/>
    <cellStyle name="Normal 3 2 2 2 2 2 2 2 3 3" xfId="3040"/>
    <cellStyle name="Normal 3 2 2 2 2 2 2 2 3 3 2" xfId="6700"/>
    <cellStyle name="Normal 3 2 2 2 2 2 2 2 3 3 2 2" xfId="13960"/>
    <cellStyle name="Normal 3 2 2 2 2 2 2 2 3 3 2 2 2" xfId="28338"/>
    <cellStyle name="Normal 3 2 2 2 2 2 2 2 3 3 2 2 2 2" xfId="57072"/>
    <cellStyle name="Normal 3 2 2 2 2 2 2 2 3 3 2 2 3" xfId="42748"/>
    <cellStyle name="Normal 3 2 2 2 2 2 2 2 3 3 2 3" xfId="21175"/>
    <cellStyle name="Normal 3 2 2 2 2 2 2 2 3 3 2 3 2" xfId="49910"/>
    <cellStyle name="Normal 3 2 2 2 2 2 2 2 3 3 2 4" xfId="35586"/>
    <cellStyle name="Normal 3 2 2 2 2 2 2 2 3 3 3" xfId="10373"/>
    <cellStyle name="Normal 3 2 2 2 2 2 2 2 3 3 3 2" xfId="24756"/>
    <cellStyle name="Normal 3 2 2 2 2 2 2 2 3 3 3 2 2" xfId="53491"/>
    <cellStyle name="Normal 3 2 2 2 2 2 2 2 3 3 3 3" xfId="39167"/>
    <cellStyle name="Normal 3 2 2 2 2 2 2 2 3 3 4" xfId="17593"/>
    <cellStyle name="Normal 3 2 2 2 2 2 2 2 3 3 4 2" xfId="46329"/>
    <cellStyle name="Normal 3 2 2 2 2 2 2 2 3 3 5" xfId="32005"/>
    <cellStyle name="Normal 3 2 2 2 2 2 2 2 3 4" xfId="4905"/>
    <cellStyle name="Normal 3 2 2 2 2 2 2 2 3 4 2" xfId="12170"/>
    <cellStyle name="Normal 3 2 2 2 2 2 2 2 3 4 2 2" xfId="26548"/>
    <cellStyle name="Normal 3 2 2 2 2 2 2 2 3 4 2 2 2" xfId="55282"/>
    <cellStyle name="Normal 3 2 2 2 2 2 2 2 3 4 2 3" xfId="40958"/>
    <cellStyle name="Normal 3 2 2 2 2 2 2 2 3 4 3" xfId="19385"/>
    <cellStyle name="Normal 3 2 2 2 2 2 2 2 3 4 3 2" xfId="48120"/>
    <cellStyle name="Normal 3 2 2 2 2 2 2 2 3 4 4" xfId="33796"/>
    <cellStyle name="Normal 3 2 2 2 2 2 2 2 3 5" xfId="8577"/>
    <cellStyle name="Normal 3 2 2 2 2 2 2 2 3 5 2" xfId="22966"/>
    <cellStyle name="Normal 3 2 2 2 2 2 2 2 3 5 2 2" xfId="51701"/>
    <cellStyle name="Normal 3 2 2 2 2 2 2 2 3 5 3" xfId="37377"/>
    <cellStyle name="Normal 3 2 2 2 2 2 2 2 3 6" xfId="15803"/>
    <cellStyle name="Normal 3 2 2 2 2 2 2 2 3 6 2" xfId="44539"/>
    <cellStyle name="Normal 3 2 2 2 2 2 2 2 3 7" xfId="30215"/>
    <cellStyle name="Normal 3 2 2 2 2 2 2 2 4" xfId="1693"/>
    <cellStyle name="Normal 3 2 2 2 2 2 2 2 4 2" xfId="3489"/>
    <cellStyle name="Normal 3 2 2 2 2 2 2 2 4 2 2" xfId="7148"/>
    <cellStyle name="Normal 3 2 2 2 2 2 2 2 4 2 2 2" xfId="14408"/>
    <cellStyle name="Normal 3 2 2 2 2 2 2 2 4 2 2 2 2" xfId="28786"/>
    <cellStyle name="Normal 3 2 2 2 2 2 2 2 4 2 2 2 2 2" xfId="57520"/>
    <cellStyle name="Normal 3 2 2 2 2 2 2 2 4 2 2 2 3" xfId="43196"/>
    <cellStyle name="Normal 3 2 2 2 2 2 2 2 4 2 2 3" xfId="21623"/>
    <cellStyle name="Normal 3 2 2 2 2 2 2 2 4 2 2 3 2" xfId="50358"/>
    <cellStyle name="Normal 3 2 2 2 2 2 2 2 4 2 2 4" xfId="36034"/>
    <cellStyle name="Normal 3 2 2 2 2 2 2 2 4 2 3" xfId="10821"/>
    <cellStyle name="Normal 3 2 2 2 2 2 2 2 4 2 3 2" xfId="25204"/>
    <cellStyle name="Normal 3 2 2 2 2 2 2 2 4 2 3 2 2" xfId="53939"/>
    <cellStyle name="Normal 3 2 2 2 2 2 2 2 4 2 3 3" xfId="39615"/>
    <cellStyle name="Normal 3 2 2 2 2 2 2 2 4 2 4" xfId="18041"/>
    <cellStyle name="Normal 3 2 2 2 2 2 2 2 4 2 4 2" xfId="46777"/>
    <cellStyle name="Normal 3 2 2 2 2 2 2 2 4 2 5" xfId="32453"/>
    <cellStyle name="Normal 3 2 2 2 2 2 2 2 4 3" xfId="5358"/>
    <cellStyle name="Normal 3 2 2 2 2 2 2 2 4 3 2" xfId="12618"/>
    <cellStyle name="Normal 3 2 2 2 2 2 2 2 4 3 2 2" xfId="26996"/>
    <cellStyle name="Normal 3 2 2 2 2 2 2 2 4 3 2 2 2" xfId="55730"/>
    <cellStyle name="Normal 3 2 2 2 2 2 2 2 4 3 2 3" xfId="41406"/>
    <cellStyle name="Normal 3 2 2 2 2 2 2 2 4 3 3" xfId="19833"/>
    <cellStyle name="Normal 3 2 2 2 2 2 2 2 4 3 3 2" xfId="48568"/>
    <cellStyle name="Normal 3 2 2 2 2 2 2 2 4 3 4" xfId="34244"/>
    <cellStyle name="Normal 3 2 2 2 2 2 2 2 4 4" xfId="9031"/>
    <cellStyle name="Normal 3 2 2 2 2 2 2 2 4 4 2" xfId="23414"/>
    <cellStyle name="Normal 3 2 2 2 2 2 2 2 4 4 2 2" xfId="52149"/>
    <cellStyle name="Normal 3 2 2 2 2 2 2 2 4 4 3" xfId="37825"/>
    <cellStyle name="Normal 3 2 2 2 2 2 2 2 4 5" xfId="16251"/>
    <cellStyle name="Normal 3 2 2 2 2 2 2 2 4 5 2" xfId="44987"/>
    <cellStyle name="Normal 3 2 2 2 2 2 2 2 4 6" xfId="30663"/>
    <cellStyle name="Normal 3 2 2 2 2 2 2 2 5" xfId="2593"/>
    <cellStyle name="Normal 3 2 2 2 2 2 2 2 5 2" xfId="6253"/>
    <cellStyle name="Normal 3 2 2 2 2 2 2 2 5 2 2" xfId="13513"/>
    <cellStyle name="Normal 3 2 2 2 2 2 2 2 5 2 2 2" xfId="27891"/>
    <cellStyle name="Normal 3 2 2 2 2 2 2 2 5 2 2 2 2" xfId="56625"/>
    <cellStyle name="Normal 3 2 2 2 2 2 2 2 5 2 2 3" xfId="42301"/>
    <cellStyle name="Normal 3 2 2 2 2 2 2 2 5 2 3" xfId="20728"/>
    <cellStyle name="Normal 3 2 2 2 2 2 2 2 5 2 3 2" xfId="49463"/>
    <cellStyle name="Normal 3 2 2 2 2 2 2 2 5 2 4" xfId="35139"/>
    <cellStyle name="Normal 3 2 2 2 2 2 2 2 5 3" xfId="9926"/>
    <cellStyle name="Normal 3 2 2 2 2 2 2 2 5 3 2" xfId="24309"/>
    <cellStyle name="Normal 3 2 2 2 2 2 2 2 5 3 2 2" xfId="53044"/>
    <cellStyle name="Normal 3 2 2 2 2 2 2 2 5 3 3" xfId="38720"/>
    <cellStyle name="Normal 3 2 2 2 2 2 2 2 5 4" xfId="17146"/>
    <cellStyle name="Normal 3 2 2 2 2 2 2 2 5 4 2" xfId="45882"/>
    <cellStyle name="Normal 3 2 2 2 2 2 2 2 5 5" xfId="31558"/>
    <cellStyle name="Normal 3 2 2 2 2 2 2 2 6" xfId="4456"/>
    <cellStyle name="Normal 3 2 2 2 2 2 2 2 6 2" xfId="11723"/>
    <cellStyle name="Normal 3 2 2 2 2 2 2 2 6 2 2" xfId="26101"/>
    <cellStyle name="Normal 3 2 2 2 2 2 2 2 6 2 2 2" xfId="54835"/>
    <cellStyle name="Normal 3 2 2 2 2 2 2 2 6 2 3" xfId="40511"/>
    <cellStyle name="Normal 3 2 2 2 2 2 2 2 6 3" xfId="18938"/>
    <cellStyle name="Normal 3 2 2 2 2 2 2 2 6 3 2" xfId="47673"/>
    <cellStyle name="Normal 3 2 2 2 2 2 2 2 6 4" xfId="33349"/>
    <cellStyle name="Normal 3 2 2 2 2 2 2 2 7" xfId="8127"/>
    <cellStyle name="Normal 3 2 2 2 2 2 2 2 7 2" xfId="22519"/>
    <cellStyle name="Normal 3 2 2 2 2 2 2 2 7 2 2" xfId="51254"/>
    <cellStyle name="Normal 3 2 2 2 2 2 2 2 7 3" xfId="36930"/>
    <cellStyle name="Normal 3 2 2 2 2 2 2 2 8" xfId="15356"/>
    <cellStyle name="Normal 3 2 2 2 2 2 2 2 8 2" xfId="44092"/>
    <cellStyle name="Normal 3 2 2 2 2 2 2 2 9" xfId="29768"/>
    <cellStyle name="Normal 3 2 2 2 2 2 2 3" xfId="824"/>
    <cellStyle name="Normal 3 2 2 2 2 2 2 3 2" xfId="1273"/>
    <cellStyle name="Normal 3 2 2 2 2 2 2 3 2 2" xfId="2256"/>
    <cellStyle name="Normal 3 2 2 2 2 2 2 3 2 2 2" xfId="4048"/>
    <cellStyle name="Normal 3 2 2 2 2 2 2 3 2 2 2 2" xfId="7707"/>
    <cellStyle name="Normal 3 2 2 2 2 2 2 3 2 2 2 2 2" xfId="14967"/>
    <cellStyle name="Normal 3 2 2 2 2 2 2 3 2 2 2 2 2 2" xfId="29345"/>
    <cellStyle name="Normal 3 2 2 2 2 2 2 3 2 2 2 2 2 2 2" xfId="58079"/>
    <cellStyle name="Normal 3 2 2 2 2 2 2 3 2 2 2 2 2 3" xfId="43755"/>
    <cellStyle name="Normal 3 2 2 2 2 2 2 3 2 2 2 2 3" xfId="22182"/>
    <cellStyle name="Normal 3 2 2 2 2 2 2 3 2 2 2 2 3 2" xfId="50917"/>
    <cellStyle name="Normal 3 2 2 2 2 2 2 3 2 2 2 2 4" xfId="36593"/>
    <cellStyle name="Normal 3 2 2 2 2 2 2 3 2 2 2 3" xfId="11380"/>
    <cellStyle name="Normal 3 2 2 2 2 2 2 3 2 2 2 3 2" xfId="25763"/>
    <cellStyle name="Normal 3 2 2 2 2 2 2 3 2 2 2 3 2 2" xfId="54498"/>
    <cellStyle name="Normal 3 2 2 2 2 2 2 3 2 2 2 3 3" xfId="40174"/>
    <cellStyle name="Normal 3 2 2 2 2 2 2 3 2 2 2 4" xfId="18600"/>
    <cellStyle name="Normal 3 2 2 2 2 2 2 3 2 2 2 4 2" xfId="47336"/>
    <cellStyle name="Normal 3 2 2 2 2 2 2 3 2 2 2 5" xfId="33012"/>
    <cellStyle name="Normal 3 2 2 2 2 2 2 3 2 2 3" xfId="5917"/>
    <cellStyle name="Normal 3 2 2 2 2 2 2 3 2 2 3 2" xfId="13177"/>
    <cellStyle name="Normal 3 2 2 2 2 2 2 3 2 2 3 2 2" xfId="27555"/>
    <cellStyle name="Normal 3 2 2 2 2 2 2 3 2 2 3 2 2 2" xfId="56289"/>
    <cellStyle name="Normal 3 2 2 2 2 2 2 3 2 2 3 2 3" xfId="41965"/>
    <cellStyle name="Normal 3 2 2 2 2 2 2 3 2 2 3 3" xfId="20392"/>
    <cellStyle name="Normal 3 2 2 2 2 2 2 3 2 2 3 3 2" xfId="49127"/>
    <cellStyle name="Normal 3 2 2 2 2 2 2 3 2 2 3 4" xfId="34803"/>
    <cellStyle name="Normal 3 2 2 2 2 2 2 3 2 2 4" xfId="9590"/>
    <cellStyle name="Normal 3 2 2 2 2 2 2 3 2 2 4 2" xfId="23973"/>
    <cellStyle name="Normal 3 2 2 2 2 2 2 3 2 2 4 2 2" xfId="52708"/>
    <cellStyle name="Normal 3 2 2 2 2 2 2 3 2 2 4 3" xfId="38384"/>
    <cellStyle name="Normal 3 2 2 2 2 2 2 3 2 2 5" xfId="16810"/>
    <cellStyle name="Normal 3 2 2 2 2 2 2 3 2 2 5 2" xfId="45546"/>
    <cellStyle name="Normal 3 2 2 2 2 2 2 3 2 2 6" xfId="31222"/>
    <cellStyle name="Normal 3 2 2 2 2 2 2 3 2 3" xfId="3152"/>
    <cellStyle name="Normal 3 2 2 2 2 2 2 3 2 3 2" xfId="6812"/>
    <cellStyle name="Normal 3 2 2 2 2 2 2 3 2 3 2 2" xfId="14072"/>
    <cellStyle name="Normal 3 2 2 2 2 2 2 3 2 3 2 2 2" xfId="28450"/>
    <cellStyle name="Normal 3 2 2 2 2 2 2 3 2 3 2 2 2 2" xfId="57184"/>
    <cellStyle name="Normal 3 2 2 2 2 2 2 3 2 3 2 2 3" xfId="42860"/>
    <cellStyle name="Normal 3 2 2 2 2 2 2 3 2 3 2 3" xfId="21287"/>
    <cellStyle name="Normal 3 2 2 2 2 2 2 3 2 3 2 3 2" xfId="50022"/>
    <cellStyle name="Normal 3 2 2 2 2 2 2 3 2 3 2 4" xfId="35698"/>
    <cellStyle name="Normal 3 2 2 2 2 2 2 3 2 3 3" xfId="10485"/>
    <cellStyle name="Normal 3 2 2 2 2 2 2 3 2 3 3 2" xfId="24868"/>
    <cellStyle name="Normal 3 2 2 2 2 2 2 3 2 3 3 2 2" xfId="53603"/>
    <cellStyle name="Normal 3 2 2 2 2 2 2 3 2 3 3 3" xfId="39279"/>
    <cellStyle name="Normal 3 2 2 2 2 2 2 3 2 3 4" xfId="17705"/>
    <cellStyle name="Normal 3 2 2 2 2 2 2 3 2 3 4 2" xfId="46441"/>
    <cellStyle name="Normal 3 2 2 2 2 2 2 3 2 3 5" xfId="32117"/>
    <cellStyle name="Normal 3 2 2 2 2 2 2 3 2 4" xfId="5017"/>
    <cellStyle name="Normal 3 2 2 2 2 2 2 3 2 4 2" xfId="12282"/>
    <cellStyle name="Normal 3 2 2 2 2 2 2 3 2 4 2 2" xfId="26660"/>
    <cellStyle name="Normal 3 2 2 2 2 2 2 3 2 4 2 2 2" xfId="55394"/>
    <cellStyle name="Normal 3 2 2 2 2 2 2 3 2 4 2 3" xfId="41070"/>
    <cellStyle name="Normal 3 2 2 2 2 2 2 3 2 4 3" xfId="19497"/>
    <cellStyle name="Normal 3 2 2 2 2 2 2 3 2 4 3 2" xfId="48232"/>
    <cellStyle name="Normal 3 2 2 2 2 2 2 3 2 4 4" xfId="33908"/>
    <cellStyle name="Normal 3 2 2 2 2 2 2 3 2 5" xfId="8689"/>
    <cellStyle name="Normal 3 2 2 2 2 2 2 3 2 5 2" xfId="23078"/>
    <cellStyle name="Normal 3 2 2 2 2 2 2 3 2 5 2 2" xfId="51813"/>
    <cellStyle name="Normal 3 2 2 2 2 2 2 3 2 5 3" xfId="37489"/>
    <cellStyle name="Normal 3 2 2 2 2 2 2 3 2 6" xfId="15915"/>
    <cellStyle name="Normal 3 2 2 2 2 2 2 3 2 6 2" xfId="44651"/>
    <cellStyle name="Normal 3 2 2 2 2 2 2 3 2 7" xfId="30327"/>
    <cellStyle name="Normal 3 2 2 2 2 2 2 3 3" xfId="1809"/>
    <cellStyle name="Normal 3 2 2 2 2 2 2 3 3 2" xfId="3601"/>
    <cellStyle name="Normal 3 2 2 2 2 2 2 3 3 2 2" xfId="7260"/>
    <cellStyle name="Normal 3 2 2 2 2 2 2 3 3 2 2 2" xfId="14520"/>
    <cellStyle name="Normal 3 2 2 2 2 2 2 3 3 2 2 2 2" xfId="28898"/>
    <cellStyle name="Normal 3 2 2 2 2 2 2 3 3 2 2 2 2 2" xfId="57632"/>
    <cellStyle name="Normal 3 2 2 2 2 2 2 3 3 2 2 2 3" xfId="43308"/>
    <cellStyle name="Normal 3 2 2 2 2 2 2 3 3 2 2 3" xfId="21735"/>
    <cellStyle name="Normal 3 2 2 2 2 2 2 3 3 2 2 3 2" xfId="50470"/>
    <cellStyle name="Normal 3 2 2 2 2 2 2 3 3 2 2 4" xfId="36146"/>
    <cellStyle name="Normal 3 2 2 2 2 2 2 3 3 2 3" xfId="10933"/>
    <cellStyle name="Normal 3 2 2 2 2 2 2 3 3 2 3 2" xfId="25316"/>
    <cellStyle name="Normal 3 2 2 2 2 2 2 3 3 2 3 2 2" xfId="54051"/>
    <cellStyle name="Normal 3 2 2 2 2 2 2 3 3 2 3 3" xfId="39727"/>
    <cellStyle name="Normal 3 2 2 2 2 2 2 3 3 2 4" xfId="18153"/>
    <cellStyle name="Normal 3 2 2 2 2 2 2 3 3 2 4 2" xfId="46889"/>
    <cellStyle name="Normal 3 2 2 2 2 2 2 3 3 2 5" xfId="32565"/>
    <cellStyle name="Normal 3 2 2 2 2 2 2 3 3 3" xfId="5470"/>
    <cellStyle name="Normal 3 2 2 2 2 2 2 3 3 3 2" xfId="12730"/>
    <cellStyle name="Normal 3 2 2 2 2 2 2 3 3 3 2 2" xfId="27108"/>
    <cellStyle name="Normal 3 2 2 2 2 2 2 3 3 3 2 2 2" xfId="55842"/>
    <cellStyle name="Normal 3 2 2 2 2 2 2 3 3 3 2 3" xfId="41518"/>
    <cellStyle name="Normal 3 2 2 2 2 2 2 3 3 3 3" xfId="19945"/>
    <cellStyle name="Normal 3 2 2 2 2 2 2 3 3 3 3 2" xfId="48680"/>
    <cellStyle name="Normal 3 2 2 2 2 2 2 3 3 3 4" xfId="34356"/>
    <cellStyle name="Normal 3 2 2 2 2 2 2 3 3 4" xfId="9143"/>
    <cellStyle name="Normal 3 2 2 2 2 2 2 3 3 4 2" xfId="23526"/>
    <cellStyle name="Normal 3 2 2 2 2 2 2 3 3 4 2 2" xfId="52261"/>
    <cellStyle name="Normal 3 2 2 2 2 2 2 3 3 4 3" xfId="37937"/>
    <cellStyle name="Normal 3 2 2 2 2 2 2 3 3 5" xfId="16363"/>
    <cellStyle name="Normal 3 2 2 2 2 2 2 3 3 5 2" xfId="45099"/>
    <cellStyle name="Normal 3 2 2 2 2 2 2 3 3 6" xfId="30775"/>
    <cellStyle name="Normal 3 2 2 2 2 2 2 3 4" xfId="2705"/>
    <cellStyle name="Normal 3 2 2 2 2 2 2 3 4 2" xfId="6365"/>
    <cellStyle name="Normal 3 2 2 2 2 2 2 3 4 2 2" xfId="13625"/>
    <cellStyle name="Normal 3 2 2 2 2 2 2 3 4 2 2 2" xfId="28003"/>
    <cellStyle name="Normal 3 2 2 2 2 2 2 3 4 2 2 2 2" xfId="56737"/>
    <cellStyle name="Normal 3 2 2 2 2 2 2 3 4 2 2 3" xfId="42413"/>
    <cellStyle name="Normal 3 2 2 2 2 2 2 3 4 2 3" xfId="20840"/>
    <cellStyle name="Normal 3 2 2 2 2 2 2 3 4 2 3 2" xfId="49575"/>
    <cellStyle name="Normal 3 2 2 2 2 2 2 3 4 2 4" xfId="35251"/>
    <cellStyle name="Normal 3 2 2 2 2 2 2 3 4 3" xfId="10038"/>
    <cellStyle name="Normal 3 2 2 2 2 2 2 3 4 3 2" xfId="24421"/>
    <cellStyle name="Normal 3 2 2 2 2 2 2 3 4 3 2 2" xfId="53156"/>
    <cellStyle name="Normal 3 2 2 2 2 2 2 3 4 3 3" xfId="38832"/>
    <cellStyle name="Normal 3 2 2 2 2 2 2 3 4 4" xfId="17258"/>
    <cellStyle name="Normal 3 2 2 2 2 2 2 3 4 4 2" xfId="45994"/>
    <cellStyle name="Normal 3 2 2 2 2 2 2 3 4 5" xfId="31670"/>
    <cellStyle name="Normal 3 2 2 2 2 2 2 3 5" xfId="4569"/>
    <cellStyle name="Normal 3 2 2 2 2 2 2 3 5 2" xfId="11835"/>
    <cellStyle name="Normal 3 2 2 2 2 2 2 3 5 2 2" xfId="26213"/>
    <cellStyle name="Normal 3 2 2 2 2 2 2 3 5 2 2 2" xfId="54947"/>
    <cellStyle name="Normal 3 2 2 2 2 2 2 3 5 2 3" xfId="40623"/>
    <cellStyle name="Normal 3 2 2 2 2 2 2 3 5 3" xfId="19050"/>
    <cellStyle name="Normal 3 2 2 2 2 2 2 3 5 3 2" xfId="47785"/>
    <cellStyle name="Normal 3 2 2 2 2 2 2 3 5 4" xfId="33461"/>
    <cellStyle name="Normal 3 2 2 2 2 2 2 3 6" xfId="8242"/>
    <cellStyle name="Normal 3 2 2 2 2 2 2 3 6 2" xfId="22631"/>
    <cellStyle name="Normal 3 2 2 2 2 2 2 3 6 2 2" xfId="51366"/>
    <cellStyle name="Normal 3 2 2 2 2 2 2 3 6 3" xfId="37042"/>
    <cellStyle name="Normal 3 2 2 2 2 2 2 3 7" xfId="15468"/>
    <cellStyle name="Normal 3 2 2 2 2 2 2 3 7 2" xfId="44204"/>
    <cellStyle name="Normal 3 2 2 2 2 2 2 3 8" xfId="29880"/>
    <cellStyle name="Normal 3 2 2 2 2 2 2 4" xfId="1049"/>
    <cellStyle name="Normal 3 2 2 2 2 2 2 4 2" xfId="2032"/>
    <cellStyle name="Normal 3 2 2 2 2 2 2 4 2 2" xfId="3824"/>
    <cellStyle name="Normal 3 2 2 2 2 2 2 4 2 2 2" xfId="7483"/>
    <cellStyle name="Normal 3 2 2 2 2 2 2 4 2 2 2 2" xfId="14743"/>
    <cellStyle name="Normal 3 2 2 2 2 2 2 4 2 2 2 2 2" xfId="29121"/>
    <cellStyle name="Normal 3 2 2 2 2 2 2 4 2 2 2 2 2 2" xfId="57855"/>
    <cellStyle name="Normal 3 2 2 2 2 2 2 4 2 2 2 2 3" xfId="43531"/>
    <cellStyle name="Normal 3 2 2 2 2 2 2 4 2 2 2 3" xfId="21958"/>
    <cellStyle name="Normal 3 2 2 2 2 2 2 4 2 2 2 3 2" xfId="50693"/>
    <cellStyle name="Normal 3 2 2 2 2 2 2 4 2 2 2 4" xfId="36369"/>
    <cellStyle name="Normal 3 2 2 2 2 2 2 4 2 2 3" xfId="11156"/>
    <cellStyle name="Normal 3 2 2 2 2 2 2 4 2 2 3 2" xfId="25539"/>
    <cellStyle name="Normal 3 2 2 2 2 2 2 4 2 2 3 2 2" xfId="54274"/>
    <cellStyle name="Normal 3 2 2 2 2 2 2 4 2 2 3 3" xfId="39950"/>
    <cellStyle name="Normal 3 2 2 2 2 2 2 4 2 2 4" xfId="18376"/>
    <cellStyle name="Normal 3 2 2 2 2 2 2 4 2 2 4 2" xfId="47112"/>
    <cellStyle name="Normal 3 2 2 2 2 2 2 4 2 2 5" xfId="32788"/>
    <cellStyle name="Normal 3 2 2 2 2 2 2 4 2 3" xfId="5693"/>
    <cellStyle name="Normal 3 2 2 2 2 2 2 4 2 3 2" xfId="12953"/>
    <cellStyle name="Normal 3 2 2 2 2 2 2 4 2 3 2 2" xfId="27331"/>
    <cellStyle name="Normal 3 2 2 2 2 2 2 4 2 3 2 2 2" xfId="56065"/>
    <cellStyle name="Normal 3 2 2 2 2 2 2 4 2 3 2 3" xfId="41741"/>
    <cellStyle name="Normal 3 2 2 2 2 2 2 4 2 3 3" xfId="20168"/>
    <cellStyle name="Normal 3 2 2 2 2 2 2 4 2 3 3 2" xfId="48903"/>
    <cellStyle name="Normal 3 2 2 2 2 2 2 4 2 3 4" xfId="34579"/>
    <cellStyle name="Normal 3 2 2 2 2 2 2 4 2 4" xfId="9366"/>
    <cellStyle name="Normal 3 2 2 2 2 2 2 4 2 4 2" xfId="23749"/>
    <cellStyle name="Normal 3 2 2 2 2 2 2 4 2 4 2 2" xfId="52484"/>
    <cellStyle name="Normal 3 2 2 2 2 2 2 4 2 4 3" xfId="38160"/>
    <cellStyle name="Normal 3 2 2 2 2 2 2 4 2 5" xfId="16586"/>
    <cellStyle name="Normal 3 2 2 2 2 2 2 4 2 5 2" xfId="45322"/>
    <cellStyle name="Normal 3 2 2 2 2 2 2 4 2 6" xfId="30998"/>
    <cellStyle name="Normal 3 2 2 2 2 2 2 4 3" xfId="2928"/>
    <cellStyle name="Normal 3 2 2 2 2 2 2 4 3 2" xfId="6588"/>
    <cellStyle name="Normal 3 2 2 2 2 2 2 4 3 2 2" xfId="13848"/>
    <cellStyle name="Normal 3 2 2 2 2 2 2 4 3 2 2 2" xfId="28226"/>
    <cellStyle name="Normal 3 2 2 2 2 2 2 4 3 2 2 2 2" xfId="56960"/>
    <cellStyle name="Normal 3 2 2 2 2 2 2 4 3 2 2 3" xfId="42636"/>
    <cellStyle name="Normal 3 2 2 2 2 2 2 4 3 2 3" xfId="21063"/>
    <cellStyle name="Normal 3 2 2 2 2 2 2 4 3 2 3 2" xfId="49798"/>
    <cellStyle name="Normal 3 2 2 2 2 2 2 4 3 2 4" xfId="35474"/>
    <cellStyle name="Normal 3 2 2 2 2 2 2 4 3 3" xfId="10261"/>
    <cellStyle name="Normal 3 2 2 2 2 2 2 4 3 3 2" xfId="24644"/>
    <cellStyle name="Normal 3 2 2 2 2 2 2 4 3 3 2 2" xfId="53379"/>
    <cellStyle name="Normal 3 2 2 2 2 2 2 4 3 3 3" xfId="39055"/>
    <cellStyle name="Normal 3 2 2 2 2 2 2 4 3 4" xfId="17481"/>
    <cellStyle name="Normal 3 2 2 2 2 2 2 4 3 4 2" xfId="46217"/>
    <cellStyle name="Normal 3 2 2 2 2 2 2 4 3 5" xfId="31893"/>
    <cellStyle name="Normal 3 2 2 2 2 2 2 4 4" xfId="4793"/>
    <cellStyle name="Normal 3 2 2 2 2 2 2 4 4 2" xfId="12058"/>
    <cellStyle name="Normal 3 2 2 2 2 2 2 4 4 2 2" xfId="26436"/>
    <cellStyle name="Normal 3 2 2 2 2 2 2 4 4 2 2 2" xfId="55170"/>
    <cellStyle name="Normal 3 2 2 2 2 2 2 4 4 2 3" xfId="40846"/>
    <cellStyle name="Normal 3 2 2 2 2 2 2 4 4 3" xfId="19273"/>
    <cellStyle name="Normal 3 2 2 2 2 2 2 4 4 3 2" xfId="48008"/>
    <cellStyle name="Normal 3 2 2 2 2 2 2 4 4 4" xfId="33684"/>
    <cellStyle name="Normal 3 2 2 2 2 2 2 4 5" xfId="8465"/>
    <cellStyle name="Normal 3 2 2 2 2 2 2 4 5 2" xfId="22854"/>
    <cellStyle name="Normal 3 2 2 2 2 2 2 4 5 2 2" xfId="51589"/>
    <cellStyle name="Normal 3 2 2 2 2 2 2 4 5 3" xfId="37265"/>
    <cellStyle name="Normal 3 2 2 2 2 2 2 4 6" xfId="15691"/>
    <cellStyle name="Normal 3 2 2 2 2 2 2 4 6 2" xfId="44427"/>
    <cellStyle name="Normal 3 2 2 2 2 2 2 4 7" xfId="30103"/>
    <cellStyle name="Normal 3 2 2 2 2 2 2 5" xfId="1573"/>
    <cellStyle name="Normal 3 2 2 2 2 2 2 5 2" xfId="3377"/>
    <cellStyle name="Normal 3 2 2 2 2 2 2 5 2 2" xfId="7036"/>
    <cellStyle name="Normal 3 2 2 2 2 2 2 5 2 2 2" xfId="14296"/>
    <cellStyle name="Normal 3 2 2 2 2 2 2 5 2 2 2 2" xfId="28674"/>
    <cellStyle name="Normal 3 2 2 2 2 2 2 5 2 2 2 2 2" xfId="57408"/>
    <cellStyle name="Normal 3 2 2 2 2 2 2 5 2 2 2 3" xfId="43084"/>
    <cellStyle name="Normal 3 2 2 2 2 2 2 5 2 2 3" xfId="21511"/>
    <cellStyle name="Normal 3 2 2 2 2 2 2 5 2 2 3 2" xfId="50246"/>
    <cellStyle name="Normal 3 2 2 2 2 2 2 5 2 2 4" xfId="35922"/>
    <cellStyle name="Normal 3 2 2 2 2 2 2 5 2 3" xfId="10709"/>
    <cellStyle name="Normal 3 2 2 2 2 2 2 5 2 3 2" xfId="25092"/>
    <cellStyle name="Normal 3 2 2 2 2 2 2 5 2 3 2 2" xfId="53827"/>
    <cellStyle name="Normal 3 2 2 2 2 2 2 5 2 3 3" xfId="39503"/>
    <cellStyle name="Normal 3 2 2 2 2 2 2 5 2 4" xfId="17929"/>
    <cellStyle name="Normal 3 2 2 2 2 2 2 5 2 4 2" xfId="46665"/>
    <cellStyle name="Normal 3 2 2 2 2 2 2 5 2 5" xfId="32341"/>
    <cellStyle name="Normal 3 2 2 2 2 2 2 5 3" xfId="5246"/>
    <cellStyle name="Normal 3 2 2 2 2 2 2 5 3 2" xfId="12506"/>
    <cellStyle name="Normal 3 2 2 2 2 2 2 5 3 2 2" xfId="26884"/>
    <cellStyle name="Normal 3 2 2 2 2 2 2 5 3 2 2 2" xfId="55618"/>
    <cellStyle name="Normal 3 2 2 2 2 2 2 5 3 2 3" xfId="41294"/>
    <cellStyle name="Normal 3 2 2 2 2 2 2 5 3 3" xfId="19721"/>
    <cellStyle name="Normal 3 2 2 2 2 2 2 5 3 3 2" xfId="48456"/>
    <cellStyle name="Normal 3 2 2 2 2 2 2 5 3 4" xfId="34132"/>
    <cellStyle name="Normal 3 2 2 2 2 2 2 5 4" xfId="8919"/>
    <cellStyle name="Normal 3 2 2 2 2 2 2 5 4 2" xfId="23302"/>
    <cellStyle name="Normal 3 2 2 2 2 2 2 5 4 2 2" xfId="52037"/>
    <cellStyle name="Normal 3 2 2 2 2 2 2 5 4 3" xfId="37713"/>
    <cellStyle name="Normal 3 2 2 2 2 2 2 5 5" xfId="16139"/>
    <cellStyle name="Normal 3 2 2 2 2 2 2 5 5 2" xfId="44875"/>
    <cellStyle name="Normal 3 2 2 2 2 2 2 5 6" xfId="30551"/>
    <cellStyle name="Normal 3 2 2 2 2 2 2 6" xfId="2481"/>
    <cellStyle name="Normal 3 2 2 2 2 2 2 6 2" xfId="6141"/>
    <cellStyle name="Normal 3 2 2 2 2 2 2 6 2 2" xfId="13401"/>
    <cellStyle name="Normal 3 2 2 2 2 2 2 6 2 2 2" xfId="27779"/>
    <cellStyle name="Normal 3 2 2 2 2 2 2 6 2 2 2 2" xfId="56513"/>
    <cellStyle name="Normal 3 2 2 2 2 2 2 6 2 2 3" xfId="42189"/>
    <cellStyle name="Normal 3 2 2 2 2 2 2 6 2 3" xfId="20616"/>
    <cellStyle name="Normal 3 2 2 2 2 2 2 6 2 3 2" xfId="49351"/>
    <cellStyle name="Normal 3 2 2 2 2 2 2 6 2 4" xfId="35027"/>
    <cellStyle name="Normal 3 2 2 2 2 2 2 6 3" xfId="9814"/>
    <cellStyle name="Normal 3 2 2 2 2 2 2 6 3 2" xfId="24197"/>
    <cellStyle name="Normal 3 2 2 2 2 2 2 6 3 2 2" xfId="52932"/>
    <cellStyle name="Normal 3 2 2 2 2 2 2 6 3 3" xfId="38608"/>
    <cellStyle name="Normal 3 2 2 2 2 2 2 6 4" xfId="17034"/>
    <cellStyle name="Normal 3 2 2 2 2 2 2 6 4 2" xfId="45770"/>
    <cellStyle name="Normal 3 2 2 2 2 2 2 6 5" xfId="31446"/>
    <cellStyle name="Normal 3 2 2 2 2 2 2 7" xfId="4340"/>
    <cellStyle name="Normal 3 2 2 2 2 2 2 7 2" xfId="11610"/>
    <cellStyle name="Normal 3 2 2 2 2 2 2 7 2 2" xfId="25989"/>
    <cellStyle name="Normal 3 2 2 2 2 2 2 7 2 2 2" xfId="54723"/>
    <cellStyle name="Normal 3 2 2 2 2 2 2 7 2 3" xfId="40399"/>
    <cellStyle name="Normal 3 2 2 2 2 2 2 7 3" xfId="18826"/>
    <cellStyle name="Normal 3 2 2 2 2 2 2 7 3 2" xfId="47561"/>
    <cellStyle name="Normal 3 2 2 2 2 2 2 7 4" xfId="33237"/>
    <cellStyle name="Normal 3 2 2 2 2 2 2 8" xfId="8009"/>
    <cellStyle name="Normal 3 2 2 2 2 2 2 8 2" xfId="22407"/>
    <cellStyle name="Normal 3 2 2 2 2 2 2 8 2 2" xfId="51142"/>
    <cellStyle name="Normal 3 2 2 2 2 2 2 8 3" xfId="36818"/>
    <cellStyle name="Normal 3 2 2 2 2 2 2 9" xfId="15244"/>
    <cellStyle name="Normal 3 2 2 2 2 2 2 9 2" xfId="43980"/>
    <cellStyle name="Normal 3 2 2 2 2 2 3" xfId="605"/>
    <cellStyle name="Normal 3 2 2 2 2 2 3 2" xfId="882"/>
    <cellStyle name="Normal 3 2 2 2 2 2 3 2 2" xfId="1329"/>
    <cellStyle name="Normal 3 2 2 2 2 2 3 2 2 2" xfId="2312"/>
    <cellStyle name="Normal 3 2 2 2 2 2 3 2 2 2 2" xfId="4104"/>
    <cellStyle name="Normal 3 2 2 2 2 2 3 2 2 2 2 2" xfId="7763"/>
    <cellStyle name="Normal 3 2 2 2 2 2 3 2 2 2 2 2 2" xfId="15023"/>
    <cellStyle name="Normal 3 2 2 2 2 2 3 2 2 2 2 2 2 2" xfId="29401"/>
    <cellStyle name="Normal 3 2 2 2 2 2 3 2 2 2 2 2 2 2 2" xfId="58135"/>
    <cellStyle name="Normal 3 2 2 2 2 2 3 2 2 2 2 2 2 3" xfId="43811"/>
    <cellStyle name="Normal 3 2 2 2 2 2 3 2 2 2 2 2 3" xfId="22238"/>
    <cellStyle name="Normal 3 2 2 2 2 2 3 2 2 2 2 2 3 2" xfId="50973"/>
    <cellStyle name="Normal 3 2 2 2 2 2 3 2 2 2 2 2 4" xfId="36649"/>
    <cellStyle name="Normal 3 2 2 2 2 2 3 2 2 2 2 3" xfId="11436"/>
    <cellStyle name="Normal 3 2 2 2 2 2 3 2 2 2 2 3 2" xfId="25819"/>
    <cellStyle name="Normal 3 2 2 2 2 2 3 2 2 2 2 3 2 2" xfId="54554"/>
    <cellStyle name="Normal 3 2 2 2 2 2 3 2 2 2 2 3 3" xfId="40230"/>
    <cellStyle name="Normal 3 2 2 2 2 2 3 2 2 2 2 4" xfId="18656"/>
    <cellStyle name="Normal 3 2 2 2 2 2 3 2 2 2 2 4 2" xfId="47392"/>
    <cellStyle name="Normal 3 2 2 2 2 2 3 2 2 2 2 5" xfId="33068"/>
    <cellStyle name="Normal 3 2 2 2 2 2 3 2 2 2 3" xfId="5973"/>
    <cellStyle name="Normal 3 2 2 2 2 2 3 2 2 2 3 2" xfId="13233"/>
    <cellStyle name="Normal 3 2 2 2 2 2 3 2 2 2 3 2 2" xfId="27611"/>
    <cellStyle name="Normal 3 2 2 2 2 2 3 2 2 2 3 2 2 2" xfId="56345"/>
    <cellStyle name="Normal 3 2 2 2 2 2 3 2 2 2 3 2 3" xfId="42021"/>
    <cellStyle name="Normal 3 2 2 2 2 2 3 2 2 2 3 3" xfId="20448"/>
    <cellStyle name="Normal 3 2 2 2 2 2 3 2 2 2 3 3 2" xfId="49183"/>
    <cellStyle name="Normal 3 2 2 2 2 2 3 2 2 2 3 4" xfId="34859"/>
    <cellStyle name="Normal 3 2 2 2 2 2 3 2 2 2 4" xfId="9646"/>
    <cellStyle name="Normal 3 2 2 2 2 2 3 2 2 2 4 2" xfId="24029"/>
    <cellStyle name="Normal 3 2 2 2 2 2 3 2 2 2 4 2 2" xfId="52764"/>
    <cellStyle name="Normal 3 2 2 2 2 2 3 2 2 2 4 3" xfId="38440"/>
    <cellStyle name="Normal 3 2 2 2 2 2 3 2 2 2 5" xfId="16866"/>
    <cellStyle name="Normal 3 2 2 2 2 2 3 2 2 2 5 2" xfId="45602"/>
    <cellStyle name="Normal 3 2 2 2 2 2 3 2 2 2 6" xfId="31278"/>
    <cellStyle name="Normal 3 2 2 2 2 2 3 2 2 3" xfId="3208"/>
    <cellStyle name="Normal 3 2 2 2 2 2 3 2 2 3 2" xfId="6868"/>
    <cellStyle name="Normal 3 2 2 2 2 2 3 2 2 3 2 2" xfId="14128"/>
    <cellStyle name="Normal 3 2 2 2 2 2 3 2 2 3 2 2 2" xfId="28506"/>
    <cellStyle name="Normal 3 2 2 2 2 2 3 2 2 3 2 2 2 2" xfId="57240"/>
    <cellStyle name="Normal 3 2 2 2 2 2 3 2 2 3 2 2 3" xfId="42916"/>
    <cellStyle name="Normal 3 2 2 2 2 2 3 2 2 3 2 3" xfId="21343"/>
    <cellStyle name="Normal 3 2 2 2 2 2 3 2 2 3 2 3 2" xfId="50078"/>
    <cellStyle name="Normal 3 2 2 2 2 2 3 2 2 3 2 4" xfId="35754"/>
    <cellStyle name="Normal 3 2 2 2 2 2 3 2 2 3 3" xfId="10541"/>
    <cellStyle name="Normal 3 2 2 2 2 2 3 2 2 3 3 2" xfId="24924"/>
    <cellStyle name="Normal 3 2 2 2 2 2 3 2 2 3 3 2 2" xfId="53659"/>
    <cellStyle name="Normal 3 2 2 2 2 2 3 2 2 3 3 3" xfId="39335"/>
    <cellStyle name="Normal 3 2 2 2 2 2 3 2 2 3 4" xfId="17761"/>
    <cellStyle name="Normal 3 2 2 2 2 2 3 2 2 3 4 2" xfId="46497"/>
    <cellStyle name="Normal 3 2 2 2 2 2 3 2 2 3 5" xfId="32173"/>
    <cellStyle name="Normal 3 2 2 2 2 2 3 2 2 4" xfId="5073"/>
    <cellStyle name="Normal 3 2 2 2 2 2 3 2 2 4 2" xfId="12338"/>
    <cellStyle name="Normal 3 2 2 2 2 2 3 2 2 4 2 2" xfId="26716"/>
    <cellStyle name="Normal 3 2 2 2 2 2 3 2 2 4 2 2 2" xfId="55450"/>
    <cellStyle name="Normal 3 2 2 2 2 2 3 2 2 4 2 3" xfId="41126"/>
    <cellStyle name="Normal 3 2 2 2 2 2 3 2 2 4 3" xfId="19553"/>
    <cellStyle name="Normal 3 2 2 2 2 2 3 2 2 4 3 2" xfId="48288"/>
    <cellStyle name="Normal 3 2 2 2 2 2 3 2 2 4 4" xfId="33964"/>
    <cellStyle name="Normal 3 2 2 2 2 2 3 2 2 5" xfId="8745"/>
    <cellStyle name="Normal 3 2 2 2 2 2 3 2 2 5 2" xfId="23134"/>
    <cellStyle name="Normal 3 2 2 2 2 2 3 2 2 5 2 2" xfId="51869"/>
    <cellStyle name="Normal 3 2 2 2 2 2 3 2 2 5 3" xfId="37545"/>
    <cellStyle name="Normal 3 2 2 2 2 2 3 2 2 6" xfId="15971"/>
    <cellStyle name="Normal 3 2 2 2 2 2 3 2 2 6 2" xfId="44707"/>
    <cellStyle name="Normal 3 2 2 2 2 2 3 2 2 7" xfId="30383"/>
    <cellStyle name="Normal 3 2 2 2 2 2 3 2 3" xfId="1865"/>
    <cellStyle name="Normal 3 2 2 2 2 2 3 2 3 2" xfId="3657"/>
    <cellStyle name="Normal 3 2 2 2 2 2 3 2 3 2 2" xfId="7316"/>
    <cellStyle name="Normal 3 2 2 2 2 2 3 2 3 2 2 2" xfId="14576"/>
    <cellStyle name="Normal 3 2 2 2 2 2 3 2 3 2 2 2 2" xfId="28954"/>
    <cellStyle name="Normal 3 2 2 2 2 2 3 2 3 2 2 2 2 2" xfId="57688"/>
    <cellStyle name="Normal 3 2 2 2 2 2 3 2 3 2 2 2 3" xfId="43364"/>
    <cellStyle name="Normal 3 2 2 2 2 2 3 2 3 2 2 3" xfId="21791"/>
    <cellStyle name="Normal 3 2 2 2 2 2 3 2 3 2 2 3 2" xfId="50526"/>
    <cellStyle name="Normal 3 2 2 2 2 2 3 2 3 2 2 4" xfId="36202"/>
    <cellStyle name="Normal 3 2 2 2 2 2 3 2 3 2 3" xfId="10989"/>
    <cellStyle name="Normal 3 2 2 2 2 2 3 2 3 2 3 2" xfId="25372"/>
    <cellStyle name="Normal 3 2 2 2 2 2 3 2 3 2 3 2 2" xfId="54107"/>
    <cellStyle name="Normal 3 2 2 2 2 2 3 2 3 2 3 3" xfId="39783"/>
    <cellStyle name="Normal 3 2 2 2 2 2 3 2 3 2 4" xfId="18209"/>
    <cellStyle name="Normal 3 2 2 2 2 2 3 2 3 2 4 2" xfId="46945"/>
    <cellStyle name="Normal 3 2 2 2 2 2 3 2 3 2 5" xfId="32621"/>
    <cellStyle name="Normal 3 2 2 2 2 2 3 2 3 3" xfId="5526"/>
    <cellStyle name="Normal 3 2 2 2 2 2 3 2 3 3 2" xfId="12786"/>
    <cellStyle name="Normal 3 2 2 2 2 2 3 2 3 3 2 2" xfId="27164"/>
    <cellStyle name="Normal 3 2 2 2 2 2 3 2 3 3 2 2 2" xfId="55898"/>
    <cellStyle name="Normal 3 2 2 2 2 2 3 2 3 3 2 3" xfId="41574"/>
    <cellStyle name="Normal 3 2 2 2 2 2 3 2 3 3 3" xfId="20001"/>
    <cellStyle name="Normal 3 2 2 2 2 2 3 2 3 3 3 2" xfId="48736"/>
    <cellStyle name="Normal 3 2 2 2 2 2 3 2 3 3 4" xfId="34412"/>
    <cellStyle name="Normal 3 2 2 2 2 2 3 2 3 4" xfId="9199"/>
    <cellStyle name="Normal 3 2 2 2 2 2 3 2 3 4 2" xfId="23582"/>
    <cellStyle name="Normal 3 2 2 2 2 2 3 2 3 4 2 2" xfId="52317"/>
    <cellStyle name="Normal 3 2 2 2 2 2 3 2 3 4 3" xfId="37993"/>
    <cellStyle name="Normal 3 2 2 2 2 2 3 2 3 5" xfId="16419"/>
    <cellStyle name="Normal 3 2 2 2 2 2 3 2 3 5 2" xfId="45155"/>
    <cellStyle name="Normal 3 2 2 2 2 2 3 2 3 6" xfId="30831"/>
    <cellStyle name="Normal 3 2 2 2 2 2 3 2 4" xfId="2761"/>
    <cellStyle name="Normal 3 2 2 2 2 2 3 2 4 2" xfId="6421"/>
    <cellStyle name="Normal 3 2 2 2 2 2 3 2 4 2 2" xfId="13681"/>
    <cellStyle name="Normal 3 2 2 2 2 2 3 2 4 2 2 2" xfId="28059"/>
    <cellStyle name="Normal 3 2 2 2 2 2 3 2 4 2 2 2 2" xfId="56793"/>
    <cellStyle name="Normal 3 2 2 2 2 2 3 2 4 2 2 3" xfId="42469"/>
    <cellStyle name="Normal 3 2 2 2 2 2 3 2 4 2 3" xfId="20896"/>
    <cellStyle name="Normal 3 2 2 2 2 2 3 2 4 2 3 2" xfId="49631"/>
    <cellStyle name="Normal 3 2 2 2 2 2 3 2 4 2 4" xfId="35307"/>
    <cellStyle name="Normal 3 2 2 2 2 2 3 2 4 3" xfId="10094"/>
    <cellStyle name="Normal 3 2 2 2 2 2 3 2 4 3 2" xfId="24477"/>
    <cellStyle name="Normal 3 2 2 2 2 2 3 2 4 3 2 2" xfId="53212"/>
    <cellStyle name="Normal 3 2 2 2 2 2 3 2 4 3 3" xfId="38888"/>
    <cellStyle name="Normal 3 2 2 2 2 2 3 2 4 4" xfId="17314"/>
    <cellStyle name="Normal 3 2 2 2 2 2 3 2 4 4 2" xfId="46050"/>
    <cellStyle name="Normal 3 2 2 2 2 2 3 2 4 5" xfId="31726"/>
    <cellStyle name="Normal 3 2 2 2 2 2 3 2 5" xfId="4626"/>
    <cellStyle name="Normal 3 2 2 2 2 2 3 2 5 2" xfId="11891"/>
    <cellStyle name="Normal 3 2 2 2 2 2 3 2 5 2 2" xfId="26269"/>
    <cellStyle name="Normal 3 2 2 2 2 2 3 2 5 2 2 2" xfId="55003"/>
    <cellStyle name="Normal 3 2 2 2 2 2 3 2 5 2 3" xfId="40679"/>
    <cellStyle name="Normal 3 2 2 2 2 2 3 2 5 3" xfId="19106"/>
    <cellStyle name="Normal 3 2 2 2 2 2 3 2 5 3 2" xfId="47841"/>
    <cellStyle name="Normal 3 2 2 2 2 2 3 2 5 4" xfId="33517"/>
    <cellStyle name="Normal 3 2 2 2 2 2 3 2 6" xfId="8298"/>
    <cellStyle name="Normal 3 2 2 2 2 2 3 2 6 2" xfId="22687"/>
    <cellStyle name="Normal 3 2 2 2 2 2 3 2 6 2 2" xfId="51422"/>
    <cellStyle name="Normal 3 2 2 2 2 2 3 2 6 3" xfId="37098"/>
    <cellStyle name="Normal 3 2 2 2 2 2 3 2 7" xfId="15524"/>
    <cellStyle name="Normal 3 2 2 2 2 2 3 2 7 2" xfId="44260"/>
    <cellStyle name="Normal 3 2 2 2 2 2 3 2 8" xfId="29936"/>
    <cellStyle name="Normal 3 2 2 2 2 2 3 3" xfId="1105"/>
    <cellStyle name="Normal 3 2 2 2 2 2 3 3 2" xfId="2088"/>
    <cellStyle name="Normal 3 2 2 2 2 2 3 3 2 2" xfId="3880"/>
    <cellStyle name="Normal 3 2 2 2 2 2 3 3 2 2 2" xfId="7539"/>
    <cellStyle name="Normal 3 2 2 2 2 2 3 3 2 2 2 2" xfId="14799"/>
    <cellStyle name="Normal 3 2 2 2 2 2 3 3 2 2 2 2 2" xfId="29177"/>
    <cellStyle name="Normal 3 2 2 2 2 2 3 3 2 2 2 2 2 2" xfId="57911"/>
    <cellStyle name="Normal 3 2 2 2 2 2 3 3 2 2 2 2 3" xfId="43587"/>
    <cellStyle name="Normal 3 2 2 2 2 2 3 3 2 2 2 3" xfId="22014"/>
    <cellStyle name="Normal 3 2 2 2 2 2 3 3 2 2 2 3 2" xfId="50749"/>
    <cellStyle name="Normal 3 2 2 2 2 2 3 3 2 2 2 4" xfId="36425"/>
    <cellStyle name="Normal 3 2 2 2 2 2 3 3 2 2 3" xfId="11212"/>
    <cellStyle name="Normal 3 2 2 2 2 2 3 3 2 2 3 2" xfId="25595"/>
    <cellStyle name="Normal 3 2 2 2 2 2 3 3 2 2 3 2 2" xfId="54330"/>
    <cellStyle name="Normal 3 2 2 2 2 2 3 3 2 2 3 3" xfId="40006"/>
    <cellStyle name="Normal 3 2 2 2 2 2 3 3 2 2 4" xfId="18432"/>
    <cellStyle name="Normal 3 2 2 2 2 2 3 3 2 2 4 2" xfId="47168"/>
    <cellStyle name="Normal 3 2 2 2 2 2 3 3 2 2 5" xfId="32844"/>
    <cellStyle name="Normal 3 2 2 2 2 2 3 3 2 3" xfId="5749"/>
    <cellStyle name="Normal 3 2 2 2 2 2 3 3 2 3 2" xfId="13009"/>
    <cellStyle name="Normal 3 2 2 2 2 2 3 3 2 3 2 2" xfId="27387"/>
    <cellStyle name="Normal 3 2 2 2 2 2 3 3 2 3 2 2 2" xfId="56121"/>
    <cellStyle name="Normal 3 2 2 2 2 2 3 3 2 3 2 3" xfId="41797"/>
    <cellStyle name="Normal 3 2 2 2 2 2 3 3 2 3 3" xfId="20224"/>
    <cellStyle name="Normal 3 2 2 2 2 2 3 3 2 3 3 2" xfId="48959"/>
    <cellStyle name="Normal 3 2 2 2 2 2 3 3 2 3 4" xfId="34635"/>
    <cellStyle name="Normal 3 2 2 2 2 2 3 3 2 4" xfId="9422"/>
    <cellStyle name="Normal 3 2 2 2 2 2 3 3 2 4 2" xfId="23805"/>
    <cellStyle name="Normal 3 2 2 2 2 2 3 3 2 4 2 2" xfId="52540"/>
    <cellStyle name="Normal 3 2 2 2 2 2 3 3 2 4 3" xfId="38216"/>
    <cellStyle name="Normal 3 2 2 2 2 2 3 3 2 5" xfId="16642"/>
    <cellStyle name="Normal 3 2 2 2 2 2 3 3 2 5 2" xfId="45378"/>
    <cellStyle name="Normal 3 2 2 2 2 2 3 3 2 6" xfId="31054"/>
    <cellStyle name="Normal 3 2 2 2 2 2 3 3 3" xfId="2984"/>
    <cellStyle name="Normal 3 2 2 2 2 2 3 3 3 2" xfId="6644"/>
    <cellStyle name="Normal 3 2 2 2 2 2 3 3 3 2 2" xfId="13904"/>
    <cellStyle name="Normal 3 2 2 2 2 2 3 3 3 2 2 2" xfId="28282"/>
    <cellStyle name="Normal 3 2 2 2 2 2 3 3 3 2 2 2 2" xfId="57016"/>
    <cellStyle name="Normal 3 2 2 2 2 2 3 3 3 2 2 3" xfId="42692"/>
    <cellStyle name="Normal 3 2 2 2 2 2 3 3 3 2 3" xfId="21119"/>
    <cellStyle name="Normal 3 2 2 2 2 2 3 3 3 2 3 2" xfId="49854"/>
    <cellStyle name="Normal 3 2 2 2 2 2 3 3 3 2 4" xfId="35530"/>
    <cellStyle name="Normal 3 2 2 2 2 2 3 3 3 3" xfId="10317"/>
    <cellStyle name="Normal 3 2 2 2 2 2 3 3 3 3 2" xfId="24700"/>
    <cellStyle name="Normal 3 2 2 2 2 2 3 3 3 3 2 2" xfId="53435"/>
    <cellStyle name="Normal 3 2 2 2 2 2 3 3 3 3 3" xfId="39111"/>
    <cellStyle name="Normal 3 2 2 2 2 2 3 3 3 4" xfId="17537"/>
    <cellStyle name="Normal 3 2 2 2 2 2 3 3 3 4 2" xfId="46273"/>
    <cellStyle name="Normal 3 2 2 2 2 2 3 3 3 5" xfId="31949"/>
    <cellStyle name="Normal 3 2 2 2 2 2 3 3 4" xfId="4849"/>
    <cellStyle name="Normal 3 2 2 2 2 2 3 3 4 2" xfId="12114"/>
    <cellStyle name="Normal 3 2 2 2 2 2 3 3 4 2 2" xfId="26492"/>
    <cellStyle name="Normal 3 2 2 2 2 2 3 3 4 2 2 2" xfId="55226"/>
    <cellStyle name="Normal 3 2 2 2 2 2 3 3 4 2 3" xfId="40902"/>
    <cellStyle name="Normal 3 2 2 2 2 2 3 3 4 3" xfId="19329"/>
    <cellStyle name="Normal 3 2 2 2 2 2 3 3 4 3 2" xfId="48064"/>
    <cellStyle name="Normal 3 2 2 2 2 2 3 3 4 4" xfId="33740"/>
    <cellStyle name="Normal 3 2 2 2 2 2 3 3 5" xfId="8521"/>
    <cellStyle name="Normal 3 2 2 2 2 2 3 3 5 2" xfId="22910"/>
    <cellStyle name="Normal 3 2 2 2 2 2 3 3 5 2 2" xfId="51645"/>
    <cellStyle name="Normal 3 2 2 2 2 2 3 3 5 3" xfId="37321"/>
    <cellStyle name="Normal 3 2 2 2 2 2 3 3 6" xfId="15747"/>
    <cellStyle name="Normal 3 2 2 2 2 2 3 3 6 2" xfId="44483"/>
    <cellStyle name="Normal 3 2 2 2 2 2 3 3 7" xfId="30159"/>
    <cellStyle name="Normal 3 2 2 2 2 2 3 4" xfId="1637"/>
    <cellStyle name="Normal 3 2 2 2 2 2 3 4 2" xfId="3433"/>
    <cellStyle name="Normal 3 2 2 2 2 2 3 4 2 2" xfId="7092"/>
    <cellStyle name="Normal 3 2 2 2 2 2 3 4 2 2 2" xfId="14352"/>
    <cellStyle name="Normal 3 2 2 2 2 2 3 4 2 2 2 2" xfId="28730"/>
    <cellStyle name="Normal 3 2 2 2 2 2 3 4 2 2 2 2 2" xfId="57464"/>
    <cellStyle name="Normal 3 2 2 2 2 2 3 4 2 2 2 3" xfId="43140"/>
    <cellStyle name="Normal 3 2 2 2 2 2 3 4 2 2 3" xfId="21567"/>
    <cellStyle name="Normal 3 2 2 2 2 2 3 4 2 2 3 2" xfId="50302"/>
    <cellStyle name="Normal 3 2 2 2 2 2 3 4 2 2 4" xfId="35978"/>
    <cellStyle name="Normal 3 2 2 2 2 2 3 4 2 3" xfId="10765"/>
    <cellStyle name="Normal 3 2 2 2 2 2 3 4 2 3 2" xfId="25148"/>
    <cellStyle name="Normal 3 2 2 2 2 2 3 4 2 3 2 2" xfId="53883"/>
    <cellStyle name="Normal 3 2 2 2 2 2 3 4 2 3 3" xfId="39559"/>
    <cellStyle name="Normal 3 2 2 2 2 2 3 4 2 4" xfId="17985"/>
    <cellStyle name="Normal 3 2 2 2 2 2 3 4 2 4 2" xfId="46721"/>
    <cellStyle name="Normal 3 2 2 2 2 2 3 4 2 5" xfId="32397"/>
    <cellStyle name="Normal 3 2 2 2 2 2 3 4 3" xfId="5302"/>
    <cellStyle name="Normal 3 2 2 2 2 2 3 4 3 2" xfId="12562"/>
    <cellStyle name="Normal 3 2 2 2 2 2 3 4 3 2 2" xfId="26940"/>
    <cellStyle name="Normal 3 2 2 2 2 2 3 4 3 2 2 2" xfId="55674"/>
    <cellStyle name="Normal 3 2 2 2 2 2 3 4 3 2 3" xfId="41350"/>
    <cellStyle name="Normal 3 2 2 2 2 2 3 4 3 3" xfId="19777"/>
    <cellStyle name="Normal 3 2 2 2 2 2 3 4 3 3 2" xfId="48512"/>
    <cellStyle name="Normal 3 2 2 2 2 2 3 4 3 4" xfId="34188"/>
    <cellStyle name="Normal 3 2 2 2 2 2 3 4 4" xfId="8975"/>
    <cellStyle name="Normal 3 2 2 2 2 2 3 4 4 2" xfId="23358"/>
    <cellStyle name="Normal 3 2 2 2 2 2 3 4 4 2 2" xfId="52093"/>
    <cellStyle name="Normal 3 2 2 2 2 2 3 4 4 3" xfId="37769"/>
    <cellStyle name="Normal 3 2 2 2 2 2 3 4 5" xfId="16195"/>
    <cellStyle name="Normal 3 2 2 2 2 2 3 4 5 2" xfId="44931"/>
    <cellStyle name="Normal 3 2 2 2 2 2 3 4 6" xfId="30607"/>
    <cellStyle name="Normal 3 2 2 2 2 2 3 5" xfId="2537"/>
    <cellStyle name="Normal 3 2 2 2 2 2 3 5 2" xfId="6197"/>
    <cellStyle name="Normal 3 2 2 2 2 2 3 5 2 2" xfId="13457"/>
    <cellStyle name="Normal 3 2 2 2 2 2 3 5 2 2 2" xfId="27835"/>
    <cellStyle name="Normal 3 2 2 2 2 2 3 5 2 2 2 2" xfId="56569"/>
    <cellStyle name="Normal 3 2 2 2 2 2 3 5 2 2 3" xfId="42245"/>
    <cellStyle name="Normal 3 2 2 2 2 2 3 5 2 3" xfId="20672"/>
    <cellStyle name="Normal 3 2 2 2 2 2 3 5 2 3 2" xfId="49407"/>
    <cellStyle name="Normal 3 2 2 2 2 2 3 5 2 4" xfId="35083"/>
    <cellStyle name="Normal 3 2 2 2 2 2 3 5 3" xfId="9870"/>
    <cellStyle name="Normal 3 2 2 2 2 2 3 5 3 2" xfId="24253"/>
    <cellStyle name="Normal 3 2 2 2 2 2 3 5 3 2 2" xfId="52988"/>
    <cellStyle name="Normal 3 2 2 2 2 2 3 5 3 3" xfId="38664"/>
    <cellStyle name="Normal 3 2 2 2 2 2 3 5 4" xfId="17090"/>
    <cellStyle name="Normal 3 2 2 2 2 2 3 5 4 2" xfId="45826"/>
    <cellStyle name="Normal 3 2 2 2 2 2 3 5 5" xfId="31502"/>
    <cellStyle name="Normal 3 2 2 2 2 2 3 6" xfId="4400"/>
    <cellStyle name="Normal 3 2 2 2 2 2 3 6 2" xfId="11667"/>
    <cellStyle name="Normal 3 2 2 2 2 2 3 6 2 2" xfId="26045"/>
    <cellStyle name="Normal 3 2 2 2 2 2 3 6 2 2 2" xfId="54779"/>
    <cellStyle name="Normal 3 2 2 2 2 2 3 6 2 3" xfId="40455"/>
    <cellStyle name="Normal 3 2 2 2 2 2 3 6 3" xfId="18882"/>
    <cellStyle name="Normal 3 2 2 2 2 2 3 6 3 2" xfId="47617"/>
    <cellStyle name="Normal 3 2 2 2 2 2 3 6 4" xfId="33293"/>
    <cellStyle name="Normal 3 2 2 2 2 2 3 7" xfId="8071"/>
    <cellStyle name="Normal 3 2 2 2 2 2 3 7 2" xfId="22463"/>
    <cellStyle name="Normal 3 2 2 2 2 2 3 7 2 2" xfId="51198"/>
    <cellStyle name="Normal 3 2 2 2 2 2 3 7 3" xfId="36874"/>
    <cellStyle name="Normal 3 2 2 2 2 2 3 8" xfId="15300"/>
    <cellStyle name="Normal 3 2 2 2 2 2 3 8 2" xfId="44036"/>
    <cellStyle name="Normal 3 2 2 2 2 2 3 9" xfId="29712"/>
    <cellStyle name="Normal 3 2 2 2 2 2 4" xfId="767"/>
    <cellStyle name="Normal 3 2 2 2 2 2 4 2" xfId="1217"/>
    <cellStyle name="Normal 3 2 2 2 2 2 4 2 2" xfId="2200"/>
    <cellStyle name="Normal 3 2 2 2 2 2 4 2 2 2" xfId="3992"/>
    <cellStyle name="Normal 3 2 2 2 2 2 4 2 2 2 2" xfId="7651"/>
    <cellStyle name="Normal 3 2 2 2 2 2 4 2 2 2 2 2" xfId="14911"/>
    <cellStyle name="Normal 3 2 2 2 2 2 4 2 2 2 2 2 2" xfId="29289"/>
    <cellStyle name="Normal 3 2 2 2 2 2 4 2 2 2 2 2 2 2" xfId="58023"/>
    <cellStyle name="Normal 3 2 2 2 2 2 4 2 2 2 2 2 3" xfId="43699"/>
    <cellStyle name="Normal 3 2 2 2 2 2 4 2 2 2 2 3" xfId="22126"/>
    <cellStyle name="Normal 3 2 2 2 2 2 4 2 2 2 2 3 2" xfId="50861"/>
    <cellStyle name="Normal 3 2 2 2 2 2 4 2 2 2 2 4" xfId="36537"/>
    <cellStyle name="Normal 3 2 2 2 2 2 4 2 2 2 3" xfId="11324"/>
    <cellStyle name="Normal 3 2 2 2 2 2 4 2 2 2 3 2" xfId="25707"/>
    <cellStyle name="Normal 3 2 2 2 2 2 4 2 2 2 3 2 2" xfId="54442"/>
    <cellStyle name="Normal 3 2 2 2 2 2 4 2 2 2 3 3" xfId="40118"/>
    <cellStyle name="Normal 3 2 2 2 2 2 4 2 2 2 4" xfId="18544"/>
    <cellStyle name="Normal 3 2 2 2 2 2 4 2 2 2 4 2" xfId="47280"/>
    <cellStyle name="Normal 3 2 2 2 2 2 4 2 2 2 5" xfId="32956"/>
    <cellStyle name="Normal 3 2 2 2 2 2 4 2 2 3" xfId="5861"/>
    <cellStyle name="Normal 3 2 2 2 2 2 4 2 2 3 2" xfId="13121"/>
    <cellStyle name="Normal 3 2 2 2 2 2 4 2 2 3 2 2" xfId="27499"/>
    <cellStyle name="Normal 3 2 2 2 2 2 4 2 2 3 2 2 2" xfId="56233"/>
    <cellStyle name="Normal 3 2 2 2 2 2 4 2 2 3 2 3" xfId="41909"/>
    <cellStyle name="Normal 3 2 2 2 2 2 4 2 2 3 3" xfId="20336"/>
    <cellStyle name="Normal 3 2 2 2 2 2 4 2 2 3 3 2" xfId="49071"/>
    <cellStyle name="Normal 3 2 2 2 2 2 4 2 2 3 4" xfId="34747"/>
    <cellStyle name="Normal 3 2 2 2 2 2 4 2 2 4" xfId="9534"/>
    <cellStyle name="Normal 3 2 2 2 2 2 4 2 2 4 2" xfId="23917"/>
    <cellStyle name="Normal 3 2 2 2 2 2 4 2 2 4 2 2" xfId="52652"/>
    <cellStyle name="Normal 3 2 2 2 2 2 4 2 2 4 3" xfId="38328"/>
    <cellStyle name="Normal 3 2 2 2 2 2 4 2 2 5" xfId="16754"/>
    <cellStyle name="Normal 3 2 2 2 2 2 4 2 2 5 2" xfId="45490"/>
    <cellStyle name="Normal 3 2 2 2 2 2 4 2 2 6" xfId="31166"/>
    <cellStyle name="Normal 3 2 2 2 2 2 4 2 3" xfId="3096"/>
    <cellStyle name="Normal 3 2 2 2 2 2 4 2 3 2" xfId="6756"/>
    <cellStyle name="Normal 3 2 2 2 2 2 4 2 3 2 2" xfId="14016"/>
    <cellStyle name="Normal 3 2 2 2 2 2 4 2 3 2 2 2" xfId="28394"/>
    <cellStyle name="Normal 3 2 2 2 2 2 4 2 3 2 2 2 2" xfId="57128"/>
    <cellStyle name="Normal 3 2 2 2 2 2 4 2 3 2 2 3" xfId="42804"/>
    <cellStyle name="Normal 3 2 2 2 2 2 4 2 3 2 3" xfId="21231"/>
    <cellStyle name="Normal 3 2 2 2 2 2 4 2 3 2 3 2" xfId="49966"/>
    <cellStyle name="Normal 3 2 2 2 2 2 4 2 3 2 4" xfId="35642"/>
    <cellStyle name="Normal 3 2 2 2 2 2 4 2 3 3" xfId="10429"/>
    <cellStyle name="Normal 3 2 2 2 2 2 4 2 3 3 2" xfId="24812"/>
    <cellStyle name="Normal 3 2 2 2 2 2 4 2 3 3 2 2" xfId="53547"/>
    <cellStyle name="Normal 3 2 2 2 2 2 4 2 3 3 3" xfId="39223"/>
    <cellStyle name="Normal 3 2 2 2 2 2 4 2 3 4" xfId="17649"/>
    <cellStyle name="Normal 3 2 2 2 2 2 4 2 3 4 2" xfId="46385"/>
    <cellStyle name="Normal 3 2 2 2 2 2 4 2 3 5" xfId="32061"/>
    <cellStyle name="Normal 3 2 2 2 2 2 4 2 4" xfId="4961"/>
    <cellStyle name="Normal 3 2 2 2 2 2 4 2 4 2" xfId="12226"/>
    <cellStyle name="Normal 3 2 2 2 2 2 4 2 4 2 2" xfId="26604"/>
    <cellStyle name="Normal 3 2 2 2 2 2 4 2 4 2 2 2" xfId="55338"/>
    <cellStyle name="Normal 3 2 2 2 2 2 4 2 4 2 3" xfId="41014"/>
    <cellStyle name="Normal 3 2 2 2 2 2 4 2 4 3" xfId="19441"/>
    <cellStyle name="Normal 3 2 2 2 2 2 4 2 4 3 2" xfId="48176"/>
    <cellStyle name="Normal 3 2 2 2 2 2 4 2 4 4" xfId="33852"/>
    <cellStyle name="Normal 3 2 2 2 2 2 4 2 5" xfId="8633"/>
    <cellStyle name="Normal 3 2 2 2 2 2 4 2 5 2" xfId="23022"/>
    <cellStyle name="Normal 3 2 2 2 2 2 4 2 5 2 2" xfId="51757"/>
    <cellStyle name="Normal 3 2 2 2 2 2 4 2 5 3" xfId="37433"/>
    <cellStyle name="Normal 3 2 2 2 2 2 4 2 6" xfId="15859"/>
    <cellStyle name="Normal 3 2 2 2 2 2 4 2 6 2" xfId="44595"/>
    <cellStyle name="Normal 3 2 2 2 2 2 4 2 7" xfId="30271"/>
    <cellStyle name="Normal 3 2 2 2 2 2 4 3" xfId="1753"/>
    <cellStyle name="Normal 3 2 2 2 2 2 4 3 2" xfId="3545"/>
    <cellStyle name="Normal 3 2 2 2 2 2 4 3 2 2" xfId="7204"/>
    <cellStyle name="Normal 3 2 2 2 2 2 4 3 2 2 2" xfId="14464"/>
    <cellStyle name="Normal 3 2 2 2 2 2 4 3 2 2 2 2" xfId="28842"/>
    <cellStyle name="Normal 3 2 2 2 2 2 4 3 2 2 2 2 2" xfId="57576"/>
    <cellStyle name="Normal 3 2 2 2 2 2 4 3 2 2 2 3" xfId="43252"/>
    <cellStyle name="Normal 3 2 2 2 2 2 4 3 2 2 3" xfId="21679"/>
    <cellStyle name="Normal 3 2 2 2 2 2 4 3 2 2 3 2" xfId="50414"/>
    <cellStyle name="Normal 3 2 2 2 2 2 4 3 2 2 4" xfId="36090"/>
    <cellStyle name="Normal 3 2 2 2 2 2 4 3 2 3" xfId="10877"/>
    <cellStyle name="Normal 3 2 2 2 2 2 4 3 2 3 2" xfId="25260"/>
    <cellStyle name="Normal 3 2 2 2 2 2 4 3 2 3 2 2" xfId="53995"/>
    <cellStyle name="Normal 3 2 2 2 2 2 4 3 2 3 3" xfId="39671"/>
    <cellStyle name="Normal 3 2 2 2 2 2 4 3 2 4" xfId="18097"/>
    <cellStyle name="Normal 3 2 2 2 2 2 4 3 2 4 2" xfId="46833"/>
    <cellStyle name="Normal 3 2 2 2 2 2 4 3 2 5" xfId="32509"/>
    <cellStyle name="Normal 3 2 2 2 2 2 4 3 3" xfId="5414"/>
    <cellStyle name="Normal 3 2 2 2 2 2 4 3 3 2" xfId="12674"/>
    <cellStyle name="Normal 3 2 2 2 2 2 4 3 3 2 2" xfId="27052"/>
    <cellStyle name="Normal 3 2 2 2 2 2 4 3 3 2 2 2" xfId="55786"/>
    <cellStyle name="Normal 3 2 2 2 2 2 4 3 3 2 3" xfId="41462"/>
    <cellStyle name="Normal 3 2 2 2 2 2 4 3 3 3" xfId="19889"/>
    <cellStyle name="Normal 3 2 2 2 2 2 4 3 3 3 2" xfId="48624"/>
    <cellStyle name="Normal 3 2 2 2 2 2 4 3 3 4" xfId="34300"/>
    <cellStyle name="Normal 3 2 2 2 2 2 4 3 4" xfId="9087"/>
    <cellStyle name="Normal 3 2 2 2 2 2 4 3 4 2" xfId="23470"/>
    <cellStyle name="Normal 3 2 2 2 2 2 4 3 4 2 2" xfId="52205"/>
    <cellStyle name="Normal 3 2 2 2 2 2 4 3 4 3" xfId="37881"/>
    <cellStyle name="Normal 3 2 2 2 2 2 4 3 5" xfId="16307"/>
    <cellStyle name="Normal 3 2 2 2 2 2 4 3 5 2" xfId="45043"/>
    <cellStyle name="Normal 3 2 2 2 2 2 4 3 6" xfId="30719"/>
    <cellStyle name="Normal 3 2 2 2 2 2 4 4" xfId="2649"/>
    <cellStyle name="Normal 3 2 2 2 2 2 4 4 2" xfId="6309"/>
    <cellStyle name="Normal 3 2 2 2 2 2 4 4 2 2" xfId="13569"/>
    <cellStyle name="Normal 3 2 2 2 2 2 4 4 2 2 2" xfId="27947"/>
    <cellStyle name="Normal 3 2 2 2 2 2 4 4 2 2 2 2" xfId="56681"/>
    <cellStyle name="Normal 3 2 2 2 2 2 4 4 2 2 3" xfId="42357"/>
    <cellStyle name="Normal 3 2 2 2 2 2 4 4 2 3" xfId="20784"/>
    <cellStyle name="Normal 3 2 2 2 2 2 4 4 2 3 2" xfId="49519"/>
    <cellStyle name="Normal 3 2 2 2 2 2 4 4 2 4" xfId="35195"/>
    <cellStyle name="Normal 3 2 2 2 2 2 4 4 3" xfId="9982"/>
    <cellStyle name="Normal 3 2 2 2 2 2 4 4 3 2" xfId="24365"/>
    <cellStyle name="Normal 3 2 2 2 2 2 4 4 3 2 2" xfId="53100"/>
    <cellStyle name="Normal 3 2 2 2 2 2 4 4 3 3" xfId="38776"/>
    <cellStyle name="Normal 3 2 2 2 2 2 4 4 4" xfId="17202"/>
    <cellStyle name="Normal 3 2 2 2 2 2 4 4 4 2" xfId="45938"/>
    <cellStyle name="Normal 3 2 2 2 2 2 4 4 5" xfId="31614"/>
    <cellStyle name="Normal 3 2 2 2 2 2 4 5" xfId="4513"/>
    <cellStyle name="Normal 3 2 2 2 2 2 4 5 2" xfId="11779"/>
    <cellStyle name="Normal 3 2 2 2 2 2 4 5 2 2" xfId="26157"/>
    <cellStyle name="Normal 3 2 2 2 2 2 4 5 2 2 2" xfId="54891"/>
    <cellStyle name="Normal 3 2 2 2 2 2 4 5 2 3" xfId="40567"/>
    <cellStyle name="Normal 3 2 2 2 2 2 4 5 3" xfId="18994"/>
    <cellStyle name="Normal 3 2 2 2 2 2 4 5 3 2" xfId="47729"/>
    <cellStyle name="Normal 3 2 2 2 2 2 4 5 4" xfId="33405"/>
    <cellStyle name="Normal 3 2 2 2 2 2 4 6" xfId="8186"/>
    <cellStyle name="Normal 3 2 2 2 2 2 4 6 2" xfId="22575"/>
    <cellStyle name="Normal 3 2 2 2 2 2 4 6 2 2" xfId="51310"/>
    <cellStyle name="Normal 3 2 2 2 2 2 4 6 3" xfId="36986"/>
    <cellStyle name="Normal 3 2 2 2 2 2 4 7" xfId="15412"/>
    <cellStyle name="Normal 3 2 2 2 2 2 4 7 2" xfId="44148"/>
    <cellStyle name="Normal 3 2 2 2 2 2 4 8" xfId="29824"/>
    <cellStyle name="Normal 3 2 2 2 2 2 5" xfId="993"/>
    <cellStyle name="Normal 3 2 2 2 2 2 5 2" xfId="1976"/>
    <cellStyle name="Normal 3 2 2 2 2 2 5 2 2" xfId="3768"/>
    <cellStyle name="Normal 3 2 2 2 2 2 5 2 2 2" xfId="7427"/>
    <cellStyle name="Normal 3 2 2 2 2 2 5 2 2 2 2" xfId="14687"/>
    <cellStyle name="Normal 3 2 2 2 2 2 5 2 2 2 2 2" xfId="29065"/>
    <cellStyle name="Normal 3 2 2 2 2 2 5 2 2 2 2 2 2" xfId="57799"/>
    <cellStyle name="Normal 3 2 2 2 2 2 5 2 2 2 2 3" xfId="43475"/>
    <cellStyle name="Normal 3 2 2 2 2 2 5 2 2 2 3" xfId="21902"/>
    <cellStyle name="Normal 3 2 2 2 2 2 5 2 2 2 3 2" xfId="50637"/>
    <cellStyle name="Normal 3 2 2 2 2 2 5 2 2 2 4" xfId="36313"/>
    <cellStyle name="Normal 3 2 2 2 2 2 5 2 2 3" xfId="11100"/>
    <cellStyle name="Normal 3 2 2 2 2 2 5 2 2 3 2" xfId="25483"/>
    <cellStyle name="Normal 3 2 2 2 2 2 5 2 2 3 2 2" xfId="54218"/>
    <cellStyle name="Normal 3 2 2 2 2 2 5 2 2 3 3" xfId="39894"/>
    <cellStyle name="Normal 3 2 2 2 2 2 5 2 2 4" xfId="18320"/>
    <cellStyle name="Normal 3 2 2 2 2 2 5 2 2 4 2" xfId="47056"/>
    <cellStyle name="Normal 3 2 2 2 2 2 5 2 2 5" xfId="32732"/>
    <cellStyle name="Normal 3 2 2 2 2 2 5 2 3" xfId="5637"/>
    <cellStyle name="Normal 3 2 2 2 2 2 5 2 3 2" xfId="12897"/>
    <cellStyle name="Normal 3 2 2 2 2 2 5 2 3 2 2" xfId="27275"/>
    <cellStyle name="Normal 3 2 2 2 2 2 5 2 3 2 2 2" xfId="56009"/>
    <cellStyle name="Normal 3 2 2 2 2 2 5 2 3 2 3" xfId="41685"/>
    <cellStyle name="Normal 3 2 2 2 2 2 5 2 3 3" xfId="20112"/>
    <cellStyle name="Normal 3 2 2 2 2 2 5 2 3 3 2" xfId="48847"/>
    <cellStyle name="Normal 3 2 2 2 2 2 5 2 3 4" xfId="34523"/>
    <cellStyle name="Normal 3 2 2 2 2 2 5 2 4" xfId="9310"/>
    <cellStyle name="Normal 3 2 2 2 2 2 5 2 4 2" xfId="23693"/>
    <cellStyle name="Normal 3 2 2 2 2 2 5 2 4 2 2" xfId="52428"/>
    <cellStyle name="Normal 3 2 2 2 2 2 5 2 4 3" xfId="38104"/>
    <cellStyle name="Normal 3 2 2 2 2 2 5 2 5" xfId="16530"/>
    <cellStyle name="Normal 3 2 2 2 2 2 5 2 5 2" xfId="45266"/>
    <cellStyle name="Normal 3 2 2 2 2 2 5 2 6" xfId="30942"/>
    <cellStyle name="Normal 3 2 2 2 2 2 5 3" xfId="2872"/>
    <cellStyle name="Normal 3 2 2 2 2 2 5 3 2" xfId="6532"/>
    <cellStyle name="Normal 3 2 2 2 2 2 5 3 2 2" xfId="13792"/>
    <cellStyle name="Normal 3 2 2 2 2 2 5 3 2 2 2" xfId="28170"/>
    <cellStyle name="Normal 3 2 2 2 2 2 5 3 2 2 2 2" xfId="56904"/>
    <cellStyle name="Normal 3 2 2 2 2 2 5 3 2 2 3" xfId="42580"/>
    <cellStyle name="Normal 3 2 2 2 2 2 5 3 2 3" xfId="21007"/>
    <cellStyle name="Normal 3 2 2 2 2 2 5 3 2 3 2" xfId="49742"/>
    <cellStyle name="Normal 3 2 2 2 2 2 5 3 2 4" xfId="35418"/>
    <cellStyle name="Normal 3 2 2 2 2 2 5 3 3" xfId="10205"/>
    <cellStyle name="Normal 3 2 2 2 2 2 5 3 3 2" xfId="24588"/>
    <cellStyle name="Normal 3 2 2 2 2 2 5 3 3 2 2" xfId="53323"/>
    <cellStyle name="Normal 3 2 2 2 2 2 5 3 3 3" xfId="38999"/>
    <cellStyle name="Normal 3 2 2 2 2 2 5 3 4" xfId="17425"/>
    <cellStyle name="Normal 3 2 2 2 2 2 5 3 4 2" xfId="46161"/>
    <cellStyle name="Normal 3 2 2 2 2 2 5 3 5" xfId="31837"/>
    <cellStyle name="Normal 3 2 2 2 2 2 5 4" xfId="4737"/>
    <cellStyle name="Normal 3 2 2 2 2 2 5 4 2" xfId="12002"/>
    <cellStyle name="Normal 3 2 2 2 2 2 5 4 2 2" xfId="26380"/>
    <cellStyle name="Normal 3 2 2 2 2 2 5 4 2 2 2" xfId="55114"/>
    <cellStyle name="Normal 3 2 2 2 2 2 5 4 2 3" xfId="40790"/>
    <cellStyle name="Normal 3 2 2 2 2 2 5 4 3" xfId="19217"/>
    <cellStyle name="Normal 3 2 2 2 2 2 5 4 3 2" xfId="47952"/>
    <cellStyle name="Normal 3 2 2 2 2 2 5 4 4" xfId="33628"/>
    <cellStyle name="Normal 3 2 2 2 2 2 5 5" xfId="8409"/>
    <cellStyle name="Normal 3 2 2 2 2 2 5 5 2" xfId="22798"/>
    <cellStyle name="Normal 3 2 2 2 2 2 5 5 2 2" xfId="51533"/>
    <cellStyle name="Normal 3 2 2 2 2 2 5 5 3" xfId="37209"/>
    <cellStyle name="Normal 3 2 2 2 2 2 5 6" xfId="15635"/>
    <cellStyle name="Normal 3 2 2 2 2 2 5 6 2" xfId="44371"/>
    <cellStyle name="Normal 3 2 2 2 2 2 5 7" xfId="30047"/>
    <cellStyle name="Normal 3 2 2 2 2 2 6" xfId="1512"/>
    <cellStyle name="Normal 3 2 2 2 2 2 6 2" xfId="3321"/>
    <cellStyle name="Normal 3 2 2 2 2 2 6 2 2" xfId="6980"/>
    <cellStyle name="Normal 3 2 2 2 2 2 6 2 2 2" xfId="14240"/>
    <cellStyle name="Normal 3 2 2 2 2 2 6 2 2 2 2" xfId="28618"/>
    <cellStyle name="Normal 3 2 2 2 2 2 6 2 2 2 2 2" xfId="57352"/>
    <cellStyle name="Normal 3 2 2 2 2 2 6 2 2 2 3" xfId="43028"/>
    <cellStyle name="Normal 3 2 2 2 2 2 6 2 2 3" xfId="21455"/>
    <cellStyle name="Normal 3 2 2 2 2 2 6 2 2 3 2" xfId="50190"/>
    <cellStyle name="Normal 3 2 2 2 2 2 6 2 2 4" xfId="35866"/>
    <cellStyle name="Normal 3 2 2 2 2 2 6 2 3" xfId="10653"/>
    <cellStyle name="Normal 3 2 2 2 2 2 6 2 3 2" xfId="25036"/>
    <cellStyle name="Normal 3 2 2 2 2 2 6 2 3 2 2" xfId="53771"/>
    <cellStyle name="Normal 3 2 2 2 2 2 6 2 3 3" xfId="39447"/>
    <cellStyle name="Normal 3 2 2 2 2 2 6 2 4" xfId="17873"/>
    <cellStyle name="Normal 3 2 2 2 2 2 6 2 4 2" xfId="46609"/>
    <cellStyle name="Normal 3 2 2 2 2 2 6 2 5" xfId="32285"/>
    <cellStyle name="Normal 3 2 2 2 2 2 6 3" xfId="5189"/>
    <cellStyle name="Normal 3 2 2 2 2 2 6 3 2" xfId="12450"/>
    <cellStyle name="Normal 3 2 2 2 2 2 6 3 2 2" xfId="26828"/>
    <cellStyle name="Normal 3 2 2 2 2 2 6 3 2 2 2" xfId="55562"/>
    <cellStyle name="Normal 3 2 2 2 2 2 6 3 2 3" xfId="41238"/>
    <cellStyle name="Normal 3 2 2 2 2 2 6 3 3" xfId="19665"/>
    <cellStyle name="Normal 3 2 2 2 2 2 6 3 3 2" xfId="48400"/>
    <cellStyle name="Normal 3 2 2 2 2 2 6 3 4" xfId="34076"/>
    <cellStyle name="Normal 3 2 2 2 2 2 6 4" xfId="8863"/>
    <cellStyle name="Normal 3 2 2 2 2 2 6 4 2" xfId="23246"/>
    <cellStyle name="Normal 3 2 2 2 2 2 6 4 2 2" xfId="51981"/>
    <cellStyle name="Normal 3 2 2 2 2 2 6 4 3" xfId="37657"/>
    <cellStyle name="Normal 3 2 2 2 2 2 6 5" xfId="16083"/>
    <cellStyle name="Normal 3 2 2 2 2 2 6 5 2" xfId="44819"/>
    <cellStyle name="Normal 3 2 2 2 2 2 6 6" xfId="30495"/>
    <cellStyle name="Normal 3 2 2 2 2 2 7" xfId="2425"/>
    <cellStyle name="Normal 3 2 2 2 2 2 7 2" xfId="6085"/>
    <cellStyle name="Normal 3 2 2 2 2 2 7 2 2" xfId="13345"/>
    <cellStyle name="Normal 3 2 2 2 2 2 7 2 2 2" xfId="27723"/>
    <cellStyle name="Normal 3 2 2 2 2 2 7 2 2 2 2" xfId="56457"/>
    <cellStyle name="Normal 3 2 2 2 2 2 7 2 2 3" xfId="42133"/>
    <cellStyle name="Normal 3 2 2 2 2 2 7 2 3" xfId="20560"/>
    <cellStyle name="Normal 3 2 2 2 2 2 7 2 3 2" xfId="49295"/>
    <cellStyle name="Normal 3 2 2 2 2 2 7 2 4" xfId="34971"/>
    <cellStyle name="Normal 3 2 2 2 2 2 7 3" xfId="9758"/>
    <cellStyle name="Normal 3 2 2 2 2 2 7 3 2" xfId="24141"/>
    <cellStyle name="Normal 3 2 2 2 2 2 7 3 2 2" xfId="52876"/>
    <cellStyle name="Normal 3 2 2 2 2 2 7 3 3" xfId="38552"/>
    <cellStyle name="Normal 3 2 2 2 2 2 7 4" xfId="16978"/>
    <cellStyle name="Normal 3 2 2 2 2 2 7 4 2" xfId="45714"/>
    <cellStyle name="Normal 3 2 2 2 2 2 7 5" xfId="31390"/>
    <cellStyle name="Normal 3 2 2 2 2 2 8" xfId="4282"/>
    <cellStyle name="Normal 3 2 2 2 2 2 8 2" xfId="11554"/>
    <cellStyle name="Normal 3 2 2 2 2 2 8 2 2" xfId="25933"/>
    <cellStyle name="Normal 3 2 2 2 2 2 8 2 2 2" xfId="54667"/>
    <cellStyle name="Normal 3 2 2 2 2 2 8 2 3" xfId="40343"/>
    <cellStyle name="Normal 3 2 2 2 2 2 8 3" xfId="18770"/>
    <cellStyle name="Normal 3 2 2 2 2 2 8 3 2" xfId="47505"/>
    <cellStyle name="Normal 3 2 2 2 2 2 8 4" xfId="33181"/>
    <cellStyle name="Normal 3 2 2 2 2 2 9" xfId="7950"/>
    <cellStyle name="Normal 3 2 2 2 2 2 9 2" xfId="22351"/>
    <cellStyle name="Normal 3 2 2 2 2 2 9 2 2" xfId="51086"/>
    <cellStyle name="Normal 3 2 2 2 2 2 9 3" xfId="36762"/>
    <cellStyle name="Normal 3 2 2 2 2 3" xfId="438"/>
    <cellStyle name="Normal 3 2 2 2 2 3 10" xfId="29628"/>
    <cellStyle name="Normal 3 2 2 2 2 3 2" xfId="638"/>
    <cellStyle name="Normal 3 2 2 2 2 3 2 2" xfId="910"/>
    <cellStyle name="Normal 3 2 2 2 2 3 2 2 2" xfId="1357"/>
    <cellStyle name="Normal 3 2 2 2 2 3 2 2 2 2" xfId="2340"/>
    <cellStyle name="Normal 3 2 2 2 2 3 2 2 2 2 2" xfId="4132"/>
    <cellStyle name="Normal 3 2 2 2 2 3 2 2 2 2 2 2" xfId="7791"/>
    <cellStyle name="Normal 3 2 2 2 2 3 2 2 2 2 2 2 2" xfId="15051"/>
    <cellStyle name="Normal 3 2 2 2 2 3 2 2 2 2 2 2 2 2" xfId="29429"/>
    <cellStyle name="Normal 3 2 2 2 2 3 2 2 2 2 2 2 2 2 2" xfId="58163"/>
    <cellStyle name="Normal 3 2 2 2 2 3 2 2 2 2 2 2 2 3" xfId="43839"/>
    <cellStyle name="Normal 3 2 2 2 2 3 2 2 2 2 2 2 3" xfId="22266"/>
    <cellStyle name="Normal 3 2 2 2 2 3 2 2 2 2 2 2 3 2" xfId="51001"/>
    <cellStyle name="Normal 3 2 2 2 2 3 2 2 2 2 2 2 4" xfId="36677"/>
    <cellStyle name="Normal 3 2 2 2 2 3 2 2 2 2 2 3" xfId="11464"/>
    <cellStyle name="Normal 3 2 2 2 2 3 2 2 2 2 2 3 2" xfId="25847"/>
    <cellStyle name="Normal 3 2 2 2 2 3 2 2 2 2 2 3 2 2" xfId="54582"/>
    <cellStyle name="Normal 3 2 2 2 2 3 2 2 2 2 2 3 3" xfId="40258"/>
    <cellStyle name="Normal 3 2 2 2 2 3 2 2 2 2 2 4" xfId="18684"/>
    <cellStyle name="Normal 3 2 2 2 2 3 2 2 2 2 2 4 2" xfId="47420"/>
    <cellStyle name="Normal 3 2 2 2 2 3 2 2 2 2 2 5" xfId="33096"/>
    <cellStyle name="Normal 3 2 2 2 2 3 2 2 2 2 3" xfId="6001"/>
    <cellStyle name="Normal 3 2 2 2 2 3 2 2 2 2 3 2" xfId="13261"/>
    <cellStyle name="Normal 3 2 2 2 2 3 2 2 2 2 3 2 2" xfId="27639"/>
    <cellStyle name="Normal 3 2 2 2 2 3 2 2 2 2 3 2 2 2" xfId="56373"/>
    <cellStyle name="Normal 3 2 2 2 2 3 2 2 2 2 3 2 3" xfId="42049"/>
    <cellStyle name="Normal 3 2 2 2 2 3 2 2 2 2 3 3" xfId="20476"/>
    <cellStyle name="Normal 3 2 2 2 2 3 2 2 2 2 3 3 2" xfId="49211"/>
    <cellStyle name="Normal 3 2 2 2 2 3 2 2 2 2 3 4" xfId="34887"/>
    <cellStyle name="Normal 3 2 2 2 2 3 2 2 2 2 4" xfId="9674"/>
    <cellStyle name="Normal 3 2 2 2 2 3 2 2 2 2 4 2" xfId="24057"/>
    <cellStyle name="Normal 3 2 2 2 2 3 2 2 2 2 4 2 2" xfId="52792"/>
    <cellStyle name="Normal 3 2 2 2 2 3 2 2 2 2 4 3" xfId="38468"/>
    <cellStyle name="Normal 3 2 2 2 2 3 2 2 2 2 5" xfId="16894"/>
    <cellStyle name="Normal 3 2 2 2 2 3 2 2 2 2 5 2" xfId="45630"/>
    <cellStyle name="Normal 3 2 2 2 2 3 2 2 2 2 6" xfId="31306"/>
    <cellStyle name="Normal 3 2 2 2 2 3 2 2 2 3" xfId="3236"/>
    <cellStyle name="Normal 3 2 2 2 2 3 2 2 2 3 2" xfId="6896"/>
    <cellStyle name="Normal 3 2 2 2 2 3 2 2 2 3 2 2" xfId="14156"/>
    <cellStyle name="Normal 3 2 2 2 2 3 2 2 2 3 2 2 2" xfId="28534"/>
    <cellStyle name="Normal 3 2 2 2 2 3 2 2 2 3 2 2 2 2" xfId="57268"/>
    <cellStyle name="Normal 3 2 2 2 2 3 2 2 2 3 2 2 3" xfId="42944"/>
    <cellStyle name="Normal 3 2 2 2 2 3 2 2 2 3 2 3" xfId="21371"/>
    <cellStyle name="Normal 3 2 2 2 2 3 2 2 2 3 2 3 2" xfId="50106"/>
    <cellStyle name="Normal 3 2 2 2 2 3 2 2 2 3 2 4" xfId="35782"/>
    <cellStyle name="Normal 3 2 2 2 2 3 2 2 2 3 3" xfId="10569"/>
    <cellStyle name="Normal 3 2 2 2 2 3 2 2 2 3 3 2" xfId="24952"/>
    <cellStyle name="Normal 3 2 2 2 2 3 2 2 2 3 3 2 2" xfId="53687"/>
    <cellStyle name="Normal 3 2 2 2 2 3 2 2 2 3 3 3" xfId="39363"/>
    <cellStyle name="Normal 3 2 2 2 2 3 2 2 2 3 4" xfId="17789"/>
    <cellStyle name="Normal 3 2 2 2 2 3 2 2 2 3 4 2" xfId="46525"/>
    <cellStyle name="Normal 3 2 2 2 2 3 2 2 2 3 5" xfId="32201"/>
    <cellStyle name="Normal 3 2 2 2 2 3 2 2 2 4" xfId="5101"/>
    <cellStyle name="Normal 3 2 2 2 2 3 2 2 2 4 2" xfId="12366"/>
    <cellStyle name="Normal 3 2 2 2 2 3 2 2 2 4 2 2" xfId="26744"/>
    <cellStyle name="Normal 3 2 2 2 2 3 2 2 2 4 2 2 2" xfId="55478"/>
    <cellStyle name="Normal 3 2 2 2 2 3 2 2 2 4 2 3" xfId="41154"/>
    <cellStyle name="Normal 3 2 2 2 2 3 2 2 2 4 3" xfId="19581"/>
    <cellStyle name="Normal 3 2 2 2 2 3 2 2 2 4 3 2" xfId="48316"/>
    <cellStyle name="Normal 3 2 2 2 2 3 2 2 2 4 4" xfId="33992"/>
    <cellStyle name="Normal 3 2 2 2 2 3 2 2 2 5" xfId="8773"/>
    <cellStyle name="Normal 3 2 2 2 2 3 2 2 2 5 2" xfId="23162"/>
    <cellStyle name="Normal 3 2 2 2 2 3 2 2 2 5 2 2" xfId="51897"/>
    <cellStyle name="Normal 3 2 2 2 2 3 2 2 2 5 3" xfId="37573"/>
    <cellStyle name="Normal 3 2 2 2 2 3 2 2 2 6" xfId="15999"/>
    <cellStyle name="Normal 3 2 2 2 2 3 2 2 2 6 2" xfId="44735"/>
    <cellStyle name="Normal 3 2 2 2 2 3 2 2 2 7" xfId="30411"/>
    <cellStyle name="Normal 3 2 2 2 2 3 2 2 3" xfId="1893"/>
    <cellStyle name="Normal 3 2 2 2 2 3 2 2 3 2" xfId="3685"/>
    <cellStyle name="Normal 3 2 2 2 2 3 2 2 3 2 2" xfId="7344"/>
    <cellStyle name="Normal 3 2 2 2 2 3 2 2 3 2 2 2" xfId="14604"/>
    <cellStyle name="Normal 3 2 2 2 2 3 2 2 3 2 2 2 2" xfId="28982"/>
    <cellStyle name="Normal 3 2 2 2 2 3 2 2 3 2 2 2 2 2" xfId="57716"/>
    <cellStyle name="Normal 3 2 2 2 2 3 2 2 3 2 2 2 3" xfId="43392"/>
    <cellStyle name="Normal 3 2 2 2 2 3 2 2 3 2 2 3" xfId="21819"/>
    <cellStyle name="Normal 3 2 2 2 2 3 2 2 3 2 2 3 2" xfId="50554"/>
    <cellStyle name="Normal 3 2 2 2 2 3 2 2 3 2 2 4" xfId="36230"/>
    <cellStyle name="Normal 3 2 2 2 2 3 2 2 3 2 3" xfId="11017"/>
    <cellStyle name="Normal 3 2 2 2 2 3 2 2 3 2 3 2" xfId="25400"/>
    <cellStyle name="Normal 3 2 2 2 2 3 2 2 3 2 3 2 2" xfId="54135"/>
    <cellStyle name="Normal 3 2 2 2 2 3 2 2 3 2 3 3" xfId="39811"/>
    <cellStyle name="Normal 3 2 2 2 2 3 2 2 3 2 4" xfId="18237"/>
    <cellStyle name="Normal 3 2 2 2 2 3 2 2 3 2 4 2" xfId="46973"/>
    <cellStyle name="Normal 3 2 2 2 2 3 2 2 3 2 5" xfId="32649"/>
    <cellStyle name="Normal 3 2 2 2 2 3 2 2 3 3" xfId="5554"/>
    <cellStyle name="Normal 3 2 2 2 2 3 2 2 3 3 2" xfId="12814"/>
    <cellStyle name="Normal 3 2 2 2 2 3 2 2 3 3 2 2" xfId="27192"/>
    <cellStyle name="Normal 3 2 2 2 2 3 2 2 3 3 2 2 2" xfId="55926"/>
    <cellStyle name="Normal 3 2 2 2 2 3 2 2 3 3 2 3" xfId="41602"/>
    <cellStyle name="Normal 3 2 2 2 2 3 2 2 3 3 3" xfId="20029"/>
    <cellStyle name="Normal 3 2 2 2 2 3 2 2 3 3 3 2" xfId="48764"/>
    <cellStyle name="Normal 3 2 2 2 2 3 2 2 3 3 4" xfId="34440"/>
    <cellStyle name="Normal 3 2 2 2 2 3 2 2 3 4" xfId="9227"/>
    <cellStyle name="Normal 3 2 2 2 2 3 2 2 3 4 2" xfId="23610"/>
    <cellStyle name="Normal 3 2 2 2 2 3 2 2 3 4 2 2" xfId="52345"/>
    <cellStyle name="Normal 3 2 2 2 2 3 2 2 3 4 3" xfId="38021"/>
    <cellStyle name="Normal 3 2 2 2 2 3 2 2 3 5" xfId="16447"/>
    <cellStyle name="Normal 3 2 2 2 2 3 2 2 3 5 2" xfId="45183"/>
    <cellStyle name="Normal 3 2 2 2 2 3 2 2 3 6" xfId="30859"/>
    <cellStyle name="Normal 3 2 2 2 2 3 2 2 4" xfId="2789"/>
    <cellStyle name="Normal 3 2 2 2 2 3 2 2 4 2" xfId="6449"/>
    <cellStyle name="Normal 3 2 2 2 2 3 2 2 4 2 2" xfId="13709"/>
    <cellStyle name="Normal 3 2 2 2 2 3 2 2 4 2 2 2" xfId="28087"/>
    <cellStyle name="Normal 3 2 2 2 2 3 2 2 4 2 2 2 2" xfId="56821"/>
    <cellStyle name="Normal 3 2 2 2 2 3 2 2 4 2 2 3" xfId="42497"/>
    <cellStyle name="Normal 3 2 2 2 2 3 2 2 4 2 3" xfId="20924"/>
    <cellStyle name="Normal 3 2 2 2 2 3 2 2 4 2 3 2" xfId="49659"/>
    <cellStyle name="Normal 3 2 2 2 2 3 2 2 4 2 4" xfId="35335"/>
    <cellStyle name="Normal 3 2 2 2 2 3 2 2 4 3" xfId="10122"/>
    <cellStyle name="Normal 3 2 2 2 2 3 2 2 4 3 2" xfId="24505"/>
    <cellStyle name="Normal 3 2 2 2 2 3 2 2 4 3 2 2" xfId="53240"/>
    <cellStyle name="Normal 3 2 2 2 2 3 2 2 4 3 3" xfId="38916"/>
    <cellStyle name="Normal 3 2 2 2 2 3 2 2 4 4" xfId="17342"/>
    <cellStyle name="Normal 3 2 2 2 2 3 2 2 4 4 2" xfId="46078"/>
    <cellStyle name="Normal 3 2 2 2 2 3 2 2 4 5" xfId="31754"/>
    <cellStyle name="Normal 3 2 2 2 2 3 2 2 5" xfId="4654"/>
    <cellStyle name="Normal 3 2 2 2 2 3 2 2 5 2" xfId="11919"/>
    <cellStyle name="Normal 3 2 2 2 2 3 2 2 5 2 2" xfId="26297"/>
    <cellStyle name="Normal 3 2 2 2 2 3 2 2 5 2 2 2" xfId="55031"/>
    <cellStyle name="Normal 3 2 2 2 2 3 2 2 5 2 3" xfId="40707"/>
    <cellStyle name="Normal 3 2 2 2 2 3 2 2 5 3" xfId="19134"/>
    <cellStyle name="Normal 3 2 2 2 2 3 2 2 5 3 2" xfId="47869"/>
    <cellStyle name="Normal 3 2 2 2 2 3 2 2 5 4" xfId="33545"/>
    <cellStyle name="Normal 3 2 2 2 2 3 2 2 6" xfId="8326"/>
    <cellStyle name="Normal 3 2 2 2 2 3 2 2 6 2" xfId="22715"/>
    <cellStyle name="Normal 3 2 2 2 2 3 2 2 6 2 2" xfId="51450"/>
    <cellStyle name="Normal 3 2 2 2 2 3 2 2 6 3" xfId="37126"/>
    <cellStyle name="Normal 3 2 2 2 2 3 2 2 7" xfId="15552"/>
    <cellStyle name="Normal 3 2 2 2 2 3 2 2 7 2" xfId="44288"/>
    <cellStyle name="Normal 3 2 2 2 2 3 2 2 8" xfId="29964"/>
    <cellStyle name="Normal 3 2 2 2 2 3 2 3" xfId="1133"/>
    <cellStyle name="Normal 3 2 2 2 2 3 2 3 2" xfId="2116"/>
    <cellStyle name="Normal 3 2 2 2 2 3 2 3 2 2" xfId="3908"/>
    <cellStyle name="Normal 3 2 2 2 2 3 2 3 2 2 2" xfId="7567"/>
    <cellStyle name="Normal 3 2 2 2 2 3 2 3 2 2 2 2" xfId="14827"/>
    <cellStyle name="Normal 3 2 2 2 2 3 2 3 2 2 2 2 2" xfId="29205"/>
    <cellStyle name="Normal 3 2 2 2 2 3 2 3 2 2 2 2 2 2" xfId="57939"/>
    <cellStyle name="Normal 3 2 2 2 2 3 2 3 2 2 2 2 3" xfId="43615"/>
    <cellStyle name="Normal 3 2 2 2 2 3 2 3 2 2 2 3" xfId="22042"/>
    <cellStyle name="Normal 3 2 2 2 2 3 2 3 2 2 2 3 2" xfId="50777"/>
    <cellStyle name="Normal 3 2 2 2 2 3 2 3 2 2 2 4" xfId="36453"/>
    <cellStyle name="Normal 3 2 2 2 2 3 2 3 2 2 3" xfId="11240"/>
    <cellStyle name="Normal 3 2 2 2 2 3 2 3 2 2 3 2" xfId="25623"/>
    <cellStyle name="Normal 3 2 2 2 2 3 2 3 2 2 3 2 2" xfId="54358"/>
    <cellStyle name="Normal 3 2 2 2 2 3 2 3 2 2 3 3" xfId="40034"/>
    <cellStyle name="Normal 3 2 2 2 2 3 2 3 2 2 4" xfId="18460"/>
    <cellStyle name="Normal 3 2 2 2 2 3 2 3 2 2 4 2" xfId="47196"/>
    <cellStyle name="Normal 3 2 2 2 2 3 2 3 2 2 5" xfId="32872"/>
    <cellStyle name="Normal 3 2 2 2 2 3 2 3 2 3" xfId="5777"/>
    <cellStyle name="Normal 3 2 2 2 2 3 2 3 2 3 2" xfId="13037"/>
    <cellStyle name="Normal 3 2 2 2 2 3 2 3 2 3 2 2" xfId="27415"/>
    <cellStyle name="Normal 3 2 2 2 2 3 2 3 2 3 2 2 2" xfId="56149"/>
    <cellStyle name="Normal 3 2 2 2 2 3 2 3 2 3 2 3" xfId="41825"/>
    <cellStyle name="Normal 3 2 2 2 2 3 2 3 2 3 3" xfId="20252"/>
    <cellStyle name="Normal 3 2 2 2 2 3 2 3 2 3 3 2" xfId="48987"/>
    <cellStyle name="Normal 3 2 2 2 2 3 2 3 2 3 4" xfId="34663"/>
    <cellStyle name="Normal 3 2 2 2 2 3 2 3 2 4" xfId="9450"/>
    <cellStyle name="Normal 3 2 2 2 2 3 2 3 2 4 2" xfId="23833"/>
    <cellStyle name="Normal 3 2 2 2 2 3 2 3 2 4 2 2" xfId="52568"/>
    <cellStyle name="Normal 3 2 2 2 2 3 2 3 2 4 3" xfId="38244"/>
    <cellStyle name="Normal 3 2 2 2 2 3 2 3 2 5" xfId="16670"/>
    <cellStyle name="Normal 3 2 2 2 2 3 2 3 2 5 2" xfId="45406"/>
    <cellStyle name="Normal 3 2 2 2 2 3 2 3 2 6" xfId="31082"/>
    <cellStyle name="Normal 3 2 2 2 2 3 2 3 3" xfId="3012"/>
    <cellStyle name="Normal 3 2 2 2 2 3 2 3 3 2" xfId="6672"/>
    <cellStyle name="Normal 3 2 2 2 2 3 2 3 3 2 2" xfId="13932"/>
    <cellStyle name="Normal 3 2 2 2 2 3 2 3 3 2 2 2" xfId="28310"/>
    <cellStyle name="Normal 3 2 2 2 2 3 2 3 3 2 2 2 2" xfId="57044"/>
    <cellStyle name="Normal 3 2 2 2 2 3 2 3 3 2 2 3" xfId="42720"/>
    <cellStyle name="Normal 3 2 2 2 2 3 2 3 3 2 3" xfId="21147"/>
    <cellStyle name="Normal 3 2 2 2 2 3 2 3 3 2 3 2" xfId="49882"/>
    <cellStyle name="Normal 3 2 2 2 2 3 2 3 3 2 4" xfId="35558"/>
    <cellStyle name="Normal 3 2 2 2 2 3 2 3 3 3" xfId="10345"/>
    <cellStyle name="Normal 3 2 2 2 2 3 2 3 3 3 2" xfId="24728"/>
    <cellStyle name="Normal 3 2 2 2 2 3 2 3 3 3 2 2" xfId="53463"/>
    <cellStyle name="Normal 3 2 2 2 2 3 2 3 3 3 3" xfId="39139"/>
    <cellStyle name="Normal 3 2 2 2 2 3 2 3 3 4" xfId="17565"/>
    <cellStyle name="Normal 3 2 2 2 2 3 2 3 3 4 2" xfId="46301"/>
    <cellStyle name="Normal 3 2 2 2 2 3 2 3 3 5" xfId="31977"/>
    <cellStyle name="Normal 3 2 2 2 2 3 2 3 4" xfId="4877"/>
    <cellStyle name="Normal 3 2 2 2 2 3 2 3 4 2" xfId="12142"/>
    <cellStyle name="Normal 3 2 2 2 2 3 2 3 4 2 2" xfId="26520"/>
    <cellStyle name="Normal 3 2 2 2 2 3 2 3 4 2 2 2" xfId="55254"/>
    <cellStyle name="Normal 3 2 2 2 2 3 2 3 4 2 3" xfId="40930"/>
    <cellStyle name="Normal 3 2 2 2 2 3 2 3 4 3" xfId="19357"/>
    <cellStyle name="Normal 3 2 2 2 2 3 2 3 4 3 2" xfId="48092"/>
    <cellStyle name="Normal 3 2 2 2 2 3 2 3 4 4" xfId="33768"/>
    <cellStyle name="Normal 3 2 2 2 2 3 2 3 5" xfId="8549"/>
    <cellStyle name="Normal 3 2 2 2 2 3 2 3 5 2" xfId="22938"/>
    <cellStyle name="Normal 3 2 2 2 2 3 2 3 5 2 2" xfId="51673"/>
    <cellStyle name="Normal 3 2 2 2 2 3 2 3 5 3" xfId="37349"/>
    <cellStyle name="Normal 3 2 2 2 2 3 2 3 6" xfId="15775"/>
    <cellStyle name="Normal 3 2 2 2 2 3 2 3 6 2" xfId="44511"/>
    <cellStyle name="Normal 3 2 2 2 2 3 2 3 7" xfId="30187"/>
    <cellStyle name="Normal 3 2 2 2 2 3 2 4" xfId="1665"/>
    <cellStyle name="Normal 3 2 2 2 2 3 2 4 2" xfId="3461"/>
    <cellStyle name="Normal 3 2 2 2 2 3 2 4 2 2" xfId="7120"/>
    <cellStyle name="Normal 3 2 2 2 2 3 2 4 2 2 2" xfId="14380"/>
    <cellStyle name="Normal 3 2 2 2 2 3 2 4 2 2 2 2" xfId="28758"/>
    <cellStyle name="Normal 3 2 2 2 2 3 2 4 2 2 2 2 2" xfId="57492"/>
    <cellStyle name="Normal 3 2 2 2 2 3 2 4 2 2 2 3" xfId="43168"/>
    <cellStyle name="Normal 3 2 2 2 2 3 2 4 2 2 3" xfId="21595"/>
    <cellStyle name="Normal 3 2 2 2 2 3 2 4 2 2 3 2" xfId="50330"/>
    <cellStyle name="Normal 3 2 2 2 2 3 2 4 2 2 4" xfId="36006"/>
    <cellStyle name="Normal 3 2 2 2 2 3 2 4 2 3" xfId="10793"/>
    <cellStyle name="Normal 3 2 2 2 2 3 2 4 2 3 2" xfId="25176"/>
    <cellStyle name="Normal 3 2 2 2 2 3 2 4 2 3 2 2" xfId="53911"/>
    <cellStyle name="Normal 3 2 2 2 2 3 2 4 2 3 3" xfId="39587"/>
    <cellStyle name="Normal 3 2 2 2 2 3 2 4 2 4" xfId="18013"/>
    <cellStyle name="Normal 3 2 2 2 2 3 2 4 2 4 2" xfId="46749"/>
    <cellStyle name="Normal 3 2 2 2 2 3 2 4 2 5" xfId="32425"/>
    <cellStyle name="Normal 3 2 2 2 2 3 2 4 3" xfId="5330"/>
    <cellStyle name="Normal 3 2 2 2 2 3 2 4 3 2" xfId="12590"/>
    <cellStyle name="Normal 3 2 2 2 2 3 2 4 3 2 2" xfId="26968"/>
    <cellStyle name="Normal 3 2 2 2 2 3 2 4 3 2 2 2" xfId="55702"/>
    <cellStyle name="Normal 3 2 2 2 2 3 2 4 3 2 3" xfId="41378"/>
    <cellStyle name="Normal 3 2 2 2 2 3 2 4 3 3" xfId="19805"/>
    <cellStyle name="Normal 3 2 2 2 2 3 2 4 3 3 2" xfId="48540"/>
    <cellStyle name="Normal 3 2 2 2 2 3 2 4 3 4" xfId="34216"/>
    <cellStyle name="Normal 3 2 2 2 2 3 2 4 4" xfId="9003"/>
    <cellStyle name="Normal 3 2 2 2 2 3 2 4 4 2" xfId="23386"/>
    <cellStyle name="Normal 3 2 2 2 2 3 2 4 4 2 2" xfId="52121"/>
    <cellStyle name="Normal 3 2 2 2 2 3 2 4 4 3" xfId="37797"/>
    <cellStyle name="Normal 3 2 2 2 2 3 2 4 5" xfId="16223"/>
    <cellStyle name="Normal 3 2 2 2 2 3 2 4 5 2" xfId="44959"/>
    <cellStyle name="Normal 3 2 2 2 2 3 2 4 6" xfId="30635"/>
    <cellStyle name="Normal 3 2 2 2 2 3 2 5" xfId="2565"/>
    <cellStyle name="Normal 3 2 2 2 2 3 2 5 2" xfId="6225"/>
    <cellStyle name="Normal 3 2 2 2 2 3 2 5 2 2" xfId="13485"/>
    <cellStyle name="Normal 3 2 2 2 2 3 2 5 2 2 2" xfId="27863"/>
    <cellStyle name="Normal 3 2 2 2 2 3 2 5 2 2 2 2" xfId="56597"/>
    <cellStyle name="Normal 3 2 2 2 2 3 2 5 2 2 3" xfId="42273"/>
    <cellStyle name="Normal 3 2 2 2 2 3 2 5 2 3" xfId="20700"/>
    <cellStyle name="Normal 3 2 2 2 2 3 2 5 2 3 2" xfId="49435"/>
    <cellStyle name="Normal 3 2 2 2 2 3 2 5 2 4" xfId="35111"/>
    <cellStyle name="Normal 3 2 2 2 2 3 2 5 3" xfId="9898"/>
    <cellStyle name="Normal 3 2 2 2 2 3 2 5 3 2" xfId="24281"/>
    <cellStyle name="Normal 3 2 2 2 2 3 2 5 3 2 2" xfId="53016"/>
    <cellStyle name="Normal 3 2 2 2 2 3 2 5 3 3" xfId="38692"/>
    <cellStyle name="Normal 3 2 2 2 2 3 2 5 4" xfId="17118"/>
    <cellStyle name="Normal 3 2 2 2 2 3 2 5 4 2" xfId="45854"/>
    <cellStyle name="Normal 3 2 2 2 2 3 2 5 5" xfId="31530"/>
    <cellStyle name="Normal 3 2 2 2 2 3 2 6" xfId="4428"/>
    <cellStyle name="Normal 3 2 2 2 2 3 2 6 2" xfId="11695"/>
    <cellStyle name="Normal 3 2 2 2 2 3 2 6 2 2" xfId="26073"/>
    <cellStyle name="Normal 3 2 2 2 2 3 2 6 2 2 2" xfId="54807"/>
    <cellStyle name="Normal 3 2 2 2 2 3 2 6 2 3" xfId="40483"/>
    <cellStyle name="Normal 3 2 2 2 2 3 2 6 3" xfId="18910"/>
    <cellStyle name="Normal 3 2 2 2 2 3 2 6 3 2" xfId="47645"/>
    <cellStyle name="Normal 3 2 2 2 2 3 2 6 4" xfId="33321"/>
    <cellStyle name="Normal 3 2 2 2 2 3 2 7" xfId="8099"/>
    <cellStyle name="Normal 3 2 2 2 2 3 2 7 2" xfId="22491"/>
    <cellStyle name="Normal 3 2 2 2 2 3 2 7 2 2" xfId="51226"/>
    <cellStyle name="Normal 3 2 2 2 2 3 2 7 3" xfId="36902"/>
    <cellStyle name="Normal 3 2 2 2 2 3 2 8" xfId="15328"/>
    <cellStyle name="Normal 3 2 2 2 2 3 2 8 2" xfId="44064"/>
    <cellStyle name="Normal 3 2 2 2 2 3 2 9" xfId="29740"/>
    <cellStyle name="Normal 3 2 2 2 2 3 3" xfId="796"/>
    <cellStyle name="Normal 3 2 2 2 2 3 3 2" xfId="1245"/>
    <cellStyle name="Normal 3 2 2 2 2 3 3 2 2" xfId="2228"/>
    <cellStyle name="Normal 3 2 2 2 2 3 3 2 2 2" xfId="4020"/>
    <cellStyle name="Normal 3 2 2 2 2 3 3 2 2 2 2" xfId="7679"/>
    <cellStyle name="Normal 3 2 2 2 2 3 3 2 2 2 2 2" xfId="14939"/>
    <cellStyle name="Normal 3 2 2 2 2 3 3 2 2 2 2 2 2" xfId="29317"/>
    <cellStyle name="Normal 3 2 2 2 2 3 3 2 2 2 2 2 2 2" xfId="58051"/>
    <cellStyle name="Normal 3 2 2 2 2 3 3 2 2 2 2 2 3" xfId="43727"/>
    <cellStyle name="Normal 3 2 2 2 2 3 3 2 2 2 2 3" xfId="22154"/>
    <cellStyle name="Normal 3 2 2 2 2 3 3 2 2 2 2 3 2" xfId="50889"/>
    <cellStyle name="Normal 3 2 2 2 2 3 3 2 2 2 2 4" xfId="36565"/>
    <cellStyle name="Normal 3 2 2 2 2 3 3 2 2 2 3" xfId="11352"/>
    <cellStyle name="Normal 3 2 2 2 2 3 3 2 2 2 3 2" xfId="25735"/>
    <cellStyle name="Normal 3 2 2 2 2 3 3 2 2 2 3 2 2" xfId="54470"/>
    <cellStyle name="Normal 3 2 2 2 2 3 3 2 2 2 3 3" xfId="40146"/>
    <cellStyle name="Normal 3 2 2 2 2 3 3 2 2 2 4" xfId="18572"/>
    <cellStyle name="Normal 3 2 2 2 2 3 3 2 2 2 4 2" xfId="47308"/>
    <cellStyle name="Normal 3 2 2 2 2 3 3 2 2 2 5" xfId="32984"/>
    <cellStyle name="Normal 3 2 2 2 2 3 3 2 2 3" xfId="5889"/>
    <cellStyle name="Normal 3 2 2 2 2 3 3 2 2 3 2" xfId="13149"/>
    <cellStyle name="Normal 3 2 2 2 2 3 3 2 2 3 2 2" xfId="27527"/>
    <cellStyle name="Normal 3 2 2 2 2 3 3 2 2 3 2 2 2" xfId="56261"/>
    <cellStyle name="Normal 3 2 2 2 2 3 3 2 2 3 2 3" xfId="41937"/>
    <cellStyle name="Normal 3 2 2 2 2 3 3 2 2 3 3" xfId="20364"/>
    <cellStyle name="Normal 3 2 2 2 2 3 3 2 2 3 3 2" xfId="49099"/>
    <cellStyle name="Normal 3 2 2 2 2 3 3 2 2 3 4" xfId="34775"/>
    <cellStyle name="Normal 3 2 2 2 2 3 3 2 2 4" xfId="9562"/>
    <cellStyle name="Normal 3 2 2 2 2 3 3 2 2 4 2" xfId="23945"/>
    <cellStyle name="Normal 3 2 2 2 2 3 3 2 2 4 2 2" xfId="52680"/>
    <cellStyle name="Normal 3 2 2 2 2 3 3 2 2 4 3" xfId="38356"/>
    <cellStyle name="Normal 3 2 2 2 2 3 3 2 2 5" xfId="16782"/>
    <cellStyle name="Normal 3 2 2 2 2 3 3 2 2 5 2" xfId="45518"/>
    <cellStyle name="Normal 3 2 2 2 2 3 3 2 2 6" xfId="31194"/>
    <cellStyle name="Normal 3 2 2 2 2 3 3 2 3" xfId="3124"/>
    <cellStyle name="Normal 3 2 2 2 2 3 3 2 3 2" xfId="6784"/>
    <cellStyle name="Normal 3 2 2 2 2 3 3 2 3 2 2" xfId="14044"/>
    <cellStyle name="Normal 3 2 2 2 2 3 3 2 3 2 2 2" xfId="28422"/>
    <cellStyle name="Normal 3 2 2 2 2 3 3 2 3 2 2 2 2" xfId="57156"/>
    <cellStyle name="Normal 3 2 2 2 2 3 3 2 3 2 2 3" xfId="42832"/>
    <cellStyle name="Normal 3 2 2 2 2 3 3 2 3 2 3" xfId="21259"/>
    <cellStyle name="Normal 3 2 2 2 2 3 3 2 3 2 3 2" xfId="49994"/>
    <cellStyle name="Normal 3 2 2 2 2 3 3 2 3 2 4" xfId="35670"/>
    <cellStyle name="Normal 3 2 2 2 2 3 3 2 3 3" xfId="10457"/>
    <cellStyle name="Normal 3 2 2 2 2 3 3 2 3 3 2" xfId="24840"/>
    <cellStyle name="Normal 3 2 2 2 2 3 3 2 3 3 2 2" xfId="53575"/>
    <cellStyle name="Normal 3 2 2 2 2 3 3 2 3 3 3" xfId="39251"/>
    <cellStyle name="Normal 3 2 2 2 2 3 3 2 3 4" xfId="17677"/>
    <cellStyle name="Normal 3 2 2 2 2 3 3 2 3 4 2" xfId="46413"/>
    <cellStyle name="Normal 3 2 2 2 2 3 3 2 3 5" xfId="32089"/>
    <cellStyle name="Normal 3 2 2 2 2 3 3 2 4" xfId="4989"/>
    <cellStyle name="Normal 3 2 2 2 2 3 3 2 4 2" xfId="12254"/>
    <cellStyle name="Normal 3 2 2 2 2 3 3 2 4 2 2" xfId="26632"/>
    <cellStyle name="Normal 3 2 2 2 2 3 3 2 4 2 2 2" xfId="55366"/>
    <cellStyle name="Normal 3 2 2 2 2 3 3 2 4 2 3" xfId="41042"/>
    <cellStyle name="Normal 3 2 2 2 2 3 3 2 4 3" xfId="19469"/>
    <cellStyle name="Normal 3 2 2 2 2 3 3 2 4 3 2" xfId="48204"/>
    <cellStyle name="Normal 3 2 2 2 2 3 3 2 4 4" xfId="33880"/>
    <cellStyle name="Normal 3 2 2 2 2 3 3 2 5" xfId="8661"/>
    <cellStyle name="Normal 3 2 2 2 2 3 3 2 5 2" xfId="23050"/>
    <cellStyle name="Normal 3 2 2 2 2 3 3 2 5 2 2" xfId="51785"/>
    <cellStyle name="Normal 3 2 2 2 2 3 3 2 5 3" xfId="37461"/>
    <cellStyle name="Normal 3 2 2 2 2 3 3 2 6" xfId="15887"/>
    <cellStyle name="Normal 3 2 2 2 2 3 3 2 6 2" xfId="44623"/>
    <cellStyle name="Normal 3 2 2 2 2 3 3 2 7" xfId="30299"/>
    <cellStyle name="Normal 3 2 2 2 2 3 3 3" xfId="1781"/>
    <cellStyle name="Normal 3 2 2 2 2 3 3 3 2" xfId="3573"/>
    <cellStyle name="Normal 3 2 2 2 2 3 3 3 2 2" xfId="7232"/>
    <cellStyle name="Normal 3 2 2 2 2 3 3 3 2 2 2" xfId="14492"/>
    <cellStyle name="Normal 3 2 2 2 2 3 3 3 2 2 2 2" xfId="28870"/>
    <cellStyle name="Normal 3 2 2 2 2 3 3 3 2 2 2 2 2" xfId="57604"/>
    <cellStyle name="Normal 3 2 2 2 2 3 3 3 2 2 2 3" xfId="43280"/>
    <cellStyle name="Normal 3 2 2 2 2 3 3 3 2 2 3" xfId="21707"/>
    <cellStyle name="Normal 3 2 2 2 2 3 3 3 2 2 3 2" xfId="50442"/>
    <cellStyle name="Normal 3 2 2 2 2 3 3 3 2 2 4" xfId="36118"/>
    <cellStyle name="Normal 3 2 2 2 2 3 3 3 2 3" xfId="10905"/>
    <cellStyle name="Normal 3 2 2 2 2 3 3 3 2 3 2" xfId="25288"/>
    <cellStyle name="Normal 3 2 2 2 2 3 3 3 2 3 2 2" xfId="54023"/>
    <cellStyle name="Normal 3 2 2 2 2 3 3 3 2 3 3" xfId="39699"/>
    <cellStyle name="Normal 3 2 2 2 2 3 3 3 2 4" xfId="18125"/>
    <cellStyle name="Normal 3 2 2 2 2 3 3 3 2 4 2" xfId="46861"/>
    <cellStyle name="Normal 3 2 2 2 2 3 3 3 2 5" xfId="32537"/>
    <cellStyle name="Normal 3 2 2 2 2 3 3 3 3" xfId="5442"/>
    <cellStyle name="Normal 3 2 2 2 2 3 3 3 3 2" xfId="12702"/>
    <cellStyle name="Normal 3 2 2 2 2 3 3 3 3 2 2" xfId="27080"/>
    <cellStyle name="Normal 3 2 2 2 2 3 3 3 3 2 2 2" xfId="55814"/>
    <cellStyle name="Normal 3 2 2 2 2 3 3 3 3 2 3" xfId="41490"/>
    <cellStyle name="Normal 3 2 2 2 2 3 3 3 3 3" xfId="19917"/>
    <cellStyle name="Normal 3 2 2 2 2 3 3 3 3 3 2" xfId="48652"/>
    <cellStyle name="Normal 3 2 2 2 2 3 3 3 3 4" xfId="34328"/>
    <cellStyle name="Normal 3 2 2 2 2 3 3 3 4" xfId="9115"/>
    <cellStyle name="Normal 3 2 2 2 2 3 3 3 4 2" xfId="23498"/>
    <cellStyle name="Normal 3 2 2 2 2 3 3 3 4 2 2" xfId="52233"/>
    <cellStyle name="Normal 3 2 2 2 2 3 3 3 4 3" xfId="37909"/>
    <cellStyle name="Normal 3 2 2 2 2 3 3 3 5" xfId="16335"/>
    <cellStyle name="Normal 3 2 2 2 2 3 3 3 5 2" xfId="45071"/>
    <cellStyle name="Normal 3 2 2 2 2 3 3 3 6" xfId="30747"/>
    <cellStyle name="Normal 3 2 2 2 2 3 3 4" xfId="2677"/>
    <cellStyle name="Normal 3 2 2 2 2 3 3 4 2" xfId="6337"/>
    <cellStyle name="Normal 3 2 2 2 2 3 3 4 2 2" xfId="13597"/>
    <cellStyle name="Normal 3 2 2 2 2 3 3 4 2 2 2" xfId="27975"/>
    <cellStyle name="Normal 3 2 2 2 2 3 3 4 2 2 2 2" xfId="56709"/>
    <cellStyle name="Normal 3 2 2 2 2 3 3 4 2 2 3" xfId="42385"/>
    <cellStyle name="Normal 3 2 2 2 2 3 3 4 2 3" xfId="20812"/>
    <cellStyle name="Normal 3 2 2 2 2 3 3 4 2 3 2" xfId="49547"/>
    <cellStyle name="Normal 3 2 2 2 2 3 3 4 2 4" xfId="35223"/>
    <cellStyle name="Normal 3 2 2 2 2 3 3 4 3" xfId="10010"/>
    <cellStyle name="Normal 3 2 2 2 2 3 3 4 3 2" xfId="24393"/>
    <cellStyle name="Normal 3 2 2 2 2 3 3 4 3 2 2" xfId="53128"/>
    <cellStyle name="Normal 3 2 2 2 2 3 3 4 3 3" xfId="38804"/>
    <cellStyle name="Normal 3 2 2 2 2 3 3 4 4" xfId="17230"/>
    <cellStyle name="Normal 3 2 2 2 2 3 3 4 4 2" xfId="45966"/>
    <cellStyle name="Normal 3 2 2 2 2 3 3 4 5" xfId="31642"/>
    <cellStyle name="Normal 3 2 2 2 2 3 3 5" xfId="4541"/>
    <cellStyle name="Normal 3 2 2 2 2 3 3 5 2" xfId="11807"/>
    <cellStyle name="Normal 3 2 2 2 2 3 3 5 2 2" xfId="26185"/>
    <cellStyle name="Normal 3 2 2 2 2 3 3 5 2 2 2" xfId="54919"/>
    <cellStyle name="Normal 3 2 2 2 2 3 3 5 2 3" xfId="40595"/>
    <cellStyle name="Normal 3 2 2 2 2 3 3 5 3" xfId="19022"/>
    <cellStyle name="Normal 3 2 2 2 2 3 3 5 3 2" xfId="47757"/>
    <cellStyle name="Normal 3 2 2 2 2 3 3 5 4" xfId="33433"/>
    <cellStyle name="Normal 3 2 2 2 2 3 3 6" xfId="8214"/>
    <cellStyle name="Normal 3 2 2 2 2 3 3 6 2" xfId="22603"/>
    <cellStyle name="Normal 3 2 2 2 2 3 3 6 2 2" xfId="51338"/>
    <cellStyle name="Normal 3 2 2 2 2 3 3 6 3" xfId="37014"/>
    <cellStyle name="Normal 3 2 2 2 2 3 3 7" xfId="15440"/>
    <cellStyle name="Normal 3 2 2 2 2 3 3 7 2" xfId="44176"/>
    <cellStyle name="Normal 3 2 2 2 2 3 3 8" xfId="29852"/>
    <cellStyle name="Normal 3 2 2 2 2 3 4" xfId="1021"/>
    <cellStyle name="Normal 3 2 2 2 2 3 4 2" xfId="2004"/>
    <cellStyle name="Normal 3 2 2 2 2 3 4 2 2" xfId="3796"/>
    <cellStyle name="Normal 3 2 2 2 2 3 4 2 2 2" xfId="7455"/>
    <cellStyle name="Normal 3 2 2 2 2 3 4 2 2 2 2" xfId="14715"/>
    <cellStyle name="Normal 3 2 2 2 2 3 4 2 2 2 2 2" xfId="29093"/>
    <cellStyle name="Normal 3 2 2 2 2 3 4 2 2 2 2 2 2" xfId="57827"/>
    <cellStyle name="Normal 3 2 2 2 2 3 4 2 2 2 2 3" xfId="43503"/>
    <cellStyle name="Normal 3 2 2 2 2 3 4 2 2 2 3" xfId="21930"/>
    <cellStyle name="Normal 3 2 2 2 2 3 4 2 2 2 3 2" xfId="50665"/>
    <cellStyle name="Normal 3 2 2 2 2 3 4 2 2 2 4" xfId="36341"/>
    <cellStyle name="Normal 3 2 2 2 2 3 4 2 2 3" xfId="11128"/>
    <cellStyle name="Normal 3 2 2 2 2 3 4 2 2 3 2" xfId="25511"/>
    <cellStyle name="Normal 3 2 2 2 2 3 4 2 2 3 2 2" xfId="54246"/>
    <cellStyle name="Normal 3 2 2 2 2 3 4 2 2 3 3" xfId="39922"/>
    <cellStyle name="Normal 3 2 2 2 2 3 4 2 2 4" xfId="18348"/>
    <cellStyle name="Normal 3 2 2 2 2 3 4 2 2 4 2" xfId="47084"/>
    <cellStyle name="Normal 3 2 2 2 2 3 4 2 2 5" xfId="32760"/>
    <cellStyle name="Normal 3 2 2 2 2 3 4 2 3" xfId="5665"/>
    <cellStyle name="Normal 3 2 2 2 2 3 4 2 3 2" xfId="12925"/>
    <cellStyle name="Normal 3 2 2 2 2 3 4 2 3 2 2" xfId="27303"/>
    <cellStyle name="Normal 3 2 2 2 2 3 4 2 3 2 2 2" xfId="56037"/>
    <cellStyle name="Normal 3 2 2 2 2 3 4 2 3 2 3" xfId="41713"/>
    <cellStyle name="Normal 3 2 2 2 2 3 4 2 3 3" xfId="20140"/>
    <cellStyle name="Normal 3 2 2 2 2 3 4 2 3 3 2" xfId="48875"/>
    <cellStyle name="Normal 3 2 2 2 2 3 4 2 3 4" xfId="34551"/>
    <cellStyle name="Normal 3 2 2 2 2 3 4 2 4" xfId="9338"/>
    <cellStyle name="Normal 3 2 2 2 2 3 4 2 4 2" xfId="23721"/>
    <cellStyle name="Normal 3 2 2 2 2 3 4 2 4 2 2" xfId="52456"/>
    <cellStyle name="Normal 3 2 2 2 2 3 4 2 4 3" xfId="38132"/>
    <cellStyle name="Normal 3 2 2 2 2 3 4 2 5" xfId="16558"/>
    <cellStyle name="Normal 3 2 2 2 2 3 4 2 5 2" xfId="45294"/>
    <cellStyle name="Normal 3 2 2 2 2 3 4 2 6" xfId="30970"/>
    <cellStyle name="Normal 3 2 2 2 2 3 4 3" xfId="2900"/>
    <cellStyle name="Normal 3 2 2 2 2 3 4 3 2" xfId="6560"/>
    <cellStyle name="Normal 3 2 2 2 2 3 4 3 2 2" xfId="13820"/>
    <cellStyle name="Normal 3 2 2 2 2 3 4 3 2 2 2" xfId="28198"/>
    <cellStyle name="Normal 3 2 2 2 2 3 4 3 2 2 2 2" xfId="56932"/>
    <cellStyle name="Normal 3 2 2 2 2 3 4 3 2 2 3" xfId="42608"/>
    <cellStyle name="Normal 3 2 2 2 2 3 4 3 2 3" xfId="21035"/>
    <cellStyle name="Normal 3 2 2 2 2 3 4 3 2 3 2" xfId="49770"/>
    <cellStyle name="Normal 3 2 2 2 2 3 4 3 2 4" xfId="35446"/>
    <cellStyle name="Normal 3 2 2 2 2 3 4 3 3" xfId="10233"/>
    <cellStyle name="Normal 3 2 2 2 2 3 4 3 3 2" xfId="24616"/>
    <cellStyle name="Normal 3 2 2 2 2 3 4 3 3 2 2" xfId="53351"/>
    <cellStyle name="Normal 3 2 2 2 2 3 4 3 3 3" xfId="39027"/>
    <cellStyle name="Normal 3 2 2 2 2 3 4 3 4" xfId="17453"/>
    <cellStyle name="Normal 3 2 2 2 2 3 4 3 4 2" xfId="46189"/>
    <cellStyle name="Normal 3 2 2 2 2 3 4 3 5" xfId="31865"/>
    <cellStyle name="Normal 3 2 2 2 2 3 4 4" xfId="4765"/>
    <cellStyle name="Normal 3 2 2 2 2 3 4 4 2" xfId="12030"/>
    <cellStyle name="Normal 3 2 2 2 2 3 4 4 2 2" xfId="26408"/>
    <cellStyle name="Normal 3 2 2 2 2 3 4 4 2 2 2" xfId="55142"/>
    <cellStyle name="Normal 3 2 2 2 2 3 4 4 2 3" xfId="40818"/>
    <cellStyle name="Normal 3 2 2 2 2 3 4 4 3" xfId="19245"/>
    <cellStyle name="Normal 3 2 2 2 2 3 4 4 3 2" xfId="47980"/>
    <cellStyle name="Normal 3 2 2 2 2 3 4 4 4" xfId="33656"/>
    <cellStyle name="Normal 3 2 2 2 2 3 4 5" xfId="8437"/>
    <cellStyle name="Normal 3 2 2 2 2 3 4 5 2" xfId="22826"/>
    <cellStyle name="Normal 3 2 2 2 2 3 4 5 2 2" xfId="51561"/>
    <cellStyle name="Normal 3 2 2 2 2 3 4 5 3" xfId="37237"/>
    <cellStyle name="Normal 3 2 2 2 2 3 4 6" xfId="15663"/>
    <cellStyle name="Normal 3 2 2 2 2 3 4 6 2" xfId="44399"/>
    <cellStyle name="Normal 3 2 2 2 2 3 4 7" xfId="30075"/>
    <cellStyle name="Normal 3 2 2 2 2 3 5" xfId="1545"/>
    <cellStyle name="Normal 3 2 2 2 2 3 5 2" xfId="3349"/>
    <cellStyle name="Normal 3 2 2 2 2 3 5 2 2" xfId="7008"/>
    <cellStyle name="Normal 3 2 2 2 2 3 5 2 2 2" xfId="14268"/>
    <cellStyle name="Normal 3 2 2 2 2 3 5 2 2 2 2" xfId="28646"/>
    <cellStyle name="Normal 3 2 2 2 2 3 5 2 2 2 2 2" xfId="57380"/>
    <cellStyle name="Normal 3 2 2 2 2 3 5 2 2 2 3" xfId="43056"/>
    <cellStyle name="Normal 3 2 2 2 2 3 5 2 2 3" xfId="21483"/>
    <cellStyle name="Normal 3 2 2 2 2 3 5 2 2 3 2" xfId="50218"/>
    <cellStyle name="Normal 3 2 2 2 2 3 5 2 2 4" xfId="35894"/>
    <cellStyle name="Normal 3 2 2 2 2 3 5 2 3" xfId="10681"/>
    <cellStyle name="Normal 3 2 2 2 2 3 5 2 3 2" xfId="25064"/>
    <cellStyle name="Normal 3 2 2 2 2 3 5 2 3 2 2" xfId="53799"/>
    <cellStyle name="Normal 3 2 2 2 2 3 5 2 3 3" xfId="39475"/>
    <cellStyle name="Normal 3 2 2 2 2 3 5 2 4" xfId="17901"/>
    <cellStyle name="Normal 3 2 2 2 2 3 5 2 4 2" xfId="46637"/>
    <cellStyle name="Normal 3 2 2 2 2 3 5 2 5" xfId="32313"/>
    <cellStyle name="Normal 3 2 2 2 2 3 5 3" xfId="5218"/>
    <cellStyle name="Normal 3 2 2 2 2 3 5 3 2" xfId="12478"/>
    <cellStyle name="Normal 3 2 2 2 2 3 5 3 2 2" xfId="26856"/>
    <cellStyle name="Normal 3 2 2 2 2 3 5 3 2 2 2" xfId="55590"/>
    <cellStyle name="Normal 3 2 2 2 2 3 5 3 2 3" xfId="41266"/>
    <cellStyle name="Normal 3 2 2 2 2 3 5 3 3" xfId="19693"/>
    <cellStyle name="Normal 3 2 2 2 2 3 5 3 3 2" xfId="48428"/>
    <cellStyle name="Normal 3 2 2 2 2 3 5 3 4" xfId="34104"/>
    <cellStyle name="Normal 3 2 2 2 2 3 5 4" xfId="8891"/>
    <cellStyle name="Normal 3 2 2 2 2 3 5 4 2" xfId="23274"/>
    <cellStyle name="Normal 3 2 2 2 2 3 5 4 2 2" xfId="52009"/>
    <cellStyle name="Normal 3 2 2 2 2 3 5 4 3" xfId="37685"/>
    <cellStyle name="Normal 3 2 2 2 2 3 5 5" xfId="16111"/>
    <cellStyle name="Normal 3 2 2 2 2 3 5 5 2" xfId="44847"/>
    <cellStyle name="Normal 3 2 2 2 2 3 5 6" xfId="30523"/>
    <cellStyle name="Normal 3 2 2 2 2 3 6" xfId="2453"/>
    <cellStyle name="Normal 3 2 2 2 2 3 6 2" xfId="6113"/>
    <cellStyle name="Normal 3 2 2 2 2 3 6 2 2" xfId="13373"/>
    <cellStyle name="Normal 3 2 2 2 2 3 6 2 2 2" xfId="27751"/>
    <cellStyle name="Normal 3 2 2 2 2 3 6 2 2 2 2" xfId="56485"/>
    <cellStyle name="Normal 3 2 2 2 2 3 6 2 2 3" xfId="42161"/>
    <cellStyle name="Normal 3 2 2 2 2 3 6 2 3" xfId="20588"/>
    <cellStyle name="Normal 3 2 2 2 2 3 6 2 3 2" xfId="49323"/>
    <cellStyle name="Normal 3 2 2 2 2 3 6 2 4" xfId="34999"/>
    <cellStyle name="Normal 3 2 2 2 2 3 6 3" xfId="9786"/>
    <cellStyle name="Normal 3 2 2 2 2 3 6 3 2" xfId="24169"/>
    <cellStyle name="Normal 3 2 2 2 2 3 6 3 2 2" xfId="52904"/>
    <cellStyle name="Normal 3 2 2 2 2 3 6 3 3" xfId="38580"/>
    <cellStyle name="Normal 3 2 2 2 2 3 6 4" xfId="17006"/>
    <cellStyle name="Normal 3 2 2 2 2 3 6 4 2" xfId="45742"/>
    <cellStyle name="Normal 3 2 2 2 2 3 6 5" xfId="31418"/>
    <cellStyle name="Normal 3 2 2 2 2 3 7" xfId="4312"/>
    <cellStyle name="Normal 3 2 2 2 2 3 7 2" xfId="11582"/>
    <cellStyle name="Normal 3 2 2 2 2 3 7 2 2" xfId="25961"/>
    <cellStyle name="Normal 3 2 2 2 2 3 7 2 2 2" xfId="54695"/>
    <cellStyle name="Normal 3 2 2 2 2 3 7 2 3" xfId="40371"/>
    <cellStyle name="Normal 3 2 2 2 2 3 7 3" xfId="18798"/>
    <cellStyle name="Normal 3 2 2 2 2 3 7 3 2" xfId="47533"/>
    <cellStyle name="Normal 3 2 2 2 2 3 7 4" xfId="33209"/>
    <cellStyle name="Normal 3 2 2 2 2 3 8" xfId="7981"/>
    <cellStyle name="Normal 3 2 2 2 2 3 8 2" xfId="22379"/>
    <cellStyle name="Normal 3 2 2 2 2 3 8 2 2" xfId="51114"/>
    <cellStyle name="Normal 3 2 2 2 2 3 8 3" xfId="36790"/>
    <cellStyle name="Normal 3 2 2 2 2 3 9" xfId="15216"/>
    <cellStyle name="Normal 3 2 2 2 2 3 9 2" xfId="43952"/>
    <cellStyle name="Normal 3 2 2 2 2 4" xfId="571"/>
    <cellStyle name="Normal 3 2 2 2 2 4 2" xfId="854"/>
    <cellStyle name="Normal 3 2 2 2 2 4 2 2" xfId="1301"/>
    <cellStyle name="Normal 3 2 2 2 2 4 2 2 2" xfId="2284"/>
    <cellStyle name="Normal 3 2 2 2 2 4 2 2 2 2" xfId="4076"/>
    <cellStyle name="Normal 3 2 2 2 2 4 2 2 2 2 2" xfId="7735"/>
    <cellStyle name="Normal 3 2 2 2 2 4 2 2 2 2 2 2" xfId="14995"/>
    <cellStyle name="Normal 3 2 2 2 2 4 2 2 2 2 2 2 2" xfId="29373"/>
    <cellStyle name="Normal 3 2 2 2 2 4 2 2 2 2 2 2 2 2" xfId="58107"/>
    <cellStyle name="Normal 3 2 2 2 2 4 2 2 2 2 2 2 3" xfId="43783"/>
    <cellStyle name="Normal 3 2 2 2 2 4 2 2 2 2 2 3" xfId="22210"/>
    <cellStyle name="Normal 3 2 2 2 2 4 2 2 2 2 2 3 2" xfId="50945"/>
    <cellStyle name="Normal 3 2 2 2 2 4 2 2 2 2 2 4" xfId="36621"/>
    <cellStyle name="Normal 3 2 2 2 2 4 2 2 2 2 3" xfId="11408"/>
    <cellStyle name="Normal 3 2 2 2 2 4 2 2 2 2 3 2" xfId="25791"/>
    <cellStyle name="Normal 3 2 2 2 2 4 2 2 2 2 3 2 2" xfId="54526"/>
    <cellStyle name="Normal 3 2 2 2 2 4 2 2 2 2 3 3" xfId="40202"/>
    <cellStyle name="Normal 3 2 2 2 2 4 2 2 2 2 4" xfId="18628"/>
    <cellStyle name="Normal 3 2 2 2 2 4 2 2 2 2 4 2" xfId="47364"/>
    <cellStyle name="Normal 3 2 2 2 2 4 2 2 2 2 5" xfId="33040"/>
    <cellStyle name="Normal 3 2 2 2 2 4 2 2 2 3" xfId="5945"/>
    <cellStyle name="Normal 3 2 2 2 2 4 2 2 2 3 2" xfId="13205"/>
    <cellStyle name="Normal 3 2 2 2 2 4 2 2 2 3 2 2" xfId="27583"/>
    <cellStyle name="Normal 3 2 2 2 2 4 2 2 2 3 2 2 2" xfId="56317"/>
    <cellStyle name="Normal 3 2 2 2 2 4 2 2 2 3 2 3" xfId="41993"/>
    <cellStyle name="Normal 3 2 2 2 2 4 2 2 2 3 3" xfId="20420"/>
    <cellStyle name="Normal 3 2 2 2 2 4 2 2 2 3 3 2" xfId="49155"/>
    <cellStyle name="Normal 3 2 2 2 2 4 2 2 2 3 4" xfId="34831"/>
    <cellStyle name="Normal 3 2 2 2 2 4 2 2 2 4" xfId="9618"/>
    <cellStyle name="Normal 3 2 2 2 2 4 2 2 2 4 2" xfId="24001"/>
    <cellStyle name="Normal 3 2 2 2 2 4 2 2 2 4 2 2" xfId="52736"/>
    <cellStyle name="Normal 3 2 2 2 2 4 2 2 2 4 3" xfId="38412"/>
    <cellStyle name="Normal 3 2 2 2 2 4 2 2 2 5" xfId="16838"/>
    <cellStyle name="Normal 3 2 2 2 2 4 2 2 2 5 2" xfId="45574"/>
    <cellStyle name="Normal 3 2 2 2 2 4 2 2 2 6" xfId="31250"/>
    <cellStyle name="Normal 3 2 2 2 2 4 2 2 3" xfId="3180"/>
    <cellStyle name="Normal 3 2 2 2 2 4 2 2 3 2" xfId="6840"/>
    <cellStyle name="Normal 3 2 2 2 2 4 2 2 3 2 2" xfId="14100"/>
    <cellStyle name="Normal 3 2 2 2 2 4 2 2 3 2 2 2" xfId="28478"/>
    <cellStyle name="Normal 3 2 2 2 2 4 2 2 3 2 2 2 2" xfId="57212"/>
    <cellStyle name="Normal 3 2 2 2 2 4 2 2 3 2 2 3" xfId="42888"/>
    <cellStyle name="Normal 3 2 2 2 2 4 2 2 3 2 3" xfId="21315"/>
    <cellStyle name="Normal 3 2 2 2 2 4 2 2 3 2 3 2" xfId="50050"/>
    <cellStyle name="Normal 3 2 2 2 2 4 2 2 3 2 4" xfId="35726"/>
    <cellStyle name="Normal 3 2 2 2 2 4 2 2 3 3" xfId="10513"/>
    <cellStyle name="Normal 3 2 2 2 2 4 2 2 3 3 2" xfId="24896"/>
    <cellStyle name="Normal 3 2 2 2 2 4 2 2 3 3 2 2" xfId="53631"/>
    <cellStyle name="Normal 3 2 2 2 2 4 2 2 3 3 3" xfId="39307"/>
    <cellStyle name="Normal 3 2 2 2 2 4 2 2 3 4" xfId="17733"/>
    <cellStyle name="Normal 3 2 2 2 2 4 2 2 3 4 2" xfId="46469"/>
    <cellStyle name="Normal 3 2 2 2 2 4 2 2 3 5" xfId="32145"/>
    <cellStyle name="Normal 3 2 2 2 2 4 2 2 4" xfId="5045"/>
    <cellStyle name="Normal 3 2 2 2 2 4 2 2 4 2" xfId="12310"/>
    <cellStyle name="Normal 3 2 2 2 2 4 2 2 4 2 2" xfId="26688"/>
    <cellStyle name="Normal 3 2 2 2 2 4 2 2 4 2 2 2" xfId="55422"/>
    <cellStyle name="Normal 3 2 2 2 2 4 2 2 4 2 3" xfId="41098"/>
    <cellStyle name="Normal 3 2 2 2 2 4 2 2 4 3" xfId="19525"/>
    <cellStyle name="Normal 3 2 2 2 2 4 2 2 4 3 2" xfId="48260"/>
    <cellStyle name="Normal 3 2 2 2 2 4 2 2 4 4" xfId="33936"/>
    <cellStyle name="Normal 3 2 2 2 2 4 2 2 5" xfId="8717"/>
    <cellStyle name="Normal 3 2 2 2 2 4 2 2 5 2" xfId="23106"/>
    <cellStyle name="Normal 3 2 2 2 2 4 2 2 5 2 2" xfId="51841"/>
    <cellStyle name="Normal 3 2 2 2 2 4 2 2 5 3" xfId="37517"/>
    <cellStyle name="Normal 3 2 2 2 2 4 2 2 6" xfId="15943"/>
    <cellStyle name="Normal 3 2 2 2 2 4 2 2 6 2" xfId="44679"/>
    <cellStyle name="Normal 3 2 2 2 2 4 2 2 7" xfId="30355"/>
    <cellStyle name="Normal 3 2 2 2 2 4 2 3" xfId="1837"/>
    <cellStyle name="Normal 3 2 2 2 2 4 2 3 2" xfId="3629"/>
    <cellStyle name="Normal 3 2 2 2 2 4 2 3 2 2" xfId="7288"/>
    <cellStyle name="Normal 3 2 2 2 2 4 2 3 2 2 2" xfId="14548"/>
    <cellStyle name="Normal 3 2 2 2 2 4 2 3 2 2 2 2" xfId="28926"/>
    <cellStyle name="Normal 3 2 2 2 2 4 2 3 2 2 2 2 2" xfId="57660"/>
    <cellStyle name="Normal 3 2 2 2 2 4 2 3 2 2 2 3" xfId="43336"/>
    <cellStyle name="Normal 3 2 2 2 2 4 2 3 2 2 3" xfId="21763"/>
    <cellStyle name="Normal 3 2 2 2 2 4 2 3 2 2 3 2" xfId="50498"/>
    <cellStyle name="Normal 3 2 2 2 2 4 2 3 2 2 4" xfId="36174"/>
    <cellStyle name="Normal 3 2 2 2 2 4 2 3 2 3" xfId="10961"/>
    <cellStyle name="Normal 3 2 2 2 2 4 2 3 2 3 2" xfId="25344"/>
    <cellStyle name="Normal 3 2 2 2 2 4 2 3 2 3 2 2" xfId="54079"/>
    <cellStyle name="Normal 3 2 2 2 2 4 2 3 2 3 3" xfId="39755"/>
    <cellStyle name="Normal 3 2 2 2 2 4 2 3 2 4" xfId="18181"/>
    <cellStyle name="Normal 3 2 2 2 2 4 2 3 2 4 2" xfId="46917"/>
    <cellStyle name="Normal 3 2 2 2 2 4 2 3 2 5" xfId="32593"/>
    <cellStyle name="Normal 3 2 2 2 2 4 2 3 3" xfId="5498"/>
    <cellStyle name="Normal 3 2 2 2 2 4 2 3 3 2" xfId="12758"/>
    <cellStyle name="Normal 3 2 2 2 2 4 2 3 3 2 2" xfId="27136"/>
    <cellStyle name="Normal 3 2 2 2 2 4 2 3 3 2 2 2" xfId="55870"/>
    <cellStyle name="Normal 3 2 2 2 2 4 2 3 3 2 3" xfId="41546"/>
    <cellStyle name="Normal 3 2 2 2 2 4 2 3 3 3" xfId="19973"/>
    <cellStyle name="Normal 3 2 2 2 2 4 2 3 3 3 2" xfId="48708"/>
    <cellStyle name="Normal 3 2 2 2 2 4 2 3 3 4" xfId="34384"/>
    <cellStyle name="Normal 3 2 2 2 2 4 2 3 4" xfId="9171"/>
    <cellStyle name="Normal 3 2 2 2 2 4 2 3 4 2" xfId="23554"/>
    <cellStyle name="Normal 3 2 2 2 2 4 2 3 4 2 2" xfId="52289"/>
    <cellStyle name="Normal 3 2 2 2 2 4 2 3 4 3" xfId="37965"/>
    <cellStyle name="Normal 3 2 2 2 2 4 2 3 5" xfId="16391"/>
    <cellStyle name="Normal 3 2 2 2 2 4 2 3 5 2" xfId="45127"/>
    <cellStyle name="Normal 3 2 2 2 2 4 2 3 6" xfId="30803"/>
    <cellStyle name="Normal 3 2 2 2 2 4 2 4" xfId="2733"/>
    <cellStyle name="Normal 3 2 2 2 2 4 2 4 2" xfId="6393"/>
    <cellStyle name="Normal 3 2 2 2 2 4 2 4 2 2" xfId="13653"/>
    <cellStyle name="Normal 3 2 2 2 2 4 2 4 2 2 2" xfId="28031"/>
    <cellStyle name="Normal 3 2 2 2 2 4 2 4 2 2 2 2" xfId="56765"/>
    <cellStyle name="Normal 3 2 2 2 2 4 2 4 2 2 3" xfId="42441"/>
    <cellStyle name="Normal 3 2 2 2 2 4 2 4 2 3" xfId="20868"/>
    <cellStyle name="Normal 3 2 2 2 2 4 2 4 2 3 2" xfId="49603"/>
    <cellStyle name="Normal 3 2 2 2 2 4 2 4 2 4" xfId="35279"/>
    <cellStyle name="Normal 3 2 2 2 2 4 2 4 3" xfId="10066"/>
    <cellStyle name="Normal 3 2 2 2 2 4 2 4 3 2" xfId="24449"/>
    <cellStyle name="Normal 3 2 2 2 2 4 2 4 3 2 2" xfId="53184"/>
    <cellStyle name="Normal 3 2 2 2 2 4 2 4 3 3" xfId="38860"/>
    <cellStyle name="Normal 3 2 2 2 2 4 2 4 4" xfId="17286"/>
    <cellStyle name="Normal 3 2 2 2 2 4 2 4 4 2" xfId="46022"/>
    <cellStyle name="Normal 3 2 2 2 2 4 2 4 5" xfId="31698"/>
    <cellStyle name="Normal 3 2 2 2 2 4 2 5" xfId="4598"/>
    <cellStyle name="Normal 3 2 2 2 2 4 2 5 2" xfId="11863"/>
    <cellStyle name="Normal 3 2 2 2 2 4 2 5 2 2" xfId="26241"/>
    <cellStyle name="Normal 3 2 2 2 2 4 2 5 2 2 2" xfId="54975"/>
    <cellStyle name="Normal 3 2 2 2 2 4 2 5 2 3" xfId="40651"/>
    <cellStyle name="Normal 3 2 2 2 2 4 2 5 3" xfId="19078"/>
    <cellStyle name="Normal 3 2 2 2 2 4 2 5 3 2" xfId="47813"/>
    <cellStyle name="Normal 3 2 2 2 2 4 2 5 4" xfId="33489"/>
    <cellStyle name="Normal 3 2 2 2 2 4 2 6" xfId="8270"/>
    <cellStyle name="Normal 3 2 2 2 2 4 2 6 2" xfId="22659"/>
    <cellStyle name="Normal 3 2 2 2 2 4 2 6 2 2" xfId="51394"/>
    <cellStyle name="Normal 3 2 2 2 2 4 2 6 3" xfId="37070"/>
    <cellStyle name="Normal 3 2 2 2 2 4 2 7" xfId="15496"/>
    <cellStyle name="Normal 3 2 2 2 2 4 2 7 2" xfId="44232"/>
    <cellStyle name="Normal 3 2 2 2 2 4 2 8" xfId="29908"/>
    <cellStyle name="Normal 3 2 2 2 2 4 3" xfId="1077"/>
    <cellStyle name="Normal 3 2 2 2 2 4 3 2" xfId="2060"/>
    <cellStyle name="Normal 3 2 2 2 2 4 3 2 2" xfId="3852"/>
    <cellStyle name="Normal 3 2 2 2 2 4 3 2 2 2" xfId="7511"/>
    <cellStyle name="Normal 3 2 2 2 2 4 3 2 2 2 2" xfId="14771"/>
    <cellStyle name="Normal 3 2 2 2 2 4 3 2 2 2 2 2" xfId="29149"/>
    <cellStyle name="Normal 3 2 2 2 2 4 3 2 2 2 2 2 2" xfId="57883"/>
    <cellStyle name="Normal 3 2 2 2 2 4 3 2 2 2 2 3" xfId="43559"/>
    <cellStyle name="Normal 3 2 2 2 2 4 3 2 2 2 3" xfId="21986"/>
    <cellStyle name="Normal 3 2 2 2 2 4 3 2 2 2 3 2" xfId="50721"/>
    <cellStyle name="Normal 3 2 2 2 2 4 3 2 2 2 4" xfId="36397"/>
    <cellStyle name="Normal 3 2 2 2 2 4 3 2 2 3" xfId="11184"/>
    <cellStyle name="Normal 3 2 2 2 2 4 3 2 2 3 2" xfId="25567"/>
    <cellStyle name="Normal 3 2 2 2 2 4 3 2 2 3 2 2" xfId="54302"/>
    <cellStyle name="Normal 3 2 2 2 2 4 3 2 2 3 3" xfId="39978"/>
    <cellStyle name="Normal 3 2 2 2 2 4 3 2 2 4" xfId="18404"/>
    <cellStyle name="Normal 3 2 2 2 2 4 3 2 2 4 2" xfId="47140"/>
    <cellStyle name="Normal 3 2 2 2 2 4 3 2 2 5" xfId="32816"/>
    <cellStyle name="Normal 3 2 2 2 2 4 3 2 3" xfId="5721"/>
    <cellStyle name="Normal 3 2 2 2 2 4 3 2 3 2" xfId="12981"/>
    <cellStyle name="Normal 3 2 2 2 2 4 3 2 3 2 2" xfId="27359"/>
    <cellStyle name="Normal 3 2 2 2 2 4 3 2 3 2 2 2" xfId="56093"/>
    <cellStyle name="Normal 3 2 2 2 2 4 3 2 3 2 3" xfId="41769"/>
    <cellStyle name="Normal 3 2 2 2 2 4 3 2 3 3" xfId="20196"/>
    <cellStyle name="Normal 3 2 2 2 2 4 3 2 3 3 2" xfId="48931"/>
    <cellStyle name="Normal 3 2 2 2 2 4 3 2 3 4" xfId="34607"/>
    <cellStyle name="Normal 3 2 2 2 2 4 3 2 4" xfId="9394"/>
    <cellStyle name="Normal 3 2 2 2 2 4 3 2 4 2" xfId="23777"/>
    <cellStyle name="Normal 3 2 2 2 2 4 3 2 4 2 2" xfId="52512"/>
    <cellStyle name="Normal 3 2 2 2 2 4 3 2 4 3" xfId="38188"/>
    <cellStyle name="Normal 3 2 2 2 2 4 3 2 5" xfId="16614"/>
    <cellStyle name="Normal 3 2 2 2 2 4 3 2 5 2" xfId="45350"/>
    <cellStyle name="Normal 3 2 2 2 2 4 3 2 6" xfId="31026"/>
    <cellStyle name="Normal 3 2 2 2 2 4 3 3" xfId="2956"/>
    <cellStyle name="Normal 3 2 2 2 2 4 3 3 2" xfId="6616"/>
    <cellStyle name="Normal 3 2 2 2 2 4 3 3 2 2" xfId="13876"/>
    <cellStyle name="Normal 3 2 2 2 2 4 3 3 2 2 2" xfId="28254"/>
    <cellStyle name="Normal 3 2 2 2 2 4 3 3 2 2 2 2" xfId="56988"/>
    <cellStyle name="Normal 3 2 2 2 2 4 3 3 2 2 3" xfId="42664"/>
    <cellStyle name="Normal 3 2 2 2 2 4 3 3 2 3" xfId="21091"/>
    <cellStyle name="Normal 3 2 2 2 2 4 3 3 2 3 2" xfId="49826"/>
    <cellStyle name="Normal 3 2 2 2 2 4 3 3 2 4" xfId="35502"/>
    <cellStyle name="Normal 3 2 2 2 2 4 3 3 3" xfId="10289"/>
    <cellStyle name="Normal 3 2 2 2 2 4 3 3 3 2" xfId="24672"/>
    <cellStyle name="Normal 3 2 2 2 2 4 3 3 3 2 2" xfId="53407"/>
    <cellStyle name="Normal 3 2 2 2 2 4 3 3 3 3" xfId="39083"/>
    <cellStyle name="Normal 3 2 2 2 2 4 3 3 4" xfId="17509"/>
    <cellStyle name="Normal 3 2 2 2 2 4 3 3 4 2" xfId="46245"/>
    <cellStyle name="Normal 3 2 2 2 2 4 3 3 5" xfId="31921"/>
    <cellStyle name="Normal 3 2 2 2 2 4 3 4" xfId="4821"/>
    <cellStyle name="Normal 3 2 2 2 2 4 3 4 2" xfId="12086"/>
    <cellStyle name="Normal 3 2 2 2 2 4 3 4 2 2" xfId="26464"/>
    <cellStyle name="Normal 3 2 2 2 2 4 3 4 2 2 2" xfId="55198"/>
    <cellStyle name="Normal 3 2 2 2 2 4 3 4 2 3" xfId="40874"/>
    <cellStyle name="Normal 3 2 2 2 2 4 3 4 3" xfId="19301"/>
    <cellStyle name="Normal 3 2 2 2 2 4 3 4 3 2" xfId="48036"/>
    <cellStyle name="Normal 3 2 2 2 2 4 3 4 4" xfId="33712"/>
    <cellStyle name="Normal 3 2 2 2 2 4 3 5" xfId="8493"/>
    <cellStyle name="Normal 3 2 2 2 2 4 3 5 2" xfId="22882"/>
    <cellStyle name="Normal 3 2 2 2 2 4 3 5 2 2" xfId="51617"/>
    <cellStyle name="Normal 3 2 2 2 2 4 3 5 3" xfId="37293"/>
    <cellStyle name="Normal 3 2 2 2 2 4 3 6" xfId="15719"/>
    <cellStyle name="Normal 3 2 2 2 2 4 3 6 2" xfId="44455"/>
    <cellStyle name="Normal 3 2 2 2 2 4 3 7" xfId="30131"/>
    <cellStyle name="Normal 3 2 2 2 2 4 4" xfId="1608"/>
    <cellStyle name="Normal 3 2 2 2 2 4 4 2" xfId="3405"/>
    <cellStyle name="Normal 3 2 2 2 2 4 4 2 2" xfId="7064"/>
    <cellStyle name="Normal 3 2 2 2 2 4 4 2 2 2" xfId="14324"/>
    <cellStyle name="Normal 3 2 2 2 2 4 4 2 2 2 2" xfId="28702"/>
    <cellStyle name="Normal 3 2 2 2 2 4 4 2 2 2 2 2" xfId="57436"/>
    <cellStyle name="Normal 3 2 2 2 2 4 4 2 2 2 3" xfId="43112"/>
    <cellStyle name="Normal 3 2 2 2 2 4 4 2 2 3" xfId="21539"/>
    <cellStyle name="Normal 3 2 2 2 2 4 4 2 2 3 2" xfId="50274"/>
    <cellStyle name="Normal 3 2 2 2 2 4 4 2 2 4" xfId="35950"/>
    <cellStyle name="Normal 3 2 2 2 2 4 4 2 3" xfId="10737"/>
    <cellStyle name="Normal 3 2 2 2 2 4 4 2 3 2" xfId="25120"/>
    <cellStyle name="Normal 3 2 2 2 2 4 4 2 3 2 2" xfId="53855"/>
    <cellStyle name="Normal 3 2 2 2 2 4 4 2 3 3" xfId="39531"/>
    <cellStyle name="Normal 3 2 2 2 2 4 4 2 4" xfId="17957"/>
    <cellStyle name="Normal 3 2 2 2 2 4 4 2 4 2" xfId="46693"/>
    <cellStyle name="Normal 3 2 2 2 2 4 4 2 5" xfId="32369"/>
    <cellStyle name="Normal 3 2 2 2 2 4 4 3" xfId="5274"/>
    <cellStyle name="Normal 3 2 2 2 2 4 4 3 2" xfId="12534"/>
    <cellStyle name="Normal 3 2 2 2 2 4 4 3 2 2" xfId="26912"/>
    <cellStyle name="Normal 3 2 2 2 2 4 4 3 2 2 2" xfId="55646"/>
    <cellStyle name="Normal 3 2 2 2 2 4 4 3 2 3" xfId="41322"/>
    <cellStyle name="Normal 3 2 2 2 2 4 4 3 3" xfId="19749"/>
    <cellStyle name="Normal 3 2 2 2 2 4 4 3 3 2" xfId="48484"/>
    <cellStyle name="Normal 3 2 2 2 2 4 4 3 4" xfId="34160"/>
    <cellStyle name="Normal 3 2 2 2 2 4 4 4" xfId="8947"/>
    <cellStyle name="Normal 3 2 2 2 2 4 4 4 2" xfId="23330"/>
    <cellStyle name="Normal 3 2 2 2 2 4 4 4 2 2" xfId="52065"/>
    <cellStyle name="Normal 3 2 2 2 2 4 4 4 3" xfId="37741"/>
    <cellStyle name="Normal 3 2 2 2 2 4 4 5" xfId="16167"/>
    <cellStyle name="Normal 3 2 2 2 2 4 4 5 2" xfId="44903"/>
    <cellStyle name="Normal 3 2 2 2 2 4 4 6" xfId="30579"/>
    <cellStyle name="Normal 3 2 2 2 2 4 5" xfId="2509"/>
    <cellStyle name="Normal 3 2 2 2 2 4 5 2" xfId="6169"/>
    <cellStyle name="Normal 3 2 2 2 2 4 5 2 2" xfId="13429"/>
    <cellStyle name="Normal 3 2 2 2 2 4 5 2 2 2" xfId="27807"/>
    <cellStyle name="Normal 3 2 2 2 2 4 5 2 2 2 2" xfId="56541"/>
    <cellStyle name="Normal 3 2 2 2 2 4 5 2 2 3" xfId="42217"/>
    <cellStyle name="Normal 3 2 2 2 2 4 5 2 3" xfId="20644"/>
    <cellStyle name="Normal 3 2 2 2 2 4 5 2 3 2" xfId="49379"/>
    <cellStyle name="Normal 3 2 2 2 2 4 5 2 4" xfId="35055"/>
    <cellStyle name="Normal 3 2 2 2 2 4 5 3" xfId="9842"/>
    <cellStyle name="Normal 3 2 2 2 2 4 5 3 2" xfId="24225"/>
    <cellStyle name="Normal 3 2 2 2 2 4 5 3 2 2" xfId="52960"/>
    <cellStyle name="Normal 3 2 2 2 2 4 5 3 3" xfId="38636"/>
    <cellStyle name="Normal 3 2 2 2 2 4 5 4" xfId="17062"/>
    <cellStyle name="Normal 3 2 2 2 2 4 5 4 2" xfId="45798"/>
    <cellStyle name="Normal 3 2 2 2 2 4 5 5" xfId="31474"/>
    <cellStyle name="Normal 3 2 2 2 2 4 6" xfId="4372"/>
    <cellStyle name="Normal 3 2 2 2 2 4 6 2" xfId="11639"/>
    <cellStyle name="Normal 3 2 2 2 2 4 6 2 2" xfId="26017"/>
    <cellStyle name="Normal 3 2 2 2 2 4 6 2 2 2" xfId="54751"/>
    <cellStyle name="Normal 3 2 2 2 2 4 6 2 3" xfId="40427"/>
    <cellStyle name="Normal 3 2 2 2 2 4 6 3" xfId="18854"/>
    <cellStyle name="Normal 3 2 2 2 2 4 6 3 2" xfId="47589"/>
    <cellStyle name="Normal 3 2 2 2 2 4 6 4" xfId="33265"/>
    <cellStyle name="Normal 3 2 2 2 2 4 7" xfId="8042"/>
    <cellStyle name="Normal 3 2 2 2 2 4 7 2" xfId="22435"/>
    <cellStyle name="Normal 3 2 2 2 2 4 7 2 2" xfId="51170"/>
    <cellStyle name="Normal 3 2 2 2 2 4 7 3" xfId="36846"/>
    <cellStyle name="Normal 3 2 2 2 2 4 8" xfId="15272"/>
    <cellStyle name="Normal 3 2 2 2 2 4 8 2" xfId="44008"/>
    <cellStyle name="Normal 3 2 2 2 2 4 9" xfId="29684"/>
    <cellStyle name="Normal 3 2 2 2 2 5" xfId="738"/>
    <cellStyle name="Normal 3 2 2 2 2 5 2" xfId="1189"/>
    <cellStyle name="Normal 3 2 2 2 2 5 2 2" xfId="2172"/>
    <cellStyle name="Normal 3 2 2 2 2 5 2 2 2" xfId="3964"/>
    <cellStyle name="Normal 3 2 2 2 2 5 2 2 2 2" xfId="7623"/>
    <cellStyle name="Normal 3 2 2 2 2 5 2 2 2 2 2" xfId="14883"/>
    <cellStyle name="Normal 3 2 2 2 2 5 2 2 2 2 2 2" xfId="29261"/>
    <cellStyle name="Normal 3 2 2 2 2 5 2 2 2 2 2 2 2" xfId="57995"/>
    <cellStyle name="Normal 3 2 2 2 2 5 2 2 2 2 2 3" xfId="43671"/>
    <cellStyle name="Normal 3 2 2 2 2 5 2 2 2 2 3" xfId="22098"/>
    <cellStyle name="Normal 3 2 2 2 2 5 2 2 2 2 3 2" xfId="50833"/>
    <cellStyle name="Normal 3 2 2 2 2 5 2 2 2 2 4" xfId="36509"/>
    <cellStyle name="Normal 3 2 2 2 2 5 2 2 2 3" xfId="11296"/>
    <cellStyle name="Normal 3 2 2 2 2 5 2 2 2 3 2" xfId="25679"/>
    <cellStyle name="Normal 3 2 2 2 2 5 2 2 2 3 2 2" xfId="54414"/>
    <cellStyle name="Normal 3 2 2 2 2 5 2 2 2 3 3" xfId="40090"/>
    <cellStyle name="Normal 3 2 2 2 2 5 2 2 2 4" xfId="18516"/>
    <cellStyle name="Normal 3 2 2 2 2 5 2 2 2 4 2" xfId="47252"/>
    <cellStyle name="Normal 3 2 2 2 2 5 2 2 2 5" xfId="32928"/>
    <cellStyle name="Normal 3 2 2 2 2 5 2 2 3" xfId="5833"/>
    <cellStyle name="Normal 3 2 2 2 2 5 2 2 3 2" xfId="13093"/>
    <cellStyle name="Normal 3 2 2 2 2 5 2 2 3 2 2" xfId="27471"/>
    <cellStyle name="Normal 3 2 2 2 2 5 2 2 3 2 2 2" xfId="56205"/>
    <cellStyle name="Normal 3 2 2 2 2 5 2 2 3 2 3" xfId="41881"/>
    <cellStyle name="Normal 3 2 2 2 2 5 2 2 3 3" xfId="20308"/>
    <cellStyle name="Normal 3 2 2 2 2 5 2 2 3 3 2" xfId="49043"/>
    <cellStyle name="Normal 3 2 2 2 2 5 2 2 3 4" xfId="34719"/>
    <cellStyle name="Normal 3 2 2 2 2 5 2 2 4" xfId="9506"/>
    <cellStyle name="Normal 3 2 2 2 2 5 2 2 4 2" xfId="23889"/>
    <cellStyle name="Normal 3 2 2 2 2 5 2 2 4 2 2" xfId="52624"/>
    <cellStyle name="Normal 3 2 2 2 2 5 2 2 4 3" xfId="38300"/>
    <cellStyle name="Normal 3 2 2 2 2 5 2 2 5" xfId="16726"/>
    <cellStyle name="Normal 3 2 2 2 2 5 2 2 5 2" xfId="45462"/>
    <cellStyle name="Normal 3 2 2 2 2 5 2 2 6" xfId="31138"/>
    <cellStyle name="Normal 3 2 2 2 2 5 2 3" xfId="3068"/>
    <cellStyle name="Normal 3 2 2 2 2 5 2 3 2" xfId="6728"/>
    <cellStyle name="Normal 3 2 2 2 2 5 2 3 2 2" xfId="13988"/>
    <cellStyle name="Normal 3 2 2 2 2 5 2 3 2 2 2" xfId="28366"/>
    <cellStyle name="Normal 3 2 2 2 2 5 2 3 2 2 2 2" xfId="57100"/>
    <cellStyle name="Normal 3 2 2 2 2 5 2 3 2 2 3" xfId="42776"/>
    <cellStyle name="Normal 3 2 2 2 2 5 2 3 2 3" xfId="21203"/>
    <cellStyle name="Normal 3 2 2 2 2 5 2 3 2 3 2" xfId="49938"/>
    <cellStyle name="Normal 3 2 2 2 2 5 2 3 2 4" xfId="35614"/>
    <cellStyle name="Normal 3 2 2 2 2 5 2 3 3" xfId="10401"/>
    <cellStyle name="Normal 3 2 2 2 2 5 2 3 3 2" xfId="24784"/>
    <cellStyle name="Normal 3 2 2 2 2 5 2 3 3 2 2" xfId="53519"/>
    <cellStyle name="Normal 3 2 2 2 2 5 2 3 3 3" xfId="39195"/>
    <cellStyle name="Normal 3 2 2 2 2 5 2 3 4" xfId="17621"/>
    <cellStyle name="Normal 3 2 2 2 2 5 2 3 4 2" xfId="46357"/>
    <cellStyle name="Normal 3 2 2 2 2 5 2 3 5" xfId="32033"/>
    <cellStyle name="Normal 3 2 2 2 2 5 2 4" xfId="4933"/>
    <cellStyle name="Normal 3 2 2 2 2 5 2 4 2" xfId="12198"/>
    <cellStyle name="Normal 3 2 2 2 2 5 2 4 2 2" xfId="26576"/>
    <cellStyle name="Normal 3 2 2 2 2 5 2 4 2 2 2" xfId="55310"/>
    <cellStyle name="Normal 3 2 2 2 2 5 2 4 2 3" xfId="40986"/>
    <cellStyle name="Normal 3 2 2 2 2 5 2 4 3" xfId="19413"/>
    <cellStyle name="Normal 3 2 2 2 2 5 2 4 3 2" xfId="48148"/>
    <cellStyle name="Normal 3 2 2 2 2 5 2 4 4" xfId="33824"/>
    <cellStyle name="Normal 3 2 2 2 2 5 2 5" xfId="8605"/>
    <cellStyle name="Normal 3 2 2 2 2 5 2 5 2" xfId="22994"/>
    <cellStyle name="Normal 3 2 2 2 2 5 2 5 2 2" xfId="51729"/>
    <cellStyle name="Normal 3 2 2 2 2 5 2 5 3" xfId="37405"/>
    <cellStyle name="Normal 3 2 2 2 2 5 2 6" xfId="15831"/>
    <cellStyle name="Normal 3 2 2 2 2 5 2 6 2" xfId="44567"/>
    <cellStyle name="Normal 3 2 2 2 2 5 2 7" xfId="30243"/>
    <cellStyle name="Normal 3 2 2 2 2 5 3" xfId="1725"/>
    <cellStyle name="Normal 3 2 2 2 2 5 3 2" xfId="3517"/>
    <cellStyle name="Normal 3 2 2 2 2 5 3 2 2" xfId="7176"/>
    <cellStyle name="Normal 3 2 2 2 2 5 3 2 2 2" xfId="14436"/>
    <cellStyle name="Normal 3 2 2 2 2 5 3 2 2 2 2" xfId="28814"/>
    <cellStyle name="Normal 3 2 2 2 2 5 3 2 2 2 2 2" xfId="57548"/>
    <cellStyle name="Normal 3 2 2 2 2 5 3 2 2 2 3" xfId="43224"/>
    <cellStyle name="Normal 3 2 2 2 2 5 3 2 2 3" xfId="21651"/>
    <cellStyle name="Normal 3 2 2 2 2 5 3 2 2 3 2" xfId="50386"/>
    <cellStyle name="Normal 3 2 2 2 2 5 3 2 2 4" xfId="36062"/>
    <cellStyle name="Normal 3 2 2 2 2 5 3 2 3" xfId="10849"/>
    <cellStyle name="Normal 3 2 2 2 2 5 3 2 3 2" xfId="25232"/>
    <cellStyle name="Normal 3 2 2 2 2 5 3 2 3 2 2" xfId="53967"/>
    <cellStyle name="Normal 3 2 2 2 2 5 3 2 3 3" xfId="39643"/>
    <cellStyle name="Normal 3 2 2 2 2 5 3 2 4" xfId="18069"/>
    <cellStyle name="Normal 3 2 2 2 2 5 3 2 4 2" xfId="46805"/>
    <cellStyle name="Normal 3 2 2 2 2 5 3 2 5" xfId="32481"/>
    <cellStyle name="Normal 3 2 2 2 2 5 3 3" xfId="5386"/>
    <cellStyle name="Normal 3 2 2 2 2 5 3 3 2" xfId="12646"/>
    <cellStyle name="Normal 3 2 2 2 2 5 3 3 2 2" xfId="27024"/>
    <cellStyle name="Normal 3 2 2 2 2 5 3 3 2 2 2" xfId="55758"/>
    <cellStyle name="Normal 3 2 2 2 2 5 3 3 2 3" xfId="41434"/>
    <cellStyle name="Normal 3 2 2 2 2 5 3 3 3" xfId="19861"/>
    <cellStyle name="Normal 3 2 2 2 2 5 3 3 3 2" xfId="48596"/>
    <cellStyle name="Normal 3 2 2 2 2 5 3 3 4" xfId="34272"/>
    <cellStyle name="Normal 3 2 2 2 2 5 3 4" xfId="9059"/>
    <cellStyle name="Normal 3 2 2 2 2 5 3 4 2" xfId="23442"/>
    <cellStyle name="Normal 3 2 2 2 2 5 3 4 2 2" xfId="52177"/>
    <cellStyle name="Normal 3 2 2 2 2 5 3 4 3" xfId="37853"/>
    <cellStyle name="Normal 3 2 2 2 2 5 3 5" xfId="16279"/>
    <cellStyle name="Normal 3 2 2 2 2 5 3 5 2" xfId="45015"/>
    <cellStyle name="Normal 3 2 2 2 2 5 3 6" xfId="30691"/>
    <cellStyle name="Normal 3 2 2 2 2 5 4" xfId="2621"/>
    <cellStyle name="Normal 3 2 2 2 2 5 4 2" xfId="6281"/>
    <cellStyle name="Normal 3 2 2 2 2 5 4 2 2" xfId="13541"/>
    <cellStyle name="Normal 3 2 2 2 2 5 4 2 2 2" xfId="27919"/>
    <cellStyle name="Normal 3 2 2 2 2 5 4 2 2 2 2" xfId="56653"/>
    <cellStyle name="Normal 3 2 2 2 2 5 4 2 2 3" xfId="42329"/>
    <cellStyle name="Normal 3 2 2 2 2 5 4 2 3" xfId="20756"/>
    <cellStyle name="Normal 3 2 2 2 2 5 4 2 3 2" xfId="49491"/>
    <cellStyle name="Normal 3 2 2 2 2 5 4 2 4" xfId="35167"/>
    <cellStyle name="Normal 3 2 2 2 2 5 4 3" xfId="9954"/>
    <cellStyle name="Normal 3 2 2 2 2 5 4 3 2" xfId="24337"/>
    <cellStyle name="Normal 3 2 2 2 2 5 4 3 2 2" xfId="53072"/>
    <cellStyle name="Normal 3 2 2 2 2 5 4 3 3" xfId="38748"/>
    <cellStyle name="Normal 3 2 2 2 2 5 4 4" xfId="17174"/>
    <cellStyle name="Normal 3 2 2 2 2 5 4 4 2" xfId="45910"/>
    <cellStyle name="Normal 3 2 2 2 2 5 4 5" xfId="31586"/>
    <cellStyle name="Normal 3 2 2 2 2 5 5" xfId="4485"/>
    <cellStyle name="Normal 3 2 2 2 2 5 5 2" xfId="11751"/>
    <cellStyle name="Normal 3 2 2 2 2 5 5 2 2" xfId="26129"/>
    <cellStyle name="Normal 3 2 2 2 2 5 5 2 2 2" xfId="54863"/>
    <cellStyle name="Normal 3 2 2 2 2 5 5 2 3" xfId="40539"/>
    <cellStyle name="Normal 3 2 2 2 2 5 5 3" xfId="18966"/>
    <cellStyle name="Normal 3 2 2 2 2 5 5 3 2" xfId="47701"/>
    <cellStyle name="Normal 3 2 2 2 2 5 5 4" xfId="33377"/>
    <cellStyle name="Normal 3 2 2 2 2 5 6" xfId="8158"/>
    <cellStyle name="Normal 3 2 2 2 2 5 6 2" xfId="22547"/>
    <cellStyle name="Normal 3 2 2 2 2 5 6 2 2" xfId="51282"/>
    <cellStyle name="Normal 3 2 2 2 2 5 6 3" xfId="36958"/>
    <cellStyle name="Normal 3 2 2 2 2 5 7" xfId="15384"/>
    <cellStyle name="Normal 3 2 2 2 2 5 7 2" xfId="44120"/>
    <cellStyle name="Normal 3 2 2 2 2 5 8" xfId="29796"/>
    <cellStyle name="Normal 3 2 2 2 2 6" xfId="965"/>
    <cellStyle name="Normal 3 2 2 2 2 6 2" xfId="1948"/>
    <cellStyle name="Normal 3 2 2 2 2 6 2 2" xfId="3740"/>
    <cellStyle name="Normal 3 2 2 2 2 6 2 2 2" xfId="7399"/>
    <cellStyle name="Normal 3 2 2 2 2 6 2 2 2 2" xfId="14659"/>
    <cellStyle name="Normal 3 2 2 2 2 6 2 2 2 2 2" xfId="29037"/>
    <cellStyle name="Normal 3 2 2 2 2 6 2 2 2 2 2 2" xfId="57771"/>
    <cellStyle name="Normal 3 2 2 2 2 6 2 2 2 2 3" xfId="43447"/>
    <cellStyle name="Normal 3 2 2 2 2 6 2 2 2 3" xfId="21874"/>
    <cellStyle name="Normal 3 2 2 2 2 6 2 2 2 3 2" xfId="50609"/>
    <cellStyle name="Normal 3 2 2 2 2 6 2 2 2 4" xfId="36285"/>
    <cellStyle name="Normal 3 2 2 2 2 6 2 2 3" xfId="11072"/>
    <cellStyle name="Normal 3 2 2 2 2 6 2 2 3 2" xfId="25455"/>
    <cellStyle name="Normal 3 2 2 2 2 6 2 2 3 2 2" xfId="54190"/>
    <cellStyle name="Normal 3 2 2 2 2 6 2 2 3 3" xfId="39866"/>
    <cellStyle name="Normal 3 2 2 2 2 6 2 2 4" xfId="18292"/>
    <cellStyle name="Normal 3 2 2 2 2 6 2 2 4 2" xfId="47028"/>
    <cellStyle name="Normal 3 2 2 2 2 6 2 2 5" xfId="32704"/>
    <cellStyle name="Normal 3 2 2 2 2 6 2 3" xfId="5609"/>
    <cellStyle name="Normal 3 2 2 2 2 6 2 3 2" xfId="12869"/>
    <cellStyle name="Normal 3 2 2 2 2 6 2 3 2 2" xfId="27247"/>
    <cellStyle name="Normal 3 2 2 2 2 6 2 3 2 2 2" xfId="55981"/>
    <cellStyle name="Normal 3 2 2 2 2 6 2 3 2 3" xfId="41657"/>
    <cellStyle name="Normal 3 2 2 2 2 6 2 3 3" xfId="20084"/>
    <cellStyle name="Normal 3 2 2 2 2 6 2 3 3 2" xfId="48819"/>
    <cellStyle name="Normal 3 2 2 2 2 6 2 3 4" xfId="34495"/>
    <cellStyle name="Normal 3 2 2 2 2 6 2 4" xfId="9282"/>
    <cellStyle name="Normal 3 2 2 2 2 6 2 4 2" xfId="23665"/>
    <cellStyle name="Normal 3 2 2 2 2 6 2 4 2 2" xfId="52400"/>
    <cellStyle name="Normal 3 2 2 2 2 6 2 4 3" xfId="38076"/>
    <cellStyle name="Normal 3 2 2 2 2 6 2 5" xfId="16502"/>
    <cellStyle name="Normal 3 2 2 2 2 6 2 5 2" xfId="45238"/>
    <cellStyle name="Normal 3 2 2 2 2 6 2 6" xfId="30914"/>
    <cellStyle name="Normal 3 2 2 2 2 6 3" xfId="2844"/>
    <cellStyle name="Normal 3 2 2 2 2 6 3 2" xfId="6504"/>
    <cellStyle name="Normal 3 2 2 2 2 6 3 2 2" xfId="13764"/>
    <cellStyle name="Normal 3 2 2 2 2 6 3 2 2 2" xfId="28142"/>
    <cellStyle name="Normal 3 2 2 2 2 6 3 2 2 2 2" xfId="56876"/>
    <cellStyle name="Normal 3 2 2 2 2 6 3 2 2 3" xfId="42552"/>
    <cellStyle name="Normal 3 2 2 2 2 6 3 2 3" xfId="20979"/>
    <cellStyle name="Normal 3 2 2 2 2 6 3 2 3 2" xfId="49714"/>
    <cellStyle name="Normal 3 2 2 2 2 6 3 2 4" xfId="35390"/>
    <cellStyle name="Normal 3 2 2 2 2 6 3 3" xfId="10177"/>
    <cellStyle name="Normal 3 2 2 2 2 6 3 3 2" xfId="24560"/>
    <cellStyle name="Normal 3 2 2 2 2 6 3 3 2 2" xfId="53295"/>
    <cellStyle name="Normal 3 2 2 2 2 6 3 3 3" xfId="38971"/>
    <cellStyle name="Normal 3 2 2 2 2 6 3 4" xfId="17397"/>
    <cellStyle name="Normal 3 2 2 2 2 6 3 4 2" xfId="46133"/>
    <cellStyle name="Normal 3 2 2 2 2 6 3 5" xfId="31809"/>
    <cellStyle name="Normal 3 2 2 2 2 6 4" xfId="4709"/>
    <cellStyle name="Normal 3 2 2 2 2 6 4 2" xfId="11974"/>
    <cellStyle name="Normal 3 2 2 2 2 6 4 2 2" xfId="26352"/>
    <cellStyle name="Normal 3 2 2 2 2 6 4 2 2 2" xfId="55086"/>
    <cellStyle name="Normal 3 2 2 2 2 6 4 2 3" xfId="40762"/>
    <cellStyle name="Normal 3 2 2 2 2 6 4 3" xfId="19189"/>
    <cellStyle name="Normal 3 2 2 2 2 6 4 3 2" xfId="47924"/>
    <cellStyle name="Normal 3 2 2 2 2 6 4 4" xfId="33600"/>
    <cellStyle name="Normal 3 2 2 2 2 6 5" xfId="8381"/>
    <cellStyle name="Normal 3 2 2 2 2 6 5 2" xfId="22770"/>
    <cellStyle name="Normal 3 2 2 2 2 6 5 2 2" xfId="51505"/>
    <cellStyle name="Normal 3 2 2 2 2 6 5 3" xfId="37181"/>
    <cellStyle name="Normal 3 2 2 2 2 6 6" xfId="15607"/>
    <cellStyle name="Normal 3 2 2 2 2 6 6 2" xfId="44343"/>
    <cellStyle name="Normal 3 2 2 2 2 6 7" xfId="30019"/>
    <cellStyle name="Normal 3 2 2 2 2 7" xfId="1479"/>
    <cellStyle name="Normal 3 2 2 2 2 7 2" xfId="3293"/>
    <cellStyle name="Normal 3 2 2 2 2 7 2 2" xfId="6952"/>
    <cellStyle name="Normal 3 2 2 2 2 7 2 2 2" xfId="14212"/>
    <cellStyle name="Normal 3 2 2 2 2 7 2 2 2 2" xfId="28590"/>
    <cellStyle name="Normal 3 2 2 2 2 7 2 2 2 2 2" xfId="57324"/>
    <cellStyle name="Normal 3 2 2 2 2 7 2 2 2 3" xfId="43000"/>
    <cellStyle name="Normal 3 2 2 2 2 7 2 2 3" xfId="21427"/>
    <cellStyle name="Normal 3 2 2 2 2 7 2 2 3 2" xfId="50162"/>
    <cellStyle name="Normal 3 2 2 2 2 7 2 2 4" xfId="35838"/>
    <cellStyle name="Normal 3 2 2 2 2 7 2 3" xfId="10625"/>
    <cellStyle name="Normal 3 2 2 2 2 7 2 3 2" xfId="25008"/>
    <cellStyle name="Normal 3 2 2 2 2 7 2 3 2 2" xfId="53743"/>
    <cellStyle name="Normal 3 2 2 2 2 7 2 3 3" xfId="39419"/>
    <cellStyle name="Normal 3 2 2 2 2 7 2 4" xfId="17845"/>
    <cellStyle name="Normal 3 2 2 2 2 7 2 4 2" xfId="46581"/>
    <cellStyle name="Normal 3 2 2 2 2 7 2 5" xfId="32257"/>
    <cellStyle name="Normal 3 2 2 2 2 7 3" xfId="5161"/>
    <cellStyle name="Normal 3 2 2 2 2 7 3 2" xfId="12422"/>
    <cellStyle name="Normal 3 2 2 2 2 7 3 2 2" xfId="26800"/>
    <cellStyle name="Normal 3 2 2 2 2 7 3 2 2 2" xfId="55534"/>
    <cellStyle name="Normal 3 2 2 2 2 7 3 2 3" xfId="41210"/>
    <cellStyle name="Normal 3 2 2 2 2 7 3 3" xfId="19637"/>
    <cellStyle name="Normal 3 2 2 2 2 7 3 3 2" xfId="48372"/>
    <cellStyle name="Normal 3 2 2 2 2 7 3 4" xfId="34048"/>
    <cellStyle name="Normal 3 2 2 2 2 7 4" xfId="8834"/>
    <cellStyle name="Normal 3 2 2 2 2 7 4 2" xfId="23218"/>
    <cellStyle name="Normal 3 2 2 2 2 7 4 2 2" xfId="51953"/>
    <cellStyle name="Normal 3 2 2 2 2 7 4 3" xfId="37629"/>
    <cellStyle name="Normal 3 2 2 2 2 7 5" xfId="16055"/>
    <cellStyle name="Normal 3 2 2 2 2 7 5 2" xfId="44791"/>
    <cellStyle name="Normal 3 2 2 2 2 7 6" xfId="30467"/>
    <cellStyle name="Normal 3 2 2 2 2 8" xfId="2397"/>
    <cellStyle name="Normal 3 2 2 2 2 8 2" xfId="6057"/>
    <cellStyle name="Normal 3 2 2 2 2 8 2 2" xfId="13317"/>
    <cellStyle name="Normal 3 2 2 2 2 8 2 2 2" xfId="27695"/>
    <cellStyle name="Normal 3 2 2 2 2 8 2 2 2 2" xfId="56429"/>
    <cellStyle name="Normal 3 2 2 2 2 8 2 2 3" xfId="42105"/>
    <cellStyle name="Normal 3 2 2 2 2 8 2 3" xfId="20532"/>
    <cellStyle name="Normal 3 2 2 2 2 8 2 3 2" xfId="49267"/>
    <cellStyle name="Normal 3 2 2 2 2 8 2 4" xfId="34943"/>
    <cellStyle name="Normal 3 2 2 2 2 8 3" xfId="9730"/>
    <cellStyle name="Normal 3 2 2 2 2 8 3 2" xfId="24113"/>
    <cellStyle name="Normal 3 2 2 2 2 8 3 2 2" xfId="52848"/>
    <cellStyle name="Normal 3 2 2 2 2 8 3 3" xfId="38524"/>
    <cellStyle name="Normal 3 2 2 2 2 8 4" xfId="16950"/>
    <cellStyle name="Normal 3 2 2 2 2 8 4 2" xfId="45686"/>
    <cellStyle name="Normal 3 2 2 2 2 8 5" xfId="31362"/>
    <cellStyle name="Normal 3 2 2 2 2 9" xfId="4251"/>
    <cellStyle name="Normal 3 2 2 2 2 9 2" xfId="11526"/>
    <cellStyle name="Normal 3 2 2 2 2 9 2 2" xfId="25905"/>
    <cellStyle name="Normal 3 2 2 2 2 9 2 2 2" xfId="54639"/>
    <cellStyle name="Normal 3 2 2 2 2 9 2 3" xfId="40315"/>
    <cellStyle name="Normal 3 2 2 2 2 9 3" xfId="18742"/>
    <cellStyle name="Normal 3 2 2 2 2 9 3 2" xfId="47477"/>
    <cellStyle name="Normal 3 2 2 2 2 9 4" xfId="33153"/>
    <cellStyle name="Normal 3 2 2 2 3" xfId="352"/>
    <cellStyle name="Normal 3 2 2 2 3 10" xfId="15174"/>
    <cellStyle name="Normal 3 2 2 2 3 10 2" xfId="43910"/>
    <cellStyle name="Normal 3 2 2 2 3 11" xfId="29586"/>
    <cellStyle name="Normal 3 2 2 2 3 2" xfId="452"/>
    <cellStyle name="Normal 3 2 2 2 3 2 10" xfId="29642"/>
    <cellStyle name="Normal 3 2 2 2 3 2 2" xfId="652"/>
    <cellStyle name="Normal 3 2 2 2 3 2 2 2" xfId="924"/>
    <cellStyle name="Normal 3 2 2 2 3 2 2 2 2" xfId="1371"/>
    <cellStyle name="Normal 3 2 2 2 3 2 2 2 2 2" xfId="2354"/>
    <cellStyle name="Normal 3 2 2 2 3 2 2 2 2 2 2" xfId="4146"/>
    <cellStyle name="Normal 3 2 2 2 3 2 2 2 2 2 2 2" xfId="7805"/>
    <cellStyle name="Normal 3 2 2 2 3 2 2 2 2 2 2 2 2" xfId="15065"/>
    <cellStyle name="Normal 3 2 2 2 3 2 2 2 2 2 2 2 2 2" xfId="29443"/>
    <cellStyle name="Normal 3 2 2 2 3 2 2 2 2 2 2 2 2 2 2" xfId="58177"/>
    <cellStyle name="Normal 3 2 2 2 3 2 2 2 2 2 2 2 2 3" xfId="43853"/>
    <cellStyle name="Normal 3 2 2 2 3 2 2 2 2 2 2 2 3" xfId="22280"/>
    <cellStyle name="Normal 3 2 2 2 3 2 2 2 2 2 2 2 3 2" xfId="51015"/>
    <cellStyle name="Normal 3 2 2 2 3 2 2 2 2 2 2 2 4" xfId="36691"/>
    <cellStyle name="Normal 3 2 2 2 3 2 2 2 2 2 2 3" xfId="11478"/>
    <cellStyle name="Normal 3 2 2 2 3 2 2 2 2 2 2 3 2" xfId="25861"/>
    <cellStyle name="Normal 3 2 2 2 3 2 2 2 2 2 2 3 2 2" xfId="54596"/>
    <cellStyle name="Normal 3 2 2 2 3 2 2 2 2 2 2 3 3" xfId="40272"/>
    <cellStyle name="Normal 3 2 2 2 3 2 2 2 2 2 2 4" xfId="18698"/>
    <cellStyle name="Normal 3 2 2 2 3 2 2 2 2 2 2 4 2" xfId="47434"/>
    <cellStyle name="Normal 3 2 2 2 3 2 2 2 2 2 2 5" xfId="33110"/>
    <cellStyle name="Normal 3 2 2 2 3 2 2 2 2 2 3" xfId="6015"/>
    <cellStyle name="Normal 3 2 2 2 3 2 2 2 2 2 3 2" xfId="13275"/>
    <cellStyle name="Normal 3 2 2 2 3 2 2 2 2 2 3 2 2" xfId="27653"/>
    <cellStyle name="Normal 3 2 2 2 3 2 2 2 2 2 3 2 2 2" xfId="56387"/>
    <cellStyle name="Normal 3 2 2 2 3 2 2 2 2 2 3 2 3" xfId="42063"/>
    <cellStyle name="Normal 3 2 2 2 3 2 2 2 2 2 3 3" xfId="20490"/>
    <cellStyle name="Normal 3 2 2 2 3 2 2 2 2 2 3 3 2" xfId="49225"/>
    <cellStyle name="Normal 3 2 2 2 3 2 2 2 2 2 3 4" xfId="34901"/>
    <cellStyle name="Normal 3 2 2 2 3 2 2 2 2 2 4" xfId="9688"/>
    <cellStyle name="Normal 3 2 2 2 3 2 2 2 2 2 4 2" xfId="24071"/>
    <cellStyle name="Normal 3 2 2 2 3 2 2 2 2 2 4 2 2" xfId="52806"/>
    <cellStyle name="Normal 3 2 2 2 3 2 2 2 2 2 4 3" xfId="38482"/>
    <cellStyle name="Normal 3 2 2 2 3 2 2 2 2 2 5" xfId="16908"/>
    <cellStyle name="Normal 3 2 2 2 3 2 2 2 2 2 5 2" xfId="45644"/>
    <cellStyle name="Normal 3 2 2 2 3 2 2 2 2 2 6" xfId="31320"/>
    <cellStyle name="Normal 3 2 2 2 3 2 2 2 2 3" xfId="3250"/>
    <cellStyle name="Normal 3 2 2 2 3 2 2 2 2 3 2" xfId="6910"/>
    <cellStyle name="Normal 3 2 2 2 3 2 2 2 2 3 2 2" xfId="14170"/>
    <cellStyle name="Normal 3 2 2 2 3 2 2 2 2 3 2 2 2" xfId="28548"/>
    <cellStyle name="Normal 3 2 2 2 3 2 2 2 2 3 2 2 2 2" xfId="57282"/>
    <cellStyle name="Normal 3 2 2 2 3 2 2 2 2 3 2 2 3" xfId="42958"/>
    <cellStyle name="Normal 3 2 2 2 3 2 2 2 2 3 2 3" xfId="21385"/>
    <cellStyle name="Normal 3 2 2 2 3 2 2 2 2 3 2 3 2" xfId="50120"/>
    <cellStyle name="Normal 3 2 2 2 3 2 2 2 2 3 2 4" xfId="35796"/>
    <cellStyle name="Normal 3 2 2 2 3 2 2 2 2 3 3" xfId="10583"/>
    <cellStyle name="Normal 3 2 2 2 3 2 2 2 2 3 3 2" xfId="24966"/>
    <cellStyle name="Normal 3 2 2 2 3 2 2 2 2 3 3 2 2" xfId="53701"/>
    <cellStyle name="Normal 3 2 2 2 3 2 2 2 2 3 3 3" xfId="39377"/>
    <cellStyle name="Normal 3 2 2 2 3 2 2 2 2 3 4" xfId="17803"/>
    <cellStyle name="Normal 3 2 2 2 3 2 2 2 2 3 4 2" xfId="46539"/>
    <cellStyle name="Normal 3 2 2 2 3 2 2 2 2 3 5" xfId="32215"/>
    <cellStyle name="Normal 3 2 2 2 3 2 2 2 2 4" xfId="5115"/>
    <cellStyle name="Normal 3 2 2 2 3 2 2 2 2 4 2" xfId="12380"/>
    <cellStyle name="Normal 3 2 2 2 3 2 2 2 2 4 2 2" xfId="26758"/>
    <cellStyle name="Normal 3 2 2 2 3 2 2 2 2 4 2 2 2" xfId="55492"/>
    <cellStyle name="Normal 3 2 2 2 3 2 2 2 2 4 2 3" xfId="41168"/>
    <cellStyle name="Normal 3 2 2 2 3 2 2 2 2 4 3" xfId="19595"/>
    <cellStyle name="Normal 3 2 2 2 3 2 2 2 2 4 3 2" xfId="48330"/>
    <cellStyle name="Normal 3 2 2 2 3 2 2 2 2 4 4" xfId="34006"/>
    <cellStyle name="Normal 3 2 2 2 3 2 2 2 2 5" xfId="8787"/>
    <cellStyle name="Normal 3 2 2 2 3 2 2 2 2 5 2" xfId="23176"/>
    <cellStyle name="Normal 3 2 2 2 3 2 2 2 2 5 2 2" xfId="51911"/>
    <cellStyle name="Normal 3 2 2 2 3 2 2 2 2 5 3" xfId="37587"/>
    <cellStyle name="Normal 3 2 2 2 3 2 2 2 2 6" xfId="16013"/>
    <cellStyle name="Normal 3 2 2 2 3 2 2 2 2 6 2" xfId="44749"/>
    <cellStyle name="Normal 3 2 2 2 3 2 2 2 2 7" xfId="30425"/>
    <cellStyle name="Normal 3 2 2 2 3 2 2 2 3" xfId="1907"/>
    <cellStyle name="Normal 3 2 2 2 3 2 2 2 3 2" xfId="3699"/>
    <cellStyle name="Normal 3 2 2 2 3 2 2 2 3 2 2" xfId="7358"/>
    <cellStyle name="Normal 3 2 2 2 3 2 2 2 3 2 2 2" xfId="14618"/>
    <cellStyle name="Normal 3 2 2 2 3 2 2 2 3 2 2 2 2" xfId="28996"/>
    <cellStyle name="Normal 3 2 2 2 3 2 2 2 3 2 2 2 2 2" xfId="57730"/>
    <cellStyle name="Normal 3 2 2 2 3 2 2 2 3 2 2 2 3" xfId="43406"/>
    <cellStyle name="Normal 3 2 2 2 3 2 2 2 3 2 2 3" xfId="21833"/>
    <cellStyle name="Normal 3 2 2 2 3 2 2 2 3 2 2 3 2" xfId="50568"/>
    <cellStyle name="Normal 3 2 2 2 3 2 2 2 3 2 2 4" xfId="36244"/>
    <cellStyle name="Normal 3 2 2 2 3 2 2 2 3 2 3" xfId="11031"/>
    <cellStyle name="Normal 3 2 2 2 3 2 2 2 3 2 3 2" xfId="25414"/>
    <cellStyle name="Normal 3 2 2 2 3 2 2 2 3 2 3 2 2" xfId="54149"/>
    <cellStyle name="Normal 3 2 2 2 3 2 2 2 3 2 3 3" xfId="39825"/>
    <cellStyle name="Normal 3 2 2 2 3 2 2 2 3 2 4" xfId="18251"/>
    <cellStyle name="Normal 3 2 2 2 3 2 2 2 3 2 4 2" xfId="46987"/>
    <cellStyle name="Normal 3 2 2 2 3 2 2 2 3 2 5" xfId="32663"/>
    <cellStyle name="Normal 3 2 2 2 3 2 2 2 3 3" xfId="5568"/>
    <cellStyle name="Normal 3 2 2 2 3 2 2 2 3 3 2" xfId="12828"/>
    <cellStyle name="Normal 3 2 2 2 3 2 2 2 3 3 2 2" xfId="27206"/>
    <cellStyle name="Normal 3 2 2 2 3 2 2 2 3 3 2 2 2" xfId="55940"/>
    <cellStyle name="Normal 3 2 2 2 3 2 2 2 3 3 2 3" xfId="41616"/>
    <cellStyle name="Normal 3 2 2 2 3 2 2 2 3 3 3" xfId="20043"/>
    <cellStyle name="Normal 3 2 2 2 3 2 2 2 3 3 3 2" xfId="48778"/>
    <cellStyle name="Normal 3 2 2 2 3 2 2 2 3 3 4" xfId="34454"/>
    <cellStyle name="Normal 3 2 2 2 3 2 2 2 3 4" xfId="9241"/>
    <cellStyle name="Normal 3 2 2 2 3 2 2 2 3 4 2" xfId="23624"/>
    <cellStyle name="Normal 3 2 2 2 3 2 2 2 3 4 2 2" xfId="52359"/>
    <cellStyle name="Normal 3 2 2 2 3 2 2 2 3 4 3" xfId="38035"/>
    <cellStyle name="Normal 3 2 2 2 3 2 2 2 3 5" xfId="16461"/>
    <cellStyle name="Normal 3 2 2 2 3 2 2 2 3 5 2" xfId="45197"/>
    <cellStyle name="Normal 3 2 2 2 3 2 2 2 3 6" xfId="30873"/>
    <cellStyle name="Normal 3 2 2 2 3 2 2 2 4" xfId="2803"/>
    <cellStyle name="Normal 3 2 2 2 3 2 2 2 4 2" xfId="6463"/>
    <cellStyle name="Normal 3 2 2 2 3 2 2 2 4 2 2" xfId="13723"/>
    <cellStyle name="Normal 3 2 2 2 3 2 2 2 4 2 2 2" xfId="28101"/>
    <cellStyle name="Normal 3 2 2 2 3 2 2 2 4 2 2 2 2" xfId="56835"/>
    <cellStyle name="Normal 3 2 2 2 3 2 2 2 4 2 2 3" xfId="42511"/>
    <cellStyle name="Normal 3 2 2 2 3 2 2 2 4 2 3" xfId="20938"/>
    <cellStyle name="Normal 3 2 2 2 3 2 2 2 4 2 3 2" xfId="49673"/>
    <cellStyle name="Normal 3 2 2 2 3 2 2 2 4 2 4" xfId="35349"/>
    <cellStyle name="Normal 3 2 2 2 3 2 2 2 4 3" xfId="10136"/>
    <cellStyle name="Normal 3 2 2 2 3 2 2 2 4 3 2" xfId="24519"/>
    <cellStyle name="Normal 3 2 2 2 3 2 2 2 4 3 2 2" xfId="53254"/>
    <cellStyle name="Normal 3 2 2 2 3 2 2 2 4 3 3" xfId="38930"/>
    <cellStyle name="Normal 3 2 2 2 3 2 2 2 4 4" xfId="17356"/>
    <cellStyle name="Normal 3 2 2 2 3 2 2 2 4 4 2" xfId="46092"/>
    <cellStyle name="Normal 3 2 2 2 3 2 2 2 4 5" xfId="31768"/>
    <cellStyle name="Normal 3 2 2 2 3 2 2 2 5" xfId="4668"/>
    <cellStyle name="Normal 3 2 2 2 3 2 2 2 5 2" xfId="11933"/>
    <cellStyle name="Normal 3 2 2 2 3 2 2 2 5 2 2" xfId="26311"/>
    <cellStyle name="Normal 3 2 2 2 3 2 2 2 5 2 2 2" xfId="55045"/>
    <cellStyle name="Normal 3 2 2 2 3 2 2 2 5 2 3" xfId="40721"/>
    <cellStyle name="Normal 3 2 2 2 3 2 2 2 5 3" xfId="19148"/>
    <cellStyle name="Normal 3 2 2 2 3 2 2 2 5 3 2" xfId="47883"/>
    <cellStyle name="Normal 3 2 2 2 3 2 2 2 5 4" xfId="33559"/>
    <cellStyle name="Normal 3 2 2 2 3 2 2 2 6" xfId="8340"/>
    <cellStyle name="Normal 3 2 2 2 3 2 2 2 6 2" xfId="22729"/>
    <cellStyle name="Normal 3 2 2 2 3 2 2 2 6 2 2" xfId="51464"/>
    <cellStyle name="Normal 3 2 2 2 3 2 2 2 6 3" xfId="37140"/>
    <cellStyle name="Normal 3 2 2 2 3 2 2 2 7" xfId="15566"/>
    <cellStyle name="Normal 3 2 2 2 3 2 2 2 7 2" xfId="44302"/>
    <cellStyle name="Normal 3 2 2 2 3 2 2 2 8" xfId="29978"/>
    <cellStyle name="Normal 3 2 2 2 3 2 2 3" xfId="1147"/>
    <cellStyle name="Normal 3 2 2 2 3 2 2 3 2" xfId="2130"/>
    <cellStyle name="Normal 3 2 2 2 3 2 2 3 2 2" xfId="3922"/>
    <cellStyle name="Normal 3 2 2 2 3 2 2 3 2 2 2" xfId="7581"/>
    <cellStyle name="Normal 3 2 2 2 3 2 2 3 2 2 2 2" xfId="14841"/>
    <cellStyle name="Normal 3 2 2 2 3 2 2 3 2 2 2 2 2" xfId="29219"/>
    <cellStyle name="Normal 3 2 2 2 3 2 2 3 2 2 2 2 2 2" xfId="57953"/>
    <cellStyle name="Normal 3 2 2 2 3 2 2 3 2 2 2 2 3" xfId="43629"/>
    <cellStyle name="Normal 3 2 2 2 3 2 2 3 2 2 2 3" xfId="22056"/>
    <cellStyle name="Normal 3 2 2 2 3 2 2 3 2 2 2 3 2" xfId="50791"/>
    <cellStyle name="Normal 3 2 2 2 3 2 2 3 2 2 2 4" xfId="36467"/>
    <cellStyle name="Normal 3 2 2 2 3 2 2 3 2 2 3" xfId="11254"/>
    <cellStyle name="Normal 3 2 2 2 3 2 2 3 2 2 3 2" xfId="25637"/>
    <cellStyle name="Normal 3 2 2 2 3 2 2 3 2 2 3 2 2" xfId="54372"/>
    <cellStyle name="Normal 3 2 2 2 3 2 2 3 2 2 3 3" xfId="40048"/>
    <cellStyle name="Normal 3 2 2 2 3 2 2 3 2 2 4" xfId="18474"/>
    <cellStyle name="Normal 3 2 2 2 3 2 2 3 2 2 4 2" xfId="47210"/>
    <cellStyle name="Normal 3 2 2 2 3 2 2 3 2 2 5" xfId="32886"/>
    <cellStyle name="Normal 3 2 2 2 3 2 2 3 2 3" xfId="5791"/>
    <cellStyle name="Normal 3 2 2 2 3 2 2 3 2 3 2" xfId="13051"/>
    <cellStyle name="Normal 3 2 2 2 3 2 2 3 2 3 2 2" xfId="27429"/>
    <cellStyle name="Normal 3 2 2 2 3 2 2 3 2 3 2 2 2" xfId="56163"/>
    <cellStyle name="Normal 3 2 2 2 3 2 2 3 2 3 2 3" xfId="41839"/>
    <cellStyle name="Normal 3 2 2 2 3 2 2 3 2 3 3" xfId="20266"/>
    <cellStyle name="Normal 3 2 2 2 3 2 2 3 2 3 3 2" xfId="49001"/>
    <cellStyle name="Normal 3 2 2 2 3 2 2 3 2 3 4" xfId="34677"/>
    <cellStyle name="Normal 3 2 2 2 3 2 2 3 2 4" xfId="9464"/>
    <cellStyle name="Normal 3 2 2 2 3 2 2 3 2 4 2" xfId="23847"/>
    <cellStyle name="Normal 3 2 2 2 3 2 2 3 2 4 2 2" xfId="52582"/>
    <cellStyle name="Normal 3 2 2 2 3 2 2 3 2 4 3" xfId="38258"/>
    <cellStyle name="Normal 3 2 2 2 3 2 2 3 2 5" xfId="16684"/>
    <cellStyle name="Normal 3 2 2 2 3 2 2 3 2 5 2" xfId="45420"/>
    <cellStyle name="Normal 3 2 2 2 3 2 2 3 2 6" xfId="31096"/>
    <cellStyle name="Normal 3 2 2 2 3 2 2 3 3" xfId="3026"/>
    <cellStyle name="Normal 3 2 2 2 3 2 2 3 3 2" xfId="6686"/>
    <cellStyle name="Normal 3 2 2 2 3 2 2 3 3 2 2" xfId="13946"/>
    <cellStyle name="Normal 3 2 2 2 3 2 2 3 3 2 2 2" xfId="28324"/>
    <cellStyle name="Normal 3 2 2 2 3 2 2 3 3 2 2 2 2" xfId="57058"/>
    <cellStyle name="Normal 3 2 2 2 3 2 2 3 3 2 2 3" xfId="42734"/>
    <cellStyle name="Normal 3 2 2 2 3 2 2 3 3 2 3" xfId="21161"/>
    <cellStyle name="Normal 3 2 2 2 3 2 2 3 3 2 3 2" xfId="49896"/>
    <cellStyle name="Normal 3 2 2 2 3 2 2 3 3 2 4" xfId="35572"/>
    <cellStyle name="Normal 3 2 2 2 3 2 2 3 3 3" xfId="10359"/>
    <cellStyle name="Normal 3 2 2 2 3 2 2 3 3 3 2" xfId="24742"/>
    <cellStyle name="Normal 3 2 2 2 3 2 2 3 3 3 2 2" xfId="53477"/>
    <cellStyle name="Normal 3 2 2 2 3 2 2 3 3 3 3" xfId="39153"/>
    <cellStyle name="Normal 3 2 2 2 3 2 2 3 3 4" xfId="17579"/>
    <cellStyle name="Normal 3 2 2 2 3 2 2 3 3 4 2" xfId="46315"/>
    <cellStyle name="Normal 3 2 2 2 3 2 2 3 3 5" xfId="31991"/>
    <cellStyle name="Normal 3 2 2 2 3 2 2 3 4" xfId="4891"/>
    <cellStyle name="Normal 3 2 2 2 3 2 2 3 4 2" xfId="12156"/>
    <cellStyle name="Normal 3 2 2 2 3 2 2 3 4 2 2" xfId="26534"/>
    <cellStyle name="Normal 3 2 2 2 3 2 2 3 4 2 2 2" xfId="55268"/>
    <cellStyle name="Normal 3 2 2 2 3 2 2 3 4 2 3" xfId="40944"/>
    <cellStyle name="Normal 3 2 2 2 3 2 2 3 4 3" xfId="19371"/>
    <cellStyle name="Normal 3 2 2 2 3 2 2 3 4 3 2" xfId="48106"/>
    <cellStyle name="Normal 3 2 2 2 3 2 2 3 4 4" xfId="33782"/>
    <cellStyle name="Normal 3 2 2 2 3 2 2 3 5" xfId="8563"/>
    <cellStyle name="Normal 3 2 2 2 3 2 2 3 5 2" xfId="22952"/>
    <cellStyle name="Normal 3 2 2 2 3 2 2 3 5 2 2" xfId="51687"/>
    <cellStyle name="Normal 3 2 2 2 3 2 2 3 5 3" xfId="37363"/>
    <cellStyle name="Normal 3 2 2 2 3 2 2 3 6" xfId="15789"/>
    <cellStyle name="Normal 3 2 2 2 3 2 2 3 6 2" xfId="44525"/>
    <cellStyle name="Normal 3 2 2 2 3 2 2 3 7" xfId="30201"/>
    <cellStyle name="Normal 3 2 2 2 3 2 2 4" xfId="1679"/>
    <cellStyle name="Normal 3 2 2 2 3 2 2 4 2" xfId="3475"/>
    <cellStyle name="Normal 3 2 2 2 3 2 2 4 2 2" xfId="7134"/>
    <cellStyle name="Normal 3 2 2 2 3 2 2 4 2 2 2" xfId="14394"/>
    <cellStyle name="Normal 3 2 2 2 3 2 2 4 2 2 2 2" xfId="28772"/>
    <cellStyle name="Normal 3 2 2 2 3 2 2 4 2 2 2 2 2" xfId="57506"/>
    <cellStyle name="Normal 3 2 2 2 3 2 2 4 2 2 2 3" xfId="43182"/>
    <cellStyle name="Normal 3 2 2 2 3 2 2 4 2 2 3" xfId="21609"/>
    <cellStyle name="Normal 3 2 2 2 3 2 2 4 2 2 3 2" xfId="50344"/>
    <cellStyle name="Normal 3 2 2 2 3 2 2 4 2 2 4" xfId="36020"/>
    <cellStyle name="Normal 3 2 2 2 3 2 2 4 2 3" xfId="10807"/>
    <cellStyle name="Normal 3 2 2 2 3 2 2 4 2 3 2" xfId="25190"/>
    <cellStyle name="Normal 3 2 2 2 3 2 2 4 2 3 2 2" xfId="53925"/>
    <cellStyle name="Normal 3 2 2 2 3 2 2 4 2 3 3" xfId="39601"/>
    <cellStyle name="Normal 3 2 2 2 3 2 2 4 2 4" xfId="18027"/>
    <cellStyle name="Normal 3 2 2 2 3 2 2 4 2 4 2" xfId="46763"/>
    <cellStyle name="Normal 3 2 2 2 3 2 2 4 2 5" xfId="32439"/>
    <cellStyle name="Normal 3 2 2 2 3 2 2 4 3" xfId="5344"/>
    <cellStyle name="Normal 3 2 2 2 3 2 2 4 3 2" xfId="12604"/>
    <cellStyle name="Normal 3 2 2 2 3 2 2 4 3 2 2" xfId="26982"/>
    <cellStyle name="Normal 3 2 2 2 3 2 2 4 3 2 2 2" xfId="55716"/>
    <cellStyle name="Normal 3 2 2 2 3 2 2 4 3 2 3" xfId="41392"/>
    <cellStyle name="Normal 3 2 2 2 3 2 2 4 3 3" xfId="19819"/>
    <cellStyle name="Normal 3 2 2 2 3 2 2 4 3 3 2" xfId="48554"/>
    <cellStyle name="Normal 3 2 2 2 3 2 2 4 3 4" xfId="34230"/>
    <cellStyle name="Normal 3 2 2 2 3 2 2 4 4" xfId="9017"/>
    <cellStyle name="Normal 3 2 2 2 3 2 2 4 4 2" xfId="23400"/>
    <cellStyle name="Normal 3 2 2 2 3 2 2 4 4 2 2" xfId="52135"/>
    <cellStyle name="Normal 3 2 2 2 3 2 2 4 4 3" xfId="37811"/>
    <cellStyle name="Normal 3 2 2 2 3 2 2 4 5" xfId="16237"/>
    <cellStyle name="Normal 3 2 2 2 3 2 2 4 5 2" xfId="44973"/>
    <cellStyle name="Normal 3 2 2 2 3 2 2 4 6" xfId="30649"/>
    <cellStyle name="Normal 3 2 2 2 3 2 2 5" xfId="2579"/>
    <cellStyle name="Normal 3 2 2 2 3 2 2 5 2" xfId="6239"/>
    <cellStyle name="Normal 3 2 2 2 3 2 2 5 2 2" xfId="13499"/>
    <cellStyle name="Normal 3 2 2 2 3 2 2 5 2 2 2" xfId="27877"/>
    <cellStyle name="Normal 3 2 2 2 3 2 2 5 2 2 2 2" xfId="56611"/>
    <cellStyle name="Normal 3 2 2 2 3 2 2 5 2 2 3" xfId="42287"/>
    <cellStyle name="Normal 3 2 2 2 3 2 2 5 2 3" xfId="20714"/>
    <cellStyle name="Normal 3 2 2 2 3 2 2 5 2 3 2" xfId="49449"/>
    <cellStyle name="Normal 3 2 2 2 3 2 2 5 2 4" xfId="35125"/>
    <cellStyle name="Normal 3 2 2 2 3 2 2 5 3" xfId="9912"/>
    <cellStyle name="Normal 3 2 2 2 3 2 2 5 3 2" xfId="24295"/>
    <cellStyle name="Normal 3 2 2 2 3 2 2 5 3 2 2" xfId="53030"/>
    <cellStyle name="Normal 3 2 2 2 3 2 2 5 3 3" xfId="38706"/>
    <cellStyle name="Normal 3 2 2 2 3 2 2 5 4" xfId="17132"/>
    <cellStyle name="Normal 3 2 2 2 3 2 2 5 4 2" xfId="45868"/>
    <cellStyle name="Normal 3 2 2 2 3 2 2 5 5" xfId="31544"/>
    <cellStyle name="Normal 3 2 2 2 3 2 2 6" xfId="4442"/>
    <cellStyle name="Normal 3 2 2 2 3 2 2 6 2" xfId="11709"/>
    <cellStyle name="Normal 3 2 2 2 3 2 2 6 2 2" xfId="26087"/>
    <cellStyle name="Normal 3 2 2 2 3 2 2 6 2 2 2" xfId="54821"/>
    <cellStyle name="Normal 3 2 2 2 3 2 2 6 2 3" xfId="40497"/>
    <cellStyle name="Normal 3 2 2 2 3 2 2 6 3" xfId="18924"/>
    <cellStyle name="Normal 3 2 2 2 3 2 2 6 3 2" xfId="47659"/>
    <cellStyle name="Normal 3 2 2 2 3 2 2 6 4" xfId="33335"/>
    <cellStyle name="Normal 3 2 2 2 3 2 2 7" xfId="8113"/>
    <cellStyle name="Normal 3 2 2 2 3 2 2 7 2" xfId="22505"/>
    <cellStyle name="Normal 3 2 2 2 3 2 2 7 2 2" xfId="51240"/>
    <cellStyle name="Normal 3 2 2 2 3 2 2 7 3" xfId="36916"/>
    <cellStyle name="Normal 3 2 2 2 3 2 2 8" xfId="15342"/>
    <cellStyle name="Normal 3 2 2 2 3 2 2 8 2" xfId="44078"/>
    <cellStyle name="Normal 3 2 2 2 3 2 2 9" xfId="29754"/>
    <cellStyle name="Normal 3 2 2 2 3 2 3" xfId="810"/>
    <cellStyle name="Normal 3 2 2 2 3 2 3 2" xfId="1259"/>
    <cellStyle name="Normal 3 2 2 2 3 2 3 2 2" xfId="2242"/>
    <cellStyle name="Normal 3 2 2 2 3 2 3 2 2 2" xfId="4034"/>
    <cellStyle name="Normal 3 2 2 2 3 2 3 2 2 2 2" xfId="7693"/>
    <cellStyle name="Normal 3 2 2 2 3 2 3 2 2 2 2 2" xfId="14953"/>
    <cellStyle name="Normal 3 2 2 2 3 2 3 2 2 2 2 2 2" xfId="29331"/>
    <cellStyle name="Normal 3 2 2 2 3 2 3 2 2 2 2 2 2 2" xfId="58065"/>
    <cellStyle name="Normal 3 2 2 2 3 2 3 2 2 2 2 2 3" xfId="43741"/>
    <cellStyle name="Normal 3 2 2 2 3 2 3 2 2 2 2 3" xfId="22168"/>
    <cellStyle name="Normal 3 2 2 2 3 2 3 2 2 2 2 3 2" xfId="50903"/>
    <cellStyle name="Normal 3 2 2 2 3 2 3 2 2 2 2 4" xfId="36579"/>
    <cellStyle name="Normal 3 2 2 2 3 2 3 2 2 2 3" xfId="11366"/>
    <cellStyle name="Normal 3 2 2 2 3 2 3 2 2 2 3 2" xfId="25749"/>
    <cellStyle name="Normal 3 2 2 2 3 2 3 2 2 2 3 2 2" xfId="54484"/>
    <cellStyle name="Normal 3 2 2 2 3 2 3 2 2 2 3 3" xfId="40160"/>
    <cellStyle name="Normal 3 2 2 2 3 2 3 2 2 2 4" xfId="18586"/>
    <cellStyle name="Normal 3 2 2 2 3 2 3 2 2 2 4 2" xfId="47322"/>
    <cellStyle name="Normal 3 2 2 2 3 2 3 2 2 2 5" xfId="32998"/>
    <cellStyle name="Normal 3 2 2 2 3 2 3 2 2 3" xfId="5903"/>
    <cellStyle name="Normal 3 2 2 2 3 2 3 2 2 3 2" xfId="13163"/>
    <cellStyle name="Normal 3 2 2 2 3 2 3 2 2 3 2 2" xfId="27541"/>
    <cellStyle name="Normal 3 2 2 2 3 2 3 2 2 3 2 2 2" xfId="56275"/>
    <cellStyle name="Normal 3 2 2 2 3 2 3 2 2 3 2 3" xfId="41951"/>
    <cellStyle name="Normal 3 2 2 2 3 2 3 2 2 3 3" xfId="20378"/>
    <cellStyle name="Normal 3 2 2 2 3 2 3 2 2 3 3 2" xfId="49113"/>
    <cellStyle name="Normal 3 2 2 2 3 2 3 2 2 3 4" xfId="34789"/>
    <cellStyle name="Normal 3 2 2 2 3 2 3 2 2 4" xfId="9576"/>
    <cellStyle name="Normal 3 2 2 2 3 2 3 2 2 4 2" xfId="23959"/>
    <cellStyle name="Normal 3 2 2 2 3 2 3 2 2 4 2 2" xfId="52694"/>
    <cellStyle name="Normal 3 2 2 2 3 2 3 2 2 4 3" xfId="38370"/>
    <cellStyle name="Normal 3 2 2 2 3 2 3 2 2 5" xfId="16796"/>
    <cellStyle name="Normal 3 2 2 2 3 2 3 2 2 5 2" xfId="45532"/>
    <cellStyle name="Normal 3 2 2 2 3 2 3 2 2 6" xfId="31208"/>
    <cellStyle name="Normal 3 2 2 2 3 2 3 2 3" xfId="3138"/>
    <cellStyle name="Normal 3 2 2 2 3 2 3 2 3 2" xfId="6798"/>
    <cellStyle name="Normal 3 2 2 2 3 2 3 2 3 2 2" xfId="14058"/>
    <cellStyle name="Normal 3 2 2 2 3 2 3 2 3 2 2 2" xfId="28436"/>
    <cellStyle name="Normal 3 2 2 2 3 2 3 2 3 2 2 2 2" xfId="57170"/>
    <cellStyle name="Normal 3 2 2 2 3 2 3 2 3 2 2 3" xfId="42846"/>
    <cellStyle name="Normal 3 2 2 2 3 2 3 2 3 2 3" xfId="21273"/>
    <cellStyle name="Normal 3 2 2 2 3 2 3 2 3 2 3 2" xfId="50008"/>
    <cellStyle name="Normal 3 2 2 2 3 2 3 2 3 2 4" xfId="35684"/>
    <cellStyle name="Normal 3 2 2 2 3 2 3 2 3 3" xfId="10471"/>
    <cellStyle name="Normal 3 2 2 2 3 2 3 2 3 3 2" xfId="24854"/>
    <cellStyle name="Normal 3 2 2 2 3 2 3 2 3 3 2 2" xfId="53589"/>
    <cellStyle name="Normal 3 2 2 2 3 2 3 2 3 3 3" xfId="39265"/>
    <cellStyle name="Normal 3 2 2 2 3 2 3 2 3 4" xfId="17691"/>
    <cellStyle name="Normal 3 2 2 2 3 2 3 2 3 4 2" xfId="46427"/>
    <cellStyle name="Normal 3 2 2 2 3 2 3 2 3 5" xfId="32103"/>
    <cellStyle name="Normal 3 2 2 2 3 2 3 2 4" xfId="5003"/>
    <cellStyle name="Normal 3 2 2 2 3 2 3 2 4 2" xfId="12268"/>
    <cellStyle name="Normal 3 2 2 2 3 2 3 2 4 2 2" xfId="26646"/>
    <cellStyle name="Normal 3 2 2 2 3 2 3 2 4 2 2 2" xfId="55380"/>
    <cellStyle name="Normal 3 2 2 2 3 2 3 2 4 2 3" xfId="41056"/>
    <cellStyle name="Normal 3 2 2 2 3 2 3 2 4 3" xfId="19483"/>
    <cellStyle name="Normal 3 2 2 2 3 2 3 2 4 3 2" xfId="48218"/>
    <cellStyle name="Normal 3 2 2 2 3 2 3 2 4 4" xfId="33894"/>
    <cellStyle name="Normal 3 2 2 2 3 2 3 2 5" xfId="8675"/>
    <cellStyle name="Normal 3 2 2 2 3 2 3 2 5 2" xfId="23064"/>
    <cellStyle name="Normal 3 2 2 2 3 2 3 2 5 2 2" xfId="51799"/>
    <cellStyle name="Normal 3 2 2 2 3 2 3 2 5 3" xfId="37475"/>
    <cellStyle name="Normal 3 2 2 2 3 2 3 2 6" xfId="15901"/>
    <cellStyle name="Normal 3 2 2 2 3 2 3 2 6 2" xfId="44637"/>
    <cellStyle name="Normal 3 2 2 2 3 2 3 2 7" xfId="30313"/>
    <cellStyle name="Normal 3 2 2 2 3 2 3 3" xfId="1795"/>
    <cellStyle name="Normal 3 2 2 2 3 2 3 3 2" xfId="3587"/>
    <cellStyle name="Normal 3 2 2 2 3 2 3 3 2 2" xfId="7246"/>
    <cellStyle name="Normal 3 2 2 2 3 2 3 3 2 2 2" xfId="14506"/>
    <cellStyle name="Normal 3 2 2 2 3 2 3 3 2 2 2 2" xfId="28884"/>
    <cellStyle name="Normal 3 2 2 2 3 2 3 3 2 2 2 2 2" xfId="57618"/>
    <cellStyle name="Normal 3 2 2 2 3 2 3 3 2 2 2 3" xfId="43294"/>
    <cellStyle name="Normal 3 2 2 2 3 2 3 3 2 2 3" xfId="21721"/>
    <cellStyle name="Normal 3 2 2 2 3 2 3 3 2 2 3 2" xfId="50456"/>
    <cellStyle name="Normal 3 2 2 2 3 2 3 3 2 2 4" xfId="36132"/>
    <cellStyle name="Normal 3 2 2 2 3 2 3 3 2 3" xfId="10919"/>
    <cellStyle name="Normal 3 2 2 2 3 2 3 3 2 3 2" xfId="25302"/>
    <cellStyle name="Normal 3 2 2 2 3 2 3 3 2 3 2 2" xfId="54037"/>
    <cellStyle name="Normal 3 2 2 2 3 2 3 3 2 3 3" xfId="39713"/>
    <cellStyle name="Normal 3 2 2 2 3 2 3 3 2 4" xfId="18139"/>
    <cellStyle name="Normal 3 2 2 2 3 2 3 3 2 4 2" xfId="46875"/>
    <cellStyle name="Normal 3 2 2 2 3 2 3 3 2 5" xfId="32551"/>
    <cellStyle name="Normal 3 2 2 2 3 2 3 3 3" xfId="5456"/>
    <cellStyle name="Normal 3 2 2 2 3 2 3 3 3 2" xfId="12716"/>
    <cellStyle name="Normal 3 2 2 2 3 2 3 3 3 2 2" xfId="27094"/>
    <cellStyle name="Normal 3 2 2 2 3 2 3 3 3 2 2 2" xfId="55828"/>
    <cellStyle name="Normal 3 2 2 2 3 2 3 3 3 2 3" xfId="41504"/>
    <cellStyle name="Normal 3 2 2 2 3 2 3 3 3 3" xfId="19931"/>
    <cellStyle name="Normal 3 2 2 2 3 2 3 3 3 3 2" xfId="48666"/>
    <cellStyle name="Normal 3 2 2 2 3 2 3 3 3 4" xfId="34342"/>
    <cellStyle name="Normal 3 2 2 2 3 2 3 3 4" xfId="9129"/>
    <cellStyle name="Normal 3 2 2 2 3 2 3 3 4 2" xfId="23512"/>
    <cellStyle name="Normal 3 2 2 2 3 2 3 3 4 2 2" xfId="52247"/>
    <cellStyle name="Normal 3 2 2 2 3 2 3 3 4 3" xfId="37923"/>
    <cellStyle name="Normal 3 2 2 2 3 2 3 3 5" xfId="16349"/>
    <cellStyle name="Normal 3 2 2 2 3 2 3 3 5 2" xfId="45085"/>
    <cellStyle name="Normal 3 2 2 2 3 2 3 3 6" xfId="30761"/>
    <cellStyle name="Normal 3 2 2 2 3 2 3 4" xfId="2691"/>
    <cellStyle name="Normal 3 2 2 2 3 2 3 4 2" xfId="6351"/>
    <cellStyle name="Normal 3 2 2 2 3 2 3 4 2 2" xfId="13611"/>
    <cellStyle name="Normal 3 2 2 2 3 2 3 4 2 2 2" xfId="27989"/>
    <cellStyle name="Normal 3 2 2 2 3 2 3 4 2 2 2 2" xfId="56723"/>
    <cellStyle name="Normal 3 2 2 2 3 2 3 4 2 2 3" xfId="42399"/>
    <cellStyle name="Normal 3 2 2 2 3 2 3 4 2 3" xfId="20826"/>
    <cellStyle name="Normal 3 2 2 2 3 2 3 4 2 3 2" xfId="49561"/>
    <cellStyle name="Normal 3 2 2 2 3 2 3 4 2 4" xfId="35237"/>
    <cellStyle name="Normal 3 2 2 2 3 2 3 4 3" xfId="10024"/>
    <cellStyle name="Normal 3 2 2 2 3 2 3 4 3 2" xfId="24407"/>
    <cellStyle name="Normal 3 2 2 2 3 2 3 4 3 2 2" xfId="53142"/>
    <cellStyle name="Normal 3 2 2 2 3 2 3 4 3 3" xfId="38818"/>
    <cellStyle name="Normal 3 2 2 2 3 2 3 4 4" xfId="17244"/>
    <cellStyle name="Normal 3 2 2 2 3 2 3 4 4 2" xfId="45980"/>
    <cellStyle name="Normal 3 2 2 2 3 2 3 4 5" xfId="31656"/>
    <cellStyle name="Normal 3 2 2 2 3 2 3 5" xfId="4555"/>
    <cellStyle name="Normal 3 2 2 2 3 2 3 5 2" xfId="11821"/>
    <cellStyle name="Normal 3 2 2 2 3 2 3 5 2 2" xfId="26199"/>
    <cellStyle name="Normal 3 2 2 2 3 2 3 5 2 2 2" xfId="54933"/>
    <cellStyle name="Normal 3 2 2 2 3 2 3 5 2 3" xfId="40609"/>
    <cellStyle name="Normal 3 2 2 2 3 2 3 5 3" xfId="19036"/>
    <cellStyle name="Normal 3 2 2 2 3 2 3 5 3 2" xfId="47771"/>
    <cellStyle name="Normal 3 2 2 2 3 2 3 5 4" xfId="33447"/>
    <cellStyle name="Normal 3 2 2 2 3 2 3 6" xfId="8228"/>
    <cellStyle name="Normal 3 2 2 2 3 2 3 6 2" xfId="22617"/>
    <cellStyle name="Normal 3 2 2 2 3 2 3 6 2 2" xfId="51352"/>
    <cellStyle name="Normal 3 2 2 2 3 2 3 6 3" xfId="37028"/>
    <cellStyle name="Normal 3 2 2 2 3 2 3 7" xfId="15454"/>
    <cellStyle name="Normal 3 2 2 2 3 2 3 7 2" xfId="44190"/>
    <cellStyle name="Normal 3 2 2 2 3 2 3 8" xfId="29866"/>
    <cellStyle name="Normal 3 2 2 2 3 2 4" xfId="1035"/>
    <cellStyle name="Normal 3 2 2 2 3 2 4 2" xfId="2018"/>
    <cellStyle name="Normal 3 2 2 2 3 2 4 2 2" xfId="3810"/>
    <cellStyle name="Normal 3 2 2 2 3 2 4 2 2 2" xfId="7469"/>
    <cellStyle name="Normal 3 2 2 2 3 2 4 2 2 2 2" xfId="14729"/>
    <cellStyle name="Normal 3 2 2 2 3 2 4 2 2 2 2 2" xfId="29107"/>
    <cellStyle name="Normal 3 2 2 2 3 2 4 2 2 2 2 2 2" xfId="57841"/>
    <cellStyle name="Normal 3 2 2 2 3 2 4 2 2 2 2 3" xfId="43517"/>
    <cellStyle name="Normal 3 2 2 2 3 2 4 2 2 2 3" xfId="21944"/>
    <cellStyle name="Normal 3 2 2 2 3 2 4 2 2 2 3 2" xfId="50679"/>
    <cellStyle name="Normal 3 2 2 2 3 2 4 2 2 2 4" xfId="36355"/>
    <cellStyle name="Normal 3 2 2 2 3 2 4 2 2 3" xfId="11142"/>
    <cellStyle name="Normal 3 2 2 2 3 2 4 2 2 3 2" xfId="25525"/>
    <cellStyle name="Normal 3 2 2 2 3 2 4 2 2 3 2 2" xfId="54260"/>
    <cellStyle name="Normal 3 2 2 2 3 2 4 2 2 3 3" xfId="39936"/>
    <cellStyle name="Normal 3 2 2 2 3 2 4 2 2 4" xfId="18362"/>
    <cellStyle name="Normal 3 2 2 2 3 2 4 2 2 4 2" xfId="47098"/>
    <cellStyle name="Normal 3 2 2 2 3 2 4 2 2 5" xfId="32774"/>
    <cellStyle name="Normal 3 2 2 2 3 2 4 2 3" xfId="5679"/>
    <cellStyle name="Normal 3 2 2 2 3 2 4 2 3 2" xfId="12939"/>
    <cellStyle name="Normal 3 2 2 2 3 2 4 2 3 2 2" xfId="27317"/>
    <cellStyle name="Normal 3 2 2 2 3 2 4 2 3 2 2 2" xfId="56051"/>
    <cellStyle name="Normal 3 2 2 2 3 2 4 2 3 2 3" xfId="41727"/>
    <cellStyle name="Normal 3 2 2 2 3 2 4 2 3 3" xfId="20154"/>
    <cellStyle name="Normal 3 2 2 2 3 2 4 2 3 3 2" xfId="48889"/>
    <cellStyle name="Normal 3 2 2 2 3 2 4 2 3 4" xfId="34565"/>
    <cellStyle name="Normal 3 2 2 2 3 2 4 2 4" xfId="9352"/>
    <cellStyle name="Normal 3 2 2 2 3 2 4 2 4 2" xfId="23735"/>
    <cellStyle name="Normal 3 2 2 2 3 2 4 2 4 2 2" xfId="52470"/>
    <cellStyle name="Normal 3 2 2 2 3 2 4 2 4 3" xfId="38146"/>
    <cellStyle name="Normal 3 2 2 2 3 2 4 2 5" xfId="16572"/>
    <cellStyle name="Normal 3 2 2 2 3 2 4 2 5 2" xfId="45308"/>
    <cellStyle name="Normal 3 2 2 2 3 2 4 2 6" xfId="30984"/>
    <cellStyle name="Normal 3 2 2 2 3 2 4 3" xfId="2914"/>
    <cellStyle name="Normal 3 2 2 2 3 2 4 3 2" xfId="6574"/>
    <cellStyle name="Normal 3 2 2 2 3 2 4 3 2 2" xfId="13834"/>
    <cellStyle name="Normal 3 2 2 2 3 2 4 3 2 2 2" xfId="28212"/>
    <cellStyle name="Normal 3 2 2 2 3 2 4 3 2 2 2 2" xfId="56946"/>
    <cellStyle name="Normal 3 2 2 2 3 2 4 3 2 2 3" xfId="42622"/>
    <cellStyle name="Normal 3 2 2 2 3 2 4 3 2 3" xfId="21049"/>
    <cellStyle name="Normal 3 2 2 2 3 2 4 3 2 3 2" xfId="49784"/>
    <cellStyle name="Normal 3 2 2 2 3 2 4 3 2 4" xfId="35460"/>
    <cellStyle name="Normal 3 2 2 2 3 2 4 3 3" xfId="10247"/>
    <cellStyle name="Normal 3 2 2 2 3 2 4 3 3 2" xfId="24630"/>
    <cellStyle name="Normal 3 2 2 2 3 2 4 3 3 2 2" xfId="53365"/>
    <cellStyle name="Normal 3 2 2 2 3 2 4 3 3 3" xfId="39041"/>
    <cellStyle name="Normal 3 2 2 2 3 2 4 3 4" xfId="17467"/>
    <cellStyle name="Normal 3 2 2 2 3 2 4 3 4 2" xfId="46203"/>
    <cellStyle name="Normal 3 2 2 2 3 2 4 3 5" xfId="31879"/>
    <cellStyle name="Normal 3 2 2 2 3 2 4 4" xfId="4779"/>
    <cellStyle name="Normal 3 2 2 2 3 2 4 4 2" xfId="12044"/>
    <cellStyle name="Normal 3 2 2 2 3 2 4 4 2 2" xfId="26422"/>
    <cellStyle name="Normal 3 2 2 2 3 2 4 4 2 2 2" xfId="55156"/>
    <cellStyle name="Normal 3 2 2 2 3 2 4 4 2 3" xfId="40832"/>
    <cellStyle name="Normal 3 2 2 2 3 2 4 4 3" xfId="19259"/>
    <cellStyle name="Normal 3 2 2 2 3 2 4 4 3 2" xfId="47994"/>
    <cellStyle name="Normal 3 2 2 2 3 2 4 4 4" xfId="33670"/>
    <cellStyle name="Normal 3 2 2 2 3 2 4 5" xfId="8451"/>
    <cellStyle name="Normal 3 2 2 2 3 2 4 5 2" xfId="22840"/>
    <cellStyle name="Normal 3 2 2 2 3 2 4 5 2 2" xfId="51575"/>
    <cellStyle name="Normal 3 2 2 2 3 2 4 5 3" xfId="37251"/>
    <cellStyle name="Normal 3 2 2 2 3 2 4 6" xfId="15677"/>
    <cellStyle name="Normal 3 2 2 2 3 2 4 6 2" xfId="44413"/>
    <cellStyle name="Normal 3 2 2 2 3 2 4 7" xfId="30089"/>
    <cellStyle name="Normal 3 2 2 2 3 2 5" xfId="1559"/>
    <cellStyle name="Normal 3 2 2 2 3 2 5 2" xfId="3363"/>
    <cellStyle name="Normal 3 2 2 2 3 2 5 2 2" xfId="7022"/>
    <cellStyle name="Normal 3 2 2 2 3 2 5 2 2 2" xfId="14282"/>
    <cellStyle name="Normal 3 2 2 2 3 2 5 2 2 2 2" xfId="28660"/>
    <cellStyle name="Normal 3 2 2 2 3 2 5 2 2 2 2 2" xfId="57394"/>
    <cellStyle name="Normal 3 2 2 2 3 2 5 2 2 2 3" xfId="43070"/>
    <cellStyle name="Normal 3 2 2 2 3 2 5 2 2 3" xfId="21497"/>
    <cellStyle name="Normal 3 2 2 2 3 2 5 2 2 3 2" xfId="50232"/>
    <cellStyle name="Normal 3 2 2 2 3 2 5 2 2 4" xfId="35908"/>
    <cellStyle name="Normal 3 2 2 2 3 2 5 2 3" xfId="10695"/>
    <cellStyle name="Normal 3 2 2 2 3 2 5 2 3 2" xfId="25078"/>
    <cellStyle name="Normal 3 2 2 2 3 2 5 2 3 2 2" xfId="53813"/>
    <cellStyle name="Normal 3 2 2 2 3 2 5 2 3 3" xfId="39489"/>
    <cellStyle name="Normal 3 2 2 2 3 2 5 2 4" xfId="17915"/>
    <cellStyle name="Normal 3 2 2 2 3 2 5 2 4 2" xfId="46651"/>
    <cellStyle name="Normal 3 2 2 2 3 2 5 2 5" xfId="32327"/>
    <cellStyle name="Normal 3 2 2 2 3 2 5 3" xfId="5232"/>
    <cellStyle name="Normal 3 2 2 2 3 2 5 3 2" xfId="12492"/>
    <cellStyle name="Normal 3 2 2 2 3 2 5 3 2 2" xfId="26870"/>
    <cellStyle name="Normal 3 2 2 2 3 2 5 3 2 2 2" xfId="55604"/>
    <cellStyle name="Normal 3 2 2 2 3 2 5 3 2 3" xfId="41280"/>
    <cellStyle name="Normal 3 2 2 2 3 2 5 3 3" xfId="19707"/>
    <cellStyle name="Normal 3 2 2 2 3 2 5 3 3 2" xfId="48442"/>
    <cellStyle name="Normal 3 2 2 2 3 2 5 3 4" xfId="34118"/>
    <cellStyle name="Normal 3 2 2 2 3 2 5 4" xfId="8905"/>
    <cellStyle name="Normal 3 2 2 2 3 2 5 4 2" xfId="23288"/>
    <cellStyle name="Normal 3 2 2 2 3 2 5 4 2 2" xfId="52023"/>
    <cellStyle name="Normal 3 2 2 2 3 2 5 4 3" xfId="37699"/>
    <cellStyle name="Normal 3 2 2 2 3 2 5 5" xfId="16125"/>
    <cellStyle name="Normal 3 2 2 2 3 2 5 5 2" xfId="44861"/>
    <cellStyle name="Normal 3 2 2 2 3 2 5 6" xfId="30537"/>
    <cellStyle name="Normal 3 2 2 2 3 2 6" xfId="2467"/>
    <cellStyle name="Normal 3 2 2 2 3 2 6 2" xfId="6127"/>
    <cellStyle name="Normal 3 2 2 2 3 2 6 2 2" xfId="13387"/>
    <cellStyle name="Normal 3 2 2 2 3 2 6 2 2 2" xfId="27765"/>
    <cellStyle name="Normal 3 2 2 2 3 2 6 2 2 2 2" xfId="56499"/>
    <cellStyle name="Normal 3 2 2 2 3 2 6 2 2 3" xfId="42175"/>
    <cellStyle name="Normal 3 2 2 2 3 2 6 2 3" xfId="20602"/>
    <cellStyle name="Normal 3 2 2 2 3 2 6 2 3 2" xfId="49337"/>
    <cellStyle name="Normal 3 2 2 2 3 2 6 2 4" xfId="35013"/>
    <cellStyle name="Normal 3 2 2 2 3 2 6 3" xfId="9800"/>
    <cellStyle name="Normal 3 2 2 2 3 2 6 3 2" xfId="24183"/>
    <cellStyle name="Normal 3 2 2 2 3 2 6 3 2 2" xfId="52918"/>
    <cellStyle name="Normal 3 2 2 2 3 2 6 3 3" xfId="38594"/>
    <cellStyle name="Normal 3 2 2 2 3 2 6 4" xfId="17020"/>
    <cellStyle name="Normal 3 2 2 2 3 2 6 4 2" xfId="45756"/>
    <cellStyle name="Normal 3 2 2 2 3 2 6 5" xfId="31432"/>
    <cellStyle name="Normal 3 2 2 2 3 2 7" xfId="4326"/>
    <cellStyle name="Normal 3 2 2 2 3 2 7 2" xfId="11596"/>
    <cellStyle name="Normal 3 2 2 2 3 2 7 2 2" xfId="25975"/>
    <cellStyle name="Normal 3 2 2 2 3 2 7 2 2 2" xfId="54709"/>
    <cellStyle name="Normal 3 2 2 2 3 2 7 2 3" xfId="40385"/>
    <cellStyle name="Normal 3 2 2 2 3 2 7 3" xfId="18812"/>
    <cellStyle name="Normal 3 2 2 2 3 2 7 3 2" xfId="47547"/>
    <cellStyle name="Normal 3 2 2 2 3 2 7 4" xfId="33223"/>
    <cellStyle name="Normal 3 2 2 2 3 2 8" xfId="7995"/>
    <cellStyle name="Normal 3 2 2 2 3 2 8 2" xfId="22393"/>
    <cellStyle name="Normal 3 2 2 2 3 2 8 2 2" xfId="51128"/>
    <cellStyle name="Normal 3 2 2 2 3 2 8 3" xfId="36804"/>
    <cellStyle name="Normal 3 2 2 2 3 2 9" xfId="15230"/>
    <cellStyle name="Normal 3 2 2 2 3 2 9 2" xfId="43966"/>
    <cellStyle name="Normal 3 2 2 2 3 3" xfId="591"/>
    <cellStyle name="Normal 3 2 2 2 3 3 2" xfId="868"/>
    <cellStyle name="Normal 3 2 2 2 3 3 2 2" xfId="1315"/>
    <cellStyle name="Normal 3 2 2 2 3 3 2 2 2" xfId="2298"/>
    <cellStyle name="Normal 3 2 2 2 3 3 2 2 2 2" xfId="4090"/>
    <cellStyle name="Normal 3 2 2 2 3 3 2 2 2 2 2" xfId="7749"/>
    <cellStyle name="Normal 3 2 2 2 3 3 2 2 2 2 2 2" xfId="15009"/>
    <cellStyle name="Normal 3 2 2 2 3 3 2 2 2 2 2 2 2" xfId="29387"/>
    <cellStyle name="Normal 3 2 2 2 3 3 2 2 2 2 2 2 2 2" xfId="58121"/>
    <cellStyle name="Normal 3 2 2 2 3 3 2 2 2 2 2 2 3" xfId="43797"/>
    <cellStyle name="Normal 3 2 2 2 3 3 2 2 2 2 2 3" xfId="22224"/>
    <cellStyle name="Normal 3 2 2 2 3 3 2 2 2 2 2 3 2" xfId="50959"/>
    <cellStyle name="Normal 3 2 2 2 3 3 2 2 2 2 2 4" xfId="36635"/>
    <cellStyle name="Normal 3 2 2 2 3 3 2 2 2 2 3" xfId="11422"/>
    <cellStyle name="Normal 3 2 2 2 3 3 2 2 2 2 3 2" xfId="25805"/>
    <cellStyle name="Normal 3 2 2 2 3 3 2 2 2 2 3 2 2" xfId="54540"/>
    <cellStyle name="Normal 3 2 2 2 3 3 2 2 2 2 3 3" xfId="40216"/>
    <cellStyle name="Normal 3 2 2 2 3 3 2 2 2 2 4" xfId="18642"/>
    <cellStyle name="Normal 3 2 2 2 3 3 2 2 2 2 4 2" xfId="47378"/>
    <cellStyle name="Normal 3 2 2 2 3 3 2 2 2 2 5" xfId="33054"/>
    <cellStyle name="Normal 3 2 2 2 3 3 2 2 2 3" xfId="5959"/>
    <cellStyle name="Normal 3 2 2 2 3 3 2 2 2 3 2" xfId="13219"/>
    <cellStyle name="Normal 3 2 2 2 3 3 2 2 2 3 2 2" xfId="27597"/>
    <cellStyle name="Normal 3 2 2 2 3 3 2 2 2 3 2 2 2" xfId="56331"/>
    <cellStyle name="Normal 3 2 2 2 3 3 2 2 2 3 2 3" xfId="42007"/>
    <cellStyle name="Normal 3 2 2 2 3 3 2 2 2 3 3" xfId="20434"/>
    <cellStyle name="Normal 3 2 2 2 3 3 2 2 2 3 3 2" xfId="49169"/>
    <cellStyle name="Normal 3 2 2 2 3 3 2 2 2 3 4" xfId="34845"/>
    <cellStyle name="Normal 3 2 2 2 3 3 2 2 2 4" xfId="9632"/>
    <cellStyle name="Normal 3 2 2 2 3 3 2 2 2 4 2" xfId="24015"/>
    <cellStyle name="Normal 3 2 2 2 3 3 2 2 2 4 2 2" xfId="52750"/>
    <cellStyle name="Normal 3 2 2 2 3 3 2 2 2 4 3" xfId="38426"/>
    <cellStyle name="Normal 3 2 2 2 3 3 2 2 2 5" xfId="16852"/>
    <cellStyle name="Normal 3 2 2 2 3 3 2 2 2 5 2" xfId="45588"/>
    <cellStyle name="Normal 3 2 2 2 3 3 2 2 2 6" xfId="31264"/>
    <cellStyle name="Normal 3 2 2 2 3 3 2 2 3" xfId="3194"/>
    <cellStyle name="Normal 3 2 2 2 3 3 2 2 3 2" xfId="6854"/>
    <cellStyle name="Normal 3 2 2 2 3 3 2 2 3 2 2" xfId="14114"/>
    <cellStyle name="Normal 3 2 2 2 3 3 2 2 3 2 2 2" xfId="28492"/>
    <cellStyle name="Normal 3 2 2 2 3 3 2 2 3 2 2 2 2" xfId="57226"/>
    <cellStyle name="Normal 3 2 2 2 3 3 2 2 3 2 2 3" xfId="42902"/>
    <cellStyle name="Normal 3 2 2 2 3 3 2 2 3 2 3" xfId="21329"/>
    <cellStyle name="Normal 3 2 2 2 3 3 2 2 3 2 3 2" xfId="50064"/>
    <cellStyle name="Normal 3 2 2 2 3 3 2 2 3 2 4" xfId="35740"/>
    <cellStyle name="Normal 3 2 2 2 3 3 2 2 3 3" xfId="10527"/>
    <cellStyle name="Normal 3 2 2 2 3 3 2 2 3 3 2" xfId="24910"/>
    <cellStyle name="Normal 3 2 2 2 3 3 2 2 3 3 2 2" xfId="53645"/>
    <cellStyle name="Normal 3 2 2 2 3 3 2 2 3 3 3" xfId="39321"/>
    <cellStyle name="Normal 3 2 2 2 3 3 2 2 3 4" xfId="17747"/>
    <cellStyle name="Normal 3 2 2 2 3 3 2 2 3 4 2" xfId="46483"/>
    <cellStyle name="Normal 3 2 2 2 3 3 2 2 3 5" xfId="32159"/>
    <cellStyle name="Normal 3 2 2 2 3 3 2 2 4" xfId="5059"/>
    <cellStyle name="Normal 3 2 2 2 3 3 2 2 4 2" xfId="12324"/>
    <cellStyle name="Normal 3 2 2 2 3 3 2 2 4 2 2" xfId="26702"/>
    <cellStyle name="Normal 3 2 2 2 3 3 2 2 4 2 2 2" xfId="55436"/>
    <cellStyle name="Normal 3 2 2 2 3 3 2 2 4 2 3" xfId="41112"/>
    <cellStyle name="Normal 3 2 2 2 3 3 2 2 4 3" xfId="19539"/>
    <cellStyle name="Normal 3 2 2 2 3 3 2 2 4 3 2" xfId="48274"/>
    <cellStyle name="Normal 3 2 2 2 3 3 2 2 4 4" xfId="33950"/>
    <cellStyle name="Normal 3 2 2 2 3 3 2 2 5" xfId="8731"/>
    <cellStyle name="Normal 3 2 2 2 3 3 2 2 5 2" xfId="23120"/>
    <cellStyle name="Normal 3 2 2 2 3 3 2 2 5 2 2" xfId="51855"/>
    <cellStyle name="Normal 3 2 2 2 3 3 2 2 5 3" xfId="37531"/>
    <cellStyle name="Normal 3 2 2 2 3 3 2 2 6" xfId="15957"/>
    <cellStyle name="Normal 3 2 2 2 3 3 2 2 6 2" xfId="44693"/>
    <cellStyle name="Normal 3 2 2 2 3 3 2 2 7" xfId="30369"/>
    <cellStyle name="Normal 3 2 2 2 3 3 2 3" xfId="1851"/>
    <cellStyle name="Normal 3 2 2 2 3 3 2 3 2" xfId="3643"/>
    <cellStyle name="Normal 3 2 2 2 3 3 2 3 2 2" xfId="7302"/>
    <cellStyle name="Normal 3 2 2 2 3 3 2 3 2 2 2" xfId="14562"/>
    <cellStyle name="Normal 3 2 2 2 3 3 2 3 2 2 2 2" xfId="28940"/>
    <cellStyle name="Normal 3 2 2 2 3 3 2 3 2 2 2 2 2" xfId="57674"/>
    <cellStyle name="Normal 3 2 2 2 3 3 2 3 2 2 2 3" xfId="43350"/>
    <cellStyle name="Normal 3 2 2 2 3 3 2 3 2 2 3" xfId="21777"/>
    <cellStyle name="Normal 3 2 2 2 3 3 2 3 2 2 3 2" xfId="50512"/>
    <cellStyle name="Normal 3 2 2 2 3 3 2 3 2 2 4" xfId="36188"/>
    <cellStyle name="Normal 3 2 2 2 3 3 2 3 2 3" xfId="10975"/>
    <cellStyle name="Normal 3 2 2 2 3 3 2 3 2 3 2" xfId="25358"/>
    <cellStyle name="Normal 3 2 2 2 3 3 2 3 2 3 2 2" xfId="54093"/>
    <cellStyle name="Normal 3 2 2 2 3 3 2 3 2 3 3" xfId="39769"/>
    <cellStyle name="Normal 3 2 2 2 3 3 2 3 2 4" xfId="18195"/>
    <cellStyle name="Normal 3 2 2 2 3 3 2 3 2 4 2" xfId="46931"/>
    <cellStyle name="Normal 3 2 2 2 3 3 2 3 2 5" xfId="32607"/>
    <cellStyle name="Normal 3 2 2 2 3 3 2 3 3" xfId="5512"/>
    <cellStyle name="Normal 3 2 2 2 3 3 2 3 3 2" xfId="12772"/>
    <cellStyle name="Normal 3 2 2 2 3 3 2 3 3 2 2" xfId="27150"/>
    <cellStyle name="Normal 3 2 2 2 3 3 2 3 3 2 2 2" xfId="55884"/>
    <cellStyle name="Normal 3 2 2 2 3 3 2 3 3 2 3" xfId="41560"/>
    <cellStyle name="Normal 3 2 2 2 3 3 2 3 3 3" xfId="19987"/>
    <cellStyle name="Normal 3 2 2 2 3 3 2 3 3 3 2" xfId="48722"/>
    <cellStyle name="Normal 3 2 2 2 3 3 2 3 3 4" xfId="34398"/>
    <cellStyle name="Normal 3 2 2 2 3 3 2 3 4" xfId="9185"/>
    <cellStyle name="Normal 3 2 2 2 3 3 2 3 4 2" xfId="23568"/>
    <cellStyle name="Normal 3 2 2 2 3 3 2 3 4 2 2" xfId="52303"/>
    <cellStyle name="Normal 3 2 2 2 3 3 2 3 4 3" xfId="37979"/>
    <cellStyle name="Normal 3 2 2 2 3 3 2 3 5" xfId="16405"/>
    <cellStyle name="Normal 3 2 2 2 3 3 2 3 5 2" xfId="45141"/>
    <cellStyle name="Normal 3 2 2 2 3 3 2 3 6" xfId="30817"/>
    <cellStyle name="Normal 3 2 2 2 3 3 2 4" xfId="2747"/>
    <cellStyle name="Normal 3 2 2 2 3 3 2 4 2" xfId="6407"/>
    <cellStyle name="Normal 3 2 2 2 3 3 2 4 2 2" xfId="13667"/>
    <cellStyle name="Normal 3 2 2 2 3 3 2 4 2 2 2" xfId="28045"/>
    <cellStyle name="Normal 3 2 2 2 3 3 2 4 2 2 2 2" xfId="56779"/>
    <cellStyle name="Normal 3 2 2 2 3 3 2 4 2 2 3" xfId="42455"/>
    <cellStyle name="Normal 3 2 2 2 3 3 2 4 2 3" xfId="20882"/>
    <cellStyle name="Normal 3 2 2 2 3 3 2 4 2 3 2" xfId="49617"/>
    <cellStyle name="Normal 3 2 2 2 3 3 2 4 2 4" xfId="35293"/>
    <cellStyle name="Normal 3 2 2 2 3 3 2 4 3" xfId="10080"/>
    <cellStyle name="Normal 3 2 2 2 3 3 2 4 3 2" xfId="24463"/>
    <cellStyle name="Normal 3 2 2 2 3 3 2 4 3 2 2" xfId="53198"/>
    <cellStyle name="Normal 3 2 2 2 3 3 2 4 3 3" xfId="38874"/>
    <cellStyle name="Normal 3 2 2 2 3 3 2 4 4" xfId="17300"/>
    <cellStyle name="Normal 3 2 2 2 3 3 2 4 4 2" xfId="46036"/>
    <cellStyle name="Normal 3 2 2 2 3 3 2 4 5" xfId="31712"/>
    <cellStyle name="Normal 3 2 2 2 3 3 2 5" xfId="4612"/>
    <cellStyle name="Normal 3 2 2 2 3 3 2 5 2" xfId="11877"/>
    <cellStyle name="Normal 3 2 2 2 3 3 2 5 2 2" xfId="26255"/>
    <cellStyle name="Normal 3 2 2 2 3 3 2 5 2 2 2" xfId="54989"/>
    <cellStyle name="Normal 3 2 2 2 3 3 2 5 2 3" xfId="40665"/>
    <cellStyle name="Normal 3 2 2 2 3 3 2 5 3" xfId="19092"/>
    <cellStyle name="Normal 3 2 2 2 3 3 2 5 3 2" xfId="47827"/>
    <cellStyle name="Normal 3 2 2 2 3 3 2 5 4" xfId="33503"/>
    <cellStyle name="Normal 3 2 2 2 3 3 2 6" xfId="8284"/>
    <cellStyle name="Normal 3 2 2 2 3 3 2 6 2" xfId="22673"/>
    <cellStyle name="Normal 3 2 2 2 3 3 2 6 2 2" xfId="51408"/>
    <cellStyle name="Normal 3 2 2 2 3 3 2 6 3" xfId="37084"/>
    <cellStyle name="Normal 3 2 2 2 3 3 2 7" xfId="15510"/>
    <cellStyle name="Normal 3 2 2 2 3 3 2 7 2" xfId="44246"/>
    <cellStyle name="Normal 3 2 2 2 3 3 2 8" xfId="29922"/>
    <cellStyle name="Normal 3 2 2 2 3 3 3" xfId="1091"/>
    <cellStyle name="Normal 3 2 2 2 3 3 3 2" xfId="2074"/>
    <cellStyle name="Normal 3 2 2 2 3 3 3 2 2" xfId="3866"/>
    <cellStyle name="Normal 3 2 2 2 3 3 3 2 2 2" xfId="7525"/>
    <cellStyle name="Normal 3 2 2 2 3 3 3 2 2 2 2" xfId="14785"/>
    <cellStyle name="Normal 3 2 2 2 3 3 3 2 2 2 2 2" xfId="29163"/>
    <cellStyle name="Normal 3 2 2 2 3 3 3 2 2 2 2 2 2" xfId="57897"/>
    <cellStyle name="Normal 3 2 2 2 3 3 3 2 2 2 2 3" xfId="43573"/>
    <cellStyle name="Normal 3 2 2 2 3 3 3 2 2 2 3" xfId="22000"/>
    <cellStyle name="Normal 3 2 2 2 3 3 3 2 2 2 3 2" xfId="50735"/>
    <cellStyle name="Normal 3 2 2 2 3 3 3 2 2 2 4" xfId="36411"/>
    <cellStyle name="Normal 3 2 2 2 3 3 3 2 2 3" xfId="11198"/>
    <cellStyle name="Normal 3 2 2 2 3 3 3 2 2 3 2" xfId="25581"/>
    <cellStyle name="Normal 3 2 2 2 3 3 3 2 2 3 2 2" xfId="54316"/>
    <cellStyle name="Normal 3 2 2 2 3 3 3 2 2 3 3" xfId="39992"/>
    <cellStyle name="Normal 3 2 2 2 3 3 3 2 2 4" xfId="18418"/>
    <cellStyle name="Normal 3 2 2 2 3 3 3 2 2 4 2" xfId="47154"/>
    <cellStyle name="Normal 3 2 2 2 3 3 3 2 2 5" xfId="32830"/>
    <cellStyle name="Normal 3 2 2 2 3 3 3 2 3" xfId="5735"/>
    <cellStyle name="Normal 3 2 2 2 3 3 3 2 3 2" xfId="12995"/>
    <cellStyle name="Normal 3 2 2 2 3 3 3 2 3 2 2" xfId="27373"/>
    <cellStyle name="Normal 3 2 2 2 3 3 3 2 3 2 2 2" xfId="56107"/>
    <cellStyle name="Normal 3 2 2 2 3 3 3 2 3 2 3" xfId="41783"/>
    <cellStyle name="Normal 3 2 2 2 3 3 3 2 3 3" xfId="20210"/>
    <cellStyle name="Normal 3 2 2 2 3 3 3 2 3 3 2" xfId="48945"/>
    <cellStyle name="Normal 3 2 2 2 3 3 3 2 3 4" xfId="34621"/>
    <cellStyle name="Normal 3 2 2 2 3 3 3 2 4" xfId="9408"/>
    <cellStyle name="Normal 3 2 2 2 3 3 3 2 4 2" xfId="23791"/>
    <cellStyle name="Normal 3 2 2 2 3 3 3 2 4 2 2" xfId="52526"/>
    <cellStyle name="Normal 3 2 2 2 3 3 3 2 4 3" xfId="38202"/>
    <cellStyle name="Normal 3 2 2 2 3 3 3 2 5" xfId="16628"/>
    <cellStyle name="Normal 3 2 2 2 3 3 3 2 5 2" xfId="45364"/>
    <cellStyle name="Normal 3 2 2 2 3 3 3 2 6" xfId="31040"/>
    <cellStyle name="Normal 3 2 2 2 3 3 3 3" xfId="2970"/>
    <cellStyle name="Normal 3 2 2 2 3 3 3 3 2" xfId="6630"/>
    <cellStyle name="Normal 3 2 2 2 3 3 3 3 2 2" xfId="13890"/>
    <cellStyle name="Normal 3 2 2 2 3 3 3 3 2 2 2" xfId="28268"/>
    <cellStyle name="Normal 3 2 2 2 3 3 3 3 2 2 2 2" xfId="57002"/>
    <cellStyle name="Normal 3 2 2 2 3 3 3 3 2 2 3" xfId="42678"/>
    <cellStyle name="Normal 3 2 2 2 3 3 3 3 2 3" xfId="21105"/>
    <cellStyle name="Normal 3 2 2 2 3 3 3 3 2 3 2" xfId="49840"/>
    <cellStyle name="Normal 3 2 2 2 3 3 3 3 2 4" xfId="35516"/>
    <cellStyle name="Normal 3 2 2 2 3 3 3 3 3" xfId="10303"/>
    <cellStyle name="Normal 3 2 2 2 3 3 3 3 3 2" xfId="24686"/>
    <cellStyle name="Normal 3 2 2 2 3 3 3 3 3 2 2" xfId="53421"/>
    <cellStyle name="Normal 3 2 2 2 3 3 3 3 3 3" xfId="39097"/>
    <cellStyle name="Normal 3 2 2 2 3 3 3 3 4" xfId="17523"/>
    <cellStyle name="Normal 3 2 2 2 3 3 3 3 4 2" xfId="46259"/>
    <cellStyle name="Normal 3 2 2 2 3 3 3 3 5" xfId="31935"/>
    <cellStyle name="Normal 3 2 2 2 3 3 3 4" xfId="4835"/>
    <cellStyle name="Normal 3 2 2 2 3 3 3 4 2" xfId="12100"/>
    <cellStyle name="Normal 3 2 2 2 3 3 3 4 2 2" xfId="26478"/>
    <cellStyle name="Normal 3 2 2 2 3 3 3 4 2 2 2" xfId="55212"/>
    <cellStyle name="Normal 3 2 2 2 3 3 3 4 2 3" xfId="40888"/>
    <cellStyle name="Normal 3 2 2 2 3 3 3 4 3" xfId="19315"/>
    <cellStyle name="Normal 3 2 2 2 3 3 3 4 3 2" xfId="48050"/>
    <cellStyle name="Normal 3 2 2 2 3 3 3 4 4" xfId="33726"/>
    <cellStyle name="Normal 3 2 2 2 3 3 3 5" xfId="8507"/>
    <cellStyle name="Normal 3 2 2 2 3 3 3 5 2" xfId="22896"/>
    <cellStyle name="Normal 3 2 2 2 3 3 3 5 2 2" xfId="51631"/>
    <cellStyle name="Normal 3 2 2 2 3 3 3 5 3" xfId="37307"/>
    <cellStyle name="Normal 3 2 2 2 3 3 3 6" xfId="15733"/>
    <cellStyle name="Normal 3 2 2 2 3 3 3 6 2" xfId="44469"/>
    <cellStyle name="Normal 3 2 2 2 3 3 3 7" xfId="30145"/>
    <cellStyle name="Normal 3 2 2 2 3 3 4" xfId="1623"/>
    <cellStyle name="Normal 3 2 2 2 3 3 4 2" xfId="3419"/>
    <cellStyle name="Normal 3 2 2 2 3 3 4 2 2" xfId="7078"/>
    <cellStyle name="Normal 3 2 2 2 3 3 4 2 2 2" xfId="14338"/>
    <cellStyle name="Normal 3 2 2 2 3 3 4 2 2 2 2" xfId="28716"/>
    <cellStyle name="Normal 3 2 2 2 3 3 4 2 2 2 2 2" xfId="57450"/>
    <cellStyle name="Normal 3 2 2 2 3 3 4 2 2 2 3" xfId="43126"/>
    <cellStyle name="Normal 3 2 2 2 3 3 4 2 2 3" xfId="21553"/>
    <cellStyle name="Normal 3 2 2 2 3 3 4 2 2 3 2" xfId="50288"/>
    <cellStyle name="Normal 3 2 2 2 3 3 4 2 2 4" xfId="35964"/>
    <cellStyle name="Normal 3 2 2 2 3 3 4 2 3" xfId="10751"/>
    <cellStyle name="Normal 3 2 2 2 3 3 4 2 3 2" xfId="25134"/>
    <cellStyle name="Normal 3 2 2 2 3 3 4 2 3 2 2" xfId="53869"/>
    <cellStyle name="Normal 3 2 2 2 3 3 4 2 3 3" xfId="39545"/>
    <cellStyle name="Normal 3 2 2 2 3 3 4 2 4" xfId="17971"/>
    <cellStyle name="Normal 3 2 2 2 3 3 4 2 4 2" xfId="46707"/>
    <cellStyle name="Normal 3 2 2 2 3 3 4 2 5" xfId="32383"/>
    <cellStyle name="Normal 3 2 2 2 3 3 4 3" xfId="5288"/>
    <cellStyle name="Normal 3 2 2 2 3 3 4 3 2" xfId="12548"/>
    <cellStyle name="Normal 3 2 2 2 3 3 4 3 2 2" xfId="26926"/>
    <cellStyle name="Normal 3 2 2 2 3 3 4 3 2 2 2" xfId="55660"/>
    <cellStyle name="Normal 3 2 2 2 3 3 4 3 2 3" xfId="41336"/>
    <cellStyle name="Normal 3 2 2 2 3 3 4 3 3" xfId="19763"/>
    <cellStyle name="Normal 3 2 2 2 3 3 4 3 3 2" xfId="48498"/>
    <cellStyle name="Normal 3 2 2 2 3 3 4 3 4" xfId="34174"/>
    <cellStyle name="Normal 3 2 2 2 3 3 4 4" xfId="8961"/>
    <cellStyle name="Normal 3 2 2 2 3 3 4 4 2" xfId="23344"/>
    <cellStyle name="Normal 3 2 2 2 3 3 4 4 2 2" xfId="52079"/>
    <cellStyle name="Normal 3 2 2 2 3 3 4 4 3" xfId="37755"/>
    <cellStyle name="Normal 3 2 2 2 3 3 4 5" xfId="16181"/>
    <cellStyle name="Normal 3 2 2 2 3 3 4 5 2" xfId="44917"/>
    <cellStyle name="Normal 3 2 2 2 3 3 4 6" xfId="30593"/>
    <cellStyle name="Normal 3 2 2 2 3 3 5" xfId="2523"/>
    <cellStyle name="Normal 3 2 2 2 3 3 5 2" xfId="6183"/>
    <cellStyle name="Normal 3 2 2 2 3 3 5 2 2" xfId="13443"/>
    <cellStyle name="Normal 3 2 2 2 3 3 5 2 2 2" xfId="27821"/>
    <cellStyle name="Normal 3 2 2 2 3 3 5 2 2 2 2" xfId="56555"/>
    <cellStyle name="Normal 3 2 2 2 3 3 5 2 2 3" xfId="42231"/>
    <cellStyle name="Normal 3 2 2 2 3 3 5 2 3" xfId="20658"/>
    <cellStyle name="Normal 3 2 2 2 3 3 5 2 3 2" xfId="49393"/>
    <cellStyle name="Normal 3 2 2 2 3 3 5 2 4" xfId="35069"/>
    <cellStyle name="Normal 3 2 2 2 3 3 5 3" xfId="9856"/>
    <cellStyle name="Normal 3 2 2 2 3 3 5 3 2" xfId="24239"/>
    <cellStyle name="Normal 3 2 2 2 3 3 5 3 2 2" xfId="52974"/>
    <cellStyle name="Normal 3 2 2 2 3 3 5 3 3" xfId="38650"/>
    <cellStyle name="Normal 3 2 2 2 3 3 5 4" xfId="17076"/>
    <cellStyle name="Normal 3 2 2 2 3 3 5 4 2" xfId="45812"/>
    <cellStyle name="Normal 3 2 2 2 3 3 5 5" xfId="31488"/>
    <cellStyle name="Normal 3 2 2 2 3 3 6" xfId="4386"/>
    <cellStyle name="Normal 3 2 2 2 3 3 6 2" xfId="11653"/>
    <cellStyle name="Normal 3 2 2 2 3 3 6 2 2" xfId="26031"/>
    <cellStyle name="Normal 3 2 2 2 3 3 6 2 2 2" xfId="54765"/>
    <cellStyle name="Normal 3 2 2 2 3 3 6 2 3" xfId="40441"/>
    <cellStyle name="Normal 3 2 2 2 3 3 6 3" xfId="18868"/>
    <cellStyle name="Normal 3 2 2 2 3 3 6 3 2" xfId="47603"/>
    <cellStyle name="Normal 3 2 2 2 3 3 6 4" xfId="33279"/>
    <cellStyle name="Normal 3 2 2 2 3 3 7" xfId="8057"/>
    <cellStyle name="Normal 3 2 2 2 3 3 7 2" xfId="22449"/>
    <cellStyle name="Normal 3 2 2 2 3 3 7 2 2" xfId="51184"/>
    <cellStyle name="Normal 3 2 2 2 3 3 7 3" xfId="36860"/>
    <cellStyle name="Normal 3 2 2 2 3 3 8" xfId="15286"/>
    <cellStyle name="Normal 3 2 2 2 3 3 8 2" xfId="44022"/>
    <cellStyle name="Normal 3 2 2 2 3 3 9" xfId="29698"/>
    <cellStyle name="Normal 3 2 2 2 3 4" xfId="753"/>
    <cellStyle name="Normal 3 2 2 2 3 4 2" xfId="1203"/>
    <cellStyle name="Normal 3 2 2 2 3 4 2 2" xfId="2186"/>
    <cellStyle name="Normal 3 2 2 2 3 4 2 2 2" xfId="3978"/>
    <cellStyle name="Normal 3 2 2 2 3 4 2 2 2 2" xfId="7637"/>
    <cellStyle name="Normal 3 2 2 2 3 4 2 2 2 2 2" xfId="14897"/>
    <cellStyle name="Normal 3 2 2 2 3 4 2 2 2 2 2 2" xfId="29275"/>
    <cellStyle name="Normal 3 2 2 2 3 4 2 2 2 2 2 2 2" xfId="58009"/>
    <cellStyle name="Normal 3 2 2 2 3 4 2 2 2 2 2 3" xfId="43685"/>
    <cellStyle name="Normal 3 2 2 2 3 4 2 2 2 2 3" xfId="22112"/>
    <cellStyle name="Normal 3 2 2 2 3 4 2 2 2 2 3 2" xfId="50847"/>
    <cellStyle name="Normal 3 2 2 2 3 4 2 2 2 2 4" xfId="36523"/>
    <cellStyle name="Normal 3 2 2 2 3 4 2 2 2 3" xfId="11310"/>
    <cellStyle name="Normal 3 2 2 2 3 4 2 2 2 3 2" xfId="25693"/>
    <cellStyle name="Normal 3 2 2 2 3 4 2 2 2 3 2 2" xfId="54428"/>
    <cellStyle name="Normal 3 2 2 2 3 4 2 2 2 3 3" xfId="40104"/>
    <cellStyle name="Normal 3 2 2 2 3 4 2 2 2 4" xfId="18530"/>
    <cellStyle name="Normal 3 2 2 2 3 4 2 2 2 4 2" xfId="47266"/>
    <cellStyle name="Normal 3 2 2 2 3 4 2 2 2 5" xfId="32942"/>
    <cellStyle name="Normal 3 2 2 2 3 4 2 2 3" xfId="5847"/>
    <cellStyle name="Normal 3 2 2 2 3 4 2 2 3 2" xfId="13107"/>
    <cellStyle name="Normal 3 2 2 2 3 4 2 2 3 2 2" xfId="27485"/>
    <cellStyle name="Normal 3 2 2 2 3 4 2 2 3 2 2 2" xfId="56219"/>
    <cellStyle name="Normal 3 2 2 2 3 4 2 2 3 2 3" xfId="41895"/>
    <cellStyle name="Normal 3 2 2 2 3 4 2 2 3 3" xfId="20322"/>
    <cellStyle name="Normal 3 2 2 2 3 4 2 2 3 3 2" xfId="49057"/>
    <cellStyle name="Normal 3 2 2 2 3 4 2 2 3 4" xfId="34733"/>
    <cellStyle name="Normal 3 2 2 2 3 4 2 2 4" xfId="9520"/>
    <cellStyle name="Normal 3 2 2 2 3 4 2 2 4 2" xfId="23903"/>
    <cellStyle name="Normal 3 2 2 2 3 4 2 2 4 2 2" xfId="52638"/>
    <cellStyle name="Normal 3 2 2 2 3 4 2 2 4 3" xfId="38314"/>
    <cellStyle name="Normal 3 2 2 2 3 4 2 2 5" xfId="16740"/>
    <cellStyle name="Normal 3 2 2 2 3 4 2 2 5 2" xfId="45476"/>
    <cellStyle name="Normal 3 2 2 2 3 4 2 2 6" xfId="31152"/>
    <cellStyle name="Normal 3 2 2 2 3 4 2 3" xfId="3082"/>
    <cellStyle name="Normal 3 2 2 2 3 4 2 3 2" xfId="6742"/>
    <cellStyle name="Normal 3 2 2 2 3 4 2 3 2 2" xfId="14002"/>
    <cellStyle name="Normal 3 2 2 2 3 4 2 3 2 2 2" xfId="28380"/>
    <cellStyle name="Normal 3 2 2 2 3 4 2 3 2 2 2 2" xfId="57114"/>
    <cellStyle name="Normal 3 2 2 2 3 4 2 3 2 2 3" xfId="42790"/>
    <cellStyle name="Normal 3 2 2 2 3 4 2 3 2 3" xfId="21217"/>
    <cellStyle name="Normal 3 2 2 2 3 4 2 3 2 3 2" xfId="49952"/>
    <cellStyle name="Normal 3 2 2 2 3 4 2 3 2 4" xfId="35628"/>
    <cellStyle name="Normal 3 2 2 2 3 4 2 3 3" xfId="10415"/>
    <cellStyle name="Normal 3 2 2 2 3 4 2 3 3 2" xfId="24798"/>
    <cellStyle name="Normal 3 2 2 2 3 4 2 3 3 2 2" xfId="53533"/>
    <cellStyle name="Normal 3 2 2 2 3 4 2 3 3 3" xfId="39209"/>
    <cellStyle name="Normal 3 2 2 2 3 4 2 3 4" xfId="17635"/>
    <cellStyle name="Normal 3 2 2 2 3 4 2 3 4 2" xfId="46371"/>
    <cellStyle name="Normal 3 2 2 2 3 4 2 3 5" xfId="32047"/>
    <cellStyle name="Normal 3 2 2 2 3 4 2 4" xfId="4947"/>
    <cellStyle name="Normal 3 2 2 2 3 4 2 4 2" xfId="12212"/>
    <cellStyle name="Normal 3 2 2 2 3 4 2 4 2 2" xfId="26590"/>
    <cellStyle name="Normal 3 2 2 2 3 4 2 4 2 2 2" xfId="55324"/>
    <cellStyle name="Normal 3 2 2 2 3 4 2 4 2 3" xfId="41000"/>
    <cellStyle name="Normal 3 2 2 2 3 4 2 4 3" xfId="19427"/>
    <cellStyle name="Normal 3 2 2 2 3 4 2 4 3 2" xfId="48162"/>
    <cellStyle name="Normal 3 2 2 2 3 4 2 4 4" xfId="33838"/>
    <cellStyle name="Normal 3 2 2 2 3 4 2 5" xfId="8619"/>
    <cellStyle name="Normal 3 2 2 2 3 4 2 5 2" xfId="23008"/>
    <cellStyle name="Normal 3 2 2 2 3 4 2 5 2 2" xfId="51743"/>
    <cellStyle name="Normal 3 2 2 2 3 4 2 5 3" xfId="37419"/>
    <cellStyle name="Normal 3 2 2 2 3 4 2 6" xfId="15845"/>
    <cellStyle name="Normal 3 2 2 2 3 4 2 6 2" xfId="44581"/>
    <cellStyle name="Normal 3 2 2 2 3 4 2 7" xfId="30257"/>
    <cellStyle name="Normal 3 2 2 2 3 4 3" xfId="1739"/>
    <cellStyle name="Normal 3 2 2 2 3 4 3 2" xfId="3531"/>
    <cellStyle name="Normal 3 2 2 2 3 4 3 2 2" xfId="7190"/>
    <cellStyle name="Normal 3 2 2 2 3 4 3 2 2 2" xfId="14450"/>
    <cellStyle name="Normal 3 2 2 2 3 4 3 2 2 2 2" xfId="28828"/>
    <cellStyle name="Normal 3 2 2 2 3 4 3 2 2 2 2 2" xfId="57562"/>
    <cellStyle name="Normal 3 2 2 2 3 4 3 2 2 2 3" xfId="43238"/>
    <cellStyle name="Normal 3 2 2 2 3 4 3 2 2 3" xfId="21665"/>
    <cellStyle name="Normal 3 2 2 2 3 4 3 2 2 3 2" xfId="50400"/>
    <cellStyle name="Normal 3 2 2 2 3 4 3 2 2 4" xfId="36076"/>
    <cellStyle name="Normal 3 2 2 2 3 4 3 2 3" xfId="10863"/>
    <cellStyle name="Normal 3 2 2 2 3 4 3 2 3 2" xfId="25246"/>
    <cellStyle name="Normal 3 2 2 2 3 4 3 2 3 2 2" xfId="53981"/>
    <cellStyle name="Normal 3 2 2 2 3 4 3 2 3 3" xfId="39657"/>
    <cellStyle name="Normal 3 2 2 2 3 4 3 2 4" xfId="18083"/>
    <cellStyle name="Normal 3 2 2 2 3 4 3 2 4 2" xfId="46819"/>
    <cellStyle name="Normal 3 2 2 2 3 4 3 2 5" xfId="32495"/>
    <cellStyle name="Normal 3 2 2 2 3 4 3 3" xfId="5400"/>
    <cellStyle name="Normal 3 2 2 2 3 4 3 3 2" xfId="12660"/>
    <cellStyle name="Normal 3 2 2 2 3 4 3 3 2 2" xfId="27038"/>
    <cellStyle name="Normal 3 2 2 2 3 4 3 3 2 2 2" xfId="55772"/>
    <cellStyle name="Normal 3 2 2 2 3 4 3 3 2 3" xfId="41448"/>
    <cellStyle name="Normal 3 2 2 2 3 4 3 3 3" xfId="19875"/>
    <cellStyle name="Normal 3 2 2 2 3 4 3 3 3 2" xfId="48610"/>
    <cellStyle name="Normal 3 2 2 2 3 4 3 3 4" xfId="34286"/>
    <cellStyle name="Normal 3 2 2 2 3 4 3 4" xfId="9073"/>
    <cellStyle name="Normal 3 2 2 2 3 4 3 4 2" xfId="23456"/>
    <cellStyle name="Normal 3 2 2 2 3 4 3 4 2 2" xfId="52191"/>
    <cellStyle name="Normal 3 2 2 2 3 4 3 4 3" xfId="37867"/>
    <cellStyle name="Normal 3 2 2 2 3 4 3 5" xfId="16293"/>
    <cellStyle name="Normal 3 2 2 2 3 4 3 5 2" xfId="45029"/>
    <cellStyle name="Normal 3 2 2 2 3 4 3 6" xfId="30705"/>
    <cellStyle name="Normal 3 2 2 2 3 4 4" xfId="2635"/>
    <cellStyle name="Normal 3 2 2 2 3 4 4 2" xfId="6295"/>
    <cellStyle name="Normal 3 2 2 2 3 4 4 2 2" xfId="13555"/>
    <cellStyle name="Normal 3 2 2 2 3 4 4 2 2 2" xfId="27933"/>
    <cellStyle name="Normal 3 2 2 2 3 4 4 2 2 2 2" xfId="56667"/>
    <cellStyle name="Normal 3 2 2 2 3 4 4 2 2 3" xfId="42343"/>
    <cellStyle name="Normal 3 2 2 2 3 4 4 2 3" xfId="20770"/>
    <cellStyle name="Normal 3 2 2 2 3 4 4 2 3 2" xfId="49505"/>
    <cellStyle name="Normal 3 2 2 2 3 4 4 2 4" xfId="35181"/>
    <cellStyle name="Normal 3 2 2 2 3 4 4 3" xfId="9968"/>
    <cellStyle name="Normal 3 2 2 2 3 4 4 3 2" xfId="24351"/>
    <cellStyle name="Normal 3 2 2 2 3 4 4 3 2 2" xfId="53086"/>
    <cellStyle name="Normal 3 2 2 2 3 4 4 3 3" xfId="38762"/>
    <cellStyle name="Normal 3 2 2 2 3 4 4 4" xfId="17188"/>
    <cellStyle name="Normal 3 2 2 2 3 4 4 4 2" xfId="45924"/>
    <cellStyle name="Normal 3 2 2 2 3 4 4 5" xfId="31600"/>
    <cellStyle name="Normal 3 2 2 2 3 4 5" xfId="4499"/>
    <cellStyle name="Normal 3 2 2 2 3 4 5 2" xfId="11765"/>
    <cellStyle name="Normal 3 2 2 2 3 4 5 2 2" xfId="26143"/>
    <cellStyle name="Normal 3 2 2 2 3 4 5 2 2 2" xfId="54877"/>
    <cellStyle name="Normal 3 2 2 2 3 4 5 2 3" xfId="40553"/>
    <cellStyle name="Normal 3 2 2 2 3 4 5 3" xfId="18980"/>
    <cellStyle name="Normal 3 2 2 2 3 4 5 3 2" xfId="47715"/>
    <cellStyle name="Normal 3 2 2 2 3 4 5 4" xfId="33391"/>
    <cellStyle name="Normal 3 2 2 2 3 4 6" xfId="8172"/>
    <cellStyle name="Normal 3 2 2 2 3 4 6 2" xfId="22561"/>
    <cellStyle name="Normal 3 2 2 2 3 4 6 2 2" xfId="51296"/>
    <cellStyle name="Normal 3 2 2 2 3 4 6 3" xfId="36972"/>
    <cellStyle name="Normal 3 2 2 2 3 4 7" xfId="15398"/>
    <cellStyle name="Normal 3 2 2 2 3 4 7 2" xfId="44134"/>
    <cellStyle name="Normal 3 2 2 2 3 4 8" xfId="29810"/>
    <cellStyle name="Normal 3 2 2 2 3 5" xfId="979"/>
    <cellStyle name="Normal 3 2 2 2 3 5 2" xfId="1962"/>
    <cellStyle name="Normal 3 2 2 2 3 5 2 2" xfId="3754"/>
    <cellStyle name="Normal 3 2 2 2 3 5 2 2 2" xfId="7413"/>
    <cellStyle name="Normal 3 2 2 2 3 5 2 2 2 2" xfId="14673"/>
    <cellStyle name="Normal 3 2 2 2 3 5 2 2 2 2 2" xfId="29051"/>
    <cellStyle name="Normal 3 2 2 2 3 5 2 2 2 2 2 2" xfId="57785"/>
    <cellStyle name="Normal 3 2 2 2 3 5 2 2 2 2 3" xfId="43461"/>
    <cellStyle name="Normal 3 2 2 2 3 5 2 2 2 3" xfId="21888"/>
    <cellStyle name="Normal 3 2 2 2 3 5 2 2 2 3 2" xfId="50623"/>
    <cellStyle name="Normal 3 2 2 2 3 5 2 2 2 4" xfId="36299"/>
    <cellStyle name="Normal 3 2 2 2 3 5 2 2 3" xfId="11086"/>
    <cellStyle name="Normal 3 2 2 2 3 5 2 2 3 2" xfId="25469"/>
    <cellStyle name="Normal 3 2 2 2 3 5 2 2 3 2 2" xfId="54204"/>
    <cellStyle name="Normal 3 2 2 2 3 5 2 2 3 3" xfId="39880"/>
    <cellStyle name="Normal 3 2 2 2 3 5 2 2 4" xfId="18306"/>
    <cellStyle name="Normal 3 2 2 2 3 5 2 2 4 2" xfId="47042"/>
    <cellStyle name="Normal 3 2 2 2 3 5 2 2 5" xfId="32718"/>
    <cellStyle name="Normal 3 2 2 2 3 5 2 3" xfId="5623"/>
    <cellStyle name="Normal 3 2 2 2 3 5 2 3 2" xfId="12883"/>
    <cellStyle name="Normal 3 2 2 2 3 5 2 3 2 2" xfId="27261"/>
    <cellStyle name="Normal 3 2 2 2 3 5 2 3 2 2 2" xfId="55995"/>
    <cellStyle name="Normal 3 2 2 2 3 5 2 3 2 3" xfId="41671"/>
    <cellStyle name="Normal 3 2 2 2 3 5 2 3 3" xfId="20098"/>
    <cellStyle name="Normal 3 2 2 2 3 5 2 3 3 2" xfId="48833"/>
    <cellStyle name="Normal 3 2 2 2 3 5 2 3 4" xfId="34509"/>
    <cellStyle name="Normal 3 2 2 2 3 5 2 4" xfId="9296"/>
    <cellStyle name="Normal 3 2 2 2 3 5 2 4 2" xfId="23679"/>
    <cellStyle name="Normal 3 2 2 2 3 5 2 4 2 2" xfId="52414"/>
    <cellStyle name="Normal 3 2 2 2 3 5 2 4 3" xfId="38090"/>
    <cellStyle name="Normal 3 2 2 2 3 5 2 5" xfId="16516"/>
    <cellStyle name="Normal 3 2 2 2 3 5 2 5 2" xfId="45252"/>
    <cellStyle name="Normal 3 2 2 2 3 5 2 6" xfId="30928"/>
    <cellStyle name="Normal 3 2 2 2 3 5 3" xfId="2858"/>
    <cellStyle name="Normal 3 2 2 2 3 5 3 2" xfId="6518"/>
    <cellStyle name="Normal 3 2 2 2 3 5 3 2 2" xfId="13778"/>
    <cellStyle name="Normal 3 2 2 2 3 5 3 2 2 2" xfId="28156"/>
    <cellStyle name="Normal 3 2 2 2 3 5 3 2 2 2 2" xfId="56890"/>
    <cellStyle name="Normal 3 2 2 2 3 5 3 2 2 3" xfId="42566"/>
    <cellStyle name="Normal 3 2 2 2 3 5 3 2 3" xfId="20993"/>
    <cellStyle name="Normal 3 2 2 2 3 5 3 2 3 2" xfId="49728"/>
    <cellStyle name="Normal 3 2 2 2 3 5 3 2 4" xfId="35404"/>
    <cellStyle name="Normal 3 2 2 2 3 5 3 3" xfId="10191"/>
    <cellStyle name="Normal 3 2 2 2 3 5 3 3 2" xfId="24574"/>
    <cellStyle name="Normal 3 2 2 2 3 5 3 3 2 2" xfId="53309"/>
    <cellStyle name="Normal 3 2 2 2 3 5 3 3 3" xfId="38985"/>
    <cellStyle name="Normal 3 2 2 2 3 5 3 4" xfId="17411"/>
    <cellStyle name="Normal 3 2 2 2 3 5 3 4 2" xfId="46147"/>
    <cellStyle name="Normal 3 2 2 2 3 5 3 5" xfId="31823"/>
    <cellStyle name="Normal 3 2 2 2 3 5 4" xfId="4723"/>
    <cellStyle name="Normal 3 2 2 2 3 5 4 2" xfId="11988"/>
    <cellStyle name="Normal 3 2 2 2 3 5 4 2 2" xfId="26366"/>
    <cellStyle name="Normal 3 2 2 2 3 5 4 2 2 2" xfId="55100"/>
    <cellStyle name="Normal 3 2 2 2 3 5 4 2 3" xfId="40776"/>
    <cellStyle name="Normal 3 2 2 2 3 5 4 3" xfId="19203"/>
    <cellStyle name="Normal 3 2 2 2 3 5 4 3 2" xfId="47938"/>
    <cellStyle name="Normal 3 2 2 2 3 5 4 4" xfId="33614"/>
    <cellStyle name="Normal 3 2 2 2 3 5 5" xfId="8395"/>
    <cellStyle name="Normal 3 2 2 2 3 5 5 2" xfId="22784"/>
    <cellStyle name="Normal 3 2 2 2 3 5 5 2 2" xfId="51519"/>
    <cellStyle name="Normal 3 2 2 2 3 5 5 3" xfId="37195"/>
    <cellStyle name="Normal 3 2 2 2 3 5 6" xfId="15621"/>
    <cellStyle name="Normal 3 2 2 2 3 5 6 2" xfId="44357"/>
    <cellStyle name="Normal 3 2 2 2 3 5 7" xfId="30033"/>
    <cellStyle name="Normal 3 2 2 2 3 6" xfId="1498"/>
    <cellStyle name="Normal 3 2 2 2 3 6 2" xfId="3307"/>
    <cellStyle name="Normal 3 2 2 2 3 6 2 2" xfId="6966"/>
    <cellStyle name="Normal 3 2 2 2 3 6 2 2 2" xfId="14226"/>
    <cellStyle name="Normal 3 2 2 2 3 6 2 2 2 2" xfId="28604"/>
    <cellStyle name="Normal 3 2 2 2 3 6 2 2 2 2 2" xfId="57338"/>
    <cellStyle name="Normal 3 2 2 2 3 6 2 2 2 3" xfId="43014"/>
    <cellStyle name="Normal 3 2 2 2 3 6 2 2 3" xfId="21441"/>
    <cellStyle name="Normal 3 2 2 2 3 6 2 2 3 2" xfId="50176"/>
    <cellStyle name="Normal 3 2 2 2 3 6 2 2 4" xfId="35852"/>
    <cellStyle name="Normal 3 2 2 2 3 6 2 3" xfId="10639"/>
    <cellStyle name="Normal 3 2 2 2 3 6 2 3 2" xfId="25022"/>
    <cellStyle name="Normal 3 2 2 2 3 6 2 3 2 2" xfId="53757"/>
    <cellStyle name="Normal 3 2 2 2 3 6 2 3 3" xfId="39433"/>
    <cellStyle name="Normal 3 2 2 2 3 6 2 4" xfId="17859"/>
    <cellStyle name="Normal 3 2 2 2 3 6 2 4 2" xfId="46595"/>
    <cellStyle name="Normal 3 2 2 2 3 6 2 5" xfId="32271"/>
    <cellStyle name="Normal 3 2 2 2 3 6 3" xfId="5175"/>
    <cellStyle name="Normal 3 2 2 2 3 6 3 2" xfId="12436"/>
    <cellStyle name="Normal 3 2 2 2 3 6 3 2 2" xfId="26814"/>
    <cellStyle name="Normal 3 2 2 2 3 6 3 2 2 2" xfId="55548"/>
    <cellStyle name="Normal 3 2 2 2 3 6 3 2 3" xfId="41224"/>
    <cellStyle name="Normal 3 2 2 2 3 6 3 3" xfId="19651"/>
    <cellStyle name="Normal 3 2 2 2 3 6 3 3 2" xfId="48386"/>
    <cellStyle name="Normal 3 2 2 2 3 6 3 4" xfId="34062"/>
    <cellStyle name="Normal 3 2 2 2 3 6 4" xfId="8849"/>
    <cellStyle name="Normal 3 2 2 2 3 6 4 2" xfId="23232"/>
    <cellStyle name="Normal 3 2 2 2 3 6 4 2 2" xfId="51967"/>
    <cellStyle name="Normal 3 2 2 2 3 6 4 3" xfId="37643"/>
    <cellStyle name="Normal 3 2 2 2 3 6 5" xfId="16069"/>
    <cellStyle name="Normal 3 2 2 2 3 6 5 2" xfId="44805"/>
    <cellStyle name="Normal 3 2 2 2 3 6 6" xfId="30481"/>
    <cellStyle name="Normal 3 2 2 2 3 7" xfId="2411"/>
    <cellStyle name="Normal 3 2 2 2 3 7 2" xfId="6071"/>
    <cellStyle name="Normal 3 2 2 2 3 7 2 2" xfId="13331"/>
    <cellStyle name="Normal 3 2 2 2 3 7 2 2 2" xfId="27709"/>
    <cellStyle name="Normal 3 2 2 2 3 7 2 2 2 2" xfId="56443"/>
    <cellStyle name="Normal 3 2 2 2 3 7 2 2 3" xfId="42119"/>
    <cellStyle name="Normal 3 2 2 2 3 7 2 3" xfId="20546"/>
    <cellStyle name="Normal 3 2 2 2 3 7 2 3 2" xfId="49281"/>
    <cellStyle name="Normal 3 2 2 2 3 7 2 4" xfId="34957"/>
    <cellStyle name="Normal 3 2 2 2 3 7 3" xfId="9744"/>
    <cellStyle name="Normal 3 2 2 2 3 7 3 2" xfId="24127"/>
    <cellStyle name="Normal 3 2 2 2 3 7 3 2 2" xfId="52862"/>
    <cellStyle name="Normal 3 2 2 2 3 7 3 3" xfId="38538"/>
    <cellStyle name="Normal 3 2 2 2 3 7 4" xfId="16964"/>
    <cellStyle name="Normal 3 2 2 2 3 7 4 2" xfId="45700"/>
    <cellStyle name="Normal 3 2 2 2 3 7 5" xfId="31376"/>
    <cellStyle name="Normal 3 2 2 2 3 8" xfId="4268"/>
    <cellStyle name="Normal 3 2 2 2 3 8 2" xfId="11540"/>
    <cellStyle name="Normal 3 2 2 2 3 8 2 2" xfId="25919"/>
    <cellStyle name="Normal 3 2 2 2 3 8 2 2 2" xfId="54653"/>
    <cellStyle name="Normal 3 2 2 2 3 8 2 3" xfId="40329"/>
    <cellStyle name="Normal 3 2 2 2 3 8 3" xfId="18756"/>
    <cellStyle name="Normal 3 2 2 2 3 8 3 2" xfId="47491"/>
    <cellStyle name="Normal 3 2 2 2 3 8 4" xfId="33167"/>
    <cellStyle name="Normal 3 2 2 2 3 9" xfId="7936"/>
    <cellStyle name="Normal 3 2 2 2 3 9 2" xfId="22337"/>
    <cellStyle name="Normal 3 2 2 2 3 9 2 2" xfId="51072"/>
    <cellStyle name="Normal 3 2 2 2 3 9 3" xfId="36748"/>
    <cellStyle name="Normal 3 2 2 2 4" xfId="424"/>
    <cellStyle name="Normal 3 2 2 2 4 10" xfId="29614"/>
    <cellStyle name="Normal 3 2 2 2 4 2" xfId="624"/>
    <cellStyle name="Normal 3 2 2 2 4 2 2" xfId="896"/>
    <cellStyle name="Normal 3 2 2 2 4 2 2 2" xfId="1343"/>
    <cellStyle name="Normal 3 2 2 2 4 2 2 2 2" xfId="2326"/>
    <cellStyle name="Normal 3 2 2 2 4 2 2 2 2 2" xfId="4118"/>
    <cellStyle name="Normal 3 2 2 2 4 2 2 2 2 2 2" xfId="7777"/>
    <cellStyle name="Normal 3 2 2 2 4 2 2 2 2 2 2 2" xfId="15037"/>
    <cellStyle name="Normal 3 2 2 2 4 2 2 2 2 2 2 2 2" xfId="29415"/>
    <cellStyle name="Normal 3 2 2 2 4 2 2 2 2 2 2 2 2 2" xfId="58149"/>
    <cellStyle name="Normal 3 2 2 2 4 2 2 2 2 2 2 2 3" xfId="43825"/>
    <cellStyle name="Normal 3 2 2 2 4 2 2 2 2 2 2 3" xfId="22252"/>
    <cellStyle name="Normal 3 2 2 2 4 2 2 2 2 2 2 3 2" xfId="50987"/>
    <cellStyle name="Normal 3 2 2 2 4 2 2 2 2 2 2 4" xfId="36663"/>
    <cellStyle name="Normal 3 2 2 2 4 2 2 2 2 2 3" xfId="11450"/>
    <cellStyle name="Normal 3 2 2 2 4 2 2 2 2 2 3 2" xfId="25833"/>
    <cellStyle name="Normal 3 2 2 2 4 2 2 2 2 2 3 2 2" xfId="54568"/>
    <cellStyle name="Normal 3 2 2 2 4 2 2 2 2 2 3 3" xfId="40244"/>
    <cellStyle name="Normal 3 2 2 2 4 2 2 2 2 2 4" xfId="18670"/>
    <cellStyle name="Normal 3 2 2 2 4 2 2 2 2 2 4 2" xfId="47406"/>
    <cellStyle name="Normal 3 2 2 2 4 2 2 2 2 2 5" xfId="33082"/>
    <cellStyle name="Normal 3 2 2 2 4 2 2 2 2 3" xfId="5987"/>
    <cellStyle name="Normal 3 2 2 2 4 2 2 2 2 3 2" xfId="13247"/>
    <cellStyle name="Normal 3 2 2 2 4 2 2 2 2 3 2 2" xfId="27625"/>
    <cellStyle name="Normal 3 2 2 2 4 2 2 2 2 3 2 2 2" xfId="56359"/>
    <cellStyle name="Normal 3 2 2 2 4 2 2 2 2 3 2 3" xfId="42035"/>
    <cellStyle name="Normal 3 2 2 2 4 2 2 2 2 3 3" xfId="20462"/>
    <cellStyle name="Normal 3 2 2 2 4 2 2 2 2 3 3 2" xfId="49197"/>
    <cellStyle name="Normal 3 2 2 2 4 2 2 2 2 3 4" xfId="34873"/>
    <cellStyle name="Normal 3 2 2 2 4 2 2 2 2 4" xfId="9660"/>
    <cellStyle name="Normal 3 2 2 2 4 2 2 2 2 4 2" xfId="24043"/>
    <cellStyle name="Normal 3 2 2 2 4 2 2 2 2 4 2 2" xfId="52778"/>
    <cellStyle name="Normal 3 2 2 2 4 2 2 2 2 4 3" xfId="38454"/>
    <cellStyle name="Normal 3 2 2 2 4 2 2 2 2 5" xfId="16880"/>
    <cellStyle name="Normal 3 2 2 2 4 2 2 2 2 5 2" xfId="45616"/>
    <cellStyle name="Normal 3 2 2 2 4 2 2 2 2 6" xfId="31292"/>
    <cellStyle name="Normal 3 2 2 2 4 2 2 2 3" xfId="3222"/>
    <cellStyle name="Normal 3 2 2 2 4 2 2 2 3 2" xfId="6882"/>
    <cellStyle name="Normal 3 2 2 2 4 2 2 2 3 2 2" xfId="14142"/>
    <cellStyle name="Normal 3 2 2 2 4 2 2 2 3 2 2 2" xfId="28520"/>
    <cellStyle name="Normal 3 2 2 2 4 2 2 2 3 2 2 2 2" xfId="57254"/>
    <cellStyle name="Normal 3 2 2 2 4 2 2 2 3 2 2 3" xfId="42930"/>
    <cellStyle name="Normal 3 2 2 2 4 2 2 2 3 2 3" xfId="21357"/>
    <cellStyle name="Normal 3 2 2 2 4 2 2 2 3 2 3 2" xfId="50092"/>
    <cellStyle name="Normal 3 2 2 2 4 2 2 2 3 2 4" xfId="35768"/>
    <cellStyle name="Normal 3 2 2 2 4 2 2 2 3 3" xfId="10555"/>
    <cellStyle name="Normal 3 2 2 2 4 2 2 2 3 3 2" xfId="24938"/>
    <cellStyle name="Normal 3 2 2 2 4 2 2 2 3 3 2 2" xfId="53673"/>
    <cellStyle name="Normal 3 2 2 2 4 2 2 2 3 3 3" xfId="39349"/>
    <cellStyle name="Normal 3 2 2 2 4 2 2 2 3 4" xfId="17775"/>
    <cellStyle name="Normal 3 2 2 2 4 2 2 2 3 4 2" xfId="46511"/>
    <cellStyle name="Normal 3 2 2 2 4 2 2 2 3 5" xfId="32187"/>
    <cellStyle name="Normal 3 2 2 2 4 2 2 2 4" xfId="5087"/>
    <cellStyle name="Normal 3 2 2 2 4 2 2 2 4 2" xfId="12352"/>
    <cellStyle name="Normal 3 2 2 2 4 2 2 2 4 2 2" xfId="26730"/>
    <cellStyle name="Normal 3 2 2 2 4 2 2 2 4 2 2 2" xfId="55464"/>
    <cellStyle name="Normal 3 2 2 2 4 2 2 2 4 2 3" xfId="41140"/>
    <cellStyle name="Normal 3 2 2 2 4 2 2 2 4 3" xfId="19567"/>
    <cellStyle name="Normal 3 2 2 2 4 2 2 2 4 3 2" xfId="48302"/>
    <cellStyle name="Normal 3 2 2 2 4 2 2 2 4 4" xfId="33978"/>
    <cellStyle name="Normal 3 2 2 2 4 2 2 2 5" xfId="8759"/>
    <cellStyle name="Normal 3 2 2 2 4 2 2 2 5 2" xfId="23148"/>
    <cellStyle name="Normal 3 2 2 2 4 2 2 2 5 2 2" xfId="51883"/>
    <cellStyle name="Normal 3 2 2 2 4 2 2 2 5 3" xfId="37559"/>
    <cellStyle name="Normal 3 2 2 2 4 2 2 2 6" xfId="15985"/>
    <cellStyle name="Normal 3 2 2 2 4 2 2 2 6 2" xfId="44721"/>
    <cellStyle name="Normal 3 2 2 2 4 2 2 2 7" xfId="30397"/>
    <cellStyle name="Normal 3 2 2 2 4 2 2 3" xfId="1879"/>
    <cellStyle name="Normal 3 2 2 2 4 2 2 3 2" xfId="3671"/>
    <cellStyle name="Normal 3 2 2 2 4 2 2 3 2 2" xfId="7330"/>
    <cellStyle name="Normal 3 2 2 2 4 2 2 3 2 2 2" xfId="14590"/>
    <cellStyle name="Normal 3 2 2 2 4 2 2 3 2 2 2 2" xfId="28968"/>
    <cellStyle name="Normal 3 2 2 2 4 2 2 3 2 2 2 2 2" xfId="57702"/>
    <cellStyle name="Normal 3 2 2 2 4 2 2 3 2 2 2 3" xfId="43378"/>
    <cellStyle name="Normal 3 2 2 2 4 2 2 3 2 2 3" xfId="21805"/>
    <cellStyle name="Normal 3 2 2 2 4 2 2 3 2 2 3 2" xfId="50540"/>
    <cellStyle name="Normal 3 2 2 2 4 2 2 3 2 2 4" xfId="36216"/>
    <cellStyle name="Normal 3 2 2 2 4 2 2 3 2 3" xfId="11003"/>
    <cellStyle name="Normal 3 2 2 2 4 2 2 3 2 3 2" xfId="25386"/>
    <cellStyle name="Normal 3 2 2 2 4 2 2 3 2 3 2 2" xfId="54121"/>
    <cellStyle name="Normal 3 2 2 2 4 2 2 3 2 3 3" xfId="39797"/>
    <cellStyle name="Normal 3 2 2 2 4 2 2 3 2 4" xfId="18223"/>
    <cellStyle name="Normal 3 2 2 2 4 2 2 3 2 4 2" xfId="46959"/>
    <cellStyle name="Normal 3 2 2 2 4 2 2 3 2 5" xfId="32635"/>
    <cellStyle name="Normal 3 2 2 2 4 2 2 3 3" xfId="5540"/>
    <cellStyle name="Normal 3 2 2 2 4 2 2 3 3 2" xfId="12800"/>
    <cellStyle name="Normal 3 2 2 2 4 2 2 3 3 2 2" xfId="27178"/>
    <cellStyle name="Normal 3 2 2 2 4 2 2 3 3 2 2 2" xfId="55912"/>
    <cellStyle name="Normal 3 2 2 2 4 2 2 3 3 2 3" xfId="41588"/>
    <cellStyle name="Normal 3 2 2 2 4 2 2 3 3 3" xfId="20015"/>
    <cellStyle name="Normal 3 2 2 2 4 2 2 3 3 3 2" xfId="48750"/>
    <cellStyle name="Normal 3 2 2 2 4 2 2 3 3 4" xfId="34426"/>
    <cellStyle name="Normal 3 2 2 2 4 2 2 3 4" xfId="9213"/>
    <cellStyle name="Normal 3 2 2 2 4 2 2 3 4 2" xfId="23596"/>
    <cellStyle name="Normal 3 2 2 2 4 2 2 3 4 2 2" xfId="52331"/>
    <cellStyle name="Normal 3 2 2 2 4 2 2 3 4 3" xfId="38007"/>
    <cellStyle name="Normal 3 2 2 2 4 2 2 3 5" xfId="16433"/>
    <cellStyle name="Normal 3 2 2 2 4 2 2 3 5 2" xfId="45169"/>
    <cellStyle name="Normal 3 2 2 2 4 2 2 3 6" xfId="30845"/>
    <cellStyle name="Normal 3 2 2 2 4 2 2 4" xfId="2775"/>
    <cellStyle name="Normal 3 2 2 2 4 2 2 4 2" xfId="6435"/>
    <cellStyle name="Normal 3 2 2 2 4 2 2 4 2 2" xfId="13695"/>
    <cellStyle name="Normal 3 2 2 2 4 2 2 4 2 2 2" xfId="28073"/>
    <cellStyle name="Normal 3 2 2 2 4 2 2 4 2 2 2 2" xfId="56807"/>
    <cellStyle name="Normal 3 2 2 2 4 2 2 4 2 2 3" xfId="42483"/>
    <cellStyle name="Normal 3 2 2 2 4 2 2 4 2 3" xfId="20910"/>
    <cellStyle name="Normal 3 2 2 2 4 2 2 4 2 3 2" xfId="49645"/>
    <cellStyle name="Normal 3 2 2 2 4 2 2 4 2 4" xfId="35321"/>
    <cellStyle name="Normal 3 2 2 2 4 2 2 4 3" xfId="10108"/>
    <cellStyle name="Normal 3 2 2 2 4 2 2 4 3 2" xfId="24491"/>
    <cellStyle name="Normal 3 2 2 2 4 2 2 4 3 2 2" xfId="53226"/>
    <cellStyle name="Normal 3 2 2 2 4 2 2 4 3 3" xfId="38902"/>
    <cellStyle name="Normal 3 2 2 2 4 2 2 4 4" xfId="17328"/>
    <cellStyle name="Normal 3 2 2 2 4 2 2 4 4 2" xfId="46064"/>
    <cellStyle name="Normal 3 2 2 2 4 2 2 4 5" xfId="31740"/>
    <cellStyle name="Normal 3 2 2 2 4 2 2 5" xfId="4640"/>
    <cellStyle name="Normal 3 2 2 2 4 2 2 5 2" xfId="11905"/>
    <cellStyle name="Normal 3 2 2 2 4 2 2 5 2 2" xfId="26283"/>
    <cellStyle name="Normal 3 2 2 2 4 2 2 5 2 2 2" xfId="55017"/>
    <cellStyle name="Normal 3 2 2 2 4 2 2 5 2 3" xfId="40693"/>
    <cellStyle name="Normal 3 2 2 2 4 2 2 5 3" xfId="19120"/>
    <cellStyle name="Normal 3 2 2 2 4 2 2 5 3 2" xfId="47855"/>
    <cellStyle name="Normal 3 2 2 2 4 2 2 5 4" xfId="33531"/>
    <cellStyle name="Normal 3 2 2 2 4 2 2 6" xfId="8312"/>
    <cellStyle name="Normal 3 2 2 2 4 2 2 6 2" xfId="22701"/>
    <cellStyle name="Normal 3 2 2 2 4 2 2 6 2 2" xfId="51436"/>
    <cellStyle name="Normal 3 2 2 2 4 2 2 6 3" xfId="37112"/>
    <cellStyle name="Normal 3 2 2 2 4 2 2 7" xfId="15538"/>
    <cellStyle name="Normal 3 2 2 2 4 2 2 7 2" xfId="44274"/>
    <cellStyle name="Normal 3 2 2 2 4 2 2 8" xfId="29950"/>
    <cellStyle name="Normal 3 2 2 2 4 2 3" xfId="1119"/>
    <cellStyle name="Normal 3 2 2 2 4 2 3 2" xfId="2102"/>
    <cellStyle name="Normal 3 2 2 2 4 2 3 2 2" xfId="3894"/>
    <cellStyle name="Normal 3 2 2 2 4 2 3 2 2 2" xfId="7553"/>
    <cellStyle name="Normal 3 2 2 2 4 2 3 2 2 2 2" xfId="14813"/>
    <cellStyle name="Normal 3 2 2 2 4 2 3 2 2 2 2 2" xfId="29191"/>
    <cellStyle name="Normal 3 2 2 2 4 2 3 2 2 2 2 2 2" xfId="57925"/>
    <cellStyle name="Normal 3 2 2 2 4 2 3 2 2 2 2 3" xfId="43601"/>
    <cellStyle name="Normal 3 2 2 2 4 2 3 2 2 2 3" xfId="22028"/>
    <cellStyle name="Normal 3 2 2 2 4 2 3 2 2 2 3 2" xfId="50763"/>
    <cellStyle name="Normal 3 2 2 2 4 2 3 2 2 2 4" xfId="36439"/>
    <cellStyle name="Normal 3 2 2 2 4 2 3 2 2 3" xfId="11226"/>
    <cellStyle name="Normal 3 2 2 2 4 2 3 2 2 3 2" xfId="25609"/>
    <cellStyle name="Normal 3 2 2 2 4 2 3 2 2 3 2 2" xfId="54344"/>
    <cellStyle name="Normal 3 2 2 2 4 2 3 2 2 3 3" xfId="40020"/>
    <cellStyle name="Normal 3 2 2 2 4 2 3 2 2 4" xfId="18446"/>
    <cellStyle name="Normal 3 2 2 2 4 2 3 2 2 4 2" xfId="47182"/>
    <cellStyle name="Normal 3 2 2 2 4 2 3 2 2 5" xfId="32858"/>
    <cellStyle name="Normal 3 2 2 2 4 2 3 2 3" xfId="5763"/>
    <cellStyle name="Normal 3 2 2 2 4 2 3 2 3 2" xfId="13023"/>
    <cellStyle name="Normal 3 2 2 2 4 2 3 2 3 2 2" xfId="27401"/>
    <cellStyle name="Normal 3 2 2 2 4 2 3 2 3 2 2 2" xfId="56135"/>
    <cellStyle name="Normal 3 2 2 2 4 2 3 2 3 2 3" xfId="41811"/>
    <cellStyle name="Normal 3 2 2 2 4 2 3 2 3 3" xfId="20238"/>
    <cellStyle name="Normal 3 2 2 2 4 2 3 2 3 3 2" xfId="48973"/>
    <cellStyle name="Normal 3 2 2 2 4 2 3 2 3 4" xfId="34649"/>
    <cellStyle name="Normal 3 2 2 2 4 2 3 2 4" xfId="9436"/>
    <cellStyle name="Normal 3 2 2 2 4 2 3 2 4 2" xfId="23819"/>
    <cellStyle name="Normal 3 2 2 2 4 2 3 2 4 2 2" xfId="52554"/>
    <cellStyle name="Normal 3 2 2 2 4 2 3 2 4 3" xfId="38230"/>
    <cellStyle name="Normal 3 2 2 2 4 2 3 2 5" xfId="16656"/>
    <cellStyle name="Normal 3 2 2 2 4 2 3 2 5 2" xfId="45392"/>
    <cellStyle name="Normal 3 2 2 2 4 2 3 2 6" xfId="31068"/>
    <cellStyle name="Normal 3 2 2 2 4 2 3 3" xfId="2998"/>
    <cellStyle name="Normal 3 2 2 2 4 2 3 3 2" xfId="6658"/>
    <cellStyle name="Normal 3 2 2 2 4 2 3 3 2 2" xfId="13918"/>
    <cellStyle name="Normal 3 2 2 2 4 2 3 3 2 2 2" xfId="28296"/>
    <cellStyle name="Normal 3 2 2 2 4 2 3 3 2 2 2 2" xfId="57030"/>
    <cellStyle name="Normal 3 2 2 2 4 2 3 3 2 2 3" xfId="42706"/>
    <cellStyle name="Normal 3 2 2 2 4 2 3 3 2 3" xfId="21133"/>
    <cellStyle name="Normal 3 2 2 2 4 2 3 3 2 3 2" xfId="49868"/>
    <cellStyle name="Normal 3 2 2 2 4 2 3 3 2 4" xfId="35544"/>
    <cellStyle name="Normal 3 2 2 2 4 2 3 3 3" xfId="10331"/>
    <cellStyle name="Normal 3 2 2 2 4 2 3 3 3 2" xfId="24714"/>
    <cellStyle name="Normal 3 2 2 2 4 2 3 3 3 2 2" xfId="53449"/>
    <cellStyle name="Normal 3 2 2 2 4 2 3 3 3 3" xfId="39125"/>
    <cellStyle name="Normal 3 2 2 2 4 2 3 3 4" xfId="17551"/>
    <cellStyle name="Normal 3 2 2 2 4 2 3 3 4 2" xfId="46287"/>
    <cellStyle name="Normal 3 2 2 2 4 2 3 3 5" xfId="31963"/>
    <cellStyle name="Normal 3 2 2 2 4 2 3 4" xfId="4863"/>
    <cellStyle name="Normal 3 2 2 2 4 2 3 4 2" xfId="12128"/>
    <cellStyle name="Normal 3 2 2 2 4 2 3 4 2 2" xfId="26506"/>
    <cellStyle name="Normal 3 2 2 2 4 2 3 4 2 2 2" xfId="55240"/>
    <cellStyle name="Normal 3 2 2 2 4 2 3 4 2 3" xfId="40916"/>
    <cellStyle name="Normal 3 2 2 2 4 2 3 4 3" xfId="19343"/>
    <cellStyle name="Normal 3 2 2 2 4 2 3 4 3 2" xfId="48078"/>
    <cellStyle name="Normal 3 2 2 2 4 2 3 4 4" xfId="33754"/>
    <cellStyle name="Normal 3 2 2 2 4 2 3 5" xfId="8535"/>
    <cellStyle name="Normal 3 2 2 2 4 2 3 5 2" xfId="22924"/>
    <cellStyle name="Normal 3 2 2 2 4 2 3 5 2 2" xfId="51659"/>
    <cellStyle name="Normal 3 2 2 2 4 2 3 5 3" xfId="37335"/>
    <cellStyle name="Normal 3 2 2 2 4 2 3 6" xfId="15761"/>
    <cellStyle name="Normal 3 2 2 2 4 2 3 6 2" xfId="44497"/>
    <cellStyle name="Normal 3 2 2 2 4 2 3 7" xfId="30173"/>
    <cellStyle name="Normal 3 2 2 2 4 2 4" xfId="1651"/>
    <cellStyle name="Normal 3 2 2 2 4 2 4 2" xfId="3447"/>
    <cellStyle name="Normal 3 2 2 2 4 2 4 2 2" xfId="7106"/>
    <cellStyle name="Normal 3 2 2 2 4 2 4 2 2 2" xfId="14366"/>
    <cellStyle name="Normal 3 2 2 2 4 2 4 2 2 2 2" xfId="28744"/>
    <cellStyle name="Normal 3 2 2 2 4 2 4 2 2 2 2 2" xfId="57478"/>
    <cellStyle name="Normal 3 2 2 2 4 2 4 2 2 2 3" xfId="43154"/>
    <cellStyle name="Normal 3 2 2 2 4 2 4 2 2 3" xfId="21581"/>
    <cellStyle name="Normal 3 2 2 2 4 2 4 2 2 3 2" xfId="50316"/>
    <cellStyle name="Normal 3 2 2 2 4 2 4 2 2 4" xfId="35992"/>
    <cellStyle name="Normal 3 2 2 2 4 2 4 2 3" xfId="10779"/>
    <cellStyle name="Normal 3 2 2 2 4 2 4 2 3 2" xfId="25162"/>
    <cellStyle name="Normal 3 2 2 2 4 2 4 2 3 2 2" xfId="53897"/>
    <cellStyle name="Normal 3 2 2 2 4 2 4 2 3 3" xfId="39573"/>
    <cellStyle name="Normal 3 2 2 2 4 2 4 2 4" xfId="17999"/>
    <cellStyle name="Normal 3 2 2 2 4 2 4 2 4 2" xfId="46735"/>
    <cellStyle name="Normal 3 2 2 2 4 2 4 2 5" xfId="32411"/>
    <cellStyle name="Normal 3 2 2 2 4 2 4 3" xfId="5316"/>
    <cellStyle name="Normal 3 2 2 2 4 2 4 3 2" xfId="12576"/>
    <cellStyle name="Normal 3 2 2 2 4 2 4 3 2 2" xfId="26954"/>
    <cellStyle name="Normal 3 2 2 2 4 2 4 3 2 2 2" xfId="55688"/>
    <cellStyle name="Normal 3 2 2 2 4 2 4 3 2 3" xfId="41364"/>
    <cellStyle name="Normal 3 2 2 2 4 2 4 3 3" xfId="19791"/>
    <cellStyle name="Normal 3 2 2 2 4 2 4 3 3 2" xfId="48526"/>
    <cellStyle name="Normal 3 2 2 2 4 2 4 3 4" xfId="34202"/>
    <cellStyle name="Normal 3 2 2 2 4 2 4 4" xfId="8989"/>
    <cellStyle name="Normal 3 2 2 2 4 2 4 4 2" xfId="23372"/>
    <cellStyle name="Normal 3 2 2 2 4 2 4 4 2 2" xfId="52107"/>
    <cellStyle name="Normal 3 2 2 2 4 2 4 4 3" xfId="37783"/>
    <cellStyle name="Normal 3 2 2 2 4 2 4 5" xfId="16209"/>
    <cellStyle name="Normal 3 2 2 2 4 2 4 5 2" xfId="44945"/>
    <cellStyle name="Normal 3 2 2 2 4 2 4 6" xfId="30621"/>
    <cellStyle name="Normal 3 2 2 2 4 2 5" xfId="2551"/>
    <cellStyle name="Normal 3 2 2 2 4 2 5 2" xfId="6211"/>
    <cellStyle name="Normal 3 2 2 2 4 2 5 2 2" xfId="13471"/>
    <cellStyle name="Normal 3 2 2 2 4 2 5 2 2 2" xfId="27849"/>
    <cellStyle name="Normal 3 2 2 2 4 2 5 2 2 2 2" xfId="56583"/>
    <cellStyle name="Normal 3 2 2 2 4 2 5 2 2 3" xfId="42259"/>
    <cellStyle name="Normal 3 2 2 2 4 2 5 2 3" xfId="20686"/>
    <cellStyle name="Normal 3 2 2 2 4 2 5 2 3 2" xfId="49421"/>
    <cellStyle name="Normal 3 2 2 2 4 2 5 2 4" xfId="35097"/>
    <cellStyle name="Normal 3 2 2 2 4 2 5 3" xfId="9884"/>
    <cellStyle name="Normal 3 2 2 2 4 2 5 3 2" xfId="24267"/>
    <cellStyle name="Normal 3 2 2 2 4 2 5 3 2 2" xfId="53002"/>
    <cellStyle name="Normal 3 2 2 2 4 2 5 3 3" xfId="38678"/>
    <cellStyle name="Normal 3 2 2 2 4 2 5 4" xfId="17104"/>
    <cellStyle name="Normal 3 2 2 2 4 2 5 4 2" xfId="45840"/>
    <cellStyle name="Normal 3 2 2 2 4 2 5 5" xfId="31516"/>
    <cellStyle name="Normal 3 2 2 2 4 2 6" xfId="4414"/>
    <cellStyle name="Normal 3 2 2 2 4 2 6 2" xfId="11681"/>
    <cellStyle name="Normal 3 2 2 2 4 2 6 2 2" xfId="26059"/>
    <cellStyle name="Normal 3 2 2 2 4 2 6 2 2 2" xfId="54793"/>
    <cellStyle name="Normal 3 2 2 2 4 2 6 2 3" xfId="40469"/>
    <cellStyle name="Normal 3 2 2 2 4 2 6 3" xfId="18896"/>
    <cellStyle name="Normal 3 2 2 2 4 2 6 3 2" xfId="47631"/>
    <cellStyle name="Normal 3 2 2 2 4 2 6 4" xfId="33307"/>
    <cellStyle name="Normal 3 2 2 2 4 2 7" xfId="8085"/>
    <cellStyle name="Normal 3 2 2 2 4 2 7 2" xfId="22477"/>
    <cellStyle name="Normal 3 2 2 2 4 2 7 2 2" xfId="51212"/>
    <cellStyle name="Normal 3 2 2 2 4 2 7 3" xfId="36888"/>
    <cellStyle name="Normal 3 2 2 2 4 2 8" xfId="15314"/>
    <cellStyle name="Normal 3 2 2 2 4 2 8 2" xfId="44050"/>
    <cellStyle name="Normal 3 2 2 2 4 2 9" xfId="29726"/>
    <cellStyle name="Normal 3 2 2 2 4 3" xfId="782"/>
    <cellStyle name="Normal 3 2 2 2 4 3 2" xfId="1231"/>
    <cellStyle name="Normal 3 2 2 2 4 3 2 2" xfId="2214"/>
    <cellStyle name="Normal 3 2 2 2 4 3 2 2 2" xfId="4006"/>
    <cellStyle name="Normal 3 2 2 2 4 3 2 2 2 2" xfId="7665"/>
    <cellStyle name="Normal 3 2 2 2 4 3 2 2 2 2 2" xfId="14925"/>
    <cellStyle name="Normal 3 2 2 2 4 3 2 2 2 2 2 2" xfId="29303"/>
    <cellStyle name="Normal 3 2 2 2 4 3 2 2 2 2 2 2 2" xfId="58037"/>
    <cellStyle name="Normal 3 2 2 2 4 3 2 2 2 2 2 3" xfId="43713"/>
    <cellStyle name="Normal 3 2 2 2 4 3 2 2 2 2 3" xfId="22140"/>
    <cellStyle name="Normal 3 2 2 2 4 3 2 2 2 2 3 2" xfId="50875"/>
    <cellStyle name="Normal 3 2 2 2 4 3 2 2 2 2 4" xfId="36551"/>
    <cellStyle name="Normal 3 2 2 2 4 3 2 2 2 3" xfId="11338"/>
    <cellStyle name="Normal 3 2 2 2 4 3 2 2 2 3 2" xfId="25721"/>
    <cellStyle name="Normal 3 2 2 2 4 3 2 2 2 3 2 2" xfId="54456"/>
    <cellStyle name="Normal 3 2 2 2 4 3 2 2 2 3 3" xfId="40132"/>
    <cellStyle name="Normal 3 2 2 2 4 3 2 2 2 4" xfId="18558"/>
    <cellStyle name="Normal 3 2 2 2 4 3 2 2 2 4 2" xfId="47294"/>
    <cellStyle name="Normal 3 2 2 2 4 3 2 2 2 5" xfId="32970"/>
    <cellStyle name="Normal 3 2 2 2 4 3 2 2 3" xfId="5875"/>
    <cellStyle name="Normal 3 2 2 2 4 3 2 2 3 2" xfId="13135"/>
    <cellStyle name="Normal 3 2 2 2 4 3 2 2 3 2 2" xfId="27513"/>
    <cellStyle name="Normal 3 2 2 2 4 3 2 2 3 2 2 2" xfId="56247"/>
    <cellStyle name="Normal 3 2 2 2 4 3 2 2 3 2 3" xfId="41923"/>
    <cellStyle name="Normal 3 2 2 2 4 3 2 2 3 3" xfId="20350"/>
    <cellStyle name="Normal 3 2 2 2 4 3 2 2 3 3 2" xfId="49085"/>
    <cellStyle name="Normal 3 2 2 2 4 3 2 2 3 4" xfId="34761"/>
    <cellStyle name="Normal 3 2 2 2 4 3 2 2 4" xfId="9548"/>
    <cellStyle name="Normal 3 2 2 2 4 3 2 2 4 2" xfId="23931"/>
    <cellStyle name="Normal 3 2 2 2 4 3 2 2 4 2 2" xfId="52666"/>
    <cellStyle name="Normal 3 2 2 2 4 3 2 2 4 3" xfId="38342"/>
    <cellStyle name="Normal 3 2 2 2 4 3 2 2 5" xfId="16768"/>
    <cellStyle name="Normal 3 2 2 2 4 3 2 2 5 2" xfId="45504"/>
    <cellStyle name="Normal 3 2 2 2 4 3 2 2 6" xfId="31180"/>
    <cellStyle name="Normal 3 2 2 2 4 3 2 3" xfId="3110"/>
    <cellStyle name="Normal 3 2 2 2 4 3 2 3 2" xfId="6770"/>
    <cellStyle name="Normal 3 2 2 2 4 3 2 3 2 2" xfId="14030"/>
    <cellStyle name="Normal 3 2 2 2 4 3 2 3 2 2 2" xfId="28408"/>
    <cellStyle name="Normal 3 2 2 2 4 3 2 3 2 2 2 2" xfId="57142"/>
    <cellStyle name="Normal 3 2 2 2 4 3 2 3 2 2 3" xfId="42818"/>
    <cellStyle name="Normal 3 2 2 2 4 3 2 3 2 3" xfId="21245"/>
    <cellStyle name="Normal 3 2 2 2 4 3 2 3 2 3 2" xfId="49980"/>
    <cellStyle name="Normal 3 2 2 2 4 3 2 3 2 4" xfId="35656"/>
    <cellStyle name="Normal 3 2 2 2 4 3 2 3 3" xfId="10443"/>
    <cellStyle name="Normal 3 2 2 2 4 3 2 3 3 2" xfId="24826"/>
    <cellStyle name="Normal 3 2 2 2 4 3 2 3 3 2 2" xfId="53561"/>
    <cellStyle name="Normal 3 2 2 2 4 3 2 3 3 3" xfId="39237"/>
    <cellStyle name="Normal 3 2 2 2 4 3 2 3 4" xfId="17663"/>
    <cellStyle name="Normal 3 2 2 2 4 3 2 3 4 2" xfId="46399"/>
    <cellStyle name="Normal 3 2 2 2 4 3 2 3 5" xfId="32075"/>
    <cellStyle name="Normal 3 2 2 2 4 3 2 4" xfId="4975"/>
    <cellStyle name="Normal 3 2 2 2 4 3 2 4 2" xfId="12240"/>
    <cellStyle name="Normal 3 2 2 2 4 3 2 4 2 2" xfId="26618"/>
    <cellStyle name="Normal 3 2 2 2 4 3 2 4 2 2 2" xfId="55352"/>
    <cellStyle name="Normal 3 2 2 2 4 3 2 4 2 3" xfId="41028"/>
    <cellStyle name="Normal 3 2 2 2 4 3 2 4 3" xfId="19455"/>
    <cellStyle name="Normal 3 2 2 2 4 3 2 4 3 2" xfId="48190"/>
    <cellStyle name="Normal 3 2 2 2 4 3 2 4 4" xfId="33866"/>
    <cellStyle name="Normal 3 2 2 2 4 3 2 5" xfId="8647"/>
    <cellStyle name="Normal 3 2 2 2 4 3 2 5 2" xfId="23036"/>
    <cellStyle name="Normal 3 2 2 2 4 3 2 5 2 2" xfId="51771"/>
    <cellStyle name="Normal 3 2 2 2 4 3 2 5 3" xfId="37447"/>
    <cellStyle name="Normal 3 2 2 2 4 3 2 6" xfId="15873"/>
    <cellStyle name="Normal 3 2 2 2 4 3 2 6 2" xfId="44609"/>
    <cellStyle name="Normal 3 2 2 2 4 3 2 7" xfId="30285"/>
    <cellStyle name="Normal 3 2 2 2 4 3 3" xfId="1767"/>
    <cellStyle name="Normal 3 2 2 2 4 3 3 2" xfId="3559"/>
    <cellStyle name="Normal 3 2 2 2 4 3 3 2 2" xfId="7218"/>
    <cellStyle name="Normal 3 2 2 2 4 3 3 2 2 2" xfId="14478"/>
    <cellStyle name="Normal 3 2 2 2 4 3 3 2 2 2 2" xfId="28856"/>
    <cellStyle name="Normal 3 2 2 2 4 3 3 2 2 2 2 2" xfId="57590"/>
    <cellStyle name="Normal 3 2 2 2 4 3 3 2 2 2 3" xfId="43266"/>
    <cellStyle name="Normal 3 2 2 2 4 3 3 2 2 3" xfId="21693"/>
    <cellStyle name="Normal 3 2 2 2 4 3 3 2 2 3 2" xfId="50428"/>
    <cellStyle name="Normal 3 2 2 2 4 3 3 2 2 4" xfId="36104"/>
    <cellStyle name="Normal 3 2 2 2 4 3 3 2 3" xfId="10891"/>
    <cellStyle name="Normal 3 2 2 2 4 3 3 2 3 2" xfId="25274"/>
    <cellStyle name="Normal 3 2 2 2 4 3 3 2 3 2 2" xfId="54009"/>
    <cellStyle name="Normal 3 2 2 2 4 3 3 2 3 3" xfId="39685"/>
    <cellStyle name="Normal 3 2 2 2 4 3 3 2 4" xfId="18111"/>
    <cellStyle name="Normal 3 2 2 2 4 3 3 2 4 2" xfId="46847"/>
    <cellStyle name="Normal 3 2 2 2 4 3 3 2 5" xfId="32523"/>
    <cellStyle name="Normal 3 2 2 2 4 3 3 3" xfId="5428"/>
    <cellStyle name="Normal 3 2 2 2 4 3 3 3 2" xfId="12688"/>
    <cellStyle name="Normal 3 2 2 2 4 3 3 3 2 2" xfId="27066"/>
    <cellStyle name="Normal 3 2 2 2 4 3 3 3 2 2 2" xfId="55800"/>
    <cellStyle name="Normal 3 2 2 2 4 3 3 3 2 3" xfId="41476"/>
    <cellStyle name="Normal 3 2 2 2 4 3 3 3 3" xfId="19903"/>
    <cellStyle name="Normal 3 2 2 2 4 3 3 3 3 2" xfId="48638"/>
    <cellStyle name="Normal 3 2 2 2 4 3 3 3 4" xfId="34314"/>
    <cellStyle name="Normal 3 2 2 2 4 3 3 4" xfId="9101"/>
    <cellStyle name="Normal 3 2 2 2 4 3 3 4 2" xfId="23484"/>
    <cellStyle name="Normal 3 2 2 2 4 3 3 4 2 2" xfId="52219"/>
    <cellStyle name="Normal 3 2 2 2 4 3 3 4 3" xfId="37895"/>
    <cellStyle name="Normal 3 2 2 2 4 3 3 5" xfId="16321"/>
    <cellStyle name="Normal 3 2 2 2 4 3 3 5 2" xfId="45057"/>
    <cellStyle name="Normal 3 2 2 2 4 3 3 6" xfId="30733"/>
    <cellStyle name="Normal 3 2 2 2 4 3 4" xfId="2663"/>
    <cellStyle name="Normal 3 2 2 2 4 3 4 2" xfId="6323"/>
    <cellStyle name="Normal 3 2 2 2 4 3 4 2 2" xfId="13583"/>
    <cellStyle name="Normal 3 2 2 2 4 3 4 2 2 2" xfId="27961"/>
    <cellStyle name="Normal 3 2 2 2 4 3 4 2 2 2 2" xfId="56695"/>
    <cellStyle name="Normal 3 2 2 2 4 3 4 2 2 3" xfId="42371"/>
    <cellStyle name="Normal 3 2 2 2 4 3 4 2 3" xfId="20798"/>
    <cellStyle name="Normal 3 2 2 2 4 3 4 2 3 2" xfId="49533"/>
    <cellStyle name="Normal 3 2 2 2 4 3 4 2 4" xfId="35209"/>
    <cellStyle name="Normal 3 2 2 2 4 3 4 3" xfId="9996"/>
    <cellStyle name="Normal 3 2 2 2 4 3 4 3 2" xfId="24379"/>
    <cellStyle name="Normal 3 2 2 2 4 3 4 3 2 2" xfId="53114"/>
    <cellStyle name="Normal 3 2 2 2 4 3 4 3 3" xfId="38790"/>
    <cellStyle name="Normal 3 2 2 2 4 3 4 4" xfId="17216"/>
    <cellStyle name="Normal 3 2 2 2 4 3 4 4 2" xfId="45952"/>
    <cellStyle name="Normal 3 2 2 2 4 3 4 5" xfId="31628"/>
    <cellStyle name="Normal 3 2 2 2 4 3 5" xfId="4527"/>
    <cellStyle name="Normal 3 2 2 2 4 3 5 2" xfId="11793"/>
    <cellStyle name="Normal 3 2 2 2 4 3 5 2 2" xfId="26171"/>
    <cellStyle name="Normal 3 2 2 2 4 3 5 2 2 2" xfId="54905"/>
    <cellStyle name="Normal 3 2 2 2 4 3 5 2 3" xfId="40581"/>
    <cellStyle name="Normal 3 2 2 2 4 3 5 3" xfId="19008"/>
    <cellStyle name="Normal 3 2 2 2 4 3 5 3 2" xfId="47743"/>
    <cellStyle name="Normal 3 2 2 2 4 3 5 4" xfId="33419"/>
    <cellStyle name="Normal 3 2 2 2 4 3 6" xfId="8200"/>
    <cellStyle name="Normal 3 2 2 2 4 3 6 2" xfId="22589"/>
    <cellStyle name="Normal 3 2 2 2 4 3 6 2 2" xfId="51324"/>
    <cellStyle name="Normal 3 2 2 2 4 3 6 3" xfId="37000"/>
    <cellStyle name="Normal 3 2 2 2 4 3 7" xfId="15426"/>
    <cellStyle name="Normal 3 2 2 2 4 3 7 2" xfId="44162"/>
    <cellStyle name="Normal 3 2 2 2 4 3 8" xfId="29838"/>
    <cellStyle name="Normal 3 2 2 2 4 4" xfId="1007"/>
    <cellStyle name="Normal 3 2 2 2 4 4 2" xfId="1990"/>
    <cellStyle name="Normal 3 2 2 2 4 4 2 2" xfId="3782"/>
    <cellStyle name="Normal 3 2 2 2 4 4 2 2 2" xfId="7441"/>
    <cellStyle name="Normal 3 2 2 2 4 4 2 2 2 2" xfId="14701"/>
    <cellStyle name="Normal 3 2 2 2 4 4 2 2 2 2 2" xfId="29079"/>
    <cellStyle name="Normal 3 2 2 2 4 4 2 2 2 2 2 2" xfId="57813"/>
    <cellStyle name="Normal 3 2 2 2 4 4 2 2 2 2 3" xfId="43489"/>
    <cellStyle name="Normal 3 2 2 2 4 4 2 2 2 3" xfId="21916"/>
    <cellStyle name="Normal 3 2 2 2 4 4 2 2 2 3 2" xfId="50651"/>
    <cellStyle name="Normal 3 2 2 2 4 4 2 2 2 4" xfId="36327"/>
    <cellStyle name="Normal 3 2 2 2 4 4 2 2 3" xfId="11114"/>
    <cellStyle name="Normal 3 2 2 2 4 4 2 2 3 2" xfId="25497"/>
    <cellStyle name="Normal 3 2 2 2 4 4 2 2 3 2 2" xfId="54232"/>
    <cellStyle name="Normal 3 2 2 2 4 4 2 2 3 3" xfId="39908"/>
    <cellStyle name="Normal 3 2 2 2 4 4 2 2 4" xfId="18334"/>
    <cellStyle name="Normal 3 2 2 2 4 4 2 2 4 2" xfId="47070"/>
    <cellStyle name="Normal 3 2 2 2 4 4 2 2 5" xfId="32746"/>
    <cellStyle name="Normal 3 2 2 2 4 4 2 3" xfId="5651"/>
    <cellStyle name="Normal 3 2 2 2 4 4 2 3 2" xfId="12911"/>
    <cellStyle name="Normal 3 2 2 2 4 4 2 3 2 2" xfId="27289"/>
    <cellStyle name="Normal 3 2 2 2 4 4 2 3 2 2 2" xfId="56023"/>
    <cellStyle name="Normal 3 2 2 2 4 4 2 3 2 3" xfId="41699"/>
    <cellStyle name="Normal 3 2 2 2 4 4 2 3 3" xfId="20126"/>
    <cellStyle name="Normal 3 2 2 2 4 4 2 3 3 2" xfId="48861"/>
    <cellStyle name="Normal 3 2 2 2 4 4 2 3 4" xfId="34537"/>
    <cellStyle name="Normal 3 2 2 2 4 4 2 4" xfId="9324"/>
    <cellStyle name="Normal 3 2 2 2 4 4 2 4 2" xfId="23707"/>
    <cellStyle name="Normal 3 2 2 2 4 4 2 4 2 2" xfId="52442"/>
    <cellStyle name="Normal 3 2 2 2 4 4 2 4 3" xfId="38118"/>
    <cellStyle name="Normal 3 2 2 2 4 4 2 5" xfId="16544"/>
    <cellStyle name="Normal 3 2 2 2 4 4 2 5 2" xfId="45280"/>
    <cellStyle name="Normal 3 2 2 2 4 4 2 6" xfId="30956"/>
    <cellStyle name="Normal 3 2 2 2 4 4 3" xfId="2886"/>
    <cellStyle name="Normal 3 2 2 2 4 4 3 2" xfId="6546"/>
    <cellStyle name="Normal 3 2 2 2 4 4 3 2 2" xfId="13806"/>
    <cellStyle name="Normal 3 2 2 2 4 4 3 2 2 2" xfId="28184"/>
    <cellStyle name="Normal 3 2 2 2 4 4 3 2 2 2 2" xfId="56918"/>
    <cellStyle name="Normal 3 2 2 2 4 4 3 2 2 3" xfId="42594"/>
    <cellStyle name="Normal 3 2 2 2 4 4 3 2 3" xfId="21021"/>
    <cellStyle name="Normal 3 2 2 2 4 4 3 2 3 2" xfId="49756"/>
    <cellStyle name="Normal 3 2 2 2 4 4 3 2 4" xfId="35432"/>
    <cellStyle name="Normal 3 2 2 2 4 4 3 3" xfId="10219"/>
    <cellStyle name="Normal 3 2 2 2 4 4 3 3 2" xfId="24602"/>
    <cellStyle name="Normal 3 2 2 2 4 4 3 3 2 2" xfId="53337"/>
    <cellStyle name="Normal 3 2 2 2 4 4 3 3 3" xfId="39013"/>
    <cellStyle name="Normal 3 2 2 2 4 4 3 4" xfId="17439"/>
    <cellStyle name="Normal 3 2 2 2 4 4 3 4 2" xfId="46175"/>
    <cellStyle name="Normal 3 2 2 2 4 4 3 5" xfId="31851"/>
    <cellStyle name="Normal 3 2 2 2 4 4 4" xfId="4751"/>
    <cellStyle name="Normal 3 2 2 2 4 4 4 2" xfId="12016"/>
    <cellStyle name="Normal 3 2 2 2 4 4 4 2 2" xfId="26394"/>
    <cellStyle name="Normal 3 2 2 2 4 4 4 2 2 2" xfId="55128"/>
    <cellStyle name="Normal 3 2 2 2 4 4 4 2 3" xfId="40804"/>
    <cellStyle name="Normal 3 2 2 2 4 4 4 3" xfId="19231"/>
    <cellStyle name="Normal 3 2 2 2 4 4 4 3 2" xfId="47966"/>
    <cellStyle name="Normal 3 2 2 2 4 4 4 4" xfId="33642"/>
    <cellStyle name="Normal 3 2 2 2 4 4 5" xfId="8423"/>
    <cellStyle name="Normal 3 2 2 2 4 4 5 2" xfId="22812"/>
    <cellStyle name="Normal 3 2 2 2 4 4 5 2 2" xfId="51547"/>
    <cellStyle name="Normal 3 2 2 2 4 4 5 3" xfId="37223"/>
    <cellStyle name="Normal 3 2 2 2 4 4 6" xfId="15649"/>
    <cellStyle name="Normal 3 2 2 2 4 4 6 2" xfId="44385"/>
    <cellStyle name="Normal 3 2 2 2 4 4 7" xfId="30061"/>
    <cellStyle name="Normal 3 2 2 2 4 5" xfId="1531"/>
    <cellStyle name="Normal 3 2 2 2 4 5 2" xfId="3335"/>
    <cellStyle name="Normal 3 2 2 2 4 5 2 2" xfId="6994"/>
    <cellStyle name="Normal 3 2 2 2 4 5 2 2 2" xfId="14254"/>
    <cellStyle name="Normal 3 2 2 2 4 5 2 2 2 2" xfId="28632"/>
    <cellStyle name="Normal 3 2 2 2 4 5 2 2 2 2 2" xfId="57366"/>
    <cellStyle name="Normal 3 2 2 2 4 5 2 2 2 3" xfId="43042"/>
    <cellStyle name="Normal 3 2 2 2 4 5 2 2 3" xfId="21469"/>
    <cellStyle name="Normal 3 2 2 2 4 5 2 2 3 2" xfId="50204"/>
    <cellStyle name="Normal 3 2 2 2 4 5 2 2 4" xfId="35880"/>
    <cellStyle name="Normal 3 2 2 2 4 5 2 3" xfId="10667"/>
    <cellStyle name="Normal 3 2 2 2 4 5 2 3 2" xfId="25050"/>
    <cellStyle name="Normal 3 2 2 2 4 5 2 3 2 2" xfId="53785"/>
    <cellStyle name="Normal 3 2 2 2 4 5 2 3 3" xfId="39461"/>
    <cellStyle name="Normal 3 2 2 2 4 5 2 4" xfId="17887"/>
    <cellStyle name="Normal 3 2 2 2 4 5 2 4 2" xfId="46623"/>
    <cellStyle name="Normal 3 2 2 2 4 5 2 5" xfId="32299"/>
    <cellStyle name="Normal 3 2 2 2 4 5 3" xfId="5204"/>
    <cellStyle name="Normal 3 2 2 2 4 5 3 2" xfId="12464"/>
    <cellStyle name="Normal 3 2 2 2 4 5 3 2 2" xfId="26842"/>
    <cellStyle name="Normal 3 2 2 2 4 5 3 2 2 2" xfId="55576"/>
    <cellStyle name="Normal 3 2 2 2 4 5 3 2 3" xfId="41252"/>
    <cellStyle name="Normal 3 2 2 2 4 5 3 3" xfId="19679"/>
    <cellStyle name="Normal 3 2 2 2 4 5 3 3 2" xfId="48414"/>
    <cellStyle name="Normal 3 2 2 2 4 5 3 4" xfId="34090"/>
    <cellStyle name="Normal 3 2 2 2 4 5 4" xfId="8877"/>
    <cellStyle name="Normal 3 2 2 2 4 5 4 2" xfId="23260"/>
    <cellStyle name="Normal 3 2 2 2 4 5 4 2 2" xfId="51995"/>
    <cellStyle name="Normal 3 2 2 2 4 5 4 3" xfId="37671"/>
    <cellStyle name="Normal 3 2 2 2 4 5 5" xfId="16097"/>
    <cellStyle name="Normal 3 2 2 2 4 5 5 2" xfId="44833"/>
    <cellStyle name="Normal 3 2 2 2 4 5 6" xfId="30509"/>
    <cellStyle name="Normal 3 2 2 2 4 6" xfId="2439"/>
    <cellStyle name="Normal 3 2 2 2 4 6 2" xfId="6099"/>
    <cellStyle name="Normal 3 2 2 2 4 6 2 2" xfId="13359"/>
    <cellStyle name="Normal 3 2 2 2 4 6 2 2 2" xfId="27737"/>
    <cellStyle name="Normal 3 2 2 2 4 6 2 2 2 2" xfId="56471"/>
    <cellStyle name="Normal 3 2 2 2 4 6 2 2 3" xfId="42147"/>
    <cellStyle name="Normal 3 2 2 2 4 6 2 3" xfId="20574"/>
    <cellStyle name="Normal 3 2 2 2 4 6 2 3 2" xfId="49309"/>
    <cellStyle name="Normal 3 2 2 2 4 6 2 4" xfId="34985"/>
    <cellStyle name="Normal 3 2 2 2 4 6 3" xfId="9772"/>
    <cellStyle name="Normal 3 2 2 2 4 6 3 2" xfId="24155"/>
    <cellStyle name="Normal 3 2 2 2 4 6 3 2 2" xfId="52890"/>
    <cellStyle name="Normal 3 2 2 2 4 6 3 3" xfId="38566"/>
    <cellStyle name="Normal 3 2 2 2 4 6 4" xfId="16992"/>
    <cellStyle name="Normal 3 2 2 2 4 6 4 2" xfId="45728"/>
    <cellStyle name="Normal 3 2 2 2 4 6 5" xfId="31404"/>
    <cellStyle name="Normal 3 2 2 2 4 7" xfId="4298"/>
    <cellStyle name="Normal 3 2 2 2 4 7 2" xfId="11568"/>
    <cellStyle name="Normal 3 2 2 2 4 7 2 2" xfId="25947"/>
    <cellStyle name="Normal 3 2 2 2 4 7 2 2 2" xfId="54681"/>
    <cellStyle name="Normal 3 2 2 2 4 7 2 3" xfId="40357"/>
    <cellStyle name="Normal 3 2 2 2 4 7 3" xfId="18784"/>
    <cellStyle name="Normal 3 2 2 2 4 7 3 2" xfId="47519"/>
    <cellStyle name="Normal 3 2 2 2 4 7 4" xfId="33195"/>
    <cellStyle name="Normal 3 2 2 2 4 8" xfId="7967"/>
    <cellStyle name="Normal 3 2 2 2 4 8 2" xfId="22365"/>
    <cellStyle name="Normal 3 2 2 2 4 8 2 2" xfId="51100"/>
    <cellStyle name="Normal 3 2 2 2 4 8 3" xfId="36776"/>
    <cellStyle name="Normal 3 2 2 2 4 9" xfId="15202"/>
    <cellStyle name="Normal 3 2 2 2 4 9 2" xfId="43938"/>
    <cellStyle name="Normal 3 2 2 2 5" xfId="545"/>
    <cellStyle name="Normal 3 2 2 2 5 2" xfId="839"/>
    <cellStyle name="Normal 3 2 2 2 5 2 2" xfId="1287"/>
    <cellStyle name="Normal 3 2 2 2 5 2 2 2" xfId="2270"/>
    <cellStyle name="Normal 3 2 2 2 5 2 2 2 2" xfId="4062"/>
    <cellStyle name="Normal 3 2 2 2 5 2 2 2 2 2" xfId="7721"/>
    <cellStyle name="Normal 3 2 2 2 5 2 2 2 2 2 2" xfId="14981"/>
    <cellStyle name="Normal 3 2 2 2 5 2 2 2 2 2 2 2" xfId="29359"/>
    <cellStyle name="Normal 3 2 2 2 5 2 2 2 2 2 2 2 2" xfId="58093"/>
    <cellStyle name="Normal 3 2 2 2 5 2 2 2 2 2 2 3" xfId="43769"/>
    <cellStyle name="Normal 3 2 2 2 5 2 2 2 2 2 3" xfId="22196"/>
    <cellStyle name="Normal 3 2 2 2 5 2 2 2 2 2 3 2" xfId="50931"/>
    <cellStyle name="Normal 3 2 2 2 5 2 2 2 2 2 4" xfId="36607"/>
    <cellStyle name="Normal 3 2 2 2 5 2 2 2 2 3" xfId="11394"/>
    <cellStyle name="Normal 3 2 2 2 5 2 2 2 2 3 2" xfId="25777"/>
    <cellStyle name="Normal 3 2 2 2 5 2 2 2 2 3 2 2" xfId="54512"/>
    <cellStyle name="Normal 3 2 2 2 5 2 2 2 2 3 3" xfId="40188"/>
    <cellStyle name="Normal 3 2 2 2 5 2 2 2 2 4" xfId="18614"/>
    <cellStyle name="Normal 3 2 2 2 5 2 2 2 2 4 2" xfId="47350"/>
    <cellStyle name="Normal 3 2 2 2 5 2 2 2 2 5" xfId="33026"/>
    <cellStyle name="Normal 3 2 2 2 5 2 2 2 3" xfId="5931"/>
    <cellStyle name="Normal 3 2 2 2 5 2 2 2 3 2" xfId="13191"/>
    <cellStyle name="Normal 3 2 2 2 5 2 2 2 3 2 2" xfId="27569"/>
    <cellStyle name="Normal 3 2 2 2 5 2 2 2 3 2 2 2" xfId="56303"/>
    <cellStyle name="Normal 3 2 2 2 5 2 2 2 3 2 3" xfId="41979"/>
    <cellStyle name="Normal 3 2 2 2 5 2 2 2 3 3" xfId="20406"/>
    <cellStyle name="Normal 3 2 2 2 5 2 2 2 3 3 2" xfId="49141"/>
    <cellStyle name="Normal 3 2 2 2 5 2 2 2 3 4" xfId="34817"/>
    <cellStyle name="Normal 3 2 2 2 5 2 2 2 4" xfId="9604"/>
    <cellStyle name="Normal 3 2 2 2 5 2 2 2 4 2" xfId="23987"/>
    <cellStyle name="Normal 3 2 2 2 5 2 2 2 4 2 2" xfId="52722"/>
    <cellStyle name="Normal 3 2 2 2 5 2 2 2 4 3" xfId="38398"/>
    <cellStyle name="Normal 3 2 2 2 5 2 2 2 5" xfId="16824"/>
    <cellStyle name="Normal 3 2 2 2 5 2 2 2 5 2" xfId="45560"/>
    <cellStyle name="Normal 3 2 2 2 5 2 2 2 6" xfId="31236"/>
    <cellStyle name="Normal 3 2 2 2 5 2 2 3" xfId="3166"/>
    <cellStyle name="Normal 3 2 2 2 5 2 2 3 2" xfId="6826"/>
    <cellStyle name="Normal 3 2 2 2 5 2 2 3 2 2" xfId="14086"/>
    <cellStyle name="Normal 3 2 2 2 5 2 2 3 2 2 2" xfId="28464"/>
    <cellStyle name="Normal 3 2 2 2 5 2 2 3 2 2 2 2" xfId="57198"/>
    <cellStyle name="Normal 3 2 2 2 5 2 2 3 2 2 3" xfId="42874"/>
    <cellStyle name="Normal 3 2 2 2 5 2 2 3 2 3" xfId="21301"/>
    <cellStyle name="Normal 3 2 2 2 5 2 2 3 2 3 2" xfId="50036"/>
    <cellStyle name="Normal 3 2 2 2 5 2 2 3 2 4" xfId="35712"/>
    <cellStyle name="Normal 3 2 2 2 5 2 2 3 3" xfId="10499"/>
    <cellStyle name="Normal 3 2 2 2 5 2 2 3 3 2" xfId="24882"/>
    <cellStyle name="Normal 3 2 2 2 5 2 2 3 3 2 2" xfId="53617"/>
    <cellStyle name="Normal 3 2 2 2 5 2 2 3 3 3" xfId="39293"/>
    <cellStyle name="Normal 3 2 2 2 5 2 2 3 4" xfId="17719"/>
    <cellStyle name="Normal 3 2 2 2 5 2 2 3 4 2" xfId="46455"/>
    <cellStyle name="Normal 3 2 2 2 5 2 2 3 5" xfId="32131"/>
    <cellStyle name="Normal 3 2 2 2 5 2 2 4" xfId="5031"/>
    <cellStyle name="Normal 3 2 2 2 5 2 2 4 2" xfId="12296"/>
    <cellStyle name="Normal 3 2 2 2 5 2 2 4 2 2" xfId="26674"/>
    <cellStyle name="Normal 3 2 2 2 5 2 2 4 2 2 2" xfId="55408"/>
    <cellStyle name="Normal 3 2 2 2 5 2 2 4 2 3" xfId="41084"/>
    <cellStyle name="Normal 3 2 2 2 5 2 2 4 3" xfId="19511"/>
    <cellStyle name="Normal 3 2 2 2 5 2 2 4 3 2" xfId="48246"/>
    <cellStyle name="Normal 3 2 2 2 5 2 2 4 4" xfId="33922"/>
    <cellStyle name="Normal 3 2 2 2 5 2 2 5" xfId="8703"/>
    <cellStyle name="Normal 3 2 2 2 5 2 2 5 2" xfId="23092"/>
    <cellStyle name="Normal 3 2 2 2 5 2 2 5 2 2" xfId="51827"/>
    <cellStyle name="Normal 3 2 2 2 5 2 2 5 3" xfId="37503"/>
    <cellStyle name="Normal 3 2 2 2 5 2 2 6" xfId="15929"/>
    <cellStyle name="Normal 3 2 2 2 5 2 2 6 2" xfId="44665"/>
    <cellStyle name="Normal 3 2 2 2 5 2 2 7" xfId="30341"/>
    <cellStyle name="Normal 3 2 2 2 5 2 3" xfId="1823"/>
    <cellStyle name="Normal 3 2 2 2 5 2 3 2" xfId="3615"/>
    <cellStyle name="Normal 3 2 2 2 5 2 3 2 2" xfId="7274"/>
    <cellStyle name="Normal 3 2 2 2 5 2 3 2 2 2" xfId="14534"/>
    <cellStyle name="Normal 3 2 2 2 5 2 3 2 2 2 2" xfId="28912"/>
    <cellStyle name="Normal 3 2 2 2 5 2 3 2 2 2 2 2" xfId="57646"/>
    <cellStyle name="Normal 3 2 2 2 5 2 3 2 2 2 3" xfId="43322"/>
    <cellStyle name="Normal 3 2 2 2 5 2 3 2 2 3" xfId="21749"/>
    <cellStyle name="Normal 3 2 2 2 5 2 3 2 2 3 2" xfId="50484"/>
    <cellStyle name="Normal 3 2 2 2 5 2 3 2 2 4" xfId="36160"/>
    <cellStyle name="Normal 3 2 2 2 5 2 3 2 3" xfId="10947"/>
    <cellStyle name="Normal 3 2 2 2 5 2 3 2 3 2" xfId="25330"/>
    <cellStyle name="Normal 3 2 2 2 5 2 3 2 3 2 2" xfId="54065"/>
    <cellStyle name="Normal 3 2 2 2 5 2 3 2 3 3" xfId="39741"/>
    <cellStyle name="Normal 3 2 2 2 5 2 3 2 4" xfId="18167"/>
    <cellStyle name="Normal 3 2 2 2 5 2 3 2 4 2" xfId="46903"/>
    <cellStyle name="Normal 3 2 2 2 5 2 3 2 5" xfId="32579"/>
    <cellStyle name="Normal 3 2 2 2 5 2 3 3" xfId="5484"/>
    <cellStyle name="Normal 3 2 2 2 5 2 3 3 2" xfId="12744"/>
    <cellStyle name="Normal 3 2 2 2 5 2 3 3 2 2" xfId="27122"/>
    <cellStyle name="Normal 3 2 2 2 5 2 3 3 2 2 2" xfId="55856"/>
    <cellStyle name="Normal 3 2 2 2 5 2 3 3 2 3" xfId="41532"/>
    <cellStyle name="Normal 3 2 2 2 5 2 3 3 3" xfId="19959"/>
    <cellStyle name="Normal 3 2 2 2 5 2 3 3 3 2" xfId="48694"/>
    <cellStyle name="Normal 3 2 2 2 5 2 3 3 4" xfId="34370"/>
    <cellStyle name="Normal 3 2 2 2 5 2 3 4" xfId="9157"/>
    <cellStyle name="Normal 3 2 2 2 5 2 3 4 2" xfId="23540"/>
    <cellStyle name="Normal 3 2 2 2 5 2 3 4 2 2" xfId="52275"/>
    <cellStyle name="Normal 3 2 2 2 5 2 3 4 3" xfId="37951"/>
    <cellStyle name="Normal 3 2 2 2 5 2 3 5" xfId="16377"/>
    <cellStyle name="Normal 3 2 2 2 5 2 3 5 2" xfId="45113"/>
    <cellStyle name="Normal 3 2 2 2 5 2 3 6" xfId="30789"/>
    <cellStyle name="Normal 3 2 2 2 5 2 4" xfId="2719"/>
    <cellStyle name="Normal 3 2 2 2 5 2 4 2" xfId="6379"/>
    <cellStyle name="Normal 3 2 2 2 5 2 4 2 2" xfId="13639"/>
    <cellStyle name="Normal 3 2 2 2 5 2 4 2 2 2" xfId="28017"/>
    <cellStyle name="Normal 3 2 2 2 5 2 4 2 2 2 2" xfId="56751"/>
    <cellStyle name="Normal 3 2 2 2 5 2 4 2 2 3" xfId="42427"/>
    <cellStyle name="Normal 3 2 2 2 5 2 4 2 3" xfId="20854"/>
    <cellStyle name="Normal 3 2 2 2 5 2 4 2 3 2" xfId="49589"/>
    <cellStyle name="Normal 3 2 2 2 5 2 4 2 4" xfId="35265"/>
    <cellStyle name="Normal 3 2 2 2 5 2 4 3" xfId="10052"/>
    <cellStyle name="Normal 3 2 2 2 5 2 4 3 2" xfId="24435"/>
    <cellStyle name="Normal 3 2 2 2 5 2 4 3 2 2" xfId="53170"/>
    <cellStyle name="Normal 3 2 2 2 5 2 4 3 3" xfId="38846"/>
    <cellStyle name="Normal 3 2 2 2 5 2 4 4" xfId="17272"/>
    <cellStyle name="Normal 3 2 2 2 5 2 4 4 2" xfId="46008"/>
    <cellStyle name="Normal 3 2 2 2 5 2 4 5" xfId="31684"/>
    <cellStyle name="Normal 3 2 2 2 5 2 5" xfId="4584"/>
    <cellStyle name="Normal 3 2 2 2 5 2 5 2" xfId="11849"/>
    <cellStyle name="Normal 3 2 2 2 5 2 5 2 2" xfId="26227"/>
    <cellStyle name="Normal 3 2 2 2 5 2 5 2 2 2" xfId="54961"/>
    <cellStyle name="Normal 3 2 2 2 5 2 5 2 3" xfId="40637"/>
    <cellStyle name="Normal 3 2 2 2 5 2 5 3" xfId="19064"/>
    <cellStyle name="Normal 3 2 2 2 5 2 5 3 2" xfId="47799"/>
    <cellStyle name="Normal 3 2 2 2 5 2 5 4" xfId="33475"/>
    <cellStyle name="Normal 3 2 2 2 5 2 6" xfId="8256"/>
    <cellStyle name="Normal 3 2 2 2 5 2 6 2" xfId="22645"/>
    <cellStyle name="Normal 3 2 2 2 5 2 6 2 2" xfId="51380"/>
    <cellStyle name="Normal 3 2 2 2 5 2 6 3" xfId="37056"/>
    <cellStyle name="Normal 3 2 2 2 5 2 7" xfId="15482"/>
    <cellStyle name="Normal 3 2 2 2 5 2 7 2" xfId="44218"/>
    <cellStyle name="Normal 3 2 2 2 5 2 8" xfId="29894"/>
    <cellStyle name="Normal 3 2 2 2 5 3" xfId="1063"/>
    <cellStyle name="Normal 3 2 2 2 5 3 2" xfId="2046"/>
    <cellStyle name="Normal 3 2 2 2 5 3 2 2" xfId="3838"/>
    <cellStyle name="Normal 3 2 2 2 5 3 2 2 2" xfId="7497"/>
    <cellStyle name="Normal 3 2 2 2 5 3 2 2 2 2" xfId="14757"/>
    <cellStyle name="Normal 3 2 2 2 5 3 2 2 2 2 2" xfId="29135"/>
    <cellStyle name="Normal 3 2 2 2 5 3 2 2 2 2 2 2" xfId="57869"/>
    <cellStyle name="Normal 3 2 2 2 5 3 2 2 2 2 3" xfId="43545"/>
    <cellStyle name="Normal 3 2 2 2 5 3 2 2 2 3" xfId="21972"/>
    <cellStyle name="Normal 3 2 2 2 5 3 2 2 2 3 2" xfId="50707"/>
    <cellStyle name="Normal 3 2 2 2 5 3 2 2 2 4" xfId="36383"/>
    <cellStyle name="Normal 3 2 2 2 5 3 2 2 3" xfId="11170"/>
    <cellStyle name="Normal 3 2 2 2 5 3 2 2 3 2" xfId="25553"/>
    <cellStyle name="Normal 3 2 2 2 5 3 2 2 3 2 2" xfId="54288"/>
    <cellStyle name="Normal 3 2 2 2 5 3 2 2 3 3" xfId="39964"/>
    <cellStyle name="Normal 3 2 2 2 5 3 2 2 4" xfId="18390"/>
    <cellStyle name="Normal 3 2 2 2 5 3 2 2 4 2" xfId="47126"/>
    <cellStyle name="Normal 3 2 2 2 5 3 2 2 5" xfId="32802"/>
    <cellStyle name="Normal 3 2 2 2 5 3 2 3" xfId="5707"/>
    <cellStyle name="Normal 3 2 2 2 5 3 2 3 2" xfId="12967"/>
    <cellStyle name="Normal 3 2 2 2 5 3 2 3 2 2" xfId="27345"/>
    <cellStyle name="Normal 3 2 2 2 5 3 2 3 2 2 2" xfId="56079"/>
    <cellStyle name="Normal 3 2 2 2 5 3 2 3 2 3" xfId="41755"/>
    <cellStyle name="Normal 3 2 2 2 5 3 2 3 3" xfId="20182"/>
    <cellStyle name="Normal 3 2 2 2 5 3 2 3 3 2" xfId="48917"/>
    <cellStyle name="Normal 3 2 2 2 5 3 2 3 4" xfId="34593"/>
    <cellStyle name="Normal 3 2 2 2 5 3 2 4" xfId="9380"/>
    <cellStyle name="Normal 3 2 2 2 5 3 2 4 2" xfId="23763"/>
    <cellStyle name="Normal 3 2 2 2 5 3 2 4 2 2" xfId="52498"/>
    <cellStyle name="Normal 3 2 2 2 5 3 2 4 3" xfId="38174"/>
    <cellStyle name="Normal 3 2 2 2 5 3 2 5" xfId="16600"/>
    <cellStyle name="Normal 3 2 2 2 5 3 2 5 2" xfId="45336"/>
    <cellStyle name="Normal 3 2 2 2 5 3 2 6" xfId="31012"/>
    <cellStyle name="Normal 3 2 2 2 5 3 3" xfId="2942"/>
    <cellStyle name="Normal 3 2 2 2 5 3 3 2" xfId="6602"/>
    <cellStyle name="Normal 3 2 2 2 5 3 3 2 2" xfId="13862"/>
    <cellStyle name="Normal 3 2 2 2 5 3 3 2 2 2" xfId="28240"/>
    <cellStyle name="Normal 3 2 2 2 5 3 3 2 2 2 2" xfId="56974"/>
    <cellStyle name="Normal 3 2 2 2 5 3 3 2 2 3" xfId="42650"/>
    <cellStyle name="Normal 3 2 2 2 5 3 3 2 3" xfId="21077"/>
    <cellStyle name="Normal 3 2 2 2 5 3 3 2 3 2" xfId="49812"/>
    <cellStyle name="Normal 3 2 2 2 5 3 3 2 4" xfId="35488"/>
    <cellStyle name="Normal 3 2 2 2 5 3 3 3" xfId="10275"/>
    <cellStyle name="Normal 3 2 2 2 5 3 3 3 2" xfId="24658"/>
    <cellStyle name="Normal 3 2 2 2 5 3 3 3 2 2" xfId="53393"/>
    <cellStyle name="Normal 3 2 2 2 5 3 3 3 3" xfId="39069"/>
    <cellStyle name="Normal 3 2 2 2 5 3 3 4" xfId="17495"/>
    <cellStyle name="Normal 3 2 2 2 5 3 3 4 2" xfId="46231"/>
    <cellStyle name="Normal 3 2 2 2 5 3 3 5" xfId="31907"/>
    <cellStyle name="Normal 3 2 2 2 5 3 4" xfId="4807"/>
    <cellStyle name="Normal 3 2 2 2 5 3 4 2" xfId="12072"/>
    <cellStyle name="Normal 3 2 2 2 5 3 4 2 2" xfId="26450"/>
    <cellStyle name="Normal 3 2 2 2 5 3 4 2 2 2" xfId="55184"/>
    <cellStyle name="Normal 3 2 2 2 5 3 4 2 3" xfId="40860"/>
    <cellStyle name="Normal 3 2 2 2 5 3 4 3" xfId="19287"/>
    <cellStyle name="Normal 3 2 2 2 5 3 4 3 2" xfId="48022"/>
    <cellStyle name="Normal 3 2 2 2 5 3 4 4" xfId="33698"/>
    <cellStyle name="Normal 3 2 2 2 5 3 5" xfId="8479"/>
    <cellStyle name="Normal 3 2 2 2 5 3 5 2" xfId="22868"/>
    <cellStyle name="Normal 3 2 2 2 5 3 5 2 2" xfId="51603"/>
    <cellStyle name="Normal 3 2 2 2 5 3 5 3" xfId="37279"/>
    <cellStyle name="Normal 3 2 2 2 5 3 6" xfId="15705"/>
    <cellStyle name="Normal 3 2 2 2 5 3 6 2" xfId="44441"/>
    <cellStyle name="Normal 3 2 2 2 5 3 7" xfId="30117"/>
    <cellStyle name="Normal 3 2 2 2 5 4" xfId="1594"/>
    <cellStyle name="Normal 3 2 2 2 5 4 2" xfId="3391"/>
    <cellStyle name="Normal 3 2 2 2 5 4 2 2" xfId="7050"/>
    <cellStyle name="Normal 3 2 2 2 5 4 2 2 2" xfId="14310"/>
    <cellStyle name="Normal 3 2 2 2 5 4 2 2 2 2" xfId="28688"/>
    <cellStyle name="Normal 3 2 2 2 5 4 2 2 2 2 2" xfId="57422"/>
    <cellStyle name="Normal 3 2 2 2 5 4 2 2 2 3" xfId="43098"/>
    <cellStyle name="Normal 3 2 2 2 5 4 2 2 3" xfId="21525"/>
    <cellStyle name="Normal 3 2 2 2 5 4 2 2 3 2" xfId="50260"/>
    <cellStyle name="Normal 3 2 2 2 5 4 2 2 4" xfId="35936"/>
    <cellStyle name="Normal 3 2 2 2 5 4 2 3" xfId="10723"/>
    <cellStyle name="Normal 3 2 2 2 5 4 2 3 2" xfId="25106"/>
    <cellStyle name="Normal 3 2 2 2 5 4 2 3 2 2" xfId="53841"/>
    <cellStyle name="Normal 3 2 2 2 5 4 2 3 3" xfId="39517"/>
    <cellStyle name="Normal 3 2 2 2 5 4 2 4" xfId="17943"/>
    <cellStyle name="Normal 3 2 2 2 5 4 2 4 2" xfId="46679"/>
    <cellStyle name="Normal 3 2 2 2 5 4 2 5" xfId="32355"/>
    <cellStyle name="Normal 3 2 2 2 5 4 3" xfId="5260"/>
    <cellStyle name="Normal 3 2 2 2 5 4 3 2" xfId="12520"/>
    <cellStyle name="Normal 3 2 2 2 5 4 3 2 2" xfId="26898"/>
    <cellStyle name="Normal 3 2 2 2 5 4 3 2 2 2" xfId="55632"/>
    <cellStyle name="Normal 3 2 2 2 5 4 3 2 3" xfId="41308"/>
    <cellStyle name="Normal 3 2 2 2 5 4 3 3" xfId="19735"/>
    <cellStyle name="Normal 3 2 2 2 5 4 3 3 2" xfId="48470"/>
    <cellStyle name="Normal 3 2 2 2 5 4 3 4" xfId="34146"/>
    <cellStyle name="Normal 3 2 2 2 5 4 4" xfId="8933"/>
    <cellStyle name="Normal 3 2 2 2 5 4 4 2" xfId="23316"/>
    <cellStyle name="Normal 3 2 2 2 5 4 4 2 2" xfId="52051"/>
    <cellStyle name="Normal 3 2 2 2 5 4 4 3" xfId="37727"/>
    <cellStyle name="Normal 3 2 2 2 5 4 5" xfId="16153"/>
    <cellStyle name="Normal 3 2 2 2 5 4 5 2" xfId="44889"/>
    <cellStyle name="Normal 3 2 2 2 5 4 6" xfId="30565"/>
    <cellStyle name="Normal 3 2 2 2 5 5" xfId="2495"/>
    <cellStyle name="Normal 3 2 2 2 5 5 2" xfId="6155"/>
    <cellStyle name="Normal 3 2 2 2 5 5 2 2" xfId="13415"/>
    <cellStyle name="Normal 3 2 2 2 5 5 2 2 2" xfId="27793"/>
    <cellStyle name="Normal 3 2 2 2 5 5 2 2 2 2" xfId="56527"/>
    <cellStyle name="Normal 3 2 2 2 5 5 2 2 3" xfId="42203"/>
    <cellStyle name="Normal 3 2 2 2 5 5 2 3" xfId="20630"/>
    <cellStyle name="Normal 3 2 2 2 5 5 2 3 2" xfId="49365"/>
    <cellStyle name="Normal 3 2 2 2 5 5 2 4" xfId="35041"/>
    <cellStyle name="Normal 3 2 2 2 5 5 3" xfId="9828"/>
    <cellStyle name="Normal 3 2 2 2 5 5 3 2" xfId="24211"/>
    <cellStyle name="Normal 3 2 2 2 5 5 3 2 2" xfId="52946"/>
    <cellStyle name="Normal 3 2 2 2 5 5 3 3" xfId="38622"/>
    <cellStyle name="Normal 3 2 2 2 5 5 4" xfId="17048"/>
    <cellStyle name="Normal 3 2 2 2 5 5 4 2" xfId="45784"/>
    <cellStyle name="Normal 3 2 2 2 5 5 5" xfId="31460"/>
    <cellStyle name="Normal 3 2 2 2 5 6" xfId="4357"/>
    <cellStyle name="Normal 3 2 2 2 5 6 2" xfId="11625"/>
    <cellStyle name="Normal 3 2 2 2 5 6 2 2" xfId="26003"/>
    <cellStyle name="Normal 3 2 2 2 5 6 2 2 2" xfId="54737"/>
    <cellStyle name="Normal 3 2 2 2 5 6 2 3" xfId="40413"/>
    <cellStyle name="Normal 3 2 2 2 5 6 3" xfId="18840"/>
    <cellStyle name="Normal 3 2 2 2 5 6 3 2" xfId="47575"/>
    <cellStyle name="Normal 3 2 2 2 5 6 4" xfId="33251"/>
    <cellStyle name="Normal 3 2 2 2 5 7" xfId="8028"/>
    <cellStyle name="Normal 3 2 2 2 5 7 2" xfId="22421"/>
    <cellStyle name="Normal 3 2 2 2 5 7 2 2" xfId="51156"/>
    <cellStyle name="Normal 3 2 2 2 5 7 3" xfId="36832"/>
    <cellStyle name="Normal 3 2 2 2 5 8" xfId="15258"/>
    <cellStyle name="Normal 3 2 2 2 5 8 2" xfId="43994"/>
    <cellStyle name="Normal 3 2 2 2 5 9" xfId="29670"/>
    <cellStyle name="Normal 3 2 2 2 6" xfId="724"/>
    <cellStyle name="Normal 3 2 2 2 6 2" xfId="1175"/>
    <cellStyle name="Normal 3 2 2 2 6 2 2" xfId="2158"/>
    <cellStyle name="Normal 3 2 2 2 6 2 2 2" xfId="3950"/>
    <cellStyle name="Normal 3 2 2 2 6 2 2 2 2" xfId="7609"/>
    <cellStyle name="Normal 3 2 2 2 6 2 2 2 2 2" xfId="14869"/>
    <cellStyle name="Normal 3 2 2 2 6 2 2 2 2 2 2" xfId="29247"/>
    <cellStyle name="Normal 3 2 2 2 6 2 2 2 2 2 2 2" xfId="57981"/>
    <cellStyle name="Normal 3 2 2 2 6 2 2 2 2 2 3" xfId="43657"/>
    <cellStyle name="Normal 3 2 2 2 6 2 2 2 2 3" xfId="22084"/>
    <cellStyle name="Normal 3 2 2 2 6 2 2 2 2 3 2" xfId="50819"/>
    <cellStyle name="Normal 3 2 2 2 6 2 2 2 2 4" xfId="36495"/>
    <cellStyle name="Normal 3 2 2 2 6 2 2 2 3" xfId="11282"/>
    <cellStyle name="Normal 3 2 2 2 6 2 2 2 3 2" xfId="25665"/>
    <cellStyle name="Normal 3 2 2 2 6 2 2 2 3 2 2" xfId="54400"/>
    <cellStyle name="Normal 3 2 2 2 6 2 2 2 3 3" xfId="40076"/>
    <cellStyle name="Normal 3 2 2 2 6 2 2 2 4" xfId="18502"/>
    <cellStyle name="Normal 3 2 2 2 6 2 2 2 4 2" xfId="47238"/>
    <cellStyle name="Normal 3 2 2 2 6 2 2 2 5" xfId="32914"/>
    <cellStyle name="Normal 3 2 2 2 6 2 2 3" xfId="5819"/>
    <cellStyle name="Normal 3 2 2 2 6 2 2 3 2" xfId="13079"/>
    <cellStyle name="Normal 3 2 2 2 6 2 2 3 2 2" xfId="27457"/>
    <cellStyle name="Normal 3 2 2 2 6 2 2 3 2 2 2" xfId="56191"/>
    <cellStyle name="Normal 3 2 2 2 6 2 2 3 2 3" xfId="41867"/>
    <cellStyle name="Normal 3 2 2 2 6 2 2 3 3" xfId="20294"/>
    <cellStyle name="Normal 3 2 2 2 6 2 2 3 3 2" xfId="49029"/>
    <cellStyle name="Normal 3 2 2 2 6 2 2 3 4" xfId="34705"/>
    <cellStyle name="Normal 3 2 2 2 6 2 2 4" xfId="9492"/>
    <cellStyle name="Normal 3 2 2 2 6 2 2 4 2" xfId="23875"/>
    <cellStyle name="Normal 3 2 2 2 6 2 2 4 2 2" xfId="52610"/>
    <cellStyle name="Normal 3 2 2 2 6 2 2 4 3" xfId="38286"/>
    <cellStyle name="Normal 3 2 2 2 6 2 2 5" xfId="16712"/>
    <cellStyle name="Normal 3 2 2 2 6 2 2 5 2" xfId="45448"/>
    <cellStyle name="Normal 3 2 2 2 6 2 2 6" xfId="31124"/>
    <cellStyle name="Normal 3 2 2 2 6 2 3" xfId="3054"/>
    <cellStyle name="Normal 3 2 2 2 6 2 3 2" xfId="6714"/>
    <cellStyle name="Normal 3 2 2 2 6 2 3 2 2" xfId="13974"/>
    <cellStyle name="Normal 3 2 2 2 6 2 3 2 2 2" xfId="28352"/>
    <cellStyle name="Normal 3 2 2 2 6 2 3 2 2 2 2" xfId="57086"/>
    <cellStyle name="Normal 3 2 2 2 6 2 3 2 2 3" xfId="42762"/>
    <cellStyle name="Normal 3 2 2 2 6 2 3 2 3" xfId="21189"/>
    <cellStyle name="Normal 3 2 2 2 6 2 3 2 3 2" xfId="49924"/>
    <cellStyle name="Normal 3 2 2 2 6 2 3 2 4" xfId="35600"/>
    <cellStyle name="Normal 3 2 2 2 6 2 3 3" xfId="10387"/>
    <cellStyle name="Normal 3 2 2 2 6 2 3 3 2" xfId="24770"/>
    <cellStyle name="Normal 3 2 2 2 6 2 3 3 2 2" xfId="53505"/>
    <cellStyle name="Normal 3 2 2 2 6 2 3 3 3" xfId="39181"/>
    <cellStyle name="Normal 3 2 2 2 6 2 3 4" xfId="17607"/>
    <cellStyle name="Normal 3 2 2 2 6 2 3 4 2" xfId="46343"/>
    <cellStyle name="Normal 3 2 2 2 6 2 3 5" xfId="32019"/>
    <cellStyle name="Normal 3 2 2 2 6 2 4" xfId="4919"/>
    <cellStyle name="Normal 3 2 2 2 6 2 4 2" xfId="12184"/>
    <cellStyle name="Normal 3 2 2 2 6 2 4 2 2" xfId="26562"/>
    <cellStyle name="Normal 3 2 2 2 6 2 4 2 2 2" xfId="55296"/>
    <cellStyle name="Normal 3 2 2 2 6 2 4 2 3" xfId="40972"/>
    <cellStyle name="Normal 3 2 2 2 6 2 4 3" xfId="19399"/>
    <cellStyle name="Normal 3 2 2 2 6 2 4 3 2" xfId="48134"/>
    <cellStyle name="Normal 3 2 2 2 6 2 4 4" xfId="33810"/>
    <cellStyle name="Normal 3 2 2 2 6 2 5" xfId="8591"/>
    <cellStyle name="Normal 3 2 2 2 6 2 5 2" xfId="22980"/>
    <cellStyle name="Normal 3 2 2 2 6 2 5 2 2" xfId="51715"/>
    <cellStyle name="Normal 3 2 2 2 6 2 5 3" xfId="37391"/>
    <cellStyle name="Normal 3 2 2 2 6 2 6" xfId="15817"/>
    <cellStyle name="Normal 3 2 2 2 6 2 6 2" xfId="44553"/>
    <cellStyle name="Normal 3 2 2 2 6 2 7" xfId="30229"/>
    <cellStyle name="Normal 3 2 2 2 6 3" xfId="1711"/>
    <cellStyle name="Normal 3 2 2 2 6 3 2" xfId="3503"/>
    <cellStyle name="Normal 3 2 2 2 6 3 2 2" xfId="7162"/>
    <cellStyle name="Normal 3 2 2 2 6 3 2 2 2" xfId="14422"/>
    <cellStyle name="Normal 3 2 2 2 6 3 2 2 2 2" xfId="28800"/>
    <cellStyle name="Normal 3 2 2 2 6 3 2 2 2 2 2" xfId="57534"/>
    <cellStyle name="Normal 3 2 2 2 6 3 2 2 2 3" xfId="43210"/>
    <cellStyle name="Normal 3 2 2 2 6 3 2 2 3" xfId="21637"/>
    <cellStyle name="Normal 3 2 2 2 6 3 2 2 3 2" xfId="50372"/>
    <cellStyle name="Normal 3 2 2 2 6 3 2 2 4" xfId="36048"/>
    <cellStyle name="Normal 3 2 2 2 6 3 2 3" xfId="10835"/>
    <cellStyle name="Normal 3 2 2 2 6 3 2 3 2" xfId="25218"/>
    <cellStyle name="Normal 3 2 2 2 6 3 2 3 2 2" xfId="53953"/>
    <cellStyle name="Normal 3 2 2 2 6 3 2 3 3" xfId="39629"/>
    <cellStyle name="Normal 3 2 2 2 6 3 2 4" xfId="18055"/>
    <cellStyle name="Normal 3 2 2 2 6 3 2 4 2" xfId="46791"/>
    <cellStyle name="Normal 3 2 2 2 6 3 2 5" xfId="32467"/>
    <cellStyle name="Normal 3 2 2 2 6 3 3" xfId="5372"/>
    <cellStyle name="Normal 3 2 2 2 6 3 3 2" xfId="12632"/>
    <cellStyle name="Normal 3 2 2 2 6 3 3 2 2" xfId="27010"/>
    <cellStyle name="Normal 3 2 2 2 6 3 3 2 2 2" xfId="55744"/>
    <cellStyle name="Normal 3 2 2 2 6 3 3 2 3" xfId="41420"/>
    <cellStyle name="Normal 3 2 2 2 6 3 3 3" xfId="19847"/>
    <cellStyle name="Normal 3 2 2 2 6 3 3 3 2" xfId="48582"/>
    <cellStyle name="Normal 3 2 2 2 6 3 3 4" xfId="34258"/>
    <cellStyle name="Normal 3 2 2 2 6 3 4" xfId="9045"/>
    <cellStyle name="Normal 3 2 2 2 6 3 4 2" xfId="23428"/>
    <cellStyle name="Normal 3 2 2 2 6 3 4 2 2" xfId="52163"/>
    <cellStyle name="Normal 3 2 2 2 6 3 4 3" xfId="37839"/>
    <cellStyle name="Normal 3 2 2 2 6 3 5" xfId="16265"/>
    <cellStyle name="Normal 3 2 2 2 6 3 5 2" xfId="45001"/>
    <cellStyle name="Normal 3 2 2 2 6 3 6" xfId="30677"/>
    <cellStyle name="Normal 3 2 2 2 6 4" xfId="2607"/>
    <cellStyle name="Normal 3 2 2 2 6 4 2" xfId="6267"/>
    <cellStyle name="Normal 3 2 2 2 6 4 2 2" xfId="13527"/>
    <cellStyle name="Normal 3 2 2 2 6 4 2 2 2" xfId="27905"/>
    <cellStyle name="Normal 3 2 2 2 6 4 2 2 2 2" xfId="56639"/>
    <cellStyle name="Normal 3 2 2 2 6 4 2 2 3" xfId="42315"/>
    <cellStyle name="Normal 3 2 2 2 6 4 2 3" xfId="20742"/>
    <cellStyle name="Normal 3 2 2 2 6 4 2 3 2" xfId="49477"/>
    <cellStyle name="Normal 3 2 2 2 6 4 2 4" xfId="35153"/>
    <cellStyle name="Normal 3 2 2 2 6 4 3" xfId="9940"/>
    <cellStyle name="Normal 3 2 2 2 6 4 3 2" xfId="24323"/>
    <cellStyle name="Normal 3 2 2 2 6 4 3 2 2" xfId="53058"/>
    <cellStyle name="Normal 3 2 2 2 6 4 3 3" xfId="38734"/>
    <cellStyle name="Normal 3 2 2 2 6 4 4" xfId="17160"/>
    <cellStyle name="Normal 3 2 2 2 6 4 4 2" xfId="45896"/>
    <cellStyle name="Normal 3 2 2 2 6 4 5" xfId="31572"/>
    <cellStyle name="Normal 3 2 2 2 6 5" xfId="4471"/>
    <cellStyle name="Normal 3 2 2 2 6 5 2" xfId="11737"/>
    <cellStyle name="Normal 3 2 2 2 6 5 2 2" xfId="26115"/>
    <cellStyle name="Normal 3 2 2 2 6 5 2 2 2" xfId="54849"/>
    <cellStyle name="Normal 3 2 2 2 6 5 2 3" xfId="40525"/>
    <cellStyle name="Normal 3 2 2 2 6 5 3" xfId="18952"/>
    <cellStyle name="Normal 3 2 2 2 6 5 3 2" xfId="47687"/>
    <cellStyle name="Normal 3 2 2 2 6 5 4" xfId="33363"/>
    <cellStyle name="Normal 3 2 2 2 6 6" xfId="8144"/>
    <cellStyle name="Normal 3 2 2 2 6 6 2" xfId="22533"/>
    <cellStyle name="Normal 3 2 2 2 6 6 2 2" xfId="51268"/>
    <cellStyle name="Normal 3 2 2 2 6 6 3" xfId="36944"/>
    <cellStyle name="Normal 3 2 2 2 6 7" xfId="15370"/>
    <cellStyle name="Normal 3 2 2 2 6 7 2" xfId="44106"/>
    <cellStyle name="Normal 3 2 2 2 6 8" xfId="29782"/>
    <cellStyle name="Normal 3 2 2 2 7" xfId="951"/>
    <cellStyle name="Normal 3 2 2 2 7 2" xfId="1934"/>
    <cellStyle name="Normal 3 2 2 2 7 2 2" xfId="3726"/>
    <cellStyle name="Normal 3 2 2 2 7 2 2 2" xfId="7385"/>
    <cellStyle name="Normal 3 2 2 2 7 2 2 2 2" xfId="14645"/>
    <cellStyle name="Normal 3 2 2 2 7 2 2 2 2 2" xfId="29023"/>
    <cellStyle name="Normal 3 2 2 2 7 2 2 2 2 2 2" xfId="57757"/>
    <cellStyle name="Normal 3 2 2 2 7 2 2 2 2 3" xfId="43433"/>
    <cellStyle name="Normal 3 2 2 2 7 2 2 2 3" xfId="21860"/>
    <cellStyle name="Normal 3 2 2 2 7 2 2 2 3 2" xfId="50595"/>
    <cellStyle name="Normal 3 2 2 2 7 2 2 2 4" xfId="36271"/>
    <cellStyle name="Normal 3 2 2 2 7 2 2 3" xfId="11058"/>
    <cellStyle name="Normal 3 2 2 2 7 2 2 3 2" xfId="25441"/>
    <cellStyle name="Normal 3 2 2 2 7 2 2 3 2 2" xfId="54176"/>
    <cellStyle name="Normal 3 2 2 2 7 2 2 3 3" xfId="39852"/>
    <cellStyle name="Normal 3 2 2 2 7 2 2 4" xfId="18278"/>
    <cellStyle name="Normal 3 2 2 2 7 2 2 4 2" xfId="47014"/>
    <cellStyle name="Normal 3 2 2 2 7 2 2 5" xfId="32690"/>
    <cellStyle name="Normal 3 2 2 2 7 2 3" xfId="5595"/>
    <cellStyle name="Normal 3 2 2 2 7 2 3 2" xfId="12855"/>
    <cellStyle name="Normal 3 2 2 2 7 2 3 2 2" xfId="27233"/>
    <cellStyle name="Normal 3 2 2 2 7 2 3 2 2 2" xfId="55967"/>
    <cellStyle name="Normal 3 2 2 2 7 2 3 2 3" xfId="41643"/>
    <cellStyle name="Normal 3 2 2 2 7 2 3 3" xfId="20070"/>
    <cellStyle name="Normal 3 2 2 2 7 2 3 3 2" xfId="48805"/>
    <cellStyle name="Normal 3 2 2 2 7 2 3 4" xfId="34481"/>
    <cellStyle name="Normal 3 2 2 2 7 2 4" xfId="9268"/>
    <cellStyle name="Normal 3 2 2 2 7 2 4 2" xfId="23651"/>
    <cellStyle name="Normal 3 2 2 2 7 2 4 2 2" xfId="52386"/>
    <cellStyle name="Normal 3 2 2 2 7 2 4 3" xfId="38062"/>
    <cellStyle name="Normal 3 2 2 2 7 2 5" xfId="16488"/>
    <cellStyle name="Normal 3 2 2 2 7 2 5 2" xfId="45224"/>
    <cellStyle name="Normal 3 2 2 2 7 2 6" xfId="30900"/>
    <cellStyle name="Normal 3 2 2 2 7 3" xfId="2830"/>
    <cellStyle name="Normal 3 2 2 2 7 3 2" xfId="6490"/>
    <cellStyle name="Normal 3 2 2 2 7 3 2 2" xfId="13750"/>
    <cellStyle name="Normal 3 2 2 2 7 3 2 2 2" xfId="28128"/>
    <cellStyle name="Normal 3 2 2 2 7 3 2 2 2 2" xfId="56862"/>
    <cellStyle name="Normal 3 2 2 2 7 3 2 2 3" xfId="42538"/>
    <cellStyle name="Normal 3 2 2 2 7 3 2 3" xfId="20965"/>
    <cellStyle name="Normal 3 2 2 2 7 3 2 3 2" xfId="49700"/>
    <cellStyle name="Normal 3 2 2 2 7 3 2 4" xfId="35376"/>
    <cellStyle name="Normal 3 2 2 2 7 3 3" xfId="10163"/>
    <cellStyle name="Normal 3 2 2 2 7 3 3 2" xfId="24546"/>
    <cellStyle name="Normal 3 2 2 2 7 3 3 2 2" xfId="53281"/>
    <cellStyle name="Normal 3 2 2 2 7 3 3 3" xfId="38957"/>
    <cellStyle name="Normal 3 2 2 2 7 3 4" xfId="17383"/>
    <cellStyle name="Normal 3 2 2 2 7 3 4 2" xfId="46119"/>
    <cellStyle name="Normal 3 2 2 2 7 3 5" xfId="31795"/>
    <cellStyle name="Normal 3 2 2 2 7 4" xfId="4695"/>
    <cellStyle name="Normal 3 2 2 2 7 4 2" xfId="11960"/>
    <cellStyle name="Normal 3 2 2 2 7 4 2 2" xfId="26338"/>
    <cellStyle name="Normal 3 2 2 2 7 4 2 2 2" xfId="55072"/>
    <cellStyle name="Normal 3 2 2 2 7 4 2 3" xfId="40748"/>
    <cellStyle name="Normal 3 2 2 2 7 4 3" xfId="19175"/>
    <cellStyle name="Normal 3 2 2 2 7 4 3 2" xfId="47910"/>
    <cellStyle name="Normal 3 2 2 2 7 4 4" xfId="33586"/>
    <cellStyle name="Normal 3 2 2 2 7 5" xfId="8367"/>
    <cellStyle name="Normal 3 2 2 2 7 5 2" xfId="22756"/>
    <cellStyle name="Normal 3 2 2 2 7 5 2 2" xfId="51491"/>
    <cellStyle name="Normal 3 2 2 2 7 5 3" xfId="37167"/>
    <cellStyle name="Normal 3 2 2 2 7 6" xfId="15593"/>
    <cellStyle name="Normal 3 2 2 2 7 6 2" xfId="44329"/>
    <cellStyle name="Normal 3 2 2 2 7 7" xfId="30005"/>
    <cellStyle name="Normal 3 2 2 2 8" xfId="1455"/>
    <cellStyle name="Normal 3 2 2 2 8 2" xfId="3279"/>
    <cellStyle name="Normal 3 2 2 2 8 2 2" xfId="6938"/>
    <cellStyle name="Normal 3 2 2 2 8 2 2 2" xfId="14198"/>
    <cellStyle name="Normal 3 2 2 2 8 2 2 2 2" xfId="28576"/>
    <cellStyle name="Normal 3 2 2 2 8 2 2 2 2 2" xfId="57310"/>
    <cellStyle name="Normal 3 2 2 2 8 2 2 2 3" xfId="42986"/>
    <cellStyle name="Normal 3 2 2 2 8 2 2 3" xfId="21413"/>
    <cellStyle name="Normal 3 2 2 2 8 2 2 3 2" xfId="50148"/>
    <cellStyle name="Normal 3 2 2 2 8 2 2 4" xfId="35824"/>
    <cellStyle name="Normal 3 2 2 2 8 2 3" xfId="10611"/>
    <cellStyle name="Normal 3 2 2 2 8 2 3 2" xfId="24994"/>
    <cellStyle name="Normal 3 2 2 2 8 2 3 2 2" xfId="53729"/>
    <cellStyle name="Normal 3 2 2 2 8 2 3 3" xfId="39405"/>
    <cellStyle name="Normal 3 2 2 2 8 2 4" xfId="17831"/>
    <cellStyle name="Normal 3 2 2 2 8 2 4 2" xfId="46567"/>
    <cellStyle name="Normal 3 2 2 2 8 2 5" xfId="32243"/>
    <cellStyle name="Normal 3 2 2 2 8 3" xfId="5146"/>
    <cellStyle name="Normal 3 2 2 2 8 3 2" xfId="12408"/>
    <cellStyle name="Normal 3 2 2 2 8 3 2 2" xfId="26786"/>
    <cellStyle name="Normal 3 2 2 2 8 3 2 2 2" xfId="55520"/>
    <cellStyle name="Normal 3 2 2 2 8 3 2 3" xfId="41196"/>
    <cellStyle name="Normal 3 2 2 2 8 3 3" xfId="19623"/>
    <cellStyle name="Normal 3 2 2 2 8 3 3 2" xfId="48358"/>
    <cellStyle name="Normal 3 2 2 2 8 3 4" xfId="34034"/>
    <cellStyle name="Normal 3 2 2 2 8 4" xfId="8818"/>
    <cellStyle name="Normal 3 2 2 2 8 4 2" xfId="23204"/>
    <cellStyle name="Normal 3 2 2 2 8 4 2 2" xfId="51939"/>
    <cellStyle name="Normal 3 2 2 2 8 4 3" xfId="37615"/>
    <cellStyle name="Normal 3 2 2 2 8 5" xfId="16041"/>
    <cellStyle name="Normal 3 2 2 2 8 5 2" xfId="44777"/>
    <cellStyle name="Normal 3 2 2 2 8 6" xfId="30453"/>
    <cellStyle name="Normal 3 2 2 2 9" xfId="2383"/>
    <cellStyle name="Normal 3 2 2 2 9 2" xfId="6043"/>
    <cellStyle name="Normal 3 2 2 2 9 2 2" xfId="13303"/>
    <cellStyle name="Normal 3 2 2 2 9 2 2 2" xfId="27681"/>
    <cellStyle name="Normal 3 2 2 2 9 2 2 2 2" xfId="56415"/>
    <cellStyle name="Normal 3 2 2 2 9 2 2 3" xfId="42091"/>
    <cellStyle name="Normal 3 2 2 2 9 2 3" xfId="20518"/>
    <cellStyle name="Normal 3 2 2 2 9 2 3 2" xfId="49253"/>
    <cellStyle name="Normal 3 2 2 2 9 2 4" xfId="34929"/>
    <cellStyle name="Normal 3 2 2 2 9 3" xfId="9716"/>
    <cellStyle name="Normal 3 2 2 2 9 3 2" xfId="24099"/>
    <cellStyle name="Normal 3 2 2 2 9 3 2 2" xfId="52834"/>
    <cellStyle name="Normal 3 2 2 2 9 3 3" xfId="38510"/>
    <cellStyle name="Normal 3 2 2 2 9 4" xfId="16936"/>
    <cellStyle name="Normal 3 2 2 2 9 4 2" xfId="45672"/>
    <cellStyle name="Normal 3 2 2 2 9 5" xfId="31348"/>
    <cellStyle name="Normal 3 2 2 3" xfId="269"/>
    <cellStyle name="Normal 3 2 2 3 10" xfId="7911"/>
    <cellStyle name="Normal 3 2 2 3 10 2" xfId="22316"/>
    <cellStyle name="Normal 3 2 2 3 10 2 2" xfId="51051"/>
    <cellStyle name="Normal 3 2 2 3 10 3" xfId="36727"/>
    <cellStyle name="Normal 3 2 2 3 11" xfId="15153"/>
    <cellStyle name="Normal 3 2 2 3 11 2" xfId="43889"/>
    <cellStyle name="Normal 3 2 2 3 12" xfId="29565"/>
    <cellStyle name="Normal 3 2 2 3 2" xfId="359"/>
    <cellStyle name="Normal 3 2 2 3 2 10" xfId="15181"/>
    <cellStyle name="Normal 3 2 2 3 2 10 2" xfId="43917"/>
    <cellStyle name="Normal 3 2 2 3 2 11" xfId="29593"/>
    <cellStyle name="Normal 3 2 2 3 2 2" xfId="459"/>
    <cellStyle name="Normal 3 2 2 3 2 2 10" xfId="29649"/>
    <cellStyle name="Normal 3 2 2 3 2 2 2" xfId="659"/>
    <cellStyle name="Normal 3 2 2 3 2 2 2 2" xfId="931"/>
    <cellStyle name="Normal 3 2 2 3 2 2 2 2 2" xfId="1378"/>
    <cellStyle name="Normal 3 2 2 3 2 2 2 2 2 2" xfId="2361"/>
    <cellStyle name="Normal 3 2 2 3 2 2 2 2 2 2 2" xfId="4153"/>
    <cellStyle name="Normal 3 2 2 3 2 2 2 2 2 2 2 2" xfId="7812"/>
    <cellStyle name="Normal 3 2 2 3 2 2 2 2 2 2 2 2 2" xfId="15072"/>
    <cellStyle name="Normal 3 2 2 3 2 2 2 2 2 2 2 2 2 2" xfId="29450"/>
    <cellStyle name="Normal 3 2 2 3 2 2 2 2 2 2 2 2 2 2 2" xfId="58184"/>
    <cellStyle name="Normal 3 2 2 3 2 2 2 2 2 2 2 2 2 3" xfId="43860"/>
    <cellStyle name="Normal 3 2 2 3 2 2 2 2 2 2 2 2 3" xfId="22287"/>
    <cellStyle name="Normal 3 2 2 3 2 2 2 2 2 2 2 2 3 2" xfId="51022"/>
    <cellStyle name="Normal 3 2 2 3 2 2 2 2 2 2 2 2 4" xfId="36698"/>
    <cellStyle name="Normal 3 2 2 3 2 2 2 2 2 2 2 3" xfId="11485"/>
    <cellStyle name="Normal 3 2 2 3 2 2 2 2 2 2 2 3 2" xfId="25868"/>
    <cellStyle name="Normal 3 2 2 3 2 2 2 2 2 2 2 3 2 2" xfId="54603"/>
    <cellStyle name="Normal 3 2 2 3 2 2 2 2 2 2 2 3 3" xfId="40279"/>
    <cellStyle name="Normal 3 2 2 3 2 2 2 2 2 2 2 4" xfId="18705"/>
    <cellStyle name="Normal 3 2 2 3 2 2 2 2 2 2 2 4 2" xfId="47441"/>
    <cellStyle name="Normal 3 2 2 3 2 2 2 2 2 2 2 5" xfId="33117"/>
    <cellStyle name="Normal 3 2 2 3 2 2 2 2 2 2 3" xfId="6022"/>
    <cellStyle name="Normal 3 2 2 3 2 2 2 2 2 2 3 2" xfId="13282"/>
    <cellStyle name="Normal 3 2 2 3 2 2 2 2 2 2 3 2 2" xfId="27660"/>
    <cellStyle name="Normal 3 2 2 3 2 2 2 2 2 2 3 2 2 2" xfId="56394"/>
    <cellStyle name="Normal 3 2 2 3 2 2 2 2 2 2 3 2 3" xfId="42070"/>
    <cellStyle name="Normal 3 2 2 3 2 2 2 2 2 2 3 3" xfId="20497"/>
    <cellStyle name="Normal 3 2 2 3 2 2 2 2 2 2 3 3 2" xfId="49232"/>
    <cellStyle name="Normal 3 2 2 3 2 2 2 2 2 2 3 4" xfId="34908"/>
    <cellStyle name="Normal 3 2 2 3 2 2 2 2 2 2 4" xfId="9695"/>
    <cellStyle name="Normal 3 2 2 3 2 2 2 2 2 2 4 2" xfId="24078"/>
    <cellStyle name="Normal 3 2 2 3 2 2 2 2 2 2 4 2 2" xfId="52813"/>
    <cellStyle name="Normal 3 2 2 3 2 2 2 2 2 2 4 3" xfId="38489"/>
    <cellStyle name="Normal 3 2 2 3 2 2 2 2 2 2 5" xfId="16915"/>
    <cellStyle name="Normal 3 2 2 3 2 2 2 2 2 2 5 2" xfId="45651"/>
    <cellStyle name="Normal 3 2 2 3 2 2 2 2 2 2 6" xfId="31327"/>
    <cellStyle name="Normal 3 2 2 3 2 2 2 2 2 3" xfId="3257"/>
    <cellStyle name="Normal 3 2 2 3 2 2 2 2 2 3 2" xfId="6917"/>
    <cellStyle name="Normal 3 2 2 3 2 2 2 2 2 3 2 2" xfId="14177"/>
    <cellStyle name="Normal 3 2 2 3 2 2 2 2 2 3 2 2 2" xfId="28555"/>
    <cellStyle name="Normal 3 2 2 3 2 2 2 2 2 3 2 2 2 2" xfId="57289"/>
    <cellStyle name="Normal 3 2 2 3 2 2 2 2 2 3 2 2 3" xfId="42965"/>
    <cellStyle name="Normal 3 2 2 3 2 2 2 2 2 3 2 3" xfId="21392"/>
    <cellStyle name="Normal 3 2 2 3 2 2 2 2 2 3 2 3 2" xfId="50127"/>
    <cellStyle name="Normal 3 2 2 3 2 2 2 2 2 3 2 4" xfId="35803"/>
    <cellStyle name="Normal 3 2 2 3 2 2 2 2 2 3 3" xfId="10590"/>
    <cellStyle name="Normal 3 2 2 3 2 2 2 2 2 3 3 2" xfId="24973"/>
    <cellStyle name="Normal 3 2 2 3 2 2 2 2 2 3 3 2 2" xfId="53708"/>
    <cellStyle name="Normal 3 2 2 3 2 2 2 2 2 3 3 3" xfId="39384"/>
    <cellStyle name="Normal 3 2 2 3 2 2 2 2 2 3 4" xfId="17810"/>
    <cellStyle name="Normal 3 2 2 3 2 2 2 2 2 3 4 2" xfId="46546"/>
    <cellStyle name="Normal 3 2 2 3 2 2 2 2 2 3 5" xfId="32222"/>
    <cellStyle name="Normal 3 2 2 3 2 2 2 2 2 4" xfId="5122"/>
    <cellStyle name="Normal 3 2 2 3 2 2 2 2 2 4 2" xfId="12387"/>
    <cellStyle name="Normal 3 2 2 3 2 2 2 2 2 4 2 2" xfId="26765"/>
    <cellStyle name="Normal 3 2 2 3 2 2 2 2 2 4 2 2 2" xfId="55499"/>
    <cellStyle name="Normal 3 2 2 3 2 2 2 2 2 4 2 3" xfId="41175"/>
    <cellStyle name="Normal 3 2 2 3 2 2 2 2 2 4 3" xfId="19602"/>
    <cellStyle name="Normal 3 2 2 3 2 2 2 2 2 4 3 2" xfId="48337"/>
    <cellStyle name="Normal 3 2 2 3 2 2 2 2 2 4 4" xfId="34013"/>
    <cellStyle name="Normal 3 2 2 3 2 2 2 2 2 5" xfId="8794"/>
    <cellStyle name="Normal 3 2 2 3 2 2 2 2 2 5 2" xfId="23183"/>
    <cellStyle name="Normal 3 2 2 3 2 2 2 2 2 5 2 2" xfId="51918"/>
    <cellStyle name="Normal 3 2 2 3 2 2 2 2 2 5 3" xfId="37594"/>
    <cellStyle name="Normal 3 2 2 3 2 2 2 2 2 6" xfId="16020"/>
    <cellStyle name="Normal 3 2 2 3 2 2 2 2 2 6 2" xfId="44756"/>
    <cellStyle name="Normal 3 2 2 3 2 2 2 2 2 7" xfId="30432"/>
    <cellStyle name="Normal 3 2 2 3 2 2 2 2 3" xfId="1914"/>
    <cellStyle name="Normal 3 2 2 3 2 2 2 2 3 2" xfId="3706"/>
    <cellStyle name="Normal 3 2 2 3 2 2 2 2 3 2 2" xfId="7365"/>
    <cellStyle name="Normal 3 2 2 3 2 2 2 2 3 2 2 2" xfId="14625"/>
    <cellStyle name="Normal 3 2 2 3 2 2 2 2 3 2 2 2 2" xfId="29003"/>
    <cellStyle name="Normal 3 2 2 3 2 2 2 2 3 2 2 2 2 2" xfId="57737"/>
    <cellStyle name="Normal 3 2 2 3 2 2 2 2 3 2 2 2 3" xfId="43413"/>
    <cellStyle name="Normal 3 2 2 3 2 2 2 2 3 2 2 3" xfId="21840"/>
    <cellStyle name="Normal 3 2 2 3 2 2 2 2 3 2 2 3 2" xfId="50575"/>
    <cellStyle name="Normal 3 2 2 3 2 2 2 2 3 2 2 4" xfId="36251"/>
    <cellStyle name="Normal 3 2 2 3 2 2 2 2 3 2 3" xfId="11038"/>
    <cellStyle name="Normal 3 2 2 3 2 2 2 2 3 2 3 2" xfId="25421"/>
    <cellStyle name="Normal 3 2 2 3 2 2 2 2 3 2 3 2 2" xfId="54156"/>
    <cellStyle name="Normal 3 2 2 3 2 2 2 2 3 2 3 3" xfId="39832"/>
    <cellStyle name="Normal 3 2 2 3 2 2 2 2 3 2 4" xfId="18258"/>
    <cellStyle name="Normal 3 2 2 3 2 2 2 2 3 2 4 2" xfId="46994"/>
    <cellStyle name="Normal 3 2 2 3 2 2 2 2 3 2 5" xfId="32670"/>
    <cellStyle name="Normal 3 2 2 3 2 2 2 2 3 3" xfId="5575"/>
    <cellStyle name="Normal 3 2 2 3 2 2 2 2 3 3 2" xfId="12835"/>
    <cellStyle name="Normal 3 2 2 3 2 2 2 2 3 3 2 2" xfId="27213"/>
    <cellStyle name="Normal 3 2 2 3 2 2 2 2 3 3 2 2 2" xfId="55947"/>
    <cellStyle name="Normal 3 2 2 3 2 2 2 2 3 3 2 3" xfId="41623"/>
    <cellStyle name="Normal 3 2 2 3 2 2 2 2 3 3 3" xfId="20050"/>
    <cellStyle name="Normal 3 2 2 3 2 2 2 2 3 3 3 2" xfId="48785"/>
    <cellStyle name="Normal 3 2 2 3 2 2 2 2 3 3 4" xfId="34461"/>
    <cellStyle name="Normal 3 2 2 3 2 2 2 2 3 4" xfId="9248"/>
    <cellStyle name="Normal 3 2 2 3 2 2 2 2 3 4 2" xfId="23631"/>
    <cellStyle name="Normal 3 2 2 3 2 2 2 2 3 4 2 2" xfId="52366"/>
    <cellStyle name="Normal 3 2 2 3 2 2 2 2 3 4 3" xfId="38042"/>
    <cellStyle name="Normal 3 2 2 3 2 2 2 2 3 5" xfId="16468"/>
    <cellStyle name="Normal 3 2 2 3 2 2 2 2 3 5 2" xfId="45204"/>
    <cellStyle name="Normal 3 2 2 3 2 2 2 2 3 6" xfId="30880"/>
    <cellStyle name="Normal 3 2 2 3 2 2 2 2 4" xfId="2810"/>
    <cellStyle name="Normal 3 2 2 3 2 2 2 2 4 2" xfId="6470"/>
    <cellStyle name="Normal 3 2 2 3 2 2 2 2 4 2 2" xfId="13730"/>
    <cellStyle name="Normal 3 2 2 3 2 2 2 2 4 2 2 2" xfId="28108"/>
    <cellStyle name="Normal 3 2 2 3 2 2 2 2 4 2 2 2 2" xfId="56842"/>
    <cellStyle name="Normal 3 2 2 3 2 2 2 2 4 2 2 3" xfId="42518"/>
    <cellStyle name="Normal 3 2 2 3 2 2 2 2 4 2 3" xfId="20945"/>
    <cellStyle name="Normal 3 2 2 3 2 2 2 2 4 2 3 2" xfId="49680"/>
    <cellStyle name="Normal 3 2 2 3 2 2 2 2 4 2 4" xfId="35356"/>
    <cellStyle name="Normal 3 2 2 3 2 2 2 2 4 3" xfId="10143"/>
    <cellStyle name="Normal 3 2 2 3 2 2 2 2 4 3 2" xfId="24526"/>
    <cellStyle name="Normal 3 2 2 3 2 2 2 2 4 3 2 2" xfId="53261"/>
    <cellStyle name="Normal 3 2 2 3 2 2 2 2 4 3 3" xfId="38937"/>
    <cellStyle name="Normal 3 2 2 3 2 2 2 2 4 4" xfId="17363"/>
    <cellStyle name="Normal 3 2 2 3 2 2 2 2 4 4 2" xfId="46099"/>
    <cellStyle name="Normal 3 2 2 3 2 2 2 2 4 5" xfId="31775"/>
    <cellStyle name="Normal 3 2 2 3 2 2 2 2 5" xfId="4675"/>
    <cellStyle name="Normal 3 2 2 3 2 2 2 2 5 2" xfId="11940"/>
    <cellStyle name="Normal 3 2 2 3 2 2 2 2 5 2 2" xfId="26318"/>
    <cellStyle name="Normal 3 2 2 3 2 2 2 2 5 2 2 2" xfId="55052"/>
    <cellStyle name="Normal 3 2 2 3 2 2 2 2 5 2 3" xfId="40728"/>
    <cellStyle name="Normal 3 2 2 3 2 2 2 2 5 3" xfId="19155"/>
    <cellStyle name="Normal 3 2 2 3 2 2 2 2 5 3 2" xfId="47890"/>
    <cellStyle name="Normal 3 2 2 3 2 2 2 2 5 4" xfId="33566"/>
    <cellStyle name="Normal 3 2 2 3 2 2 2 2 6" xfId="8347"/>
    <cellStyle name="Normal 3 2 2 3 2 2 2 2 6 2" xfId="22736"/>
    <cellStyle name="Normal 3 2 2 3 2 2 2 2 6 2 2" xfId="51471"/>
    <cellStyle name="Normal 3 2 2 3 2 2 2 2 6 3" xfId="37147"/>
    <cellStyle name="Normal 3 2 2 3 2 2 2 2 7" xfId="15573"/>
    <cellStyle name="Normal 3 2 2 3 2 2 2 2 7 2" xfId="44309"/>
    <cellStyle name="Normal 3 2 2 3 2 2 2 2 8" xfId="29985"/>
    <cellStyle name="Normal 3 2 2 3 2 2 2 3" xfId="1154"/>
    <cellStyle name="Normal 3 2 2 3 2 2 2 3 2" xfId="2137"/>
    <cellStyle name="Normal 3 2 2 3 2 2 2 3 2 2" xfId="3929"/>
    <cellStyle name="Normal 3 2 2 3 2 2 2 3 2 2 2" xfId="7588"/>
    <cellStyle name="Normal 3 2 2 3 2 2 2 3 2 2 2 2" xfId="14848"/>
    <cellStyle name="Normal 3 2 2 3 2 2 2 3 2 2 2 2 2" xfId="29226"/>
    <cellStyle name="Normal 3 2 2 3 2 2 2 3 2 2 2 2 2 2" xfId="57960"/>
    <cellStyle name="Normal 3 2 2 3 2 2 2 3 2 2 2 2 3" xfId="43636"/>
    <cellStyle name="Normal 3 2 2 3 2 2 2 3 2 2 2 3" xfId="22063"/>
    <cellStyle name="Normal 3 2 2 3 2 2 2 3 2 2 2 3 2" xfId="50798"/>
    <cellStyle name="Normal 3 2 2 3 2 2 2 3 2 2 2 4" xfId="36474"/>
    <cellStyle name="Normal 3 2 2 3 2 2 2 3 2 2 3" xfId="11261"/>
    <cellStyle name="Normal 3 2 2 3 2 2 2 3 2 2 3 2" xfId="25644"/>
    <cellStyle name="Normal 3 2 2 3 2 2 2 3 2 2 3 2 2" xfId="54379"/>
    <cellStyle name="Normal 3 2 2 3 2 2 2 3 2 2 3 3" xfId="40055"/>
    <cellStyle name="Normal 3 2 2 3 2 2 2 3 2 2 4" xfId="18481"/>
    <cellStyle name="Normal 3 2 2 3 2 2 2 3 2 2 4 2" xfId="47217"/>
    <cellStyle name="Normal 3 2 2 3 2 2 2 3 2 2 5" xfId="32893"/>
    <cellStyle name="Normal 3 2 2 3 2 2 2 3 2 3" xfId="5798"/>
    <cellStyle name="Normal 3 2 2 3 2 2 2 3 2 3 2" xfId="13058"/>
    <cellStyle name="Normal 3 2 2 3 2 2 2 3 2 3 2 2" xfId="27436"/>
    <cellStyle name="Normal 3 2 2 3 2 2 2 3 2 3 2 2 2" xfId="56170"/>
    <cellStyle name="Normal 3 2 2 3 2 2 2 3 2 3 2 3" xfId="41846"/>
    <cellStyle name="Normal 3 2 2 3 2 2 2 3 2 3 3" xfId="20273"/>
    <cellStyle name="Normal 3 2 2 3 2 2 2 3 2 3 3 2" xfId="49008"/>
    <cellStyle name="Normal 3 2 2 3 2 2 2 3 2 3 4" xfId="34684"/>
    <cellStyle name="Normal 3 2 2 3 2 2 2 3 2 4" xfId="9471"/>
    <cellStyle name="Normal 3 2 2 3 2 2 2 3 2 4 2" xfId="23854"/>
    <cellStyle name="Normal 3 2 2 3 2 2 2 3 2 4 2 2" xfId="52589"/>
    <cellStyle name="Normal 3 2 2 3 2 2 2 3 2 4 3" xfId="38265"/>
    <cellStyle name="Normal 3 2 2 3 2 2 2 3 2 5" xfId="16691"/>
    <cellStyle name="Normal 3 2 2 3 2 2 2 3 2 5 2" xfId="45427"/>
    <cellStyle name="Normal 3 2 2 3 2 2 2 3 2 6" xfId="31103"/>
    <cellStyle name="Normal 3 2 2 3 2 2 2 3 3" xfId="3033"/>
    <cellStyle name="Normal 3 2 2 3 2 2 2 3 3 2" xfId="6693"/>
    <cellStyle name="Normal 3 2 2 3 2 2 2 3 3 2 2" xfId="13953"/>
    <cellStyle name="Normal 3 2 2 3 2 2 2 3 3 2 2 2" xfId="28331"/>
    <cellStyle name="Normal 3 2 2 3 2 2 2 3 3 2 2 2 2" xfId="57065"/>
    <cellStyle name="Normal 3 2 2 3 2 2 2 3 3 2 2 3" xfId="42741"/>
    <cellStyle name="Normal 3 2 2 3 2 2 2 3 3 2 3" xfId="21168"/>
    <cellStyle name="Normal 3 2 2 3 2 2 2 3 3 2 3 2" xfId="49903"/>
    <cellStyle name="Normal 3 2 2 3 2 2 2 3 3 2 4" xfId="35579"/>
    <cellStyle name="Normal 3 2 2 3 2 2 2 3 3 3" xfId="10366"/>
    <cellStyle name="Normal 3 2 2 3 2 2 2 3 3 3 2" xfId="24749"/>
    <cellStyle name="Normal 3 2 2 3 2 2 2 3 3 3 2 2" xfId="53484"/>
    <cellStyle name="Normal 3 2 2 3 2 2 2 3 3 3 3" xfId="39160"/>
    <cellStyle name="Normal 3 2 2 3 2 2 2 3 3 4" xfId="17586"/>
    <cellStyle name="Normal 3 2 2 3 2 2 2 3 3 4 2" xfId="46322"/>
    <cellStyle name="Normal 3 2 2 3 2 2 2 3 3 5" xfId="31998"/>
    <cellStyle name="Normal 3 2 2 3 2 2 2 3 4" xfId="4898"/>
    <cellStyle name="Normal 3 2 2 3 2 2 2 3 4 2" xfId="12163"/>
    <cellStyle name="Normal 3 2 2 3 2 2 2 3 4 2 2" xfId="26541"/>
    <cellStyle name="Normal 3 2 2 3 2 2 2 3 4 2 2 2" xfId="55275"/>
    <cellStyle name="Normal 3 2 2 3 2 2 2 3 4 2 3" xfId="40951"/>
    <cellStyle name="Normal 3 2 2 3 2 2 2 3 4 3" xfId="19378"/>
    <cellStyle name="Normal 3 2 2 3 2 2 2 3 4 3 2" xfId="48113"/>
    <cellStyle name="Normal 3 2 2 3 2 2 2 3 4 4" xfId="33789"/>
    <cellStyle name="Normal 3 2 2 3 2 2 2 3 5" xfId="8570"/>
    <cellStyle name="Normal 3 2 2 3 2 2 2 3 5 2" xfId="22959"/>
    <cellStyle name="Normal 3 2 2 3 2 2 2 3 5 2 2" xfId="51694"/>
    <cellStyle name="Normal 3 2 2 3 2 2 2 3 5 3" xfId="37370"/>
    <cellStyle name="Normal 3 2 2 3 2 2 2 3 6" xfId="15796"/>
    <cellStyle name="Normal 3 2 2 3 2 2 2 3 6 2" xfId="44532"/>
    <cellStyle name="Normal 3 2 2 3 2 2 2 3 7" xfId="30208"/>
    <cellStyle name="Normal 3 2 2 3 2 2 2 4" xfId="1686"/>
    <cellStyle name="Normal 3 2 2 3 2 2 2 4 2" xfId="3482"/>
    <cellStyle name="Normal 3 2 2 3 2 2 2 4 2 2" xfId="7141"/>
    <cellStyle name="Normal 3 2 2 3 2 2 2 4 2 2 2" xfId="14401"/>
    <cellStyle name="Normal 3 2 2 3 2 2 2 4 2 2 2 2" xfId="28779"/>
    <cellStyle name="Normal 3 2 2 3 2 2 2 4 2 2 2 2 2" xfId="57513"/>
    <cellStyle name="Normal 3 2 2 3 2 2 2 4 2 2 2 3" xfId="43189"/>
    <cellStyle name="Normal 3 2 2 3 2 2 2 4 2 2 3" xfId="21616"/>
    <cellStyle name="Normal 3 2 2 3 2 2 2 4 2 2 3 2" xfId="50351"/>
    <cellStyle name="Normal 3 2 2 3 2 2 2 4 2 2 4" xfId="36027"/>
    <cellStyle name="Normal 3 2 2 3 2 2 2 4 2 3" xfId="10814"/>
    <cellStyle name="Normal 3 2 2 3 2 2 2 4 2 3 2" xfId="25197"/>
    <cellStyle name="Normal 3 2 2 3 2 2 2 4 2 3 2 2" xfId="53932"/>
    <cellStyle name="Normal 3 2 2 3 2 2 2 4 2 3 3" xfId="39608"/>
    <cellStyle name="Normal 3 2 2 3 2 2 2 4 2 4" xfId="18034"/>
    <cellStyle name="Normal 3 2 2 3 2 2 2 4 2 4 2" xfId="46770"/>
    <cellStyle name="Normal 3 2 2 3 2 2 2 4 2 5" xfId="32446"/>
    <cellStyle name="Normal 3 2 2 3 2 2 2 4 3" xfId="5351"/>
    <cellStyle name="Normal 3 2 2 3 2 2 2 4 3 2" xfId="12611"/>
    <cellStyle name="Normal 3 2 2 3 2 2 2 4 3 2 2" xfId="26989"/>
    <cellStyle name="Normal 3 2 2 3 2 2 2 4 3 2 2 2" xfId="55723"/>
    <cellStyle name="Normal 3 2 2 3 2 2 2 4 3 2 3" xfId="41399"/>
    <cellStyle name="Normal 3 2 2 3 2 2 2 4 3 3" xfId="19826"/>
    <cellStyle name="Normal 3 2 2 3 2 2 2 4 3 3 2" xfId="48561"/>
    <cellStyle name="Normal 3 2 2 3 2 2 2 4 3 4" xfId="34237"/>
    <cellStyle name="Normal 3 2 2 3 2 2 2 4 4" xfId="9024"/>
    <cellStyle name="Normal 3 2 2 3 2 2 2 4 4 2" xfId="23407"/>
    <cellStyle name="Normal 3 2 2 3 2 2 2 4 4 2 2" xfId="52142"/>
    <cellStyle name="Normal 3 2 2 3 2 2 2 4 4 3" xfId="37818"/>
    <cellStyle name="Normal 3 2 2 3 2 2 2 4 5" xfId="16244"/>
    <cellStyle name="Normal 3 2 2 3 2 2 2 4 5 2" xfId="44980"/>
    <cellStyle name="Normal 3 2 2 3 2 2 2 4 6" xfId="30656"/>
    <cellStyle name="Normal 3 2 2 3 2 2 2 5" xfId="2586"/>
    <cellStyle name="Normal 3 2 2 3 2 2 2 5 2" xfId="6246"/>
    <cellStyle name="Normal 3 2 2 3 2 2 2 5 2 2" xfId="13506"/>
    <cellStyle name="Normal 3 2 2 3 2 2 2 5 2 2 2" xfId="27884"/>
    <cellStyle name="Normal 3 2 2 3 2 2 2 5 2 2 2 2" xfId="56618"/>
    <cellStyle name="Normal 3 2 2 3 2 2 2 5 2 2 3" xfId="42294"/>
    <cellStyle name="Normal 3 2 2 3 2 2 2 5 2 3" xfId="20721"/>
    <cellStyle name="Normal 3 2 2 3 2 2 2 5 2 3 2" xfId="49456"/>
    <cellStyle name="Normal 3 2 2 3 2 2 2 5 2 4" xfId="35132"/>
    <cellStyle name="Normal 3 2 2 3 2 2 2 5 3" xfId="9919"/>
    <cellStyle name="Normal 3 2 2 3 2 2 2 5 3 2" xfId="24302"/>
    <cellStyle name="Normal 3 2 2 3 2 2 2 5 3 2 2" xfId="53037"/>
    <cellStyle name="Normal 3 2 2 3 2 2 2 5 3 3" xfId="38713"/>
    <cellStyle name="Normal 3 2 2 3 2 2 2 5 4" xfId="17139"/>
    <cellStyle name="Normal 3 2 2 3 2 2 2 5 4 2" xfId="45875"/>
    <cellStyle name="Normal 3 2 2 3 2 2 2 5 5" xfId="31551"/>
    <cellStyle name="Normal 3 2 2 3 2 2 2 6" xfId="4449"/>
    <cellStyle name="Normal 3 2 2 3 2 2 2 6 2" xfId="11716"/>
    <cellStyle name="Normal 3 2 2 3 2 2 2 6 2 2" xfId="26094"/>
    <cellStyle name="Normal 3 2 2 3 2 2 2 6 2 2 2" xfId="54828"/>
    <cellStyle name="Normal 3 2 2 3 2 2 2 6 2 3" xfId="40504"/>
    <cellStyle name="Normal 3 2 2 3 2 2 2 6 3" xfId="18931"/>
    <cellStyle name="Normal 3 2 2 3 2 2 2 6 3 2" xfId="47666"/>
    <cellStyle name="Normal 3 2 2 3 2 2 2 6 4" xfId="33342"/>
    <cellStyle name="Normal 3 2 2 3 2 2 2 7" xfId="8120"/>
    <cellStyle name="Normal 3 2 2 3 2 2 2 7 2" xfId="22512"/>
    <cellStyle name="Normal 3 2 2 3 2 2 2 7 2 2" xfId="51247"/>
    <cellStyle name="Normal 3 2 2 3 2 2 2 7 3" xfId="36923"/>
    <cellStyle name="Normal 3 2 2 3 2 2 2 8" xfId="15349"/>
    <cellStyle name="Normal 3 2 2 3 2 2 2 8 2" xfId="44085"/>
    <cellStyle name="Normal 3 2 2 3 2 2 2 9" xfId="29761"/>
    <cellStyle name="Normal 3 2 2 3 2 2 3" xfId="817"/>
    <cellStyle name="Normal 3 2 2 3 2 2 3 2" xfId="1266"/>
    <cellStyle name="Normal 3 2 2 3 2 2 3 2 2" xfId="2249"/>
    <cellStyle name="Normal 3 2 2 3 2 2 3 2 2 2" xfId="4041"/>
    <cellStyle name="Normal 3 2 2 3 2 2 3 2 2 2 2" xfId="7700"/>
    <cellStyle name="Normal 3 2 2 3 2 2 3 2 2 2 2 2" xfId="14960"/>
    <cellStyle name="Normal 3 2 2 3 2 2 3 2 2 2 2 2 2" xfId="29338"/>
    <cellStyle name="Normal 3 2 2 3 2 2 3 2 2 2 2 2 2 2" xfId="58072"/>
    <cellStyle name="Normal 3 2 2 3 2 2 3 2 2 2 2 2 3" xfId="43748"/>
    <cellStyle name="Normal 3 2 2 3 2 2 3 2 2 2 2 3" xfId="22175"/>
    <cellStyle name="Normal 3 2 2 3 2 2 3 2 2 2 2 3 2" xfId="50910"/>
    <cellStyle name="Normal 3 2 2 3 2 2 3 2 2 2 2 4" xfId="36586"/>
    <cellStyle name="Normal 3 2 2 3 2 2 3 2 2 2 3" xfId="11373"/>
    <cellStyle name="Normal 3 2 2 3 2 2 3 2 2 2 3 2" xfId="25756"/>
    <cellStyle name="Normal 3 2 2 3 2 2 3 2 2 2 3 2 2" xfId="54491"/>
    <cellStyle name="Normal 3 2 2 3 2 2 3 2 2 2 3 3" xfId="40167"/>
    <cellStyle name="Normal 3 2 2 3 2 2 3 2 2 2 4" xfId="18593"/>
    <cellStyle name="Normal 3 2 2 3 2 2 3 2 2 2 4 2" xfId="47329"/>
    <cellStyle name="Normal 3 2 2 3 2 2 3 2 2 2 5" xfId="33005"/>
    <cellStyle name="Normal 3 2 2 3 2 2 3 2 2 3" xfId="5910"/>
    <cellStyle name="Normal 3 2 2 3 2 2 3 2 2 3 2" xfId="13170"/>
    <cellStyle name="Normal 3 2 2 3 2 2 3 2 2 3 2 2" xfId="27548"/>
    <cellStyle name="Normal 3 2 2 3 2 2 3 2 2 3 2 2 2" xfId="56282"/>
    <cellStyle name="Normal 3 2 2 3 2 2 3 2 2 3 2 3" xfId="41958"/>
    <cellStyle name="Normal 3 2 2 3 2 2 3 2 2 3 3" xfId="20385"/>
    <cellStyle name="Normal 3 2 2 3 2 2 3 2 2 3 3 2" xfId="49120"/>
    <cellStyle name="Normal 3 2 2 3 2 2 3 2 2 3 4" xfId="34796"/>
    <cellStyle name="Normal 3 2 2 3 2 2 3 2 2 4" xfId="9583"/>
    <cellStyle name="Normal 3 2 2 3 2 2 3 2 2 4 2" xfId="23966"/>
    <cellStyle name="Normal 3 2 2 3 2 2 3 2 2 4 2 2" xfId="52701"/>
    <cellStyle name="Normal 3 2 2 3 2 2 3 2 2 4 3" xfId="38377"/>
    <cellStyle name="Normal 3 2 2 3 2 2 3 2 2 5" xfId="16803"/>
    <cellStyle name="Normal 3 2 2 3 2 2 3 2 2 5 2" xfId="45539"/>
    <cellStyle name="Normal 3 2 2 3 2 2 3 2 2 6" xfId="31215"/>
    <cellStyle name="Normal 3 2 2 3 2 2 3 2 3" xfId="3145"/>
    <cellStyle name="Normal 3 2 2 3 2 2 3 2 3 2" xfId="6805"/>
    <cellStyle name="Normal 3 2 2 3 2 2 3 2 3 2 2" xfId="14065"/>
    <cellStyle name="Normal 3 2 2 3 2 2 3 2 3 2 2 2" xfId="28443"/>
    <cellStyle name="Normal 3 2 2 3 2 2 3 2 3 2 2 2 2" xfId="57177"/>
    <cellStyle name="Normal 3 2 2 3 2 2 3 2 3 2 2 3" xfId="42853"/>
    <cellStyle name="Normal 3 2 2 3 2 2 3 2 3 2 3" xfId="21280"/>
    <cellStyle name="Normal 3 2 2 3 2 2 3 2 3 2 3 2" xfId="50015"/>
    <cellStyle name="Normal 3 2 2 3 2 2 3 2 3 2 4" xfId="35691"/>
    <cellStyle name="Normal 3 2 2 3 2 2 3 2 3 3" xfId="10478"/>
    <cellStyle name="Normal 3 2 2 3 2 2 3 2 3 3 2" xfId="24861"/>
    <cellStyle name="Normal 3 2 2 3 2 2 3 2 3 3 2 2" xfId="53596"/>
    <cellStyle name="Normal 3 2 2 3 2 2 3 2 3 3 3" xfId="39272"/>
    <cellStyle name="Normal 3 2 2 3 2 2 3 2 3 4" xfId="17698"/>
    <cellStyle name="Normal 3 2 2 3 2 2 3 2 3 4 2" xfId="46434"/>
    <cellStyle name="Normal 3 2 2 3 2 2 3 2 3 5" xfId="32110"/>
    <cellStyle name="Normal 3 2 2 3 2 2 3 2 4" xfId="5010"/>
    <cellStyle name="Normal 3 2 2 3 2 2 3 2 4 2" xfId="12275"/>
    <cellStyle name="Normal 3 2 2 3 2 2 3 2 4 2 2" xfId="26653"/>
    <cellStyle name="Normal 3 2 2 3 2 2 3 2 4 2 2 2" xfId="55387"/>
    <cellStyle name="Normal 3 2 2 3 2 2 3 2 4 2 3" xfId="41063"/>
    <cellStyle name="Normal 3 2 2 3 2 2 3 2 4 3" xfId="19490"/>
    <cellStyle name="Normal 3 2 2 3 2 2 3 2 4 3 2" xfId="48225"/>
    <cellStyle name="Normal 3 2 2 3 2 2 3 2 4 4" xfId="33901"/>
    <cellStyle name="Normal 3 2 2 3 2 2 3 2 5" xfId="8682"/>
    <cellStyle name="Normal 3 2 2 3 2 2 3 2 5 2" xfId="23071"/>
    <cellStyle name="Normal 3 2 2 3 2 2 3 2 5 2 2" xfId="51806"/>
    <cellStyle name="Normal 3 2 2 3 2 2 3 2 5 3" xfId="37482"/>
    <cellStyle name="Normal 3 2 2 3 2 2 3 2 6" xfId="15908"/>
    <cellStyle name="Normal 3 2 2 3 2 2 3 2 6 2" xfId="44644"/>
    <cellStyle name="Normal 3 2 2 3 2 2 3 2 7" xfId="30320"/>
    <cellStyle name="Normal 3 2 2 3 2 2 3 3" xfId="1802"/>
    <cellStyle name="Normal 3 2 2 3 2 2 3 3 2" xfId="3594"/>
    <cellStyle name="Normal 3 2 2 3 2 2 3 3 2 2" xfId="7253"/>
    <cellStyle name="Normal 3 2 2 3 2 2 3 3 2 2 2" xfId="14513"/>
    <cellStyle name="Normal 3 2 2 3 2 2 3 3 2 2 2 2" xfId="28891"/>
    <cellStyle name="Normal 3 2 2 3 2 2 3 3 2 2 2 2 2" xfId="57625"/>
    <cellStyle name="Normal 3 2 2 3 2 2 3 3 2 2 2 3" xfId="43301"/>
    <cellStyle name="Normal 3 2 2 3 2 2 3 3 2 2 3" xfId="21728"/>
    <cellStyle name="Normal 3 2 2 3 2 2 3 3 2 2 3 2" xfId="50463"/>
    <cellStyle name="Normal 3 2 2 3 2 2 3 3 2 2 4" xfId="36139"/>
    <cellStyle name="Normal 3 2 2 3 2 2 3 3 2 3" xfId="10926"/>
    <cellStyle name="Normal 3 2 2 3 2 2 3 3 2 3 2" xfId="25309"/>
    <cellStyle name="Normal 3 2 2 3 2 2 3 3 2 3 2 2" xfId="54044"/>
    <cellStyle name="Normal 3 2 2 3 2 2 3 3 2 3 3" xfId="39720"/>
    <cellStyle name="Normal 3 2 2 3 2 2 3 3 2 4" xfId="18146"/>
    <cellStyle name="Normal 3 2 2 3 2 2 3 3 2 4 2" xfId="46882"/>
    <cellStyle name="Normal 3 2 2 3 2 2 3 3 2 5" xfId="32558"/>
    <cellStyle name="Normal 3 2 2 3 2 2 3 3 3" xfId="5463"/>
    <cellStyle name="Normal 3 2 2 3 2 2 3 3 3 2" xfId="12723"/>
    <cellStyle name="Normal 3 2 2 3 2 2 3 3 3 2 2" xfId="27101"/>
    <cellStyle name="Normal 3 2 2 3 2 2 3 3 3 2 2 2" xfId="55835"/>
    <cellStyle name="Normal 3 2 2 3 2 2 3 3 3 2 3" xfId="41511"/>
    <cellStyle name="Normal 3 2 2 3 2 2 3 3 3 3" xfId="19938"/>
    <cellStyle name="Normal 3 2 2 3 2 2 3 3 3 3 2" xfId="48673"/>
    <cellStyle name="Normal 3 2 2 3 2 2 3 3 3 4" xfId="34349"/>
    <cellStyle name="Normal 3 2 2 3 2 2 3 3 4" xfId="9136"/>
    <cellStyle name="Normal 3 2 2 3 2 2 3 3 4 2" xfId="23519"/>
    <cellStyle name="Normal 3 2 2 3 2 2 3 3 4 2 2" xfId="52254"/>
    <cellStyle name="Normal 3 2 2 3 2 2 3 3 4 3" xfId="37930"/>
    <cellStyle name="Normal 3 2 2 3 2 2 3 3 5" xfId="16356"/>
    <cellStyle name="Normal 3 2 2 3 2 2 3 3 5 2" xfId="45092"/>
    <cellStyle name="Normal 3 2 2 3 2 2 3 3 6" xfId="30768"/>
    <cellStyle name="Normal 3 2 2 3 2 2 3 4" xfId="2698"/>
    <cellStyle name="Normal 3 2 2 3 2 2 3 4 2" xfId="6358"/>
    <cellStyle name="Normal 3 2 2 3 2 2 3 4 2 2" xfId="13618"/>
    <cellStyle name="Normal 3 2 2 3 2 2 3 4 2 2 2" xfId="27996"/>
    <cellStyle name="Normal 3 2 2 3 2 2 3 4 2 2 2 2" xfId="56730"/>
    <cellStyle name="Normal 3 2 2 3 2 2 3 4 2 2 3" xfId="42406"/>
    <cellStyle name="Normal 3 2 2 3 2 2 3 4 2 3" xfId="20833"/>
    <cellStyle name="Normal 3 2 2 3 2 2 3 4 2 3 2" xfId="49568"/>
    <cellStyle name="Normal 3 2 2 3 2 2 3 4 2 4" xfId="35244"/>
    <cellStyle name="Normal 3 2 2 3 2 2 3 4 3" xfId="10031"/>
    <cellStyle name="Normal 3 2 2 3 2 2 3 4 3 2" xfId="24414"/>
    <cellStyle name="Normal 3 2 2 3 2 2 3 4 3 2 2" xfId="53149"/>
    <cellStyle name="Normal 3 2 2 3 2 2 3 4 3 3" xfId="38825"/>
    <cellStyle name="Normal 3 2 2 3 2 2 3 4 4" xfId="17251"/>
    <cellStyle name="Normal 3 2 2 3 2 2 3 4 4 2" xfId="45987"/>
    <cellStyle name="Normal 3 2 2 3 2 2 3 4 5" xfId="31663"/>
    <cellStyle name="Normal 3 2 2 3 2 2 3 5" xfId="4562"/>
    <cellStyle name="Normal 3 2 2 3 2 2 3 5 2" xfId="11828"/>
    <cellStyle name="Normal 3 2 2 3 2 2 3 5 2 2" xfId="26206"/>
    <cellStyle name="Normal 3 2 2 3 2 2 3 5 2 2 2" xfId="54940"/>
    <cellStyle name="Normal 3 2 2 3 2 2 3 5 2 3" xfId="40616"/>
    <cellStyle name="Normal 3 2 2 3 2 2 3 5 3" xfId="19043"/>
    <cellStyle name="Normal 3 2 2 3 2 2 3 5 3 2" xfId="47778"/>
    <cellStyle name="Normal 3 2 2 3 2 2 3 5 4" xfId="33454"/>
    <cellStyle name="Normal 3 2 2 3 2 2 3 6" xfId="8235"/>
    <cellStyle name="Normal 3 2 2 3 2 2 3 6 2" xfId="22624"/>
    <cellStyle name="Normal 3 2 2 3 2 2 3 6 2 2" xfId="51359"/>
    <cellStyle name="Normal 3 2 2 3 2 2 3 6 3" xfId="37035"/>
    <cellStyle name="Normal 3 2 2 3 2 2 3 7" xfId="15461"/>
    <cellStyle name="Normal 3 2 2 3 2 2 3 7 2" xfId="44197"/>
    <cellStyle name="Normal 3 2 2 3 2 2 3 8" xfId="29873"/>
    <cellStyle name="Normal 3 2 2 3 2 2 4" xfId="1042"/>
    <cellStyle name="Normal 3 2 2 3 2 2 4 2" xfId="2025"/>
    <cellStyle name="Normal 3 2 2 3 2 2 4 2 2" xfId="3817"/>
    <cellStyle name="Normal 3 2 2 3 2 2 4 2 2 2" xfId="7476"/>
    <cellStyle name="Normal 3 2 2 3 2 2 4 2 2 2 2" xfId="14736"/>
    <cellStyle name="Normal 3 2 2 3 2 2 4 2 2 2 2 2" xfId="29114"/>
    <cellStyle name="Normal 3 2 2 3 2 2 4 2 2 2 2 2 2" xfId="57848"/>
    <cellStyle name="Normal 3 2 2 3 2 2 4 2 2 2 2 3" xfId="43524"/>
    <cellStyle name="Normal 3 2 2 3 2 2 4 2 2 2 3" xfId="21951"/>
    <cellStyle name="Normal 3 2 2 3 2 2 4 2 2 2 3 2" xfId="50686"/>
    <cellStyle name="Normal 3 2 2 3 2 2 4 2 2 2 4" xfId="36362"/>
    <cellStyle name="Normal 3 2 2 3 2 2 4 2 2 3" xfId="11149"/>
    <cellStyle name="Normal 3 2 2 3 2 2 4 2 2 3 2" xfId="25532"/>
    <cellStyle name="Normal 3 2 2 3 2 2 4 2 2 3 2 2" xfId="54267"/>
    <cellStyle name="Normal 3 2 2 3 2 2 4 2 2 3 3" xfId="39943"/>
    <cellStyle name="Normal 3 2 2 3 2 2 4 2 2 4" xfId="18369"/>
    <cellStyle name="Normal 3 2 2 3 2 2 4 2 2 4 2" xfId="47105"/>
    <cellStyle name="Normal 3 2 2 3 2 2 4 2 2 5" xfId="32781"/>
    <cellStyle name="Normal 3 2 2 3 2 2 4 2 3" xfId="5686"/>
    <cellStyle name="Normal 3 2 2 3 2 2 4 2 3 2" xfId="12946"/>
    <cellStyle name="Normal 3 2 2 3 2 2 4 2 3 2 2" xfId="27324"/>
    <cellStyle name="Normal 3 2 2 3 2 2 4 2 3 2 2 2" xfId="56058"/>
    <cellStyle name="Normal 3 2 2 3 2 2 4 2 3 2 3" xfId="41734"/>
    <cellStyle name="Normal 3 2 2 3 2 2 4 2 3 3" xfId="20161"/>
    <cellStyle name="Normal 3 2 2 3 2 2 4 2 3 3 2" xfId="48896"/>
    <cellStyle name="Normal 3 2 2 3 2 2 4 2 3 4" xfId="34572"/>
    <cellStyle name="Normal 3 2 2 3 2 2 4 2 4" xfId="9359"/>
    <cellStyle name="Normal 3 2 2 3 2 2 4 2 4 2" xfId="23742"/>
    <cellStyle name="Normal 3 2 2 3 2 2 4 2 4 2 2" xfId="52477"/>
    <cellStyle name="Normal 3 2 2 3 2 2 4 2 4 3" xfId="38153"/>
    <cellStyle name="Normal 3 2 2 3 2 2 4 2 5" xfId="16579"/>
    <cellStyle name="Normal 3 2 2 3 2 2 4 2 5 2" xfId="45315"/>
    <cellStyle name="Normal 3 2 2 3 2 2 4 2 6" xfId="30991"/>
    <cellStyle name="Normal 3 2 2 3 2 2 4 3" xfId="2921"/>
    <cellStyle name="Normal 3 2 2 3 2 2 4 3 2" xfId="6581"/>
    <cellStyle name="Normal 3 2 2 3 2 2 4 3 2 2" xfId="13841"/>
    <cellStyle name="Normal 3 2 2 3 2 2 4 3 2 2 2" xfId="28219"/>
    <cellStyle name="Normal 3 2 2 3 2 2 4 3 2 2 2 2" xfId="56953"/>
    <cellStyle name="Normal 3 2 2 3 2 2 4 3 2 2 3" xfId="42629"/>
    <cellStyle name="Normal 3 2 2 3 2 2 4 3 2 3" xfId="21056"/>
    <cellStyle name="Normal 3 2 2 3 2 2 4 3 2 3 2" xfId="49791"/>
    <cellStyle name="Normal 3 2 2 3 2 2 4 3 2 4" xfId="35467"/>
    <cellStyle name="Normal 3 2 2 3 2 2 4 3 3" xfId="10254"/>
    <cellStyle name="Normal 3 2 2 3 2 2 4 3 3 2" xfId="24637"/>
    <cellStyle name="Normal 3 2 2 3 2 2 4 3 3 2 2" xfId="53372"/>
    <cellStyle name="Normal 3 2 2 3 2 2 4 3 3 3" xfId="39048"/>
    <cellStyle name="Normal 3 2 2 3 2 2 4 3 4" xfId="17474"/>
    <cellStyle name="Normal 3 2 2 3 2 2 4 3 4 2" xfId="46210"/>
    <cellStyle name="Normal 3 2 2 3 2 2 4 3 5" xfId="31886"/>
    <cellStyle name="Normal 3 2 2 3 2 2 4 4" xfId="4786"/>
    <cellStyle name="Normal 3 2 2 3 2 2 4 4 2" xfId="12051"/>
    <cellStyle name="Normal 3 2 2 3 2 2 4 4 2 2" xfId="26429"/>
    <cellStyle name="Normal 3 2 2 3 2 2 4 4 2 2 2" xfId="55163"/>
    <cellStyle name="Normal 3 2 2 3 2 2 4 4 2 3" xfId="40839"/>
    <cellStyle name="Normal 3 2 2 3 2 2 4 4 3" xfId="19266"/>
    <cellStyle name="Normal 3 2 2 3 2 2 4 4 3 2" xfId="48001"/>
    <cellStyle name="Normal 3 2 2 3 2 2 4 4 4" xfId="33677"/>
    <cellStyle name="Normal 3 2 2 3 2 2 4 5" xfId="8458"/>
    <cellStyle name="Normal 3 2 2 3 2 2 4 5 2" xfId="22847"/>
    <cellStyle name="Normal 3 2 2 3 2 2 4 5 2 2" xfId="51582"/>
    <cellStyle name="Normal 3 2 2 3 2 2 4 5 3" xfId="37258"/>
    <cellStyle name="Normal 3 2 2 3 2 2 4 6" xfId="15684"/>
    <cellStyle name="Normal 3 2 2 3 2 2 4 6 2" xfId="44420"/>
    <cellStyle name="Normal 3 2 2 3 2 2 4 7" xfId="30096"/>
    <cellStyle name="Normal 3 2 2 3 2 2 5" xfId="1566"/>
    <cellStyle name="Normal 3 2 2 3 2 2 5 2" xfId="3370"/>
    <cellStyle name="Normal 3 2 2 3 2 2 5 2 2" xfId="7029"/>
    <cellStyle name="Normal 3 2 2 3 2 2 5 2 2 2" xfId="14289"/>
    <cellStyle name="Normal 3 2 2 3 2 2 5 2 2 2 2" xfId="28667"/>
    <cellStyle name="Normal 3 2 2 3 2 2 5 2 2 2 2 2" xfId="57401"/>
    <cellStyle name="Normal 3 2 2 3 2 2 5 2 2 2 3" xfId="43077"/>
    <cellStyle name="Normal 3 2 2 3 2 2 5 2 2 3" xfId="21504"/>
    <cellStyle name="Normal 3 2 2 3 2 2 5 2 2 3 2" xfId="50239"/>
    <cellStyle name="Normal 3 2 2 3 2 2 5 2 2 4" xfId="35915"/>
    <cellStyle name="Normal 3 2 2 3 2 2 5 2 3" xfId="10702"/>
    <cellStyle name="Normal 3 2 2 3 2 2 5 2 3 2" xfId="25085"/>
    <cellStyle name="Normal 3 2 2 3 2 2 5 2 3 2 2" xfId="53820"/>
    <cellStyle name="Normal 3 2 2 3 2 2 5 2 3 3" xfId="39496"/>
    <cellStyle name="Normal 3 2 2 3 2 2 5 2 4" xfId="17922"/>
    <cellStyle name="Normal 3 2 2 3 2 2 5 2 4 2" xfId="46658"/>
    <cellStyle name="Normal 3 2 2 3 2 2 5 2 5" xfId="32334"/>
    <cellStyle name="Normal 3 2 2 3 2 2 5 3" xfId="5239"/>
    <cellStyle name="Normal 3 2 2 3 2 2 5 3 2" xfId="12499"/>
    <cellStyle name="Normal 3 2 2 3 2 2 5 3 2 2" xfId="26877"/>
    <cellStyle name="Normal 3 2 2 3 2 2 5 3 2 2 2" xfId="55611"/>
    <cellStyle name="Normal 3 2 2 3 2 2 5 3 2 3" xfId="41287"/>
    <cellStyle name="Normal 3 2 2 3 2 2 5 3 3" xfId="19714"/>
    <cellStyle name="Normal 3 2 2 3 2 2 5 3 3 2" xfId="48449"/>
    <cellStyle name="Normal 3 2 2 3 2 2 5 3 4" xfId="34125"/>
    <cellStyle name="Normal 3 2 2 3 2 2 5 4" xfId="8912"/>
    <cellStyle name="Normal 3 2 2 3 2 2 5 4 2" xfId="23295"/>
    <cellStyle name="Normal 3 2 2 3 2 2 5 4 2 2" xfId="52030"/>
    <cellStyle name="Normal 3 2 2 3 2 2 5 4 3" xfId="37706"/>
    <cellStyle name="Normal 3 2 2 3 2 2 5 5" xfId="16132"/>
    <cellStyle name="Normal 3 2 2 3 2 2 5 5 2" xfId="44868"/>
    <cellStyle name="Normal 3 2 2 3 2 2 5 6" xfId="30544"/>
    <cellStyle name="Normal 3 2 2 3 2 2 6" xfId="2474"/>
    <cellStyle name="Normal 3 2 2 3 2 2 6 2" xfId="6134"/>
    <cellStyle name="Normal 3 2 2 3 2 2 6 2 2" xfId="13394"/>
    <cellStyle name="Normal 3 2 2 3 2 2 6 2 2 2" xfId="27772"/>
    <cellStyle name="Normal 3 2 2 3 2 2 6 2 2 2 2" xfId="56506"/>
    <cellStyle name="Normal 3 2 2 3 2 2 6 2 2 3" xfId="42182"/>
    <cellStyle name="Normal 3 2 2 3 2 2 6 2 3" xfId="20609"/>
    <cellStyle name="Normal 3 2 2 3 2 2 6 2 3 2" xfId="49344"/>
    <cellStyle name="Normal 3 2 2 3 2 2 6 2 4" xfId="35020"/>
    <cellStyle name="Normal 3 2 2 3 2 2 6 3" xfId="9807"/>
    <cellStyle name="Normal 3 2 2 3 2 2 6 3 2" xfId="24190"/>
    <cellStyle name="Normal 3 2 2 3 2 2 6 3 2 2" xfId="52925"/>
    <cellStyle name="Normal 3 2 2 3 2 2 6 3 3" xfId="38601"/>
    <cellStyle name="Normal 3 2 2 3 2 2 6 4" xfId="17027"/>
    <cellStyle name="Normal 3 2 2 3 2 2 6 4 2" xfId="45763"/>
    <cellStyle name="Normal 3 2 2 3 2 2 6 5" xfId="31439"/>
    <cellStyle name="Normal 3 2 2 3 2 2 7" xfId="4333"/>
    <cellStyle name="Normal 3 2 2 3 2 2 7 2" xfId="11603"/>
    <cellStyle name="Normal 3 2 2 3 2 2 7 2 2" xfId="25982"/>
    <cellStyle name="Normal 3 2 2 3 2 2 7 2 2 2" xfId="54716"/>
    <cellStyle name="Normal 3 2 2 3 2 2 7 2 3" xfId="40392"/>
    <cellStyle name="Normal 3 2 2 3 2 2 7 3" xfId="18819"/>
    <cellStyle name="Normal 3 2 2 3 2 2 7 3 2" xfId="47554"/>
    <cellStyle name="Normal 3 2 2 3 2 2 7 4" xfId="33230"/>
    <cellStyle name="Normal 3 2 2 3 2 2 8" xfId="8002"/>
    <cellStyle name="Normal 3 2 2 3 2 2 8 2" xfId="22400"/>
    <cellStyle name="Normal 3 2 2 3 2 2 8 2 2" xfId="51135"/>
    <cellStyle name="Normal 3 2 2 3 2 2 8 3" xfId="36811"/>
    <cellStyle name="Normal 3 2 2 3 2 2 9" xfId="15237"/>
    <cellStyle name="Normal 3 2 2 3 2 2 9 2" xfId="43973"/>
    <cellStyle name="Normal 3 2 2 3 2 3" xfId="598"/>
    <cellStyle name="Normal 3 2 2 3 2 3 2" xfId="875"/>
    <cellStyle name="Normal 3 2 2 3 2 3 2 2" xfId="1322"/>
    <cellStyle name="Normal 3 2 2 3 2 3 2 2 2" xfId="2305"/>
    <cellStyle name="Normal 3 2 2 3 2 3 2 2 2 2" xfId="4097"/>
    <cellStyle name="Normal 3 2 2 3 2 3 2 2 2 2 2" xfId="7756"/>
    <cellStyle name="Normal 3 2 2 3 2 3 2 2 2 2 2 2" xfId="15016"/>
    <cellStyle name="Normal 3 2 2 3 2 3 2 2 2 2 2 2 2" xfId="29394"/>
    <cellStyle name="Normal 3 2 2 3 2 3 2 2 2 2 2 2 2 2" xfId="58128"/>
    <cellStyle name="Normal 3 2 2 3 2 3 2 2 2 2 2 2 3" xfId="43804"/>
    <cellStyle name="Normal 3 2 2 3 2 3 2 2 2 2 2 3" xfId="22231"/>
    <cellStyle name="Normal 3 2 2 3 2 3 2 2 2 2 2 3 2" xfId="50966"/>
    <cellStyle name="Normal 3 2 2 3 2 3 2 2 2 2 2 4" xfId="36642"/>
    <cellStyle name="Normal 3 2 2 3 2 3 2 2 2 2 3" xfId="11429"/>
    <cellStyle name="Normal 3 2 2 3 2 3 2 2 2 2 3 2" xfId="25812"/>
    <cellStyle name="Normal 3 2 2 3 2 3 2 2 2 2 3 2 2" xfId="54547"/>
    <cellStyle name="Normal 3 2 2 3 2 3 2 2 2 2 3 3" xfId="40223"/>
    <cellStyle name="Normal 3 2 2 3 2 3 2 2 2 2 4" xfId="18649"/>
    <cellStyle name="Normal 3 2 2 3 2 3 2 2 2 2 4 2" xfId="47385"/>
    <cellStyle name="Normal 3 2 2 3 2 3 2 2 2 2 5" xfId="33061"/>
    <cellStyle name="Normal 3 2 2 3 2 3 2 2 2 3" xfId="5966"/>
    <cellStyle name="Normal 3 2 2 3 2 3 2 2 2 3 2" xfId="13226"/>
    <cellStyle name="Normal 3 2 2 3 2 3 2 2 2 3 2 2" xfId="27604"/>
    <cellStyle name="Normal 3 2 2 3 2 3 2 2 2 3 2 2 2" xfId="56338"/>
    <cellStyle name="Normal 3 2 2 3 2 3 2 2 2 3 2 3" xfId="42014"/>
    <cellStyle name="Normal 3 2 2 3 2 3 2 2 2 3 3" xfId="20441"/>
    <cellStyle name="Normal 3 2 2 3 2 3 2 2 2 3 3 2" xfId="49176"/>
    <cellStyle name="Normal 3 2 2 3 2 3 2 2 2 3 4" xfId="34852"/>
    <cellStyle name="Normal 3 2 2 3 2 3 2 2 2 4" xfId="9639"/>
    <cellStyle name="Normal 3 2 2 3 2 3 2 2 2 4 2" xfId="24022"/>
    <cellStyle name="Normal 3 2 2 3 2 3 2 2 2 4 2 2" xfId="52757"/>
    <cellStyle name="Normal 3 2 2 3 2 3 2 2 2 4 3" xfId="38433"/>
    <cellStyle name="Normal 3 2 2 3 2 3 2 2 2 5" xfId="16859"/>
    <cellStyle name="Normal 3 2 2 3 2 3 2 2 2 5 2" xfId="45595"/>
    <cellStyle name="Normal 3 2 2 3 2 3 2 2 2 6" xfId="31271"/>
    <cellStyle name="Normal 3 2 2 3 2 3 2 2 3" xfId="3201"/>
    <cellStyle name="Normal 3 2 2 3 2 3 2 2 3 2" xfId="6861"/>
    <cellStyle name="Normal 3 2 2 3 2 3 2 2 3 2 2" xfId="14121"/>
    <cellStyle name="Normal 3 2 2 3 2 3 2 2 3 2 2 2" xfId="28499"/>
    <cellStyle name="Normal 3 2 2 3 2 3 2 2 3 2 2 2 2" xfId="57233"/>
    <cellStyle name="Normal 3 2 2 3 2 3 2 2 3 2 2 3" xfId="42909"/>
    <cellStyle name="Normal 3 2 2 3 2 3 2 2 3 2 3" xfId="21336"/>
    <cellStyle name="Normal 3 2 2 3 2 3 2 2 3 2 3 2" xfId="50071"/>
    <cellStyle name="Normal 3 2 2 3 2 3 2 2 3 2 4" xfId="35747"/>
    <cellStyle name="Normal 3 2 2 3 2 3 2 2 3 3" xfId="10534"/>
    <cellStyle name="Normal 3 2 2 3 2 3 2 2 3 3 2" xfId="24917"/>
    <cellStyle name="Normal 3 2 2 3 2 3 2 2 3 3 2 2" xfId="53652"/>
    <cellStyle name="Normal 3 2 2 3 2 3 2 2 3 3 3" xfId="39328"/>
    <cellStyle name="Normal 3 2 2 3 2 3 2 2 3 4" xfId="17754"/>
    <cellStyle name="Normal 3 2 2 3 2 3 2 2 3 4 2" xfId="46490"/>
    <cellStyle name="Normal 3 2 2 3 2 3 2 2 3 5" xfId="32166"/>
    <cellStyle name="Normal 3 2 2 3 2 3 2 2 4" xfId="5066"/>
    <cellStyle name="Normal 3 2 2 3 2 3 2 2 4 2" xfId="12331"/>
    <cellStyle name="Normal 3 2 2 3 2 3 2 2 4 2 2" xfId="26709"/>
    <cellStyle name="Normal 3 2 2 3 2 3 2 2 4 2 2 2" xfId="55443"/>
    <cellStyle name="Normal 3 2 2 3 2 3 2 2 4 2 3" xfId="41119"/>
    <cellStyle name="Normal 3 2 2 3 2 3 2 2 4 3" xfId="19546"/>
    <cellStyle name="Normal 3 2 2 3 2 3 2 2 4 3 2" xfId="48281"/>
    <cellStyle name="Normal 3 2 2 3 2 3 2 2 4 4" xfId="33957"/>
    <cellStyle name="Normal 3 2 2 3 2 3 2 2 5" xfId="8738"/>
    <cellStyle name="Normal 3 2 2 3 2 3 2 2 5 2" xfId="23127"/>
    <cellStyle name="Normal 3 2 2 3 2 3 2 2 5 2 2" xfId="51862"/>
    <cellStyle name="Normal 3 2 2 3 2 3 2 2 5 3" xfId="37538"/>
    <cellStyle name="Normal 3 2 2 3 2 3 2 2 6" xfId="15964"/>
    <cellStyle name="Normal 3 2 2 3 2 3 2 2 6 2" xfId="44700"/>
    <cellStyle name="Normal 3 2 2 3 2 3 2 2 7" xfId="30376"/>
    <cellStyle name="Normal 3 2 2 3 2 3 2 3" xfId="1858"/>
    <cellStyle name="Normal 3 2 2 3 2 3 2 3 2" xfId="3650"/>
    <cellStyle name="Normal 3 2 2 3 2 3 2 3 2 2" xfId="7309"/>
    <cellStyle name="Normal 3 2 2 3 2 3 2 3 2 2 2" xfId="14569"/>
    <cellStyle name="Normal 3 2 2 3 2 3 2 3 2 2 2 2" xfId="28947"/>
    <cellStyle name="Normal 3 2 2 3 2 3 2 3 2 2 2 2 2" xfId="57681"/>
    <cellStyle name="Normal 3 2 2 3 2 3 2 3 2 2 2 3" xfId="43357"/>
    <cellStyle name="Normal 3 2 2 3 2 3 2 3 2 2 3" xfId="21784"/>
    <cellStyle name="Normal 3 2 2 3 2 3 2 3 2 2 3 2" xfId="50519"/>
    <cellStyle name="Normal 3 2 2 3 2 3 2 3 2 2 4" xfId="36195"/>
    <cellStyle name="Normal 3 2 2 3 2 3 2 3 2 3" xfId="10982"/>
    <cellStyle name="Normal 3 2 2 3 2 3 2 3 2 3 2" xfId="25365"/>
    <cellStyle name="Normal 3 2 2 3 2 3 2 3 2 3 2 2" xfId="54100"/>
    <cellStyle name="Normal 3 2 2 3 2 3 2 3 2 3 3" xfId="39776"/>
    <cellStyle name="Normal 3 2 2 3 2 3 2 3 2 4" xfId="18202"/>
    <cellStyle name="Normal 3 2 2 3 2 3 2 3 2 4 2" xfId="46938"/>
    <cellStyle name="Normal 3 2 2 3 2 3 2 3 2 5" xfId="32614"/>
    <cellStyle name="Normal 3 2 2 3 2 3 2 3 3" xfId="5519"/>
    <cellStyle name="Normal 3 2 2 3 2 3 2 3 3 2" xfId="12779"/>
    <cellStyle name="Normal 3 2 2 3 2 3 2 3 3 2 2" xfId="27157"/>
    <cellStyle name="Normal 3 2 2 3 2 3 2 3 3 2 2 2" xfId="55891"/>
    <cellStyle name="Normal 3 2 2 3 2 3 2 3 3 2 3" xfId="41567"/>
    <cellStyle name="Normal 3 2 2 3 2 3 2 3 3 3" xfId="19994"/>
    <cellStyle name="Normal 3 2 2 3 2 3 2 3 3 3 2" xfId="48729"/>
    <cellStyle name="Normal 3 2 2 3 2 3 2 3 3 4" xfId="34405"/>
    <cellStyle name="Normal 3 2 2 3 2 3 2 3 4" xfId="9192"/>
    <cellStyle name="Normal 3 2 2 3 2 3 2 3 4 2" xfId="23575"/>
    <cellStyle name="Normal 3 2 2 3 2 3 2 3 4 2 2" xfId="52310"/>
    <cellStyle name="Normal 3 2 2 3 2 3 2 3 4 3" xfId="37986"/>
    <cellStyle name="Normal 3 2 2 3 2 3 2 3 5" xfId="16412"/>
    <cellStyle name="Normal 3 2 2 3 2 3 2 3 5 2" xfId="45148"/>
    <cellStyle name="Normal 3 2 2 3 2 3 2 3 6" xfId="30824"/>
    <cellStyle name="Normal 3 2 2 3 2 3 2 4" xfId="2754"/>
    <cellStyle name="Normal 3 2 2 3 2 3 2 4 2" xfId="6414"/>
    <cellStyle name="Normal 3 2 2 3 2 3 2 4 2 2" xfId="13674"/>
    <cellStyle name="Normal 3 2 2 3 2 3 2 4 2 2 2" xfId="28052"/>
    <cellStyle name="Normal 3 2 2 3 2 3 2 4 2 2 2 2" xfId="56786"/>
    <cellStyle name="Normal 3 2 2 3 2 3 2 4 2 2 3" xfId="42462"/>
    <cellStyle name="Normal 3 2 2 3 2 3 2 4 2 3" xfId="20889"/>
    <cellStyle name="Normal 3 2 2 3 2 3 2 4 2 3 2" xfId="49624"/>
    <cellStyle name="Normal 3 2 2 3 2 3 2 4 2 4" xfId="35300"/>
    <cellStyle name="Normal 3 2 2 3 2 3 2 4 3" xfId="10087"/>
    <cellStyle name="Normal 3 2 2 3 2 3 2 4 3 2" xfId="24470"/>
    <cellStyle name="Normal 3 2 2 3 2 3 2 4 3 2 2" xfId="53205"/>
    <cellStyle name="Normal 3 2 2 3 2 3 2 4 3 3" xfId="38881"/>
    <cellStyle name="Normal 3 2 2 3 2 3 2 4 4" xfId="17307"/>
    <cellStyle name="Normal 3 2 2 3 2 3 2 4 4 2" xfId="46043"/>
    <cellStyle name="Normal 3 2 2 3 2 3 2 4 5" xfId="31719"/>
    <cellStyle name="Normal 3 2 2 3 2 3 2 5" xfId="4619"/>
    <cellStyle name="Normal 3 2 2 3 2 3 2 5 2" xfId="11884"/>
    <cellStyle name="Normal 3 2 2 3 2 3 2 5 2 2" xfId="26262"/>
    <cellStyle name="Normal 3 2 2 3 2 3 2 5 2 2 2" xfId="54996"/>
    <cellStyle name="Normal 3 2 2 3 2 3 2 5 2 3" xfId="40672"/>
    <cellStyle name="Normal 3 2 2 3 2 3 2 5 3" xfId="19099"/>
    <cellStyle name="Normal 3 2 2 3 2 3 2 5 3 2" xfId="47834"/>
    <cellStyle name="Normal 3 2 2 3 2 3 2 5 4" xfId="33510"/>
    <cellStyle name="Normal 3 2 2 3 2 3 2 6" xfId="8291"/>
    <cellStyle name="Normal 3 2 2 3 2 3 2 6 2" xfId="22680"/>
    <cellStyle name="Normal 3 2 2 3 2 3 2 6 2 2" xfId="51415"/>
    <cellStyle name="Normal 3 2 2 3 2 3 2 6 3" xfId="37091"/>
    <cellStyle name="Normal 3 2 2 3 2 3 2 7" xfId="15517"/>
    <cellStyle name="Normal 3 2 2 3 2 3 2 7 2" xfId="44253"/>
    <cellStyle name="Normal 3 2 2 3 2 3 2 8" xfId="29929"/>
    <cellStyle name="Normal 3 2 2 3 2 3 3" xfId="1098"/>
    <cellStyle name="Normal 3 2 2 3 2 3 3 2" xfId="2081"/>
    <cellStyle name="Normal 3 2 2 3 2 3 3 2 2" xfId="3873"/>
    <cellStyle name="Normal 3 2 2 3 2 3 3 2 2 2" xfId="7532"/>
    <cellStyle name="Normal 3 2 2 3 2 3 3 2 2 2 2" xfId="14792"/>
    <cellStyle name="Normal 3 2 2 3 2 3 3 2 2 2 2 2" xfId="29170"/>
    <cellStyle name="Normal 3 2 2 3 2 3 3 2 2 2 2 2 2" xfId="57904"/>
    <cellStyle name="Normal 3 2 2 3 2 3 3 2 2 2 2 3" xfId="43580"/>
    <cellStyle name="Normal 3 2 2 3 2 3 3 2 2 2 3" xfId="22007"/>
    <cellStyle name="Normal 3 2 2 3 2 3 3 2 2 2 3 2" xfId="50742"/>
    <cellStyle name="Normal 3 2 2 3 2 3 3 2 2 2 4" xfId="36418"/>
    <cellStyle name="Normal 3 2 2 3 2 3 3 2 2 3" xfId="11205"/>
    <cellStyle name="Normal 3 2 2 3 2 3 3 2 2 3 2" xfId="25588"/>
    <cellStyle name="Normal 3 2 2 3 2 3 3 2 2 3 2 2" xfId="54323"/>
    <cellStyle name="Normal 3 2 2 3 2 3 3 2 2 3 3" xfId="39999"/>
    <cellStyle name="Normal 3 2 2 3 2 3 3 2 2 4" xfId="18425"/>
    <cellStyle name="Normal 3 2 2 3 2 3 3 2 2 4 2" xfId="47161"/>
    <cellStyle name="Normal 3 2 2 3 2 3 3 2 2 5" xfId="32837"/>
    <cellStyle name="Normal 3 2 2 3 2 3 3 2 3" xfId="5742"/>
    <cellStyle name="Normal 3 2 2 3 2 3 3 2 3 2" xfId="13002"/>
    <cellStyle name="Normal 3 2 2 3 2 3 3 2 3 2 2" xfId="27380"/>
    <cellStyle name="Normal 3 2 2 3 2 3 3 2 3 2 2 2" xfId="56114"/>
    <cellStyle name="Normal 3 2 2 3 2 3 3 2 3 2 3" xfId="41790"/>
    <cellStyle name="Normal 3 2 2 3 2 3 3 2 3 3" xfId="20217"/>
    <cellStyle name="Normal 3 2 2 3 2 3 3 2 3 3 2" xfId="48952"/>
    <cellStyle name="Normal 3 2 2 3 2 3 3 2 3 4" xfId="34628"/>
    <cellStyle name="Normal 3 2 2 3 2 3 3 2 4" xfId="9415"/>
    <cellStyle name="Normal 3 2 2 3 2 3 3 2 4 2" xfId="23798"/>
    <cellStyle name="Normal 3 2 2 3 2 3 3 2 4 2 2" xfId="52533"/>
    <cellStyle name="Normal 3 2 2 3 2 3 3 2 4 3" xfId="38209"/>
    <cellStyle name="Normal 3 2 2 3 2 3 3 2 5" xfId="16635"/>
    <cellStyle name="Normal 3 2 2 3 2 3 3 2 5 2" xfId="45371"/>
    <cellStyle name="Normal 3 2 2 3 2 3 3 2 6" xfId="31047"/>
    <cellStyle name="Normal 3 2 2 3 2 3 3 3" xfId="2977"/>
    <cellStyle name="Normal 3 2 2 3 2 3 3 3 2" xfId="6637"/>
    <cellStyle name="Normal 3 2 2 3 2 3 3 3 2 2" xfId="13897"/>
    <cellStyle name="Normal 3 2 2 3 2 3 3 3 2 2 2" xfId="28275"/>
    <cellStyle name="Normal 3 2 2 3 2 3 3 3 2 2 2 2" xfId="57009"/>
    <cellStyle name="Normal 3 2 2 3 2 3 3 3 2 2 3" xfId="42685"/>
    <cellStyle name="Normal 3 2 2 3 2 3 3 3 2 3" xfId="21112"/>
    <cellStyle name="Normal 3 2 2 3 2 3 3 3 2 3 2" xfId="49847"/>
    <cellStyle name="Normal 3 2 2 3 2 3 3 3 2 4" xfId="35523"/>
    <cellStyle name="Normal 3 2 2 3 2 3 3 3 3" xfId="10310"/>
    <cellStyle name="Normal 3 2 2 3 2 3 3 3 3 2" xfId="24693"/>
    <cellStyle name="Normal 3 2 2 3 2 3 3 3 3 2 2" xfId="53428"/>
    <cellStyle name="Normal 3 2 2 3 2 3 3 3 3 3" xfId="39104"/>
    <cellStyle name="Normal 3 2 2 3 2 3 3 3 4" xfId="17530"/>
    <cellStyle name="Normal 3 2 2 3 2 3 3 3 4 2" xfId="46266"/>
    <cellStyle name="Normal 3 2 2 3 2 3 3 3 5" xfId="31942"/>
    <cellStyle name="Normal 3 2 2 3 2 3 3 4" xfId="4842"/>
    <cellStyle name="Normal 3 2 2 3 2 3 3 4 2" xfId="12107"/>
    <cellStyle name="Normal 3 2 2 3 2 3 3 4 2 2" xfId="26485"/>
    <cellStyle name="Normal 3 2 2 3 2 3 3 4 2 2 2" xfId="55219"/>
    <cellStyle name="Normal 3 2 2 3 2 3 3 4 2 3" xfId="40895"/>
    <cellStyle name="Normal 3 2 2 3 2 3 3 4 3" xfId="19322"/>
    <cellStyle name="Normal 3 2 2 3 2 3 3 4 3 2" xfId="48057"/>
    <cellStyle name="Normal 3 2 2 3 2 3 3 4 4" xfId="33733"/>
    <cellStyle name="Normal 3 2 2 3 2 3 3 5" xfId="8514"/>
    <cellStyle name="Normal 3 2 2 3 2 3 3 5 2" xfId="22903"/>
    <cellStyle name="Normal 3 2 2 3 2 3 3 5 2 2" xfId="51638"/>
    <cellStyle name="Normal 3 2 2 3 2 3 3 5 3" xfId="37314"/>
    <cellStyle name="Normal 3 2 2 3 2 3 3 6" xfId="15740"/>
    <cellStyle name="Normal 3 2 2 3 2 3 3 6 2" xfId="44476"/>
    <cellStyle name="Normal 3 2 2 3 2 3 3 7" xfId="30152"/>
    <cellStyle name="Normal 3 2 2 3 2 3 4" xfId="1630"/>
    <cellStyle name="Normal 3 2 2 3 2 3 4 2" xfId="3426"/>
    <cellStyle name="Normal 3 2 2 3 2 3 4 2 2" xfId="7085"/>
    <cellStyle name="Normal 3 2 2 3 2 3 4 2 2 2" xfId="14345"/>
    <cellStyle name="Normal 3 2 2 3 2 3 4 2 2 2 2" xfId="28723"/>
    <cellStyle name="Normal 3 2 2 3 2 3 4 2 2 2 2 2" xfId="57457"/>
    <cellStyle name="Normal 3 2 2 3 2 3 4 2 2 2 3" xfId="43133"/>
    <cellStyle name="Normal 3 2 2 3 2 3 4 2 2 3" xfId="21560"/>
    <cellStyle name="Normal 3 2 2 3 2 3 4 2 2 3 2" xfId="50295"/>
    <cellStyle name="Normal 3 2 2 3 2 3 4 2 2 4" xfId="35971"/>
    <cellStyle name="Normal 3 2 2 3 2 3 4 2 3" xfId="10758"/>
    <cellStyle name="Normal 3 2 2 3 2 3 4 2 3 2" xfId="25141"/>
    <cellStyle name="Normal 3 2 2 3 2 3 4 2 3 2 2" xfId="53876"/>
    <cellStyle name="Normal 3 2 2 3 2 3 4 2 3 3" xfId="39552"/>
    <cellStyle name="Normal 3 2 2 3 2 3 4 2 4" xfId="17978"/>
    <cellStyle name="Normal 3 2 2 3 2 3 4 2 4 2" xfId="46714"/>
    <cellStyle name="Normal 3 2 2 3 2 3 4 2 5" xfId="32390"/>
    <cellStyle name="Normal 3 2 2 3 2 3 4 3" xfId="5295"/>
    <cellStyle name="Normal 3 2 2 3 2 3 4 3 2" xfId="12555"/>
    <cellStyle name="Normal 3 2 2 3 2 3 4 3 2 2" xfId="26933"/>
    <cellStyle name="Normal 3 2 2 3 2 3 4 3 2 2 2" xfId="55667"/>
    <cellStyle name="Normal 3 2 2 3 2 3 4 3 2 3" xfId="41343"/>
    <cellStyle name="Normal 3 2 2 3 2 3 4 3 3" xfId="19770"/>
    <cellStyle name="Normal 3 2 2 3 2 3 4 3 3 2" xfId="48505"/>
    <cellStyle name="Normal 3 2 2 3 2 3 4 3 4" xfId="34181"/>
    <cellStyle name="Normal 3 2 2 3 2 3 4 4" xfId="8968"/>
    <cellStyle name="Normal 3 2 2 3 2 3 4 4 2" xfId="23351"/>
    <cellStyle name="Normal 3 2 2 3 2 3 4 4 2 2" xfId="52086"/>
    <cellStyle name="Normal 3 2 2 3 2 3 4 4 3" xfId="37762"/>
    <cellStyle name="Normal 3 2 2 3 2 3 4 5" xfId="16188"/>
    <cellStyle name="Normal 3 2 2 3 2 3 4 5 2" xfId="44924"/>
    <cellStyle name="Normal 3 2 2 3 2 3 4 6" xfId="30600"/>
    <cellStyle name="Normal 3 2 2 3 2 3 5" xfId="2530"/>
    <cellStyle name="Normal 3 2 2 3 2 3 5 2" xfId="6190"/>
    <cellStyle name="Normal 3 2 2 3 2 3 5 2 2" xfId="13450"/>
    <cellStyle name="Normal 3 2 2 3 2 3 5 2 2 2" xfId="27828"/>
    <cellStyle name="Normal 3 2 2 3 2 3 5 2 2 2 2" xfId="56562"/>
    <cellStyle name="Normal 3 2 2 3 2 3 5 2 2 3" xfId="42238"/>
    <cellStyle name="Normal 3 2 2 3 2 3 5 2 3" xfId="20665"/>
    <cellStyle name="Normal 3 2 2 3 2 3 5 2 3 2" xfId="49400"/>
    <cellStyle name="Normal 3 2 2 3 2 3 5 2 4" xfId="35076"/>
    <cellStyle name="Normal 3 2 2 3 2 3 5 3" xfId="9863"/>
    <cellStyle name="Normal 3 2 2 3 2 3 5 3 2" xfId="24246"/>
    <cellStyle name="Normal 3 2 2 3 2 3 5 3 2 2" xfId="52981"/>
    <cellStyle name="Normal 3 2 2 3 2 3 5 3 3" xfId="38657"/>
    <cellStyle name="Normal 3 2 2 3 2 3 5 4" xfId="17083"/>
    <cellStyle name="Normal 3 2 2 3 2 3 5 4 2" xfId="45819"/>
    <cellStyle name="Normal 3 2 2 3 2 3 5 5" xfId="31495"/>
    <cellStyle name="Normal 3 2 2 3 2 3 6" xfId="4393"/>
    <cellStyle name="Normal 3 2 2 3 2 3 6 2" xfId="11660"/>
    <cellStyle name="Normal 3 2 2 3 2 3 6 2 2" xfId="26038"/>
    <cellStyle name="Normal 3 2 2 3 2 3 6 2 2 2" xfId="54772"/>
    <cellStyle name="Normal 3 2 2 3 2 3 6 2 3" xfId="40448"/>
    <cellStyle name="Normal 3 2 2 3 2 3 6 3" xfId="18875"/>
    <cellStyle name="Normal 3 2 2 3 2 3 6 3 2" xfId="47610"/>
    <cellStyle name="Normal 3 2 2 3 2 3 6 4" xfId="33286"/>
    <cellStyle name="Normal 3 2 2 3 2 3 7" xfId="8064"/>
    <cellStyle name="Normal 3 2 2 3 2 3 7 2" xfId="22456"/>
    <cellStyle name="Normal 3 2 2 3 2 3 7 2 2" xfId="51191"/>
    <cellStyle name="Normal 3 2 2 3 2 3 7 3" xfId="36867"/>
    <cellStyle name="Normal 3 2 2 3 2 3 8" xfId="15293"/>
    <cellStyle name="Normal 3 2 2 3 2 3 8 2" xfId="44029"/>
    <cellStyle name="Normal 3 2 2 3 2 3 9" xfId="29705"/>
    <cellStyle name="Normal 3 2 2 3 2 4" xfId="760"/>
    <cellStyle name="Normal 3 2 2 3 2 4 2" xfId="1210"/>
    <cellStyle name="Normal 3 2 2 3 2 4 2 2" xfId="2193"/>
    <cellStyle name="Normal 3 2 2 3 2 4 2 2 2" xfId="3985"/>
    <cellStyle name="Normal 3 2 2 3 2 4 2 2 2 2" xfId="7644"/>
    <cellStyle name="Normal 3 2 2 3 2 4 2 2 2 2 2" xfId="14904"/>
    <cellStyle name="Normal 3 2 2 3 2 4 2 2 2 2 2 2" xfId="29282"/>
    <cellStyle name="Normal 3 2 2 3 2 4 2 2 2 2 2 2 2" xfId="58016"/>
    <cellStyle name="Normal 3 2 2 3 2 4 2 2 2 2 2 3" xfId="43692"/>
    <cellStyle name="Normal 3 2 2 3 2 4 2 2 2 2 3" xfId="22119"/>
    <cellStyle name="Normal 3 2 2 3 2 4 2 2 2 2 3 2" xfId="50854"/>
    <cellStyle name="Normal 3 2 2 3 2 4 2 2 2 2 4" xfId="36530"/>
    <cellStyle name="Normal 3 2 2 3 2 4 2 2 2 3" xfId="11317"/>
    <cellStyle name="Normal 3 2 2 3 2 4 2 2 2 3 2" xfId="25700"/>
    <cellStyle name="Normal 3 2 2 3 2 4 2 2 2 3 2 2" xfId="54435"/>
    <cellStyle name="Normal 3 2 2 3 2 4 2 2 2 3 3" xfId="40111"/>
    <cellStyle name="Normal 3 2 2 3 2 4 2 2 2 4" xfId="18537"/>
    <cellStyle name="Normal 3 2 2 3 2 4 2 2 2 4 2" xfId="47273"/>
    <cellStyle name="Normal 3 2 2 3 2 4 2 2 2 5" xfId="32949"/>
    <cellStyle name="Normal 3 2 2 3 2 4 2 2 3" xfId="5854"/>
    <cellStyle name="Normal 3 2 2 3 2 4 2 2 3 2" xfId="13114"/>
    <cellStyle name="Normal 3 2 2 3 2 4 2 2 3 2 2" xfId="27492"/>
    <cellStyle name="Normal 3 2 2 3 2 4 2 2 3 2 2 2" xfId="56226"/>
    <cellStyle name="Normal 3 2 2 3 2 4 2 2 3 2 3" xfId="41902"/>
    <cellStyle name="Normal 3 2 2 3 2 4 2 2 3 3" xfId="20329"/>
    <cellStyle name="Normal 3 2 2 3 2 4 2 2 3 3 2" xfId="49064"/>
    <cellStyle name="Normal 3 2 2 3 2 4 2 2 3 4" xfId="34740"/>
    <cellStyle name="Normal 3 2 2 3 2 4 2 2 4" xfId="9527"/>
    <cellStyle name="Normal 3 2 2 3 2 4 2 2 4 2" xfId="23910"/>
    <cellStyle name="Normal 3 2 2 3 2 4 2 2 4 2 2" xfId="52645"/>
    <cellStyle name="Normal 3 2 2 3 2 4 2 2 4 3" xfId="38321"/>
    <cellStyle name="Normal 3 2 2 3 2 4 2 2 5" xfId="16747"/>
    <cellStyle name="Normal 3 2 2 3 2 4 2 2 5 2" xfId="45483"/>
    <cellStyle name="Normal 3 2 2 3 2 4 2 2 6" xfId="31159"/>
    <cellStyle name="Normal 3 2 2 3 2 4 2 3" xfId="3089"/>
    <cellStyle name="Normal 3 2 2 3 2 4 2 3 2" xfId="6749"/>
    <cellStyle name="Normal 3 2 2 3 2 4 2 3 2 2" xfId="14009"/>
    <cellStyle name="Normal 3 2 2 3 2 4 2 3 2 2 2" xfId="28387"/>
    <cellStyle name="Normal 3 2 2 3 2 4 2 3 2 2 2 2" xfId="57121"/>
    <cellStyle name="Normal 3 2 2 3 2 4 2 3 2 2 3" xfId="42797"/>
    <cellStyle name="Normal 3 2 2 3 2 4 2 3 2 3" xfId="21224"/>
    <cellStyle name="Normal 3 2 2 3 2 4 2 3 2 3 2" xfId="49959"/>
    <cellStyle name="Normal 3 2 2 3 2 4 2 3 2 4" xfId="35635"/>
    <cellStyle name="Normal 3 2 2 3 2 4 2 3 3" xfId="10422"/>
    <cellStyle name="Normal 3 2 2 3 2 4 2 3 3 2" xfId="24805"/>
    <cellStyle name="Normal 3 2 2 3 2 4 2 3 3 2 2" xfId="53540"/>
    <cellStyle name="Normal 3 2 2 3 2 4 2 3 3 3" xfId="39216"/>
    <cellStyle name="Normal 3 2 2 3 2 4 2 3 4" xfId="17642"/>
    <cellStyle name="Normal 3 2 2 3 2 4 2 3 4 2" xfId="46378"/>
    <cellStyle name="Normal 3 2 2 3 2 4 2 3 5" xfId="32054"/>
    <cellStyle name="Normal 3 2 2 3 2 4 2 4" xfId="4954"/>
    <cellStyle name="Normal 3 2 2 3 2 4 2 4 2" xfId="12219"/>
    <cellStyle name="Normal 3 2 2 3 2 4 2 4 2 2" xfId="26597"/>
    <cellStyle name="Normal 3 2 2 3 2 4 2 4 2 2 2" xfId="55331"/>
    <cellStyle name="Normal 3 2 2 3 2 4 2 4 2 3" xfId="41007"/>
    <cellStyle name="Normal 3 2 2 3 2 4 2 4 3" xfId="19434"/>
    <cellStyle name="Normal 3 2 2 3 2 4 2 4 3 2" xfId="48169"/>
    <cellStyle name="Normal 3 2 2 3 2 4 2 4 4" xfId="33845"/>
    <cellStyle name="Normal 3 2 2 3 2 4 2 5" xfId="8626"/>
    <cellStyle name="Normal 3 2 2 3 2 4 2 5 2" xfId="23015"/>
    <cellStyle name="Normal 3 2 2 3 2 4 2 5 2 2" xfId="51750"/>
    <cellStyle name="Normal 3 2 2 3 2 4 2 5 3" xfId="37426"/>
    <cellStyle name="Normal 3 2 2 3 2 4 2 6" xfId="15852"/>
    <cellStyle name="Normal 3 2 2 3 2 4 2 6 2" xfId="44588"/>
    <cellStyle name="Normal 3 2 2 3 2 4 2 7" xfId="30264"/>
    <cellStyle name="Normal 3 2 2 3 2 4 3" xfId="1746"/>
    <cellStyle name="Normal 3 2 2 3 2 4 3 2" xfId="3538"/>
    <cellStyle name="Normal 3 2 2 3 2 4 3 2 2" xfId="7197"/>
    <cellStyle name="Normal 3 2 2 3 2 4 3 2 2 2" xfId="14457"/>
    <cellStyle name="Normal 3 2 2 3 2 4 3 2 2 2 2" xfId="28835"/>
    <cellStyle name="Normal 3 2 2 3 2 4 3 2 2 2 2 2" xfId="57569"/>
    <cellStyle name="Normal 3 2 2 3 2 4 3 2 2 2 3" xfId="43245"/>
    <cellStyle name="Normal 3 2 2 3 2 4 3 2 2 3" xfId="21672"/>
    <cellStyle name="Normal 3 2 2 3 2 4 3 2 2 3 2" xfId="50407"/>
    <cellStyle name="Normal 3 2 2 3 2 4 3 2 2 4" xfId="36083"/>
    <cellStyle name="Normal 3 2 2 3 2 4 3 2 3" xfId="10870"/>
    <cellStyle name="Normal 3 2 2 3 2 4 3 2 3 2" xfId="25253"/>
    <cellStyle name="Normal 3 2 2 3 2 4 3 2 3 2 2" xfId="53988"/>
    <cellStyle name="Normal 3 2 2 3 2 4 3 2 3 3" xfId="39664"/>
    <cellStyle name="Normal 3 2 2 3 2 4 3 2 4" xfId="18090"/>
    <cellStyle name="Normal 3 2 2 3 2 4 3 2 4 2" xfId="46826"/>
    <cellStyle name="Normal 3 2 2 3 2 4 3 2 5" xfId="32502"/>
    <cellStyle name="Normal 3 2 2 3 2 4 3 3" xfId="5407"/>
    <cellStyle name="Normal 3 2 2 3 2 4 3 3 2" xfId="12667"/>
    <cellStyle name="Normal 3 2 2 3 2 4 3 3 2 2" xfId="27045"/>
    <cellStyle name="Normal 3 2 2 3 2 4 3 3 2 2 2" xfId="55779"/>
    <cellStyle name="Normal 3 2 2 3 2 4 3 3 2 3" xfId="41455"/>
    <cellStyle name="Normal 3 2 2 3 2 4 3 3 3" xfId="19882"/>
    <cellStyle name="Normal 3 2 2 3 2 4 3 3 3 2" xfId="48617"/>
    <cellStyle name="Normal 3 2 2 3 2 4 3 3 4" xfId="34293"/>
    <cellStyle name="Normal 3 2 2 3 2 4 3 4" xfId="9080"/>
    <cellStyle name="Normal 3 2 2 3 2 4 3 4 2" xfId="23463"/>
    <cellStyle name="Normal 3 2 2 3 2 4 3 4 2 2" xfId="52198"/>
    <cellStyle name="Normal 3 2 2 3 2 4 3 4 3" xfId="37874"/>
    <cellStyle name="Normal 3 2 2 3 2 4 3 5" xfId="16300"/>
    <cellStyle name="Normal 3 2 2 3 2 4 3 5 2" xfId="45036"/>
    <cellStyle name="Normal 3 2 2 3 2 4 3 6" xfId="30712"/>
    <cellStyle name="Normal 3 2 2 3 2 4 4" xfId="2642"/>
    <cellStyle name="Normal 3 2 2 3 2 4 4 2" xfId="6302"/>
    <cellStyle name="Normal 3 2 2 3 2 4 4 2 2" xfId="13562"/>
    <cellStyle name="Normal 3 2 2 3 2 4 4 2 2 2" xfId="27940"/>
    <cellStyle name="Normal 3 2 2 3 2 4 4 2 2 2 2" xfId="56674"/>
    <cellStyle name="Normal 3 2 2 3 2 4 4 2 2 3" xfId="42350"/>
    <cellStyle name="Normal 3 2 2 3 2 4 4 2 3" xfId="20777"/>
    <cellStyle name="Normal 3 2 2 3 2 4 4 2 3 2" xfId="49512"/>
    <cellStyle name="Normal 3 2 2 3 2 4 4 2 4" xfId="35188"/>
    <cellStyle name="Normal 3 2 2 3 2 4 4 3" xfId="9975"/>
    <cellStyle name="Normal 3 2 2 3 2 4 4 3 2" xfId="24358"/>
    <cellStyle name="Normal 3 2 2 3 2 4 4 3 2 2" xfId="53093"/>
    <cellStyle name="Normal 3 2 2 3 2 4 4 3 3" xfId="38769"/>
    <cellStyle name="Normal 3 2 2 3 2 4 4 4" xfId="17195"/>
    <cellStyle name="Normal 3 2 2 3 2 4 4 4 2" xfId="45931"/>
    <cellStyle name="Normal 3 2 2 3 2 4 4 5" xfId="31607"/>
    <cellStyle name="Normal 3 2 2 3 2 4 5" xfId="4506"/>
    <cellStyle name="Normal 3 2 2 3 2 4 5 2" xfId="11772"/>
    <cellStyle name="Normal 3 2 2 3 2 4 5 2 2" xfId="26150"/>
    <cellStyle name="Normal 3 2 2 3 2 4 5 2 2 2" xfId="54884"/>
    <cellStyle name="Normal 3 2 2 3 2 4 5 2 3" xfId="40560"/>
    <cellStyle name="Normal 3 2 2 3 2 4 5 3" xfId="18987"/>
    <cellStyle name="Normal 3 2 2 3 2 4 5 3 2" xfId="47722"/>
    <cellStyle name="Normal 3 2 2 3 2 4 5 4" xfId="33398"/>
    <cellStyle name="Normal 3 2 2 3 2 4 6" xfId="8179"/>
    <cellStyle name="Normal 3 2 2 3 2 4 6 2" xfId="22568"/>
    <cellStyle name="Normal 3 2 2 3 2 4 6 2 2" xfId="51303"/>
    <cellStyle name="Normal 3 2 2 3 2 4 6 3" xfId="36979"/>
    <cellStyle name="Normal 3 2 2 3 2 4 7" xfId="15405"/>
    <cellStyle name="Normal 3 2 2 3 2 4 7 2" xfId="44141"/>
    <cellStyle name="Normal 3 2 2 3 2 4 8" xfId="29817"/>
    <cellStyle name="Normal 3 2 2 3 2 5" xfId="986"/>
    <cellStyle name="Normal 3 2 2 3 2 5 2" xfId="1969"/>
    <cellStyle name="Normal 3 2 2 3 2 5 2 2" xfId="3761"/>
    <cellStyle name="Normal 3 2 2 3 2 5 2 2 2" xfId="7420"/>
    <cellStyle name="Normal 3 2 2 3 2 5 2 2 2 2" xfId="14680"/>
    <cellStyle name="Normal 3 2 2 3 2 5 2 2 2 2 2" xfId="29058"/>
    <cellStyle name="Normal 3 2 2 3 2 5 2 2 2 2 2 2" xfId="57792"/>
    <cellStyle name="Normal 3 2 2 3 2 5 2 2 2 2 3" xfId="43468"/>
    <cellStyle name="Normal 3 2 2 3 2 5 2 2 2 3" xfId="21895"/>
    <cellStyle name="Normal 3 2 2 3 2 5 2 2 2 3 2" xfId="50630"/>
    <cellStyle name="Normal 3 2 2 3 2 5 2 2 2 4" xfId="36306"/>
    <cellStyle name="Normal 3 2 2 3 2 5 2 2 3" xfId="11093"/>
    <cellStyle name="Normal 3 2 2 3 2 5 2 2 3 2" xfId="25476"/>
    <cellStyle name="Normal 3 2 2 3 2 5 2 2 3 2 2" xfId="54211"/>
    <cellStyle name="Normal 3 2 2 3 2 5 2 2 3 3" xfId="39887"/>
    <cellStyle name="Normal 3 2 2 3 2 5 2 2 4" xfId="18313"/>
    <cellStyle name="Normal 3 2 2 3 2 5 2 2 4 2" xfId="47049"/>
    <cellStyle name="Normal 3 2 2 3 2 5 2 2 5" xfId="32725"/>
    <cellStyle name="Normal 3 2 2 3 2 5 2 3" xfId="5630"/>
    <cellStyle name="Normal 3 2 2 3 2 5 2 3 2" xfId="12890"/>
    <cellStyle name="Normal 3 2 2 3 2 5 2 3 2 2" xfId="27268"/>
    <cellStyle name="Normal 3 2 2 3 2 5 2 3 2 2 2" xfId="56002"/>
    <cellStyle name="Normal 3 2 2 3 2 5 2 3 2 3" xfId="41678"/>
    <cellStyle name="Normal 3 2 2 3 2 5 2 3 3" xfId="20105"/>
    <cellStyle name="Normal 3 2 2 3 2 5 2 3 3 2" xfId="48840"/>
    <cellStyle name="Normal 3 2 2 3 2 5 2 3 4" xfId="34516"/>
    <cellStyle name="Normal 3 2 2 3 2 5 2 4" xfId="9303"/>
    <cellStyle name="Normal 3 2 2 3 2 5 2 4 2" xfId="23686"/>
    <cellStyle name="Normal 3 2 2 3 2 5 2 4 2 2" xfId="52421"/>
    <cellStyle name="Normal 3 2 2 3 2 5 2 4 3" xfId="38097"/>
    <cellStyle name="Normal 3 2 2 3 2 5 2 5" xfId="16523"/>
    <cellStyle name="Normal 3 2 2 3 2 5 2 5 2" xfId="45259"/>
    <cellStyle name="Normal 3 2 2 3 2 5 2 6" xfId="30935"/>
    <cellStyle name="Normal 3 2 2 3 2 5 3" xfId="2865"/>
    <cellStyle name="Normal 3 2 2 3 2 5 3 2" xfId="6525"/>
    <cellStyle name="Normal 3 2 2 3 2 5 3 2 2" xfId="13785"/>
    <cellStyle name="Normal 3 2 2 3 2 5 3 2 2 2" xfId="28163"/>
    <cellStyle name="Normal 3 2 2 3 2 5 3 2 2 2 2" xfId="56897"/>
    <cellStyle name="Normal 3 2 2 3 2 5 3 2 2 3" xfId="42573"/>
    <cellStyle name="Normal 3 2 2 3 2 5 3 2 3" xfId="21000"/>
    <cellStyle name="Normal 3 2 2 3 2 5 3 2 3 2" xfId="49735"/>
    <cellStyle name="Normal 3 2 2 3 2 5 3 2 4" xfId="35411"/>
    <cellStyle name="Normal 3 2 2 3 2 5 3 3" xfId="10198"/>
    <cellStyle name="Normal 3 2 2 3 2 5 3 3 2" xfId="24581"/>
    <cellStyle name="Normal 3 2 2 3 2 5 3 3 2 2" xfId="53316"/>
    <cellStyle name="Normal 3 2 2 3 2 5 3 3 3" xfId="38992"/>
    <cellStyle name="Normal 3 2 2 3 2 5 3 4" xfId="17418"/>
    <cellStyle name="Normal 3 2 2 3 2 5 3 4 2" xfId="46154"/>
    <cellStyle name="Normal 3 2 2 3 2 5 3 5" xfId="31830"/>
    <cellStyle name="Normal 3 2 2 3 2 5 4" xfId="4730"/>
    <cellStyle name="Normal 3 2 2 3 2 5 4 2" xfId="11995"/>
    <cellStyle name="Normal 3 2 2 3 2 5 4 2 2" xfId="26373"/>
    <cellStyle name="Normal 3 2 2 3 2 5 4 2 2 2" xfId="55107"/>
    <cellStyle name="Normal 3 2 2 3 2 5 4 2 3" xfId="40783"/>
    <cellStyle name="Normal 3 2 2 3 2 5 4 3" xfId="19210"/>
    <cellStyle name="Normal 3 2 2 3 2 5 4 3 2" xfId="47945"/>
    <cellStyle name="Normal 3 2 2 3 2 5 4 4" xfId="33621"/>
    <cellStyle name="Normal 3 2 2 3 2 5 5" xfId="8402"/>
    <cellStyle name="Normal 3 2 2 3 2 5 5 2" xfId="22791"/>
    <cellStyle name="Normal 3 2 2 3 2 5 5 2 2" xfId="51526"/>
    <cellStyle name="Normal 3 2 2 3 2 5 5 3" xfId="37202"/>
    <cellStyle name="Normal 3 2 2 3 2 5 6" xfId="15628"/>
    <cellStyle name="Normal 3 2 2 3 2 5 6 2" xfId="44364"/>
    <cellStyle name="Normal 3 2 2 3 2 5 7" xfId="30040"/>
    <cellStyle name="Normal 3 2 2 3 2 6" xfId="1505"/>
    <cellStyle name="Normal 3 2 2 3 2 6 2" xfId="3314"/>
    <cellStyle name="Normal 3 2 2 3 2 6 2 2" xfId="6973"/>
    <cellStyle name="Normal 3 2 2 3 2 6 2 2 2" xfId="14233"/>
    <cellStyle name="Normal 3 2 2 3 2 6 2 2 2 2" xfId="28611"/>
    <cellStyle name="Normal 3 2 2 3 2 6 2 2 2 2 2" xfId="57345"/>
    <cellStyle name="Normal 3 2 2 3 2 6 2 2 2 3" xfId="43021"/>
    <cellStyle name="Normal 3 2 2 3 2 6 2 2 3" xfId="21448"/>
    <cellStyle name="Normal 3 2 2 3 2 6 2 2 3 2" xfId="50183"/>
    <cellStyle name="Normal 3 2 2 3 2 6 2 2 4" xfId="35859"/>
    <cellStyle name="Normal 3 2 2 3 2 6 2 3" xfId="10646"/>
    <cellStyle name="Normal 3 2 2 3 2 6 2 3 2" xfId="25029"/>
    <cellStyle name="Normal 3 2 2 3 2 6 2 3 2 2" xfId="53764"/>
    <cellStyle name="Normal 3 2 2 3 2 6 2 3 3" xfId="39440"/>
    <cellStyle name="Normal 3 2 2 3 2 6 2 4" xfId="17866"/>
    <cellStyle name="Normal 3 2 2 3 2 6 2 4 2" xfId="46602"/>
    <cellStyle name="Normal 3 2 2 3 2 6 2 5" xfId="32278"/>
    <cellStyle name="Normal 3 2 2 3 2 6 3" xfId="5182"/>
    <cellStyle name="Normal 3 2 2 3 2 6 3 2" xfId="12443"/>
    <cellStyle name="Normal 3 2 2 3 2 6 3 2 2" xfId="26821"/>
    <cellStyle name="Normal 3 2 2 3 2 6 3 2 2 2" xfId="55555"/>
    <cellStyle name="Normal 3 2 2 3 2 6 3 2 3" xfId="41231"/>
    <cellStyle name="Normal 3 2 2 3 2 6 3 3" xfId="19658"/>
    <cellStyle name="Normal 3 2 2 3 2 6 3 3 2" xfId="48393"/>
    <cellStyle name="Normal 3 2 2 3 2 6 3 4" xfId="34069"/>
    <cellStyle name="Normal 3 2 2 3 2 6 4" xfId="8856"/>
    <cellStyle name="Normal 3 2 2 3 2 6 4 2" xfId="23239"/>
    <cellStyle name="Normal 3 2 2 3 2 6 4 2 2" xfId="51974"/>
    <cellStyle name="Normal 3 2 2 3 2 6 4 3" xfId="37650"/>
    <cellStyle name="Normal 3 2 2 3 2 6 5" xfId="16076"/>
    <cellStyle name="Normal 3 2 2 3 2 6 5 2" xfId="44812"/>
    <cellStyle name="Normal 3 2 2 3 2 6 6" xfId="30488"/>
    <cellStyle name="Normal 3 2 2 3 2 7" xfId="2418"/>
    <cellStyle name="Normal 3 2 2 3 2 7 2" xfId="6078"/>
    <cellStyle name="Normal 3 2 2 3 2 7 2 2" xfId="13338"/>
    <cellStyle name="Normal 3 2 2 3 2 7 2 2 2" xfId="27716"/>
    <cellStyle name="Normal 3 2 2 3 2 7 2 2 2 2" xfId="56450"/>
    <cellStyle name="Normal 3 2 2 3 2 7 2 2 3" xfId="42126"/>
    <cellStyle name="Normal 3 2 2 3 2 7 2 3" xfId="20553"/>
    <cellStyle name="Normal 3 2 2 3 2 7 2 3 2" xfId="49288"/>
    <cellStyle name="Normal 3 2 2 3 2 7 2 4" xfId="34964"/>
    <cellStyle name="Normal 3 2 2 3 2 7 3" xfId="9751"/>
    <cellStyle name="Normal 3 2 2 3 2 7 3 2" xfId="24134"/>
    <cellStyle name="Normal 3 2 2 3 2 7 3 2 2" xfId="52869"/>
    <cellStyle name="Normal 3 2 2 3 2 7 3 3" xfId="38545"/>
    <cellStyle name="Normal 3 2 2 3 2 7 4" xfId="16971"/>
    <cellStyle name="Normal 3 2 2 3 2 7 4 2" xfId="45707"/>
    <cellStyle name="Normal 3 2 2 3 2 7 5" xfId="31383"/>
    <cellStyle name="Normal 3 2 2 3 2 8" xfId="4275"/>
    <cellStyle name="Normal 3 2 2 3 2 8 2" xfId="11547"/>
    <cellStyle name="Normal 3 2 2 3 2 8 2 2" xfId="25926"/>
    <cellStyle name="Normal 3 2 2 3 2 8 2 2 2" xfId="54660"/>
    <cellStyle name="Normal 3 2 2 3 2 8 2 3" xfId="40336"/>
    <cellStyle name="Normal 3 2 2 3 2 8 3" xfId="18763"/>
    <cellStyle name="Normal 3 2 2 3 2 8 3 2" xfId="47498"/>
    <cellStyle name="Normal 3 2 2 3 2 8 4" xfId="33174"/>
    <cellStyle name="Normal 3 2 2 3 2 9" xfId="7943"/>
    <cellStyle name="Normal 3 2 2 3 2 9 2" xfId="22344"/>
    <cellStyle name="Normal 3 2 2 3 2 9 2 2" xfId="51079"/>
    <cellStyle name="Normal 3 2 2 3 2 9 3" xfId="36755"/>
    <cellStyle name="Normal 3 2 2 3 3" xfId="431"/>
    <cellStyle name="Normal 3 2 2 3 3 10" xfId="29621"/>
    <cellStyle name="Normal 3 2 2 3 3 2" xfId="631"/>
    <cellStyle name="Normal 3 2 2 3 3 2 2" xfId="903"/>
    <cellStyle name="Normal 3 2 2 3 3 2 2 2" xfId="1350"/>
    <cellStyle name="Normal 3 2 2 3 3 2 2 2 2" xfId="2333"/>
    <cellStyle name="Normal 3 2 2 3 3 2 2 2 2 2" xfId="4125"/>
    <cellStyle name="Normal 3 2 2 3 3 2 2 2 2 2 2" xfId="7784"/>
    <cellStyle name="Normal 3 2 2 3 3 2 2 2 2 2 2 2" xfId="15044"/>
    <cellStyle name="Normal 3 2 2 3 3 2 2 2 2 2 2 2 2" xfId="29422"/>
    <cellStyle name="Normal 3 2 2 3 3 2 2 2 2 2 2 2 2 2" xfId="58156"/>
    <cellStyle name="Normal 3 2 2 3 3 2 2 2 2 2 2 2 3" xfId="43832"/>
    <cellStyle name="Normal 3 2 2 3 3 2 2 2 2 2 2 3" xfId="22259"/>
    <cellStyle name="Normal 3 2 2 3 3 2 2 2 2 2 2 3 2" xfId="50994"/>
    <cellStyle name="Normal 3 2 2 3 3 2 2 2 2 2 2 4" xfId="36670"/>
    <cellStyle name="Normal 3 2 2 3 3 2 2 2 2 2 3" xfId="11457"/>
    <cellStyle name="Normal 3 2 2 3 3 2 2 2 2 2 3 2" xfId="25840"/>
    <cellStyle name="Normal 3 2 2 3 3 2 2 2 2 2 3 2 2" xfId="54575"/>
    <cellStyle name="Normal 3 2 2 3 3 2 2 2 2 2 3 3" xfId="40251"/>
    <cellStyle name="Normal 3 2 2 3 3 2 2 2 2 2 4" xfId="18677"/>
    <cellStyle name="Normal 3 2 2 3 3 2 2 2 2 2 4 2" xfId="47413"/>
    <cellStyle name="Normal 3 2 2 3 3 2 2 2 2 2 5" xfId="33089"/>
    <cellStyle name="Normal 3 2 2 3 3 2 2 2 2 3" xfId="5994"/>
    <cellStyle name="Normal 3 2 2 3 3 2 2 2 2 3 2" xfId="13254"/>
    <cellStyle name="Normal 3 2 2 3 3 2 2 2 2 3 2 2" xfId="27632"/>
    <cellStyle name="Normal 3 2 2 3 3 2 2 2 2 3 2 2 2" xfId="56366"/>
    <cellStyle name="Normal 3 2 2 3 3 2 2 2 2 3 2 3" xfId="42042"/>
    <cellStyle name="Normal 3 2 2 3 3 2 2 2 2 3 3" xfId="20469"/>
    <cellStyle name="Normal 3 2 2 3 3 2 2 2 2 3 3 2" xfId="49204"/>
    <cellStyle name="Normal 3 2 2 3 3 2 2 2 2 3 4" xfId="34880"/>
    <cellStyle name="Normal 3 2 2 3 3 2 2 2 2 4" xfId="9667"/>
    <cellStyle name="Normal 3 2 2 3 3 2 2 2 2 4 2" xfId="24050"/>
    <cellStyle name="Normal 3 2 2 3 3 2 2 2 2 4 2 2" xfId="52785"/>
    <cellStyle name="Normal 3 2 2 3 3 2 2 2 2 4 3" xfId="38461"/>
    <cellStyle name="Normal 3 2 2 3 3 2 2 2 2 5" xfId="16887"/>
    <cellStyle name="Normal 3 2 2 3 3 2 2 2 2 5 2" xfId="45623"/>
    <cellStyle name="Normal 3 2 2 3 3 2 2 2 2 6" xfId="31299"/>
    <cellStyle name="Normal 3 2 2 3 3 2 2 2 3" xfId="3229"/>
    <cellStyle name="Normal 3 2 2 3 3 2 2 2 3 2" xfId="6889"/>
    <cellStyle name="Normal 3 2 2 3 3 2 2 2 3 2 2" xfId="14149"/>
    <cellStyle name="Normal 3 2 2 3 3 2 2 2 3 2 2 2" xfId="28527"/>
    <cellStyle name="Normal 3 2 2 3 3 2 2 2 3 2 2 2 2" xfId="57261"/>
    <cellStyle name="Normal 3 2 2 3 3 2 2 2 3 2 2 3" xfId="42937"/>
    <cellStyle name="Normal 3 2 2 3 3 2 2 2 3 2 3" xfId="21364"/>
    <cellStyle name="Normal 3 2 2 3 3 2 2 2 3 2 3 2" xfId="50099"/>
    <cellStyle name="Normal 3 2 2 3 3 2 2 2 3 2 4" xfId="35775"/>
    <cellStyle name="Normal 3 2 2 3 3 2 2 2 3 3" xfId="10562"/>
    <cellStyle name="Normal 3 2 2 3 3 2 2 2 3 3 2" xfId="24945"/>
    <cellStyle name="Normal 3 2 2 3 3 2 2 2 3 3 2 2" xfId="53680"/>
    <cellStyle name="Normal 3 2 2 3 3 2 2 2 3 3 3" xfId="39356"/>
    <cellStyle name="Normal 3 2 2 3 3 2 2 2 3 4" xfId="17782"/>
    <cellStyle name="Normal 3 2 2 3 3 2 2 2 3 4 2" xfId="46518"/>
    <cellStyle name="Normal 3 2 2 3 3 2 2 2 3 5" xfId="32194"/>
    <cellStyle name="Normal 3 2 2 3 3 2 2 2 4" xfId="5094"/>
    <cellStyle name="Normal 3 2 2 3 3 2 2 2 4 2" xfId="12359"/>
    <cellStyle name="Normal 3 2 2 3 3 2 2 2 4 2 2" xfId="26737"/>
    <cellStyle name="Normal 3 2 2 3 3 2 2 2 4 2 2 2" xfId="55471"/>
    <cellStyle name="Normal 3 2 2 3 3 2 2 2 4 2 3" xfId="41147"/>
    <cellStyle name="Normal 3 2 2 3 3 2 2 2 4 3" xfId="19574"/>
    <cellStyle name="Normal 3 2 2 3 3 2 2 2 4 3 2" xfId="48309"/>
    <cellStyle name="Normal 3 2 2 3 3 2 2 2 4 4" xfId="33985"/>
    <cellStyle name="Normal 3 2 2 3 3 2 2 2 5" xfId="8766"/>
    <cellStyle name="Normal 3 2 2 3 3 2 2 2 5 2" xfId="23155"/>
    <cellStyle name="Normal 3 2 2 3 3 2 2 2 5 2 2" xfId="51890"/>
    <cellStyle name="Normal 3 2 2 3 3 2 2 2 5 3" xfId="37566"/>
    <cellStyle name="Normal 3 2 2 3 3 2 2 2 6" xfId="15992"/>
    <cellStyle name="Normal 3 2 2 3 3 2 2 2 6 2" xfId="44728"/>
    <cellStyle name="Normal 3 2 2 3 3 2 2 2 7" xfId="30404"/>
    <cellStyle name="Normal 3 2 2 3 3 2 2 3" xfId="1886"/>
    <cellStyle name="Normal 3 2 2 3 3 2 2 3 2" xfId="3678"/>
    <cellStyle name="Normal 3 2 2 3 3 2 2 3 2 2" xfId="7337"/>
    <cellStyle name="Normal 3 2 2 3 3 2 2 3 2 2 2" xfId="14597"/>
    <cellStyle name="Normal 3 2 2 3 3 2 2 3 2 2 2 2" xfId="28975"/>
    <cellStyle name="Normal 3 2 2 3 3 2 2 3 2 2 2 2 2" xfId="57709"/>
    <cellStyle name="Normal 3 2 2 3 3 2 2 3 2 2 2 3" xfId="43385"/>
    <cellStyle name="Normal 3 2 2 3 3 2 2 3 2 2 3" xfId="21812"/>
    <cellStyle name="Normal 3 2 2 3 3 2 2 3 2 2 3 2" xfId="50547"/>
    <cellStyle name="Normal 3 2 2 3 3 2 2 3 2 2 4" xfId="36223"/>
    <cellStyle name="Normal 3 2 2 3 3 2 2 3 2 3" xfId="11010"/>
    <cellStyle name="Normal 3 2 2 3 3 2 2 3 2 3 2" xfId="25393"/>
    <cellStyle name="Normal 3 2 2 3 3 2 2 3 2 3 2 2" xfId="54128"/>
    <cellStyle name="Normal 3 2 2 3 3 2 2 3 2 3 3" xfId="39804"/>
    <cellStyle name="Normal 3 2 2 3 3 2 2 3 2 4" xfId="18230"/>
    <cellStyle name="Normal 3 2 2 3 3 2 2 3 2 4 2" xfId="46966"/>
    <cellStyle name="Normal 3 2 2 3 3 2 2 3 2 5" xfId="32642"/>
    <cellStyle name="Normal 3 2 2 3 3 2 2 3 3" xfId="5547"/>
    <cellStyle name="Normal 3 2 2 3 3 2 2 3 3 2" xfId="12807"/>
    <cellStyle name="Normal 3 2 2 3 3 2 2 3 3 2 2" xfId="27185"/>
    <cellStyle name="Normal 3 2 2 3 3 2 2 3 3 2 2 2" xfId="55919"/>
    <cellStyle name="Normal 3 2 2 3 3 2 2 3 3 2 3" xfId="41595"/>
    <cellStyle name="Normal 3 2 2 3 3 2 2 3 3 3" xfId="20022"/>
    <cellStyle name="Normal 3 2 2 3 3 2 2 3 3 3 2" xfId="48757"/>
    <cellStyle name="Normal 3 2 2 3 3 2 2 3 3 4" xfId="34433"/>
    <cellStyle name="Normal 3 2 2 3 3 2 2 3 4" xfId="9220"/>
    <cellStyle name="Normal 3 2 2 3 3 2 2 3 4 2" xfId="23603"/>
    <cellStyle name="Normal 3 2 2 3 3 2 2 3 4 2 2" xfId="52338"/>
    <cellStyle name="Normal 3 2 2 3 3 2 2 3 4 3" xfId="38014"/>
    <cellStyle name="Normal 3 2 2 3 3 2 2 3 5" xfId="16440"/>
    <cellStyle name="Normal 3 2 2 3 3 2 2 3 5 2" xfId="45176"/>
    <cellStyle name="Normal 3 2 2 3 3 2 2 3 6" xfId="30852"/>
    <cellStyle name="Normal 3 2 2 3 3 2 2 4" xfId="2782"/>
    <cellStyle name="Normal 3 2 2 3 3 2 2 4 2" xfId="6442"/>
    <cellStyle name="Normal 3 2 2 3 3 2 2 4 2 2" xfId="13702"/>
    <cellStyle name="Normal 3 2 2 3 3 2 2 4 2 2 2" xfId="28080"/>
    <cellStyle name="Normal 3 2 2 3 3 2 2 4 2 2 2 2" xfId="56814"/>
    <cellStyle name="Normal 3 2 2 3 3 2 2 4 2 2 3" xfId="42490"/>
    <cellStyle name="Normal 3 2 2 3 3 2 2 4 2 3" xfId="20917"/>
    <cellStyle name="Normal 3 2 2 3 3 2 2 4 2 3 2" xfId="49652"/>
    <cellStyle name="Normal 3 2 2 3 3 2 2 4 2 4" xfId="35328"/>
    <cellStyle name="Normal 3 2 2 3 3 2 2 4 3" xfId="10115"/>
    <cellStyle name="Normal 3 2 2 3 3 2 2 4 3 2" xfId="24498"/>
    <cellStyle name="Normal 3 2 2 3 3 2 2 4 3 2 2" xfId="53233"/>
    <cellStyle name="Normal 3 2 2 3 3 2 2 4 3 3" xfId="38909"/>
    <cellStyle name="Normal 3 2 2 3 3 2 2 4 4" xfId="17335"/>
    <cellStyle name="Normal 3 2 2 3 3 2 2 4 4 2" xfId="46071"/>
    <cellStyle name="Normal 3 2 2 3 3 2 2 4 5" xfId="31747"/>
    <cellStyle name="Normal 3 2 2 3 3 2 2 5" xfId="4647"/>
    <cellStyle name="Normal 3 2 2 3 3 2 2 5 2" xfId="11912"/>
    <cellStyle name="Normal 3 2 2 3 3 2 2 5 2 2" xfId="26290"/>
    <cellStyle name="Normal 3 2 2 3 3 2 2 5 2 2 2" xfId="55024"/>
    <cellStyle name="Normal 3 2 2 3 3 2 2 5 2 3" xfId="40700"/>
    <cellStyle name="Normal 3 2 2 3 3 2 2 5 3" xfId="19127"/>
    <cellStyle name="Normal 3 2 2 3 3 2 2 5 3 2" xfId="47862"/>
    <cellStyle name="Normal 3 2 2 3 3 2 2 5 4" xfId="33538"/>
    <cellStyle name="Normal 3 2 2 3 3 2 2 6" xfId="8319"/>
    <cellStyle name="Normal 3 2 2 3 3 2 2 6 2" xfId="22708"/>
    <cellStyle name="Normal 3 2 2 3 3 2 2 6 2 2" xfId="51443"/>
    <cellStyle name="Normal 3 2 2 3 3 2 2 6 3" xfId="37119"/>
    <cellStyle name="Normal 3 2 2 3 3 2 2 7" xfId="15545"/>
    <cellStyle name="Normal 3 2 2 3 3 2 2 7 2" xfId="44281"/>
    <cellStyle name="Normal 3 2 2 3 3 2 2 8" xfId="29957"/>
    <cellStyle name="Normal 3 2 2 3 3 2 3" xfId="1126"/>
    <cellStyle name="Normal 3 2 2 3 3 2 3 2" xfId="2109"/>
    <cellStyle name="Normal 3 2 2 3 3 2 3 2 2" xfId="3901"/>
    <cellStyle name="Normal 3 2 2 3 3 2 3 2 2 2" xfId="7560"/>
    <cellStyle name="Normal 3 2 2 3 3 2 3 2 2 2 2" xfId="14820"/>
    <cellStyle name="Normal 3 2 2 3 3 2 3 2 2 2 2 2" xfId="29198"/>
    <cellStyle name="Normal 3 2 2 3 3 2 3 2 2 2 2 2 2" xfId="57932"/>
    <cellStyle name="Normal 3 2 2 3 3 2 3 2 2 2 2 3" xfId="43608"/>
    <cellStyle name="Normal 3 2 2 3 3 2 3 2 2 2 3" xfId="22035"/>
    <cellStyle name="Normal 3 2 2 3 3 2 3 2 2 2 3 2" xfId="50770"/>
    <cellStyle name="Normal 3 2 2 3 3 2 3 2 2 2 4" xfId="36446"/>
    <cellStyle name="Normal 3 2 2 3 3 2 3 2 2 3" xfId="11233"/>
    <cellStyle name="Normal 3 2 2 3 3 2 3 2 2 3 2" xfId="25616"/>
    <cellStyle name="Normal 3 2 2 3 3 2 3 2 2 3 2 2" xfId="54351"/>
    <cellStyle name="Normal 3 2 2 3 3 2 3 2 2 3 3" xfId="40027"/>
    <cellStyle name="Normal 3 2 2 3 3 2 3 2 2 4" xfId="18453"/>
    <cellStyle name="Normal 3 2 2 3 3 2 3 2 2 4 2" xfId="47189"/>
    <cellStyle name="Normal 3 2 2 3 3 2 3 2 2 5" xfId="32865"/>
    <cellStyle name="Normal 3 2 2 3 3 2 3 2 3" xfId="5770"/>
    <cellStyle name="Normal 3 2 2 3 3 2 3 2 3 2" xfId="13030"/>
    <cellStyle name="Normal 3 2 2 3 3 2 3 2 3 2 2" xfId="27408"/>
    <cellStyle name="Normal 3 2 2 3 3 2 3 2 3 2 2 2" xfId="56142"/>
    <cellStyle name="Normal 3 2 2 3 3 2 3 2 3 2 3" xfId="41818"/>
    <cellStyle name="Normal 3 2 2 3 3 2 3 2 3 3" xfId="20245"/>
    <cellStyle name="Normal 3 2 2 3 3 2 3 2 3 3 2" xfId="48980"/>
    <cellStyle name="Normal 3 2 2 3 3 2 3 2 3 4" xfId="34656"/>
    <cellStyle name="Normal 3 2 2 3 3 2 3 2 4" xfId="9443"/>
    <cellStyle name="Normal 3 2 2 3 3 2 3 2 4 2" xfId="23826"/>
    <cellStyle name="Normal 3 2 2 3 3 2 3 2 4 2 2" xfId="52561"/>
    <cellStyle name="Normal 3 2 2 3 3 2 3 2 4 3" xfId="38237"/>
    <cellStyle name="Normal 3 2 2 3 3 2 3 2 5" xfId="16663"/>
    <cellStyle name="Normal 3 2 2 3 3 2 3 2 5 2" xfId="45399"/>
    <cellStyle name="Normal 3 2 2 3 3 2 3 2 6" xfId="31075"/>
    <cellStyle name="Normal 3 2 2 3 3 2 3 3" xfId="3005"/>
    <cellStyle name="Normal 3 2 2 3 3 2 3 3 2" xfId="6665"/>
    <cellStyle name="Normal 3 2 2 3 3 2 3 3 2 2" xfId="13925"/>
    <cellStyle name="Normal 3 2 2 3 3 2 3 3 2 2 2" xfId="28303"/>
    <cellStyle name="Normal 3 2 2 3 3 2 3 3 2 2 2 2" xfId="57037"/>
    <cellStyle name="Normal 3 2 2 3 3 2 3 3 2 2 3" xfId="42713"/>
    <cellStyle name="Normal 3 2 2 3 3 2 3 3 2 3" xfId="21140"/>
    <cellStyle name="Normal 3 2 2 3 3 2 3 3 2 3 2" xfId="49875"/>
    <cellStyle name="Normal 3 2 2 3 3 2 3 3 2 4" xfId="35551"/>
    <cellStyle name="Normal 3 2 2 3 3 2 3 3 3" xfId="10338"/>
    <cellStyle name="Normal 3 2 2 3 3 2 3 3 3 2" xfId="24721"/>
    <cellStyle name="Normal 3 2 2 3 3 2 3 3 3 2 2" xfId="53456"/>
    <cellStyle name="Normal 3 2 2 3 3 2 3 3 3 3" xfId="39132"/>
    <cellStyle name="Normal 3 2 2 3 3 2 3 3 4" xfId="17558"/>
    <cellStyle name="Normal 3 2 2 3 3 2 3 3 4 2" xfId="46294"/>
    <cellStyle name="Normal 3 2 2 3 3 2 3 3 5" xfId="31970"/>
    <cellStyle name="Normal 3 2 2 3 3 2 3 4" xfId="4870"/>
    <cellStyle name="Normal 3 2 2 3 3 2 3 4 2" xfId="12135"/>
    <cellStyle name="Normal 3 2 2 3 3 2 3 4 2 2" xfId="26513"/>
    <cellStyle name="Normal 3 2 2 3 3 2 3 4 2 2 2" xfId="55247"/>
    <cellStyle name="Normal 3 2 2 3 3 2 3 4 2 3" xfId="40923"/>
    <cellStyle name="Normal 3 2 2 3 3 2 3 4 3" xfId="19350"/>
    <cellStyle name="Normal 3 2 2 3 3 2 3 4 3 2" xfId="48085"/>
    <cellStyle name="Normal 3 2 2 3 3 2 3 4 4" xfId="33761"/>
    <cellStyle name="Normal 3 2 2 3 3 2 3 5" xfId="8542"/>
    <cellStyle name="Normal 3 2 2 3 3 2 3 5 2" xfId="22931"/>
    <cellStyle name="Normal 3 2 2 3 3 2 3 5 2 2" xfId="51666"/>
    <cellStyle name="Normal 3 2 2 3 3 2 3 5 3" xfId="37342"/>
    <cellStyle name="Normal 3 2 2 3 3 2 3 6" xfId="15768"/>
    <cellStyle name="Normal 3 2 2 3 3 2 3 6 2" xfId="44504"/>
    <cellStyle name="Normal 3 2 2 3 3 2 3 7" xfId="30180"/>
    <cellStyle name="Normal 3 2 2 3 3 2 4" xfId="1658"/>
    <cellStyle name="Normal 3 2 2 3 3 2 4 2" xfId="3454"/>
    <cellStyle name="Normal 3 2 2 3 3 2 4 2 2" xfId="7113"/>
    <cellStyle name="Normal 3 2 2 3 3 2 4 2 2 2" xfId="14373"/>
    <cellStyle name="Normal 3 2 2 3 3 2 4 2 2 2 2" xfId="28751"/>
    <cellStyle name="Normal 3 2 2 3 3 2 4 2 2 2 2 2" xfId="57485"/>
    <cellStyle name="Normal 3 2 2 3 3 2 4 2 2 2 3" xfId="43161"/>
    <cellStyle name="Normal 3 2 2 3 3 2 4 2 2 3" xfId="21588"/>
    <cellStyle name="Normal 3 2 2 3 3 2 4 2 2 3 2" xfId="50323"/>
    <cellStyle name="Normal 3 2 2 3 3 2 4 2 2 4" xfId="35999"/>
    <cellStyle name="Normal 3 2 2 3 3 2 4 2 3" xfId="10786"/>
    <cellStyle name="Normal 3 2 2 3 3 2 4 2 3 2" xfId="25169"/>
    <cellStyle name="Normal 3 2 2 3 3 2 4 2 3 2 2" xfId="53904"/>
    <cellStyle name="Normal 3 2 2 3 3 2 4 2 3 3" xfId="39580"/>
    <cellStyle name="Normal 3 2 2 3 3 2 4 2 4" xfId="18006"/>
    <cellStyle name="Normal 3 2 2 3 3 2 4 2 4 2" xfId="46742"/>
    <cellStyle name="Normal 3 2 2 3 3 2 4 2 5" xfId="32418"/>
    <cellStyle name="Normal 3 2 2 3 3 2 4 3" xfId="5323"/>
    <cellStyle name="Normal 3 2 2 3 3 2 4 3 2" xfId="12583"/>
    <cellStyle name="Normal 3 2 2 3 3 2 4 3 2 2" xfId="26961"/>
    <cellStyle name="Normal 3 2 2 3 3 2 4 3 2 2 2" xfId="55695"/>
    <cellStyle name="Normal 3 2 2 3 3 2 4 3 2 3" xfId="41371"/>
    <cellStyle name="Normal 3 2 2 3 3 2 4 3 3" xfId="19798"/>
    <cellStyle name="Normal 3 2 2 3 3 2 4 3 3 2" xfId="48533"/>
    <cellStyle name="Normal 3 2 2 3 3 2 4 3 4" xfId="34209"/>
    <cellStyle name="Normal 3 2 2 3 3 2 4 4" xfId="8996"/>
    <cellStyle name="Normal 3 2 2 3 3 2 4 4 2" xfId="23379"/>
    <cellStyle name="Normal 3 2 2 3 3 2 4 4 2 2" xfId="52114"/>
    <cellStyle name="Normal 3 2 2 3 3 2 4 4 3" xfId="37790"/>
    <cellStyle name="Normal 3 2 2 3 3 2 4 5" xfId="16216"/>
    <cellStyle name="Normal 3 2 2 3 3 2 4 5 2" xfId="44952"/>
    <cellStyle name="Normal 3 2 2 3 3 2 4 6" xfId="30628"/>
    <cellStyle name="Normal 3 2 2 3 3 2 5" xfId="2558"/>
    <cellStyle name="Normal 3 2 2 3 3 2 5 2" xfId="6218"/>
    <cellStyle name="Normal 3 2 2 3 3 2 5 2 2" xfId="13478"/>
    <cellStyle name="Normal 3 2 2 3 3 2 5 2 2 2" xfId="27856"/>
    <cellStyle name="Normal 3 2 2 3 3 2 5 2 2 2 2" xfId="56590"/>
    <cellStyle name="Normal 3 2 2 3 3 2 5 2 2 3" xfId="42266"/>
    <cellStyle name="Normal 3 2 2 3 3 2 5 2 3" xfId="20693"/>
    <cellStyle name="Normal 3 2 2 3 3 2 5 2 3 2" xfId="49428"/>
    <cellStyle name="Normal 3 2 2 3 3 2 5 2 4" xfId="35104"/>
    <cellStyle name="Normal 3 2 2 3 3 2 5 3" xfId="9891"/>
    <cellStyle name="Normal 3 2 2 3 3 2 5 3 2" xfId="24274"/>
    <cellStyle name="Normal 3 2 2 3 3 2 5 3 2 2" xfId="53009"/>
    <cellStyle name="Normal 3 2 2 3 3 2 5 3 3" xfId="38685"/>
    <cellStyle name="Normal 3 2 2 3 3 2 5 4" xfId="17111"/>
    <cellStyle name="Normal 3 2 2 3 3 2 5 4 2" xfId="45847"/>
    <cellStyle name="Normal 3 2 2 3 3 2 5 5" xfId="31523"/>
    <cellStyle name="Normal 3 2 2 3 3 2 6" xfId="4421"/>
    <cellStyle name="Normal 3 2 2 3 3 2 6 2" xfId="11688"/>
    <cellStyle name="Normal 3 2 2 3 3 2 6 2 2" xfId="26066"/>
    <cellStyle name="Normal 3 2 2 3 3 2 6 2 2 2" xfId="54800"/>
    <cellStyle name="Normal 3 2 2 3 3 2 6 2 3" xfId="40476"/>
    <cellStyle name="Normal 3 2 2 3 3 2 6 3" xfId="18903"/>
    <cellStyle name="Normal 3 2 2 3 3 2 6 3 2" xfId="47638"/>
    <cellStyle name="Normal 3 2 2 3 3 2 6 4" xfId="33314"/>
    <cellStyle name="Normal 3 2 2 3 3 2 7" xfId="8092"/>
    <cellStyle name="Normal 3 2 2 3 3 2 7 2" xfId="22484"/>
    <cellStyle name="Normal 3 2 2 3 3 2 7 2 2" xfId="51219"/>
    <cellStyle name="Normal 3 2 2 3 3 2 7 3" xfId="36895"/>
    <cellStyle name="Normal 3 2 2 3 3 2 8" xfId="15321"/>
    <cellStyle name="Normal 3 2 2 3 3 2 8 2" xfId="44057"/>
    <cellStyle name="Normal 3 2 2 3 3 2 9" xfId="29733"/>
    <cellStyle name="Normal 3 2 2 3 3 3" xfId="789"/>
    <cellStyle name="Normal 3 2 2 3 3 3 2" xfId="1238"/>
    <cellStyle name="Normal 3 2 2 3 3 3 2 2" xfId="2221"/>
    <cellStyle name="Normal 3 2 2 3 3 3 2 2 2" xfId="4013"/>
    <cellStyle name="Normal 3 2 2 3 3 3 2 2 2 2" xfId="7672"/>
    <cellStyle name="Normal 3 2 2 3 3 3 2 2 2 2 2" xfId="14932"/>
    <cellStyle name="Normal 3 2 2 3 3 3 2 2 2 2 2 2" xfId="29310"/>
    <cellStyle name="Normal 3 2 2 3 3 3 2 2 2 2 2 2 2" xfId="58044"/>
    <cellStyle name="Normal 3 2 2 3 3 3 2 2 2 2 2 3" xfId="43720"/>
    <cellStyle name="Normal 3 2 2 3 3 3 2 2 2 2 3" xfId="22147"/>
    <cellStyle name="Normal 3 2 2 3 3 3 2 2 2 2 3 2" xfId="50882"/>
    <cellStyle name="Normal 3 2 2 3 3 3 2 2 2 2 4" xfId="36558"/>
    <cellStyle name="Normal 3 2 2 3 3 3 2 2 2 3" xfId="11345"/>
    <cellStyle name="Normal 3 2 2 3 3 3 2 2 2 3 2" xfId="25728"/>
    <cellStyle name="Normal 3 2 2 3 3 3 2 2 2 3 2 2" xfId="54463"/>
    <cellStyle name="Normal 3 2 2 3 3 3 2 2 2 3 3" xfId="40139"/>
    <cellStyle name="Normal 3 2 2 3 3 3 2 2 2 4" xfId="18565"/>
    <cellStyle name="Normal 3 2 2 3 3 3 2 2 2 4 2" xfId="47301"/>
    <cellStyle name="Normal 3 2 2 3 3 3 2 2 2 5" xfId="32977"/>
    <cellStyle name="Normal 3 2 2 3 3 3 2 2 3" xfId="5882"/>
    <cellStyle name="Normal 3 2 2 3 3 3 2 2 3 2" xfId="13142"/>
    <cellStyle name="Normal 3 2 2 3 3 3 2 2 3 2 2" xfId="27520"/>
    <cellStyle name="Normal 3 2 2 3 3 3 2 2 3 2 2 2" xfId="56254"/>
    <cellStyle name="Normal 3 2 2 3 3 3 2 2 3 2 3" xfId="41930"/>
    <cellStyle name="Normal 3 2 2 3 3 3 2 2 3 3" xfId="20357"/>
    <cellStyle name="Normal 3 2 2 3 3 3 2 2 3 3 2" xfId="49092"/>
    <cellStyle name="Normal 3 2 2 3 3 3 2 2 3 4" xfId="34768"/>
    <cellStyle name="Normal 3 2 2 3 3 3 2 2 4" xfId="9555"/>
    <cellStyle name="Normal 3 2 2 3 3 3 2 2 4 2" xfId="23938"/>
    <cellStyle name="Normal 3 2 2 3 3 3 2 2 4 2 2" xfId="52673"/>
    <cellStyle name="Normal 3 2 2 3 3 3 2 2 4 3" xfId="38349"/>
    <cellStyle name="Normal 3 2 2 3 3 3 2 2 5" xfId="16775"/>
    <cellStyle name="Normal 3 2 2 3 3 3 2 2 5 2" xfId="45511"/>
    <cellStyle name="Normal 3 2 2 3 3 3 2 2 6" xfId="31187"/>
    <cellStyle name="Normal 3 2 2 3 3 3 2 3" xfId="3117"/>
    <cellStyle name="Normal 3 2 2 3 3 3 2 3 2" xfId="6777"/>
    <cellStyle name="Normal 3 2 2 3 3 3 2 3 2 2" xfId="14037"/>
    <cellStyle name="Normal 3 2 2 3 3 3 2 3 2 2 2" xfId="28415"/>
    <cellStyle name="Normal 3 2 2 3 3 3 2 3 2 2 2 2" xfId="57149"/>
    <cellStyle name="Normal 3 2 2 3 3 3 2 3 2 2 3" xfId="42825"/>
    <cellStyle name="Normal 3 2 2 3 3 3 2 3 2 3" xfId="21252"/>
    <cellStyle name="Normal 3 2 2 3 3 3 2 3 2 3 2" xfId="49987"/>
    <cellStyle name="Normal 3 2 2 3 3 3 2 3 2 4" xfId="35663"/>
    <cellStyle name="Normal 3 2 2 3 3 3 2 3 3" xfId="10450"/>
    <cellStyle name="Normal 3 2 2 3 3 3 2 3 3 2" xfId="24833"/>
    <cellStyle name="Normal 3 2 2 3 3 3 2 3 3 2 2" xfId="53568"/>
    <cellStyle name="Normal 3 2 2 3 3 3 2 3 3 3" xfId="39244"/>
    <cellStyle name="Normal 3 2 2 3 3 3 2 3 4" xfId="17670"/>
    <cellStyle name="Normal 3 2 2 3 3 3 2 3 4 2" xfId="46406"/>
    <cellStyle name="Normal 3 2 2 3 3 3 2 3 5" xfId="32082"/>
    <cellStyle name="Normal 3 2 2 3 3 3 2 4" xfId="4982"/>
    <cellStyle name="Normal 3 2 2 3 3 3 2 4 2" xfId="12247"/>
    <cellStyle name="Normal 3 2 2 3 3 3 2 4 2 2" xfId="26625"/>
    <cellStyle name="Normal 3 2 2 3 3 3 2 4 2 2 2" xfId="55359"/>
    <cellStyle name="Normal 3 2 2 3 3 3 2 4 2 3" xfId="41035"/>
    <cellStyle name="Normal 3 2 2 3 3 3 2 4 3" xfId="19462"/>
    <cellStyle name="Normal 3 2 2 3 3 3 2 4 3 2" xfId="48197"/>
    <cellStyle name="Normal 3 2 2 3 3 3 2 4 4" xfId="33873"/>
    <cellStyle name="Normal 3 2 2 3 3 3 2 5" xfId="8654"/>
    <cellStyle name="Normal 3 2 2 3 3 3 2 5 2" xfId="23043"/>
    <cellStyle name="Normal 3 2 2 3 3 3 2 5 2 2" xfId="51778"/>
    <cellStyle name="Normal 3 2 2 3 3 3 2 5 3" xfId="37454"/>
    <cellStyle name="Normal 3 2 2 3 3 3 2 6" xfId="15880"/>
    <cellStyle name="Normal 3 2 2 3 3 3 2 6 2" xfId="44616"/>
    <cellStyle name="Normal 3 2 2 3 3 3 2 7" xfId="30292"/>
    <cellStyle name="Normal 3 2 2 3 3 3 3" xfId="1774"/>
    <cellStyle name="Normal 3 2 2 3 3 3 3 2" xfId="3566"/>
    <cellStyle name="Normal 3 2 2 3 3 3 3 2 2" xfId="7225"/>
    <cellStyle name="Normal 3 2 2 3 3 3 3 2 2 2" xfId="14485"/>
    <cellStyle name="Normal 3 2 2 3 3 3 3 2 2 2 2" xfId="28863"/>
    <cellStyle name="Normal 3 2 2 3 3 3 3 2 2 2 2 2" xfId="57597"/>
    <cellStyle name="Normal 3 2 2 3 3 3 3 2 2 2 3" xfId="43273"/>
    <cellStyle name="Normal 3 2 2 3 3 3 3 2 2 3" xfId="21700"/>
    <cellStyle name="Normal 3 2 2 3 3 3 3 2 2 3 2" xfId="50435"/>
    <cellStyle name="Normal 3 2 2 3 3 3 3 2 2 4" xfId="36111"/>
    <cellStyle name="Normal 3 2 2 3 3 3 3 2 3" xfId="10898"/>
    <cellStyle name="Normal 3 2 2 3 3 3 3 2 3 2" xfId="25281"/>
    <cellStyle name="Normal 3 2 2 3 3 3 3 2 3 2 2" xfId="54016"/>
    <cellStyle name="Normal 3 2 2 3 3 3 3 2 3 3" xfId="39692"/>
    <cellStyle name="Normal 3 2 2 3 3 3 3 2 4" xfId="18118"/>
    <cellStyle name="Normal 3 2 2 3 3 3 3 2 4 2" xfId="46854"/>
    <cellStyle name="Normal 3 2 2 3 3 3 3 2 5" xfId="32530"/>
    <cellStyle name="Normal 3 2 2 3 3 3 3 3" xfId="5435"/>
    <cellStyle name="Normal 3 2 2 3 3 3 3 3 2" xfId="12695"/>
    <cellStyle name="Normal 3 2 2 3 3 3 3 3 2 2" xfId="27073"/>
    <cellStyle name="Normal 3 2 2 3 3 3 3 3 2 2 2" xfId="55807"/>
    <cellStyle name="Normal 3 2 2 3 3 3 3 3 2 3" xfId="41483"/>
    <cellStyle name="Normal 3 2 2 3 3 3 3 3 3" xfId="19910"/>
    <cellStyle name="Normal 3 2 2 3 3 3 3 3 3 2" xfId="48645"/>
    <cellStyle name="Normal 3 2 2 3 3 3 3 3 4" xfId="34321"/>
    <cellStyle name="Normal 3 2 2 3 3 3 3 4" xfId="9108"/>
    <cellStyle name="Normal 3 2 2 3 3 3 3 4 2" xfId="23491"/>
    <cellStyle name="Normal 3 2 2 3 3 3 3 4 2 2" xfId="52226"/>
    <cellStyle name="Normal 3 2 2 3 3 3 3 4 3" xfId="37902"/>
    <cellStyle name="Normal 3 2 2 3 3 3 3 5" xfId="16328"/>
    <cellStyle name="Normal 3 2 2 3 3 3 3 5 2" xfId="45064"/>
    <cellStyle name="Normal 3 2 2 3 3 3 3 6" xfId="30740"/>
    <cellStyle name="Normal 3 2 2 3 3 3 4" xfId="2670"/>
    <cellStyle name="Normal 3 2 2 3 3 3 4 2" xfId="6330"/>
    <cellStyle name="Normal 3 2 2 3 3 3 4 2 2" xfId="13590"/>
    <cellStyle name="Normal 3 2 2 3 3 3 4 2 2 2" xfId="27968"/>
    <cellStyle name="Normal 3 2 2 3 3 3 4 2 2 2 2" xfId="56702"/>
    <cellStyle name="Normal 3 2 2 3 3 3 4 2 2 3" xfId="42378"/>
    <cellStyle name="Normal 3 2 2 3 3 3 4 2 3" xfId="20805"/>
    <cellStyle name="Normal 3 2 2 3 3 3 4 2 3 2" xfId="49540"/>
    <cellStyle name="Normal 3 2 2 3 3 3 4 2 4" xfId="35216"/>
    <cellStyle name="Normal 3 2 2 3 3 3 4 3" xfId="10003"/>
    <cellStyle name="Normal 3 2 2 3 3 3 4 3 2" xfId="24386"/>
    <cellStyle name="Normal 3 2 2 3 3 3 4 3 2 2" xfId="53121"/>
    <cellStyle name="Normal 3 2 2 3 3 3 4 3 3" xfId="38797"/>
    <cellStyle name="Normal 3 2 2 3 3 3 4 4" xfId="17223"/>
    <cellStyle name="Normal 3 2 2 3 3 3 4 4 2" xfId="45959"/>
    <cellStyle name="Normal 3 2 2 3 3 3 4 5" xfId="31635"/>
    <cellStyle name="Normal 3 2 2 3 3 3 5" xfId="4534"/>
    <cellStyle name="Normal 3 2 2 3 3 3 5 2" xfId="11800"/>
    <cellStyle name="Normal 3 2 2 3 3 3 5 2 2" xfId="26178"/>
    <cellStyle name="Normal 3 2 2 3 3 3 5 2 2 2" xfId="54912"/>
    <cellStyle name="Normal 3 2 2 3 3 3 5 2 3" xfId="40588"/>
    <cellStyle name="Normal 3 2 2 3 3 3 5 3" xfId="19015"/>
    <cellStyle name="Normal 3 2 2 3 3 3 5 3 2" xfId="47750"/>
    <cellStyle name="Normal 3 2 2 3 3 3 5 4" xfId="33426"/>
    <cellStyle name="Normal 3 2 2 3 3 3 6" xfId="8207"/>
    <cellStyle name="Normal 3 2 2 3 3 3 6 2" xfId="22596"/>
    <cellStyle name="Normal 3 2 2 3 3 3 6 2 2" xfId="51331"/>
    <cellStyle name="Normal 3 2 2 3 3 3 6 3" xfId="37007"/>
    <cellStyle name="Normal 3 2 2 3 3 3 7" xfId="15433"/>
    <cellStyle name="Normal 3 2 2 3 3 3 7 2" xfId="44169"/>
    <cellStyle name="Normal 3 2 2 3 3 3 8" xfId="29845"/>
    <cellStyle name="Normal 3 2 2 3 3 4" xfId="1014"/>
    <cellStyle name="Normal 3 2 2 3 3 4 2" xfId="1997"/>
    <cellStyle name="Normal 3 2 2 3 3 4 2 2" xfId="3789"/>
    <cellStyle name="Normal 3 2 2 3 3 4 2 2 2" xfId="7448"/>
    <cellStyle name="Normal 3 2 2 3 3 4 2 2 2 2" xfId="14708"/>
    <cellStyle name="Normal 3 2 2 3 3 4 2 2 2 2 2" xfId="29086"/>
    <cellStyle name="Normal 3 2 2 3 3 4 2 2 2 2 2 2" xfId="57820"/>
    <cellStyle name="Normal 3 2 2 3 3 4 2 2 2 2 3" xfId="43496"/>
    <cellStyle name="Normal 3 2 2 3 3 4 2 2 2 3" xfId="21923"/>
    <cellStyle name="Normal 3 2 2 3 3 4 2 2 2 3 2" xfId="50658"/>
    <cellStyle name="Normal 3 2 2 3 3 4 2 2 2 4" xfId="36334"/>
    <cellStyle name="Normal 3 2 2 3 3 4 2 2 3" xfId="11121"/>
    <cellStyle name="Normal 3 2 2 3 3 4 2 2 3 2" xfId="25504"/>
    <cellStyle name="Normal 3 2 2 3 3 4 2 2 3 2 2" xfId="54239"/>
    <cellStyle name="Normal 3 2 2 3 3 4 2 2 3 3" xfId="39915"/>
    <cellStyle name="Normal 3 2 2 3 3 4 2 2 4" xfId="18341"/>
    <cellStyle name="Normal 3 2 2 3 3 4 2 2 4 2" xfId="47077"/>
    <cellStyle name="Normal 3 2 2 3 3 4 2 2 5" xfId="32753"/>
    <cellStyle name="Normal 3 2 2 3 3 4 2 3" xfId="5658"/>
    <cellStyle name="Normal 3 2 2 3 3 4 2 3 2" xfId="12918"/>
    <cellStyle name="Normal 3 2 2 3 3 4 2 3 2 2" xfId="27296"/>
    <cellStyle name="Normal 3 2 2 3 3 4 2 3 2 2 2" xfId="56030"/>
    <cellStyle name="Normal 3 2 2 3 3 4 2 3 2 3" xfId="41706"/>
    <cellStyle name="Normal 3 2 2 3 3 4 2 3 3" xfId="20133"/>
    <cellStyle name="Normal 3 2 2 3 3 4 2 3 3 2" xfId="48868"/>
    <cellStyle name="Normal 3 2 2 3 3 4 2 3 4" xfId="34544"/>
    <cellStyle name="Normal 3 2 2 3 3 4 2 4" xfId="9331"/>
    <cellStyle name="Normal 3 2 2 3 3 4 2 4 2" xfId="23714"/>
    <cellStyle name="Normal 3 2 2 3 3 4 2 4 2 2" xfId="52449"/>
    <cellStyle name="Normal 3 2 2 3 3 4 2 4 3" xfId="38125"/>
    <cellStyle name="Normal 3 2 2 3 3 4 2 5" xfId="16551"/>
    <cellStyle name="Normal 3 2 2 3 3 4 2 5 2" xfId="45287"/>
    <cellStyle name="Normal 3 2 2 3 3 4 2 6" xfId="30963"/>
    <cellStyle name="Normal 3 2 2 3 3 4 3" xfId="2893"/>
    <cellStyle name="Normal 3 2 2 3 3 4 3 2" xfId="6553"/>
    <cellStyle name="Normal 3 2 2 3 3 4 3 2 2" xfId="13813"/>
    <cellStyle name="Normal 3 2 2 3 3 4 3 2 2 2" xfId="28191"/>
    <cellStyle name="Normal 3 2 2 3 3 4 3 2 2 2 2" xfId="56925"/>
    <cellStyle name="Normal 3 2 2 3 3 4 3 2 2 3" xfId="42601"/>
    <cellStyle name="Normal 3 2 2 3 3 4 3 2 3" xfId="21028"/>
    <cellStyle name="Normal 3 2 2 3 3 4 3 2 3 2" xfId="49763"/>
    <cellStyle name="Normal 3 2 2 3 3 4 3 2 4" xfId="35439"/>
    <cellStyle name="Normal 3 2 2 3 3 4 3 3" xfId="10226"/>
    <cellStyle name="Normal 3 2 2 3 3 4 3 3 2" xfId="24609"/>
    <cellStyle name="Normal 3 2 2 3 3 4 3 3 2 2" xfId="53344"/>
    <cellStyle name="Normal 3 2 2 3 3 4 3 3 3" xfId="39020"/>
    <cellStyle name="Normal 3 2 2 3 3 4 3 4" xfId="17446"/>
    <cellStyle name="Normal 3 2 2 3 3 4 3 4 2" xfId="46182"/>
    <cellStyle name="Normal 3 2 2 3 3 4 3 5" xfId="31858"/>
    <cellStyle name="Normal 3 2 2 3 3 4 4" xfId="4758"/>
    <cellStyle name="Normal 3 2 2 3 3 4 4 2" xfId="12023"/>
    <cellStyle name="Normal 3 2 2 3 3 4 4 2 2" xfId="26401"/>
    <cellStyle name="Normal 3 2 2 3 3 4 4 2 2 2" xfId="55135"/>
    <cellStyle name="Normal 3 2 2 3 3 4 4 2 3" xfId="40811"/>
    <cellStyle name="Normal 3 2 2 3 3 4 4 3" xfId="19238"/>
    <cellStyle name="Normal 3 2 2 3 3 4 4 3 2" xfId="47973"/>
    <cellStyle name="Normal 3 2 2 3 3 4 4 4" xfId="33649"/>
    <cellStyle name="Normal 3 2 2 3 3 4 5" xfId="8430"/>
    <cellStyle name="Normal 3 2 2 3 3 4 5 2" xfId="22819"/>
    <cellStyle name="Normal 3 2 2 3 3 4 5 2 2" xfId="51554"/>
    <cellStyle name="Normal 3 2 2 3 3 4 5 3" xfId="37230"/>
    <cellStyle name="Normal 3 2 2 3 3 4 6" xfId="15656"/>
    <cellStyle name="Normal 3 2 2 3 3 4 6 2" xfId="44392"/>
    <cellStyle name="Normal 3 2 2 3 3 4 7" xfId="30068"/>
    <cellStyle name="Normal 3 2 2 3 3 5" xfId="1538"/>
    <cellStyle name="Normal 3 2 2 3 3 5 2" xfId="3342"/>
    <cellStyle name="Normal 3 2 2 3 3 5 2 2" xfId="7001"/>
    <cellStyle name="Normal 3 2 2 3 3 5 2 2 2" xfId="14261"/>
    <cellStyle name="Normal 3 2 2 3 3 5 2 2 2 2" xfId="28639"/>
    <cellStyle name="Normal 3 2 2 3 3 5 2 2 2 2 2" xfId="57373"/>
    <cellStyle name="Normal 3 2 2 3 3 5 2 2 2 3" xfId="43049"/>
    <cellStyle name="Normal 3 2 2 3 3 5 2 2 3" xfId="21476"/>
    <cellStyle name="Normal 3 2 2 3 3 5 2 2 3 2" xfId="50211"/>
    <cellStyle name="Normal 3 2 2 3 3 5 2 2 4" xfId="35887"/>
    <cellStyle name="Normal 3 2 2 3 3 5 2 3" xfId="10674"/>
    <cellStyle name="Normal 3 2 2 3 3 5 2 3 2" xfId="25057"/>
    <cellStyle name="Normal 3 2 2 3 3 5 2 3 2 2" xfId="53792"/>
    <cellStyle name="Normal 3 2 2 3 3 5 2 3 3" xfId="39468"/>
    <cellStyle name="Normal 3 2 2 3 3 5 2 4" xfId="17894"/>
    <cellStyle name="Normal 3 2 2 3 3 5 2 4 2" xfId="46630"/>
    <cellStyle name="Normal 3 2 2 3 3 5 2 5" xfId="32306"/>
    <cellStyle name="Normal 3 2 2 3 3 5 3" xfId="5211"/>
    <cellStyle name="Normal 3 2 2 3 3 5 3 2" xfId="12471"/>
    <cellStyle name="Normal 3 2 2 3 3 5 3 2 2" xfId="26849"/>
    <cellStyle name="Normal 3 2 2 3 3 5 3 2 2 2" xfId="55583"/>
    <cellStyle name="Normal 3 2 2 3 3 5 3 2 3" xfId="41259"/>
    <cellStyle name="Normal 3 2 2 3 3 5 3 3" xfId="19686"/>
    <cellStyle name="Normal 3 2 2 3 3 5 3 3 2" xfId="48421"/>
    <cellStyle name="Normal 3 2 2 3 3 5 3 4" xfId="34097"/>
    <cellStyle name="Normal 3 2 2 3 3 5 4" xfId="8884"/>
    <cellStyle name="Normal 3 2 2 3 3 5 4 2" xfId="23267"/>
    <cellStyle name="Normal 3 2 2 3 3 5 4 2 2" xfId="52002"/>
    <cellStyle name="Normal 3 2 2 3 3 5 4 3" xfId="37678"/>
    <cellStyle name="Normal 3 2 2 3 3 5 5" xfId="16104"/>
    <cellStyle name="Normal 3 2 2 3 3 5 5 2" xfId="44840"/>
    <cellStyle name="Normal 3 2 2 3 3 5 6" xfId="30516"/>
    <cellStyle name="Normal 3 2 2 3 3 6" xfId="2446"/>
    <cellStyle name="Normal 3 2 2 3 3 6 2" xfId="6106"/>
    <cellStyle name="Normal 3 2 2 3 3 6 2 2" xfId="13366"/>
    <cellStyle name="Normal 3 2 2 3 3 6 2 2 2" xfId="27744"/>
    <cellStyle name="Normal 3 2 2 3 3 6 2 2 2 2" xfId="56478"/>
    <cellStyle name="Normal 3 2 2 3 3 6 2 2 3" xfId="42154"/>
    <cellStyle name="Normal 3 2 2 3 3 6 2 3" xfId="20581"/>
    <cellStyle name="Normal 3 2 2 3 3 6 2 3 2" xfId="49316"/>
    <cellStyle name="Normal 3 2 2 3 3 6 2 4" xfId="34992"/>
    <cellStyle name="Normal 3 2 2 3 3 6 3" xfId="9779"/>
    <cellStyle name="Normal 3 2 2 3 3 6 3 2" xfId="24162"/>
    <cellStyle name="Normal 3 2 2 3 3 6 3 2 2" xfId="52897"/>
    <cellStyle name="Normal 3 2 2 3 3 6 3 3" xfId="38573"/>
    <cellStyle name="Normal 3 2 2 3 3 6 4" xfId="16999"/>
    <cellStyle name="Normal 3 2 2 3 3 6 4 2" xfId="45735"/>
    <cellStyle name="Normal 3 2 2 3 3 6 5" xfId="31411"/>
    <cellStyle name="Normal 3 2 2 3 3 7" xfId="4305"/>
    <cellStyle name="Normal 3 2 2 3 3 7 2" xfId="11575"/>
    <cellStyle name="Normal 3 2 2 3 3 7 2 2" xfId="25954"/>
    <cellStyle name="Normal 3 2 2 3 3 7 2 2 2" xfId="54688"/>
    <cellStyle name="Normal 3 2 2 3 3 7 2 3" xfId="40364"/>
    <cellStyle name="Normal 3 2 2 3 3 7 3" xfId="18791"/>
    <cellStyle name="Normal 3 2 2 3 3 7 3 2" xfId="47526"/>
    <cellStyle name="Normal 3 2 2 3 3 7 4" xfId="33202"/>
    <cellStyle name="Normal 3 2 2 3 3 8" xfId="7974"/>
    <cellStyle name="Normal 3 2 2 3 3 8 2" xfId="22372"/>
    <cellStyle name="Normal 3 2 2 3 3 8 2 2" xfId="51107"/>
    <cellStyle name="Normal 3 2 2 3 3 8 3" xfId="36783"/>
    <cellStyle name="Normal 3 2 2 3 3 9" xfId="15209"/>
    <cellStyle name="Normal 3 2 2 3 3 9 2" xfId="43945"/>
    <cellStyle name="Normal 3 2 2 3 4" xfId="562"/>
    <cellStyle name="Normal 3 2 2 3 4 2" xfId="847"/>
    <cellStyle name="Normal 3 2 2 3 4 2 2" xfId="1294"/>
    <cellStyle name="Normal 3 2 2 3 4 2 2 2" xfId="2277"/>
    <cellStyle name="Normal 3 2 2 3 4 2 2 2 2" xfId="4069"/>
    <cellStyle name="Normal 3 2 2 3 4 2 2 2 2 2" xfId="7728"/>
    <cellStyle name="Normal 3 2 2 3 4 2 2 2 2 2 2" xfId="14988"/>
    <cellStyle name="Normal 3 2 2 3 4 2 2 2 2 2 2 2" xfId="29366"/>
    <cellStyle name="Normal 3 2 2 3 4 2 2 2 2 2 2 2 2" xfId="58100"/>
    <cellStyle name="Normal 3 2 2 3 4 2 2 2 2 2 2 3" xfId="43776"/>
    <cellStyle name="Normal 3 2 2 3 4 2 2 2 2 2 3" xfId="22203"/>
    <cellStyle name="Normal 3 2 2 3 4 2 2 2 2 2 3 2" xfId="50938"/>
    <cellStyle name="Normal 3 2 2 3 4 2 2 2 2 2 4" xfId="36614"/>
    <cellStyle name="Normal 3 2 2 3 4 2 2 2 2 3" xfId="11401"/>
    <cellStyle name="Normal 3 2 2 3 4 2 2 2 2 3 2" xfId="25784"/>
    <cellStyle name="Normal 3 2 2 3 4 2 2 2 2 3 2 2" xfId="54519"/>
    <cellStyle name="Normal 3 2 2 3 4 2 2 2 2 3 3" xfId="40195"/>
    <cellStyle name="Normal 3 2 2 3 4 2 2 2 2 4" xfId="18621"/>
    <cellStyle name="Normal 3 2 2 3 4 2 2 2 2 4 2" xfId="47357"/>
    <cellStyle name="Normal 3 2 2 3 4 2 2 2 2 5" xfId="33033"/>
    <cellStyle name="Normal 3 2 2 3 4 2 2 2 3" xfId="5938"/>
    <cellStyle name="Normal 3 2 2 3 4 2 2 2 3 2" xfId="13198"/>
    <cellStyle name="Normal 3 2 2 3 4 2 2 2 3 2 2" xfId="27576"/>
    <cellStyle name="Normal 3 2 2 3 4 2 2 2 3 2 2 2" xfId="56310"/>
    <cellStyle name="Normal 3 2 2 3 4 2 2 2 3 2 3" xfId="41986"/>
    <cellStyle name="Normal 3 2 2 3 4 2 2 2 3 3" xfId="20413"/>
    <cellStyle name="Normal 3 2 2 3 4 2 2 2 3 3 2" xfId="49148"/>
    <cellStyle name="Normal 3 2 2 3 4 2 2 2 3 4" xfId="34824"/>
    <cellStyle name="Normal 3 2 2 3 4 2 2 2 4" xfId="9611"/>
    <cellStyle name="Normal 3 2 2 3 4 2 2 2 4 2" xfId="23994"/>
    <cellStyle name="Normal 3 2 2 3 4 2 2 2 4 2 2" xfId="52729"/>
    <cellStyle name="Normal 3 2 2 3 4 2 2 2 4 3" xfId="38405"/>
    <cellStyle name="Normal 3 2 2 3 4 2 2 2 5" xfId="16831"/>
    <cellStyle name="Normal 3 2 2 3 4 2 2 2 5 2" xfId="45567"/>
    <cellStyle name="Normal 3 2 2 3 4 2 2 2 6" xfId="31243"/>
    <cellStyle name="Normal 3 2 2 3 4 2 2 3" xfId="3173"/>
    <cellStyle name="Normal 3 2 2 3 4 2 2 3 2" xfId="6833"/>
    <cellStyle name="Normal 3 2 2 3 4 2 2 3 2 2" xfId="14093"/>
    <cellStyle name="Normal 3 2 2 3 4 2 2 3 2 2 2" xfId="28471"/>
    <cellStyle name="Normal 3 2 2 3 4 2 2 3 2 2 2 2" xfId="57205"/>
    <cellStyle name="Normal 3 2 2 3 4 2 2 3 2 2 3" xfId="42881"/>
    <cellStyle name="Normal 3 2 2 3 4 2 2 3 2 3" xfId="21308"/>
    <cellStyle name="Normal 3 2 2 3 4 2 2 3 2 3 2" xfId="50043"/>
    <cellStyle name="Normal 3 2 2 3 4 2 2 3 2 4" xfId="35719"/>
    <cellStyle name="Normal 3 2 2 3 4 2 2 3 3" xfId="10506"/>
    <cellStyle name="Normal 3 2 2 3 4 2 2 3 3 2" xfId="24889"/>
    <cellStyle name="Normal 3 2 2 3 4 2 2 3 3 2 2" xfId="53624"/>
    <cellStyle name="Normal 3 2 2 3 4 2 2 3 3 3" xfId="39300"/>
    <cellStyle name="Normal 3 2 2 3 4 2 2 3 4" xfId="17726"/>
    <cellStyle name="Normal 3 2 2 3 4 2 2 3 4 2" xfId="46462"/>
    <cellStyle name="Normal 3 2 2 3 4 2 2 3 5" xfId="32138"/>
    <cellStyle name="Normal 3 2 2 3 4 2 2 4" xfId="5038"/>
    <cellStyle name="Normal 3 2 2 3 4 2 2 4 2" xfId="12303"/>
    <cellStyle name="Normal 3 2 2 3 4 2 2 4 2 2" xfId="26681"/>
    <cellStyle name="Normal 3 2 2 3 4 2 2 4 2 2 2" xfId="55415"/>
    <cellStyle name="Normal 3 2 2 3 4 2 2 4 2 3" xfId="41091"/>
    <cellStyle name="Normal 3 2 2 3 4 2 2 4 3" xfId="19518"/>
    <cellStyle name="Normal 3 2 2 3 4 2 2 4 3 2" xfId="48253"/>
    <cellStyle name="Normal 3 2 2 3 4 2 2 4 4" xfId="33929"/>
    <cellStyle name="Normal 3 2 2 3 4 2 2 5" xfId="8710"/>
    <cellStyle name="Normal 3 2 2 3 4 2 2 5 2" xfId="23099"/>
    <cellStyle name="Normal 3 2 2 3 4 2 2 5 2 2" xfId="51834"/>
    <cellStyle name="Normal 3 2 2 3 4 2 2 5 3" xfId="37510"/>
    <cellStyle name="Normal 3 2 2 3 4 2 2 6" xfId="15936"/>
    <cellStyle name="Normal 3 2 2 3 4 2 2 6 2" xfId="44672"/>
    <cellStyle name="Normal 3 2 2 3 4 2 2 7" xfId="30348"/>
    <cellStyle name="Normal 3 2 2 3 4 2 3" xfId="1830"/>
    <cellStyle name="Normal 3 2 2 3 4 2 3 2" xfId="3622"/>
    <cellStyle name="Normal 3 2 2 3 4 2 3 2 2" xfId="7281"/>
    <cellStyle name="Normal 3 2 2 3 4 2 3 2 2 2" xfId="14541"/>
    <cellStyle name="Normal 3 2 2 3 4 2 3 2 2 2 2" xfId="28919"/>
    <cellStyle name="Normal 3 2 2 3 4 2 3 2 2 2 2 2" xfId="57653"/>
    <cellStyle name="Normal 3 2 2 3 4 2 3 2 2 2 3" xfId="43329"/>
    <cellStyle name="Normal 3 2 2 3 4 2 3 2 2 3" xfId="21756"/>
    <cellStyle name="Normal 3 2 2 3 4 2 3 2 2 3 2" xfId="50491"/>
    <cellStyle name="Normal 3 2 2 3 4 2 3 2 2 4" xfId="36167"/>
    <cellStyle name="Normal 3 2 2 3 4 2 3 2 3" xfId="10954"/>
    <cellStyle name="Normal 3 2 2 3 4 2 3 2 3 2" xfId="25337"/>
    <cellStyle name="Normal 3 2 2 3 4 2 3 2 3 2 2" xfId="54072"/>
    <cellStyle name="Normal 3 2 2 3 4 2 3 2 3 3" xfId="39748"/>
    <cellStyle name="Normal 3 2 2 3 4 2 3 2 4" xfId="18174"/>
    <cellStyle name="Normal 3 2 2 3 4 2 3 2 4 2" xfId="46910"/>
    <cellStyle name="Normal 3 2 2 3 4 2 3 2 5" xfId="32586"/>
    <cellStyle name="Normal 3 2 2 3 4 2 3 3" xfId="5491"/>
    <cellStyle name="Normal 3 2 2 3 4 2 3 3 2" xfId="12751"/>
    <cellStyle name="Normal 3 2 2 3 4 2 3 3 2 2" xfId="27129"/>
    <cellStyle name="Normal 3 2 2 3 4 2 3 3 2 2 2" xfId="55863"/>
    <cellStyle name="Normal 3 2 2 3 4 2 3 3 2 3" xfId="41539"/>
    <cellStyle name="Normal 3 2 2 3 4 2 3 3 3" xfId="19966"/>
    <cellStyle name="Normal 3 2 2 3 4 2 3 3 3 2" xfId="48701"/>
    <cellStyle name="Normal 3 2 2 3 4 2 3 3 4" xfId="34377"/>
    <cellStyle name="Normal 3 2 2 3 4 2 3 4" xfId="9164"/>
    <cellStyle name="Normal 3 2 2 3 4 2 3 4 2" xfId="23547"/>
    <cellStyle name="Normal 3 2 2 3 4 2 3 4 2 2" xfId="52282"/>
    <cellStyle name="Normal 3 2 2 3 4 2 3 4 3" xfId="37958"/>
    <cellStyle name="Normal 3 2 2 3 4 2 3 5" xfId="16384"/>
    <cellStyle name="Normal 3 2 2 3 4 2 3 5 2" xfId="45120"/>
    <cellStyle name="Normal 3 2 2 3 4 2 3 6" xfId="30796"/>
    <cellStyle name="Normal 3 2 2 3 4 2 4" xfId="2726"/>
    <cellStyle name="Normal 3 2 2 3 4 2 4 2" xfId="6386"/>
    <cellStyle name="Normal 3 2 2 3 4 2 4 2 2" xfId="13646"/>
    <cellStyle name="Normal 3 2 2 3 4 2 4 2 2 2" xfId="28024"/>
    <cellStyle name="Normal 3 2 2 3 4 2 4 2 2 2 2" xfId="56758"/>
    <cellStyle name="Normal 3 2 2 3 4 2 4 2 2 3" xfId="42434"/>
    <cellStyle name="Normal 3 2 2 3 4 2 4 2 3" xfId="20861"/>
    <cellStyle name="Normal 3 2 2 3 4 2 4 2 3 2" xfId="49596"/>
    <cellStyle name="Normal 3 2 2 3 4 2 4 2 4" xfId="35272"/>
    <cellStyle name="Normal 3 2 2 3 4 2 4 3" xfId="10059"/>
    <cellStyle name="Normal 3 2 2 3 4 2 4 3 2" xfId="24442"/>
    <cellStyle name="Normal 3 2 2 3 4 2 4 3 2 2" xfId="53177"/>
    <cellStyle name="Normal 3 2 2 3 4 2 4 3 3" xfId="38853"/>
    <cellStyle name="Normal 3 2 2 3 4 2 4 4" xfId="17279"/>
    <cellStyle name="Normal 3 2 2 3 4 2 4 4 2" xfId="46015"/>
    <cellStyle name="Normal 3 2 2 3 4 2 4 5" xfId="31691"/>
    <cellStyle name="Normal 3 2 2 3 4 2 5" xfId="4591"/>
    <cellStyle name="Normal 3 2 2 3 4 2 5 2" xfId="11856"/>
    <cellStyle name="Normal 3 2 2 3 4 2 5 2 2" xfId="26234"/>
    <cellStyle name="Normal 3 2 2 3 4 2 5 2 2 2" xfId="54968"/>
    <cellStyle name="Normal 3 2 2 3 4 2 5 2 3" xfId="40644"/>
    <cellStyle name="Normal 3 2 2 3 4 2 5 3" xfId="19071"/>
    <cellStyle name="Normal 3 2 2 3 4 2 5 3 2" xfId="47806"/>
    <cellStyle name="Normal 3 2 2 3 4 2 5 4" xfId="33482"/>
    <cellStyle name="Normal 3 2 2 3 4 2 6" xfId="8263"/>
    <cellStyle name="Normal 3 2 2 3 4 2 6 2" xfId="22652"/>
    <cellStyle name="Normal 3 2 2 3 4 2 6 2 2" xfId="51387"/>
    <cellStyle name="Normal 3 2 2 3 4 2 6 3" xfId="37063"/>
    <cellStyle name="Normal 3 2 2 3 4 2 7" xfId="15489"/>
    <cellStyle name="Normal 3 2 2 3 4 2 7 2" xfId="44225"/>
    <cellStyle name="Normal 3 2 2 3 4 2 8" xfId="29901"/>
    <cellStyle name="Normal 3 2 2 3 4 3" xfId="1070"/>
    <cellStyle name="Normal 3 2 2 3 4 3 2" xfId="2053"/>
    <cellStyle name="Normal 3 2 2 3 4 3 2 2" xfId="3845"/>
    <cellStyle name="Normal 3 2 2 3 4 3 2 2 2" xfId="7504"/>
    <cellStyle name="Normal 3 2 2 3 4 3 2 2 2 2" xfId="14764"/>
    <cellStyle name="Normal 3 2 2 3 4 3 2 2 2 2 2" xfId="29142"/>
    <cellStyle name="Normal 3 2 2 3 4 3 2 2 2 2 2 2" xfId="57876"/>
    <cellStyle name="Normal 3 2 2 3 4 3 2 2 2 2 3" xfId="43552"/>
    <cellStyle name="Normal 3 2 2 3 4 3 2 2 2 3" xfId="21979"/>
    <cellStyle name="Normal 3 2 2 3 4 3 2 2 2 3 2" xfId="50714"/>
    <cellStyle name="Normal 3 2 2 3 4 3 2 2 2 4" xfId="36390"/>
    <cellStyle name="Normal 3 2 2 3 4 3 2 2 3" xfId="11177"/>
    <cellStyle name="Normal 3 2 2 3 4 3 2 2 3 2" xfId="25560"/>
    <cellStyle name="Normal 3 2 2 3 4 3 2 2 3 2 2" xfId="54295"/>
    <cellStyle name="Normal 3 2 2 3 4 3 2 2 3 3" xfId="39971"/>
    <cellStyle name="Normal 3 2 2 3 4 3 2 2 4" xfId="18397"/>
    <cellStyle name="Normal 3 2 2 3 4 3 2 2 4 2" xfId="47133"/>
    <cellStyle name="Normal 3 2 2 3 4 3 2 2 5" xfId="32809"/>
    <cellStyle name="Normal 3 2 2 3 4 3 2 3" xfId="5714"/>
    <cellStyle name="Normal 3 2 2 3 4 3 2 3 2" xfId="12974"/>
    <cellStyle name="Normal 3 2 2 3 4 3 2 3 2 2" xfId="27352"/>
    <cellStyle name="Normal 3 2 2 3 4 3 2 3 2 2 2" xfId="56086"/>
    <cellStyle name="Normal 3 2 2 3 4 3 2 3 2 3" xfId="41762"/>
    <cellStyle name="Normal 3 2 2 3 4 3 2 3 3" xfId="20189"/>
    <cellStyle name="Normal 3 2 2 3 4 3 2 3 3 2" xfId="48924"/>
    <cellStyle name="Normal 3 2 2 3 4 3 2 3 4" xfId="34600"/>
    <cellStyle name="Normal 3 2 2 3 4 3 2 4" xfId="9387"/>
    <cellStyle name="Normal 3 2 2 3 4 3 2 4 2" xfId="23770"/>
    <cellStyle name="Normal 3 2 2 3 4 3 2 4 2 2" xfId="52505"/>
    <cellStyle name="Normal 3 2 2 3 4 3 2 4 3" xfId="38181"/>
    <cellStyle name="Normal 3 2 2 3 4 3 2 5" xfId="16607"/>
    <cellStyle name="Normal 3 2 2 3 4 3 2 5 2" xfId="45343"/>
    <cellStyle name="Normal 3 2 2 3 4 3 2 6" xfId="31019"/>
    <cellStyle name="Normal 3 2 2 3 4 3 3" xfId="2949"/>
    <cellStyle name="Normal 3 2 2 3 4 3 3 2" xfId="6609"/>
    <cellStyle name="Normal 3 2 2 3 4 3 3 2 2" xfId="13869"/>
    <cellStyle name="Normal 3 2 2 3 4 3 3 2 2 2" xfId="28247"/>
    <cellStyle name="Normal 3 2 2 3 4 3 3 2 2 2 2" xfId="56981"/>
    <cellStyle name="Normal 3 2 2 3 4 3 3 2 2 3" xfId="42657"/>
    <cellStyle name="Normal 3 2 2 3 4 3 3 2 3" xfId="21084"/>
    <cellStyle name="Normal 3 2 2 3 4 3 3 2 3 2" xfId="49819"/>
    <cellStyle name="Normal 3 2 2 3 4 3 3 2 4" xfId="35495"/>
    <cellStyle name="Normal 3 2 2 3 4 3 3 3" xfId="10282"/>
    <cellStyle name="Normal 3 2 2 3 4 3 3 3 2" xfId="24665"/>
    <cellStyle name="Normal 3 2 2 3 4 3 3 3 2 2" xfId="53400"/>
    <cellStyle name="Normal 3 2 2 3 4 3 3 3 3" xfId="39076"/>
    <cellStyle name="Normal 3 2 2 3 4 3 3 4" xfId="17502"/>
    <cellStyle name="Normal 3 2 2 3 4 3 3 4 2" xfId="46238"/>
    <cellStyle name="Normal 3 2 2 3 4 3 3 5" xfId="31914"/>
    <cellStyle name="Normal 3 2 2 3 4 3 4" xfId="4814"/>
    <cellStyle name="Normal 3 2 2 3 4 3 4 2" xfId="12079"/>
    <cellStyle name="Normal 3 2 2 3 4 3 4 2 2" xfId="26457"/>
    <cellStyle name="Normal 3 2 2 3 4 3 4 2 2 2" xfId="55191"/>
    <cellStyle name="Normal 3 2 2 3 4 3 4 2 3" xfId="40867"/>
    <cellStyle name="Normal 3 2 2 3 4 3 4 3" xfId="19294"/>
    <cellStyle name="Normal 3 2 2 3 4 3 4 3 2" xfId="48029"/>
    <cellStyle name="Normal 3 2 2 3 4 3 4 4" xfId="33705"/>
    <cellStyle name="Normal 3 2 2 3 4 3 5" xfId="8486"/>
    <cellStyle name="Normal 3 2 2 3 4 3 5 2" xfId="22875"/>
    <cellStyle name="Normal 3 2 2 3 4 3 5 2 2" xfId="51610"/>
    <cellStyle name="Normal 3 2 2 3 4 3 5 3" xfId="37286"/>
    <cellStyle name="Normal 3 2 2 3 4 3 6" xfId="15712"/>
    <cellStyle name="Normal 3 2 2 3 4 3 6 2" xfId="44448"/>
    <cellStyle name="Normal 3 2 2 3 4 3 7" xfId="30124"/>
    <cellStyle name="Normal 3 2 2 3 4 4" xfId="1601"/>
    <cellStyle name="Normal 3 2 2 3 4 4 2" xfId="3398"/>
    <cellStyle name="Normal 3 2 2 3 4 4 2 2" xfId="7057"/>
    <cellStyle name="Normal 3 2 2 3 4 4 2 2 2" xfId="14317"/>
    <cellStyle name="Normal 3 2 2 3 4 4 2 2 2 2" xfId="28695"/>
    <cellStyle name="Normal 3 2 2 3 4 4 2 2 2 2 2" xfId="57429"/>
    <cellStyle name="Normal 3 2 2 3 4 4 2 2 2 3" xfId="43105"/>
    <cellStyle name="Normal 3 2 2 3 4 4 2 2 3" xfId="21532"/>
    <cellStyle name="Normal 3 2 2 3 4 4 2 2 3 2" xfId="50267"/>
    <cellStyle name="Normal 3 2 2 3 4 4 2 2 4" xfId="35943"/>
    <cellStyle name="Normal 3 2 2 3 4 4 2 3" xfId="10730"/>
    <cellStyle name="Normal 3 2 2 3 4 4 2 3 2" xfId="25113"/>
    <cellStyle name="Normal 3 2 2 3 4 4 2 3 2 2" xfId="53848"/>
    <cellStyle name="Normal 3 2 2 3 4 4 2 3 3" xfId="39524"/>
    <cellStyle name="Normal 3 2 2 3 4 4 2 4" xfId="17950"/>
    <cellStyle name="Normal 3 2 2 3 4 4 2 4 2" xfId="46686"/>
    <cellStyle name="Normal 3 2 2 3 4 4 2 5" xfId="32362"/>
    <cellStyle name="Normal 3 2 2 3 4 4 3" xfId="5267"/>
    <cellStyle name="Normal 3 2 2 3 4 4 3 2" xfId="12527"/>
    <cellStyle name="Normal 3 2 2 3 4 4 3 2 2" xfId="26905"/>
    <cellStyle name="Normal 3 2 2 3 4 4 3 2 2 2" xfId="55639"/>
    <cellStyle name="Normal 3 2 2 3 4 4 3 2 3" xfId="41315"/>
    <cellStyle name="Normal 3 2 2 3 4 4 3 3" xfId="19742"/>
    <cellStyle name="Normal 3 2 2 3 4 4 3 3 2" xfId="48477"/>
    <cellStyle name="Normal 3 2 2 3 4 4 3 4" xfId="34153"/>
    <cellStyle name="Normal 3 2 2 3 4 4 4" xfId="8940"/>
    <cellStyle name="Normal 3 2 2 3 4 4 4 2" xfId="23323"/>
    <cellStyle name="Normal 3 2 2 3 4 4 4 2 2" xfId="52058"/>
    <cellStyle name="Normal 3 2 2 3 4 4 4 3" xfId="37734"/>
    <cellStyle name="Normal 3 2 2 3 4 4 5" xfId="16160"/>
    <cellStyle name="Normal 3 2 2 3 4 4 5 2" xfId="44896"/>
    <cellStyle name="Normal 3 2 2 3 4 4 6" xfId="30572"/>
    <cellStyle name="Normal 3 2 2 3 4 5" xfId="2502"/>
    <cellStyle name="Normal 3 2 2 3 4 5 2" xfId="6162"/>
    <cellStyle name="Normal 3 2 2 3 4 5 2 2" xfId="13422"/>
    <cellStyle name="Normal 3 2 2 3 4 5 2 2 2" xfId="27800"/>
    <cellStyle name="Normal 3 2 2 3 4 5 2 2 2 2" xfId="56534"/>
    <cellStyle name="Normal 3 2 2 3 4 5 2 2 3" xfId="42210"/>
    <cellStyle name="Normal 3 2 2 3 4 5 2 3" xfId="20637"/>
    <cellStyle name="Normal 3 2 2 3 4 5 2 3 2" xfId="49372"/>
    <cellStyle name="Normal 3 2 2 3 4 5 2 4" xfId="35048"/>
    <cellStyle name="Normal 3 2 2 3 4 5 3" xfId="9835"/>
    <cellStyle name="Normal 3 2 2 3 4 5 3 2" xfId="24218"/>
    <cellStyle name="Normal 3 2 2 3 4 5 3 2 2" xfId="52953"/>
    <cellStyle name="Normal 3 2 2 3 4 5 3 3" xfId="38629"/>
    <cellStyle name="Normal 3 2 2 3 4 5 4" xfId="17055"/>
    <cellStyle name="Normal 3 2 2 3 4 5 4 2" xfId="45791"/>
    <cellStyle name="Normal 3 2 2 3 4 5 5" xfId="31467"/>
    <cellStyle name="Normal 3 2 2 3 4 6" xfId="4365"/>
    <cellStyle name="Normal 3 2 2 3 4 6 2" xfId="11632"/>
    <cellStyle name="Normal 3 2 2 3 4 6 2 2" xfId="26010"/>
    <cellStyle name="Normal 3 2 2 3 4 6 2 2 2" xfId="54744"/>
    <cellStyle name="Normal 3 2 2 3 4 6 2 3" xfId="40420"/>
    <cellStyle name="Normal 3 2 2 3 4 6 3" xfId="18847"/>
    <cellStyle name="Normal 3 2 2 3 4 6 3 2" xfId="47582"/>
    <cellStyle name="Normal 3 2 2 3 4 6 4" xfId="33258"/>
    <cellStyle name="Normal 3 2 2 3 4 7" xfId="8035"/>
    <cellStyle name="Normal 3 2 2 3 4 7 2" xfId="22428"/>
    <cellStyle name="Normal 3 2 2 3 4 7 2 2" xfId="51163"/>
    <cellStyle name="Normal 3 2 2 3 4 7 3" xfId="36839"/>
    <cellStyle name="Normal 3 2 2 3 4 8" xfId="15265"/>
    <cellStyle name="Normal 3 2 2 3 4 8 2" xfId="44001"/>
    <cellStyle name="Normal 3 2 2 3 4 9" xfId="29677"/>
    <cellStyle name="Normal 3 2 2 3 5" xfId="731"/>
    <cellStyle name="Normal 3 2 2 3 5 2" xfId="1182"/>
    <cellStyle name="Normal 3 2 2 3 5 2 2" xfId="2165"/>
    <cellStyle name="Normal 3 2 2 3 5 2 2 2" xfId="3957"/>
    <cellStyle name="Normal 3 2 2 3 5 2 2 2 2" xfId="7616"/>
    <cellStyle name="Normal 3 2 2 3 5 2 2 2 2 2" xfId="14876"/>
    <cellStyle name="Normal 3 2 2 3 5 2 2 2 2 2 2" xfId="29254"/>
    <cellStyle name="Normal 3 2 2 3 5 2 2 2 2 2 2 2" xfId="57988"/>
    <cellStyle name="Normal 3 2 2 3 5 2 2 2 2 2 3" xfId="43664"/>
    <cellStyle name="Normal 3 2 2 3 5 2 2 2 2 3" xfId="22091"/>
    <cellStyle name="Normal 3 2 2 3 5 2 2 2 2 3 2" xfId="50826"/>
    <cellStyle name="Normal 3 2 2 3 5 2 2 2 2 4" xfId="36502"/>
    <cellStyle name="Normal 3 2 2 3 5 2 2 2 3" xfId="11289"/>
    <cellStyle name="Normal 3 2 2 3 5 2 2 2 3 2" xfId="25672"/>
    <cellStyle name="Normal 3 2 2 3 5 2 2 2 3 2 2" xfId="54407"/>
    <cellStyle name="Normal 3 2 2 3 5 2 2 2 3 3" xfId="40083"/>
    <cellStyle name="Normal 3 2 2 3 5 2 2 2 4" xfId="18509"/>
    <cellStyle name="Normal 3 2 2 3 5 2 2 2 4 2" xfId="47245"/>
    <cellStyle name="Normal 3 2 2 3 5 2 2 2 5" xfId="32921"/>
    <cellStyle name="Normal 3 2 2 3 5 2 2 3" xfId="5826"/>
    <cellStyle name="Normal 3 2 2 3 5 2 2 3 2" xfId="13086"/>
    <cellStyle name="Normal 3 2 2 3 5 2 2 3 2 2" xfId="27464"/>
    <cellStyle name="Normal 3 2 2 3 5 2 2 3 2 2 2" xfId="56198"/>
    <cellStyle name="Normal 3 2 2 3 5 2 2 3 2 3" xfId="41874"/>
    <cellStyle name="Normal 3 2 2 3 5 2 2 3 3" xfId="20301"/>
    <cellStyle name="Normal 3 2 2 3 5 2 2 3 3 2" xfId="49036"/>
    <cellStyle name="Normal 3 2 2 3 5 2 2 3 4" xfId="34712"/>
    <cellStyle name="Normal 3 2 2 3 5 2 2 4" xfId="9499"/>
    <cellStyle name="Normal 3 2 2 3 5 2 2 4 2" xfId="23882"/>
    <cellStyle name="Normal 3 2 2 3 5 2 2 4 2 2" xfId="52617"/>
    <cellStyle name="Normal 3 2 2 3 5 2 2 4 3" xfId="38293"/>
    <cellStyle name="Normal 3 2 2 3 5 2 2 5" xfId="16719"/>
    <cellStyle name="Normal 3 2 2 3 5 2 2 5 2" xfId="45455"/>
    <cellStyle name="Normal 3 2 2 3 5 2 2 6" xfId="31131"/>
    <cellStyle name="Normal 3 2 2 3 5 2 3" xfId="3061"/>
    <cellStyle name="Normal 3 2 2 3 5 2 3 2" xfId="6721"/>
    <cellStyle name="Normal 3 2 2 3 5 2 3 2 2" xfId="13981"/>
    <cellStyle name="Normal 3 2 2 3 5 2 3 2 2 2" xfId="28359"/>
    <cellStyle name="Normal 3 2 2 3 5 2 3 2 2 2 2" xfId="57093"/>
    <cellStyle name="Normal 3 2 2 3 5 2 3 2 2 3" xfId="42769"/>
    <cellStyle name="Normal 3 2 2 3 5 2 3 2 3" xfId="21196"/>
    <cellStyle name="Normal 3 2 2 3 5 2 3 2 3 2" xfId="49931"/>
    <cellStyle name="Normal 3 2 2 3 5 2 3 2 4" xfId="35607"/>
    <cellStyle name="Normal 3 2 2 3 5 2 3 3" xfId="10394"/>
    <cellStyle name="Normal 3 2 2 3 5 2 3 3 2" xfId="24777"/>
    <cellStyle name="Normal 3 2 2 3 5 2 3 3 2 2" xfId="53512"/>
    <cellStyle name="Normal 3 2 2 3 5 2 3 3 3" xfId="39188"/>
    <cellStyle name="Normal 3 2 2 3 5 2 3 4" xfId="17614"/>
    <cellStyle name="Normal 3 2 2 3 5 2 3 4 2" xfId="46350"/>
    <cellStyle name="Normal 3 2 2 3 5 2 3 5" xfId="32026"/>
    <cellStyle name="Normal 3 2 2 3 5 2 4" xfId="4926"/>
    <cellStyle name="Normal 3 2 2 3 5 2 4 2" xfId="12191"/>
    <cellStyle name="Normal 3 2 2 3 5 2 4 2 2" xfId="26569"/>
    <cellStyle name="Normal 3 2 2 3 5 2 4 2 2 2" xfId="55303"/>
    <cellStyle name="Normal 3 2 2 3 5 2 4 2 3" xfId="40979"/>
    <cellStyle name="Normal 3 2 2 3 5 2 4 3" xfId="19406"/>
    <cellStyle name="Normal 3 2 2 3 5 2 4 3 2" xfId="48141"/>
    <cellStyle name="Normal 3 2 2 3 5 2 4 4" xfId="33817"/>
    <cellStyle name="Normal 3 2 2 3 5 2 5" xfId="8598"/>
    <cellStyle name="Normal 3 2 2 3 5 2 5 2" xfId="22987"/>
    <cellStyle name="Normal 3 2 2 3 5 2 5 2 2" xfId="51722"/>
    <cellStyle name="Normal 3 2 2 3 5 2 5 3" xfId="37398"/>
    <cellStyle name="Normal 3 2 2 3 5 2 6" xfId="15824"/>
    <cellStyle name="Normal 3 2 2 3 5 2 6 2" xfId="44560"/>
    <cellStyle name="Normal 3 2 2 3 5 2 7" xfId="30236"/>
    <cellStyle name="Normal 3 2 2 3 5 3" xfId="1718"/>
    <cellStyle name="Normal 3 2 2 3 5 3 2" xfId="3510"/>
    <cellStyle name="Normal 3 2 2 3 5 3 2 2" xfId="7169"/>
    <cellStyle name="Normal 3 2 2 3 5 3 2 2 2" xfId="14429"/>
    <cellStyle name="Normal 3 2 2 3 5 3 2 2 2 2" xfId="28807"/>
    <cellStyle name="Normal 3 2 2 3 5 3 2 2 2 2 2" xfId="57541"/>
    <cellStyle name="Normal 3 2 2 3 5 3 2 2 2 3" xfId="43217"/>
    <cellStyle name="Normal 3 2 2 3 5 3 2 2 3" xfId="21644"/>
    <cellStyle name="Normal 3 2 2 3 5 3 2 2 3 2" xfId="50379"/>
    <cellStyle name="Normal 3 2 2 3 5 3 2 2 4" xfId="36055"/>
    <cellStyle name="Normal 3 2 2 3 5 3 2 3" xfId="10842"/>
    <cellStyle name="Normal 3 2 2 3 5 3 2 3 2" xfId="25225"/>
    <cellStyle name="Normal 3 2 2 3 5 3 2 3 2 2" xfId="53960"/>
    <cellStyle name="Normal 3 2 2 3 5 3 2 3 3" xfId="39636"/>
    <cellStyle name="Normal 3 2 2 3 5 3 2 4" xfId="18062"/>
    <cellStyle name="Normal 3 2 2 3 5 3 2 4 2" xfId="46798"/>
    <cellStyle name="Normal 3 2 2 3 5 3 2 5" xfId="32474"/>
    <cellStyle name="Normal 3 2 2 3 5 3 3" xfId="5379"/>
    <cellStyle name="Normal 3 2 2 3 5 3 3 2" xfId="12639"/>
    <cellStyle name="Normal 3 2 2 3 5 3 3 2 2" xfId="27017"/>
    <cellStyle name="Normal 3 2 2 3 5 3 3 2 2 2" xfId="55751"/>
    <cellStyle name="Normal 3 2 2 3 5 3 3 2 3" xfId="41427"/>
    <cellStyle name="Normal 3 2 2 3 5 3 3 3" xfId="19854"/>
    <cellStyle name="Normal 3 2 2 3 5 3 3 3 2" xfId="48589"/>
    <cellStyle name="Normal 3 2 2 3 5 3 3 4" xfId="34265"/>
    <cellStyle name="Normal 3 2 2 3 5 3 4" xfId="9052"/>
    <cellStyle name="Normal 3 2 2 3 5 3 4 2" xfId="23435"/>
    <cellStyle name="Normal 3 2 2 3 5 3 4 2 2" xfId="52170"/>
    <cellStyle name="Normal 3 2 2 3 5 3 4 3" xfId="37846"/>
    <cellStyle name="Normal 3 2 2 3 5 3 5" xfId="16272"/>
    <cellStyle name="Normal 3 2 2 3 5 3 5 2" xfId="45008"/>
    <cellStyle name="Normal 3 2 2 3 5 3 6" xfId="30684"/>
    <cellStyle name="Normal 3 2 2 3 5 4" xfId="2614"/>
    <cellStyle name="Normal 3 2 2 3 5 4 2" xfId="6274"/>
    <cellStyle name="Normal 3 2 2 3 5 4 2 2" xfId="13534"/>
    <cellStyle name="Normal 3 2 2 3 5 4 2 2 2" xfId="27912"/>
    <cellStyle name="Normal 3 2 2 3 5 4 2 2 2 2" xfId="56646"/>
    <cellStyle name="Normal 3 2 2 3 5 4 2 2 3" xfId="42322"/>
    <cellStyle name="Normal 3 2 2 3 5 4 2 3" xfId="20749"/>
    <cellStyle name="Normal 3 2 2 3 5 4 2 3 2" xfId="49484"/>
    <cellStyle name="Normal 3 2 2 3 5 4 2 4" xfId="35160"/>
    <cellStyle name="Normal 3 2 2 3 5 4 3" xfId="9947"/>
    <cellStyle name="Normal 3 2 2 3 5 4 3 2" xfId="24330"/>
    <cellStyle name="Normal 3 2 2 3 5 4 3 2 2" xfId="53065"/>
    <cellStyle name="Normal 3 2 2 3 5 4 3 3" xfId="38741"/>
    <cellStyle name="Normal 3 2 2 3 5 4 4" xfId="17167"/>
    <cellStyle name="Normal 3 2 2 3 5 4 4 2" xfId="45903"/>
    <cellStyle name="Normal 3 2 2 3 5 4 5" xfId="31579"/>
    <cellStyle name="Normal 3 2 2 3 5 5" xfId="4478"/>
    <cellStyle name="Normal 3 2 2 3 5 5 2" xfId="11744"/>
    <cellStyle name="Normal 3 2 2 3 5 5 2 2" xfId="26122"/>
    <cellStyle name="Normal 3 2 2 3 5 5 2 2 2" xfId="54856"/>
    <cellStyle name="Normal 3 2 2 3 5 5 2 3" xfId="40532"/>
    <cellStyle name="Normal 3 2 2 3 5 5 3" xfId="18959"/>
    <cellStyle name="Normal 3 2 2 3 5 5 3 2" xfId="47694"/>
    <cellStyle name="Normal 3 2 2 3 5 5 4" xfId="33370"/>
    <cellStyle name="Normal 3 2 2 3 5 6" xfId="8151"/>
    <cellStyle name="Normal 3 2 2 3 5 6 2" xfId="22540"/>
    <cellStyle name="Normal 3 2 2 3 5 6 2 2" xfId="51275"/>
    <cellStyle name="Normal 3 2 2 3 5 6 3" xfId="36951"/>
    <cellStyle name="Normal 3 2 2 3 5 7" xfId="15377"/>
    <cellStyle name="Normal 3 2 2 3 5 7 2" xfId="44113"/>
    <cellStyle name="Normal 3 2 2 3 5 8" xfId="29789"/>
    <cellStyle name="Normal 3 2 2 3 6" xfId="958"/>
    <cellStyle name="Normal 3 2 2 3 6 2" xfId="1941"/>
    <cellStyle name="Normal 3 2 2 3 6 2 2" xfId="3733"/>
    <cellStyle name="Normal 3 2 2 3 6 2 2 2" xfId="7392"/>
    <cellStyle name="Normal 3 2 2 3 6 2 2 2 2" xfId="14652"/>
    <cellStyle name="Normal 3 2 2 3 6 2 2 2 2 2" xfId="29030"/>
    <cellStyle name="Normal 3 2 2 3 6 2 2 2 2 2 2" xfId="57764"/>
    <cellStyle name="Normal 3 2 2 3 6 2 2 2 2 3" xfId="43440"/>
    <cellStyle name="Normal 3 2 2 3 6 2 2 2 3" xfId="21867"/>
    <cellStyle name="Normal 3 2 2 3 6 2 2 2 3 2" xfId="50602"/>
    <cellStyle name="Normal 3 2 2 3 6 2 2 2 4" xfId="36278"/>
    <cellStyle name="Normal 3 2 2 3 6 2 2 3" xfId="11065"/>
    <cellStyle name="Normal 3 2 2 3 6 2 2 3 2" xfId="25448"/>
    <cellStyle name="Normal 3 2 2 3 6 2 2 3 2 2" xfId="54183"/>
    <cellStyle name="Normal 3 2 2 3 6 2 2 3 3" xfId="39859"/>
    <cellStyle name="Normal 3 2 2 3 6 2 2 4" xfId="18285"/>
    <cellStyle name="Normal 3 2 2 3 6 2 2 4 2" xfId="47021"/>
    <cellStyle name="Normal 3 2 2 3 6 2 2 5" xfId="32697"/>
    <cellStyle name="Normal 3 2 2 3 6 2 3" xfId="5602"/>
    <cellStyle name="Normal 3 2 2 3 6 2 3 2" xfId="12862"/>
    <cellStyle name="Normal 3 2 2 3 6 2 3 2 2" xfId="27240"/>
    <cellStyle name="Normal 3 2 2 3 6 2 3 2 2 2" xfId="55974"/>
    <cellStyle name="Normal 3 2 2 3 6 2 3 2 3" xfId="41650"/>
    <cellStyle name="Normal 3 2 2 3 6 2 3 3" xfId="20077"/>
    <cellStyle name="Normal 3 2 2 3 6 2 3 3 2" xfId="48812"/>
    <cellStyle name="Normal 3 2 2 3 6 2 3 4" xfId="34488"/>
    <cellStyle name="Normal 3 2 2 3 6 2 4" xfId="9275"/>
    <cellStyle name="Normal 3 2 2 3 6 2 4 2" xfId="23658"/>
    <cellStyle name="Normal 3 2 2 3 6 2 4 2 2" xfId="52393"/>
    <cellStyle name="Normal 3 2 2 3 6 2 4 3" xfId="38069"/>
    <cellStyle name="Normal 3 2 2 3 6 2 5" xfId="16495"/>
    <cellStyle name="Normal 3 2 2 3 6 2 5 2" xfId="45231"/>
    <cellStyle name="Normal 3 2 2 3 6 2 6" xfId="30907"/>
    <cellStyle name="Normal 3 2 2 3 6 3" xfId="2837"/>
    <cellStyle name="Normal 3 2 2 3 6 3 2" xfId="6497"/>
    <cellStyle name="Normal 3 2 2 3 6 3 2 2" xfId="13757"/>
    <cellStyle name="Normal 3 2 2 3 6 3 2 2 2" xfId="28135"/>
    <cellStyle name="Normal 3 2 2 3 6 3 2 2 2 2" xfId="56869"/>
    <cellStyle name="Normal 3 2 2 3 6 3 2 2 3" xfId="42545"/>
    <cellStyle name="Normal 3 2 2 3 6 3 2 3" xfId="20972"/>
    <cellStyle name="Normal 3 2 2 3 6 3 2 3 2" xfId="49707"/>
    <cellStyle name="Normal 3 2 2 3 6 3 2 4" xfId="35383"/>
    <cellStyle name="Normal 3 2 2 3 6 3 3" xfId="10170"/>
    <cellStyle name="Normal 3 2 2 3 6 3 3 2" xfId="24553"/>
    <cellStyle name="Normal 3 2 2 3 6 3 3 2 2" xfId="53288"/>
    <cellStyle name="Normal 3 2 2 3 6 3 3 3" xfId="38964"/>
    <cellStyle name="Normal 3 2 2 3 6 3 4" xfId="17390"/>
    <cellStyle name="Normal 3 2 2 3 6 3 4 2" xfId="46126"/>
    <cellStyle name="Normal 3 2 2 3 6 3 5" xfId="31802"/>
    <cellStyle name="Normal 3 2 2 3 6 4" xfId="4702"/>
    <cellStyle name="Normal 3 2 2 3 6 4 2" xfId="11967"/>
    <cellStyle name="Normal 3 2 2 3 6 4 2 2" xfId="26345"/>
    <cellStyle name="Normal 3 2 2 3 6 4 2 2 2" xfId="55079"/>
    <cellStyle name="Normal 3 2 2 3 6 4 2 3" xfId="40755"/>
    <cellStyle name="Normal 3 2 2 3 6 4 3" xfId="19182"/>
    <cellStyle name="Normal 3 2 2 3 6 4 3 2" xfId="47917"/>
    <cellStyle name="Normal 3 2 2 3 6 4 4" xfId="33593"/>
    <cellStyle name="Normal 3 2 2 3 6 5" xfId="8374"/>
    <cellStyle name="Normal 3 2 2 3 6 5 2" xfId="22763"/>
    <cellStyle name="Normal 3 2 2 3 6 5 2 2" xfId="51498"/>
    <cellStyle name="Normal 3 2 2 3 6 5 3" xfId="37174"/>
    <cellStyle name="Normal 3 2 2 3 6 6" xfId="15600"/>
    <cellStyle name="Normal 3 2 2 3 6 6 2" xfId="44336"/>
    <cellStyle name="Normal 3 2 2 3 6 7" xfId="30012"/>
    <cellStyle name="Normal 3 2 2 3 7" xfId="1471"/>
    <cellStyle name="Normal 3 2 2 3 7 2" xfId="3286"/>
    <cellStyle name="Normal 3 2 2 3 7 2 2" xfId="6945"/>
    <cellStyle name="Normal 3 2 2 3 7 2 2 2" xfId="14205"/>
    <cellStyle name="Normal 3 2 2 3 7 2 2 2 2" xfId="28583"/>
    <cellStyle name="Normal 3 2 2 3 7 2 2 2 2 2" xfId="57317"/>
    <cellStyle name="Normal 3 2 2 3 7 2 2 2 3" xfId="42993"/>
    <cellStyle name="Normal 3 2 2 3 7 2 2 3" xfId="21420"/>
    <cellStyle name="Normal 3 2 2 3 7 2 2 3 2" xfId="50155"/>
    <cellStyle name="Normal 3 2 2 3 7 2 2 4" xfId="35831"/>
    <cellStyle name="Normal 3 2 2 3 7 2 3" xfId="10618"/>
    <cellStyle name="Normal 3 2 2 3 7 2 3 2" xfId="25001"/>
    <cellStyle name="Normal 3 2 2 3 7 2 3 2 2" xfId="53736"/>
    <cellStyle name="Normal 3 2 2 3 7 2 3 3" xfId="39412"/>
    <cellStyle name="Normal 3 2 2 3 7 2 4" xfId="17838"/>
    <cellStyle name="Normal 3 2 2 3 7 2 4 2" xfId="46574"/>
    <cellStyle name="Normal 3 2 2 3 7 2 5" xfId="32250"/>
    <cellStyle name="Normal 3 2 2 3 7 3" xfId="5154"/>
    <cellStyle name="Normal 3 2 2 3 7 3 2" xfId="12415"/>
    <cellStyle name="Normal 3 2 2 3 7 3 2 2" xfId="26793"/>
    <cellStyle name="Normal 3 2 2 3 7 3 2 2 2" xfId="55527"/>
    <cellStyle name="Normal 3 2 2 3 7 3 2 3" xfId="41203"/>
    <cellStyle name="Normal 3 2 2 3 7 3 3" xfId="19630"/>
    <cellStyle name="Normal 3 2 2 3 7 3 3 2" xfId="48365"/>
    <cellStyle name="Normal 3 2 2 3 7 3 4" xfId="34041"/>
    <cellStyle name="Normal 3 2 2 3 7 4" xfId="8827"/>
    <cellStyle name="Normal 3 2 2 3 7 4 2" xfId="23211"/>
    <cellStyle name="Normal 3 2 2 3 7 4 2 2" xfId="51946"/>
    <cellStyle name="Normal 3 2 2 3 7 4 3" xfId="37622"/>
    <cellStyle name="Normal 3 2 2 3 7 5" xfId="16048"/>
    <cellStyle name="Normal 3 2 2 3 7 5 2" xfId="44784"/>
    <cellStyle name="Normal 3 2 2 3 7 6" xfId="30460"/>
    <cellStyle name="Normal 3 2 2 3 8" xfId="2390"/>
    <cellStyle name="Normal 3 2 2 3 8 2" xfId="6050"/>
    <cellStyle name="Normal 3 2 2 3 8 2 2" xfId="13310"/>
    <cellStyle name="Normal 3 2 2 3 8 2 2 2" xfId="27688"/>
    <cellStyle name="Normal 3 2 2 3 8 2 2 2 2" xfId="56422"/>
    <cellStyle name="Normal 3 2 2 3 8 2 2 3" xfId="42098"/>
    <cellStyle name="Normal 3 2 2 3 8 2 3" xfId="20525"/>
    <cellStyle name="Normal 3 2 2 3 8 2 3 2" xfId="49260"/>
    <cellStyle name="Normal 3 2 2 3 8 2 4" xfId="34936"/>
    <cellStyle name="Normal 3 2 2 3 8 3" xfId="9723"/>
    <cellStyle name="Normal 3 2 2 3 8 3 2" xfId="24106"/>
    <cellStyle name="Normal 3 2 2 3 8 3 2 2" xfId="52841"/>
    <cellStyle name="Normal 3 2 2 3 8 3 3" xfId="38517"/>
    <cellStyle name="Normal 3 2 2 3 8 4" xfId="16943"/>
    <cellStyle name="Normal 3 2 2 3 8 4 2" xfId="45679"/>
    <cellStyle name="Normal 3 2 2 3 8 5" xfId="31355"/>
    <cellStyle name="Normal 3 2 2 3 9" xfId="4243"/>
    <cellStyle name="Normal 3 2 2 3 9 2" xfId="11519"/>
    <cellStyle name="Normal 3 2 2 3 9 2 2" xfId="25898"/>
    <cellStyle name="Normal 3 2 2 3 9 2 2 2" xfId="54632"/>
    <cellStyle name="Normal 3 2 2 3 9 2 3" xfId="40308"/>
    <cellStyle name="Normal 3 2 2 3 9 3" xfId="18735"/>
    <cellStyle name="Normal 3 2 2 3 9 3 2" xfId="47470"/>
    <cellStyle name="Normal 3 2 2 3 9 4" xfId="33146"/>
    <cellStyle name="Normal 3 2 2 4" xfId="345"/>
    <cellStyle name="Normal 3 2 2 4 10" xfId="15167"/>
    <cellStyle name="Normal 3 2 2 4 10 2" xfId="43903"/>
    <cellStyle name="Normal 3 2 2 4 11" xfId="29579"/>
    <cellStyle name="Normal 3 2 2 4 2" xfId="445"/>
    <cellStyle name="Normal 3 2 2 4 2 10" xfId="29635"/>
    <cellStyle name="Normal 3 2 2 4 2 2" xfId="645"/>
    <cellStyle name="Normal 3 2 2 4 2 2 2" xfId="917"/>
    <cellStyle name="Normal 3 2 2 4 2 2 2 2" xfId="1364"/>
    <cellStyle name="Normal 3 2 2 4 2 2 2 2 2" xfId="2347"/>
    <cellStyle name="Normal 3 2 2 4 2 2 2 2 2 2" xfId="4139"/>
    <cellStyle name="Normal 3 2 2 4 2 2 2 2 2 2 2" xfId="7798"/>
    <cellStyle name="Normal 3 2 2 4 2 2 2 2 2 2 2 2" xfId="15058"/>
    <cellStyle name="Normal 3 2 2 4 2 2 2 2 2 2 2 2 2" xfId="29436"/>
    <cellStyle name="Normal 3 2 2 4 2 2 2 2 2 2 2 2 2 2" xfId="58170"/>
    <cellStyle name="Normal 3 2 2 4 2 2 2 2 2 2 2 2 3" xfId="43846"/>
    <cellStyle name="Normal 3 2 2 4 2 2 2 2 2 2 2 3" xfId="22273"/>
    <cellStyle name="Normal 3 2 2 4 2 2 2 2 2 2 2 3 2" xfId="51008"/>
    <cellStyle name="Normal 3 2 2 4 2 2 2 2 2 2 2 4" xfId="36684"/>
    <cellStyle name="Normal 3 2 2 4 2 2 2 2 2 2 3" xfId="11471"/>
    <cellStyle name="Normal 3 2 2 4 2 2 2 2 2 2 3 2" xfId="25854"/>
    <cellStyle name="Normal 3 2 2 4 2 2 2 2 2 2 3 2 2" xfId="54589"/>
    <cellStyle name="Normal 3 2 2 4 2 2 2 2 2 2 3 3" xfId="40265"/>
    <cellStyle name="Normal 3 2 2 4 2 2 2 2 2 2 4" xfId="18691"/>
    <cellStyle name="Normal 3 2 2 4 2 2 2 2 2 2 4 2" xfId="47427"/>
    <cellStyle name="Normal 3 2 2 4 2 2 2 2 2 2 5" xfId="33103"/>
    <cellStyle name="Normal 3 2 2 4 2 2 2 2 2 3" xfId="6008"/>
    <cellStyle name="Normal 3 2 2 4 2 2 2 2 2 3 2" xfId="13268"/>
    <cellStyle name="Normal 3 2 2 4 2 2 2 2 2 3 2 2" xfId="27646"/>
    <cellStyle name="Normal 3 2 2 4 2 2 2 2 2 3 2 2 2" xfId="56380"/>
    <cellStyle name="Normal 3 2 2 4 2 2 2 2 2 3 2 3" xfId="42056"/>
    <cellStyle name="Normal 3 2 2 4 2 2 2 2 2 3 3" xfId="20483"/>
    <cellStyle name="Normal 3 2 2 4 2 2 2 2 2 3 3 2" xfId="49218"/>
    <cellStyle name="Normal 3 2 2 4 2 2 2 2 2 3 4" xfId="34894"/>
    <cellStyle name="Normal 3 2 2 4 2 2 2 2 2 4" xfId="9681"/>
    <cellStyle name="Normal 3 2 2 4 2 2 2 2 2 4 2" xfId="24064"/>
    <cellStyle name="Normal 3 2 2 4 2 2 2 2 2 4 2 2" xfId="52799"/>
    <cellStyle name="Normal 3 2 2 4 2 2 2 2 2 4 3" xfId="38475"/>
    <cellStyle name="Normal 3 2 2 4 2 2 2 2 2 5" xfId="16901"/>
    <cellStyle name="Normal 3 2 2 4 2 2 2 2 2 5 2" xfId="45637"/>
    <cellStyle name="Normal 3 2 2 4 2 2 2 2 2 6" xfId="31313"/>
    <cellStyle name="Normal 3 2 2 4 2 2 2 2 3" xfId="3243"/>
    <cellStyle name="Normal 3 2 2 4 2 2 2 2 3 2" xfId="6903"/>
    <cellStyle name="Normal 3 2 2 4 2 2 2 2 3 2 2" xfId="14163"/>
    <cellStyle name="Normal 3 2 2 4 2 2 2 2 3 2 2 2" xfId="28541"/>
    <cellStyle name="Normal 3 2 2 4 2 2 2 2 3 2 2 2 2" xfId="57275"/>
    <cellStyle name="Normal 3 2 2 4 2 2 2 2 3 2 2 3" xfId="42951"/>
    <cellStyle name="Normal 3 2 2 4 2 2 2 2 3 2 3" xfId="21378"/>
    <cellStyle name="Normal 3 2 2 4 2 2 2 2 3 2 3 2" xfId="50113"/>
    <cellStyle name="Normal 3 2 2 4 2 2 2 2 3 2 4" xfId="35789"/>
    <cellStyle name="Normal 3 2 2 4 2 2 2 2 3 3" xfId="10576"/>
    <cellStyle name="Normal 3 2 2 4 2 2 2 2 3 3 2" xfId="24959"/>
    <cellStyle name="Normal 3 2 2 4 2 2 2 2 3 3 2 2" xfId="53694"/>
    <cellStyle name="Normal 3 2 2 4 2 2 2 2 3 3 3" xfId="39370"/>
    <cellStyle name="Normal 3 2 2 4 2 2 2 2 3 4" xfId="17796"/>
    <cellStyle name="Normal 3 2 2 4 2 2 2 2 3 4 2" xfId="46532"/>
    <cellStyle name="Normal 3 2 2 4 2 2 2 2 3 5" xfId="32208"/>
    <cellStyle name="Normal 3 2 2 4 2 2 2 2 4" xfId="5108"/>
    <cellStyle name="Normal 3 2 2 4 2 2 2 2 4 2" xfId="12373"/>
    <cellStyle name="Normal 3 2 2 4 2 2 2 2 4 2 2" xfId="26751"/>
    <cellStyle name="Normal 3 2 2 4 2 2 2 2 4 2 2 2" xfId="55485"/>
    <cellStyle name="Normal 3 2 2 4 2 2 2 2 4 2 3" xfId="41161"/>
    <cellStyle name="Normal 3 2 2 4 2 2 2 2 4 3" xfId="19588"/>
    <cellStyle name="Normal 3 2 2 4 2 2 2 2 4 3 2" xfId="48323"/>
    <cellStyle name="Normal 3 2 2 4 2 2 2 2 4 4" xfId="33999"/>
    <cellStyle name="Normal 3 2 2 4 2 2 2 2 5" xfId="8780"/>
    <cellStyle name="Normal 3 2 2 4 2 2 2 2 5 2" xfId="23169"/>
    <cellStyle name="Normal 3 2 2 4 2 2 2 2 5 2 2" xfId="51904"/>
    <cellStyle name="Normal 3 2 2 4 2 2 2 2 5 3" xfId="37580"/>
    <cellStyle name="Normal 3 2 2 4 2 2 2 2 6" xfId="16006"/>
    <cellStyle name="Normal 3 2 2 4 2 2 2 2 6 2" xfId="44742"/>
    <cellStyle name="Normal 3 2 2 4 2 2 2 2 7" xfId="30418"/>
    <cellStyle name="Normal 3 2 2 4 2 2 2 3" xfId="1900"/>
    <cellStyle name="Normal 3 2 2 4 2 2 2 3 2" xfId="3692"/>
    <cellStyle name="Normal 3 2 2 4 2 2 2 3 2 2" xfId="7351"/>
    <cellStyle name="Normal 3 2 2 4 2 2 2 3 2 2 2" xfId="14611"/>
    <cellStyle name="Normal 3 2 2 4 2 2 2 3 2 2 2 2" xfId="28989"/>
    <cellStyle name="Normal 3 2 2 4 2 2 2 3 2 2 2 2 2" xfId="57723"/>
    <cellStyle name="Normal 3 2 2 4 2 2 2 3 2 2 2 3" xfId="43399"/>
    <cellStyle name="Normal 3 2 2 4 2 2 2 3 2 2 3" xfId="21826"/>
    <cellStyle name="Normal 3 2 2 4 2 2 2 3 2 2 3 2" xfId="50561"/>
    <cellStyle name="Normal 3 2 2 4 2 2 2 3 2 2 4" xfId="36237"/>
    <cellStyle name="Normal 3 2 2 4 2 2 2 3 2 3" xfId="11024"/>
    <cellStyle name="Normal 3 2 2 4 2 2 2 3 2 3 2" xfId="25407"/>
    <cellStyle name="Normal 3 2 2 4 2 2 2 3 2 3 2 2" xfId="54142"/>
    <cellStyle name="Normal 3 2 2 4 2 2 2 3 2 3 3" xfId="39818"/>
    <cellStyle name="Normal 3 2 2 4 2 2 2 3 2 4" xfId="18244"/>
    <cellStyle name="Normal 3 2 2 4 2 2 2 3 2 4 2" xfId="46980"/>
    <cellStyle name="Normal 3 2 2 4 2 2 2 3 2 5" xfId="32656"/>
    <cellStyle name="Normal 3 2 2 4 2 2 2 3 3" xfId="5561"/>
    <cellStyle name="Normal 3 2 2 4 2 2 2 3 3 2" xfId="12821"/>
    <cellStyle name="Normal 3 2 2 4 2 2 2 3 3 2 2" xfId="27199"/>
    <cellStyle name="Normal 3 2 2 4 2 2 2 3 3 2 2 2" xfId="55933"/>
    <cellStyle name="Normal 3 2 2 4 2 2 2 3 3 2 3" xfId="41609"/>
    <cellStyle name="Normal 3 2 2 4 2 2 2 3 3 3" xfId="20036"/>
    <cellStyle name="Normal 3 2 2 4 2 2 2 3 3 3 2" xfId="48771"/>
    <cellStyle name="Normal 3 2 2 4 2 2 2 3 3 4" xfId="34447"/>
    <cellStyle name="Normal 3 2 2 4 2 2 2 3 4" xfId="9234"/>
    <cellStyle name="Normal 3 2 2 4 2 2 2 3 4 2" xfId="23617"/>
    <cellStyle name="Normal 3 2 2 4 2 2 2 3 4 2 2" xfId="52352"/>
    <cellStyle name="Normal 3 2 2 4 2 2 2 3 4 3" xfId="38028"/>
    <cellStyle name="Normal 3 2 2 4 2 2 2 3 5" xfId="16454"/>
    <cellStyle name="Normal 3 2 2 4 2 2 2 3 5 2" xfId="45190"/>
    <cellStyle name="Normal 3 2 2 4 2 2 2 3 6" xfId="30866"/>
    <cellStyle name="Normal 3 2 2 4 2 2 2 4" xfId="2796"/>
    <cellStyle name="Normal 3 2 2 4 2 2 2 4 2" xfId="6456"/>
    <cellStyle name="Normal 3 2 2 4 2 2 2 4 2 2" xfId="13716"/>
    <cellStyle name="Normal 3 2 2 4 2 2 2 4 2 2 2" xfId="28094"/>
    <cellStyle name="Normal 3 2 2 4 2 2 2 4 2 2 2 2" xfId="56828"/>
    <cellStyle name="Normal 3 2 2 4 2 2 2 4 2 2 3" xfId="42504"/>
    <cellStyle name="Normal 3 2 2 4 2 2 2 4 2 3" xfId="20931"/>
    <cellStyle name="Normal 3 2 2 4 2 2 2 4 2 3 2" xfId="49666"/>
    <cellStyle name="Normal 3 2 2 4 2 2 2 4 2 4" xfId="35342"/>
    <cellStyle name="Normal 3 2 2 4 2 2 2 4 3" xfId="10129"/>
    <cellStyle name="Normal 3 2 2 4 2 2 2 4 3 2" xfId="24512"/>
    <cellStyle name="Normal 3 2 2 4 2 2 2 4 3 2 2" xfId="53247"/>
    <cellStyle name="Normal 3 2 2 4 2 2 2 4 3 3" xfId="38923"/>
    <cellStyle name="Normal 3 2 2 4 2 2 2 4 4" xfId="17349"/>
    <cellStyle name="Normal 3 2 2 4 2 2 2 4 4 2" xfId="46085"/>
    <cellStyle name="Normal 3 2 2 4 2 2 2 4 5" xfId="31761"/>
    <cellStyle name="Normal 3 2 2 4 2 2 2 5" xfId="4661"/>
    <cellStyle name="Normal 3 2 2 4 2 2 2 5 2" xfId="11926"/>
    <cellStyle name="Normal 3 2 2 4 2 2 2 5 2 2" xfId="26304"/>
    <cellStyle name="Normal 3 2 2 4 2 2 2 5 2 2 2" xfId="55038"/>
    <cellStyle name="Normal 3 2 2 4 2 2 2 5 2 3" xfId="40714"/>
    <cellStyle name="Normal 3 2 2 4 2 2 2 5 3" xfId="19141"/>
    <cellStyle name="Normal 3 2 2 4 2 2 2 5 3 2" xfId="47876"/>
    <cellStyle name="Normal 3 2 2 4 2 2 2 5 4" xfId="33552"/>
    <cellStyle name="Normal 3 2 2 4 2 2 2 6" xfId="8333"/>
    <cellStyle name="Normal 3 2 2 4 2 2 2 6 2" xfId="22722"/>
    <cellStyle name="Normal 3 2 2 4 2 2 2 6 2 2" xfId="51457"/>
    <cellStyle name="Normal 3 2 2 4 2 2 2 6 3" xfId="37133"/>
    <cellStyle name="Normal 3 2 2 4 2 2 2 7" xfId="15559"/>
    <cellStyle name="Normal 3 2 2 4 2 2 2 7 2" xfId="44295"/>
    <cellStyle name="Normal 3 2 2 4 2 2 2 8" xfId="29971"/>
    <cellStyle name="Normal 3 2 2 4 2 2 3" xfId="1140"/>
    <cellStyle name="Normal 3 2 2 4 2 2 3 2" xfId="2123"/>
    <cellStyle name="Normal 3 2 2 4 2 2 3 2 2" xfId="3915"/>
    <cellStyle name="Normal 3 2 2 4 2 2 3 2 2 2" xfId="7574"/>
    <cellStyle name="Normal 3 2 2 4 2 2 3 2 2 2 2" xfId="14834"/>
    <cellStyle name="Normal 3 2 2 4 2 2 3 2 2 2 2 2" xfId="29212"/>
    <cellStyle name="Normal 3 2 2 4 2 2 3 2 2 2 2 2 2" xfId="57946"/>
    <cellStyle name="Normal 3 2 2 4 2 2 3 2 2 2 2 3" xfId="43622"/>
    <cellStyle name="Normal 3 2 2 4 2 2 3 2 2 2 3" xfId="22049"/>
    <cellStyle name="Normal 3 2 2 4 2 2 3 2 2 2 3 2" xfId="50784"/>
    <cellStyle name="Normal 3 2 2 4 2 2 3 2 2 2 4" xfId="36460"/>
    <cellStyle name="Normal 3 2 2 4 2 2 3 2 2 3" xfId="11247"/>
    <cellStyle name="Normal 3 2 2 4 2 2 3 2 2 3 2" xfId="25630"/>
    <cellStyle name="Normal 3 2 2 4 2 2 3 2 2 3 2 2" xfId="54365"/>
    <cellStyle name="Normal 3 2 2 4 2 2 3 2 2 3 3" xfId="40041"/>
    <cellStyle name="Normal 3 2 2 4 2 2 3 2 2 4" xfId="18467"/>
    <cellStyle name="Normal 3 2 2 4 2 2 3 2 2 4 2" xfId="47203"/>
    <cellStyle name="Normal 3 2 2 4 2 2 3 2 2 5" xfId="32879"/>
    <cellStyle name="Normal 3 2 2 4 2 2 3 2 3" xfId="5784"/>
    <cellStyle name="Normal 3 2 2 4 2 2 3 2 3 2" xfId="13044"/>
    <cellStyle name="Normal 3 2 2 4 2 2 3 2 3 2 2" xfId="27422"/>
    <cellStyle name="Normal 3 2 2 4 2 2 3 2 3 2 2 2" xfId="56156"/>
    <cellStyle name="Normal 3 2 2 4 2 2 3 2 3 2 3" xfId="41832"/>
    <cellStyle name="Normal 3 2 2 4 2 2 3 2 3 3" xfId="20259"/>
    <cellStyle name="Normal 3 2 2 4 2 2 3 2 3 3 2" xfId="48994"/>
    <cellStyle name="Normal 3 2 2 4 2 2 3 2 3 4" xfId="34670"/>
    <cellStyle name="Normal 3 2 2 4 2 2 3 2 4" xfId="9457"/>
    <cellStyle name="Normal 3 2 2 4 2 2 3 2 4 2" xfId="23840"/>
    <cellStyle name="Normal 3 2 2 4 2 2 3 2 4 2 2" xfId="52575"/>
    <cellStyle name="Normal 3 2 2 4 2 2 3 2 4 3" xfId="38251"/>
    <cellStyle name="Normal 3 2 2 4 2 2 3 2 5" xfId="16677"/>
    <cellStyle name="Normal 3 2 2 4 2 2 3 2 5 2" xfId="45413"/>
    <cellStyle name="Normal 3 2 2 4 2 2 3 2 6" xfId="31089"/>
    <cellStyle name="Normal 3 2 2 4 2 2 3 3" xfId="3019"/>
    <cellStyle name="Normal 3 2 2 4 2 2 3 3 2" xfId="6679"/>
    <cellStyle name="Normal 3 2 2 4 2 2 3 3 2 2" xfId="13939"/>
    <cellStyle name="Normal 3 2 2 4 2 2 3 3 2 2 2" xfId="28317"/>
    <cellStyle name="Normal 3 2 2 4 2 2 3 3 2 2 2 2" xfId="57051"/>
    <cellStyle name="Normal 3 2 2 4 2 2 3 3 2 2 3" xfId="42727"/>
    <cellStyle name="Normal 3 2 2 4 2 2 3 3 2 3" xfId="21154"/>
    <cellStyle name="Normal 3 2 2 4 2 2 3 3 2 3 2" xfId="49889"/>
    <cellStyle name="Normal 3 2 2 4 2 2 3 3 2 4" xfId="35565"/>
    <cellStyle name="Normal 3 2 2 4 2 2 3 3 3" xfId="10352"/>
    <cellStyle name="Normal 3 2 2 4 2 2 3 3 3 2" xfId="24735"/>
    <cellStyle name="Normal 3 2 2 4 2 2 3 3 3 2 2" xfId="53470"/>
    <cellStyle name="Normal 3 2 2 4 2 2 3 3 3 3" xfId="39146"/>
    <cellStyle name="Normal 3 2 2 4 2 2 3 3 4" xfId="17572"/>
    <cellStyle name="Normal 3 2 2 4 2 2 3 3 4 2" xfId="46308"/>
    <cellStyle name="Normal 3 2 2 4 2 2 3 3 5" xfId="31984"/>
    <cellStyle name="Normal 3 2 2 4 2 2 3 4" xfId="4884"/>
    <cellStyle name="Normal 3 2 2 4 2 2 3 4 2" xfId="12149"/>
    <cellStyle name="Normal 3 2 2 4 2 2 3 4 2 2" xfId="26527"/>
    <cellStyle name="Normal 3 2 2 4 2 2 3 4 2 2 2" xfId="55261"/>
    <cellStyle name="Normal 3 2 2 4 2 2 3 4 2 3" xfId="40937"/>
    <cellStyle name="Normal 3 2 2 4 2 2 3 4 3" xfId="19364"/>
    <cellStyle name="Normal 3 2 2 4 2 2 3 4 3 2" xfId="48099"/>
    <cellStyle name="Normal 3 2 2 4 2 2 3 4 4" xfId="33775"/>
    <cellStyle name="Normal 3 2 2 4 2 2 3 5" xfId="8556"/>
    <cellStyle name="Normal 3 2 2 4 2 2 3 5 2" xfId="22945"/>
    <cellStyle name="Normal 3 2 2 4 2 2 3 5 2 2" xfId="51680"/>
    <cellStyle name="Normal 3 2 2 4 2 2 3 5 3" xfId="37356"/>
    <cellStyle name="Normal 3 2 2 4 2 2 3 6" xfId="15782"/>
    <cellStyle name="Normal 3 2 2 4 2 2 3 6 2" xfId="44518"/>
    <cellStyle name="Normal 3 2 2 4 2 2 3 7" xfId="30194"/>
    <cellStyle name="Normal 3 2 2 4 2 2 4" xfId="1672"/>
    <cellStyle name="Normal 3 2 2 4 2 2 4 2" xfId="3468"/>
    <cellStyle name="Normal 3 2 2 4 2 2 4 2 2" xfId="7127"/>
    <cellStyle name="Normal 3 2 2 4 2 2 4 2 2 2" xfId="14387"/>
    <cellStyle name="Normal 3 2 2 4 2 2 4 2 2 2 2" xfId="28765"/>
    <cellStyle name="Normal 3 2 2 4 2 2 4 2 2 2 2 2" xfId="57499"/>
    <cellStyle name="Normal 3 2 2 4 2 2 4 2 2 2 3" xfId="43175"/>
    <cellStyle name="Normal 3 2 2 4 2 2 4 2 2 3" xfId="21602"/>
    <cellStyle name="Normal 3 2 2 4 2 2 4 2 2 3 2" xfId="50337"/>
    <cellStyle name="Normal 3 2 2 4 2 2 4 2 2 4" xfId="36013"/>
    <cellStyle name="Normal 3 2 2 4 2 2 4 2 3" xfId="10800"/>
    <cellStyle name="Normal 3 2 2 4 2 2 4 2 3 2" xfId="25183"/>
    <cellStyle name="Normal 3 2 2 4 2 2 4 2 3 2 2" xfId="53918"/>
    <cellStyle name="Normal 3 2 2 4 2 2 4 2 3 3" xfId="39594"/>
    <cellStyle name="Normal 3 2 2 4 2 2 4 2 4" xfId="18020"/>
    <cellStyle name="Normal 3 2 2 4 2 2 4 2 4 2" xfId="46756"/>
    <cellStyle name="Normal 3 2 2 4 2 2 4 2 5" xfId="32432"/>
    <cellStyle name="Normal 3 2 2 4 2 2 4 3" xfId="5337"/>
    <cellStyle name="Normal 3 2 2 4 2 2 4 3 2" xfId="12597"/>
    <cellStyle name="Normal 3 2 2 4 2 2 4 3 2 2" xfId="26975"/>
    <cellStyle name="Normal 3 2 2 4 2 2 4 3 2 2 2" xfId="55709"/>
    <cellStyle name="Normal 3 2 2 4 2 2 4 3 2 3" xfId="41385"/>
    <cellStyle name="Normal 3 2 2 4 2 2 4 3 3" xfId="19812"/>
    <cellStyle name="Normal 3 2 2 4 2 2 4 3 3 2" xfId="48547"/>
    <cellStyle name="Normal 3 2 2 4 2 2 4 3 4" xfId="34223"/>
    <cellStyle name="Normal 3 2 2 4 2 2 4 4" xfId="9010"/>
    <cellStyle name="Normal 3 2 2 4 2 2 4 4 2" xfId="23393"/>
    <cellStyle name="Normal 3 2 2 4 2 2 4 4 2 2" xfId="52128"/>
    <cellStyle name="Normal 3 2 2 4 2 2 4 4 3" xfId="37804"/>
    <cellStyle name="Normal 3 2 2 4 2 2 4 5" xfId="16230"/>
    <cellStyle name="Normal 3 2 2 4 2 2 4 5 2" xfId="44966"/>
    <cellStyle name="Normal 3 2 2 4 2 2 4 6" xfId="30642"/>
    <cellStyle name="Normal 3 2 2 4 2 2 5" xfId="2572"/>
    <cellStyle name="Normal 3 2 2 4 2 2 5 2" xfId="6232"/>
    <cellStyle name="Normal 3 2 2 4 2 2 5 2 2" xfId="13492"/>
    <cellStyle name="Normal 3 2 2 4 2 2 5 2 2 2" xfId="27870"/>
    <cellStyle name="Normal 3 2 2 4 2 2 5 2 2 2 2" xfId="56604"/>
    <cellStyle name="Normal 3 2 2 4 2 2 5 2 2 3" xfId="42280"/>
    <cellStyle name="Normal 3 2 2 4 2 2 5 2 3" xfId="20707"/>
    <cellStyle name="Normal 3 2 2 4 2 2 5 2 3 2" xfId="49442"/>
    <cellStyle name="Normal 3 2 2 4 2 2 5 2 4" xfId="35118"/>
    <cellStyle name="Normal 3 2 2 4 2 2 5 3" xfId="9905"/>
    <cellStyle name="Normal 3 2 2 4 2 2 5 3 2" xfId="24288"/>
    <cellStyle name="Normal 3 2 2 4 2 2 5 3 2 2" xfId="53023"/>
    <cellStyle name="Normal 3 2 2 4 2 2 5 3 3" xfId="38699"/>
    <cellStyle name="Normal 3 2 2 4 2 2 5 4" xfId="17125"/>
    <cellStyle name="Normal 3 2 2 4 2 2 5 4 2" xfId="45861"/>
    <cellStyle name="Normal 3 2 2 4 2 2 5 5" xfId="31537"/>
    <cellStyle name="Normal 3 2 2 4 2 2 6" xfId="4435"/>
    <cellStyle name="Normal 3 2 2 4 2 2 6 2" xfId="11702"/>
    <cellStyle name="Normal 3 2 2 4 2 2 6 2 2" xfId="26080"/>
    <cellStyle name="Normal 3 2 2 4 2 2 6 2 2 2" xfId="54814"/>
    <cellStyle name="Normal 3 2 2 4 2 2 6 2 3" xfId="40490"/>
    <cellStyle name="Normal 3 2 2 4 2 2 6 3" xfId="18917"/>
    <cellStyle name="Normal 3 2 2 4 2 2 6 3 2" xfId="47652"/>
    <cellStyle name="Normal 3 2 2 4 2 2 6 4" xfId="33328"/>
    <cellStyle name="Normal 3 2 2 4 2 2 7" xfId="8106"/>
    <cellStyle name="Normal 3 2 2 4 2 2 7 2" xfId="22498"/>
    <cellStyle name="Normal 3 2 2 4 2 2 7 2 2" xfId="51233"/>
    <cellStyle name="Normal 3 2 2 4 2 2 7 3" xfId="36909"/>
    <cellStyle name="Normal 3 2 2 4 2 2 8" xfId="15335"/>
    <cellStyle name="Normal 3 2 2 4 2 2 8 2" xfId="44071"/>
    <cellStyle name="Normal 3 2 2 4 2 2 9" xfId="29747"/>
    <cellStyle name="Normal 3 2 2 4 2 3" xfId="803"/>
    <cellStyle name="Normal 3 2 2 4 2 3 2" xfId="1252"/>
    <cellStyle name="Normal 3 2 2 4 2 3 2 2" xfId="2235"/>
    <cellStyle name="Normal 3 2 2 4 2 3 2 2 2" xfId="4027"/>
    <cellStyle name="Normal 3 2 2 4 2 3 2 2 2 2" xfId="7686"/>
    <cellStyle name="Normal 3 2 2 4 2 3 2 2 2 2 2" xfId="14946"/>
    <cellStyle name="Normal 3 2 2 4 2 3 2 2 2 2 2 2" xfId="29324"/>
    <cellStyle name="Normal 3 2 2 4 2 3 2 2 2 2 2 2 2" xfId="58058"/>
    <cellStyle name="Normal 3 2 2 4 2 3 2 2 2 2 2 3" xfId="43734"/>
    <cellStyle name="Normal 3 2 2 4 2 3 2 2 2 2 3" xfId="22161"/>
    <cellStyle name="Normal 3 2 2 4 2 3 2 2 2 2 3 2" xfId="50896"/>
    <cellStyle name="Normal 3 2 2 4 2 3 2 2 2 2 4" xfId="36572"/>
    <cellStyle name="Normal 3 2 2 4 2 3 2 2 2 3" xfId="11359"/>
    <cellStyle name="Normal 3 2 2 4 2 3 2 2 2 3 2" xfId="25742"/>
    <cellStyle name="Normal 3 2 2 4 2 3 2 2 2 3 2 2" xfId="54477"/>
    <cellStyle name="Normal 3 2 2 4 2 3 2 2 2 3 3" xfId="40153"/>
    <cellStyle name="Normal 3 2 2 4 2 3 2 2 2 4" xfId="18579"/>
    <cellStyle name="Normal 3 2 2 4 2 3 2 2 2 4 2" xfId="47315"/>
    <cellStyle name="Normal 3 2 2 4 2 3 2 2 2 5" xfId="32991"/>
    <cellStyle name="Normal 3 2 2 4 2 3 2 2 3" xfId="5896"/>
    <cellStyle name="Normal 3 2 2 4 2 3 2 2 3 2" xfId="13156"/>
    <cellStyle name="Normal 3 2 2 4 2 3 2 2 3 2 2" xfId="27534"/>
    <cellStyle name="Normal 3 2 2 4 2 3 2 2 3 2 2 2" xfId="56268"/>
    <cellStyle name="Normal 3 2 2 4 2 3 2 2 3 2 3" xfId="41944"/>
    <cellStyle name="Normal 3 2 2 4 2 3 2 2 3 3" xfId="20371"/>
    <cellStyle name="Normal 3 2 2 4 2 3 2 2 3 3 2" xfId="49106"/>
    <cellStyle name="Normal 3 2 2 4 2 3 2 2 3 4" xfId="34782"/>
    <cellStyle name="Normal 3 2 2 4 2 3 2 2 4" xfId="9569"/>
    <cellStyle name="Normal 3 2 2 4 2 3 2 2 4 2" xfId="23952"/>
    <cellStyle name="Normal 3 2 2 4 2 3 2 2 4 2 2" xfId="52687"/>
    <cellStyle name="Normal 3 2 2 4 2 3 2 2 4 3" xfId="38363"/>
    <cellStyle name="Normal 3 2 2 4 2 3 2 2 5" xfId="16789"/>
    <cellStyle name="Normal 3 2 2 4 2 3 2 2 5 2" xfId="45525"/>
    <cellStyle name="Normal 3 2 2 4 2 3 2 2 6" xfId="31201"/>
    <cellStyle name="Normal 3 2 2 4 2 3 2 3" xfId="3131"/>
    <cellStyle name="Normal 3 2 2 4 2 3 2 3 2" xfId="6791"/>
    <cellStyle name="Normal 3 2 2 4 2 3 2 3 2 2" xfId="14051"/>
    <cellStyle name="Normal 3 2 2 4 2 3 2 3 2 2 2" xfId="28429"/>
    <cellStyle name="Normal 3 2 2 4 2 3 2 3 2 2 2 2" xfId="57163"/>
    <cellStyle name="Normal 3 2 2 4 2 3 2 3 2 2 3" xfId="42839"/>
    <cellStyle name="Normal 3 2 2 4 2 3 2 3 2 3" xfId="21266"/>
    <cellStyle name="Normal 3 2 2 4 2 3 2 3 2 3 2" xfId="50001"/>
    <cellStyle name="Normal 3 2 2 4 2 3 2 3 2 4" xfId="35677"/>
    <cellStyle name="Normal 3 2 2 4 2 3 2 3 3" xfId="10464"/>
    <cellStyle name="Normal 3 2 2 4 2 3 2 3 3 2" xfId="24847"/>
    <cellStyle name="Normal 3 2 2 4 2 3 2 3 3 2 2" xfId="53582"/>
    <cellStyle name="Normal 3 2 2 4 2 3 2 3 3 3" xfId="39258"/>
    <cellStyle name="Normal 3 2 2 4 2 3 2 3 4" xfId="17684"/>
    <cellStyle name="Normal 3 2 2 4 2 3 2 3 4 2" xfId="46420"/>
    <cellStyle name="Normal 3 2 2 4 2 3 2 3 5" xfId="32096"/>
    <cellStyle name="Normal 3 2 2 4 2 3 2 4" xfId="4996"/>
    <cellStyle name="Normal 3 2 2 4 2 3 2 4 2" xfId="12261"/>
    <cellStyle name="Normal 3 2 2 4 2 3 2 4 2 2" xfId="26639"/>
    <cellStyle name="Normal 3 2 2 4 2 3 2 4 2 2 2" xfId="55373"/>
    <cellStyle name="Normal 3 2 2 4 2 3 2 4 2 3" xfId="41049"/>
    <cellStyle name="Normal 3 2 2 4 2 3 2 4 3" xfId="19476"/>
    <cellStyle name="Normal 3 2 2 4 2 3 2 4 3 2" xfId="48211"/>
    <cellStyle name="Normal 3 2 2 4 2 3 2 4 4" xfId="33887"/>
    <cellStyle name="Normal 3 2 2 4 2 3 2 5" xfId="8668"/>
    <cellStyle name="Normal 3 2 2 4 2 3 2 5 2" xfId="23057"/>
    <cellStyle name="Normal 3 2 2 4 2 3 2 5 2 2" xfId="51792"/>
    <cellStyle name="Normal 3 2 2 4 2 3 2 5 3" xfId="37468"/>
    <cellStyle name="Normal 3 2 2 4 2 3 2 6" xfId="15894"/>
    <cellStyle name="Normal 3 2 2 4 2 3 2 6 2" xfId="44630"/>
    <cellStyle name="Normal 3 2 2 4 2 3 2 7" xfId="30306"/>
    <cellStyle name="Normal 3 2 2 4 2 3 3" xfId="1788"/>
    <cellStyle name="Normal 3 2 2 4 2 3 3 2" xfId="3580"/>
    <cellStyle name="Normal 3 2 2 4 2 3 3 2 2" xfId="7239"/>
    <cellStyle name="Normal 3 2 2 4 2 3 3 2 2 2" xfId="14499"/>
    <cellStyle name="Normal 3 2 2 4 2 3 3 2 2 2 2" xfId="28877"/>
    <cellStyle name="Normal 3 2 2 4 2 3 3 2 2 2 2 2" xfId="57611"/>
    <cellStyle name="Normal 3 2 2 4 2 3 3 2 2 2 3" xfId="43287"/>
    <cellStyle name="Normal 3 2 2 4 2 3 3 2 2 3" xfId="21714"/>
    <cellStyle name="Normal 3 2 2 4 2 3 3 2 2 3 2" xfId="50449"/>
    <cellStyle name="Normal 3 2 2 4 2 3 3 2 2 4" xfId="36125"/>
    <cellStyle name="Normal 3 2 2 4 2 3 3 2 3" xfId="10912"/>
    <cellStyle name="Normal 3 2 2 4 2 3 3 2 3 2" xfId="25295"/>
    <cellStyle name="Normal 3 2 2 4 2 3 3 2 3 2 2" xfId="54030"/>
    <cellStyle name="Normal 3 2 2 4 2 3 3 2 3 3" xfId="39706"/>
    <cellStyle name="Normal 3 2 2 4 2 3 3 2 4" xfId="18132"/>
    <cellStyle name="Normal 3 2 2 4 2 3 3 2 4 2" xfId="46868"/>
    <cellStyle name="Normal 3 2 2 4 2 3 3 2 5" xfId="32544"/>
    <cellStyle name="Normal 3 2 2 4 2 3 3 3" xfId="5449"/>
    <cellStyle name="Normal 3 2 2 4 2 3 3 3 2" xfId="12709"/>
    <cellStyle name="Normal 3 2 2 4 2 3 3 3 2 2" xfId="27087"/>
    <cellStyle name="Normal 3 2 2 4 2 3 3 3 2 2 2" xfId="55821"/>
    <cellStyle name="Normal 3 2 2 4 2 3 3 3 2 3" xfId="41497"/>
    <cellStyle name="Normal 3 2 2 4 2 3 3 3 3" xfId="19924"/>
    <cellStyle name="Normal 3 2 2 4 2 3 3 3 3 2" xfId="48659"/>
    <cellStyle name="Normal 3 2 2 4 2 3 3 3 4" xfId="34335"/>
    <cellStyle name="Normal 3 2 2 4 2 3 3 4" xfId="9122"/>
    <cellStyle name="Normal 3 2 2 4 2 3 3 4 2" xfId="23505"/>
    <cellStyle name="Normal 3 2 2 4 2 3 3 4 2 2" xfId="52240"/>
    <cellStyle name="Normal 3 2 2 4 2 3 3 4 3" xfId="37916"/>
    <cellStyle name="Normal 3 2 2 4 2 3 3 5" xfId="16342"/>
    <cellStyle name="Normal 3 2 2 4 2 3 3 5 2" xfId="45078"/>
    <cellStyle name="Normal 3 2 2 4 2 3 3 6" xfId="30754"/>
    <cellStyle name="Normal 3 2 2 4 2 3 4" xfId="2684"/>
    <cellStyle name="Normal 3 2 2 4 2 3 4 2" xfId="6344"/>
    <cellStyle name="Normal 3 2 2 4 2 3 4 2 2" xfId="13604"/>
    <cellStyle name="Normal 3 2 2 4 2 3 4 2 2 2" xfId="27982"/>
    <cellStyle name="Normal 3 2 2 4 2 3 4 2 2 2 2" xfId="56716"/>
    <cellStyle name="Normal 3 2 2 4 2 3 4 2 2 3" xfId="42392"/>
    <cellStyle name="Normal 3 2 2 4 2 3 4 2 3" xfId="20819"/>
    <cellStyle name="Normal 3 2 2 4 2 3 4 2 3 2" xfId="49554"/>
    <cellStyle name="Normal 3 2 2 4 2 3 4 2 4" xfId="35230"/>
    <cellStyle name="Normal 3 2 2 4 2 3 4 3" xfId="10017"/>
    <cellStyle name="Normal 3 2 2 4 2 3 4 3 2" xfId="24400"/>
    <cellStyle name="Normal 3 2 2 4 2 3 4 3 2 2" xfId="53135"/>
    <cellStyle name="Normal 3 2 2 4 2 3 4 3 3" xfId="38811"/>
    <cellStyle name="Normal 3 2 2 4 2 3 4 4" xfId="17237"/>
    <cellStyle name="Normal 3 2 2 4 2 3 4 4 2" xfId="45973"/>
    <cellStyle name="Normal 3 2 2 4 2 3 4 5" xfId="31649"/>
    <cellStyle name="Normal 3 2 2 4 2 3 5" xfId="4548"/>
    <cellStyle name="Normal 3 2 2 4 2 3 5 2" xfId="11814"/>
    <cellStyle name="Normal 3 2 2 4 2 3 5 2 2" xfId="26192"/>
    <cellStyle name="Normal 3 2 2 4 2 3 5 2 2 2" xfId="54926"/>
    <cellStyle name="Normal 3 2 2 4 2 3 5 2 3" xfId="40602"/>
    <cellStyle name="Normal 3 2 2 4 2 3 5 3" xfId="19029"/>
    <cellStyle name="Normal 3 2 2 4 2 3 5 3 2" xfId="47764"/>
    <cellStyle name="Normal 3 2 2 4 2 3 5 4" xfId="33440"/>
    <cellStyle name="Normal 3 2 2 4 2 3 6" xfId="8221"/>
    <cellStyle name="Normal 3 2 2 4 2 3 6 2" xfId="22610"/>
    <cellStyle name="Normal 3 2 2 4 2 3 6 2 2" xfId="51345"/>
    <cellStyle name="Normal 3 2 2 4 2 3 6 3" xfId="37021"/>
    <cellStyle name="Normal 3 2 2 4 2 3 7" xfId="15447"/>
    <cellStyle name="Normal 3 2 2 4 2 3 7 2" xfId="44183"/>
    <cellStyle name="Normal 3 2 2 4 2 3 8" xfId="29859"/>
    <cellStyle name="Normal 3 2 2 4 2 4" xfId="1028"/>
    <cellStyle name="Normal 3 2 2 4 2 4 2" xfId="2011"/>
    <cellStyle name="Normal 3 2 2 4 2 4 2 2" xfId="3803"/>
    <cellStyle name="Normal 3 2 2 4 2 4 2 2 2" xfId="7462"/>
    <cellStyle name="Normal 3 2 2 4 2 4 2 2 2 2" xfId="14722"/>
    <cellStyle name="Normal 3 2 2 4 2 4 2 2 2 2 2" xfId="29100"/>
    <cellStyle name="Normal 3 2 2 4 2 4 2 2 2 2 2 2" xfId="57834"/>
    <cellStyle name="Normal 3 2 2 4 2 4 2 2 2 2 3" xfId="43510"/>
    <cellStyle name="Normal 3 2 2 4 2 4 2 2 2 3" xfId="21937"/>
    <cellStyle name="Normal 3 2 2 4 2 4 2 2 2 3 2" xfId="50672"/>
    <cellStyle name="Normal 3 2 2 4 2 4 2 2 2 4" xfId="36348"/>
    <cellStyle name="Normal 3 2 2 4 2 4 2 2 3" xfId="11135"/>
    <cellStyle name="Normal 3 2 2 4 2 4 2 2 3 2" xfId="25518"/>
    <cellStyle name="Normal 3 2 2 4 2 4 2 2 3 2 2" xfId="54253"/>
    <cellStyle name="Normal 3 2 2 4 2 4 2 2 3 3" xfId="39929"/>
    <cellStyle name="Normal 3 2 2 4 2 4 2 2 4" xfId="18355"/>
    <cellStyle name="Normal 3 2 2 4 2 4 2 2 4 2" xfId="47091"/>
    <cellStyle name="Normal 3 2 2 4 2 4 2 2 5" xfId="32767"/>
    <cellStyle name="Normal 3 2 2 4 2 4 2 3" xfId="5672"/>
    <cellStyle name="Normal 3 2 2 4 2 4 2 3 2" xfId="12932"/>
    <cellStyle name="Normal 3 2 2 4 2 4 2 3 2 2" xfId="27310"/>
    <cellStyle name="Normal 3 2 2 4 2 4 2 3 2 2 2" xfId="56044"/>
    <cellStyle name="Normal 3 2 2 4 2 4 2 3 2 3" xfId="41720"/>
    <cellStyle name="Normal 3 2 2 4 2 4 2 3 3" xfId="20147"/>
    <cellStyle name="Normal 3 2 2 4 2 4 2 3 3 2" xfId="48882"/>
    <cellStyle name="Normal 3 2 2 4 2 4 2 3 4" xfId="34558"/>
    <cellStyle name="Normal 3 2 2 4 2 4 2 4" xfId="9345"/>
    <cellStyle name="Normal 3 2 2 4 2 4 2 4 2" xfId="23728"/>
    <cellStyle name="Normal 3 2 2 4 2 4 2 4 2 2" xfId="52463"/>
    <cellStyle name="Normal 3 2 2 4 2 4 2 4 3" xfId="38139"/>
    <cellStyle name="Normal 3 2 2 4 2 4 2 5" xfId="16565"/>
    <cellStyle name="Normal 3 2 2 4 2 4 2 5 2" xfId="45301"/>
    <cellStyle name="Normal 3 2 2 4 2 4 2 6" xfId="30977"/>
    <cellStyle name="Normal 3 2 2 4 2 4 3" xfId="2907"/>
    <cellStyle name="Normal 3 2 2 4 2 4 3 2" xfId="6567"/>
    <cellStyle name="Normal 3 2 2 4 2 4 3 2 2" xfId="13827"/>
    <cellStyle name="Normal 3 2 2 4 2 4 3 2 2 2" xfId="28205"/>
    <cellStyle name="Normal 3 2 2 4 2 4 3 2 2 2 2" xfId="56939"/>
    <cellStyle name="Normal 3 2 2 4 2 4 3 2 2 3" xfId="42615"/>
    <cellStyle name="Normal 3 2 2 4 2 4 3 2 3" xfId="21042"/>
    <cellStyle name="Normal 3 2 2 4 2 4 3 2 3 2" xfId="49777"/>
    <cellStyle name="Normal 3 2 2 4 2 4 3 2 4" xfId="35453"/>
    <cellStyle name="Normal 3 2 2 4 2 4 3 3" xfId="10240"/>
    <cellStyle name="Normal 3 2 2 4 2 4 3 3 2" xfId="24623"/>
    <cellStyle name="Normal 3 2 2 4 2 4 3 3 2 2" xfId="53358"/>
    <cellStyle name="Normal 3 2 2 4 2 4 3 3 3" xfId="39034"/>
    <cellStyle name="Normal 3 2 2 4 2 4 3 4" xfId="17460"/>
    <cellStyle name="Normal 3 2 2 4 2 4 3 4 2" xfId="46196"/>
    <cellStyle name="Normal 3 2 2 4 2 4 3 5" xfId="31872"/>
    <cellStyle name="Normal 3 2 2 4 2 4 4" xfId="4772"/>
    <cellStyle name="Normal 3 2 2 4 2 4 4 2" xfId="12037"/>
    <cellStyle name="Normal 3 2 2 4 2 4 4 2 2" xfId="26415"/>
    <cellStyle name="Normal 3 2 2 4 2 4 4 2 2 2" xfId="55149"/>
    <cellStyle name="Normal 3 2 2 4 2 4 4 2 3" xfId="40825"/>
    <cellStyle name="Normal 3 2 2 4 2 4 4 3" xfId="19252"/>
    <cellStyle name="Normal 3 2 2 4 2 4 4 3 2" xfId="47987"/>
    <cellStyle name="Normal 3 2 2 4 2 4 4 4" xfId="33663"/>
    <cellStyle name="Normal 3 2 2 4 2 4 5" xfId="8444"/>
    <cellStyle name="Normal 3 2 2 4 2 4 5 2" xfId="22833"/>
    <cellStyle name="Normal 3 2 2 4 2 4 5 2 2" xfId="51568"/>
    <cellStyle name="Normal 3 2 2 4 2 4 5 3" xfId="37244"/>
    <cellStyle name="Normal 3 2 2 4 2 4 6" xfId="15670"/>
    <cellStyle name="Normal 3 2 2 4 2 4 6 2" xfId="44406"/>
    <cellStyle name="Normal 3 2 2 4 2 4 7" xfId="30082"/>
    <cellStyle name="Normal 3 2 2 4 2 5" xfId="1552"/>
    <cellStyle name="Normal 3 2 2 4 2 5 2" xfId="3356"/>
    <cellStyle name="Normal 3 2 2 4 2 5 2 2" xfId="7015"/>
    <cellStyle name="Normal 3 2 2 4 2 5 2 2 2" xfId="14275"/>
    <cellStyle name="Normal 3 2 2 4 2 5 2 2 2 2" xfId="28653"/>
    <cellStyle name="Normal 3 2 2 4 2 5 2 2 2 2 2" xfId="57387"/>
    <cellStyle name="Normal 3 2 2 4 2 5 2 2 2 3" xfId="43063"/>
    <cellStyle name="Normal 3 2 2 4 2 5 2 2 3" xfId="21490"/>
    <cellStyle name="Normal 3 2 2 4 2 5 2 2 3 2" xfId="50225"/>
    <cellStyle name="Normal 3 2 2 4 2 5 2 2 4" xfId="35901"/>
    <cellStyle name="Normal 3 2 2 4 2 5 2 3" xfId="10688"/>
    <cellStyle name="Normal 3 2 2 4 2 5 2 3 2" xfId="25071"/>
    <cellStyle name="Normal 3 2 2 4 2 5 2 3 2 2" xfId="53806"/>
    <cellStyle name="Normal 3 2 2 4 2 5 2 3 3" xfId="39482"/>
    <cellStyle name="Normal 3 2 2 4 2 5 2 4" xfId="17908"/>
    <cellStyle name="Normal 3 2 2 4 2 5 2 4 2" xfId="46644"/>
    <cellStyle name="Normal 3 2 2 4 2 5 2 5" xfId="32320"/>
    <cellStyle name="Normal 3 2 2 4 2 5 3" xfId="5225"/>
    <cellStyle name="Normal 3 2 2 4 2 5 3 2" xfId="12485"/>
    <cellStyle name="Normal 3 2 2 4 2 5 3 2 2" xfId="26863"/>
    <cellStyle name="Normal 3 2 2 4 2 5 3 2 2 2" xfId="55597"/>
    <cellStyle name="Normal 3 2 2 4 2 5 3 2 3" xfId="41273"/>
    <cellStyle name="Normal 3 2 2 4 2 5 3 3" xfId="19700"/>
    <cellStyle name="Normal 3 2 2 4 2 5 3 3 2" xfId="48435"/>
    <cellStyle name="Normal 3 2 2 4 2 5 3 4" xfId="34111"/>
    <cellStyle name="Normal 3 2 2 4 2 5 4" xfId="8898"/>
    <cellStyle name="Normal 3 2 2 4 2 5 4 2" xfId="23281"/>
    <cellStyle name="Normal 3 2 2 4 2 5 4 2 2" xfId="52016"/>
    <cellStyle name="Normal 3 2 2 4 2 5 4 3" xfId="37692"/>
    <cellStyle name="Normal 3 2 2 4 2 5 5" xfId="16118"/>
    <cellStyle name="Normal 3 2 2 4 2 5 5 2" xfId="44854"/>
    <cellStyle name="Normal 3 2 2 4 2 5 6" xfId="30530"/>
    <cellStyle name="Normal 3 2 2 4 2 6" xfId="2460"/>
    <cellStyle name="Normal 3 2 2 4 2 6 2" xfId="6120"/>
    <cellStyle name="Normal 3 2 2 4 2 6 2 2" xfId="13380"/>
    <cellStyle name="Normal 3 2 2 4 2 6 2 2 2" xfId="27758"/>
    <cellStyle name="Normal 3 2 2 4 2 6 2 2 2 2" xfId="56492"/>
    <cellStyle name="Normal 3 2 2 4 2 6 2 2 3" xfId="42168"/>
    <cellStyle name="Normal 3 2 2 4 2 6 2 3" xfId="20595"/>
    <cellStyle name="Normal 3 2 2 4 2 6 2 3 2" xfId="49330"/>
    <cellStyle name="Normal 3 2 2 4 2 6 2 4" xfId="35006"/>
    <cellStyle name="Normal 3 2 2 4 2 6 3" xfId="9793"/>
    <cellStyle name="Normal 3 2 2 4 2 6 3 2" xfId="24176"/>
    <cellStyle name="Normal 3 2 2 4 2 6 3 2 2" xfId="52911"/>
    <cellStyle name="Normal 3 2 2 4 2 6 3 3" xfId="38587"/>
    <cellStyle name="Normal 3 2 2 4 2 6 4" xfId="17013"/>
    <cellStyle name="Normal 3 2 2 4 2 6 4 2" xfId="45749"/>
    <cellStyle name="Normal 3 2 2 4 2 6 5" xfId="31425"/>
    <cellStyle name="Normal 3 2 2 4 2 7" xfId="4319"/>
    <cellStyle name="Normal 3 2 2 4 2 7 2" xfId="11589"/>
    <cellStyle name="Normal 3 2 2 4 2 7 2 2" xfId="25968"/>
    <cellStyle name="Normal 3 2 2 4 2 7 2 2 2" xfId="54702"/>
    <cellStyle name="Normal 3 2 2 4 2 7 2 3" xfId="40378"/>
    <cellStyle name="Normal 3 2 2 4 2 7 3" xfId="18805"/>
    <cellStyle name="Normal 3 2 2 4 2 7 3 2" xfId="47540"/>
    <cellStyle name="Normal 3 2 2 4 2 7 4" xfId="33216"/>
    <cellStyle name="Normal 3 2 2 4 2 8" xfId="7988"/>
    <cellStyle name="Normal 3 2 2 4 2 8 2" xfId="22386"/>
    <cellStyle name="Normal 3 2 2 4 2 8 2 2" xfId="51121"/>
    <cellStyle name="Normal 3 2 2 4 2 8 3" xfId="36797"/>
    <cellStyle name="Normal 3 2 2 4 2 9" xfId="15223"/>
    <cellStyle name="Normal 3 2 2 4 2 9 2" xfId="43959"/>
    <cellStyle name="Normal 3 2 2 4 3" xfId="584"/>
    <cellStyle name="Normal 3 2 2 4 3 2" xfId="861"/>
    <cellStyle name="Normal 3 2 2 4 3 2 2" xfId="1308"/>
    <cellStyle name="Normal 3 2 2 4 3 2 2 2" xfId="2291"/>
    <cellStyle name="Normal 3 2 2 4 3 2 2 2 2" xfId="4083"/>
    <cellStyle name="Normal 3 2 2 4 3 2 2 2 2 2" xfId="7742"/>
    <cellStyle name="Normal 3 2 2 4 3 2 2 2 2 2 2" xfId="15002"/>
    <cellStyle name="Normal 3 2 2 4 3 2 2 2 2 2 2 2" xfId="29380"/>
    <cellStyle name="Normal 3 2 2 4 3 2 2 2 2 2 2 2 2" xfId="58114"/>
    <cellStyle name="Normal 3 2 2 4 3 2 2 2 2 2 2 3" xfId="43790"/>
    <cellStyle name="Normal 3 2 2 4 3 2 2 2 2 2 3" xfId="22217"/>
    <cellStyle name="Normal 3 2 2 4 3 2 2 2 2 2 3 2" xfId="50952"/>
    <cellStyle name="Normal 3 2 2 4 3 2 2 2 2 2 4" xfId="36628"/>
    <cellStyle name="Normal 3 2 2 4 3 2 2 2 2 3" xfId="11415"/>
    <cellStyle name="Normal 3 2 2 4 3 2 2 2 2 3 2" xfId="25798"/>
    <cellStyle name="Normal 3 2 2 4 3 2 2 2 2 3 2 2" xfId="54533"/>
    <cellStyle name="Normal 3 2 2 4 3 2 2 2 2 3 3" xfId="40209"/>
    <cellStyle name="Normal 3 2 2 4 3 2 2 2 2 4" xfId="18635"/>
    <cellStyle name="Normal 3 2 2 4 3 2 2 2 2 4 2" xfId="47371"/>
    <cellStyle name="Normal 3 2 2 4 3 2 2 2 2 5" xfId="33047"/>
    <cellStyle name="Normal 3 2 2 4 3 2 2 2 3" xfId="5952"/>
    <cellStyle name="Normal 3 2 2 4 3 2 2 2 3 2" xfId="13212"/>
    <cellStyle name="Normal 3 2 2 4 3 2 2 2 3 2 2" xfId="27590"/>
    <cellStyle name="Normal 3 2 2 4 3 2 2 2 3 2 2 2" xfId="56324"/>
    <cellStyle name="Normal 3 2 2 4 3 2 2 2 3 2 3" xfId="42000"/>
    <cellStyle name="Normal 3 2 2 4 3 2 2 2 3 3" xfId="20427"/>
    <cellStyle name="Normal 3 2 2 4 3 2 2 2 3 3 2" xfId="49162"/>
    <cellStyle name="Normal 3 2 2 4 3 2 2 2 3 4" xfId="34838"/>
    <cellStyle name="Normal 3 2 2 4 3 2 2 2 4" xfId="9625"/>
    <cellStyle name="Normal 3 2 2 4 3 2 2 2 4 2" xfId="24008"/>
    <cellStyle name="Normal 3 2 2 4 3 2 2 2 4 2 2" xfId="52743"/>
    <cellStyle name="Normal 3 2 2 4 3 2 2 2 4 3" xfId="38419"/>
    <cellStyle name="Normal 3 2 2 4 3 2 2 2 5" xfId="16845"/>
    <cellStyle name="Normal 3 2 2 4 3 2 2 2 5 2" xfId="45581"/>
    <cellStyle name="Normal 3 2 2 4 3 2 2 2 6" xfId="31257"/>
    <cellStyle name="Normal 3 2 2 4 3 2 2 3" xfId="3187"/>
    <cellStyle name="Normal 3 2 2 4 3 2 2 3 2" xfId="6847"/>
    <cellStyle name="Normal 3 2 2 4 3 2 2 3 2 2" xfId="14107"/>
    <cellStyle name="Normal 3 2 2 4 3 2 2 3 2 2 2" xfId="28485"/>
    <cellStyle name="Normal 3 2 2 4 3 2 2 3 2 2 2 2" xfId="57219"/>
    <cellStyle name="Normal 3 2 2 4 3 2 2 3 2 2 3" xfId="42895"/>
    <cellStyle name="Normal 3 2 2 4 3 2 2 3 2 3" xfId="21322"/>
    <cellStyle name="Normal 3 2 2 4 3 2 2 3 2 3 2" xfId="50057"/>
    <cellStyle name="Normal 3 2 2 4 3 2 2 3 2 4" xfId="35733"/>
    <cellStyle name="Normal 3 2 2 4 3 2 2 3 3" xfId="10520"/>
    <cellStyle name="Normal 3 2 2 4 3 2 2 3 3 2" xfId="24903"/>
    <cellStyle name="Normal 3 2 2 4 3 2 2 3 3 2 2" xfId="53638"/>
    <cellStyle name="Normal 3 2 2 4 3 2 2 3 3 3" xfId="39314"/>
    <cellStyle name="Normal 3 2 2 4 3 2 2 3 4" xfId="17740"/>
    <cellStyle name="Normal 3 2 2 4 3 2 2 3 4 2" xfId="46476"/>
    <cellStyle name="Normal 3 2 2 4 3 2 2 3 5" xfId="32152"/>
    <cellStyle name="Normal 3 2 2 4 3 2 2 4" xfId="5052"/>
    <cellStyle name="Normal 3 2 2 4 3 2 2 4 2" xfId="12317"/>
    <cellStyle name="Normal 3 2 2 4 3 2 2 4 2 2" xfId="26695"/>
    <cellStyle name="Normal 3 2 2 4 3 2 2 4 2 2 2" xfId="55429"/>
    <cellStyle name="Normal 3 2 2 4 3 2 2 4 2 3" xfId="41105"/>
    <cellStyle name="Normal 3 2 2 4 3 2 2 4 3" xfId="19532"/>
    <cellStyle name="Normal 3 2 2 4 3 2 2 4 3 2" xfId="48267"/>
    <cellStyle name="Normal 3 2 2 4 3 2 2 4 4" xfId="33943"/>
    <cellStyle name="Normal 3 2 2 4 3 2 2 5" xfId="8724"/>
    <cellStyle name="Normal 3 2 2 4 3 2 2 5 2" xfId="23113"/>
    <cellStyle name="Normal 3 2 2 4 3 2 2 5 2 2" xfId="51848"/>
    <cellStyle name="Normal 3 2 2 4 3 2 2 5 3" xfId="37524"/>
    <cellStyle name="Normal 3 2 2 4 3 2 2 6" xfId="15950"/>
    <cellStyle name="Normal 3 2 2 4 3 2 2 6 2" xfId="44686"/>
    <cellStyle name="Normal 3 2 2 4 3 2 2 7" xfId="30362"/>
    <cellStyle name="Normal 3 2 2 4 3 2 3" xfId="1844"/>
    <cellStyle name="Normal 3 2 2 4 3 2 3 2" xfId="3636"/>
    <cellStyle name="Normal 3 2 2 4 3 2 3 2 2" xfId="7295"/>
    <cellStyle name="Normal 3 2 2 4 3 2 3 2 2 2" xfId="14555"/>
    <cellStyle name="Normal 3 2 2 4 3 2 3 2 2 2 2" xfId="28933"/>
    <cellStyle name="Normal 3 2 2 4 3 2 3 2 2 2 2 2" xfId="57667"/>
    <cellStyle name="Normal 3 2 2 4 3 2 3 2 2 2 3" xfId="43343"/>
    <cellStyle name="Normal 3 2 2 4 3 2 3 2 2 3" xfId="21770"/>
    <cellStyle name="Normal 3 2 2 4 3 2 3 2 2 3 2" xfId="50505"/>
    <cellStyle name="Normal 3 2 2 4 3 2 3 2 2 4" xfId="36181"/>
    <cellStyle name="Normal 3 2 2 4 3 2 3 2 3" xfId="10968"/>
    <cellStyle name="Normal 3 2 2 4 3 2 3 2 3 2" xfId="25351"/>
    <cellStyle name="Normal 3 2 2 4 3 2 3 2 3 2 2" xfId="54086"/>
    <cellStyle name="Normal 3 2 2 4 3 2 3 2 3 3" xfId="39762"/>
    <cellStyle name="Normal 3 2 2 4 3 2 3 2 4" xfId="18188"/>
    <cellStyle name="Normal 3 2 2 4 3 2 3 2 4 2" xfId="46924"/>
    <cellStyle name="Normal 3 2 2 4 3 2 3 2 5" xfId="32600"/>
    <cellStyle name="Normal 3 2 2 4 3 2 3 3" xfId="5505"/>
    <cellStyle name="Normal 3 2 2 4 3 2 3 3 2" xfId="12765"/>
    <cellStyle name="Normal 3 2 2 4 3 2 3 3 2 2" xfId="27143"/>
    <cellStyle name="Normal 3 2 2 4 3 2 3 3 2 2 2" xfId="55877"/>
    <cellStyle name="Normal 3 2 2 4 3 2 3 3 2 3" xfId="41553"/>
    <cellStyle name="Normal 3 2 2 4 3 2 3 3 3" xfId="19980"/>
    <cellStyle name="Normal 3 2 2 4 3 2 3 3 3 2" xfId="48715"/>
    <cellStyle name="Normal 3 2 2 4 3 2 3 3 4" xfId="34391"/>
    <cellStyle name="Normal 3 2 2 4 3 2 3 4" xfId="9178"/>
    <cellStyle name="Normal 3 2 2 4 3 2 3 4 2" xfId="23561"/>
    <cellStyle name="Normal 3 2 2 4 3 2 3 4 2 2" xfId="52296"/>
    <cellStyle name="Normal 3 2 2 4 3 2 3 4 3" xfId="37972"/>
    <cellStyle name="Normal 3 2 2 4 3 2 3 5" xfId="16398"/>
    <cellStyle name="Normal 3 2 2 4 3 2 3 5 2" xfId="45134"/>
    <cellStyle name="Normal 3 2 2 4 3 2 3 6" xfId="30810"/>
    <cellStyle name="Normal 3 2 2 4 3 2 4" xfId="2740"/>
    <cellStyle name="Normal 3 2 2 4 3 2 4 2" xfId="6400"/>
    <cellStyle name="Normal 3 2 2 4 3 2 4 2 2" xfId="13660"/>
    <cellStyle name="Normal 3 2 2 4 3 2 4 2 2 2" xfId="28038"/>
    <cellStyle name="Normal 3 2 2 4 3 2 4 2 2 2 2" xfId="56772"/>
    <cellStyle name="Normal 3 2 2 4 3 2 4 2 2 3" xfId="42448"/>
    <cellStyle name="Normal 3 2 2 4 3 2 4 2 3" xfId="20875"/>
    <cellStyle name="Normal 3 2 2 4 3 2 4 2 3 2" xfId="49610"/>
    <cellStyle name="Normal 3 2 2 4 3 2 4 2 4" xfId="35286"/>
    <cellStyle name="Normal 3 2 2 4 3 2 4 3" xfId="10073"/>
    <cellStyle name="Normal 3 2 2 4 3 2 4 3 2" xfId="24456"/>
    <cellStyle name="Normal 3 2 2 4 3 2 4 3 2 2" xfId="53191"/>
    <cellStyle name="Normal 3 2 2 4 3 2 4 3 3" xfId="38867"/>
    <cellStyle name="Normal 3 2 2 4 3 2 4 4" xfId="17293"/>
    <cellStyle name="Normal 3 2 2 4 3 2 4 4 2" xfId="46029"/>
    <cellStyle name="Normal 3 2 2 4 3 2 4 5" xfId="31705"/>
    <cellStyle name="Normal 3 2 2 4 3 2 5" xfId="4605"/>
    <cellStyle name="Normal 3 2 2 4 3 2 5 2" xfId="11870"/>
    <cellStyle name="Normal 3 2 2 4 3 2 5 2 2" xfId="26248"/>
    <cellStyle name="Normal 3 2 2 4 3 2 5 2 2 2" xfId="54982"/>
    <cellStyle name="Normal 3 2 2 4 3 2 5 2 3" xfId="40658"/>
    <cellStyle name="Normal 3 2 2 4 3 2 5 3" xfId="19085"/>
    <cellStyle name="Normal 3 2 2 4 3 2 5 3 2" xfId="47820"/>
    <cellStyle name="Normal 3 2 2 4 3 2 5 4" xfId="33496"/>
    <cellStyle name="Normal 3 2 2 4 3 2 6" xfId="8277"/>
    <cellStyle name="Normal 3 2 2 4 3 2 6 2" xfId="22666"/>
    <cellStyle name="Normal 3 2 2 4 3 2 6 2 2" xfId="51401"/>
    <cellStyle name="Normal 3 2 2 4 3 2 6 3" xfId="37077"/>
    <cellStyle name="Normal 3 2 2 4 3 2 7" xfId="15503"/>
    <cellStyle name="Normal 3 2 2 4 3 2 7 2" xfId="44239"/>
    <cellStyle name="Normal 3 2 2 4 3 2 8" xfId="29915"/>
    <cellStyle name="Normal 3 2 2 4 3 3" xfId="1084"/>
    <cellStyle name="Normal 3 2 2 4 3 3 2" xfId="2067"/>
    <cellStyle name="Normal 3 2 2 4 3 3 2 2" xfId="3859"/>
    <cellStyle name="Normal 3 2 2 4 3 3 2 2 2" xfId="7518"/>
    <cellStyle name="Normal 3 2 2 4 3 3 2 2 2 2" xfId="14778"/>
    <cellStyle name="Normal 3 2 2 4 3 3 2 2 2 2 2" xfId="29156"/>
    <cellStyle name="Normal 3 2 2 4 3 3 2 2 2 2 2 2" xfId="57890"/>
    <cellStyle name="Normal 3 2 2 4 3 3 2 2 2 2 3" xfId="43566"/>
    <cellStyle name="Normal 3 2 2 4 3 3 2 2 2 3" xfId="21993"/>
    <cellStyle name="Normal 3 2 2 4 3 3 2 2 2 3 2" xfId="50728"/>
    <cellStyle name="Normal 3 2 2 4 3 3 2 2 2 4" xfId="36404"/>
    <cellStyle name="Normal 3 2 2 4 3 3 2 2 3" xfId="11191"/>
    <cellStyle name="Normal 3 2 2 4 3 3 2 2 3 2" xfId="25574"/>
    <cellStyle name="Normal 3 2 2 4 3 3 2 2 3 2 2" xfId="54309"/>
    <cellStyle name="Normal 3 2 2 4 3 3 2 2 3 3" xfId="39985"/>
    <cellStyle name="Normal 3 2 2 4 3 3 2 2 4" xfId="18411"/>
    <cellStyle name="Normal 3 2 2 4 3 3 2 2 4 2" xfId="47147"/>
    <cellStyle name="Normal 3 2 2 4 3 3 2 2 5" xfId="32823"/>
    <cellStyle name="Normal 3 2 2 4 3 3 2 3" xfId="5728"/>
    <cellStyle name="Normal 3 2 2 4 3 3 2 3 2" xfId="12988"/>
    <cellStyle name="Normal 3 2 2 4 3 3 2 3 2 2" xfId="27366"/>
    <cellStyle name="Normal 3 2 2 4 3 3 2 3 2 2 2" xfId="56100"/>
    <cellStyle name="Normal 3 2 2 4 3 3 2 3 2 3" xfId="41776"/>
    <cellStyle name="Normal 3 2 2 4 3 3 2 3 3" xfId="20203"/>
    <cellStyle name="Normal 3 2 2 4 3 3 2 3 3 2" xfId="48938"/>
    <cellStyle name="Normal 3 2 2 4 3 3 2 3 4" xfId="34614"/>
    <cellStyle name="Normal 3 2 2 4 3 3 2 4" xfId="9401"/>
    <cellStyle name="Normal 3 2 2 4 3 3 2 4 2" xfId="23784"/>
    <cellStyle name="Normal 3 2 2 4 3 3 2 4 2 2" xfId="52519"/>
    <cellStyle name="Normal 3 2 2 4 3 3 2 4 3" xfId="38195"/>
    <cellStyle name="Normal 3 2 2 4 3 3 2 5" xfId="16621"/>
    <cellStyle name="Normal 3 2 2 4 3 3 2 5 2" xfId="45357"/>
    <cellStyle name="Normal 3 2 2 4 3 3 2 6" xfId="31033"/>
    <cellStyle name="Normal 3 2 2 4 3 3 3" xfId="2963"/>
    <cellStyle name="Normal 3 2 2 4 3 3 3 2" xfId="6623"/>
    <cellStyle name="Normal 3 2 2 4 3 3 3 2 2" xfId="13883"/>
    <cellStyle name="Normal 3 2 2 4 3 3 3 2 2 2" xfId="28261"/>
    <cellStyle name="Normal 3 2 2 4 3 3 3 2 2 2 2" xfId="56995"/>
    <cellStyle name="Normal 3 2 2 4 3 3 3 2 2 3" xfId="42671"/>
    <cellStyle name="Normal 3 2 2 4 3 3 3 2 3" xfId="21098"/>
    <cellStyle name="Normal 3 2 2 4 3 3 3 2 3 2" xfId="49833"/>
    <cellStyle name="Normal 3 2 2 4 3 3 3 2 4" xfId="35509"/>
    <cellStyle name="Normal 3 2 2 4 3 3 3 3" xfId="10296"/>
    <cellStyle name="Normal 3 2 2 4 3 3 3 3 2" xfId="24679"/>
    <cellStyle name="Normal 3 2 2 4 3 3 3 3 2 2" xfId="53414"/>
    <cellStyle name="Normal 3 2 2 4 3 3 3 3 3" xfId="39090"/>
    <cellStyle name="Normal 3 2 2 4 3 3 3 4" xfId="17516"/>
    <cellStyle name="Normal 3 2 2 4 3 3 3 4 2" xfId="46252"/>
    <cellStyle name="Normal 3 2 2 4 3 3 3 5" xfId="31928"/>
    <cellStyle name="Normal 3 2 2 4 3 3 4" xfId="4828"/>
    <cellStyle name="Normal 3 2 2 4 3 3 4 2" xfId="12093"/>
    <cellStyle name="Normal 3 2 2 4 3 3 4 2 2" xfId="26471"/>
    <cellStyle name="Normal 3 2 2 4 3 3 4 2 2 2" xfId="55205"/>
    <cellStyle name="Normal 3 2 2 4 3 3 4 2 3" xfId="40881"/>
    <cellStyle name="Normal 3 2 2 4 3 3 4 3" xfId="19308"/>
    <cellStyle name="Normal 3 2 2 4 3 3 4 3 2" xfId="48043"/>
    <cellStyle name="Normal 3 2 2 4 3 3 4 4" xfId="33719"/>
    <cellStyle name="Normal 3 2 2 4 3 3 5" xfId="8500"/>
    <cellStyle name="Normal 3 2 2 4 3 3 5 2" xfId="22889"/>
    <cellStyle name="Normal 3 2 2 4 3 3 5 2 2" xfId="51624"/>
    <cellStyle name="Normal 3 2 2 4 3 3 5 3" xfId="37300"/>
    <cellStyle name="Normal 3 2 2 4 3 3 6" xfId="15726"/>
    <cellStyle name="Normal 3 2 2 4 3 3 6 2" xfId="44462"/>
    <cellStyle name="Normal 3 2 2 4 3 3 7" xfId="30138"/>
    <cellStyle name="Normal 3 2 2 4 3 4" xfId="1616"/>
    <cellStyle name="Normal 3 2 2 4 3 4 2" xfId="3412"/>
    <cellStyle name="Normal 3 2 2 4 3 4 2 2" xfId="7071"/>
    <cellStyle name="Normal 3 2 2 4 3 4 2 2 2" xfId="14331"/>
    <cellStyle name="Normal 3 2 2 4 3 4 2 2 2 2" xfId="28709"/>
    <cellStyle name="Normal 3 2 2 4 3 4 2 2 2 2 2" xfId="57443"/>
    <cellStyle name="Normal 3 2 2 4 3 4 2 2 2 3" xfId="43119"/>
    <cellStyle name="Normal 3 2 2 4 3 4 2 2 3" xfId="21546"/>
    <cellStyle name="Normal 3 2 2 4 3 4 2 2 3 2" xfId="50281"/>
    <cellStyle name="Normal 3 2 2 4 3 4 2 2 4" xfId="35957"/>
    <cellStyle name="Normal 3 2 2 4 3 4 2 3" xfId="10744"/>
    <cellStyle name="Normal 3 2 2 4 3 4 2 3 2" xfId="25127"/>
    <cellStyle name="Normal 3 2 2 4 3 4 2 3 2 2" xfId="53862"/>
    <cellStyle name="Normal 3 2 2 4 3 4 2 3 3" xfId="39538"/>
    <cellStyle name="Normal 3 2 2 4 3 4 2 4" xfId="17964"/>
    <cellStyle name="Normal 3 2 2 4 3 4 2 4 2" xfId="46700"/>
    <cellStyle name="Normal 3 2 2 4 3 4 2 5" xfId="32376"/>
    <cellStyle name="Normal 3 2 2 4 3 4 3" xfId="5281"/>
    <cellStyle name="Normal 3 2 2 4 3 4 3 2" xfId="12541"/>
    <cellStyle name="Normal 3 2 2 4 3 4 3 2 2" xfId="26919"/>
    <cellStyle name="Normal 3 2 2 4 3 4 3 2 2 2" xfId="55653"/>
    <cellStyle name="Normal 3 2 2 4 3 4 3 2 3" xfId="41329"/>
    <cellStyle name="Normal 3 2 2 4 3 4 3 3" xfId="19756"/>
    <cellStyle name="Normal 3 2 2 4 3 4 3 3 2" xfId="48491"/>
    <cellStyle name="Normal 3 2 2 4 3 4 3 4" xfId="34167"/>
    <cellStyle name="Normal 3 2 2 4 3 4 4" xfId="8954"/>
    <cellStyle name="Normal 3 2 2 4 3 4 4 2" xfId="23337"/>
    <cellStyle name="Normal 3 2 2 4 3 4 4 2 2" xfId="52072"/>
    <cellStyle name="Normal 3 2 2 4 3 4 4 3" xfId="37748"/>
    <cellStyle name="Normal 3 2 2 4 3 4 5" xfId="16174"/>
    <cellStyle name="Normal 3 2 2 4 3 4 5 2" xfId="44910"/>
    <cellStyle name="Normal 3 2 2 4 3 4 6" xfId="30586"/>
    <cellStyle name="Normal 3 2 2 4 3 5" xfId="2516"/>
    <cellStyle name="Normal 3 2 2 4 3 5 2" xfId="6176"/>
    <cellStyle name="Normal 3 2 2 4 3 5 2 2" xfId="13436"/>
    <cellStyle name="Normal 3 2 2 4 3 5 2 2 2" xfId="27814"/>
    <cellStyle name="Normal 3 2 2 4 3 5 2 2 2 2" xfId="56548"/>
    <cellStyle name="Normal 3 2 2 4 3 5 2 2 3" xfId="42224"/>
    <cellStyle name="Normal 3 2 2 4 3 5 2 3" xfId="20651"/>
    <cellStyle name="Normal 3 2 2 4 3 5 2 3 2" xfId="49386"/>
    <cellStyle name="Normal 3 2 2 4 3 5 2 4" xfId="35062"/>
    <cellStyle name="Normal 3 2 2 4 3 5 3" xfId="9849"/>
    <cellStyle name="Normal 3 2 2 4 3 5 3 2" xfId="24232"/>
    <cellStyle name="Normal 3 2 2 4 3 5 3 2 2" xfId="52967"/>
    <cellStyle name="Normal 3 2 2 4 3 5 3 3" xfId="38643"/>
    <cellStyle name="Normal 3 2 2 4 3 5 4" xfId="17069"/>
    <cellStyle name="Normal 3 2 2 4 3 5 4 2" xfId="45805"/>
    <cellStyle name="Normal 3 2 2 4 3 5 5" xfId="31481"/>
    <cellStyle name="Normal 3 2 2 4 3 6" xfId="4379"/>
    <cellStyle name="Normal 3 2 2 4 3 6 2" xfId="11646"/>
    <cellStyle name="Normal 3 2 2 4 3 6 2 2" xfId="26024"/>
    <cellStyle name="Normal 3 2 2 4 3 6 2 2 2" xfId="54758"/>
    <cellStyle name="Normal 3 2 2 4 3 6 2 3" xfId="40434"/>
    <cellStyle name="Normal 3 2 2 4 3 6 3" xfId="18861"/>
    <cellStyle name="Normal 3 2 2 4 3 6 3 2" xfId="47596"/>
    <cellStyle name="Normal 3 2 2 4 3 6 4" xfId="33272"/>
    <cellStyle name="Normal 3 2 2 4 3 7" xfId="8050"/>
    <cellStyle name="Normal 3 2 2 4 3 7 2" xfId="22442"/>
    <cellStyle name="Normal 3 2 2 4 3 7 2 2" xfId="51177"/>
    <cellStyle name="Normal 3 2 2 4 3 7 3" xfId="36853"/>
    <cellStyle name="Normal 3 2 2 4 3 8" xfId="15279"/>
    <cellStyle name="Normal 3 2 2 4 3 8 2" xfId="44015"/>
    <cellStyle name="Normal 3 2 2 4 3 9" xfId="29691"/>
    <cellStyle name="Normal 3 2 2 4 4" xfId="746"/>
    <cellStyle name="Normal 3 2 2 4 4 2" xfId="1196"/>
    <cellStyle name="Normal 3 2 2 4 4 2 2" xfId="2179"/>
    <cellStyle name="Normal 3 2 2 4 4 2 2 2" xfId="3971"/>
    <cellStyle name="Normal 3 2 2 4 4 2 2 2 2" xfId="7630"/>
    <cellStyle name="Normal 3 2 2 4 4 2 2 2 2 2" xfId="14890"/>
    <cellStyle name="Normal 3 2 2 4 4 2 2 2 2 2 2" xfId="29268"/>
    <cellStyle name="Normal 3 2 2 4 4 2 2 2 2 2 2 2" xfId="58002"/>
    <cellStyle name="Normal 3 2 2 4 4 2 2 2 2 2 3" xfId="43678"/>
    <cellStyle name="Normal 3 2 2 4 4 2 2 2 2 3" xfId="22105"/>
    <cellStyle name="Normal 3 2 2 4 4 2 2 2 2 3 2" xfId="50840"/>
    <cellStyle name="Normal 3 2 2 4 4 2 2 2 2 4" xfId="36516"/>
    <cellStyle name="Normal 3 2 2 4 4 2 2 2 3" xfId="11303"/>
    <cellStyle name="Normal 3 2 2 4 4 2 2 2 3 2" xfId="25686"/>
    <cellStyle name="Normal 3 2 2 4 4 2 2 2 3 2 2" xfId="54421"/>
    <cellStyle name="Normal 3 2 2 4 4 2 2 2 3 3" xfId="40097"/>
    <cellStyle name="Normal 3 2 2 4 4 2 2 2 4" xfId="18523"/>
    <cellStyle name="Normal 3 2 2 4 4 2 2 2 4 2" xfId="47259"/>
    <cellStyle name="Normal 3 2 2 4 4 2 2 2 5" xfId="32935"/>
    <cellStyle name="Normal 3 2 2 4 4 2 2 3" xfId="5840"/>
    <cellStyle name="Normal 3 2 2 4 4 2 2 3 2" xfId="13100"/>
    <cellStyle name="Normal 3 2 2 4 4 2 2 3 2 2" xfId="27478"/>
    <cellStyle name="Normal 3 2 2 4 4 2 2 3 2 2 2" xfId="56212"/>
    <cellStyle name="Normal 3 2 2 4 4 2 2 3 2 3" xfId="41888"/>
    <cellStyle name="Normal 3 2 2 4 4 2 2 3 3" xfId="20315"/>
    <cellStyle name="Normal 3 2 2 4 4 2 2 3 3 2" xfId="49050"/>
    <cellStyle name="Normal 3 2 2 4 4 2 2 3 4" xfId="34726"/>
    <cellStyle name="Normal 3 2 2 4 4 2 2 4" xfId="9513"/>
    <cellStyle name="Normal 3 2 2 4 4 2 2 4 2" xfId="23896"/>
    <cellStyle name="Normal 3 2 2 4 4 2 2 4 2 2" xfId="52631"/>
    <cellStyle name="Normal 3 2 2 4 4 2 2 4 3" xfId="38307"/>
    <cellStyle name="Normal 3 2 2 4 4 2 2 5" xfId="16733"/>
    <cellStyle name="Normal 3 2 2 4 4 2 2 5 2" xfId="45469"/>
    <cellStyle name="Normal 3 2 2 4 4 2 2 6" xfId="31145"/>
    <cellStyle name="Normal 3 2 2 4 4 2 3" xfId="3075"/>
    <cellStyle name="Normal 3 2 2 4 4 2 3 2" xfId="6735"/>
    <cellStyle name="Normal 3 2 2 4 4 2 3 2 2" xfId="13995"/>
    <cellStyle name="Normal 3 2 2 4 4 2 3 2 2 2" xfId="28373"/>
    <cellStyle name="Normal 3 2 2 4 4 2 3 2 2 2 2" xfId="57107"/>
    <cellStyle name="Normal 3 2 2 4 4 2 3 2 2 3" xfId="42783"/>
    <cellStyle name="Normal 3 2 2 4 4 2 3 2 3" xfId="21210"/>
    <cellStyle name="Normal 3 2 2 4 4 2 3 2 3 2" xfId="49945"/>
    <cellStyle name="Normal 3 2 2 4 4 2 3 2 4" xfId="35621"/>
    <cellStyle name="Normal 3 2 2 4 4 2 3 3" xfId="10408"/>
    <cellStyle name="Normal 3 2 2 4 4 2 3 3 2" xfId="24791"/>
    <cellStyle name="Normal 3 2 2 4 4 2 3 3 2 2" xfId="53526"/>
    <cellStyle name="Normal 3 2 2 4 4 2 3 3 3" xfId="39202"/>
    <cellStyle name="Normal 3 2 2 4 4 2 3 4" xfId="17628"/>
    <cellStyle name="Normal 3 2 2 4 4 2 3 4 2" xfId="46364"/>
    <cellStyle name="Normal 3 2 2 4 4 2 3 5" xfId="32040"/>
    <cellStyle name="Normal 3 2 2 4 4 2 4" xfId="4940"/>
    <cellStyle name="Normal 3 2 2 4 4 2 4 2" xfId="12205"/>
    <cellStyle name="Normal 3 2 2 4 4 2 4 2 2" xfId="26583"/>
    <cellStyle name="Normal 3 2 2 4 4 2 4 2 2 2" xfId="55317"/>
    <cellStyle name="Normal 3 2 2 4 4 2 4 2 3" xfId="40993"/>
    <cellStyle name="Normal 3 2 2 4 4 2 4 3" xfId="19420"/>
    <cellStyle name="Normal 3 2 2 4 4 2 4 3 2" xfId="48155"/>
    <cellStyle name="Normal 3 2 2 4 4 2 4 4" xfId="33831"/>
    <cellStyle name="Normal 3 2 2 4 4 2 5" xfId="8612"/>
    <cellStyle name="Normal 3 2 2 4 4 2 5 2" xfId="23001"/>
    <cellStyle name="Normal 3 2 2 4 4 2 5 2 2" xfId="51736"/>
    <cellStyle name="Normal 3 2 2 4 4 2 5 3" xfId="37412"/>
    <cellStyle name="Normal 3 2 2 4 4 2 6" xfId="15838"/>
    <cellStyle name="Normal 3 2 2 4 4 2 6 2" xfId="44574"/>
    <cellStyle name="Normal 3 2 2 4 4 2 7" xfId="30250"/>
    <cellStyle name="Normal 3 2 2 4 4 3" xfId="1732"/>
    <cellStyle name="Normal 3 2 2 4 4 3 2" xfId="3524"/>
    <cellStyle name="Normal 3 2 2 4 4 3 2 2" xfId="7183"/>
    <cellStyle name="Normal 3 2 2 4 4 3 2 2 2" xfId="14443"/>
    <cellStyle name="Normal 3 2 2 4 4 3 2 2 2 2" xfId="28821"/>
    <cellStyle name="Normal 3 2 2 4 4 3 2 2 2 2 2" xfId="57555"/>
    <cellStyle name="Normal 3 2 2 4 4 3 2 2 2 3" xfId="43231"/>
    <cellStyle name="Normal 3 2 2 4 4 3 2 2 3" xfId="21658"/>
    <cellStyle name="Normal 3 2 2 4 4 3 2 2 3 2" xfId="50393"/>
    <cellStyle name="Normal 3 2 2 4 4 3 2 2 4" xfId="36069"/>
    <cellStyle name="Normal 3 2 2 4 4 3 2 3" xfId="10856"/>
    <cellStyle name="Normal 3 2 2 4 4 3 2 3 2" xfId="25239"/>
    <cellStyle name="Normal 3 2 2 4 4 3 2 3 2 2" xfId="53974"/>
    <cellStyle name="Normal 3 2 2 4 4 3 2 3 3" xfId="39650"/>
    <cellStyle name="Normal 3 2 2 4 4 3 2 4" xfId="18076"/>
    <cellStyle name="Normal 3 2 2 4 4 3 2 4 2" xfId="46812"/>
    <cellStyle name="Normal 3 2 2 4 4 3 2 5" xfId="32488"/>
    <cellStyle name="Normal 3 2 2 4 4 3 3" xfId="5393"/>
    <cellStyle name="Normal 3 2 2 4 4 3 3 2" xfId="12653"/>
    <cellStyle name="Normal 3 2 2 4 4 3 3 2 2" xfId="27031"/>
    <cellStyle name="Normal 3 2 2 4 4 3 3 2 2 2" xfId="55765"/>
    <cellStyle name="Normal 3 2 2 4 4 3 3 2 3" xfId="41441"/>
    <cellStyle name="Normal 3 2 2 4 4 3 3 3" xfId="19868"/>
    <cellStyle name="Normal 3 2 2 4 4 3 3 3 2" xfId="48603"/>
    <cellStyle name="Normal 3 2 2 4 4 3 3 4" xfId="34279"/>
    <cellStyle name="Normal 3 2 2 4 4 3 4" xfId="9066"/>
    <cellStyle name="Normal 3 2 2 4 4 3 4 2" xfId="23449"/>
    <cellStyle name="Normal 3 2 2 4 4 3 4 2 2" xfId="52184"/>
    <cellStyle name="Normal 3 2 2 4 4 3 4 3" xfId="37860"/>
    <cellStyle name="Normal 3 2 2 4 4 3 5" xfId="16286"/>
    <cellStyle name="Normal 3 2 2 4 4 3 5 2" xfId="45022"/>
    <cellStyle name="Normal 3 2 2 4 4 3 6" xfId="30698"/>
    <cellStyle name="Normal 3 2 2 4 4 4" xfId="2628"/>
    <cellStyle name="Normal 3 2 2 4 4 4 2" xfId="6288"/>
    <cellStyle name="Normal 3 2 2 4 4 4 2 2" xfId="13548"/>
    <cellStyle name="Normal 3 2 2 4 4 4 2 2 2" xfId="27926"/>
    <cellStyle name="Normal 3 2 2 4 4 4 2 2 2 2" xfId="56660"/>
    <cellStyle name="Normal 3 2 2 4 4 4 2 2 3" xfId="42336"/>
    <cellStyle name="Normal 3 2 2 4 4 4 2 3" xfId="20763"/>
    <cellStyle name="Normal 3 2 2 4 4 4 2 3 2" xfId="49498"/>
    <cellStyle name="Normal 3 2 2 4 4 4 2 4" xfId="35174"/>
    <cellStyle name="Normal 3 2 2 4 4 4 3" xfId="9961"/>
    <cellStyle name="Normal 3 2 2 4 4 4 3 2" xfId="24344"/>
    <cellStyle name="Normal 3 2 2 4 4 4 3 2 2" xfId="53079"/>
    <cellStyle name="Normal 3 2 2 4 4 4 3 3" xfId="38755"/>
    <cellStyle name="Normal 3 2 2 4 4 4 4" xfId="17181"/>
    <cellStyle name="Normal 3 2 2 4 4 4 4 2" xfId="45917"/>
    <cellStyle name="Normal 3 2 2 4 4 4 5" xfId="31593"/>
    <cellStyle name="Normal 3 2 2 4 4 5" xfId="4492"/>
    <cellStyle name="Normal 3 2 2 4 4 5 2" xfId="11758"/>
    <cellStyle name="Normal 3 2 2 4 4 5 2 2" xfId="26136"/>
    <cellStyle name="Normal 3 2 2 4 4 5 2 2 2" xfId="54870"/>
    <cellStyle name="Normal 3 2 2 4 4 5 2 3" xfId="40546"/>
    <cellStyle name="Normal 3 2 2 4 4 5 3" xfId="18973"/>
    <cellStyle name="Normal 3 2 2 4 4 5 3 2" xfId="47708"/>
    <cellStyle name="Normal 3 2 2 4 4 5 4" xfId="33384"/>
    <cellStyle name="Normal 3 2 2 4 4 6" xfId="8165"/>
    <cellStyle name="Normal 3 2 2 4 4 6 2" xfId="22554"/>
    <cellStyle name="Normal 3 2 2 4 4 6 2 2" xfId="51289"/>
    <cellStyle name="Normal 3 2 2 4 4 6 3" xfId="36965"/>
    <cellStyle name="Normal 3 2 2 4 4 7" xfId="15391"/>
    <cellStyle name="Normal 3 2 2 4 4 7 2" xfId="44127"/>
    <cellStyle name="Normal 3 2 2 4 4 8" xfId="29803"/>
    <cellStyle name="Normal 3 2 2 4 5" xfId="972"/>
    <cellStyle name="Normal 3 2 2 4 5 2" xfId="1955"/>
    <cellStyle name="Normal 3 2 2 4 5 2 2" xfId="3747"/>
    <cellStyle name="Normal 3 2 2 4 5 2 2 2" xfId="7406"/>
    <cellStyle name="Normal 3 2 2 4 5 2 2 2 2" xfId="14666"/>
    <cellStyle name="Normal 3 2 2 4 5 2 2 2 2 2" xfId="29044"/>
    <cellStyle name="Normal 3 2 2 4 5 2 2 2 2 2 2" xfId="57778"/>
    <cellStyle name="Normal 3 2 2 4 5 2 2 2 2 3" xfId="43454"/>
    <cellStyle name="Normal 3 2 2 4 5 2 2 2 3" xfId="21881"/>
    <cellStyle name="Normal 3 2 2 4 5 2 2 2 3 2" xfId="50616"/>
    <cellStyle name="Normal 3 2 2 4 5 2 2 2 4" xfId="36292"/>
    <cellStyle name="Normal 3 2 2 4 5 2 2 3" xfId="11079"/>
    <cellStyle name="Normal 3 2 2 4 5 2 2 3 2" xfId="25462"/>
    <cellStyle name="Normal 3 2 2 4 5 2 2 3 2 2" xfId="54197"/>
    <cellStyle name="Normal 3 2 2 4 5 2 2 3 3" xfId="39873"/>
    <cellStyle name="Normal 3 2 2 4 5 2 2 4" xfId="18299"/>
    <cellStyle name="Normal 3 2 2 4 5 2 2 4 2" xfId="47035"/>
    <cellStyle name="Normal 3 2 2 4 5 2 2 5" xfId="32711"/>
    <cellStyle name="Normal 3 2 2 4 5 2 3" xfId="5616"/>
    <cellStyle name="Normal 3 2 2 4 5 2 3 2" xfId="12876"/>
    <cellStyle name="Normal 3 2 2 4 5 2 3 2 2" xfId="27254"/>
    <cellStyle name="Normal 3 2 2 4 5 2 3 2 2 2" xfId="55988"/>
    <cellStyle name="Normal 3 2 2 4 5 2 3 2 3" xfId="41664"/>
    <cellStyle name="Normal 3 2 2 4 5 2 3 3" xfId="20091"/>
    <cellStyle name="Normal 3 2 2 4 5 2 3 3 2" xfId="48826"/>
    <cellStyle name="Normal 3 2 2 4 5 2 3 4" xfId="34502"/>
    <cellStyle name="Normal 3 2 2 4 5 2 4" xfId="9289"/>
    <cellStyle name="Normal 3 2 2 4 5 2 4 2" xfId="23672"/>
    <cellStyle name="Normal 3 2 2 4 5 2 4 2 2" xfId="52407"/>
    <cellStyle name="Normal 3 2 2 4 5 2 4 3" xfId="38083"/>
    <cellStyle name="Normal 3 2 2 4 5 2 5" xfId="16509"/>
    <cellStyle name="Normal 3 2 2 4 5 2 5 2" xfId="45245"/>
    <cellStyle name="Normal 3 2 2 4 5 2 6" xfId="30921"/>
    <cellStyle name="Normal 3 2 2 4 5 3" xfId="2851"/>
    <cellStyle name="Normal 3 2 2 4 5 3 2" xfId="6511"/>
    <cellStyle name="Normal 3 2 2 4 5 3 2 2" xfId="13771"/>
    <cellStyle name="Normal 3 2 2 4 5 3 2 2 2" xfId="28149"/>
    <cellStyle name="Normal 3 2 2 4 5 3 2 2 2 2" xfId="56883"/>
    <cellStyle name="Normal 3 2 2 4 5 3 2 2 3" xfId="42559"/>
    <cellStyle name="Normal 3 2 2 4 5 3 2 3" xfId="20986"/>
    <cellStyle name="Normal 3 2 2 4 5 3 2 3 2" xfId="49721"/>
    <cellStyle name="Normal 3 2 2 4 5 3 2 4" xfId="35397"/>
    <cellStyle name="Normal 3 2 2 4 5 3 3" xfId="10184"/>
    <cellStyle name="Normal 3 2 2 4 5 3 3 2" xfId="24567"/>
    <cellStyle name="Normal 3 2 2 4 5 3 3 2 2" xfId="53302"/>
    <cellStyle name="Normal 3 2 2 4 5 3 3 3" xfId="38978"/>
    <cellStyle name="Normal 3 2 2 4 5 3 4" xfId="17404"/>
    <cellStyle name="Normal 3 2 2 4 5 3 4 2" xfId="46140"/>
    <cellStyle name="Normal 3 2 2 4 5 3 5" xfId="31816"/>
    <cellStyle name="Normal 3 2 2 4 5 4" xfId="4716"/>
    <cellStyle name="Normal 3 2 2 4 5 4 2" xfId="11981"/>
    <cellStyle name="Normal 3 2 2 4 5 4 2 2" xfId="26359"/>
    <cellStyle name="Normal 3 2 2 4 5 4 2 2 2" xfId="55093"/>
    <cellStyle name="Normal 3 2 2 4 5 4 2 3" xfId="40769"/>
    <cellStyle name="Normal 3 2 2 4 5 4 3" xfId="19196"/>
    <cellStyle name="Normal 3 2 2 4 5 4 3 2" xfId="47931"/>
    <cellStyle name="Normal 3 2 2 4 5 4 4" xfId="33607"/>
    <cellStyle name="Normal 3 2 2 4 5 5" xfId="8388"/>
    <cellStyle name="Normal 3 2 2 4 5 5 2" xfId="22777"/>
    <cellStyle name="Normal 3 2 2 4 5 5 2 2" xfId="51512"/>
    <cellStyle name="Normal 3 2 2 4 5 5 3" xfId="37188"/>
    <cellStyle name="Normal 3 2 2 4 5 6" xfId="15614"/>
    <cellStyle name="Normal 3 2 2 4 5 6 2" xfId="44350"/>
    <cellStyle name="Normal 3 2 2 4 5 7" xfId="30026"/>
    <cellStyle name="Normal 3 2 2 4 6" xfId="1491"/>
    <cellStyle name="Normal 3 2 2 4 6 2" xfId="3300"/>
    <cellStyle name="Normal 3 2 2 4 6 2 2" xfId="6959"/>
    <cellStyle name="Normal 3 2 2 4 6 2 2 2" xfId="14219"/>
    <cellStyle name="Normal 3 2 2 4 6 2 2 2 2" xfId="28597"/>
    <cellStyle name="Normal 3 2 2 4 6 2 2 2 2 2" xfId="57331"/>
    <cellStyle name="Normal 3 2 2 4 6 2 2 2 3" xfId="43007"/>
    <cellStyle name="Normal 3 2 2 4 6 2 2 3" xfId="21434"/>
    <cellStyle name="Normal 3 2 2 4 6 2 2 3 2" xfId="50169"/>
    <cellStyle name="Normal 3 2 2 4 6 2 2 4" xfId="35845"/>
    <cellStyle name="Normal 3 2 2 4 6 2 3" xfId="10632"/>
    <cellStyle name="Normal 3 2 2 4 6 2 3 2" xfId="25015"/>
    <cellStyle name="Normal 3 2 2 4 6 2 3 2 2" xfId="53750"/>
    <cellStyle name="Normal 3 2 2 4 6 2 3 3" xfId="39426"/>
    <cellStyle name="Normal 3 2 2 4 6 2 4" xfId="17852"/>
    <cellStyle name="Normal 3 2 2 4 6 2 4 2" xfId="46588"/>
    <cellStyle name="Normal 3 2 2 4 6 2 5" xfId="32264"/>
    <cellStyle name="Normal 3 2 2 4 6 3" xfId="5168"/>
    <cellStyle name="Normal 3 2 2 4 6 3 2" xfId="12429"/>
    <cellStyle name="Normal 3 2 2 4 6 3 2 2" xfId="26807"/>
    <cellStyle name="Normal 3 2 2 4 6 3 2 2 2" xfId="55541"/>
    <cellStyle name="Normal 3 2 2 4 6 3 2 3" xfId="41217"/>
    <cellStyle name="Normal 3 2 2 4 6 3 3" xfId="19644"/>
    <cellStyle name="Normal 3 2 2 4 6 3 3 2" xfId="48379"/>
    <cellStyle name="Normal 3 2 2 4 6 3 4" xfId="34055"/>
    <cellStyle name="Normal 3 2 2 4 6 4" xfId="8842"/>
    <cellStyle name="Normal 3 2 2 4 6 4 2" xfId="23225"/>
    <cellStyle name="Normal 3 2 2 4 6 4 2 2" xfId="51960"/>
    <cellStyle name="Normal 3 2 2 4 6 4 3" xfId="37636"/>
    <cellStyle name="Normal 3 2 2 4 6 5" xfId="16062"/>
    <cellStyle name="Normal 3 2 2 4 6 5 2" xfId="44798"/>
    <cellStyle name="Normal 3 2 2 4 6 6" xfId="30474"/>
    <cellStyle name="Normal 3 2 2 4 7" xfId="2404"/>
    <cellStyle name="Normal 3 2 2 4 7 2" xfId="6064"/>
    <cellStyle name="Normal 3 2 2 4 7 2 2" xfId="13324"/>
    <cellStyle name="Normal 3 2 2 4 7 2 2 2" xfId="27702"/>
    <cellStyle name="Normal 3 2 2 4 7 2 2 2 2" xfId="56436"/>
    <cellStyle name="Normal 3 2 2 4 7 2 2 3" xfId="42112"/>
    <cellStyle name="Normal 3 2 2 4 7 2 3" xfId="20539"/>
    <cellStyle name="Normal 3 2 2 4 7 2 3 2" xfId="49274"/>
    <cellStyle name="Normal 3 2 2 4 7 2 4" xfId="34950"/>
    <cellStyle name="Normal 3 2 2 4 7 3" xfId="9737"/>
    <cellStyle name="Normal 3 2 2 4 7 3 2" xfId="24120"/>
    <cellStyle name="Normal 3 2 2 4 7 3 2 2" xfId="52855"/>
    <cellStyle name="Normal 3 2 2 4 7 3 3" xfId="38531"/>
    <cellStyle name="Normal 3 2 2 4 7 4" xfId="16957"/>
    <cellStyle name="Normal 3 2 2 4 7 4 2" xfId="45693"/>
    <cellStyle name="Normal 3 2 2 4 7 5" xfId="31369"/>
    <cellStyle name="Normal 3 2 2 4 8" xfId="4261"/>
    <cellStyle name="Normal 3 2 2 4 8 2" xfId="11533"/>
    <cellStyle name="Normal 3 2 2 4 8 2 2" xfId="25912"/>
    <cellStyle name="Normal 3 2 2 4 8 2 2 2" xfId="54646"/>
    <cellStyle name="Normal 3 2 2 4 8 2 3" xfId="40322"/>
    <cellStyle name="Normal 3 2 2 4 8 3" xfId="18749"/>
    <cellStyle name="Normal 3 2 2 4 8 3 2" xfId="47484"/>
    <cellStyle name="Normal 3 2 2 4 8 4" xfId="33160"/>
    <cellStyle name="Normal 3 2 2 4 9" xfId="7929"/>
    <cellStyle name="Normal 3 2 2 4 9 2" xfId="22330"/>
    <cellStyle name="Normal 3 2 2 4 9 2 2" xfId="51065"/>
    <cellStyle name="Normal 3 2 2 4 9 3" xfId="36741"/>
    <cellStyle name="Normal 3 2 2 5" xfId="417"/>
    <cellStyle name="Normal 3 2 2 5 10" xfId="29607"/>
    <cellStyle name="Normal 3 2 2 5 2" xfId="617"/>
    <cellStyle name="Normal 3 2 2 5 2 2" xfId="889"/>
    <cellStyle name="Normal 3 2 2 5 2 2 2" xfId="1336"/>
    <cellStyle name="Normal 3 2 2 5 2 2 2 2" xfId="2319"/>
    <cellStyle name="Normal 3 2 2 5 2 2 2 2 2" xfId="4111"/>
    <cellStyle name="Normal 3 2 2 5 2 2 2 2 2 2" xfId="7770"/>
    <cellStyle name="Normal 3 2 2 5 2 2 2 2 2 2 2" xfId="15030"/>
    <cellStyle name="Normal 3 2 2 5 2 2 2 2 2 2 2 2" xfId="29408"/>
    <cellStyle name="Normal 3 2 2 5 2 2 2 2 2 2 2 2 2" xfId="58142"/>
    <cellStyle name="Normal 3 2 2 5 2 2 2 2 2 2 2 3" xfId="43818"/>
    <cellStyle name="Normal 3 2 2 5 2 2 2 2 2 2 3" xfId="22245"/>
    <cellStyle name="Normal 3 2 2 5 2 2 2 2 2 2 3 2" xfId="50980"/>
    <cellStyle name="Normal 3 2 2 5 2 2 2 2 2 2 4" xfId="36656"/>
    <cellStyle name="Normal 3 2 2 5 2 2 2 2 2 3" xfId="11443"/>
    <cellStyle name="Normal 3 2 2 5 2 2 2 2 2 3 2" xfId="25826"/>
    <cellStyle name="Normal 3 2 2 5 2 2 2 2 2 3 2 2" xfId="54561"/>
    <cellStyle name="Normal 3 2 2 5 2 2 2 2 2 3 3" xfId="40237"/>
    <cellStyle name="Normal 3 2 2 5 2 2 2 2 2 4" xfId="18663"/>
    <cellStyle name="Normal 3 2 2 5 2 2 2 2 2 4 2" xfId="47399"/>
    <cellStyle name="Normal 3 2 2 5 2 2 2 2 2 5" xfId="33075"/>
    <cellStyle name="Normal 3 2 2 5 2 2 2 2 3" xfId="5980"/>
    <cellStyle name="Normal 3 2 2 5 2 2 2 2 3 2" xfId="13240"/>
    <cellStyle name="Normal 3 2 2 5 2 2 2 2 3 2 2" xfId="27618"/>
    <cellStyle name="Normal 3 2 2 5 2 2 2 2 3 2 2 2" xfId="56352"/>
    <cellStyle name="Normal 3 2 2 5 2 2 2 2 3 2 3" xfId="42028"/>
    <cellStyle name="Normal 3 2 2 5 2 2 2 2 3 3" xfId="20455"/>
    <cellStyle name="Normal 3 2 2 5 2 2 2 2 3 3 2" xfId="49190"/>
    <cellStyle name="Normal 3 2 2 5 2 2 2 2 3 4" xfId="34866"/>
    <cellStyle name="Normal 3 2 2 5 2 2 2 2 4" xfId="9653"/>
    <cellStyle name="Normal 3 2 2 5 2 2 2 2 4 2" xfId="24036"/>
    <cellStyle name="Normal 3 2 2 5 2 2 2 2 4 2 2" xfId="52771"/>
    <cellStyle name="Normal 3 2 2 5 2 2 2 2 4 3" xfId="38447"/>
    <cellStyle name="Normal 3 2 2 5 2 2 2 2 5" xfId="16873"/>
    <cellStyle name="Normal 3 2 2 5 2 2 2 2 5 2" xfId="45609"/>
    <cellStyle name="Normal 3 2 2 5 2 2 2 2 6" xfId="31285"/>
    <cellStyle name="Normal 3 2 2 5 2 2 2 3" xfId="3215"/>
    <cellStyle name="Normal 3 2 2 5 2 2 2 3 2" xfId="6875"/>
    <cellStyle name="Normal 3 2 2 5 2 2 2 3 2 2" xfId="14135"/>
    <cellStyle name="Normal 3 2 2 5 2 2 2 3 2 2 2" xfId="28513"/>
    <cellStyle name="Normal 3 2 2 5 2 2 2 3 2 2 2 2" xfId="57247"/>
    <cellStyle name="Normal 3 2 2 5 2 2 2 3 2 2 3" xfId="42923"/>
    <cellStyle name="Normal 3 2 2 5 2 2 2 3 2 3" xfId="21350"/>
    <cellStyle name="Normal 3 2 2 5 2 2 2 3 2 3 2" xfId="50085"/>
    <cellStyle name="Normal 3 2 2 5 2 2 2 3 2 4" xfId="35761"/>
    <cellStyle name="Normal 3 2 2 5 2 2 2 3 3" xfId="10548"/>
    <cellStyle name="Normal 3 2 2 5 2 2 2 3 3 2" xfId="24931"/>
    <cellStyle name="Normal 3 2 2 5 2 2 2 3 3 2 2" xfId="53666"/>
    <cellStyle name="Normal 3 2 2 5 2 2 2 3 3 3" xfId="39342"/>
    <cellStyle name="Normal 3 2 2 5 2 2 2 3 4" xfId="17768"/>
    <cellStyle name="Normal 3 2 2 5 2 2 2 3 4 2" xfId="46504"/>
    <cellStyle name="Normal 3 2 2 5 2 2 2 3 5" xfId="32180"/>
    <cellStyle name="Normal 3 2 2 5 2 2 2 4" xfId="5080"/>
    <cellStyle name="Normal 3 2 2 5 2 2 2 4 2" xfId="12345"/>
    <cellStyle name="Normal 3 2 2 5 2 2 2 4 2 2" xfId="26723"/>
    <cellStyle name="Normal 3 2 2 5 2 2 2 4 2 2 2" xfId="55457"/>
    <cellStyle name="Normal 3 2 2 5 2 2 2 4 2 3" xfId="41133"/>
    <cellStyle name="Normal 3 2 2 5 2 2 2 4 3" xfId="19560"/>
    <cellStyle name="Normal 3 2 2 5 2 2 2 4 3 2" xfId="48295"/>
    <cellStyle name="Normal 3 2 2 5 2 2 2 4 4" xfId="33971"/>
    <cellStyle name="Normal 3 2 2 5 2 2 2 5" xfId="8752"/>
    <cellStyle name="Normal 3 2 2 5 2 2 2 5 2" xfId="23141"/>
    <cellStyle name="Normal 3 2 2 5 2 2 2 5 2 2" xfId="51876"/>
    <cellStyle name="Normal 3 2 2 5 2 2 2 5 3" xfId="37552"/>
    <cellStyle name="Normal 3 2 2 5 2 2 2 6" xfId="15978"/>
    <cellStyle name="Normal 3 2 2 5 2 2 2 6 2" xfId="44714"/>
    <cellStyle name="Normal 3 2 2 5 2 2 2 7" xfId="30390"/>
    <cellStyle name="Normal 3 2 2 5 2 2 3" xfId="1872"/>
    <cellStyle name="Normal 3 2 2 5 2 2 3 2" xfId="3664"/>
    <cellStyle name="Normal 3 2 2 5 2 2 3 2 2" xfId="7323"/>
    <cellStyle name="Normal 3 2 2 5 2 2 3 2 2 2" xfId="14583"/>
    <cellStyle name="Normal 3 2 2 5 2 2 3 2 2 2 2" xfId="28961"/>
    <cellStyle name="Normal 3 2 2 5 2 2 3 2 2 2 2 2" xfId="57695"/>
    <cellStyle name="Normal 3 2 2 5 2 2 3 2 2 2 3" xfId="43371"/>
    <cellStyle name="Normal 3 2 2 5 2 2 3 2 2 3" xfId="21798"/>
    <cellStyle name="Normal 3 2 2 5 2 2 3 2 2 3 2" xfId="50533"/>
    <cellStyle name="Normal 3 2 2 5 2 2 3 2 2 4" xfId="36209"/>
    <cellStyle name="Normal 3 2 2 5 2 2 3 2 3" xfId="10996"/>
    <cellStyle name="Normal 3 2 2 5 2 2 3 2 3 2" xfId="25379"/>
    <cellStyle name="Normal 3 2 2 5 2 2 3 2 3 2 2" xfId="54114"/>
    <cellStyle name="Normal 3 2 2 5 2 2 3 2 3 3" xfId="39790"/>
    <cellStyle name="Normal 3 2 2 5 2 2 3 2 4" xfId="18216"/>
    <cellStyle name="Normal 3 2 2 5 2 2 3 2 4 2" xfId="46952"/>
    <cellStyle name="Normal 3 2 2 5 2 2 3 2 5" xfId="32628"/>
    <cellStyle name="Normal 3 2 2 5 2 2 3 3" xfId="5533"/>
    <cellStyle name="Normal 3 2 2 5 2 2 3 3 2" xfId="12793"/>
    <cellStyle name="Normal 3 2 2 5 2 2 3 3 2 2" xfId="27171"/>
    <cellStyle name="Normal 3 2 2 5 2 2 3 3 2 2 2" xfId="55905"/>
    <cellStyle name="Normal 3 2 2 5 2 2 3 3 2 3" xfId="41581"/>
    <cellStyle name="Normal 3 2 2 5 2 2 3 3 3" xfId="20008"/>
    <cellStyle name="Normal 3 2 2 5 2 2 3 3 3 2" xfId="48743"/>
    <cellStyle name="Normal 3 2 2 5 2 2 3 3 4" xfId="34419"/>
    <cellStyle name="Normal 3 2 2 5 2 2 3 4" xfId="9206"/>
    <cellStyle name="Normal 3 2 2 5 2 2 3 4 2" xfId="23589"/>
    <cellStyle name="Normal 3 2 2 5 2 2 3 4 2 2" xfId="52324"/>
    <cellStyle name="Normal 3 2 2 5 2 2 3 4 3" xfId="38000"/>
    <cellStyle name="Normal 3 2 2 5 2 2 3 5" xfId="16426"/>
    <cellStyle name="Normal 3 2 2 5 2 2 3 5 2" xfId="45162"/>
    <cellStyle name="Normal 3 2 2 5 2 2 3 6" xfId="30838"/>
    <cellStyle name="Normal 3 2 2 5 2 2 4" xfId="2768"/>
    <cellStyle name="Normal 3 2 2 5 2 2 4 2" xfId="6428"/>
    <cellStyle name="Normal 3 2 2 5 2 2 4 2 2" xfId="13688"/>
    <cellStyle name="Normal 3 2 2 5 2 2 4 2 2 2" xfId="28066"/>
    <cellStyle name="Normal 3 2 2 5 2 2 4 2 2 2 2" xfId="56800"/>
    <cellStyle name="Normal 3 2 2 5 2 2 4 2 2 3" xfId="42476"/>
    <cellStyle name="Normal 3 2 2 5 2 2 4 2 3" xfId="20903"/>
    <cellStyle name="Normal 3 2 2 5 2 2 4 2 3 2" xfId="49638"/>
    <cellStyle name="Normal 3 2 2 5 2 2 4 2 4" xfId="35314"/>
    <cellStyle name="Normal 3 2 2 5 2 2 4 3" xfId="10101"/>
    <cellStyle name="Normal 3 2 2 5 2 2 4 3 2" xfId="24484"/>
    <cellStyle name="Normal 3 2 2 5 2 2 4 3 2 2" xfId="53219"/>
    <cellStyle name="Normal 3 2 2 5 2 2 4 3 3" xfId="38895"/>
    <cellStyle name="Normal 3 2 2 5 2 2 4 4" xfId="17321"/>
    <cellStyle name="Normal 3 2 2 5 2 2 4 4 2" xfId="46057"/>
    <cellStyle name="Normal 3 2 2 5 2 2 4 5" xfId="31733"/>
    <cellStyle name="Normal 3 2 2 5 2 2 5" xfId="4633"/>
    <cellStyle name="Normal 3 2 2 5 2 2 5 2" xfId="11898"/>
    <cellStyle name="Normal 3 2 2 5 2 2 5 2 2" xfId="26276"/>
    <cellStyle name="Normal 3 2 2 5 2 2 5 2 2 2" xfId="55010"/>
    <cellStyle name="Normal 3 2 2 5 2 2 5 2 3" xfId="40686"/>
    <cellStyle name="Normal 3 2 2 5 2 2 5 3" xfId="19113"/>
    <cellStyle name="Normal 3 2 2 5 2 2 5 3 2" xfId="47848"/>
    <cellStyle name="Normal 3 2 2 5 2 2 5 4" xfId="33524"/>
    <cellStyle name="Normal 3 2 2 5 2 2 6" xfId="8305"/>
    <cellStyle name="Normal 3 2 2 5 2 2 6 2" xfId="22694"/>
    <cellStyle name="Normal 3 2 2 5 2 2 6 2 2" xfId="51429"/>
    <cellStyle name="Normal 3 2 2 5 2 2 6 3" xfId="37105"/>
    <cellStyle name="Normal 3 2 2 5 2 2 7" xfId="15531"/>
    <cellStyle name="Normal 3 2 2 5 2 2 7 2" xfId="44267"/>
    <cellStyle name="Normal 3 2 2 5 2 2 8" xfId="29943"/>
    <cellStyle name="Normal 3 2 2 5 2 3" xfId="1112"/>
    <cellStyle name="Normal 3 2 2 5 2 3 2" xfId="2095"/>
    <cellStyle name="Normal 3 2 2 5 2 3 2 2" xfId="3887"/>
    <cellStyle name="Normal 3 2 2 5 2 3 2 2 2" xfId="7546"/>
    <cellStyle name="Normal 3 2 2 5 2 3 2 2 2 2" xfId="14806"/>
    <cellStyle name="Normal 3 2 2 5 2 3 2 2 2 2 2" xfId="29184"/>
    <cellStyle name="Normal 3 2 2 5 2 3 2 2 2 2 2 2" xfId="57918"/>
    <cellStyle name="Normal 3 2 2 5 2 3 2 2 2 2 3" xfId="43594"/>
    <cellStyle name="Normal 3 2 2 5 2 3 2 2 2 3" xfId="22021"/>
    <cellStyle name="Normal 3 2 2 5 2 3 2 2 2 3 2" xfId="50756"/>
    <cellStyle name="Normal 3 2 2 5 2 3 2 2 2 4" xfId="36432"/>
    <cellStyle name="Normal 3 2 2 5 2 3 2 2 3" xfId="11219"/>
    <cellStyle name="Normal 3 2 2 5 2 3 2 2 3 2" xfId="25602"/>
    <cellStyle name="Normal 3 2 2 5 2 3 2 2 3 2 2" xfId="54337"/>
    <cellStyle name="Normal 3 2 2 5 2 3 2 2 3 3" xfId="40013"/>
    <cellStyle name="Normal 3 2 2 5 2 3 2 2 4" xfId="18439"/>
    <cellStyle name="Normal 3 2 2 5 2 3 2 2 4 2" xfId="47175"/>
    <cellStyle name="Normal 3 2 2 5 2 3 2 2 5" xfId="32851"/>
    <cellStyle name="Normal 3 2 2 5 2 3 2 3" xfId="5756"/>
    <cellStyle name="Normal 3 2 2 5 2 3 2 3 2" xfId="13016"/>
    <cellStyle name="Normal 3 2 2 5 2 3 2 3 2 2" xfId="27394"/>
    <cellStyle name="Normal 3 2 2 5 2 3 2 3 2 2 2" xfId="56128"/>
    <cellStyle name="Normal 3 2 2 5 2 3 2 3 2 3" xfId="41804"/>
    <cellStyle name="Normal 3 2 2 5 2 3 2 3 3" xfId="20231"/>
    <cellStyle name="Normal 3 2 2 5 2 3 2 3 3 2" xfId="48966"/>
    <cellStyle name="Normal 3 2 2 5 2 3 2 3 4" xfId="34642"/>
    <cellStyle name="Normal 3 2 2 5 2 3 2 4" xfId="9429"/>
    <cellStyle name="Normal 3 2 2 5 2 3 2 4 2" xfId="23812"/>
    <cellStyle name="Normal 3 2 2 5 2 3 2 4 2 2" xfId="52547"/>
    <cellStyle name="Normal 3 2 2 5 2 3 2 4 3" xfId="38223"/>
    <cellStyle name="Normal 3 2 2 5 2 3 2 5" xfId="16649"/>
    <cellStyle name="Normal 3 2 2 5 2 3 2 5 2" xfId="45385"/>
    <cellStyle name="Normal 3 2 2 5 2 3 2 6" xfId="31061"/>
    <cellStyle name="Normal 3 2 2 5 2 3 3" xfId="2991"/>
    <cellStyle name="Normal 3 2 2 5 2 3 3 2" xfId="6651"/>
    <cellStyle name="Normal 3 2 2 5 2 3 3 2 2" xfId="13911"/>
    <cellStyle name="Normal 3 2 2 5 2 3 3 2 2 2" xfId="28289"/>
    <cellStyle name="Normal 3 2 2 5 2 3 3 2 2 2 2" xfId="57023"/>
    <cellStyle name="Normal 3 2 2 5 2 3 3 2 2 3" xfId="42699"/>
    <cellStyle name="Normal 3 2 2 5 2 3 3 2 3" xfId="21126"/>
    <cellStyle name="Normal 3 2 2 5 2 3 3 2 3 2" xfId="49861"/>
    <cellStyle name="Normal 3 2 2 5 2 3 3 2 4" xfId="35537"/>
    <cellStyle name="Normal 3 2 2 5 2 3 3 3" xfId="10324"/>
    <cellStyle name="Normal 3 2 2 5 2 3 3 3 2" xfId="24707"/>
    <cellStyle name="Normal 3 2 2 5 2 3 3 3 2 2" xfId="53442"/>
    <cellStyle name="Normal 3 2 2 5 2 3 3 3 3" xfId="39118"/>
    <cellStyle name="Normal 3 2 2 5 2 3 3 4" xfId="17544"/>
    <cellStyle name="Normal 3 2 2 5 2 3 3 4 2" xfId="46280"/>
    <cellStyle name="Normal 3 2 2 5 2 3 3 5" xfId="31956"/>
    <cellStyle name="Normal 3 2 2 5 2 3 4" xfId="4856"/>
    <cellStyle name="Normal 3 2 2 5 2 3 4 2" xfId="12121"/>
    <cellStyle name="Normal 3 2 2 5 2 3 4 2 2" xfId="26499"/>
    <cellStyle name="Normal 3 2 2 5 2 3 4 2 2 2" xfId="55233"/>
    <cellStyle name="Normal 3 2 2 5 2 3 4 2 3" xfId="40909"/>
    <cellStyle name="Normal 3 2 2 5 2 3 4 3" xfId="19336"/>
    <cellStyle name="Normal 3 2 2 5 2 3 4 3 2" xfId="48071"/>
    <cellStyle name="Normal 3 2 2 5 2 3 4 4" xfId="33747"/>
    <cellStyle name="Normal 3 2 2 5 2 3 5" xfId="8528"/>
    <cellStyle name="Normal 3 2 2 5 2 3 5 2" xfId="22917"/>
    <cellStyle name="Normal 3 2 2 5 2 3 5 2 2" xfId="51652"/>
    <cellStyle name="Normal 3 2 2 5 2 3 5 3" xfId="37328"/>
    <cellStyle name="Normal 3 2 2 5 2 3 6" xfId="15754"/>
    <cellStyle name="Normal 3 2 2 5 2 3 6 2" xfId="44490"/>
    <cellStyle name="Normal 3 2 2 5 2 3 7" xfId="30166"/>
    <cellStyle name="Normal 3 2 2 5 2 4" xfId="1644"/>
    <cellStyle name="Normal 3 2 2 5 2 4 2" xfId="3440"/>
    <cellStyle name="Normal 3 2 2 5 2 4 2 2" xfId="7099"/>
    <cellStyle name="Normal 3 2 2 5 2 4 2 2 2" xfId="14359"/>
    <cellStyle name="Normal 3 2 2 5 2 4 2 2 2 2" xfId="28737"/>
    <cellStyle name="Normal 3 2 2 5 2 4 2 2 2 2 2" xfId="57471"/>
    <cellStyle name="Normal 3 2 2 5 2 4 2 2 2 3" xfId="43147"/>
    <cellStyle name="Normal 3 2 2 5 2 4 2 2 3" xfId="21574"/>
    <cellStyle name="Normal 3 2 2 5 2 4 2 2 3 2" xfId="50309"/>
    <cellStyle name="Normal 3 2 2 5 2 4 2 2 4" xfId="35985"/>
    <cellStyle name="Normal 3 2 2 5 2 4 2 3" xfId="10772"/>
    <cellStyle name="Normal 3 2 2 5 2 4 2 3 2" xfId="25155"/>
    <cellStyle name="Normal 3 2 2 5 2 4 2 3 2 2" xfId="53890"/>
    <cellStyle name="Normal 3 2 2 5 2 4 2 3 3" xfId="39566"/>
    <cellStyle name="Normal 3 2 2 5 2 4 2 4" xfId="17992"/>
    <cellStyle name="Normal 3 2 2 5 2 4 2 4 2" xfId="46728"/>
    <cellStyle name="Normal 3 2 2 5 2 4 2 5" xfId="32404"/>
    <cellStyle name="Normal 3 2 2 5 2 4 3" xfId="5309"/>
    <cellStyle name="Normal 3 2 2 5 2 4 3 2" xfId="12569"/>
    <cellStyle name="Normal 3 2 2 5 2 4 3 2 2" xfId="26947"/>
    <cellStyle name="Normal 3 2 2 5 2 4 3 2 2 2" xfId="55681"/>
    <cellStyle name="Normal 3 2 2 5 2 4 3 2 3" xfId="41357"/>
    <cellStyle name="Normal 3 2 2 5 2 4 3 3" xfId="19784"/>
    <cellStyle name="Normal 3 2 2 5 2 4 3 3 2" xfId="48519"/>
    <cellStyle name="Normal 3 2 2 5 2 4 3 4" xfId="34195"/>
    <cellStyle name="Normal 3 2 2 5 2 4 4" xfId="8982"/>
    <cellStyle name="Normal 3 2 2 5 2 4 4 2" xfId="23365"/>
    <cellStyle name="Normal 3 2 2 5 2 4 4 2 2" xfId="52100"/>
    <cellStyle name="Normal 3 2 2 5 2 4 4 3" xfId="37776"/>
    <cellStyle name="Normal 3 2 2 5 2 4 5" xfId="16202"/>
    <cellStyle name="Normal 3 2 2 5 2 4 5 2" xfId="44938"/>
    <cellStyle name="Normal 3 2 2 5 2 4 6" xfId="30614"/>
    <cellStyle name="Normal 3 2 2 5 2 5" xfId="2544"/>
    <cellStyle name="Normal 3 2 2 5 2 5 2" xfId="6204"/>
    <cellStyle name="Normal 3 2 2 5 2 5 2 2" xfId="13464"/>
    <cellStyle name="Normal 3 2 2 5 2 5 2 2 2" xfId="27842"/>
    <cellStyle name="Normal 3 2 2 5 2 5 2 2 2 2" xfId="56576"/>
    <cellStyle name="Normal 3 2 2 5 2 5 2 2 3" xfId="42252"/>
    <cellStyle name="Normal 3 2 2 5 2 5 2 3" xfId="20679"/>
    <cellStyle name="Normal 3 2 2 5 2 5 2 3 2" xfId="49414"/>
    <cellStyle name="Normal 3 2 2 5 2 5 2 4" xfId="35090"/>
    <cellStyle name="Normal 3 2 2 5 2 5 3" xfId="9877"/>
    <cellStyle name="Normal 3 2 2 5 2 5 3 2" xfId="24260"/>
    <cellStyle name="Normal 3 2 2 5 2 5 3 2 2" xfId="52995"/>
    <cellStyle name="Normal 3 2 2 5 2 5 3 3" xfId="38671"/>
    <cellStyle name="Normal 3 2 2 5 2 5 4" xfId="17097"/>
    <cellStyle name="Normal 3 2 2 5 2 5 4 2" xfId="45833"/>
    <cellStyle name="Normal 3 2 2 5 2 5 5" xfId="31509"/>
    <cellStyle name="Normal 3 2 2 5 2 6" xfId="4407"/>
    <cellStyle name="Normal 3 2 2 5 2 6 2" xfId="11674"/>
    <cellStyle name="Normal 3 2 2 5 2 6 2 2" xfId="26052"/>
    <cellStyle name="Normal 3 2 2 5 2 6 2 2 2" xfId="54786"/>
    <cellStyle name="Normal 3 2 2 5 2 6 2 3" xfId="40462"/>
    <cellStyle name="Normal 3 2 2 5 2 6 3" xfId="18889"/>
    <cellStyle name="Normal 3 2 2 5 2 6 3 2" xfId="47624"/>
    <cellStyle name="Normal 3 2 2 5 2 6 4" xfId="33300"/>
    <cellStyle name="Normal 3 2 2 5 2 7" xfId="8078"/>
    <cellStyle name="Normal 3 2 2 5 2 7 2" xfId="22470"/>
    <cellStyle name="Normal 3 2 2 5 2 7 2 2" xfId="51205"/>
    <cellStyle name="Normal 3 2 2 5 2 7 3" xfId="36881"/>
    <cellStyle name="Normal 3 2 2 5 2 8" xfId="15307"/>
    <cellStyle name="Normal 3 2 2 5 2 8 2" xfId="44043"/>
    <cellStyle name="Normal 3 2 2 5 2 9" xfId="29719"/>
    <cellStyle name="Normal 3 2 2 5 3" xfId="775"/>
    <cellStyle name="Normal 3 2 2 5 3 2" xfId="1224"/>
    <cellStyle name="Normal 3 2 2 5 3 2 2" xfId="2207"/>
    <cellStyle name="Normal 3 2 2 5 3 2 2 2" xfId="3999"/>
    <cellStyle name="Normal 3 2 2 5 3 2 2 2 2" xfId="7658"/>
    <cellStyle name="Normal 3 2 2 5 3 2 2 2 2 2" xfId="14918"/>
    <cellStyle name="Normal 3 2 2 5 3 2 2 2 2 2 2" xfId="29296"/>
    <cellStyle name="Normal 3 2 2 5 3 2 2 2 2 2 2 2" xfId="58030"/>
    <cellStyle name="Normal 3 2 2 5 3 2 2 2 2 2 3" xfId="43706"/>
    <cellStyle name="Normal 3 2 2 5 3 2 2 2 2 3" xfId="22133"/>
    <cellStyle name="Normal 3 2 2 5 3 2 2 2 2 3 2" xfId="50868"/>
    <cellStyle name="Normal 3 2 2 5 3 2 2 2 2 4" xfId="36544"/>
    <cellStyle name="Normal 3 2 2 5 3 2 2 2 3" xfId="11331"/>
    <cellStyle name="Normal 3 2 2 5 3 2 2 2 3 2" xfId="25714"/>
    <cellStyle name="Normal 3 2 2 5 3 2 2 2 3 2 2" xfId="54449"/>
    <cellStyle name="Normal 3 2 2 5 3 2 2 2 3 3" xfId="40125"/>
    <cellStyle name="Normal 3 2 2 5 3 2 2 2 4" xfId="18551"/>
    <cellStyle name="Normal 3 2 2 5 3 2 2 2 4 2" xfId="47287"/>
    <cellStyle name="Normal 3 2 2 5 3 2 2 2 5" xfId="32963"/>
    <cellStyle name="Normal 3 2 2 5 3 2 2 3" xfId="5868"/>
    <cellStyle name="Normal 3 2 2 5 3 2 2 3 2" xfId="13128"/>
    <cellStyle name="Normal 3 2 2 5 3 2 2 3 2 2" xfId="27506"/>
    <cellStyle name="Normal 3 2 2 5 3 2 2 3 2 2 2" xfId="56240"/>
    <cellStyle name="Normal 3 2 2 5 3 2 2 3 2 3" xfId="41916"/>
    <cellStyle name="Normal 3 2 2 5 3 2 2 3 3" xfId="20343"/>
    <cellStyle name="Normal 3 2 2 5 3 2 2 3 3 2" xfId="49078"/>
    <cellStyle name="Normal 3 2 2 5 3 2 2 3 4" xfId="34754"/>
    <cellStyle name="Normal 3 2 2 5 3 2 2 4" xfId="9541"/>
    <cellStyle name="Normal 3 2 2 5 3 2 2 4 2" xfId="23924"/>
    <cellStyle name="Normal 3 2 2 5 3 2 2 4 2 2" xfId="52659"/>
    <cellStyle name="Normal 3 2 2 5 3 2 2 4 3" xfId="38335"/>
    <cellStyle name="Normal 3 2 2 5 3 2 2 5" xfId="16761"/>
    <cellStyle name="Normal 3 2 2 5 3 2 2 5 2" xfId="45497"/>
    <cellStyle name="Normal 3 2 2 5 3 2 2 6" xfId="31173"/>
    <cellStyle name="Normal 3 2 2 5 3 2 3" xfId="3103"/>
    <cellStyle name="Normal 3 2 2 5 3 2 3 2" xfId="6763"/>
    <cellStyle name="Normal 3 2 2 5 3 2 3 2 2" xfId="14023"/>
    <cellStyle name="Normal 3 2 2 5 3 2 3 2 2 2" xfId="28401"/>
    <cellStyle name="Normal 3 2 2 5 3 2 3 2 2 2 2" xfId="57135"/>
    <cellStyle name="Normal 3 2 2 5 3 2 3 2 2 3" xfId="42811"/>
    <cellStyle name="Normal 3 2 2 5 3 2 3 2 3" xfId="21238"/>
    <cellStyle name="Normal 3 2 2 5 3 2 3 2 3 2" xfId="49973"/>
    <cellStyle name="Normal 3 2 2 5 3 2 3 2 4" xfId="35649"/>
    <cellStyle name="Normal 3 2 2 5 3 2 3 3" xfId="10436"/>
    <cellStyle name="Normal 3 2 2 5 3 2 3 3 2" xfId="24819"/>
    <cellStyle name="Normal 3 2 2 5 3 2 3 3 2 2" xfId="53554"/>
    <cellStyle name="Normal 3 2 2 5 3 2 3 3 3" xfId="39230"/>
    <cellStyle name="Normal 3 2 2 5 3 2 3 4" xfId="17656"/>
    <cellStyle name="Normal 3 2 2 5 3 2 3 4 2" xfId="46392"/>
    <cellStyle name="Normal 3 2 2 5 3 2 3 5" xfId="32068"/>
    <cellStyle name="Normal 3 2 2 5 3 2 4" xfId="4968"/>
    <cellStyle name="Normal 3 2 2 5 3 2 4 2" xfId="12233"/>
    <cellStyle name="Normal 3 2 2 5 3 2 4 2 2" xfId="26611"/>
    <cellStyle name="Normal 3 2 2 5 3 2 4 2 2 2" xfId="55345"/>
    <cellStyle name="Normal 3 2 2 5 3 2 4 2 3" xfId="41021"/>
    <cellStyle name="Normal 3 2 2 5 3 2 4 3" xfId="19448"/>
    <cellStyle name="Normal 3 2 2 5 3 2 4 3 2" xfId="48183"/>
    <cellStyle name="Normal 3 2 2 5 3 2 4 4" xfId="33859"/>
    <cellStyle name="Normal 3 2 2 5 3 2 5" xfId="8640"/>
    <cellStyle name="Normal 3 2 2 5 3 2 5 2" xfId="23029"/>
    <cellStyle name="Normal 3 2 2 5 3 2 5 2 2" xfId="51764"/>
    <cellStyle name="Normal 3 2 2 5 3 2 5 3" xfId="37440"/>
    <cellStyle name="Normal 3 2 2 5 3 2 6" xfId="15866"/>
    <cellStyle name="Normal 3 2 2 5 3 2 6 2" xfId="44602"/>
    <cellStyle name="Normal 3 2 2 5 3 2 7" xfId="30278"/>
    <cellStyle name="Normal 3 2 2 5 3 3" xfId="1760"/>
    <cellStyle name="Normal 3 2 2 5 3 3 2" xfId="3552"/>
    <cellStyle name="Normal 3 2 2 5 3 3 2 2" xfId="7211"/>
    <cellStyle name="Normal 3 2 2 5 3 3 2 2 2" xfId="14471"/>
    <cellStyle name="Normal 3 2 2 5 3 3 2 2 2 2" xfId="28849"/>
    <cellStyle name="Normal 3 2 2 5 3 3 2 2 2 2 2" xfId="57583"/>
    <cellStyle name="Normal 3 2 2 5 3 3 2 2 2 3" xfId="43259"/>
    <cellStyle name="Normal 3 2 2 5 3 3 2 2 3" xfId="21686"/>
    <cellStyle name="Normal 3 2 2 5 3 3 2 2 3 2" xfId="50421"/>
    <cellStyle name="Normal 3 2 2 5 3 3 2 2 4" xfId="36097"/>
    <cellStyle name="Normal 3 2 2 5 3 3 2 3" xfId="10884"/>
    <cellStyle name="Normal 3 2 2 5 3 3 2 3 2" xfId="25267"/>
    <cellStyle name="Normal 3 2 2 5 3 3 2 3 2 2" xfId="54002"/>
    <cellStyle name="Normal 3 2 2 5 3 3 2 3 3" xfId="39678"/>
    <cellStyle name="Normal 3 2 2 5 3 3 2 4" xfId="18104"/>
    <cellStyle name="Normal 3 2 2 5 3 3 2 4 2" xfId="46840"/>
    <cellStyle name="Normal 3 2 2 5 3 3 2 5" xfId="32516"/>
    <cellStyle name="Normal 3 2 2 5 3 3 3" xfId="5421"/>
    <cellStyle name="Normal 3 2 2 5 3 3 3 2" xfId="12681"/>
    <cellStyle name="Normal 3 2 2 5 3 3 3 2 2" xfId="27059"/>
    <cellStyle name="Normal 3 2 2 5 3 3 3 2 2 2" xfId="55793"/>
    <cellStyle name="Normal 3 2 2 5 3 3 3 2 3" xfId="41469"/>
    <cellStyle name="Normal 3 2 2 5 3 3 3 3" xfId="19896"/>
    <cellStyle name="Normal 3 2 2 5 3 3 3 3 2" xfId="48631"/>
    <cellStyle name="Normal 3 2 2 5 3 3 3 4" xfId="34307"/>
    <cellStyle name="Normal 3 2 2 5 3 3 4" xfId="9094"/>
    <cellStyle name="Normal 3 2 2 5 3 3 4 2" xfId="23477"/>
    <cellStyle name="Normal 3 2 2 5 3 3 4 2 2" xfId="52212"/>
    <cellStyle name="Normal 3 2 2 5 3 3 4 3" xfId="37888"/>
    <cellStyle name="Normal 3 2 2 5 3 3 5" xfId="16314"/>
    <cellStyle name="Normal 3 2 2 5 3 3 5 2" xfId="45050"/>
    <cellStyle name="Normal 3 2 2 5 3 3 6" xfId="30726"/>
    <cellStyle name="Normal 3 2 2 5 3 4" xfId="2656"/>
    <cellStyle name="Normal 3 2 2 5 3 4 2" xfId="6316"/>
    <cellStyle name="Normal 3 2 2 5 3 4 2 2" xfId="13576"/>
    <cellStyle name="Normal 3 2 2 5 3 4 2 2 2" xfId="27954"/>
    <cellStyle name="Normal 3 2 2 5 3 4 2 2 2 2" xfId="56688"/>
    <cellStyle name="Normal 3 2 2 5 3 4 2 2 3" xfId="42364"/>
    <cellStyle name="Normal 3 2 2 5 3 4 2 3" xfId="20791"/>
    <cellStyle name="Normal 3 2 2 5 3 4 2 3 2" xfId="49526"/>
    <cellStyle name="Normal 3 2 2 5 3 4 2 4" xfId="35202"/>
    <cellStyle name="Normal 3 2 2 5 3 4 3" xfId="9989"/>
    <cellStyle name="Normal 3 2 2 5 3 4 3 2" xfId="24372"/>
    <cellStyle name="Normal 3 2 2 5 3 4 3 2 2" xfId="53107"/>
    <cellStyle name="Normal 3 2 2 5 3 4 3 3" xfId="38783"/>
    <cellStyle name="Normal 3 2 2 5 3 4 4" xfId="17209"/>
    <cellStyle name="Normal 3 2 2 5 3 4 4 2" xfId="45945"/>
    <cellStyle name="Normal 3 2 2 5 3 4 5" xfId="31621"/>
    <cellStyle name="Normal 3 2 2 5 3 5" xfId="4520"/>
    <cellStyle name="Normal 3 2 2 5 3 5 2" xfId="11786"/>
    <cellStyle name="Normal 3 2 2 5 3 5 2 2" xfId="26164"/>
    <cellStyle name="Normal 3 2 2 5 3 5 2 2 2" xfId="54898"/>
    <cellStyle name="Normal 3 2 2 5 3 5 2 3" xfId="40574"/>
    <cellStyle name="Normal 3 2 2 5 3 5 3" xfId="19001"/>
    <cellStyle name="Normal 3 2 2 5 3 5 3 2" xfId="47736"/>
    <cellStyle name="Normal 3 2 2 5 3 5 4" xfId="33412"/>
    <cellStyle name="Normal 3 2 2 5 3 6" xfId="8193"/>
    <cellStyle name="Normal 3 2 2 5 3 6 2" xfId="22582"/>
    <cellStyle name="Normal 3 2 2 5 3 6 2 2" xfId="51317"/>
    <cellStyle name="Normal 3 2 2 5 3 6 3" xfId="36993"/>
    <cellStyle name="Normal 3 2 2 5 3 7" xfId="15419"/>
    <cellStyle name="Normal 3 2 2 5 3 7 2" xfId="44155"/>
    <cellStyle name="Normal 3 2 2 5 3 8" xfId="29831"/>
    <cellStyle name="Normal 3 2 2 5 4" xfId="1000"/>
    <cellStyle name="Normal 3 2 2 5 4 2" xfId="1983"/>
    <cellStyle name="Normal 3 2 2 5 4 2 2" xfId="3775"/>
    <cellStyle name="Normal 3 2 2 5 4 2 2 2" xfId="7434"/>
    <cellStyle name="Normal 3 2 2 5 4 2 2 2 2" xfId="14694"/>
    <cellStyle name="Normal 3 2 2 5 4 2 2 2 2 2" xfId="29072"/>
    <cellStyle name="Normal 3 2 2 5 4 2 2 2 2 2 2" xfId="57806"/>
    <cellStyle name="Normal 3 2 2 5 4 2 2 2 2 3" xfId="43482"/>
    <cellStyle name="Normal 3 2 2 5 4 2 2 2 3" xfId="21909"/>
    <cellStyle name="Normal 3 2 2 5 4 2 2 2 3 2" xfId="50644"/>
    <cellStyle name="Normal 3 2 2 5 4 2 2 2 4" xfId="36320"/>
    <cellStyle name="Normal 3 2 2 5 4 2 2 3" xfId="11107"/>
    <cellStyle name="Normal 3 2 2 5 4 2 2 3 2" xfId="25490"/>
    <cellStyle name="Normal 3 2 2 5 4 2 2 3 2 2" xfId="54225"/>
    <cellStyle name="Normal 3 2 2 5 4 2 2 3 3" xfId="39901"/>
    <cellStyle name="Normal 3 2 2 5 4 2 2 4" xfId="18327"/>
    <cellStyle name="Normal 3 2 2 5 4 2 2 4 2" xfId="47063"/>
    <cellStyle name="Normal 3 2 2 5 4 2 2 5" xfId="32739"/>
    <cellStyle name="Normal 3 2 2 5 4 2 3" xfId="5644"/>
    <cellStyle name="Normal 3 2 2 5 4 2 3 2" xfId="12904"/>
    <cellStyle name="Normal 3 2 2 5 4 2 3 2 2" xfId="27282"/>
    <cellStyle name="Normal 3 2 2 5 4 2 3 2 2 2" xfId="56016"/>
    <cellStyle name="Normal 3 2 2 5 4 2 3 2 3" xfId="41692"/>
    <cellStyle name="Normal 3 2 2 5 4 2 3 3" xfId="20119"/>
    <cellStyle name="Normal 3 2 2 5 4 2 3 3 2" xfId="48854"/>
    <cellStyle name="Normal 3 2 2 5 4 2 3 4" xfId="34530"/>
    <cellStyle name="Normal 3 2 2 5 4 2 4" xfId="9317"/>
    <cellStyle name="Normal 3 2 2 5 4 2 4 2" xfId="23700"/>
    <cellStyle name="Normal 3 2 2 5 4 2 4 2 2" xfId="52435"/>
    <cellStyle name="Normal 3 2 2 5 4 2 4 3" xfId="38111"/>
    <cellStyle name="Normal 3 2 2 5 4 2 5" xfId="16537"/>
    <cellStyle name="Normal 3 2 2 5 4 2 5 2" xfId="45273"/>
    <cellStyle name="Normal 3 2 2 5 4 2 6" xfId="30949"/>
    <cellStyle name="Normal 3 2 2 5 4 3" xfId="2879"/>
    <cellStyle name="Normal 3 2 2 5 4 3 2" xfId="6539"/>
    <cellStyle name="Normal 3 2 2 5 4 3 2 2" xfId="13799"/>
    <cellStyle name="Normal 3 2 2 5 4 3 2 2 2" xfId="28177"/>
    <cellStyle name="Normal 3 2 2 5 4 3 2 2 2 2" xfId="56911"/>
    <cellStyle name="Normal 3 2 2 5 4 3 2 2 3" xfId="42587"/>
    <cellStyle name="Normal 3 2 2 5 4 3 2 3" xfId="21014"/>
    <cellStyle name="Normal 3 2 2 5 4 3 2 3 2" xfId="49749"/>
    <cellStyle name="Normal 3 2 2 5 4 3 2 4" xfId="35425"/>
    <cellStyle name="Normal 3 2 2 5 4 3 3" xfId="10212"/>
    <cellStyle name="Normal 3 2 2 5 4 3 3 2" xfId="24595"/>
    <cellStyle name="Normal 3 2 2 5 4 3 3 2 2" xfId="53330"/>
    <cellStyle name="Normal 3 2 2 5 4 3 3 3" xfId="39006"/>
    <cellStyle name="Normal 3 2 2 5 4 3 4" xfId="17432"/>
    <cellStyle name="Normal 3 2 2 5 4 3 4 2" xfId="46168"/>
    <cellStyle name="Normal 3 2 2 5 4 3 5" xfId="31844"/>
    <cellStyle name="Normal 3 2 2 5 4 4" xfId="4744"/>
    <cellStyle name="Normal 3 2 2 5 4 4 2" xfId="12009"/>
    <cellStyle name="Normal 3 2 2 5 4 4 2 2" xfId="26387"/>
    <cellStyle name="Normal 3 2 2 5 4 4 2 2 2" xfId="55121"/>
    <cellStyle name="Normal 3 2 2 5 4 4 2 3" xfId="40797"/>
    <cellStyle name="Normal 3 2 2 5 4 4 3" xfId="19224"/>
    <cellStyle name="Normal 3 2 2 5 4 4 3 2" xfId="47959"/>
    <cellStyle name="Normal 3 2 2 5 4 4 4" xfId="33635"/>
    <cellStyle name="Normal 3 2 2 5 4 5" xfId="8416"/>
    <cellStyle name="Normal 3 2 2 5 4 5 2" xfId="22805"/>
    <cellStyle name="Normal 3 2 2 5 4 5 2 2" xfId="51540"/>
    <cellStyle name="Normal 3 2 2 5 4 5 3" xfId="37216"/>
    <cellStyle name="Normal 3 2 2 5 4 6" xfId="15642"/>
    <cellStyle name="Normal 3 2 2 5 4 6 2" xfId="44378"/>
    <cellStyle name="Normal 3 2 2 5 4 7" xfId="30054"/>
    <cellStyle name="Normal 3 2 2 5 5" xfId="1524"/>
    <cellStyle name="Normal 3 2 2 5 5 2" xfId="3328"/>
    <cellStyle name="Normal 3 2 2 5 5 2 2" xfId="6987"/>
    <cellStyle name="Normal 3 2 2 5 5 2 2 2" xfId="14247"/>
    <cellStyle name="Normal 3 2 2 5 5 2 2 2 2" xfId="28625"/>
    <cellStyle name="Normal 3 2 2 5 5 2 2 2 2 2" xfId="57359"/>
    <cellStyle name="Normal 3 2 2 5 5 2 2 2 3" xfId="43035"/>
    <cellStyle name="Normal 3 2 2 5 5 2 2 3" xfId="21462"/>
    <cellStyle name="Normal 3 2 2 5 5 2 2 3 2" xfId="50197"/>
    <cellStyle name="Normal 3 2 2 5 5 2 2 4" xfId="35873"/>
    <cellStyle name="Normal 3 2 2 5 5 2 3" xfId="10660"/>
    <cellStyle name="Normal 3 2 2 5 5 2 3 2" xfId="25043"/>
    <cellStyle name="Normal 3 2 2 5 5 2 3 2 2" xfId="53778"/>
    <cellStyle name="Normal 3 2 2 5 5 2 3 3" xfId="39454"/>
    <cellStyle name="Normal 3 2 2 5 5 2 4" xfId="17880"/>
    <cellStyle name="Normal 3 2 2 5 5 2 4 2" xfId="46616"/>
    <cellStyle name="Normal 3 2 2 5 5 2 5" xfId="32292"/>
    <cellStyle name="Normal 3 2 2 5 5 3" xfId="5197"/>
    <cellStyle name="Normal 3 2 2 5 5 3 2" xfId="12457"/>
    <cellStyle name="Normal 3 2 2 5 5 3 2 2" xfId="26835"/>
    <cellStyle name="Normal 3 2 2 5 5 3 2 2 2" xfId="55569"/>
    <cellStyle name="Normal 3 2 2 5 5 3 2 3" xfId="41245"/>
    <cellStyle name="Normal 3 2 2 5 5 3 3" xfId="19672"/>
    <cellStyle name="Normal 3 2 2 5 5 3 3 2" xfId="48407"/>
    <cellStyle name="Normal 3 2 2 5 5 3 4" xfId="34083"/>
    <cellStyle name="Normal 3 2 2 5 5 4" xfId="8870"/>
    <cellStyle name="Normal 3 2 2 5 5 4 2" xfId="23253"/>
    <cellStyle name="Normal 3 2 2 5 5 4 2 2" xfId="51988"/>
    <cellStyle name="Normal 3 2 2 5 5 4 3" xfId="37664"/>
    <cellStyle name="Normal 3 2 2 5 5 5" xfId="16090"/>
    <cellStyle name="Normal 3 2 2 5 5 5 2" xfId="44826"/>
    <cellStyle name="Normal 3 2 2 5 5 6" xfId="30502"/>
    <cellStyle name="Normal 3 2 2 5 6" xfId="2432"/>
    <cellStyle name="Normal 3 2 2 5 6 2" xfId="6092"/>
    <cellStyle name="Normal 3 2 2 5 6 2 2" xfId="13352"/>
    <cellStyle name="Normal 3 2 2 5 6 2 2 2" xfId="27730"/>
    <cellStyle name="Normal 3 2 2 5 6 2 2 2 2" xfId="56464"/>
    <cellStyle name="Normal 3 2 2 5 6 2 2 3" xfId="42140"/>
    <cellStyle name="Normal 3 2 2 5 6 2 3" xfId="20567"/>
    <cellStyle name="Normal 3 2 2 5 6 2 3 2" xfId="49302"/>
    <cellStyle name="Normal 3 2 2 5 6 2 4" xfId="34978"/>
    <cellStyle name="Normal 3 2 2 5 6 3" xfId="9765"/>
    <cellStyle name="Normal 3 2 2 5 6 3 2" xfId="24148"/>
    <cellStyle name="Normal 3 2 2 5 6 3 2 2" xfId="52883"/>
    <cellStyle name="Normal 3 2 2 5 6 3 3" xfId="38559"/>
    <cellStyle name="Normal 3 2 2 5 6 4" xfId="16985"/>
    <cellStyle name="Normal 3 2 2 5 6 4 2" xfId="45721"/>
    <cellStyle name="Normal 3 2 2 5 6 5" xfId="31397"/>
    <cellStyle name="Normal 3 2 2 5 7" xfId="4291"/>
    <cellStyle name="Normal 3 2 2 5 7 2" xfId="11561"/>
    <cellStyle name="Normal 3 2 2 5 7 2 2" xfId="25940"/>
    <cellStyle name="Normal 3 2 2 5 7 2 2 2" xfId="54674"/>
    <cellStyle name="Normal 3 2 2 5 7 2 3" xfId="40350"/>
    <cellStyle name="Normal 3 2 2 5 7 3" xfId="18777"/>
    <cellStyle name="Normal 3 2 2 5 7 3 2" xfId="47512"/>
    <cellStyle name="Normal 3 2 2 5 7 4" xfId="33188"/>
    <cellStyle name="Normal 3 2 2 5 8" xfId="7960"/>
    <cellStyle name="Normal 3 2 2 5 8 2" xfId="22358"/>
    <cellStyle name="Normal 3 2 2 5 8 2 2" xfId="51093"/>
    <cellStyle name="Normal 3 2 2 5 8 3" xfId="36769"/>
    <cellStyle name="Normal 3 2 2 5 9" xfId="15195"/>
    <cellStyle name="Normal 3 2 2 5 9 2" xfId="43931"/>
    <cellStyle name="Normal 3 2 2 6" xfId="529"/>
    <cellStyle name="Normal 3 2 2 6 2" xfId="832"/>
    <cellStyle name="Normal 3 2 2 6 2 2" xfId="1280"/>
    <cellStyle name="Normal 3 2 2 6 2 2 2" xfId="2263"/>
    <cellStyle name="Normal 3 2 2 6 2 2 2 2" xfId="4055"/>
    <cellStyle name="Normal 3 2 2 6 2 2 2 2 2" xfId="7714"/>
    <cellStyle name="Normal 3 2 2 6 2 2 2 2 2 2" xfId="14974"/>
    <cellStyle name="Normal 3 2 2 6 2 2 2 2 2 2 2" xfId="29352"/>
    <cellStyle name="Normal 3 2 2 6 2 2 2 2 2 2 2 2" xfId="58086"/>
    <cellStyle name="Normal 3 2 2 6 2 2 2 2 2 2 3" xfId="43762"/>
    <cellStyle name="Normal 3 2 2 6 2 2 2 2 2 3" xfId="22189"/>
    <cellStyle name="Normal 3 2 2 6 2 2 2 2 2 3 2" xfId="50924"/>
    <cellStyle name="Normal 3 2 2 6 2 2 2 2 2 4" xfId="36600"/>
    <cellStyle name="Normal 3 2 2 6 2 2 2 2 3" xfId="11387"/>
    <cellStyle name="Normal 3 2 2 6 2 2 2 2 3 2" xfId="25770"/>
    <cellStyle name="Normal 3 2 2 6 2 2 2 2 3 2 2" xfId="54505"/>
    <cellStyle name="Normal 3 2 2 6 2 2 2 2 3 3" xfId="40181"/>
    <cellStyle name="Normal 3 2 2 6 2 2 2 2 4" xfId="18607"/>
    <cellStyle name="Normal 3 2 2 6 2 2 2 2 4 2" xfId="47343"/>
    <cellStyle name="Normal 3 2 2 6 2 2 2 2 5" xfId="33019"/>
    <cellStyle name="Normal 3 2 2 6 2 2 2 3" xfId="5924"/>
    <cellStyle name="Normal 3 2 2 6 2 2 2 3 2" xfId="13184"/>
    <cellStyle name="Normal 3 2 2 6 2 2 2 3 2 2" xfId="27562"/>
    <cellStyle name="Normal 3 2 2 6 2 2 2 3 2 2 2" xfId="56296"/>
    <cellStyle name="Normal 3 2 2 6 2 2 2 3 2 3" xfId="41972"/>
    <cellStyle name="Normal 3 2 2 6 2 2 2 3 3" xfId="20399"/>
    <cellStyle name="Normal 3 2 2 6 2 2 2 3 3 2" xfId="49134"/>
    <cellStyle name="Normal 3 2 2 6 2 2 2 3 4" xfId="34810"/>
    <cellStyle name="Normal 3 2 2 6 2 2 2 4" xfId="9597"/>
    <cellStyle name="Normal 3 2 2 6 2 2 2 4 2" xfId="23980"/>
    <cellStyle name="Normal 3 2 2 6 2 2 2 4 2 2" xfId="52715"/>
    <cellStyle name="Normal 3 2 2 6 2 2 2 4 3" xfId="38391"/>
    <cellStyle name="Normal 3 2 2 6 2 2 2 5" xfId="16817"/>
    <cellStyle name="Normal 3 2 2 6 2 2 2 5 2" xfId="45553"/>
    <cellStyle name="Normal 3 2 2 6 2 2 2 6" xfId="31229"/>
    <cellStyle name="Normal 3 2 2 6 2 2 3" xfId="3159"/>
    <cellStyle name="Normal 3 2 2 6 2 2 3 2" xfId="6819"/>
    <cellStyle name="Normal 3 2 2 6 2 2 3 2 2" xfId="14079"/>
    <cellStyle name="Normal 3 2 2 6 2 2 3 2 2 2" xfId="28457"/>
    <cellStyle name="Normal 3 2 2 6 2 2 3 2 2 2 2" xfId="57191"/>
    <cellStyle name="Normal 3 2 2 6 2 2 3 2 2 3" xfId="42867"/>
    <cellStyle name="Normal 3 2 2 6 2 2 3 2 3" xfId="21294"/>
    <cellStyle name="Normal 3 2 2 6 2 2 3 2 3 2" xfId="50029"/>
    <cellStyle name="Normal 3 2 2 6 2 2 3 2 4" xfId="35705"/>
    <cellStyle name="Normal 3 2 2 6 2 2 3 3" xfId="10492"/>
    <cellStyle name="Normal 3 2 2 6 2 2 3 3 2" xfId="24875"/>
    <cellStyle name="Normal 3 2 2 6 2 2 3 3 2 2" xfId="53610"/>
    <cellStyle name="Normal 3 2 2 6 2 2 3 3 3" xfId="39286"/>
    <cellStyle name="Normal 3 2 2 6 2 2 3 4" xfId="17712"/>
    <cellStyle name="Normal 3 2 2 6 2 2 3 4 2" xfId="46448"/>
    <cellStyle name="Normal 3 2 2 6 2 2 3 5" xfId="32124"/>
    <cellStyle name="Normal 3 2 2 6 2 2 4" xfId="5024"/>
    <cellStyle name="Normal 3 2 2 6 2 2 4 2" xfId="12289"/>
    <cellStyle name="Normal 3 2 2 6 2 2 4 2 2" xfId="26667"/>
    <cellStyle name="Normal 3 2 2 6 2 2 4 2 2 2" xfId="55401"/>
    <cellStyle name="Normal 3 2 2 6 2 2 4 2 3" xfId="41077"/>
    <cellStyle name="Normal 3 2 2 6 2 2 4 3" xfId="19504"/>
    <cellStyle name="Normal 3 2 2 6 2 2 4 3 2" xfId="48239"/>
    <cellStyle name="Normal 3 2 2 6 2 2 4 4" xfId="33915"/>
    <cellStyle name="Normal 3 2 2 6 2 2 5" xfId="8696"/>
    <cellStyle name="Normal 3 2 2 6 2 2 5 2" xfId="23085"/>
    <cellStyle name="Normal 3 2 2 6 2 2 5 2 2" xfId="51820"/>
    <cellStyle name="Normal 3 2 2 6 2 2 5 3" xfId="37496"/>
    <cellStyle name="Normal 3 2 2 6 2 2 6" xfId="15922"/>
    <cellStyle name="Normal 3 2 2 6 2 2 6 2" xfId="44658"/>
    <cellStyle name="Normal 3 2 2 6 2 2 7" xfId="30334"/>
    <cellStyle name="Normal 3 2 2 6 2 3" xfId="1816"/>
    <cellStyle name="Normal 3 2 2 6 2 3 2" xfId="3608"/>
    <cellStyle name="Normal 3 2 2 6 2 3 2 2" xfId="7267"/>
    <cellStyle name="Normal 3 2 2 6 2 3 2 2 2" xfId="14527"/>
    <cellStyle name="Normal 3 2 2 6 2 3 2 2 2 2" xfId="28905"/>
    <cellStyle name="Normal 3 2 2 6 2 3 2 2 2 2 2" xfId="57639"/>
    <cellStyle name="Normal 3 2 2 6 2 3 2 2 2 3" xfId="43315"/>
    <cellStyle name="Normal 3 2 2 6 2 3 2 2 3" xfId="21742"/>
    <cellStyle name="Normal 3 2 2 6 2 3 2 2 3 2" xfId="50477"/>
    <cellStyle name="Normal 3 2 2 6 2 3 2 2 4" xfId="36153"/>
    <cellStyle name="Normal 3 2 2 6 2 3 2 3" xfId="10940"/>
    <cellStyle name="Normal 3 2 2 6 2 3 2 3 2" xfId="25323"/>
    <cellStyle name="Normal 3 2 2 6 2 3 2 3 2 2" xfId="54058"/>
    <cellStyle name="Normal 3 2 2 6 2 3 2 3 3" xfId="39734"/>
    <cellStyle name="Normal 3 2 2 6 2 3 2 4" xfId="18160"/>
    <cellStyle name="Normal 3 2 2 6 2 3 2 4 2" xfId="46896"/>
    <cellStyle name="Normal 3 2 2 6 2 3 2 5" xfId="32572"/>
    <cellStyle name="Normal 3 2 2 6 2 3 3" xfId="5477"/>
    <cellStyle name="Normal 3 2 2 6 2 3 3 2" xfId="12737"/>
    <cellStyle name="Normal 3 2 2 6 2 3 3 2 2" xfId="27115"/>
    <cellStyle name="Normal 3 2 2 6 2 3 3 2 2 2" xfId="55849"/>
    <cellStyle name="Normal 3 2 2 6 2 3 3 2 3" xfId="41525"/>
    <cellStyle name="Normal 3 2 2 6 2 3 3 3" xfId="19952"/>
    <cellStyle name="Normal 3 2 2 6 2 3 3 3 2" xfId="48687"/>
    <cellStyle name="Normal 3 2 2 6 2 3 3 4" xfId="34363"/>
    <cellStyle name="Normal 3 2 2 6 2 3 4" xfId="9150"/>
    <cellStyle name="Normal 3 2 2 6 2 3 4 2" xfId="23533"/>
    <cellStyle name="Normal 3 2 2 6 2 3 4 2 2" xfId="52268"/>
    <cellStyle name="Normal 3 2 2 6 2 3 4 3" xfId="37944"/>
    <cellStyle name="Normal 3 2 2 6 2 3 5" xfId="16370"/>
    <cellStyle name="Normal 3 2 2 6 2 3 5 2" xfId="45106"/>
    <cellStyle name="Normal 3 2 2 6 2 3 6" xfId="30782"/>
    <cellStyle name="Normal 3 2 2 6 2 4" xfId="2712"/>
    <cellStyle name="Normal 3 2 2 6 2 4 2" xfId="6372"/>
    <cellStyle name="Normal 3 2 2 6 2 4 2 2" xfId="13632"/>
    <cellStyle name="Normal 3 2 2 6 2 4 2 2 2" xfId="28010"/>
    <cellStyle name="Normal 3 2 2 6 2 4 2 2 2 2" xfId="56744"/>
    <cellStyle name="Normal 3 2 2 6 2 4 2 2 3" xfId="42420"/>
    <cellStyle name="Normal 3 2 2 6 2 4 2 3" xfId="20847"/>
    <cellStyle name="Normal 3 2 2 6 2 4 2 3 2" xfId="49582"/>
    <cellStyle name="Normal 3 2 2 6 2 4 2 4" xfId="35258"/>
    <cellStyle name="Normal 3 2 2 6 2 4 3" xfId="10045"/>
    <cellStyle name="Normal 3 2 2 6 2 4 3 2" xfId="24428"/>
    <cellStyle name="Normal 3 2 2 6 2 4 3 2 2" xfId="53163"/>
    <cellStyle name="Normal 3 2 2 6 2 4 3 3" xfId="38839"/>
    <cellStyle name="Normal 3 2 2 6 2 4 4" xfId="17265"/>
    <cellStyle name="Normal 3 2 2 6 2 4 4 2" xfId="46001"/>
    <cellStyle name="Normal 3 2 2 6 2 4 5" xfId="31677"/>
    <cellStyle name="Normal 3 2 2 6 2 5" xfId="4577"/>
    <cellStyle name="Normal 3 2 2 6 2 5 2" xfId="11842"/>
    <cellStyle name="Normal 3 2 2 6 2 5 2 2" xfId="26220"/>
    <cellStyle name="Normal 3 2 2 6 2 5 2 2 2" xfId="54954"/>
    <cellStyle name="Normal 3 2 2 6 2 5 2 3" xfId="40630"/>
    <cellStyle name="Normal 3 2 2 6 2 5 3" xfId="19057"/>
    <cellStyle name="Normal 3 2 2 6 2 5 3 2" xfId="47792"/>
    <cellStyle name="Normal 3 2 2 6 2 5 4" xfId="33468"/>
    <cellStyle name="Normal 3 2 2 6 2 6" xfId="8249"/>
    <cellStyle name="Normal 3 2 2 6 2 6 2" xfId="22638"/>
    <cellStyle name="Normal 3 2 2 6 2 6 2 2" xfId="51373"/>
    <cellStyle name="Normal 3 2 2 6 2 6 3" xfId="37049"/>
    <cellStyle name="Normal 3 2 2 6 2 7" xfId="15475"/>
    <cellStyle name="Normal 3 2 2 6 2 7 2" xfId="44211"/>
    <cellStyle name="Normal 3 2 2 6 2 8" xfId="29887"/>
    <cellStyle name="Normal 3 2 2 6 3" xfId="1056"/>
    <cellStyle name="Normal 3 2 2 6 3 2" xfId="2039"/>
    <cellStyle name="Normal 3 2 2 6 3 2 2" xfId="3831"/>
    <cellStyle name="Normal 3 2 2 6 3 2 2 2" xfId="7490"/>
    <cellStyle name="Normal 3 2 2 6 3 2 2 2 2" xfId="14750"/>
    <cellStyle name="Normal 3 2 2 6 3 2 2 2 2 2" xfId="29128"/>
    <cellStyle name="Normal 3 2 2 6 3 2 2 2 2 2 2" xfId="57862"/>
    <cellStyle name="Normal 3 2 2 6 3 2 2 2 2 3" xfId="43538"/>
    <cellStyle name="Normal 3 2 2 6 3 2 2 2 3" xfId="21965"/>
    <cellStyle name="Normal 3 2 2 6 3 2 2 2 3 2" xfId="50700"/>
    <cellStyle name="Normal 3 2 2 6 3 2 2 2 4" xfId="36376"/>
    <cellStyle name="Normal 3 2 2 6 3 2 2 3" xfId="11163"/>
    <cellStyle name="Normal 3 2 2 6 3 2 2 3 2" xfId="25546"/>
    <cellStyle name="Normal 3 2 2 6 3 2 2 3 2 2" xfId="54281"/>
    <cellStyle name="Normal 3 2 2 6 3 2 2 3 3" xfId="39957"/>
    <cellStyle name="Normal 3 2 2 6 3 2 2 4" xfId="18383"/>
    <cellStyle name="Normal 3 2 2 6 3 2 2 4 2" xfId="47119"/>
    <cellStyle name="Normal 3 2 2 6 3 2 2 5" xfId="32795"/>
    <cellStyle name="Normal 3 2 2 6 3 2 3" xfId="5700"/>
    <cellStyle name="Normal 3 2 2 6 3 2 3 2" xfId="12960"/>
    <cellStyle name="Normal 3 2 2 6 3 2 3 2 2" xfId="27338"/>
    <cellStyle name="Normal 3 2 2 6 3 2 3 2 2 2" xfId="56072"/>
    <cellStyle name="Normal 3 2 2 6 3 2 3 2 3" xfId="41748"/>
    <cellStyle name="Normal 3 2 2 6 3 2 3 3" xfId="20175"/>
    <cellStyle name="Normal 3 2 2 6 3 2 3 3 2" xfId="48910"/>
    <cellStyle name="Normal 3 2 2 6 3 2 3 4" xfId="34586"/>
    <cellStyle name="Normal 3 2 2 6 3 2 4" xfId="9373"/>
    <cellStyle name="Normal 3 2 2 6 3 2 4 2" xfId="23756"/>
    <cellStyle name="Normal 3 2 2 6 3 2 4 2 2" xfId="52491"/>
    <cellStyle name="Normal 3 2 2 6 3 2 4 3" xfId="38167"/>
    <cellStyle name="Normal 3 2 2 6 3 2 5" xfId="16593"/>
    <cellStyle name="Normal 3 2 2 6 3 2 5 2" xfId="45329"/>
    <cellStyle name="Normal 3 2 2 6 3 2 6" xfId="31005"/>
    <cellStyle name="Normal 3 2 2 6 3 3" xfId="2935"/>
    <cellStyle name="Normal 3 2 2 6 3 3 2" xfId="6595"/>
    <cellStyle name="Normal 3 2 2 6 3 3 2 2" xfId="13855"/>
    <cellStyle name="Normal 3 2 2 6 3 3 2 2 2" xfId="28233"/>
    <cellStyle name="Normal 3 2 2 6 3 3 2 2 2 2" xfId="56967"/>
    <cellStyle name="Normal 3 2 2 6 3 3 2 2 3" xfId="42643"/>
    <cellStyle name="Normal 3 2 2 6 3 3 2 3" xfId="21070"/>
    <cellStyle name="Normal 3 2 2 6 3 3 2 3 2" xfId="49805"/>
    <cellStyle name="Normal 3 2 2 6 3 3 2 4" xfId="35481"/>
    <cellStyle name="Normal 3 2 2 6 3 3 3" xfId="10268"/>
    <cellStyle name="Normal 3 2 2 6 3 3 3 2" xfId="24651"/>
    <cellStyle name="Normal 3 2 2 6 3 3 3 2 2" xfId="53386"/>
    <cellStyle name="Normal 3 2 2 6 3 3 3 3" xfId="39062"/>
    <cellStyle name="Normal 3 2 2 6 3 3 4" xfId="17488"/>
    <cellStyle name="Normal 3 2 2 6 3 3 4 2" xfId="46224"/>
    <cellStyle name="Normal 3 2 2 6 3 3 5" xfId="31900"/>
    <cellStyle name="Normal 3 2 2 6 3 4" xfId="4800"/>
    <cellStyle name="Normal 3 2 2 6 3 4 2" xfId="12065"/>
    <cellStyle name="Normal 3 2 2 6 3 4 2 2" xfId="26443"/>
    <cellStyle name="Normal 3 2 2 6 3 4 2 2 2" xfId="55177"/>
    <cellStyle name="Normal 3 2 2 6 3 4 2 3" xfId="40853"/>
    <cellStyle name="Normal 3 2 2 6 3 4 3" xfId="19280"/>
    <cellStyle name="Normal 3 2 2 6 3 4 3 2" xfId="48015"/>
    <cellStyle name="Normal 3 2 2 6 3 4 4" xfId="33691"/>
    <cellStyle name="Normal 3 2 2 6 3 5" xfId="8472"/>
    <cellStyle name="Normal 3 2 2 6 3 5 2" xfId="22861"/>
    <cellStyle name="Normal 3 2 2 6 3 5 2 2" xfId="51596"/>
    <cellStyle name="Normal 3 2 2 6 3 5 3" xfId="37272"/>
    <cellStyle name="Normal 3 2 2 6 3 6" xfId="15698"/>
    <cellStyle name="Normal 3 2 2 6 3 6 2" xfId="44434"/>
    <cellStyle name="Normal 3 2 2 6 3 7" xfId="30110"/>
    <cellStyle name="Normal 3 2 2 6 4" xfId="1586"/>
    <cellStyle name="Normal 3 2 2 6 4 2" xfId="3384"/>
    <cellStyle name="Normal 3 2 2 6 4 2 2" xfId="7043"/>
    <cellStyle name="Normal 3 2 2 6 4 2 2 2" xfId="14303"/>
    <cellStyle name="Normal 3 2 2 6 4 2 2 2 2" xfId="28681"/>
    <cellStyle name="Normal 3 2 2 6 4 2 2 2 2 2" xfId="57415"/>
    <cellStyle name="Normal 3 2 2 6 4 2 2 2 3" xfId="43091"/>
    <cellStyle name="Normal 3 2 2 6 4 2 2 3" xfId="21518"/>
    <cellStyle name="Normal 3 2 2 6 4 2 2 3 2" xfId="50253"/>
    <cellStyle name="Normal 3 2 2 6 4 2 2 4" xfId="35929"/>
    <cellStyle name="Normal 3 2 2 6 4 2 3" xfId="10716"/>
    <cellStyle name="Normal 3 2 2 6 4 2 3 2" xfId="25099"/>
    <cellStyle name="Normal 3 2 2 6 4 2 3 2 2" xfId="53834"/>
    <cellStyle name="Normal 3 2 2 6 4 2 3 3" xfId="39510"/>
    <cellStyle name="Normal 3 2 2 6 4 2 4" xfId="17936"/>
    <cellStyle name="Normal 3 2 2 6 4 2 4 2" xfId="46672"/>
    <cellStyle name="Normal 3 2 2 6 4 2 5" xfId="32348"/>
    <cellStyle name="Normal 3 2 2 6 4 3" xfId="5253"/>
    <cellStyle name="Normal 3 2 2 6 4 3 2" xfId="12513"/>
    <cellStyle name="Normal 3 2 2 6 4 3 2 2" xfId="26891"/>
    <cellStyle name="Normal 3 2 2 6 4 3 2 2 2" xfId="55625"/>
    <cellStyle name="Normal 3 2 2 6 4 3 2 3" xfId="41301"/>
    <cellStyle name="Normal 3 2 2 6 4 3 3" xfId="19728"/>
    <cellStyle name="Normal 3 2 2 6 4 3 3 2" xfId="48463"/>
    <cellStyle name="Normal 3 2 2 6 4 3 4" xfId="34139"/>
    <cellStyle name="Normal 3 2 2 6 4 4" xfId="8926"/>
    <cellStyle name="Normal 3 2 2 6 4 4 2" xfId="23309"/>
    <cellStyle name="Normal 3 2 2 6 4 4 2 2" xfId="52044"/>
    <cellStyle name="Normal 3 2 2 6 4 4 3" xfId="37720"/>
    <cellStyle name="Normal 3 2 2 6 4 5" xfId="16146"/>
    <cellStyle name="Normal 3 2 2 6 4 5 2" xfId="44882"/>
    <cellStyle name="Normal 3 2 2 6 4 6" xfId="30558"/>
    <cellStyle name="Normal 3 2 2 6 5" xfId="2488"/>
    <cellStyle name="Normal 3 2 2 6 5 2" xfId="6148"/>
    <cellStyle name="Normal 3 2 2 6 5 2 2" xfId="13408"/>
    <cellStyle name="Normal 3 2 2 6 5 2 2 2" xfId="27786"/>
    <cellStyle name="Normal 3 2 2 6 5 2 2 2 2" xfId="56520"/>
    <cellStyle name="Normal 3 2 2 6 5 2 2 3" xfId="42196"/>
    <cellStyle name="Normal 3 2 2 6 5 2 3" xfId="20623"/>
    <cellStyle name="Normal 3 2 2 6 5 2 3 2" xfId="49358"/>
    <cellStyle name="Normal 3 2 2 6 5 2 4" xfId="35034"/>
    <cellStyle name="Normal 3 2 2 6 5 3" xfId="9821"/>
    <cellStyle name="Normal 3 2 2 6 5 3 2" xfId="24204"/>
    <cellStyle name="Normal 3 2 2 6 5 3 2 2" xfId="52939"/>
    <cellStyle name="Normal 3 2 2 6 5 3 3" xfId="38615"/>
    <cellStyle name="Normal 3 2 2 6 5 4" xfId="17041"/>
    <cellStyle name="Normal 3 2 2 6 5 4 2" xfId="45777"/>
    <cellStyle name="Normal 3 2 2 6 5 5" xfId="31453"/>
    <cellStyle name="Normal 3 2 2 6 6" xfId="4350"/>
    <cellStyle name="Normal 3 2 2 6 6 2" xfId="11618"/>
    <cellStyle name="Normal 3 2 2 6 6 2 2" xfId="25996"/>
    <cellStyle name="Normal 3 2 2 6 6 2 2 2" xfId="54730"/>
    <cellStyle name="Normal 3 2 2 6 6 2 3" xfId="40406"/>
    <cellStyle name="Normal 3 2 2 6 6 3" xfId="18833"/>
    <cellStyle name="Normal 3 2 2 6 6 3 2" xfId="47568"/>
    <cellStyle name="Normal 3 2 2 6 6 4" xfId="33244"/>
    <cellStyle name="Normal 3 2 2 6 7" xfId="8020"/>
    <cellStyle name="Normal 3 2 2 6 7 2" xfId="22414"/>
    <cellStyle name="Normal 3 2 2 6 7 2 2" xfId="51149"/>
    <cellStyle name="Normal 3 2 2 6 7 3" xfId="36825"/>
    <cellStyle name="Normal 3 2 2 6 8" xfId="15251"/>
    <cellStyle name="Normal 3 2 2 6 8 2" xfId="43987"/>
    <cellStyle name="Normal 3 2 2 6 9" xfId="29663"/>
    <cellStyle name="Normal 3 2 2 7" xfId="717"/>
    <cellStyle name="Normal 3 2 2 7 2" xfId="1168"/>
    <cellStyle name="Normal 3 2 2 7 2 2" xfId="2151"/>
    <cellStyle name="Normal 3 2 2 7 2 2 2" xfId="3943"/>
    <cellStyle name="Normal 3 2 2 7 2 2 2 2" xfId="7602"/>
    <cellStyle name="Normal 3 2 2 7 2 2 2 2 2" xfId="14862"/>
    <cellStyle name="Normal 3 2 2 7 2 2 2 2 2 2" xfId="29240"/>
    <cellStyle name="Normal 3 2 2 7 2 2 2 2 2 2 2" xfId="57974"/>
    <cellStyle name="Normal 3 2 2 7 2 2 2 2 2 3" xfId="43650"/>
    <cellStyle name="Normal 3 2 2 7 2 2 2 2 3" xfId="22077"/>
    <cellStyle name="Normal 3 2 2 7 2 2 2 2 3 2" xfId="50812"/>
    <cellStyle name="Normal 3 2 2 7 2 2 2 2 4" xfId="36488"/>
    <cellStyle name="Normal 3 2 2 7 2 2 2 3" xfId="11275"/>
    <cellStyle name="Normal 3 2 2 7 2 2 2 3 2" xfId="25658"/>
    <cellStyle name="Normal 3 2 2 7 2 2 2 3 2 2" xfId="54393"/>
    <cellStyle name="Normal 3 2 2 7 2 2 2 3 3" xfId="40069"/>
    <cellStyle name="Normal 3 2 2 7 2 2 2 4" xfId="18495"/>
    <cellStyle name="Normal 3 2 2 7 2 2 2 4 2" xfId="47231"/>
    <cellStyle name="Normal 3 2 2 7 2 2 2 5" xfId="32907"/>
    <cellStyle name="Normal 3 2 2 7 2 2 3" xfId="5812"/>
    <cellStyle name="Normal 3 2 2 7 2 2 3 2" xfId="13072"/>
    <cellStyle name="Normal 3 2 2 7 2 2 3 2 2" xfId="27450"/>
    <cellStyle name="Normal 3 2 2 7 2 2 3 2 2 2" xfId="56184"/>
    <cellStyle name="Normal 3 2 2 7 2 2 3 2 3" xfId="41860"/>
    <cellStyle name="Normal 3 2 2 7 2 2 3 3" xfId="20287"/>
    <cellStyle name="Normal 3 2 2 7 2 2 3 3 2" xfId="49022"/>
    <cellStyle name="Normal 3 2 2 7 2 2 3 4" xfId="34698"/>
    <cellStyle name="Normal 3 2 2 7 2 2 4" xfId="9485"/>
    <cellStyle name="Normal 3 2 2 7 2 2 4 2" xfId="23868"/>
    <cellStyle name="Normal 3 2 2 7 2 2 4 2 2" xfId="52603"/>
    <cellStyle name="Normal 3 2 2 7 2 2 4 3" xfId="38279"/>
    <cellStyle name="Normal 3 2 2 7 2 2 5" xfId="16705"/>
    <cellStyle name="Normal 3 2 2 7 2 2 5 2" xfId="45441"/>
    <cellStyle name="Normal 3 2 2 7 2 2 6" xfId="31117"/>
    <cellStyle name="Normal 3 2 2 7 2 3" xfId="3047"/>
    <cellStyle name="Normal 3 2 2 7 2 3 2" xfId="6707"/>
    <cellStyle name="Normal 3 2 2 7 2 3 2 2" xfId="13967"/>
    <cellStyle name="Normal 3 2 2 7 2 3 2 2 2" xfId="28345"/>
    <cellStyle name="Normal 3 2 2 7 2 3 2 2 2 2" xfId="57079"/>
    <cellStyle name="Normal 3 2 2 7 2 3 2 2 3" xfId="42755"/>
    <cellStyle name="Normal 3 2 2 7 2 3 2 3" xfId="21182"/>
    <cellStyle name="Normal 3 2 2 7 2 3 2 3 2" xfId="49917"/>
    <cellStyle name="Normal 3 2 2 7 2 3 2 4" xfId="35593"/>
    <cellStyle name="Normal 3 2 2 7 2 3 3" xfId="10380"/>
    <cellStyle name="Normal 3 2 2 7 2 3 3 2" xfId="24763"/>
    <cellStyle name="Normal 3 2 2 7 2 3 3 2 2" xfId="53498"/>
    <cellStyle name="Normal 3 2 2 7 2 3 3 3" xfId="39174"/>
    <cellStyle name="Normal 3 2 2 7 2 3 4" xfId="17600"/>
    <cellStyle name="Normal 3 2 2 7 2 3 4 2" xfId="46336"/>
    <cellStyle name="Normal 3 2 2 7 2 3 5" xfId="32012"/>
    <cellStyle name="Normal 3 2 2 7 2 4" xfId="4912"/>
    <cellStyle name="Normal 3 2 2 7 2 4 2" xfId="12177"/>
    <cellStyle name="Normal 3 2 2 7 2 4 2 2" xfId="26555"/>
    <cellStyle name="Normal 3 2 2 7 2 4 2 2 2" xfId="55289"/>
    <cellStyle name="Normal 3 2 2 7 2 4 2 3" xfId="40965"/>
    <cellStyle name="Normal 3 2 2 7 2 4 3" xfId="19392"/>
    <cellStyle name="Normal 3 2 2 7 2 4 3 2" xfId="48127"/>
    <cellStyle name="Normal 3 2 2 7 2 4 4" xfId="33803"/>
    <cellStyle name="Normal 3 2 2 7 2 5" xfId="8584"/>
    <cellStyle name="Normal 3 2 2 7 2 5 2" xfId="22973"/>
    <cellStyle name="Normal 3 2 2 7 2 5 2 2" xfId="51708"/>
    <cellStyle name="Normal 3 2 2 7 2 5 3" xfId="37384"/>
    <cellStyle name="Normal 3 2 2 7 2 6" xfId="15810"/>
    <cellStyle name="Normal 3 2 2 7 2 6 2" xfId="44546"/>
    <cellStyle name="Normal 3 2 2 7 2 7" xfId="30222"/>
    <cellStyle name="Normal 3 2 2 7 3" xfId="1704"/>
    <cellStyle name="Normal 3 2 2 7 3 2" xfId="3496"/>
    <cellStyle name="Normal 3 2 2 7 3 2 2" xfId="7155"/>
    <cellStyle name="Normal 3 2 2 7 3 2 2 2" xfId="14415"/>
    <cellStyle name="Normal 3 2 2 7 3 2 2 2 2" xfId="28793"/>
    <cellStyle name="Normal 3 2 2 7 3 2 2 2 2 2" xfId="57527"/>
    <cellStyle name="Normal 3 2 2 7 3 2 2 2 3" xfId="43203"/>
    <cellStyle name="Normal 3 2 2 7 3 2 2 3" xfId="21630"/>
    <cellStyle name="Normal 3 2 2 7 3 2 2 3 2" xfId="50365"/>
    <cellStyle name="Normal 3 2 2 7 3 2 2 4" xfId="36041"/>
    <cellStyle name="Normal 3 2 2 7 3 2 3" xfId="10828"/>
    <cellStyle name="Normal 3 2 2 7 3 2 3 2" xfId="25211"/>
    <cellStyle name="Normal 3 2 2 7 3 2 3 2 2" xfId="53946"/>
    <cellStyle name="Normal 3 2 2 7 3 2 3 3" xfId="39622"/>
    <cellStyle name="Normal 3 2 2 7 3 2 4" xfId="18048"/>
    <cellStyle name="Normal 3 2 2 7 3 2 4 2" xfId="46784"/>
    <cellStyle name="Normal 3 2 2 7 3 2 5" xfId="32460"/>
    <cellStyle name="Normal 3 2 2 7 3 3" xfId="5365"/>
    <cellStyle name="Normal 3 2 2 7 3 3 2" xfId="12625"/>
    <cellStyle name="Normal 3 2 2 7 3 3 2 2" xfId="27003"/>
    <cellStyle name="Normal 3 2 2 7 3 3 2 2 2" xfId="55737"/>
    <cellStyle name="Normal 3 2 2 7 3 3 2 3" xfId="41413"/>
    <cellStyle name="Normal 3 2 2 7 3 3 3" xfId="19840"/>
    <cellStyle name="Normal 3 2 2 7 3 3 3 2" xfId="48575"/>
    <cellStyle name="Normal 3 2 2 7 3 3 4" xfId="34251"/>
    <cellStyle name="Normal 3 2 2 7 3 4" xfId="9038"/>
    <cellStyle name="Normal 3 2 2 7 3 4 2" xfId="23421"/>
    <cellStyle name="Normal 3 2 2 7 3 4 2 2" xfId="52156"/>
    <cellStyle name="Normal 3 2 2 7 3 4 3" xfId="37832"/>
    <cellStyle name="Normal 3 2 2 7 3 5" xfId="16258"/>
    <cellStyle name="Normal 3 2 2 7 3 5 2" xfId="44994"/>
    <cellStyle name="Normal 3 2 2 7 3 6" xfId="30670"/>
    <cellStyle name="Normal 3 2 2 7 4" xfId="2600"/>
    <cellStyle name="Normal 3 2 2 7 4 2" xfId="6260"/>
    <cellStyle name="Normal 3 2 2 7 4 2 2" xfId="13520"/>
    <cellStyle name="Normal 3 2 2 7 4 2 2 2" xfId="27898"/>
    <cellStyle name="Normal 3 2 2 7 4 2 2 2 2" xfId="56632"/>
    <cellStyle name="Normal 3 2 2 7 4 2 2 3" xfId="42308"/>
    <cellStyle name="Normal 3 2 2 7 4 2 3" xfId="20735"/>
    <cellStyle name="Normal 3 2 2 7 4 2 3 2" xfId="49470"/>
    <cellStyle name="Normal 3 2 2 7 4 2 4" xfId="35146"/>
    <cellStyle name="Normal 3 2 2 7 4 3" xfId="9933"/>
    <cellStyle name="Normal 3 2 2 7 4 3 2" xfId="24316"/>
    <cellStyle name="Normal 3 2 2 7 4 3 2 2" xfId="53051"/>
    <cellStyle name="Normal 3 2 2 7 4 3 3" xfId="38727"/>
    <cellStyle name="Normal 3 2 2 7 4 4" xfId="17153"/>
    <cellStyle name="Normal 3 2 2 7 4 4 2" xfId="45889"/>
    <cellStyle name="Normal 3 2 2 7 4 5" xfId="31565"/>
    <cellStyle name="Normal 3 2 2 7 5" xfId="4464"/>
    <cellStyle name="Normal 3 2 2 7 5 2" xfId="11730"/>
    <cellStyle name="Normal 3 2 2 7 5 2 2" xfId="26108"/>
    <cellStyle name="Normal 3 2 2 7 5 2 2 2" xfId="54842"/>
    <cellStyle name="Normal 3 2 2 7 5 2 3" xfId="40518"/>
    <cellStyle name="Normal 3 2 2 7 5 3" xfId="18945"/>
    <cellStyle name="Normal 3 2 2 7 5 3 2" xfId="47680"/>
    <cellStyle name="Normal 3 2 2 7 5 4" xfId="33356"/>
    <cellStyle name="Normal 3 2 2 7 6" xfId="8137"/>
    <cellStyle name="Normal 3 2 2 7 6 2" xfId="22526"/>
    <cellStyle name="Normal 3 2 2 7 6 2 2" xfId="51261"/>
    <cellStyle name="Normal 3 2 2 7 6 3" xfId="36937"/>
    <cellStyle name="Normal 3 2 2 7 7" xfId="15363"/>
    <cellStyle name="Normal 3 2 2 7 7 2" xfId="44099"/>
    <cellStyle name="Normal 3 2 2 7 8" xfId="29775"/>
    <cellStyle name="Normal 3 2 2 8" xfId="944"/>
    <cellStyle name="Normal 3 2 2 8 2" xfId="1927"/>
    <cellStyle name="Normal 3 2 2 8 2 2" xfId="3719"/>
    <cellStyle name="Normal 3 2 2 8 2 2 2" xfId="7378"/>
    <cellStyle name="Normal 3 2 2 8 2 2 2 2" xfId="14638"/>
    <cellStyle name="Normal 3 2 2 8 2 2 2 2 2" xfId="29016"/>
    <cellStyle name="Normal 3 2 2 8 2 2 2 2 2 2" xfId="57750"/>
    <cellStyle name="Normal 3 2 2 8 2 2 2 2 3" xfId="43426"/>
    <cellStyle name="Normal 3 2 2 8 2 2 2 3" xfId="21853"/>
    <cellStyle name="Normal 3 2 2 8 2 2 2 3 2" xfId="50588"/>
    <cellStyle name="Normal 3 2 2 8 2 2 2 4" xfId="36264"/>
    <cellStyle name="Normal 3 2 2 8 2 2 3" xfId="11051"/>
    <cellStyle name="Normal 3 2 2 8 2 2 3 2" xfId="25434"/>
    <cellStyle name="Normal 3 2 2 8 2 2 3 2 2" xfId="54169"/>
    <cellStyle name="Normal 3 2 2 8 2 2 3 3" xfId="39845"/>
    <cellStyle name="Normal 3 2 2 8 2 2 4" xfId="18271"/>
    <cellStyle name="Normal 3 2 2 8 2 2 4 2" xfId="47007"/>
    <cellStyle name="Normal 3 2 2 8 2 2 5" xfId="32683"/>
    <cellStyle name="Normal 3 2 2 8 2 3" xfId="5588"/>
    <cellStyle name="Normal 3 2 2 8 2 3 2" xfId="12848"/>
    <cellStyle name="Normal 3 2 2 8 2 3 2 2" xfId="27226"/>
    <cellStyle name="Normal 3 2 2 8 2 3 2 2 2" xfId="55960"/>
    <cellStyle name="Normal 3 2 2 8 2 3 2 3" xfId="41636"/>
    <cellStyle name="Normal 3 2 2 8 2 3 3" xfId="20063"/>
    <cellStyle name="Normal 3 2 2 8 2 3 3 2" xfId="48798"/>
    <cellStyle name="Normal 3 2 2 8 2 3 4" xfId="34474"/>
    <cellStyle name="Normal 3 2 2 8 2 4" xfId="9261"/>
    <cellStyle name="Normal 3 2 2 8 2 4 2" xfId="23644"/>
    <cellStyle name="Normal 3 2 2 8 2 4 2 2" xfId="52379"/>
    <cellStyle name="Normal 3 2 2 8 2 4 3" xfId="38055"/>
    <cellStyle name="Normal 3 2 2 8 2 5" xfId="16481"/>
    <cellStyle name="Normal 3 2 2 8 2 5 2" xfId="45217"/>
    <cellStyle name="Normal 3 2 2 8 2 6" xfId="30893"/>
    <cellStyle name="Normal 3 2 2 8 3" xfId="2823"/>
    <cellStyle name="Normal 3 2 2 8 3 2" xfId="6483"/>
    <cellStyle name="Normal 3 2 2 8 3 2 2" xfId="13743"/>
    <cellStyle name="Normal 3 2 2 8 3 2 2 2" xfId="28121"/>
    <cellStyle name="Normal 3 2 2 8 3 2 2 2 2" xfId="56855"/>
    <cellStyle name="Normal 3 2 2 8 3 2 2 3" xfId="42531"/>
    <cellStyle name="Normal 3 2 2 8 3 2 3" xfId="20958"/>
    <cellStyle name="Normal 3 2 2 8 3 2 3 2" xfId="49693"/>
    <cellStyle name="Normal 3 2 2 8 3 2 4" xfId="35369"/>
    <cellStyle name="Normal 3 2 2 8 3 3" xfId="10156"/>
    <cellStyle name="Normal 3 2 2 8 3 3 2" xfId="24539"/>
    <cellStyle name="Normal 3 2 2 8 3 3 2 2" xfId="53274"/>
    <cellStyle name="Normal 3 2 2 8 3 3 3" xfId="38950"/>
    <cellStyle name="Normal 3 2 2 8 3 4" xfId="17376"/>
    <cellStyle name="Normal 3 2 2 8 3 4 2" xfId="46112"/>
    <cellStyle name="Normal 3 2 2 8 3 5" xfId="31788"/>
    <cellStyle name="Normal 3 2 2 8 4" xfId="4688"/>
    <cellStyle name="Normal 3 2 2 8 4 2" xfId="11953"/>
    <cellStyle name="Normal 3 2 2 8 4 2 2" xfId="26331"/>
    <cellStyle name="Normal 3 2 2 8 4 2 2 2" xfId="55065"/>
    <cellStyle name="Normal 3 2 2 8 4 2 3" xfId="40741"/>
    <cellStyle name="Normal 3 2 2 8 4 3" xfId="19168"/>
    <cellStyle name="Normal 3 2 2 8 4 3 2" xfId="47903"/>
    <cellStyle name="Normal 3 2 2 8 4 4" xfId="33579"/>
    <cellStyle name="Normal 3 2 2 8 5" xfId="8360"/>
    <cellStyle name="Normal 3 2 2 8 5 2" xfId="22749"/>
    <cellStyle name="Normal 3 2 2 8 5 2 2" xfId="51484"/>
    <cellStyle name="Normal 3 2 2 8 5 3" xfId="37160"/>
    <cellStyle name="Normal 3 2 2 8 6" xfId="15586"/>
    <cellStyle name="Normal 3 2 2 8 6 2" xfId="44322"/>
    <cellStyle name="Normal 3 2 2 8 7" xfId="29998"/>
    <cellStyle name="Normal 3 2 2 9" xfId="1444"/>
    <cellStyle name="Normal 3 2 2 9 2" xfId="3272"/>
    <cellStyle name="Normal 3 2 2 9 2 2" xfId="6931"/>
    <cellStyle name="Normal 3 2 2 9 2 2 2" xfId="14191"/>
    <cellStyle name="Normal 3 2 2 9 2 2 2 2" xfId="28569"/>
    <cellStyle name="Normal 3 2 2 9 2 2 2 2 2" xfId="57303"/>
    <cellStyle name="Normal 3 2 2 9 2 2 2 3" xfId="42979"/>
    <cellStyle name="Normal 3 2 2 9 2 2 3" xfId="21406"/>
    <cellStyle name="Normal 3 2 2 9 2 2 3 2" xfId="50141"/>
    <cellStyle name="Normal 3 2 2 9 2 2 4" xfId="35817"/>
    <cellStyle name="Normal 3 2 2 9 2 3" xfId="10604"/>
    <cellStyle name="Normal 3 2 2 9 2 3 2" xfId="24987"/>
    <cellStyle name="Normal 3 2 2 9 2 3 2 2" xfId="53722"/>
    <cellStyle name="Normal 3 2 2 9 2 3 3" xfId="39398"/>
    <cellStyle name="Normal 3 2 2 9 2 4" xfId="17824"/>
    <cellStyle name="Normal 3 2 2 9 2 4 2" xfId="46560"/>
    <cellStyle name="Normal 3 2 2 9 2 5" xfId="32236"/>
    <cellStyle name="Normal 3 2 2 9 3" xfId="5139"/>
    <cellStyle name="Normal 3 2 2 9 3 2" xfId="12401"/>
    <cellStyle name="Normal 3 2 2 9 3 2 2" xfId="26779"/>
    <cellStyle name="Normal 3 2 2 9 3 2 2 2" xfId="55513"/>
    <cellStyle name="Normal 3 2 2 9 3 2 3" xfId="41189"/>
    <cellStyle name="Normal 3 2 2 9 3 3" xfId="19616"/>
    <cellStyle name="Normal 3 2 2 9 3 3 2" xfId="48351"/>
    <cellStyle name="Normal 3 2 2 9 3 4" xfId="34027"/>
    <cellStyle name="Normal 3 2 2 9 4" xfId="8811"/>
    <cellStyle name="Normal 3 2 2 9 4 2" xfId="23197"/>
    <cellStyle name="Normal 3 2 2 9 4 2 2" xfId="51932"/>
    <cellStyle name="Normal 3 2 2 9 4 3" xfId="37608"/>
    <cellStyle name="Normal 3 2 2 9 5" xfId="16034"/>
    <cellStyle name="Normal 3 2 2 9 5 2" xfId="44770"/>
    <cellStyle name="Normal 3 2 2 9 6" xfId="30446"/>
    <cellStyle name="Normal 3 2 3" xfId="188"/>
    <cellStyle name="Normal 3 2 3 10" xfId="4228"/>
    <cellStyle name="Normal 3 2 3 10 2" xfId="11509"/>
    <cellStyle name="Normal 3 2 3 10 2 2" xfId="25889"/>
    <cellStyle name="Normal 3 2 3 10 2 2 2" xfId="54623"/>
    <cellStyle name="Normal 3 2 3 10 2 3" xfId="40299"/>
    <cellStyle name="Normal 3 2 3 10 3" xfId="18726"/>
    <cellStyle name="Normal 3 2 3 10 3 2" xfId="47461"/>
    <cellStyle name="Normal 3 2 3 10 4" xfId="33137"/>
    <cellStyle name="Normal 3 2 3 11" xfId="7897"/>
    <cellStyle name="Normal 3 2 3 11 2" xfId="22307"/>
    <cellStyle name="Normal 3 2 3 11 2 2" xfId="51042"/>
    <cellStyle name="Normal 3 2 3 11 3" xfId="36718"/>
    <cellStyle name="Normal 3 2 3 12" xfId="15144"/>
    <cellStyle name="Normal 3 2 3 12 2" xfId="43880"/>
    <cellStyle name="Normal 3 2 3 13" xfId="29556"/>
    <cellStyle name="Normal 3 2 3 2" xfId="290"/>
    <cellStyle name="Normal 3 2 3 2 10" xfId="7917"/>
    <cellStyle name="Normal 3 2 3 2 10 2" xfId="22321"/>
    <cellStyle name="Normal 3 2 3 2 10 2 2" xfId="51056"/>
    <cellStyle name="Normal 3 2 3 2 10 3" xfId="36732"/>
    <cellStyle name="Normal 3 2 3 2 11" xfId="15158"/>
    <cellStyle name="Normal 3 2 3 2 11 2" xfId="43894"/>
    <cellStyle name="Normal 3 2 3 2 12" xfId="29570"/>
    <cellStyle name="Normal 3 2 3 2 2" xfId="364"/>
    <cellStyle name="Normal 3 2 3 2 2 10" xfId="15186"/>
    <cellStyle name="Normal 3 2 3 2 2 10 2" xfId="43922"/>
    <cellStyle name="Normal 3 2 3 2 2 11" xfId="29598"/>
    <cellStyle name="Normal 3 2 3 2 2 2" xfId="464"/>
    <cellStyle name="Normal 3 2 3 2 2 2 10" xfId="29654"/>
    <cellStyle name="Normal 3 2 3 2 2 2 2" xfId="664"/>
    <cellStyle name="Normal 3 2 3 2 2 2 2 2" xfId="936"/>
    <cellStyle name="Normal 3 2 3 2 2 2 2 2 2" xfId="1383"/>
    <cellStyle name="Normal 3 2 3 2 2 2 2 2 2 2" xfId="2366"/>
    <cellStyle name="Normal 3 2 3 2 2 2 2 2 2 2 2" xfId="4158"/>
    <cellStyle name="Normal 3 2 3 2 2 2 2 2 2 2 2 2" xfId="7817"/>
    <cellStyle name="Normal 3 2 3 2 2 2 2 2 2 2 2 2 2" xfId="15077"/>
    <cellStyle name="Normal 3 2 3 2 2 2 2 2 2 2 2 2 2 2" xfId="29455"/>
    <cellStyle name="Normal 3 2 3 2 2 2 2 2 2 2 2 2 2 2 2" xfId="58189"/>
    <cellStyle name="Normal 3 2 3 2 2 2 2 2 2 2 2 2 2 3" xfId="43865"/>
    <cellStyle name="Normal 3 2 3 2 2 2 2 2 2 2 2 2 3" xfId="22292"/>
    <cellStyle name="Normal 3 2 3 2 2 2 2 2 2 2 2 2 3 2" xfId="51027"/>
    <cellStyle name="Normal 3 2 3 2 2 2 2 2 2 2 2 2 4" xfId="36703"/>
    <cellStyle name="Normal 3 2 3 2 2 2 2 2 2 2 2 3" xfId="11490"/>
    <cellStyle name="Normal 3 2 3 2 2 2 2 2 2 2 2 3 2" xfId="25873"/>
    <cellStyle name="Normal 3 2 3 2 2 2 2 2 2 2 2 3 2 2" xfId="54608"/>
    <cellStyle name="Normal 3 2 3 2 2 2 2 2 2 2 2 3 3" xfId="40284"/>
    <cellStyle name="Normal 3 2 3 2 2 2 2 2 2 2 2 4" xfId="18710"/>
    <cellStyle name="Normal 3 2 3 2 2 2 2 2 2 2 2 4 2" xfId="47446"/>
    <cellStyle name="Normal 3 2 3 2 2 2 2 2 2 2 2 5" xfId="33122"/>
    <cellStyle name="Normal 3 2 3 2 2 2 2 2 2 2 3" xfId="6027"/>
    <cellStyle name="Normal 3 2 3 2 2 2 2 2 2 2 3 2" xfId="13287"/>
    <cellStyle name="Normal 3 2 3 2 2 2 2 2 2 2 3 2 2" xfId="27665"/>
    <cellStyle name="Normal 3 2 3 2 2 2 2 2 2 2 3 2 2 2" xfId="56399"/>
    <cellStyle name="Normal 3 2 3 2 2 2 2 2 2 2 3 2 3" xfId="42075"/>
    <cellStyle name="Normal 3 2 3 2 2 2 2 2 2 2 3 3" xfId="20502"/>
    <cellStyle name="Normal 3 2 3 2 2 2 2 2 2 2 3 3 2" xfId="49237"/>
    <cellStyle name="Normal 3 2 3 2 2 2 2 2 2 2 3 4" xfId="34913"/>
    <cellStyle name="Normal 3 2 3 2 2 2 2 2 2 2 4" xfId="9700"/>
    <cellStyle name="Normal 3 2 3 2 2 2 2 2 2 2 4 2" xfId="24083"/>
    <cellStyle name="Normal 3 2 3 2 2 2 2 2 2 2 4 2 2" xfId="52818"/>
    <cellStyle name="Normal 3 2 3 2 2 2 2 2 2 2 4 3" xfId="38494"/>
    <cellStyle name="Normal 3 2 3 2 2 2 2 2 2 2 5" xfId="16920"/>
    <cellStyle name="Normal 3 2 3 2 2 2 2 2 2 2 5 2" xfId="45656"/>
    <cellStyle name="Normal 3 2 3 2 2 2 2 2 2 2 6" xfId="31332"/>
    <cellStyle name="Normal 3 2 3 2 2 2 2 2 2 3" xfId="3262"/>
    <cellStyle name="Normal 3 2 3 2 2 2 2 2 2 3 2" xfId="6922"/>
    <cellStyle name="Normal 3 2 3 2 2 2 2 2 2 3 2 2" xfId="14182"/>
    <cellStyle name="Normal 3 2 3 2 2 2 2 2 2 3 2 2 2" xfId="28560"/>
    <cellStyle name="Normal 3 2 3 2 2 2 2 2 2 3 2 2 2 2" xfId="57294"/>
    <cellStyle name="Normal 3 2 3 2 2 2 2 2 2 3 2 2 3" xfId="42970"/>
    <cellStyle name="Normal 3 2 3 2 2 2 2 2 2 3 2 3" xfId="21397"/>
    <cellStyle name="Normal 3 2 3 2 2 2 2 2 2 3 2 3 2" xfId="50132"/>
    <cellStyle name="Normal 3 2 3 2 2 2 2 2 2 3 2 4" xfId="35808"/>
    <cellStyle name="Normal 3 2 3 2 2 2 2 2 2 3 3" xfId="10595"/>
    <cellStyle name="Normal 3 2 3 2 2 2 2 2 2 3 3 2" xfId="24978"/>
    <cellStyle name="Normal 3 2 3 2 2 2 2 2 2 3 3 2 2" xfId="53713"/>
    <cellStyle name="Normal 3 2 3 2 2 2 2 2 2 3 3 3" xfId="39389"/>
    <cellStyle name="Normal 3 2 3 2 2 2 2 2 2 3 4" xfId="17815"/>
    <cellStyle name="Normal 3 2 3 2 2 2 2 2 2 3 4 2" xfId="46551"/>
    <cellStyle name="Normal 3 2 3 2 2 2 2 2 2 3 5" xfId="32227"/>
    <cellStyle name="Normal 3 2 3 2 2 2 2 2 2 4" xfId="5127"/>
    <cellStyle name="Normal 3 2 3 2 2 2 2 2 2 4 2" xfId="12392"/>
    <cellStyle name="Normal 3 2 3 2 2 2 2 2 2 4 2 2" xfId="26770"/>
    <cellStyle name="Normal 3 2 3 2 2 2 2 2 2 4 2 2 2" xfId="55504"/>
    <cellStyle name="Normal 3 2 3 2 2 2 2 2 2 4 2 3" xfId="41180"/>
    <cellStyle name="Normal 3 2 3 2 2 2 2 2 2 4 3" xfId="19607"/>
    <cellStyle name="Normal 3 2 3 2 2 2 2 2 2 4 3 2" xfId="48342"/>
    <cellStyle name="Normal 3 2 3 2 2 2 2 2 2 4 4" xfId="34018"/>
    <cellStyle name="Normal 3 2 3 2 2 2 2 2 2 5" xfId="8799"/>
    <cellStyle name="Normal 3 2 3 2 2 2 2 2 2 5 2" xfId="23188"/>
    <cellStyle name="Normal 3 2 3 2 2 2 2 2 2 5 2 2" xfId="51923"/>
    <cellStyle name="Normal 3 2 3 2 2 2 2 2 2 5 3" xfId="37599"/>
    <cellStyle name="Normal 3 2 3 2 2 2 2 2 2 6" xfId="16025"/>
    <cellStyle name="Normal 3 2 3 2 2 2 2 2 2 6 2" xfId="44761"/>
    <cellStyle name="Normal 3 2 3 2 2 2 2 2 2 7" xfId="30437"/>
    <cellStyle name="Normal 3 2 3 2 2 2 2 2 3" xfId="1919"/>
    <cellStyle name="Normal 3 2 3 2 2 2 2 2 3 2" xfId="3711"/>
    <cellStyle name="Normal 3 2 3 2 2 2 2 2 3 2 2" xfId="7370"/>
    <cellStyle name="Normal 3 2 3 2 2 2 2 2 3 2 2 2" xfId="14630"/>
    <cellStyle name="Normal 3 2 3 2 2 2 2 2 3 2 2 2 2" xfId="29008"/>
    <cellStyle name="Normal 3 2 3 2 2 2 2 2 3 2 2 2 2 2" xfId="57742"/>
    <cellStyle name="Normal 3 2 3 2 2 2 2 2 3 2 2 2 3" xfId="43418"/>
    <cellStyle name="Normal 3 2 3 2 2 2 2 2 3 2 2 3" xfId="21845"/>
    <cellStyle name="Normal 3 2 3 2 2 2 2 2 3 2 2 3 2" xfId="50580"/>
    <cellStyle name="Normal 3 2 3 2 2 2 2 2 3 2 2 4" xfId="36256"/>
    <cellStyle name="Normal 3 2 3 2 2 2 2 2 3 2 3" xfId="11043"/>
    <cellStyle name="Normal 3 2 3 2 2 2 2 2 3 2 3 2" xfId="25426"/>
    <cellStyle name="Normal 3 2 3 2 2 2 2 2 3 2 3 2 2" xfId="54161"/>
    <cellStyle name="Normal 3 2 3 2 2 2 2 2 3 2 3 3" xfId="39837"/>
    <cellStyle name="Normal 3 2 3 2 2 2 2 2 3 2 4" xfId="18263"/>
    <cellStyle name="Normal 3 2 3 2 2 2 2 2 3 2 4 2" xfId="46999"/>
    <cellStyle name="Normal 3 2 3 2 2 2 2 2 3 2 5" xfId="32675"/>
    <cellStyle name="Normal 3 2 3 2 2 2 2 2 3 3" xfId="5580"/>
    <cellStyle name="Normal 3 2 3 2 2 2 2 2 3 3 2" xfId="12840"/>
    <cellStyle name="Normal 3 2 3 2 2 2 2 2 3 3 2 2" xfId="27218"/>
    <cellStyle name="Normal 3 2 3 2 2 2 2 2 3 3 2 2 2" xfId="55952"/>
    <cellStyle name="Normal 3 2 3 2 2 2 2 2 3 3 2 3" xfId="41628"/>
    <cellStyle name="Normal 3 2 3 2 2 2 2 2 3 3 3" xfId="20055"/>
    <cellStyle name="Normal 3 2 3 2 2 2 2 2 3 3 3 2" xfId="48790"/>
    <cellStyle name="Normal 3 2 3 2 2 2 2 2 3 3 4" xfId="34466"/>
    <cellStyle name="Normal 3 2 3 2 2 2 2 2 3 4" xfId="9253"/>
    <cellStyle name="Normal 3 2 3 2 2 2 2 2 3 4 2" xfId="23636"/>
    <cellStyle name="Normal 3 2 3 2 2 2 2 2 3 4 2 2" xfId="52371"/>
    <cellStyle name="Normal 3 2 3 2 2 2 2 2 3 4 3" xfId="38047"/>
    <cellStyle name="Normal 3 2 3 2 2 2 2 2 3 5" xfId="16473"/>
    <cellStyle name="Normal 3 2 3 2 2 2 2 2 3 5 2" xfId="45209"/>
    <cellStyle name="Normal 3 2 3 2 2 2 2 2 3 6" xfId="30885"/>
    <cellStyle name="Normal 3 2 3 2 2 2 2 2 4" xfId="2815"/>
    <cellStyle name="Normal 3 2 3 2 2 2 2 2 4 2" xfId="6475"/>
    <cellStyle name="Normal 3 2 3 2 2 2 2 2 4 2 2" xfId="13735"/>
    <cellStyle name="Normal 3 2 3 2 2 2 2 2 4 2 2 2" xfId="28113"/>
    <cellStyle name="Normal 3 2 3 2 2 2 2 2 4 2 2 2 2" xfId="56847"/>
    <cellStyle name="Normal 3 2 3 2 2 2 2 2 4 2 2 3" xfId="42523"/>
    <cellStyle name="Normal 3 2 3 2 2 2 2 2 4 2 3" xfId="20950"/>
    <cellStyle name="Normal 3 2 3 2 2 2 2 2 4 2 3 2" xfId="49685"/>
    <cellStyle name="Normal 3 2 3 2 2 2 2 2 4 2 4" xfId="35361"/>
    <cellStyle name="Normal 3 2 3 2 2 2 2 2 4 3" xfId="10148"/>
    <cellStyle name="Normal 3 2 3 2 2 2 2 2 4 3 2" xfId="24531"/>
    <cellStyle name="Normal 3 2 3 2 2 2 2 2 4 3 2 2" xfId="53266"/>
    <cellStyle name="Normal 3 2 3 2 2 2 2 2 4 3 3" xfId="38942"/>
    <cellStyle name="Normal 3 2 3 2 2 2 2 2 4 4" xfId="17368"/>
    <cellStyle name="Normal 3 2 3 2 2 2 2 2 4 4 2" xfId="46104"/>
    <cellStyle name="Normal 3 2 3 2 2 2 2 2 4 5" xfId="31780"/>
    <cellStyle name="Normal 3 2 3 2 2 2 2 2 5" xfId="4680"/>
    <cellStyle name="Normal 3 2 3 2 2 2 2 2 5 2" xfId="11945"/>
    <cellStyle name="Normal 3 2 3 2 2 2 2 2 5 2 2" xfId="26323"/>
    <cellStyle name="Normal 3 2 3 2 2 2 2 2 5 2 2 2" xfId="55057"/>
    <cellStyle name="Normal 3 2 3 2 2 2 2 2 5 2 3" xfId="40733"/>
    <cellStyle name="Normal 3 2 3 2 2 2 2 2 5 3" xfId="19160"/>
    <cellStyle name="Normal 3 2 3 2 2 2 2 2 5 3 2" xfId="47895"/>
    <cellStyle name="Normal 3 2 3 2 2 2 2 2 5 4" xfId="33571"/>
    <cellStyle name="Normal 3 2 3 2 2 2 2 2 6" xfId="8352"/>
    <cellStyle name="Normal 3 2 3 2 2 2 2 2 6 2" xfId="22741"/>
    <cellStyle name="Normal 3 2 3 2 2 2 2 2 6 2 2" xfId="51476"/>
    <cellStyle name="Normal 3 2 3 2 2 2 2 2 6 3" xfId="37152"/>
    <cellStyle name="Normal 3 2 3 2 2 2 2 2 7" xfId="15578"/>
    <cellStyle name="Normal 3 2 3 2 2 2 2 2 7 2" xfId="44314"/>
    <cellStyle name="Normal 3 2 3 2 2 2 2 2 8" xfId="29990"/>
    <cellStyle name="Normal 3 2 3 2 2 2 2 3" xfId="1159"/>
    <cellStyle name="Normal 3 2 3 2 2 2 2 3 2" xfId="2142"/>
    <cellStyle name="Normal 3 2 3 2 2 2 2 3 2 2" xfId="3934"/>
    <cellStyle name="Normal 3 2 3 2 2 2 2 3 2 2 2" xfId="7593"/>
    <cellStyle name="Normal 3 2 3 2 2 2 2 3 2 2 2 2" xfId="14853"/>
    <cellStyle name="Normal 3 2 3 2 2 2 2 3 2 2 2 2 2" xfId="29231"/>
    <cellStyle name="Normal 3 2 3 2 2 2 2 3 2 2 2 2 2 2" xfId="57965"/>
    <cellStyle name="Normal 3 2 3 2 2 2 2 3 2 2 2 2 3" xfId="43641"/>
    <cellStyle name="Normal 3 2 3 2 2 2 2 3 2 2 2 3" xfId="22068"/>
    <cellStyle name="Normal 3 2 3 2 2 2 2 3 2 2 2 3 2" xfId="50803"/>
    <cellStyle name="Normal 3 2 3 2 2 2 2 3 2 2 2 4" xfId="36479"/>
    <cellStyle name="Normal 3 2 3 2 2 2 2 3 2 2 3" xfId="11266"/>
    <cellStyle name="Normal 3 2 3 2 2 2 2 3 2 2 3 2" xfId="25649"/>
    <cellStyle name="Normal 3 2 3 2 2 2 2 3 2 2 3 2 2" xfId="54384"/>
    <cellStyle name="Normal 3 2 3 2 2 2 2 3 2 2 3 3" xfId="40060"/>
    <cellStyle name="Normal 3 2 3 2 2 2 2 3 2 2 4" xfId="18486"/>
    <cellStyle name="Normal 3 2 3 2 2 2 2 3 2 2 4 2" xfId="47222"/>
    <cellStyle name="Normal 3 2 3 2 2 2 2 3 2 2 5" xfId="32898"/>
    <cellStyle name="Normal 3 2 3 2 2 2 2 3 2 3" xfId="5803"/>
    <cellStyle name="Normal 3 2 3 2 2 2 2 3 2 3 2" xfId="13063"/>
    <cellStyle name="Normal 3 2 3 2 2 2 2 3 2 3 2 2" xfId="27441"/>
    <cellStyle name="Normal 3 2 3 2 2 2 2 3 2 3 2 2 2" xfId="56175"/>
    <cellStyle name="Normal 3 2 3 2 2 2 2 3 2 3 2 3" xfId="41851"/>
    <cellStyle name="Normal 3 2 3 2 2 2 2 3 2 3 3" xfId="20278"/>
    <cellStyle name="Normal 3 2 3 2 2 2 2 3 2 3 3 2" xfId="49013"/>
    <cellStyle name="Normal 3 2 3 2 2 2 2 3 2 3 4" xfId="34689"/>
    <cellStyle name="Normal 3 2 3 2 2 2 2 3 2 4" xfId="9476"/>
    <cellStyle name="Normal 3 2 3 2 2 2 2 3 2 4 2" xfId="23859"/>
    <cellStyle name="Normal 3 2 3 2 2 2 2 3 2 4 2 2" xfId="52594"/>
    <cellStyle name="Normal 3 2 3 2 2 2 2 3 2 4 3" xfId="38270"/>
    <cellStyle name="Normal 3 2 3 2 2 2 2 3 2 5" xfId="16696"/>
    <cellStyle name="Normal 3 2 3 2 2 2 2 3 2 5 2" xfId="45432"/>
    <cellStyle name="Normal 3 2 3 2 2 2 2 3 2 6" xfId="31108"/>
    <cellStyle name="Normal 3 2 3 2 2 2 2 3 3" xfId="3038"/>
    <cellStyle name="Normal 3 2 3 2 2 2 2 3 3 2" xfId="6698"/>
    <cellStyle name="Normal 3 2 3 2 2 2 2 3 3 2 2" xfId="13958"/>
    <cellStyle name="Normal 3 2 3 2 2 2 2 3 3 2 2 2" xfId="28336"/>
    <cellStyle name="Normal 3 2 3 2 2 2 2 3 3 2 2 2 2" xfId="57070"/>
    <cellStyle name="Normal 3 2 3 2 2 2 2 3 3 2 2 3" xfId="42746"/>
    <cellStyle name="Normal 3 2 3 2 2 2 2 3 3 2 3" xfId="21173"/>
    <cellStyle name="Normal 3 2 3 2 2 2 2 3 3 2 3 2" xfId="49908"/>
    <cellStyle name="Normal 3 2 3 2 2 2 2 3 3 2 4" xfId="35584"/>
    <cellStyle name="Normal 3 2 3 2 2 2 2 3 3 3" xfId="10371"/>
    <cellStyle name="Normal 3 2 3 2 2 2 2 3 3 3 2" xfId="24754"/>
    <cellStyle name="Normal 3 2 3 2 2 2 2 3 3 3 2 2" xfId="53489"/>
    <cellStyle name="Normal 3 2 3 2 2 2 2 3 3 3 3" xfId="39165"/>
    <cellStyle name="Normal 3 2 3 2 2 2 2 3 3 4" xfId="17591"/>
    <cellStyle name="Normal 3 2 3 2 2 2 2 3 3 4 2" xfId="46327"/>
    <cellStyle name="Normal 3 2 3 2 2 2 2 3 3 5" xfId="32003"/>
    <cellStyle name="Normal 3 2 3 2 2 2 2 3 4" xfId="4903"/>
    <cellStyle name="Normal 3 2 3 2 2 2 2 3 4 2" xfId="12168"/>
    <cellStyle name="Normal 3 2 3 2 2 2 2 3 4 2 2" xfId="26546"/>
    <cellStyle name="Normal 3 2 3 2 2 2 2 3 4 2 2 2" xfId="55280"/>
    <cellStyle name="Normal 3 2 3 2 2 2 2 3 4 2 3" xfId="40956"/>
    <cellStyle name="Normal 3 2 3 2 2 2 2 3 4 3" xfId="19383"/>
    <cellStyle name="Normal 3 2 3 2 2 2 2 3 4 3 2" xfId="48118"/>
    <cellStyle name="Normal 3 2 3 2 2 2 2 3 4 4" xfId="33794"/>
    <cellStyle name="Normal 3 2 3 2 2 2 2 3 5" xfId="8575"/>
    <cellStyle name="Normal 3 2 3 2 2 2 2 3 5 2" xfId="22964"/>
    <cellStyle name="Normal 3 2 3 2 2 2 2 3 5 2 2" xfId="51699"/>
    <cellStyle name="Normal 3 2 3 2 2 2 2 3 5 3" xfId="37375"/>
    <cellStyle name="Normal 3 2 3 2 2 2 2 3 6" xfId="15801"/>
    <cellStyle name="Normal 3 2 3 2 2 2 2 3 6 2" xfId="44537"/>
    <cellStyle name="Normal 3 2 3 2 2 2 2 3 7" xfId="30213"/>
    <cellStyle name="Normal 3 2 3 2 2 2 2 4" xfId="1691"/>
    <cellStyle name="Normal 3 2 3 2 2 2 2 4 2" xfId="3487"/>
    <cellStyle name="Normal 3 2 3 2 2 2 2 4 2 2" xfId="7146"/>
    <cellStyle name="Normal 3 2 3 2 2 2 2 4 2 2 2" xfId="14406"/>
    <cellStyle name="Normal 3 2 3 2 2 2 2 4 2 2 2 2" xfId="28784"/>
    <cellStyle name="Normal 3 2 3 2 2 2 2 4 2 2 2 2 2" xfId="57518"/>
    <cellStyle name="Normal 3 2 3 2 2 2 2 4 2 2 2 3" xfId="43194"/>
    <cellStyle name="Normal 3 2 3 2 2 2 2 4 2 2 3" xfId="21621"/>
    <cellStyle name="Normal 3 2 3 2 2 2 2 4 2 2 3 2" xfId="50356"/>
    <cellStyle name="Normal 3 2 3 2 2 2 2 4 2 2 4" xfId="36032"/>
    <cellStyle name="Normal 3 2 3 2 2 2 2 4 2 3" xfId="10819"/>
    <cellStyle name="Normal 3 2 3 2 2 2 2 4 2 3 2" xfId="25202"/>
    <cellStyle name="Normal 3 2 3 2 2 2 2 4 2 3 2 2" xfId="53937"/>
    <cellStyle name="Normal 3 2 3 2 2 2 2 4 2 3 3" xfId="39613"/>
    <cellStyle name="Normal 3 2 3 2 2 2 2 4 2 4" xfId="18039"/>
    <cellStyle name="Normal 3 2 3 2 2 2 2 4 2 4 2" xfId="46775"/>
    <cellStyle name="Normal 3 2 3 2 2 2 2 4 2 5" xfId="32451"/>
    <cellStyle name="Normal 3 2 3 2 2 2 2 4 3" xfId="5356"/>
    <cellStyle name="Normal 3 2 3 2 2 2 2 4 3 2" xfId="12616"/>
    <cellStyle name="Normal 3 2 3 2 2 2 2 4 3 2 2" xfId="26994"/>
    <cellStyle name="Normal 3 2 3 2 2 2 2 4 3 2 2 2" xfId="55728"/>
    <cellStyle name="Normal 3 2 3 2 2 2 2 4 3 2 3" xfId="41404"/>
    <cellStyle name="Normal 3 2 3 2 2 2 2 4 3 3" xfId="19831"/>
    <cellStyle name="Normal 3 2 3 2 2 2 2 4 3 3 2" xfId="48566"/>
    <cellStyle name="Normal 3 2 3 2 2 2 2 4 3 4" xfId="34242"/>
    <cellStyle name="Normal 3 2 3 2 2 2 2 4 4" xfId="9029"/>
    <cellStyle name="Normal 3 2 3 2 2 2 2 4 4 2" xfId="23412"/>
    <cellStyle name="Normal 3 2 3 2 2 2 2 4 4 2 2" xfId="52147"/>
    <cellStyle name="Normal 3 2 3 2 2 2 2 4 4 3" xfId="37823"/>
    <cellStyle name="Normal 3 2 3 2 2 2 2 4 5" xfId="16249"/>
    <cellStyle name="Normal 3 2 3 2 2 2 2 4 5 2" xfId="44985"/>
    <cellStyle name="Normal 3 2 3 2 2 2 2 4 6" xfId="30661"/>
    <cellStyle name="Normal 3 2 3 2 2 2 2 5" xfId="2591"/>
    <cellStyle name="Normal 3 2 3 2 2 2 2 5 2" xfId="6251"/>
    <cellStyle name="Normal 3 2 3 2 2 2 2 5 2 2" xfId="13511"/>
    <cellStyle name="Normal 3 2 3 2 2 2 2 5 2 2 2" xfId="27889"/>
    <cellStyle name="Normal 3 2 3 2 2 2 2 5 2 2 2 2" xfId="56623"/>
    <cellStyle name="Normal 3 2 3 2 2 2 2 5 2 2 3" xfId="42299"/>
    <cellStyle name="Normal 3 2 3 2 2 2 2 5 2 3" xfId="20726"/>
    <cellStyle name="Normal 3 2 3 2 2 2 2 5 2 3 2" xfId="49461"/>
    <cellStyle name="Normal 3 2 3 2 2 2 2 5 2 4" xfId="35137"/>
    <cellStyle name="Normal 3 2 3 2 2 2 2 5 3" xfId="9924"/>
    <cellStyle name="Normal 3 2 3 2 2 2 2 5 3 2" xfId="24307"/>
    <cellStyle name="Normal 3 2 3 2 2 2 2 5 3 2 2" xfId="53042"/>
    <cellStyle name="Normal 3 2 3 2 2 2 2 5 3 3" xfId="38718"/>
    <cellStyle name="Normal 3 2 3 2 2 2 2 5 4" xfId="17144"/>
    <cellStyle name="Normal 3 2 3 2 2 2 2 5 4 2" xfId="45880"/>
    <cellStyle name="Normal 3 2 3 2 2 2 2 5 5" xfId="31556"/>
    <cellStyle name="Normal 3 2 3 2 2 2 2 6" xfId="4454"/>
    <cellStyle name="Normal 3 2 3 2 2 2 2 6 2" xfId="11721"/>
    <cellStyle name="Normal 3 2 3 2 2 2 2 6 2 2" xfId="26099"/>
    <cellStyle name="Normal 3 2 3 2 2 2 2 6 2 2 2" xfId="54833"/>
    <cellStyle name="Normal 3 2 3 2 2 2 2 6 2 3" xfId="40509"/>
    <cellStyle name="Normal 3 2 3 2 2 2 2 6 3" xfId="18936"/>
    <cellStyle name="Normal 3 2 3 2 2 2 2 6 3 2" xfId="47671"/>
    <cellStyle name="Normal 3 2 3 2 2 2 2 6 4" xfId="33347"/>
    <cellStyle name="Normal 3 2 3 2 2 2 2 7" xfId="8125"/>
    <cellStyle name="Normal 3 2 3 2 2 2 2 7 2" xfId="22517"/>
    <cellStyle name="Normal 3 2 3 2 2 2 2 7 2 2" xfId="51252"/>
    <cellStyle name="Normal 3 2 3 2 2 2 2 7 3" xfId="36928"/>
    <cellStyle name="Normal 3 2 3 2 2 2 2 8" xfId="15354"/>
    <cellStyle name="Normal 3 2 3 2 2 2 2 8 2" xfId="44090"/>
    <cellStyle name="Normal 3 2 3 2 2 2 2 9" xfId="29766"/>
    <cellStyle name="Normal 3 2 3 2 2 2 3" xfId="822"/>
    <cellStyle name="Normal 3 2 3 2 2 2 3 2" xfId="1271"/>
    <cellStyle name="Normal 3 2 3 2 2 2 3 2 2" xfId="2254"/>
    <cellStyle name="Normal 3 2 3 2 2 2 3 2 2 2" xfId="4046"/>
    <cellStyle name="Normal 3 2 3 2 2 2 3 2 2 2 2" xfId="7705"/>
    <cellStyle name="Normal 3 2 3 2 2 2 3 2 2 2 2 2" xfId="14965"/>
    <cellStyle name="Normal 3 2 3 2 2 2 3 2 2 2 2 2 2" xfId="29343"/>
    <cellStyle name="Normal 3 2 3 2 2 2 3 2 2 2 2 2 2 2" xfId="58077"/>
    <cellStyle name="Normal 3 2 3 2 2 2 3 2 2 2 2 2 3" xfId="43753"/>
    <cellStyle name="Normal 3 2 3 2 2 2 3 2 2 2 2 3" xfId="22180"/>
    <cellStyle name="Normal 3 2 3 2 2 2 3 2 2 2 2 3 2" xfId="50915"/>
    <cellStyle name="Normal 3 2 3 2 2 2 3 2 2 2 2 4" xfId="36591"/>
    <cellStyle name="Normal 3 2 3 2 2 2 3 2 2 2 3" xfId="11378"/>
    <cellStyle name="Normal 3 2 3 2 2 2 3 2 2 2 3 2" xfId="25761"/>
    <cellStyle name="Normal 3 2 3 2 2 2 3 2 2 2 3 2 2" xfId="54496"/>
    <cellStyle name="Normal 3 2 3 2 2 2 3 2 2 2 3 3" xfId="40172"/>
    <cellStyle name="Normal 3 2 3 2 2 2 3 2 2 2 4" xfId="18598"/>
    <cellStyle name="Normal 3 2 3 2 2 2 3 2 2 2 4 2" xfId="47334"/>
    <cellStyle name="Normal 3 2 3 2 2 2 3 2 2 2 5" xfId="33010"/>
    <cellStyle name="Normal 3 2 3 2 2 2 3 2 2 3" xfId="5915"/>
    <cellStyle name="Normal 3 2 3 2 2 2 3 2 2 3 2" xfId="13175"/>
    <cellStyle name="Normal 3 2 3 2 2 2 3 2 2 3 2 2" xfId="27553"/>
    <cellStyle name="Normal 3 2 3 2 2 2 3 2 2 3 2 2 2" xfId="56287"/>
    <cellStyle name="Normal 3 2 3 2 2 2 3 2 2 3 2 3" xfId="41963"/>
    <cellStyle name="Normal 3 2 3 2 2 2 3 2 2 3 3" xfId="20390"/>
    <cellStyle name="Normal 3 2 3 2 2 2 3 2 2 3 3 2" xfId="49125"/>
    <cellStyle name="Normal 3 2 3 2 2 2 3 2 2 3 4" xfId="34801"/>
    <cellStyle name="Normal 3 2 3 2 2 2 3 2 2 4" xfId="9588"/>
    <cellStyle name="Normal 3 2 3 2 2 2 3 2 2 4 2" xfId="23971"/>
    <cellStyle name="Normal 3 2 3 2 2 2 3 2 2 4 2 2" xfId="52706"/>
    <cellStyle name="Normal 3 2 3 2 2 2 3 2 2 4 3" xfId="38382"/>
    <cellStyle name="Normal 3 2 3 2 2 2 3 2 2 5" xfId="16808"/>
    <cellStyle name="Normal 3 2 3 2 2 2 3 2 2 5 2" xfId="45544"/>
    <cellStyle name="Normal 3 2 3 2 2 2 3 2 2 6" xfId="31220"/>
    <cellStyle name="Normal 3 2 3 2 2 2 3 2 3" xfId="3150"/>
    <cellStyle name="Normal 3 2 3 2 2 2 3 2 3 2" xfId="6810"/>
    <cellStyle name="Normal 3 2 3 2 2 2 3 2 3 2 2" xfId="14070"/>
    <cellStyle name="Normal 3 2 3 2 2 2 3 2 3 2 2 2" xfId="28448"/>
    <cellStyle name="Normal 3 2 3 2 2 2 3 2 3 2 2 2 2" xfId="57182"/>
    <cellStyle name="Normal 3 2 3 2 2 2 3 2 3 2 2 3" xfId="42858"/>
    <cellStyle name="Normal 3 2 3 2 2 2 3 2 3 2 3" xfId="21285"/>
    <cellStyle name="Normal 3 2 3 2 2 2 3 2 3 2 3 2" xfId="50020"/>
    <cellStyle name="Normal 3 2 3 2 2 2 3 2 3 2 4" xfId="35696"/>
    <cellStyle name="Normal 3 2 3 2 2 2 3 2 3 3" xfId="10483"/>
    <cellStyle name="Normal 3 2 3 2 2 2 3 2 3 3 2" xfId="24866"/>
    <cellStyle name="Normal 3 2 3 2 2 2 3 2 3 3 2 2" xfId="53601"/>
    <cellStyle name="Normal 3 2 3 2 2 2 3 2 3 3 3" xfId="39277"/>
    <cellStyle name="Normal 3 2 3 2 2 2 3 2 3 4" xfId="17703"/>
    <cellStyle name="Normal 3 2 3 2 2 2 3 2 3 4 2" xfId="46439"/>
    <cellStyle name="Normal 3 2 3 2 2 2 3 2 3 5" xfId="32115"/>
    <cellStyle name="Normal 3 2 3 2 2 2 3 2 4" xfId="5015"/>
    <cellStyle name="Normal 3 2 3 2 2 2 3 2 4 2" xfId="12280"/>
    <cellStyle name="Normal 3 2 3 2 2 2 3 2 4 2 2" xfId="26658"/>
    <cellStyle name="Normal 3 2 3 2 2 2 3 2 4 2 2 2" xfId="55392"/>
    <cellStyle name="Normal 3 2 3 2 2 2 3 2 4 2 3" xfId="41068"/>
    <cellStyle name="Normal 3 2 3 2 2 2 3 2 4 3" xfId="19495"/>
    <cellStyle name="Normal 3 2 3 2 2 2 3 2 4 3 2" xfId="48230"/>
    <cellStyle name="Normal 3 2 3 2 2 2 3 2 4 4" xfId="33906"/>
    <cellStyle name="Normal 3 2 3 2 2 2 3 2 5" xfId="8687"/>
    <cellStyle name="Normal 3 2 3 2 2 2 3 2 5 2" xfId="23076"/>
    <cellStyle name="Normal 3 2 3 2 2 2 3 2 5 2 2" xfId="51811"/>
    <cellStyle name="Normal 3 2 3 2 2 2 3 2 5 3" xfId="37487"/>
    <cellStyle name="Normal 3 2 3 2 2 2 3 2 6" xfId="15913"/>
    <cellStyle name="Normal 3 2 3 2 2 2 3 2 6 2" xfId="44649"/>
    <cellStyle name="Normal 3 2 3 2 2 2 3 2 7" xfId="30325"/>
    <cellStyle name="Normal 3 2 3 2 2 2 3 3" xfId="1807"/>
    <cellStyle name="Normal 3 2 3 2 2 2 3 3 2" xfId="3599"/>
    <cellStyle name="Normal 3 2 3 2 2 2 3 3 2 2" xfId="7258"/>
    <cellStyle name="Normal 3 2 3 2 2 2 3 3 2 2 2" xfId="14518"/>
    <cellStyle name="Normal 3 2 3 2 2 2 3 3 2 2 2 2" xfId="28896"/>
    <cellStyle name="Normal 3 2 3 2 2 2 3 3 2 2 2 2 2" xfId="57630"/>
    <cellStyle name="Normal 3 2 3 2 2 2 3 3 2 2 2 3" xfId="43306"/>
    <cellStyle name="Normal 3 2 3 2 2 2 3 3 2 2 3" xfId="21733"/>
    <cellStyle name="Normal 3 2 3 2 2 2 3 3 2 2 3 2" xfId="50468"/>
    <cellStyle name="Normal 3 2 3 2 2 2 3 3 2 2 4" xfId="36144"/>
    <cellStyle name="Normal 3 2 3 2 2 2 3 3 2 3" xfId="10931"/>
    <cellStyle name="Normal 3 2 3 2 2 2 3 3 2 3 2" xfId="25314"/>
    <cellStyle name="Normal 3 2 3 2 2 2 3 3 2 3 2 2" xfId="54049"/>
    <cellStyle name="Normal 3 2 3 2 2 2 3 3 2 3 3" xfId="39725"/>
    <cellStyle name="Normal 3 2 3 2 2 2 3 3 2 4" xfId="18151"/>
    <cellStyle name="Normal 3 2 3 2 2 2 3 3 2 4 2" xfId="46887"/>
    <cellStyle name="Normal 3 2 3 2 2 2 3 3 2 5" xfId="32563"/>
    <cellStyle name="Normal 3 2 3 2 2 2 3 3 3" xfId="5468"/>
    <cellStyle name="Normal 3 2 3 2 2 2 3 3 3 2" xfId="12728"/>
    <cellStyle name="Normal 3 2 3 2 2 2 3 3 3 2 2" xfId="27106"/>
    <cellStyle name="Normal 3 2 3 2 2 2 3 3 3 2 2 2" xfId="55840"/>
    <cellStyle name="Normal 3 2 3 2 2 2 3 3 3 2 3" xfId="41516"/>
    <cellStyle name="Normal 3 2 3 2 2 2 3 3 3 3" xfId="19943"/>
    <cellStyle name="Normal 3 2 3 2 2 2 3 3 3 3 2" xfId="48678"/>
    <cellStyle name="Normal 3 2 3 2 2 2 3 3 3 4" xfId="34354"/>
    <cellStyle name="Normal 3 2 3 2 2 2 3 3 4" xfId="9141"/>
    <cellStyle name="Normal 3 2 3 2 2 2 3 3 4 2" xfId="23524"/>
    <cellStyle name="Normal 3 2 3 2 2 2 3 3 4 2 2" xfId="52259"/>
    <cellStyle name="Normal 3 2 3 2 2 2 3 3 4 3" xfId="37935"/>
    <cellStyle name="Normal 3 2 3 2 2 2 3 3 5" xfId="16361"/>
    <cellStyle name="Normal 3 2 3 2 2 2 3 3 5 2" xfId="45097"/>
    <cellStyle name="Normal 3 2 3 2 2 2 3 3 6" xfId="30773"/>
    <cellStyle name="Normal 3 2 3 2 2 2 3 4" xfId="2703"/>
    <cellStyle name="Normal 3 2 3 2 2 2 3 4 2" xfId="6363"/>
    <cellStyle name="Normal 3 2 3 2 2 2 3 4 2 2" xfId="13623"/>
    <cellStyle name="Normal 3 2 3 2 2 2 3 4 2 2 2" xfId="28001"/>
    <cellStyle name="Normal 3 2 3 2 2 2 3 4 2 2 2 2" xfId="56735"/>
    <cellStyle name="Normal 3 2 3 2 2 2 3 4 2 2 3" xfId="42411"/>
    <cellStyle name="Normal 3 2 3 2 2 2 3 4 2 3" xfId="20838"/>
    <cellStyle name="Normal 3 2 3 2 2 2 3 4 2 3 2" xfId="49573"/>
    <cellStyle name="Normal 3 2 3 2 2 2 3 4 2 4" xfId="35249"/>
    <cellStyle name="Normal 3 2 3 2 2 2 3 4 3" xfId="10036"/>
    <cellStyle name="Normal 3 2 3 2 2 2 3 4 3 2" xfId="24419"/>
    <cellStyle name="Normal 3 2 3 2 2 2 3 4 3 2 2" xfId="53154"/>
    <cellStyle name="Normal 3 2 3 2 2 2 3 4 3 3" xfId="38830"/>
    <cellStyle name="Normal 3 2 3 2 2 2 3 4 4" xfId="17256"/>
    <cellStyle name="Normal 3 2 3 2 2 2 3 4 4 2" xfId="45992"/>
    <cellStyle name="Normal 3 2 3 2 2 2 3 4 5" xfId="31668"/>
    <cellStyle name="Normal 3 2 3 2 2 2 3 5" xfId="4567"/>
    <cellStyle name="Normal 3 2 3 2 2 2 3 5 2" xfId="11833"/>
    <cellStyle name="Normal 3 2 3 2 2 2 3 5 2 2" xfId="26211"/>
    <cellStyle name="Normal 3 2 3 2 2 2 3 5 2 2 2" xfId="54945"/>
    <cellStyle name="Normal 3 2 3 2 2 2 3 5 2 3" xfId="40621"/>
    <cellStyle name="Normal 3 2 3 2 2 2 3 5 3" xfId="19048"/>
    <cellStyle name="Normal 3 2 3 2 2 2 3 5 3 2" xfId="47783"/>
    <cellStyle name="Normal 3 2 3 2 2 2 3 5 4" xfId="33459"/>
    <cellStyle name="Normal 3 2 3 2 2 2 3 6" xfId="8240"/>
    <cellStyle name="Normal 3 2 3 2 2 2 3 6 2" xfId="22629"/>
    <cellStyle name="Normal 3 2 3 2 2 2 3 6 2 2" xfId="51364"/>
    <cellStyle name="Normal 3 2 3 2 2 2 3 6 3" xfId="37040"/>
    <cellStyle name="Normal 3 2 3 2 2 2 3 7" xfId="15466"/>
    <cellStyle name="Normal 3 2 3 2 2 2 3 7 2" xfId="44202"/>
    <cellStyle name="Normal 3 2 3 2 2 2 3 8" xfId="29878"/>
    <cellStyle name="Normal 3 2 3 2 2 2 4" xfId="1047"/>
    <cellStyle name="Normal 3 2 3 2 2 2 4 2" xfId="2030"/>
    <cellStyle name="Normal 3 2 3 2 2 2 4 2 2" xfId="3822"/>
    <cellStyle name="Normal 3 2 3 2 2 2 4 2 2 2" xfId="7481"/>
    <cellStyle name="Normal 3 2 3 2 2 2 4 2 2 2 2" xfId="14741"/>
    <cellStyle name="Normal 3 2 3 2 2 2 4 2 2 2 2 2" xfId="29119"/>
    <cellStyle name="Normal 3 2 3 2 2 2 4 2 2 2 2 2 2" xfId="57853"/>
    <cellStyle name="Normal 3 2 3 2 2 2 4 2 2 2 2 3" xfId="43529"/>
    <cellStyle name="Normal 3 2 3 2 2 2 4 2 2 2 3" xfId="21956"/>
    <cellStyle name="Normal 3 2 3 2 2 2 4 2 2 2 3 2" xfId="50691"/>
    <cellStyle name="Normal 3 2 3 2 2 2 4 2 2 2 4" xfId="36367"/>
    <cellStyle name="Normal 3 2 3 2 2 2 4 2 2 3" xfId="11154"/>
    <cellStyle name="Normal 3 2 3 2 2 2 4 2 2 3 2" xfId="25537"/>
    <cellStyle name="Normal 3 2 3 2 2 2 4 2 2 3 2 2" xfId="54272"/>
    <cellStyle name="Normal 3 2 3 2 2 2 4 2 2 3 3" xfId="39948"/>
    <cellStyle name="Normal 3 2 3 2 2 2 4 2 2 4" xfId="18374"/>
    <cellStyle name="Normal 3 2 3 2 2 2 4 2 2 4 2" xfId="47110"/>
    <cellStyle name="Normal 3 2 3 2 2 2 4 2 2 5" xfId="32786"/>
    <cellStyle name="Normal 3 2 3 2 2 2 4 2 3" xfId="5691"/>
    <cellStyle name="Normal 3 2 3 2 2 2 4 2 3 2" xfId="12951"/>
    <cellStyle name="Normal 3 2 3 2 2 2 4 2 3 2 2" xfId="27329"/>
    <cellStyle name="Normal 3 2 3 2 2 2 4 2 3 2 2 2" xfId="56063"/>
    <cellStyle name="Normal 3 2 3 2 2 2 4 2 3 2 3" xfId="41739"/>
    <cellStyle name="Normal 3 2 3 2 2 2 4 2 3 3" xfId="20166"/>
    <cellStyle name="Normal 3 2 3 2 2 2 4 2 3 3 2" xfId="48901"/>
    <cellStyle name="Normal 3 2 3 2 2 2 4 2 3 4" xfId="34577"/>
    <cellStyle name="Normal 3 2 3 2 2 2 4 2 4" xfId="9364"/>
    <cellStyle name="Normal 3 2 3 2 2 2 4 2 4 2" xfId="23747"/>
    <cellStyle name="Normal 3 2 3 2 2 2 4 2 4 2 2" xfId="52482"/>
    <cellStyle name="Normal 3 2 3 2 2 2 4 2 4 3" xfId="38158"/>
    <cellStyle name="Normal 3 2 3 2 2 2 4 2 5" xfId="16584"/>
    <cellStyle name="Normal 3 2 3 2 2 2 4 2 5 2" xfId="45320"/>
    <cellStyle name="Normal 3 2 3 2 2 2 4 2 6" xfId="30996"/>
    <cellStyle name="Normal 3 2 3 2 2 2 4 3" xfId="2926"/>
    <cellStyle name="Normal 3 2 3 2 2 2 4 3 2" xfId="6586"/>
    <cellStyle name="Normal 3 2 3 2 2 2 4 3 2 2" xfId="13846"/>
    <cellStyle name="Normal 3 2 3 2 2 2 4 3 2 2 2" xfId="28224"/>
    <cellStyle name="Normal 3 2 3 2 2 2 4 3 2 2 2 2" xfId="56958"/>
    <cellStyle name="Normal 3 2 3 2 2 2 4 3 2 2 3" xfId="42634"/>
    <cellStyle name="Normal 3 2 3 2 2 2 4 3 2 3" xfId="21061"/>
    <cellStyle name="Normal 3 2 3 2 2 2 4 3 2 3 2" xfId="49796"/>
    <cellStyle name="Normal 3 2 3 2 2 2 4 3 2 4" xfId="35472"/>
    <cellStyle name="Normal 3 2 3 2 2 2 4 3 3" xfId="10259"/>
    <cellStyle name="Normal 3 2 3 2 2 2 4 3 3 2" xfId="24642"/>
    <cellStyle name="Normal 3 2 3 2 2 2 4 3 3 2 2" xfId="53377"/>
    <cellStyle name="Normal 3 2 3 2 2 2 4 3 3 3" xfId="39053"/>
    <cellStyle name="Normal 3 2 3 2 2 2 4 3 4" xfId="17479"/>
    <cellStyle name="Normal 3 2 3 2 2 2 4 3 4 2" xfId="46215"/>
    <cellStyle name="Normal 3 2 3 2 2 2 4 3 5" xfId="31891"/>
    <cellStyle name="Normal 3 2 3 2 2 2 4 4" xfId="4791"/>
    <cellStyle name="Normal 3 2 3 2 2 2 4 4 2" xfId="12056"/>
    <cellStyle name="Normal 3 2 3 2 2 2 4 4 2 2" xfId="26434"/>
    <cellStyle name="Normal 3 2 3 2 2 2 4 4 2 2 2" xfId="55168"/>
    <cellStyle name="Normal 3 2 3 2 2 2 4 4 2 3" xfId="40844"/>
    <cellStyle name="Normal 3 2 3 2 2 2 4 4 3" xfId="19271"/>
    <cellStyle name="Normal 3 2 3 2 2 2 4 4 3 2" xfId="48006"/>
    <cellStyle name="Normal 3 2 3 2 2 2 4 4 4" xfId="33682"/>
    <cellStyle name="Normal 3 2 3 2 2 2 4 5" xfId="8463"/>
    <cellStyle name="Normal 3 2 3 2 2 2 4 5 2" xfId="22852"/>
    <cellStyle name="Normal 3 2 3 2 2 2 4 5 2 2" xfId="51587"/>
    <cellStyle name="Normal 3 2 3 2 2 2 4 5 3" xfId="37263"/>
    <cellStyle name="Normal 3 2 3 2 2 2 4 6" xfId="15689"/>
    <cellStyle name="Normal 3 2 3 2 2 2 4 6 2" xfId="44425"/>
    <cellStyle name="Normal 3 2 3 2 2 2 4 7" xfId="30101"/>
    <cellStyle name="Normal 3 2 3 2 2 2 5" xfId="1571"/>
    <cellStyle name="Normal 3 2 3 2 2 2 5 2" xfId="3375"/>
    <cellStyle name="Normal 3 2 3 2 2 2 5 2 2" xfId="7034"/>
    <cellStyle name="Normal 3 2 3 2 2 2 5 2 2 2" xfId="14294"/>
    <cellStyle name="Normal 3 2 3 2 2 2 5 2 2 2 2" xfId="28672"/>
    <cellStyle name="Normal 3 2 3 2 2 2 5 2 2 2 2 2" xfId="57406"/>
    <cellStyle name="Normal 3 2 3 2 2 2 5 2 2 2 3" xfId="43082"/>
    <cellStyle name="Normal 3 2 3 2 2 2 5 2 2 3" xfId="21509"/>
    <cellStyle name="Normal 3 2 3 2 2 2 5 2 2 3 2" xfId="50244"/>
    <cellStyle name="Normal 3 2 3 2 2 2 5 2 2 4" xfId="35920"/>
    <cellStyle name="Normal 3 2 3 2 2 2 5 2 3" xfId="10707"/>
    <cellStyle name="Normal 3 2 3 2 2 2 5 2 3 2" xfId="25090"/>
    <cellStyle name="Normal 3 2 3 2 2 2 5 2 3 2 2" xfId="53825"/>
    <cellStyle name="Normal 3 2 3 2 2 2 5 2 3 3" xfId="39501"/>
    <cellStyle name="Normal 3 2 3 2 2 2 5 2 4" xfId="17927"/>
    <cellStyle name="Normal 3 2 3 2 2 2 5 2 4 2" xfId="46663"/>
    <cellStyle name="Normal 3 2 3 2 2 2 5 2 5" xfId="32339"/>
    <cellStyle name="Normal 3 2 3 2 2 2 5 3" xfId="5244"/>
    <cellStyle name="Normal 3 2 3 2 2 2 5 3 2" xfId="12504"/>
    <cellStyle name="Normal 3 2 3 2 2 2 5 3 2 2" xfId="26882"/>
    <cellStyle name="Normal 3 2 3 2 2 2 5 3 2 2 2" xfId="55616"/>
    <cellStyle name="Normal 3 2 3 2 2 2 5 3 2 3" xfId="41292"/>
    <cellStyle name="Normal 3 2 3 2 2 2 5 3 3" xfId="19719"/>
    <cellStyle name="Normal 3 2 3 2 2 2 5 3 3 2" xfId="48454"/>
    <cellStyle name="Normal 3 2 3 2 2 2 5 3 4" xfId="34130"/>
    <cellStyle name="Normal 3 2 3 2 2 2 5 4" xfId="8917"/>
    <cellStyle name="Normal 3 2 3 2 2 2 5 4 2" xfId="23300"/>
    <cellStyle name="Normal 3 2 3 2 2 2 5 4 2 2" xfId="52035"/>
    <cellStyle name="Normal 3 2 3 2 2 2 5 4 3" xfId="37711"/>
    <cellStyle name="Normal 3 2 3 2 2 2 5 5" xfId="16137"/>
    <cellStyle name="Normal 3 2 3 2 2 2 5 5 2" xfId="44873"/>
    <cellStyle name="Normal 3 2 3 2 2 2 5 6" xfId="30549"/>
    <cellStyle name="Normal 3 2 3 2 2 2 6" xfId="2479"/>
    <cellStyle name="Normal 3 2 3 2 2 2 6 2" xfId="6139"/>
    <cellStyle name="Normal 3 2 3 2 2 2 6 2 2" xfId="13399"/>
    <cellStyle name="Normal 3 2 3 2 2 2 6 2 2 2" xfId="27777"/>
    <cellStyle name="Normal 3 2 3 2 2 2 6 2 2 2 2" xfId="56511"/>
    <cellStyle name="Normal 3 2 3 2 2 2 6 2 2 3" xfId="42187"/>
    <cellStyle name="Normal 3 2 3 2 2 2 6 2 3" xfId="20614"/>
    <cellStyle name="Normal 3 2 3 2 2 2 6 2 3 2" xfId="49349"/>
    <cellStyle name="Normal 3 2 3 2 2 2 6 2 4" xfId="35025"/>
    <cellStyle name="Normal 3 2 3 2 2 2 6 3" xfId="9812"/>
    <cellStyle name="Normal 3 2 3 2 2 2 6 3 2" xfId="24195"/>
    <cellStyle name="Normal 3 2 3 2 2 2 6 3 2 2" xfId="52930"/>
    <cellStyle name="Normal 3 2 3 2 2 2 6 3 3" xfId="38606"/>
    <cellStyle name="Normal 3 2 3 2 2 2 6 4" xfId="17032"/>
    <cellStyle name="Normal 3 2 3 2 2 2 6 4 2" xfId="45768"/>
    <cellStyle name="Normal 3 2 3 2 2 2 6 5" xfId="31444"/>
    <cellStyle name="Normal 3 2 3 2 2 2 7" xfId="4338"/>
    <cellStyle name="Normal 3 2 3 2 2 2 7 2" xfId="11608"/>
    <cellStyle name="Normal 3 2 3 2 2 2 7 2 2" xfId="25987"/>
    <cellStyle name="Normal 3 2 3 2 2 2 7 2 2 2" xfId="54721"/>
    <cellStyle name="Normal 3 2 3 2 2 2 7 2 3" xfId="40397"/>
    <cellStyle name="Normal 3 2 3 2 2 2 7 3" xfId="18824"/>
    <cellStyle name="Normal 3 2 3 2 2 2 7 3 2" xfId="47559"/>
    <cellStyle name="Normal 3 2 3 2 2 2 7 4" xfId="33235"/>
    <cellStyle name="Normal 3 2 3 2 2 2 8" xfId="8007"/>
    <cellStyle name="Normal 3 2 3 2 2 2 8 2" xfId="22405"/>
    <cellStyle name="Normal 3 2 3 2 2 2 8 2 2" xfId="51140"/>
    <cellStyle name="Normal 3 2 3 2 2 2 8 3" xfId="36816"/>
    <cellStyle name="Normal 3 2 3 2 2 2 9" xfId="15242"/>
    <cellStyle name="Normal 3 2 3 2 2 2 9 2" xfId="43978"/>
    <cellStyle name="Normal 3 2 3 2 2 3" xfId="603"/>
    <cellStyle name="Normal 3 2 3 2 2 3 2" xfId="880"/>
    <cellStyle name="Normal 3 2 3 2 2 3 2 2" xfId="1327"/>
    <cellStyle name="Normal 3 2 3 2 2 3 2 2 2" xfId="2310"/>
    <cellStyle name="Normal 3 2 3 2 2 3 2 2 2 2" xfId="4102"/>
    <cellStyle name="Normal 3 2 3 2 2 3 2 2 2 2 2" xfId="7761"/>
    <cellStyle name="Normal 3 2 3 2 2 3 2 2 2 2 2 2" xfId="15021"/>
    <cellStyle name="Normal 3 2 3 2 2 3 2 2 2 2 2 2 2" xfId="29399"/>
    <cellStyle name="Normal 3 2 3 2 2 3 2 2 2 2 2 2 2 2" xfId="58133"/>
    <cellStyle name="Normal 3 2 3 2 2 3 2 2 2 2 2 2 3" xfId="43809"/>
    <cellStyle name="Normal 3 2 3 2 2 3 2 2 2 2 2 3" xfId="22236"/>
    <cellStyle name="Normal 3 2 3 2 2 3 2 2 2 2 2 3 2" xfId="50971"/>
    <cellStyle name="Normal 3 2 3 2 2 3 2 2 2 2 2 4" xfId="36647"/>
    <cellStyle name="Normal 3 2 3 2 2 3 2 2 2 2 3" xfId="11434"/>
    <cellStyle name="Normal 3 2 3 2 2 3 2 2 2 2 3 2" xfId="25817"/>
    <cellStyle name="Normal 3 2 3 2 2 3 2 2 2 2 3 2 2" xfId="54552"/>
    <cellStyle name="Normal 3 2 3 2 2 3 2 2 2 2 3 3" xfId="40228"/>
    <cellStyle name="Normal 3 2 3 2 2 3 2 2 2 2 4" xfId="18654"/>
    <cellStyle name="Normal 3 2 3 2 2 3 2 2 2 2 4 2" xfId="47390"/>
    <cellStyle name="Normal 3 2 3 2 2 3 2 2 2 2 5" xfId="33066"/>
    <cellStyle name="Normal 3 2 3 2 2 3 2 2 2 3" xfId="5971"/>
    <cellStyle name="Normal 3 2 3 2 2 3 2 2 2 3 2" xfId="13231"/>
    <cellStyle name="Normal 3 2 3 2 2 3 2 2 2 3 2 2" xfId="27609"/>
    <cellStyle name="Normal 3 2 3 2 2 3 2 2 2 3 2 2 2" xfId="56343"/>
    <cellStyle name="Normal 3 2 3 2 2 3 2 2 2 3 2 3" xfId="42019"/>
    <cellStyle name="Normal 3 2 3 2 2 3 2 2 2 3 3" xfId="20446"/>
    <cellStyle name="Normal 3 2 3 2 2 3 2 2 2 3 3 2" xfId="49181"/>
    <cellStyle name="Normal 3 2 3 2 2 3 2 2 2 3 4" xfId="34857"/>
    <cellStyle name="Normal 3 2 3 2 2 3 2 2 2 4" xfId="9644"/>
    <cellStyle name="Normal 3 2 3 2 2 3 2 2 2 4 2" xfId="24027"/>
    <cellStyle name="Normal 3 2 3 2 2 3 2 2 2 4 2 2" xfId="52762"/>
    <cellStyle name="Normal 3 2 3 2 2 3 2 2 2 4 3" xfId="38438"/>
    <cellStyle name="Normal 3 2 3 2 2 3 2 2 2 5" xfId="16864"/>
    <cellStyle name="Normal 3 2 3 2 2 3 2 2 2 5 2" xfId="45600"/>
    <cellStyle name="Normal 3 2 3 2 2 3 2 2 2 6" xfId="31276"/>
    <cellStyle name="Normal 3 2 3 2 2 3 2 2 3" xfId="3206"/>
    <cellStyle name="Normal 3 2 3 2 2 3 2 2 3 2" xfId="6866"/>
    <cellStyle name="Normal 3 2 3 2 2 3 2 2 3 2 2" xfId="14126"/>
    <cellStyle name="Normal 3 2 3 2 2 3 2 2 3 2 2 2" xfId="28504"/>
    <cellStyle name="Normal 3 2 3 2 2 3 2 2 3 2 2 2 2" xfId="57238"/>
    <cellStyle name="Normal 3 2 3 2 2 3 2 2 3 2 2 3" xfId="42914"/>
    <cellStyle name="Normal 3 2 3 2 2 3 2 2 3 2 3" xfId="21341"/>
    <cellStyle name="Normal 3 2 3 2 2 3 2 2 3 2 3 2" xfId="50076"/>
    <cellStyle name="Normal 3 2 3 2 2 3 2 2 3 2 4" xfId="35752"/>
    <cellStyle name="Normal 3 2 3 2 2 3 2 2 3 3" xfId="10539"/>
    <cellStyle name="Normal 3 2 3 2 2 3 2 2 3 3 2" xfId="24922"/>
    <cellStyle name="Normal 3 2 3 2 2 3 2 2 3 3 2 2" xfId="53657"/>
    <cellStyle name="Normal 3 2 3 2 2 3 2 2 3 3 3" xfId="39333"/>
    <cellStyle name="Normal 3 2 3 2 2 3 2 2 3 4" xfId="17759"/>
    <cellStyle name="Normal 3 2 3 2 2 3 2 2 3 4 2" xfId="46495"/>
    <cellStyle name="Normal 3 2 3 2 2 3 2 2 3 5" xfId="32171"/>
    <cellStyle name="Normal 3 2 3 2 2 3 2 2 4" xfId="5071"/>
    <cellStyle name="Normal 3 2 3 2 2 3 2 2 4 2" xfId="12336"/>
    <cellStyle name="Normal 3 2 3 2 2 3 2 2 4 2 2" xfId="26714"/>
    <cellStyle name="Normal 3 2 3 2 2 3 2 2 4 2 2 2" xfId="55448"/>
    <cellStyle name="Normal 3 2 3 2 2 3 2 2 4 2 3" xfId="41124"/>
    <cellStyle name="Normal 3 2 3 2 2 3 2 2 4 3" xfId="19551"/>
    <cellStyle name="Normal 3 2 3 2 2 3 2 2 4 3 2" xfId="48286"/>
    <cellStyle name="Normal 3 2 3 2 2 3 2 2 4 4" xfId="33962"/>
    <cellStyle name="Normal 3 2 3 2 2 3 2 2 5" xfId="8743"/>
    <cellStyle name="Normal 3 2 3 2 2 3 2 2 5 2" xfId="23132"/>
    <cellStyle name="Normal 3 2 3 2 2 3 2 2 5 2 2" xfId="51867"/>
    <cellStyle name="Normal 3 2 3 2 2 3 2 2 5 3" xfId="37543"/>
    <cellStyle name="Normal 3 2 3 2 2 3 2 2 6" xfId="15969"/>
    <cellStyle name="Normal 3 2 3 2 2 3 2 2 6 2" xfId="44705"/>
    <cellStyle name="Normal 3 2 3 2 2 3 2 2 7" xfId="30381"/>
    <cellStyle name="Normal 3 2 3 2 2 3 2 3" xfId="1863"/>
    <cellStyle name="Normal 3 2 3 2 2 3 2 3 2" xfId="3655"/>
    <cellStyle name="Normal 3 2 3 2 2 3 2 3 2 2" xfId="7314"/>
    <cellStyle name="Normal 3 2 3 2 2 3 2 3 2 2 2" xfId="14574"/>
    <cellStyle name="Normal 3 2 3 2 2 3 2 3 2 2 2 2" xfId="28952"/>
    <cellStyle name="Normal 3 2 3 2 2 3 2 3 2 2 2 2 2" xfId="57686"/>
    <cellStyle name="Normal 3 2 3 2 2 3 2 3 2 2 2 3" xfId="43362"/>
    <cellStyle name="Normal 3 2 3 2 2 3 2 3 2 2 3" xfId="21789"/>
    <cellStyle name="Normal 3 2 3 2 2 3 2 3 2 2 3 2" xfId="50524"/>
    <cellStyle name="Normal 3 2 3 2 2 3 2 3 2 2 4" xfId="36200"/>
    <cellStyle name="Normal 3 2 3 2 2 3 2 3 2 3" xfId="10987"/>
    <cellStyle name="Normal 3 2 3 2 2 3 2 3 2 3 2" xfId="25370"/>
    <cellStyle name="Normal 3 2 3 2 2 3 2 3 2 3 2 2" xfId="54105"/>
    <cellStyle name="Normal 3 2 3 2 2 3 2 3 2 3 3" xfId="39781"/>
    <cellStyle name="Normal 3 2 3 2 2 3 2 3 2 4" xfId="18207"/>
    <cellStyle name="Normal 3 2 3 2 2 3 2 3 2 4 2" xfId="46943"/>
    <cellStyle name="Normal 3 2 3 2 2 3 2 3 2 5" xfId="32619"/>
    <cellStyle name="Normal 3 2 3 2 2 3 2 3 3" xfId="5524"/>
    <cellStyle name="Normal 3 2 3 2 2 3 2 3 3 2" xfId="12784"/>
    <cellStyle name="Normal 3 2 3 2 2 3 2 3 3 2 2" xfId="27162"/>
    <cellStyle name="Normal 3 2 3 2 2 3 2 3 3 2 2 2" xfId="55896"/>
    <cellStyle name="Normal 3 2 3 2 2 3 2 3 3 2 3" xfId="41572"/>
    <cellStyle name="Normal 3 2 3 2 2 3 2 3 3 3" xfId="19999"/>
    <cellStyle name="Normal 3 2 3 2 2 3 2 3 3 3 2" xfId="48734"/>
    <cellStyle name="Normal 3 2 3 2 2 3 2 3 3 4" xfId="34410"/>
    <cellStyle name="Normal 3 2 3 2 2 3 2 3 4" xfId="9197"/>
    <cellStyle name="Normal 3 2 3 2 2 3 2 3 4 2" xfId="23580"/>
    <cellStyle name="Normal 3 2 3 2 2 3 2 3 4 2 2" xfId="52315"/>
    <cellStyle name="Normal 3 2 3 2 2 3 2 3 4 3" xfId="37991"/>
    <cellStyle name="Normal 3 2 3 2 2 3 2 3 5" xfId="16417"/>
    <cellStyle name="Normal 3 2 3 2 2 3 2 3 5 2" xfId="45153"/>
    <cellStyle name="Normal 3 2 3 2 2 3 2 3 6" xfId="30829"/>
    <cellStyle name="Normal 3 2 3 2 2 3 2 4" xfId="2759"/>
    <cellStyle name="Normal 3 2 3 2 2 3 2 4 2" xfId="6419"/>
    <cellStyle name="Normal 3 2 3 2 2 3 2 4 2 2" xfId="13679"/>
    <cellStyle name="Normal 3 2 3 2 2 3 2 4 2 2 2" xfId="28057"/>
    <cellStyle name="Normal 3 2 3 2 2 3 2 4 2 2 2 2" xfId="56791"/>
    <cellStyle name="Normal 3 2 3 2 2 3 2 4 2 2 3" xfId="42467"/>
    <cellStyle name="Normal 3 2 3 2 2 3 2 4 2 3" xfId="20894"/>
    <cellStyle name="Normal 3 2 3 2 2 3 2 4 2 3 2" xfId="49629"/>
    <cellStyle name="Normal 3 2 3 2 2 3 2 4 2 4" xfId="35305"/>
    <cellStyle name="Normal 3 2 3 2 2 3 2 4 3" xfId="10092"/>
    <cellStyle name="Normal 3 2 3 2 2 3 2 4 3 2" xfId="24475"/>
    <cellStyle name="Normal 3 2 3 2 2 3 2 4 3 2 2" xfId="53210"/>
    <cellStyle name="Normal 3 2 3 2 2 3 2 4 3 3" xfId="38886"/>
    <cellStyle name="Normal 3 2 3 2 2 3 2 4 4" xfId="17312"/>
    <cellStyle name="Normal 3 2 3 2 2 3 2 4 4 2" xfId="46048"/>
    <cellStyle name="Normal 3 2 3 2 2 3 2 4 5" xfId="31724"/>
    <cellStyle name="Normal 3 2 3 2 2 3 2 5" xfId="4624"/>
    <cellStyle name="Normal 3 2 3 2 2 3 2 5 2" xfId="11889"/>
    <cellStyle name="Normal 3 2 3 2 2 3 2 5 2 2" xfId="26267"/>
    <cellStyle name="Normal 3 2 3 2 2 3 2 5 2 2 2" xfId="55001"/>
    <cellStyle name="Normal 3 2 3 2 2 3 2 5 2 3" xfId="40677"/>
    <cellStyle name="Normal 3 2 3 2 2 3 2 5 3" xfId="19104"/>
    <cellStyle name="Normal 3 2 3 2 2 3 2 5 3 2" xfId="47839"/>
    <cellStyle name="Normal 3 2 3 2 2 3 2 5 4" xfId="33515"/>
    <cellStyle name="Normal 3 2 3 2 2 3 2 6" xfId="8296"/>
    <cellStyle name="Normal 3 2 3 2 2 3 2 6 2" xfId="22685"/>
    <cellStyle name="Normal 3 2 3 2 2 3 2 6 2 2" xfId="51420"/>
    <cellStyle name="Normal 3 2 3 2 2 3 2 6 3" xfId="37096"/>
    <cellStyle name="Normal 3 2 3 2 2 3 2 7" xfId="15522"/>
    <cellStyle name="Normal 3 2 3 2 2 3 2 7 2" xfId="44258"/>
    <cellStyle name="Normal 3 2 3 2 2 3 2 8" xfId="29934"/>
    <cellStyle name="Normal 3 2 3 2 2 3 3" xfId="1103"/>
    <cellStyle name="Normal 3 2 3 2 2 3 3 2" xfId="2086"/>
    <cellStyle name="Normal 3 2 3 2 2 3 3 2 2" xfId="3878"/>
    <cellStyle name="Normal 3 2 3 2 2 3 3 2 2 2" xfId="7537"/>
    <cellStyle name="Normal 3 2 3 2 2 3 3 2 2 2 2" xfId="14797"/>
    <cellStyle name="Normal 3 2 3 2 2 3 3 2 2 2 2 2" xfId="29175"/>
    <cellStyle name="Normal 3 2 3 2 2 3 3 2 2 2 2 2 2" xfId="57909"/>
    <cellStyle name="Normal 3 2 3 2 2 3 3 2 2 2 2 3" xfId="43585"/>
    <cellStyle name="Normal 3 2 3 2 2 3 3 2 2 2 3" xfId="22012"/>
    <cellStyle name="Normal 3 2 3 2 2 3 3 2 2 2 3 2" xfId="50747"/>
    <cellStyle name="Normal 3 2 3 2 2 3 3 2 2 2 4" xfId="36423"/>
    <cellStyle name="Normal 3 2 3 2 2 3 3 2 2 3" xfId="11210"/>
    <cellStyle name="Normal 3 2 3 2 2 3 3 2 2 3 2" xfId="25593"/>
    <cellStyle name="Normal 3 2 3 2 2 3 3 2 2 3 2 2" xfId="54328"/>
    <cellStyle name="Normal 3 2 3 2 2 3 3 2 2 3 3" xfId="40004"/>
    <cellStyle name="Normal 3 2 3 2 2 3 3 2 2 4" xfId="18430"/>
    <cellStyle name="Normal 3 2 3 2 2 3 3 2 2 4 2" xfId="47166"/>
    <cellStyle name="Normal 3 2 3 2 2 3 3 2 2 5" xfId="32842"/>
    <cellStyle name="Normal 3 2 3 2 2 3 3 2 3" xfId="5747"/>
    <cellStyle name="Normal 3 2 3 2 2 3 3 2 3 2" xfId="13007"/>
    <cellStyle name="Normal 3 2 3 2 2 3 3 2 3 2 2" xfId="27385"/>
    <cellStyle name="Normal 3 2 3 2 2 3 3 2 3 2 2 2" xfId="56119"/>
    <cellStyle name="Normal 3 2 3 2 2 3 3 2 3 2 3" xfId="41795"/>
    <cellStyle name="Normal 3 2 3 2 2 3 3 2 3 3" xfId="20222"/>
    <cellStyle name="Normal 3 2 3 2 2 3 3 2 3 3 2" xfId="48957"/>
    <cellStyle name="Normal 3 2 3 2 2 3 3 2 3 4" xfId="34633"/>
    <cellStyle name="Normal 3 2 3 2 2 3 3 2 4" xfId="9420"/>
    <cellStyle name="Normal 3 2 3 2 2 3 3 2 4 2" xfId="23803"/>
    <cellStyle name="Normal 3 2 3 2 2 3 3 2 4 2 2" xfId="52538"/>
    <cellStyle name="Normal 3 2 3 2 2 3 3 2 4 3" xfId="38214"/>
    <cellStyle name="Normal 3 2 3 2 2 3 3 2 5" xfId="16640"/>
    <cellStyle name="Normal 3 2 3 2 2 3 3 2 5 2" xfId="45376"/>
    <cellStyle name="Normal 3 2 3 2 2 3 3 2 6" xfId="31052"/>
    <cellStyle name="Normal 3 2 3 2 2 3 3 3" xfId="2982"/>
    <cellStyle name="Normal 3 2 3 2 2 3 3 3 2" xfId="6642"/>
    <cellStyle name="Normal 3 2 3 2 2 3 3 3 2 2" xfId="13902"/>
    <cellStyle name="Normal 3 2 3 2 2 3 3 3 2 2 2" xfId="28280"/>
    <cellStyle name="Normal 3 2 3 2 2 3 3 3 2 2 2 2" xfId="57014"/>
    <cellStyle name="Normal 3 2 3 2 2 3 3 3 2 2 3" xfId="42690"/>
    <cellStyle name="Normal 3 2 3 2 2 3 3 3 2 3" xfId="21117"/>
    <cellStyle name="Normal 3 2 3 2 2 3 3 3 2 3 2" xfId="49852"/>
    <cellStyle name="Normal 3 2 3 2 2 3 3 3 2 4" xfId="35528"/>
    <cellStyle name="Normal 3 2 3 2 2 3 3 3 3" xfId="10315"/>
    <cellStyle name="Normal 3 2 3 2 2 3 3 3 3 2" xfId="24698"/>
    <cellStyle name="Normal 3 2 3 2 2 3 3 3 3 2 2" xfId="53433"/>
    <cellStyle name="Normal 3 2 3 2 2 3 3 3 3 3" xfId="39109"/>
    <cellStyle name="Normal 3 2 3 2 2 3 3 3 4" xfId="17535"/>
    <cellStyle name="Normal 3 2 3 2 2 3 3 3 4 2" xfId="46271"/>
    <cellStyle name="Normal 3 2 3 2 2 3 3 3 5" xfId="31947"/>
    <cellStyle name="Normal 3 2 3 2 2 3 3 4" xfId="4847"/>
    <cellStyle name="Normal 3 2 3 2 2 3 3 4 2" xfId="12112"/>
    <cellStyle name="Normal 3 2 3 2 2 3 3 4 2 2" xfId="26490"/>
    <cellStyle name="Normal 3 2 3 2 2 3 3 4 2 2 2" xfId="55224"/>
    <cellStyle name="Normal 3 2 3 2 2 3 3 4 2 3" xfId="40900"/>
    <cellStyle name="Normal 3 2 3 2 2 3 3 4 3" xfId="19327"/>
    <cellStyle name="Normal 3 2 3 2 2 3 3 4 3 2" xfId="48062"/>
    <cellStyle name="Normal 3 2 3 2 2 3 3 4 4" xfId="33738"/>
    <cellStyle name="Normal 3 2 3 2 2 3 3 5" xfId="8519"/>
    <cellStyle name="Normal 3 2 3 2 2 3 3 5 2" xfId="22908"/>
    <cellStyle name="Normal 3 2 3 2 2 3 3 5 2 2" xfId="51643"/>
    <cellStyle name="Normal 3 2 3 2 2 3 3 5 3" xfId="37319"/>
    <cellStyle name="Normal 3 2 3 2 2 3 3 6" xfId="15745"/>
    <cellStyle name="Normal 3 2 3 2 2 3 3 6 2" xfId="44481"/>
    <cellStyle name="Normal 3 2 3 2 2 3 3 7" xfId="30157"/>
    <cellStyle name="Normal 3 2 3 2 2 3 4" xfId="1635"/>
    <cellStyle name="Normal 3 2 3 2 2 3 4 2" xfId="3431"/>
    <cellStyle name="Normal 3 2 3 2 2 3 4 2 2" xfId="7090"/>
    <cellStyle name="Normal 3 2 3 2 2 3 4 2 2 2" xfId="14350"/>
    <cellStyle name="Normal 3 2 3 2 2 3 4 2 2 2 2" xfId="28728"/>
    <cellStyle name="Normal 3 2 3 2 2 3 4 2 2 2 2 2" xfId="57462"/>
    <cellStyle name="Normal 3 2 3 2 2 3 4 2 2 2 3" xfId="43138"/>
    <cellStyle name="Normal 3 2 3 2 2 3 4 2 2 3" xfId="21565"/>
    <cellStyle name="Normal 3 2 3 2 2 3 4 2 2 3 2" xfId="50300"/>
    <cellStyle name="Normal 3 2 3 2 2 3 4 2 2 4" xfId="35976"/>
    <cellStyle name="Normal 3 2 3 2 2 3 4 2 3" xfId="10763"/>
    <cellStyle name="Normal 3 2 3 2 2 3 4 2 3 2" xfId="25146"/>
    <cellStyle name="Normal 3 2 3 2 2 3 4 2 3 2 2" xfId="53881"/>
    <cellStyle name="Normal 3 2 3 2 2 3 4 2 3 3" xfId="39557"/>
    <cellStyle name="Normal 3 2 3 2 2 3 4 2 4" xfId="17983"/>
    <cellStyle name="Normal 3 2 3 2 2 3 4 2 4 2" xfId="46719"/>
    <cellStyle name="Normal 3 2 3 2 2 3 4 2 5" xfId="32395"/>
    <cellStyle name="Normal 3 2 3 2 2 3 4 3" xfId="5300"/>
    <cellStyle name="Normal 3 2 3 2 2 3 4 3 2" xfId="12560"/>
    <cellStyle name="Normal 3 2 3 2 2 3 4 3 2 2" xfId="26938"/>
    <cellStyle name="Normal 3 2 3 2 2 3 4 3 2 2 2" xfId="55672"/>
    <cellStyle name="Normal 3 2 3 2 2 3 4 3 2 3" xfId="41348"/>
    <cellStyle name="Normal 3 2 3 2 2 3 4 3 3" xfId="19775"/>
    <cellStyle name="Normal 3 2 3 2 2 3 4 3 3 2" xfId="48510"/>
    <cellStyle name="Normal 3 2 3 2 2 3 4 3 4" xfId="34186"/>
    <cellStyle name="Normal 3 2 3 2 2 3 4 4" xfId="8973"/>
    <cellStyle name="Normal 3 2 3 2 2 3 4 4 2" xfId="23356"/>
    <cellStyle name="Normal 3 2 3 2 2 3 4 4 2 2" xfId="52091"/>
    <cellStyle name="Normal 3 2 3 2 2 3 4 4 3" xfId="37767"/>
    <cellStyle name="Normal 3 2 3 2 2 3 4 5" xfId="16193"/>
    <cellStyle name="Normal 3 2 3 2 2 3 4 5 2" xfId="44929"/>
    <cellStyle name="Normal 3 2 3 2 2 3 4 6" xfId="30605"/>
    <cellStyle name="Normal 3 2 3 2 2 3 5" xfId="2535"/>
    <cellStyle name="Normal 3 2 3 2 2 3 5 2" xfId="6195"/>
    <cellStyle name="Normal 3 2 3 2 2 3 5 2 2" xfId="13455"/>
    <cellStyle name="Normal 3 2 3 2 2 3 5 2 2 2" xfId="27833"/>
    <cellStyle name="Normal 3 2 3 2 2 3 5 2 2 2 2" xfId="56567"/>
    <cellStyle name="Normal 3 2 3 2 2 3 5 2 2 3" xfId="42243"/>
    <cellStyle name="Normal 3 2 3 2 2 3 5 2 3" xfId="20670"/>
    <cellStyle name="Normal 3 2 3 2 2 3 5 2 3 2" xfId="49405"/>
    <cellStyle name="Normal 3 2 3 2 2 3 5 2 4" xfId="35081"/>
    <cellStyle name="Normal 3 2 3 2 2 3 5 3" xfId="9868"/>
    <cellStyle name="Normal 3 2 3 2 2 3 5 3 2" xfId="24251"/>
    <cellStyle name="Normal 3 2 3 2 2 3 5 3 2 2" xfId="52986"/>
    <cellStyle name="Normal 3 2 3 2 2 3 5 3 3" xfId="38662"/>
    <cellStyle name="Normal 3 2 3 2 2 3 5 4" xfId="17088"/>
    <cellStyle name="Normal 3 2 3 2 2 3 5 4 2" xfId="45824"/>
    <cellStyle name="Normal 3 2 3 2 2 3 5 5" xfId="31500"/>
    <cellStyle name="Normal 3 2 3 2 2 3 6" xfId="4398"/>
    <cellStyle name="Normal 3 2 3 2 2 3 6 2" xfId="11665"/>
    <cellStyle name="Normal 3 2 3 2 2 3 6 2 2" xfId="26043"/>
    <cellStyle name="Normal 3 2 3 2 2 3 6 2 2 2" xfId="54777"/>
    <cellStyle name="Normal 3 2 3 2 2 3 6 2 3" xfId="40453"/>
    <cellStyle name="Normal 3 2 3 2 2 3 6 3" xfId="18880"/>
    <cellStyle name="Normal 3 2 3 2 2 3 6 3 2" xfId="47615"/>
    <cellStyle name="Normal 3 2 3 2 2 3 6 4" xfId="33291"/>
    <cellStyle name="Normal 3 2 3 2 2 3 7" xfId="8069"/>
    <cellStyle name="Normal 3 2 3 2 2 3 7 2" xfId="22461"/>
    <cellStyle name="Normal 3 2 3 2 2 3 7 2 2" xfId="51196"/>
    <cellStyle name="Normal 3 2 3 2 2 3 7 3" xfId="36872"/>
    <cellStyle name="Normal 3 2 3 2 2 3 8" xfId="15298"/>
    <cellStyle name="Normal 3 2 3 2 2 3 8 2" xfId="44034"/>
    <cellStyle name="Normal 3 2 3 2 2 3 9" xfId="29710"/>
    <cellStyle name="Normal 3 2 3 2 2 4" xfId="765"/>
    <cellStyle name="Normal 3 2 3 2 2 4 2" xfId="1215"/>
    <cellStyle name="Normal 3 2 3 2 2 4 2 2" xfId="2198"/>
    <cellStyle name="Normal 3 2 3 2 2 4 2 2 2" xfId="3990"/>
    <cellStyle name="Normal 3 2 3 2 2 4 2 2 2 2" xfId="7649"/>
    <cellStyle name="Normal 3 2 3 2 2 4 2 2 2 2 2" xfId="14909"/>
    <cellStyle name="Normal 3 2 3 2 2 4 2 2 2 2 2 2" xfId="29287"/>
    <cellStyle name="Normal 3 2 3 2 2 4 2 2 2 2 2 2 2" xfId="58021"/>
    <cellStyle name="Normal 3 2 3 2 2 4 2 2 2 2 2 3" xfId="43697"/>
    <cellStyle name="Normal 3 2 3 2 2 4 2 2 2 2 3" xfId="22124"/>
    <cellStyle name="Normal 3 2 3 2 2 4 2 2 2 2 3 2" xfId="50859"/>
    <cellStyle name="Normal 3 2 3 2 2 4 2 2 2 2 4" xfId="36535"/>
    <cellStyle name="Normal 3 2 3 2 2 4 2 2 2 3" xfId="11322"/>
    <cellStyle name="Normal 3 2 3 2 2 4 2 2 2 3 2" xfId="25705"/>
    <cellStyle name="Normal 3 2 3 2 2 4 2 2 2 3 2 2" xfId="54440"/>
    <cellStyle name="Normal 3 2 3 2 2 4 2 2 2 3 3" xfId="40116"/>
    <cellStyle name="Normal 3 2 3 2 2 4 2 2 2 4" xfId="18542"/>
    <cellStyle name="Normal 3 2 3 2 2 4 2 2 2 4 2" xfId="47278"/>
    <cellStyle name="Normal 3 2 3 2 2 4 2 2 2 5" xfId="32954"/>
    <cellStyle name="Normal 3 2 3 2 2 4 2 2 3" xfId="5859"/>
    <cellStyle name="Normal 3 2 3 2 2 4 2 2 3 2" xfId="13119"/>
    <cellStyle name="Normal 3 2 3 2 2 4 2 2 3 2 2" xfId="27497"/>
    <cellStyle name="Normal 3 2 3 2 2 4 2 2 3 2 2 2" xfId="56231"/>
    <cellStyle name="Normal 3 2 3 2 2 4 2 2 3 2 3" xfId="41907"/>
    <cellStyle name="Normal 3 2 3 2 2 4 2 2 3 3" xfId="20334"/>
    <cellStyle name="Normal 3 2 3 2 2 4 2 2 3 3 2" xfId="49069"/>
    <cellStyle name="Normal 3 2 3 2 2 4 2 2 3 4" xfId="34745"/>
    <cellStyle name="Normal 3 2 3 2 2 4 2 2 4" xfId="9532"/>
    <cellStyle name="Normal 3 2 3 2 2 4 2 2 4 2" xfId="23915"/>
    <cellStyle name="Normal 3 2 3 2 2 4 2 2 4 2 2" xfId="52650"/>
    <cellStyle name="Normal 3 2 3 2 2 4 2 2 4 3" xfId="38326"/>
    <cellStyle name="Normal 3 2 3 2 2 4 2 2 5" xfId="16752"/>
    <cellStyle name="Normal 3 2 3 2 2 4 2 2 5 2" xfId="45488"/>
    <cellStyle name="Normal 3 2 3 2 2 4 2 2 6" xfId="31164"/>
    <cellStyle name="Normal 3 2 3 2 2 4 2 3" xfId="3094"/>
    <cellStyle name="Normal 3 2 3 2 2 4 2 3 2" xfId="6754"/>
    <cellStyle name="Normal 3 2 3 2 2 4 2 3 2 2" xfId="14014"/>
    <cellStyle name="Normal 3 2 3 2 2 4 2 3 2 2 2" xfId="28392"/>
    <cellStyle name="Normal 3 2 3 2 2 4 2 3 2 2 2 2" xfId="57126"/>
    <cellStyle name="Normal 3 2 3 2 2 4 2 3 2 2 3" xfId="42802"/>
    <cellStyle name="Normal 3 2 3 2 2 4 2 3 2 3" xfId="21229"/>
    <cellStyle name="Normal 3 2 3 2 2 4 2 3 2 3 2" xfId="49964"/>
    <cellStyle name="Normal 3 2 3 2 2 4 2 3 2 4" xfId="35640"/>
    <cellStyle name="Normal 3 2 3 2 2 4 2 3 3" xfId="10427"/>
    <cellStyle name="Normal 3 2 3 2 2 4 2 3 3 2" xfId="24810"/>
    <cellStyle name="Normal 3 2 3 2 2 4 2 3 3 2 2" xfId="53545"/>
    <cellStyle name="Normal 3 2 3 2 2 4 2 3 3 3" xfId="39221"/>
    <cellStyle name="Normal 3 2 3 2 2 4 2 3 4" xfId="17647"/>
    <cellStyle name="Normal 3 2 3 2 2 4 2 3 4 2" xfId="46383"/>
    <cellStyle name="Normal 3 2 3 2 2 4 2 3 5" xfId="32059"/>
    <cellStyle name="Normal 3 2 3 2 2 4 2 4" xfId="4959"/>
    <cellStyle name="Normal 3 2 3 2 2 4 2 4 2" xfId="12224"/>
    <cellStyle name="Normal 3 2 3 2 2 4 2 4 2 2" xfId="26602"/>
    <cellStyle name="Normal 3 2 3 2 2 4 2 4 2 2 2" xfId="55336"/>
    <cellStyle name="Normal 3 2 3 2 2 4 2 4 2 3" xfId="41012"/>
    <cellStyle name="Normal 3 2 3 2 2 4 2 4 3" xfId="19439"/>
    <cellStyle name="Normal 3 2 3 2 2 4 2 4 3 2" xfId="48174"/>
    <cellStyle name="Normal 3 2 3 2 2 4 2 4 4" xfId="33850"/>
    <cellStyle name="Normal 3 2 3 2 2 4 2 5" xfId="8631"/>
    <cellStyle name="Normal 3 2 3 2 2 4 2 5 2" xfId="23020"/>
    <cellStyle name="Normal 3 2 3 2 2 4 2 5 2 2" xfId="51755"/>
    <cellStyle name="Normal 3 2 3 2 2 4 2 5 3" xfId="37431"/>
    <cellStyle name="Normal 3 2 3 2 2 4 2 6" xfId="15857"/>
    <cellStyle name="Normal 3 2 3 2 2 4 2 6 2" xfId="44593"/>
    <cellStyle name="Normal 3 2 3 2 2 4 2 7" xfId="30269"/>
    <cellStyle name="Normal 3 2 3 2 2 4 3" xfId="1751"/>
    <cellStyle name="Normal 3 2 3 2 2 4 3 2" xfId="3543"/>
    <cellStyle name="Normal 3 2 3 2 2 4 3 2 2" xfId="7202"/>
    <cellStyle name="Normal 3 2 3 2 2 4 3 2 2 2" xfId="14462"/>
    <cellStyle name="Normal 3 2 3 2 2 4 3 2 2 2 2" xfId="28840"/>
    <cellStyle name="Normal 3 2 3 2 2 4 3 2 2 2 2 2" xfId="57574"/>
    <cellStyle name="Normal 3 2 3 2 2 4 3 2 2 2 3" xfId="43250"/>
    <cellStyle name="Normal 3 2 3 2 2 4 3 2 2 3" xfId="21677"/>
    <cellStyle name="Normal 3 2 3 2 2 4 3 2 2 3 2" xfId="50412"/>
    <cellStyle name="Normal 3 2 3 2 2 4 3 2 2 4" xfId="36088"/>
    <cellStyle name="Normal 3 2 3 2 2 4 3 2 3" xfId="10875"/>
    <cellStyle name="Normal 3 2 3 2 2 4 3 2 3 2" xfId="25258"/>
    <cellStyle name="Normal 3 2 3 2 2 4 3 2 3 2 2" xfId="53993"/>
    <cellStyle name="Normal 3 2 3 2 2 4 3 2 3 3" xfId="39669"/>
    <cellStyle name="Normal 3 2 3 2 2 4 3 2 4" xfId="18095"/>
    <cellStyle name="Normal 3 2 3 2 2 4 3 2 4 2" xfId="46831"/>
    <cellStyle name="Normal 3 2 3 2 2 4 3 2 5" xfId="32507"/>
    <cellStyle name="Normal 3 2 3 2 2 4 3 3" xfId="5412"/>
    <cellStyle name="Normal 3 2 3 2 2 4 3 3 2" xfId="12672"/>
    <cellStyle name="Normal 3 2 3 2 2 4 3 3 2 2" xfId="27050"/>
    <cellStyle name="Normal 3 2 3 2 2 4 3 3 2 2 2" xfId="55784"/>
    <cellStyle name="Normal 3 2 3 2 2 4 3 3 2 3" xfId="41460"/>
    <cellStyle name="Normal 3 2 3 2 2 4 3 3 3" xfId="19887"/>
    <cellStyle name="Normal 3 2 3 2 2 4 3 3 3 2" xfId="48622"/>
    <cellStyle name="Normal 3 2 3 2 2 4 3 3 4" xfId="34298"/>
    <cellStyle name="Normal 3 2 3 2 2 4 3 4" xfId="9085"/>
    <cellStyle name="Normal 3 2 3 2 2 4 3 4 2" xfId="23468"/>
    <cellStyle name="Normal 3 2 3 2 2 4 3 4 2 2" xfId="52203"/>
    <cellStyle name="Normal 3 2 3 2 2 4 3 4 3" xfId="37879"/>
    <cellStyle name="Normal 3 2 3 2 2 4 3 5" xfId="16305"/>
    <cellStyle name="Normal 3 2 3 2 2 4 3 5 2" xfId="45041"/>
    <cellStyle name="Normal 3 2 3 2 2 4 3 6" xfId="30717"/>
    <cellStyle name="Normal 3 2 3 2 2 4 4" xfId="2647"/>
    <cellStyle name="Normal 3 2 3 2 2 4 4 2" xfId="6307"/>
    <cellStyle name="Normal 3 2 3 2 2 4 4 2 2" xfId="13567"/>
    <cellStyle name="Normal 3 2 3 2 2 4 4 2 2 2" xfId="27945"/>
    <cellStyle name="Normal 3 2 3 2 2 4 4 2 2 2 2" xfId="56679"/>
    <cellStyle name="Normal 3 2 3 2 2 4 4 2 2 3" xfId="42355"/>
    <cellStyle name="Normal 3 2 3 2 2 4 4 2 3" xfId="20782"/>
    <cellStyle name="Normal 3 2 3 2 2 4 4 2 3 2" xfId="49517"/>
    <cellStyle name="Normal 3 2 3 2 2 4 4 2 4" xfId="35193"/>
    <cellStyle name="Normal 3 2 3 2 2 4 4 3" xfId="9980"/>
    <cellStyle name="Normal 3 2 3 2 2 4 4 3 2" xfId="24363"/>
    <cellStyle name="Normal 3 2 3 2 2 4 4 3 2 2" xfId="53098"/>
    <cellStyle name="Normal 3 2 3 2 2 4 4 3 3" xfId="38774"/>
    <cellStyle name="Normal 3 2 3 2 2 4 4 4" xfId="17200"/>
    <cellStyle name="Normal 3 2 3 2 2 4 4 4 2" xfId="45936"/>
    <cellStyle name="Normal 3 2 3 2 2 4 4 5" xfId="31612"/>
    <cellStyle name="Normal 3 2 3 2 2 4 5" xfId="4511"/>
    <cellStyle name="Normal 3 2 3 2 2 4 5 2" xfId="11777"/>
    <cellStyle name="Normal 3 2 3 2 2 4 5 2 2" xfId="26155"/>
    <cellStyle name="Normal 3 2 3 2 2 4 5 2 2 2" xfId="54889"/>
    <cellStyle name="Normal 3 2 3 2 2 4 5 2 3" xfId="40565"/>
    <cellStyle name="Normal 3 2 3 2 2 4 5 3" xfId="18992"/>
    <cellStyle name="Normal 3 2 3 2 2 4 5 3 2" xfId="47727"/>
    <cellStyle name="Normal 3 2 3 2 2 4 5 4" xfId="33403"/>
    <cellStyle name="Normal 3 2 3 2 2 4 6" xfId="8184"/>
    <cellStyle name="Normal 3 2 3 2 2 4 6 2" xfId="22573"/>
    <cellStyle name="Normal 3 2 3 2 2 4 6 2 2" xfId="51308"/>
    <cellStyle name="Normal 3 2 3 2 2 4 6 3" xfId="36984"/>
    <cellStyle name="Normal 3 2 3 2 2 4 7" xfId="15410"/>
    <cellStyle name="Normal 3 2 3 2 2 4 7 2" xfId="44146"/>
    <cellStyle name="Normal 3 2 3 2 2 4 8" xfId="29822"/>
    <cellStyle name="Normal 3 2 3 2 2 5" xfId="991"/>
    <cellStyle name="Normal 3 2 3 2 2 5 2" xfId="1974"/>
    <cellStyle name="Normal 3 2 3 2 2 5 2 2" xfId="3766"/>
    <cellStyle name="Normal 3 2 3 2 2 5 2 2 2" xfId="7425"/>
    <cellStyle name="Normal 3 2 3 2 2 5 2 2 2 2" xfId="14685"/>
    <cellStyle name="Normal 3 2 3 2 2 5 2 2 2 2 2" xfId="29063"/>
    <cellStyle name="Normal 3 2 3 2 2 5 2 2 2 2 2 2" xfId="57797"/>
    <cellStyle name="Normal 3 2 3 2 2 5 2 2 2 2 3" xfId="43473"/>
    <cellStyle name="Normal 3 2 3 2 2 5 2 2 2 3" xfId="21900"/>
    <cellStyle name="Normal 3 2 3 2 2 5 2 2 2 3 2" xfId="50635"/>
    <cellStyle name="Normal 3 2 3 2 2 5 2 2 2 4" xfId="36311"/>
    <cellStyle name="Normal 3 2 3 2 2 5 2 2 3" xfId="11098"/>
    <cellStyle name="Normal 3 2 3 2 2 5 2 2 3 2" xfId="25481"/>
    <cellStyle name="Normal 3 2 3 2 2 5 2 2 3 2 2" xfId="54216"/>
    <cellStyle name="Normal 3 2 3 2 2 5 2 2 3 3" xfId="39892"/>
    <cellStyle name="Normal 3 2 3 2 2 5 2 2 4" xfId="18318"/>
    <cellStyle name="Normal 3 2 3 2 2 5 2 2 4 2" xfId="47054"/>
    <cellStyle name="Normal 3 2 3 2 2 5 2 2 5" xfId="32730"/>
    <cellStyle name="Normal 3 2 3 2 2 5 2 3" xfId="5635"/>
    <cellStyle name="Normal 3 2 3 2 2 5 2 3 2" xfId="12895"/>
    <cellStyle name="Normal 3 2 3 2 2 5 2 3 2 2" xfId="27273"/>
    <cellStyle name="Normal 3 2 3 2 2 5 2 3 2 2 2" xfId="56007"/>
    <cellStyle name="Normal 3 2 3 2 2 5 2 3 2 3" xfId="41683"/>
    <cellStyle name="Normal 3 2 3 2 2 5 2 3 3" xfId="20110"/>
    <cellStyle name="Normal 3 2 3 2 2 5 2 3 3 2" xfId="48845"/>
    <cellStyle name="Normal 3 2 3 2 2 5 2 3 4" xfId="34521"/>
    <cellStyle name="Normal 3 2 3 2 2 5 2 4" xfId="9308"/>
    <cellStyle name="Normal 3 2 3 2 2 5 2 4 2" xfId="23691"/>
    <cellStyle name="Normal 3 2 3 2 2 5 2 4 2 2" xfId="52426"/>
    <cellStyle name="Normal 3 2 3 2 2 5 2 4 3" xfId="38102"/>
    <cellStyle name="Normal 3 2 3 2 2 5 2 5" xfId="16528"/>
    <cellStyle name="Normal 3 2 3 2 2 5 2 5 2" xfId="45264"/>
    <cellStyle name="Normal 3 2 3 2 2 5 2 6" xfId="30940"/>
    <cellStyle name="Normal 3 2 3 2 2 5 3" xfId="2870"/>
    <cellStyle name="Normal 3 2 3 2 2 5 3 2" xfId="6530"/>
    <cellStyle name="Normal 3 2 3 2 2 5 3 2 2" xfId="13790"/>
    <cellStyle name="Normal 3 2 3 2 2 5 3 2 2 2" xfId="28168"/>
    <cellStyle name="Normal 3 2 3 2 2 5 3 2 2 2 2" xfId="56902"/>
    <cellStyle name="Normal 3 2 3 2 2 5 3 2 2 3" xfId="42578"/>
    <cellStyle name="Normal 3 2 3 2 2 5 3 2 3" xfId="21005"/>
    <cellStyle name="Normal 3 2 3 2 2 5 3 2 3 2" xfId="49740"/>
    <cellStyle name="Normal 3 2 3 2 2 5 3 2 4" xfId="35416"/>
    <cellStyle name="Normal 3 2 3 2 2 5 3 3" xfId="10203"/>
    <cellStyle name="Normal 3 2 3 2 2 5 3 3 2" xfId="24586"/>
    <cellStyle name="Normal 3 2 3 2 2 5 3 3 2 2" xfId="53321"/>
    <cellStyle name="Normal 3 2 3 2 2 5 3 3 3" xfId="38997"/>
    <cellStyle name="Normal 3 2 3 2 2 5 3 4" xfId="17423"/>
    <cellStyle name="Normal 3 2 3 2 2 5 3 4 2" xfId="46159"/>
    <cellStyle name="Normal 3 2 3 2 2 5 3 5" xfId="31835"/>
    <cellStyle name="Normal 3 2 3 2 2 5 4" xfId="4735"/>
    <cellStyle name="Normal 3 2 3 2 2 5 4 2" xfId="12000"/>
    <cellStyle name="Normal 3 2 3 2 2 5 4 2 2" xfId="26378"/>
    <cellStyle name="Normal 3 2 3 2 2 5 4 2 2 2" xfId="55112"/>
    <cellStyle name="Normal 3 2 3 2 2 5 4 2 3" xfId="40788"/>
    <cellStyle name="Normal 3 2 3 2 2 5 4 3" xfId="19215"/>
    <cellStyle name="Normal 3 2 3 2 2 5 4 3 2" xfId="47950"/>
    <cellStyle name="Normal 3 2 3 2 2 5 4 4" xfId="33626"/>
    <cellStyle name="Normal 3 2 3 2 2 5 5" xfId="8407"/>
    <cellStyle name="Normal 3 2 3 2 2 5 5 2" xfId="22796"/>
    <cellStyle name="Normal 3 2 3 2 2 5 5 2 2" xfId="51531"/>
    <cellStyle name="Normal 3 2 3 2 2 5 5 3" xfId="37207"/>
    <cellStyle name="Normal 3 2 3 2 2 5 6" xfId="15633"/>
    <cellStyle name="Normal 3 2 3 2 2 5 6 2" xfId="44369"/>
    <cellStyle name="Normal 3 2 3 2 2 5 7" xfId="30045"/>
    <cellStyle name="Normal 3 2 3 2 2 6" xfId="1510"/>
    <cellStyle name="Normal 3 2 3 2 2 6 2" xfId="3319"/>
    <cellStyle name="Normal 3 2 3 2 2 6 2 2" xfId="6978"/>
    <cellStyle name="Normal 3 2 3 2 2 6 2 2 2" xfId="14238"/>
    <cellStyle name="Normal 3 2 3 2 2 6 2 2 2 2" xfId="28616"/>
    <cellStyle name="Normal 3 2 3 2 2 6 2 2 2 2 2" xfId="57350"/>
    <cellStyle name="Normal 3 2 3 2 2 6 2 2 2 3" xfId="43026"/>
    <cellStyle name="Normal 3 2 3 2 2 6 2 2 3" xfId="21453"/>
    <cellStyle name="Normal 3 2 3 2 2 6 2 2 3 2" xfId="50188"/>
    <cellStyle name="Normal 3 2 3 2 2 6 2 2 4" xfId="35864"/>
    <cellStyle name="Normal 3 2 3 2 2 6 2 3" xfId="10651"/>
    <cellStyle name="Normal 3 2 3 2 2 6 2 3 2" xfId="25034"/>
    <cellStyle name="Normal 3 2 3 2 2 6 2 3 2 2" xfId="53769"/>
    <cellStyle name="Normal 3 2 3 2 2 6 2 3 3" xfId="39445"/>
    <cellStyle name="Normal 3 2 3 2 2 6 2 4" xfId="17871"/>
    <cellStyle name="Normal 3 2 3 2 2 6 2 4 2" xfId="46607"/>
    <cellStyle name="Normal 3 2 3 2 2 6 2 5" xfId="32283"/>
    <cellStyle name="Normal 3 2 3 2 2 6 3" xfId="5187"/>
    <cellStyle name="Normal 3 2 3 2 2 6 3 2" xfId="12448"/>
    <cellStyle name="Normal 3 2 3 2 2 6 3 2 2" xfId="26826"/>
    <cellStyle name="Normal 3 2 3 2 2 6 3 2 2 2" xfId="55560"/>
    <cellStyle name="Normal 3 2 3 2 2 6 3 2 3" xfId="41236"/>
    <cellStyle name="Normal 3 2 3 2 2 6 3 3" xfId="19663"/>
    <cellStyle name="Normal 3 2 3 2 2 6 3 3 2" xfId="48398"/>
    <cellStyle name="Normal 3 2 3 2 2 6 3 4" xfId="34074"/>
    <cellStyle name="Normal 3 2 3 2 2 6 4" xfId="8861"/>
    <cellStyle name="Normal 3 2 3 2 2 6 4 2" xfId="23244"/>
    <cellStyle name="Normal 3 2 3 2 2 6 4 2 2" xfId="51979"/>
    <cellStyle name="Normal 3 2 3 2 2 6 4 3" xfId="37655"/>
    <cellStyle name="Normal 3 2 3 2 2 6 5" xfId="16081"/>
    <cellStyle name="Normal 3 2 3 2 2 6 5 2" xfId="44817"/>
    <cellStyle name="Normal 3 2 3 2 2 6 6" xfId="30493"/>
    <cellStyle name="Normal 3 2 3 2 2 7" xfId="2423"/>
    <cellStyle name="Normal 3 2 3 2 2 7 2" xfId="6083"/>
    <cellStyle name="Normal 3 2 3 2 2 7 2 2" xfId="13343"/>
    <cellStyle name="Normal 3 2 3 2 2 7 2 2 2" xfId="27721"/>
    <cellStyle name="Normal 3 2 3 2 2 7 2 2 2 2" xfId="56455"/>
    <cellStyle name="Normal 3 2 3 2 2 7 2 2 3" xfId="42131"/>
    <cellStyle name="Normal 3 2 3 2 2 7 2 3" xfId="20558"/>
    <cellStyle name="Normal 3 2 3 2 2 7 2 3 2" xfId="49293"/>
    <cellStyle name="Normal 3 2 3 2 2 7 2 4" xfId="34969"/>
    <cellStyle name="Normal 3 2 3 2 2 7 3" xfId="9756"/>
    <cellStyle name="Normal 3 2 3 2 2 7 3 2" xfId="24139"/>
    <cellStyle name="Normal 3 2 3 2 2 7 3 2 2" xfId="52874"/>
    <cellStyle name="Normal 3 2 3 2 2 7 3 3" xfId="38550"/>
    <cellStyle name="Normal 3 2 3 2 2 7 4" xfId="16976"/>
    <cellStyle name="Normal 3 2 3 2 2 7 4 2" xfId="45712"/>
    <cellStyle name="Normal 3 2 3 2 2 7 5" xfId="31388"/>
    <cellStyle name="Normal 3 2 3 2 2 8" xfId="4280"/>
    <cellStyle name="Normal 3 2 3 2 2 8 2" xfId="11552"/>
    <cellStyle name="Normal 3 2 3 2 2 8 2 2" xfId="25931"/>
    <cellStyle name="Normal 3 2 3 2 2 8 2 2 2" xfId="54665"/>
    <cellStyle name="Normal 3 2 3 2 2 8 2 3" xfId="40341"/>
    <cellStyle name="Normal 3 2 3 2 2 8 3" xfId="18768"/>
    <cellStyle name="Normal 3 2 3 2 2 8 3 2" xfId="47503"/>
    <cellStyle name="Normal 3 2 3 2 2 8 4" xfId="33179"/>
    <cellStyle name="Normal 3 2 3 2 2 9" xfId="7948"/>
    <cellStyle name="Normal 3 2 3 2 2 9 2" xfId="22349"/>
    <cellStyle name="Normal 3 2 3 2 2 9 2 2" xfId="51084"/>
    <cellStyle name="Normal 3 2 3 2 2 9 3" xfId="36760"/>
    <cellStyle name="Normal 3 2 3 2 3" xfId="436"/>
    <cellStyle name="Normal 3 2 3 2 3 10" xfId="29626"/>
    <cellStyle name="Normal 3 2 3 2 3 2" xfId="636"/>
    <cellStyle name="Normal 3 2 3 2 3 2 2" xfId="908"/>
    <cellStyle name="Normal 3 2 3 2 3 2 2 2" xfId="1355"/>
    <cellStyle name="Normal 3 2 3 2 3 2 2 2 2" xfId="2338"/>
    <cellStyle name="Normal 3 2 3 2 3 2 2 2 2 2" xfId="4130"/>
    <cellStyle name="Normal 3 2 3 2 3 2 2 2 2 2 2" xfId="7789"/>
    <cellStyle name="Normal 3 2 3 2 3 2 2 2 2 2 2 2" xfId="15049"/>
    <cellStyle name="Normal 3 2 3 2 3 2 2 2 2 2 2 2 2" xfId="29427"/>
    <cellStyle name="Normal 3 2 3 2 3 2 2 2 2 2 2 2 2 2" xfId="58161"/>
    <cellStyle name="Normal 3 2 3 2 3 2 2 2 2 2 2 2 3" xfId="43837"/>
    <cellStyle name="Normal 3 2 3 2 3 2 2 2 2 2 2 3" xfId="22264"/>
    <cellStyle name="Normal 3 2 3 2 3 2 2 2 2 2 2 3 2" xfId="50999"/>
    <cellStyle name="Normal 3 2 3 2 3 2 2 2 2 2 2 4" xfId="36675"/>
    <cellStyle name="Normal 3 2 3 2 3 2 2 2 2 2 3" xfId="11462"/>
    <cellStyle name="Normal 3 2 3 2 3 2 2 2 2 2 3 2" xfId="25845"/>
    <cellStyle name="Normal 3 2 3 2 3 2 2 2 2 2 3 2 2" xfId="54580"/>
    <cellStyle name="Normal 3 2 3 2 3 2 2 2 2 2 3 3" xfId="40256"/>
    <cellStyle name="Normal 3 2 3 2 3 2 2 2 2 2 4" xfId="18682"/>
    <cellStyle name="Normal 3 2 3 2 3 2 2 2 2 2 4 2" xfId="47418"/>
    <cellStyle name="Normal 3 2 3 2 3 2 2 2 2 2 5" xfId="33094"/>
    <cellStyle name="Normal 3 2 3 2 3 2 2 2 2 3" xfId="5999"/>
    <cellStyle name="Normal 3 2 3 2 3 2 2 2 2 3 2" xfId="13259"/>
    <cellStyle name="Normal 3 2 3 2 3 2 2 2 2 3 2 2" xfId="27637"/>
    <cellStyle name="Normal 3 2 3 2 3 2 2 2 2 3 2 2 2" xfId="56371"/>
    <cellStyle name="Normal 3 2 3 2 3 2 2 2 2 3 2 3" xfId="42047"/>
    <cellStyle name="Normal 3 2 3 2 3 2 2 2 2 3 3" xfId="20474"/>
    <cellStyle name="Normal 3 2 3 2 3 2 2 2 2 3 3 2" xfId="49209"/>
    <cellStyle name="Normal 3 2 3 2 3 2 2 2 2 3 4" xfId="34885"/>
    <cellStyle name="Normal 3 2 3 2 3 2 2 2 2 4" xfId="9672"/>
    <cellStyle name="Normal 3 2 3 2 3 2 2 2 2 4 2" xfId="24055"/>
    <cellStyle name="Normal 3 2 3 2 3 2 2 2 2 4 2 2" xfId="52790"/>
    <cellStyle name="Normal 3 2 3 2 3 2 2 2 2 4 3" xfId="38466"/>
    <cellStyle name="Normal 3 2 3 2 3 2 2 2 2 5" xfId="16892"/>
    <cellStyle name="Normal 3 2 3 2 3 2 2 2 2 5 2" xfId="45628"/>
    <cellStyle name="Normal 3 2 3 2 3 2 2 2 2 6" xfId="31304"/>
    <cellStyle name="Normal 3 2 3 2 3 2 2 2 3" xfId="3234"/>
    <cellStyle name="Normal 3 2 3 2 3 2 2 2 3 2" xfId="6894"/>
    <cellStyle name="Normal 3 2 3 2 3 2 2 2 3 2 2" xfId="14154"/>
    <cellStyle name="Normal 3 2 3 2 3 2 2 2 3 2 2 2" xfId="28532"/>
    <cellStyle name="Normal 3 2 3 2 3 2 2 2 3 2 2 2 2" xfId="57266"/>
    <cellStyle name="Normal 3 2 3 2 3 2 2 2 3 2 2 3" xfId="42942"/>
    <cellStyle name="Normal 3 2 3 2 3 2 2 2 3 2 3" xfId="21369"/>
    <cellStyle name="Normal 3 2 3 2 3 2 2 2 3 2 3 2" xfId="50104"/>
    <cellStyle name="Normal 3 2 3 2 3 2 2 2 3 2 4" xfId="35780"/>
    <cellStyle name="Normal 3 2 3 2 3 2 2 2 3 3" xfId="10567"/>
    <cellStyle name="Normal 3 2 3 2 3 2 2 2 3 3 2" xfId="24950"/>
    <cellStyle name="Normal 3 2 3 2 3 2 2 2 3 3 2 2" xfId="53685"/>
    <cellStyle name="Normal 3 2 3 2 3 2 2 2 3 3 3" xfId="39361"/>
    <cellStyle name="Normal 3 2 3 2 3 2 2 2 3 4" xfId="17787"/>
    <cellStyle name="Normal 3 2 3 2 3 2 2 2 3 4 2" xfId="46523"/>
    <cellStyle name="Normal 3 2 3 2 3 2 2 2 3 5" xfId="32199"/>
    <cellStyle name="Normal 3 2 3 2 3 2 2 2 4" xfId="5099"/>
    <cellStyle name="Normal 3 2 3 2 3 2 2 2 4 2" xfId="12364"/>
    <cellStyle name="Normal 3 2 3 2 3 2 2 2 4 2 2" xfId="26742"/>
    <cellStyle name="Normal 3 2 3 2 3 2 2 2 4 2 2 2" xfId="55476"/>
    <cellStyle name="Normal 3 2 3 2 3 2 2 2 4 2 3" xfId="41152"/>
    <cellStyle name="Normal 3 2 3 2 3 2 2 2 4 3" xfId="19579"/>
    <cellStyle name="Normal 3 2 3 2 3 2 2 2 4 3 2" xfId="48314"/>
    <cellStyle name="Normal 3 2 3 2 3 2 2 2 4 4" xfId="33990"/>
    <cellStyle name="Normal 3 2 3 2 3 2 2 2 5" xfId="8771"/>
    <cellStyle name="Normal 3 2 3 2 3 2 2 2 5 2" xfId="23160"/>
    <cellStyle name="Normal 3 2 3 2 3 2 2 2 5 2 2" xfId="51895"/>
    <cellStyle name="Normal 3 2 3 2 3 2 2 2 5 3" xfId="37571"/>
    <cellStyle name="Normal 3 2 3 2 3 2 2 2 6" xfId="15997"/>
    <cellStyle name="Normal 3 2 3 2 3 2 2 2 6 2" xfId="44733"/>
    <cellStyle name="Normal 3 2 3 2 3 2 2 2 7" xfId="30409"/>
    <cellStyle name="Normal 3 2 3 2 3 2 2 3" xfId="1891"/>
    <cellStyle name="Normal 3 2 3 2 3 2 2 3 2" xfId="3683"/>
    <cellStyle name="Normal 3 2 3 2 3 2 2 3 2 2" xfId="7342"/>
    <cellStyle name="Normal 3 2 3 2 3 2 2 3 2 2 2" xfId="14602"/>
    <cellStyle name="Normal 3 2 3 2 3 2 2 3 2 2 2 2" xfId="28980"/>
    <cellStyle name="Normal 3 2 3 2 3 2 2 3 2 2 2 2 2" xfId="57714"/>
    <cellStyle name="Normal 3 2 3 2 3 2 2 3 2 2 2 3" xfId="43390"/>
    <cellStyle name="Normal 3 2 3 2 3 2 2 3 2 2 3" xfId="21817"/>
    <cellStyle name="Normal 3 2 3 2 3 2 2 3 2 2 3 2" xfId="50552"/>
    <cellStyle name="Normal 3 2 3 2 3 2 2 3 2 2 4" xfId="36228"/>
    <cellStyle name="Normal 3 2 3 2 3 2 2 3 2 3" xfId="11015"/>
    <cellStyle name="Normal 3 2 3 2 3 2 2 3 2 3 2" xfId="25398"/>
    <cellStyle name="Normal 3 2 3 2 3 2 2 3 2 3 2 2" xfId="54133"/>
    <cellStyle name="Normal 3 2 3 2 3 2 2 3 2 3 3" xfId="39809"/>
    <cellStyle name="Normal 3 2 3 2 3 2 2 3 2 4" xfId="18235"/>
    <cellStyle name="Normal 3 2 3 2 3 2 2 3 2 4 2" xfId="46971"/>
    <cellStyle name="Normal 3 2 3 2 3 2 2 3 2 5" xfId="32647"/>
    <cellStyle name="Normal 3 2 3 2 3 2 2 3 3" xfId="5552"/>
    <cellStyle name="Normal 3 2 3 2 3 2 2 3 3 2" xfId="12812"/>
    <cellStyle name="Normal 3 2 3 2 3 2 2 3 3 2 2" xfId="27190"/>
    <cellStyle name="Normal 3 2 3 2 3 2 2 3 3 2 2 2" xfId="55924"/>
    <cellStyle name="Normal 3 2 3 2 3 2 2 3 3 2 3" xfId="41600"/>
    <cellStyle name="Normal 3 2 3 2 3 2 2 3 3 3" xfId="20027"/>
    <cellStyle name="Normal 3 2 3 2 3 2 2 3 3 3 2" xfId="48762"/>
    <cellStyle name="Normal 3 2 3 2 3 2 2 3 3 4" xfId="34438"/>
    <cellStyle name="Normal 3 2 3 2 3 2 2 3 4" xfId="9225"/>
    <cellStyle name="Normal 3 2 3 2 3 2 2 3 4 2" xfId="23608"/>
    <cellStyle name="Normal 3 2 3 2 3 2 2 3 4 2 2" xfId="52343"/>
    <cellStyle name="Normal 3 2 3 2 3 2 2 3 4 3" xfId="38019"/>
    <cellStyle name="Normal 3 2 3 2 3 2 2 3 5" xfId="16445"/>
    <cellStyle name="Normal 3 2 3 2 3 2 2 3 5 2" xfId="45181"/>
    <cellStyle name="Normal 3 2 3 2 3 2 2 3 6" xfId="30857"/>
    <cellStyle name="Normal 3 2 3 2 3 2 2 4" xfId="2787"/>
    <cellStyle name="Normal 3 2 3 2 3 2 2 4 2" xfId="6447"/>
    <cellStyle name="Normal 3 2 3 2 3 2 2 4 2 2" xfId="13707"/>
    <cellStyle name="Normal 3 2 3 2 3 2 2 4 2 2 2" xfId="28085"/>
    <cellStyle name="Normal 3 2 3 2 3 2 2 4 2 2 2 2" xfId="56819"/>
    <cellStyle name="Normal 3 2 3 2 3 2 2 4 2 2 3" xfId="42495"/>
    <cellStyle name="Normal 3 2 3 2 3 2 2 4 2 3" xfId="20922"/>
    <cellStyle name="Normal 3 2 3 2 3 2 2 4 2 3 2" xfId="49657"/>
    <cellStyle name="Normal 3 2 3 2 3 2 2 4 2 4" xfId="35333"/>
    <cellStyle name="Normal 3 2 3 2 3 2 2 4 3" xfId="10120"/>
    <cellStyle name="Normal 3 2 3 2 3 2 2 4 3 2" xfId="24503"/>
    <cellStyle name="Normal 3 2 3 2 3 2 2 4 3 2 2" xfId="53238"/>
    <cellStyle name="Normal 3 2 3 2 3 2 2 4 3 3" xfId="38914"/>
    <cellStyle name="Normal 3 2 3 2 3 2 2 4 4" xfId="17340"/>
    <cellStyle name="Normal 3 2 3 2 3 2 2 4 4 2" xfId="46076"/>
    <cellStyle name="Normal 3 2 3 2 3 2 2 4 5" xfId="31752"/>
    <cellStyle name="Normal 3 2 3 2 3 2 2 5" xfId="4652"/>
    <cellStyle name="Normal 3 2 3 2 3 2 2 5 2" xfId="11917"/>
    <cellStyle name="Normal 3 2 3 2 3 2 2 5 2 2" xfId="26295"/>
    <cellStyle name="Normal 3 2 3 2 3 2 2 5 2 2 2" xfId="55029"/>
    <cellStyle name="Normal 3 2 3 2 3 2 2 5 2 3" xfId="40705"/>
    <cellStyle name="Normal 3 2 3 2 3 2 2 5 3" xfId="19132"/>
    <cellStyle name="Normal 3 2 3 2 3 2 2 5 3 2" xfId="47867"/>
    <cellStyle name="Normal 3 2 3 2 3 2 2 5 4" xfId="33543"/>
    <cellStyle name="Normal 3 2 3 2 3 2 2 6" xfId="8324"/>
    <cellStyle name="Normal 3 2 3 2 3 2 2 6 2" xfId="22713"/>
    <cellStyle name="Normal 3 2 3 2 3 2 2 6 2 2" xfId="51448"/>
    <cellStyle name="Normal 3 2 3 2 3 2 2 6 3" xfId="37124"/>
    <cellStyle name="Normal 3 2 3 2 3 2 2 7" xfId="15550"/>
    <cellStyle name="Normal 3 2 3 2 3 2 2 7 2" xfId="44286"/>
    <cellStyle name="Normal 3 2 3 2 3 2 2 8" xfId="29962"/>
    <cellStyle name="Normal 3 2 3 2 3 2 3" xfId="1131"/>
    <cellStyle name="Normal 3 2 3 2 3 2 3 2" xfId="2114"/>
    <cellStyle name="Normal 3 2 3 2 3 2 3 2 2" xfId="3906"/>
    <cellStyle name="Normal 3 2 3 2 3 2 3 2 2 2" xfId="7565"/>
    <cellStyle name="Normal 3 2 3 2 3 2 3 2 2 2 2" xfId="14825"/>
    <cellStyle name="Normal 3 2 3 2 3 2 3 2 2 2 2 2" xfId="29203"/>
    <cellStyle name="Normal 3 2 3 2 3 2 3 2 2 2 2 2 2" xfId="57937"/>
    <cellStyle name="Normal 3 2 3 2 3 2 3 2 2 2 2 3" xfId="43613"/>
    <cellStyle name="Normal 3 2 3 2 3 2 3 2 2 2 3" xfId="22040"/>
    <cellStyle name="Normal 3 2 3 2 3 2 3 2 2 2 3 2" xfId="50775"/>
    <cellStyle name="Normal 3 2 3 2 3 2 3 2 2 2 4" xfId="36451"/>
    <cellStyle name="Normal 3 2 3 2 3 2 3 2 2 3" xfId="11238"/>
    <cellStyle name="Normal 3 2 3 2 3 2 3 2 2 3 2" xfId="25621"/>
    <cellStyle name="Normal 3 2 3 2 3 2 3 2 2 3 2 2" xfId="54356"/>
    <cellStyle name="Normal 3 2 3 2 3 2 3 2 2 3 3" xfId="40032"/>
    <cellStyle name="Normal 3 2 3 2 3 2 3 2 2 4" xfId="18458"/>
    <cellStyle name="Normal 3 2 3 2 3 2 3 2 2 4 2" xfId="47194"/>
    <cellStyle name="Normal 3 2 3 2 3 2 3 2 2 5" xfId="32870"/>
    <cellStyle name="Normal 3 2 3 2 3 2 3 2 3" xfId="5775"/>
    <cellStyle name="Normal 3 2 3 2 3 2 3 2 3 2" xfId="13035"/>
    <cellStyle name="Normal 3 2 3 2 3 2 3 2 3 2 2" xfId="27413"/>
    <cellStyle name="Normal 3 2 3 2 3 2 3 2 3 2 2 2" xfId="56147"/>
    <cellStyle name="Normal 3 2 3 2 3 2 3 2 3 2 3" xfId="41823"/>
    <cellStyle name="Normal 3 2 3 2 3 2 3 2 3 3" xfId="20250"/>
    <cellStyle name="Normal 3 2 3 2 3 2 3 2 3 3 2" xfId="48985"/>
    <cellStyle name="Normal 3 2 3 2 3 2 3 2 3 4" xfId="34661"/>
    <cellStyle name="Normal 3 2 3 2 3 2 3 2 4" xfId="9448"/>
    <cellStyle name="Normal 3 2 3 2 3 2 3 2 4 2" xfId="23831"/>
    <cellStyle name="Normal 3 2 3 2 3 2 3 2 4 2 2" xfId="52566"/>
    <cellStyle name="Normal 3 2 3 2 3 2 3 2 4 3" xfId="38242"/>
    <cellStyle name="Normal 3 2 3 2 3 2 3 2 5" xfId="16668"/>
    <cellStyle name="Normal 3 2 3 2 3 2 3 2 5 2" xfId="45404"/>
    <cellStyle name="Normal 3 2 3 2 3 2 3 2 6" xfId="31080"/>
    <cellStyle name="Normal 3 2 3 2 3 2 3 3" xfId="3010"/>
    <cellStyle name="Normal 3 2 3 2 3 2 3 3 2" xfId="6670"/>
    <cellStyle name="Normal 3 2 3 2 3 2 3 3 2 2" xfId="13930"/>
    <cellStyle name="Normal 3 2 3 2 3 2 3 3 2 2 2" xfId="28308"/>
    <cellStyle name="Normal 3 2 3 2 3 2 3 3 2 2 2 2" xfId="57042"/>
    <cellStyle name="Normal 3 2 3 2 3 2 3 3 2 2 3" xfId="42718"/>
    <cellStyle name="Normal 3 2 3 2 3 2 3 3 2 3" xfId="21145"/>
    <cellStyle name="Normal 3 2 3 2 3 2 3 3 2 3 2" xfId="49880"/>
    <cellStyle name="Normal 3 2 3 2 3 2 3 3 2 4" xfId="35556"/>
    <cellStyle name="Normal 3 2 3 2 3 2 3 3 3" xfId="10343"/>
    <cellStyle name="Normal 3 2 3 2 3 2 3 3 3 2" xfId="24726"/>
    <cellStyle name="Normal 3 2 3 2 3 2 3 3 3 2 2" xfId="53461"/>
    <cellStyle name="Normal 3 2 3 2 3 2 3 3 3 3" xfId="39137"/>
    <cellStyle name="Normal 3 2 3 2 3 2 3 3 4" xfId="17563"/>
    <cellStyle name="Normal 3 2 3 2 3 2 3 3 4 2" xfId="46299"/>
    <cellStyle name="Normal 3 2 3 2 3 2 3 3 5" xfId="31975"/>
    <cellStyle name="Normal 3 2 3 2 3 2 3 4" xfId="4875"/>
    <cellStyle name="Normal 3 2 3 2 3 2 3 4 2" xfId="12140"/>
    <cellStyle name="Normal 3 2 3 2 3 2 3 4 2 2" xfId="26518"/>
    <cellStyle name="Normal 3 2 3 2 3 2 3 4 2 2 2" xfId="55252"/>
    <cellStyle name="Normal 3 2 3 2 3 2 3 4 2 3" xfId="40928"/>
    <cellStyle name="Normal 3 2 3 2 3 2 3 4 3" xfId="19355"/>
    <cellStyle name="Normal 3 2 3 2 3 2 3 4 3 2" xfId="48090"/>
    <cellStyle name="Normal 3 2 3 2 3 2 3 4 4" xfId="33766"/>
    <cellStyle name="Normal 3 2 3 2 3 2 3 5" xfId="8547"/>
    <cellStyle name="Normal 3 2 3 2 3 2 3 5 2" xfId="22936"/>
    <cellStyle name="Normal 3 2 3 2 3 2 3 5 2 2" xfId="51671"/>
    <cellStyle name="Normal 3 2 3 2 3 2 3 5 3" xfId="37347"/>
    <cellStyle name="Normal 3 2 3 2 3 2 3 6" xfId="15773"/>
    <cellStyle name="Normal 3 2 3 2 3 2 3 6 2" xfId="44509"/>
    <cellStyle name="Normal 3 2 3 2 3 2 3 7" xfId="30185"/>
    <cellStyle name="Normal 3 2 3 2 3 2 4" xfId="1663"/>
    <cellStyle name="Normal 3 2 3 2 3 2 4 2" xfId="3459"/>
    <cellStyle name="Normal 3 2 3 2 3 2 4 2 2" xfId="7118"/>
    <cellStyle name="Normal 3 2 3 2 3 2 4 2 2 2" xfId="14378"/>
    <cellStyle name="Normal 3 2 3 2 3 2 4 2 2 2 2" xfId="28756"/>
    <cellStyle name="Normal 3 2 3 2 3 2 4 2 2 2 2 2" xfId="57490"/>
    <cellStyle name="Normal 3 2 3 2 3 2 4 2 2 2 3" xfId="43166"/>
    <cellStyle name="Normal 3 2 3 2 3 2 4 2 2 3" xfId="21593"/>
    <cellStyle name="Normal 3 2 3 2 3 2 4 2 2 3 2" xfId="50328"/>
    <cellStyle name="Normal 3 2 3 2 3 2 4 2 2 4" xfId="36004"/>
    <cellStyle name="Normal 3 2 3 2 3 2 4 2 3" xfId="10791"/>
    <cellStyle name="Normal 3 2 3 2 3 2 4 2 3 2" xfId="25174"/>
    <cellStyle name="Normal 3 2 3 2 3 2 4 2 3 2 2" xfId="53909"/>
    <cellStyle name="Normal 3 2 3 2 3 2 4 2 3 3" xfId="39585"/>
    <cellStyle name="Normal 3 2 3 2 3 2 4 2 4" xfId="18011"/>
    <cellStyle name="Normal 3 2 3 2 3 2 4 2 4 2" xfId="46747"/>
    <cellStyle name="Normal 3 2 3 2 3 2 4 2 5" xfId="32423"/>
    <cellStyle name="Normal 3 2 3 2 3 2 4 3" xfId="5328"/>
    <cellStyle name="Normal 3 2 3 2 3 2 4 3 2" xfId="12588"/>
    <cellStyle name="Normal 3 2 3 2 3 2 4 3 2 2" xfId="26966"/>
    <cellStyle name="Normal 3 2 3 2 3 2 4 3 2 2 2" xfId="55700"/>
    <cellStyle name="Normal 3 2 3 2 3 2 4 3 2 3" xfId="41376"/>
    <cellStyle name="Normal 3 2 3 2 3 2 4 3 3" xfId="19803"/>
    <cellStyle name="Normal 3 2 3 2 3 2 4 3 3 2" xfId="48538"/>
    <cellStyle name="Normal 3 2 3 2 3 2 4 3 4" xfId="34214"/>
    <cellStyle name="Normal 3 2 3 2 3 2 4 4" xfId="9001"/>
    <cellStyle name="Normal 3 2 3 2 3 2 4 4 2" xfId="23384"/>
    <cellStyle name="Normal 3 2 3 2 3 2 4 4 2 2" xfId="52119"/>
    <cellStyle name="Normal 3 2 3 2 3 2 4 4 3" xfId="37795"/>
    <cellStyle name="Normal 3 2 3 2 3 2 4 5" xfId="16221"/>
    <cellStyle name="Normal 3 2 3 2 3 2 4 5 2" xfId="44957"/>
    <cellStyle name="Normal 3 2 3 2 3 2 4 6" xfId="30633"/>
    <cellStyle name="Normal 3 2 3 2 3 2 5" xfId="2563"/>
    <cellStyle name="Normal 3 2 3 2 3 2 5 2" xfId="6223"/>
    <cellStyle name="Normal 3 2 3 2 3 2 5 2 2" xfId="13483"/>
    <cellStyle name="Normal 3 2 3 2 3 2 5 2 2 2" xfId="27861"/>
    <cellStyle name="Normal 3 2 3 2 3 2 5 2 2 2 2" xfId="56595"/>
    <cellStyle name="Normal 3 2 3 2 3 2 5 2 2 3" xfId="42271"/>
    <cellStyle name="Normal 3 2 3 2 3 2 5 2 3" xfId="20698"/>
    <cellStyle name="Normal 3 2 3 2 3 2 5 2 3 2" xfId="49433"/>
    <cellStyle name="Normal 3 2 3 2 3 2 5 2 4" xfId="35109"/>
    <cellStyle name="Normal 3 2 3 2 3 2 5 3" xfId="9896"/>
    <cellStyle name="Normal 3 2 3 2 3 2 5 3 2" xfId="24279"/>
    <cellStyle name="Normal 3 2 3 2 3 2 5 3 2 2" xfId="53014"/>
    <cellStyle name="Normal 3 2 3 2 3 2 5 3 3" xfId="38690"/>
    <cellStyle name="Normal 3 2 3 2 3 2 5 4" xfId="17116"/>
    <cellStyle name="Normal 3 2 3 2 3 2 5 4 2" xfId="45852"/>
    <cellStyle name="Normal 3 2 3 2 3 2 5 5" xfId="31528"/>
    <cellStyle name="Normal 3 2 3 2 3 2 6" xfId="4426"/>
    <cellStyle name="Normal 3 2 3 2 3 2 6 2" xfId="11693"/>
    <cellStyle name="Normal 3 2 3 2 3 2 6 2 2" xfId="26071"/>
    <cellStyle name="Normal 3 2 3 2 3 2 6 2 2 2" xfId="54805"/>
    <cellStyle name="Normal 3 2 3 2 3 2 6 2 3" xfId="40481"/>
    <cellStyle name="Normal 3 2 3 2 3 2 6 3" xfId="18908"/>
    <cellStyle name="Normal 3 2 3 2 3 2 6 3 2" xfId="47643"/>
    <cellStyle name="Normal 3 2 3 2 3 2 6 4" xfId="33319"/>
    <cellStyle name="Normal 3 2 3 2 3 2 7" xfId="8097"/>
    <cellStyle name="Normal 3 2 3 2 3 2 7 2" xfId="22489"/>
    <cellStyle name="Normal 3 2 3 2 3 2 7 2 2" xfId="51224"/>
    <cellStyle name="Normal 3 2 3 2 3 2 7 3" xfId="36900"/>
    <cellStyle name="Normal 3 2 3 2 3 2 8" xfId="15326"/>
    <cellStyle name="Normal 3 2 3 2 3 2 8 2" xfId="44062"/>
    <cellStyle name="Normal 3 2 3 2 3 2 9" xfId="29738"/>
    <cellStyle name="Normal 3 2 3 2 3 3" xfId="794"/>
    <cellStyle name="Normal 3 2 3 2 3 3 2" xfId="1243"/>
    <cellStyle name="Normal 3 2 3 2 3 3 2 2" xfId="2226"/>
    <cellStyle name="Normal 3 2 3 2 3 3 2 2 2" xfId="4018"/>
    <cellStyle name="Normal 3 2 3 2 3 3 2 2 2 2" xfId="7677"/>
    <cellStyle name="Normal 3 2 3 2 3 3 2 2 2 2 2" xfId="14937"/>
    <cellStyle name="Normal 3 2 3 2 3 3 2 2 2 2 2 2" xfId="29315"/>
    <cellStyle name="Normal 3 2 3 2 3 3 2 2 2 2 2 2 2" xfId="58049"/>
    <cellStyle name="Normal 3 2 3 2 3 3 2 2 2 2 2 3" xfId="43725"/>
    <cellStyle name="Normal 3 2 3 2 3 3 2 2 2 2 3" xfId="22152"/>
    <cellStyle name="Normal 3 2 3 2 3 3 2 2 2 2 3 2" xfId="50887"/>
    <cellStyle name="Normal 3 2 3 2 3 3 2 2 2 2 4" xfId="36563"/>
    <cellStyle name="Normal 3 2 3 2 3 3 2 2 2 3" xfId="11350"/>
    <cellStyle name="Normal 3 2 3 2 3 3 2 2 2 3 2" xfId="25733"/>
    <cellStyle name="Normal 3 2 3 2 3 3 2 2 2 3 2 2" xfId="54468"/>
    <cellStyle name="Normal 3 2 3 2 3 3 2 2 2 3 3" xfId="40144"/>
    <cellStyle name="Normal 3 2 3 2 3 3 2 2 2 4" xfId="18570"/>
    <cellStyle name="Normal 3 2 3 2 3 3 2 2 2 4 2" xfId="47306"/>
    <cellStyle name="Normal 3 2 3 2 3 3 2 2 2 5" xfId="32982"/>
    <cellStyle name="Normal 3 2 3 2 3 3 2 2 3" xfId="5887"/>
    <cellStyle name="Normal 3 2 3 2 3 3 2 2 3 2" xfId="13147"/>
    <cellStyle name="Normal 3 2 3 2 3 3 2 2 3 2 2" xfId="27525"/>
    <cellStyle name="Normal 3 2 3 2 3 3 2 2 3 2 2 2" xfId="56259"/>
    <cellStyle name="Normal 3 2 3 2 3 3 2 2 3 2 3" xfId="41935"/>
    <cellStyle name="Normal 3 2 3 2 3 3 2 2 3 3" xfId="20362"/>
    <cellStyle name="Normal 3 2 3 2 3 3 2 2 3 3 2" xfId="49097"/>
    <cellStyle name="Normal 3 2 3 2 3 3 2 2 3 4" xfId="34773"/>
    <cellStyle name="Normal 3 2 3 2 3 3 2 2 4" xfId="9560"/>
    <cellStyle name="Normal 3 2 3 2 3 3 2 2 4 2" xfId="23943"/>
    <cellStyle name="Normal 3 2 3 2 3 3 2 2 4 2 2" xfId="52678"/>
    <cellStyle name="Normal 3 2 3 2 3 3 2 2 4 3" xfId="38354"/>
    <cellStyle name="Normal 3 2 3 2 3 3 2 2 5" xfId="16780"/>
    <cellStyle name="Normal 3 2 3 2 3 3 2 2 5 2" xfId="45516"/>
    <cellStyle name="Normal 3 2 3 2 3 3 2 2 6" xfId="31192"/>
    <cellStyle name="Normal 3 2 3 2 3 3 2 3" xfId="3122"/>
    <cellStyle name="Normal 3 2 3 2 3 3 2 3 2" xfId="6782"/>
    <cellStyle name="Normal 3 2 3 2 3 3 2 3 2 2" xfId="14042"/>
    <cellStyle name="Normal 3 2 3 2 3 3 2 3 2 2 2" xfId="28420"/>
    <cellStyle name="Normal 3 2 3 2 3 3 2 3 2 2 2 2" xfId="57154"/>
    <cellStyle name="Normal 3 2 3 2 3 3 2 3 2 2 3" xfId="42830"/>
    <cellStyle name="Normal 3 2 3 2 3 3 2 3 2 3" xfId="21257"/>
    <cellStyle name="Normal 3 2 3 2 3 3 2 3 2 3 2" xfId="49992"/>
    <cellStyle name="Normal 3 2 3 2 3 3 2 3 2 4" xfId="35668"/>
    <cellStyle name="Normal 3 2 3 2 3 3 2 3 3" xfId="10455"/>
    <cellStyle name="Normal 3 2 3 2 3 3 2 3 3 2" xfId="24838"/>
    <cellStyle name="Normal 3 2 3 2 3 3 2 3 3 2 2" xfId="53573"/>
    <cellStyle name="Normal 3 2 3 2 3 3 2 3 3 3" xfId="39249"/>
    <cellStyle name="Normal 3 2 3 2 3 3 2 3 4" xfId="17675"/>
    <cellStyle name="Normal 3 2 3 2 3 3 2 3 4 2" xfId="46411"/>
    <cellStyle name="Normal 3 2 3 2 3 3 2 3 5" xfId="32087"/>
    <cellStyle name="Normal 3 2 3 2 3 3 2 4" xfId="4987"/>
    <cellStyle name="Normal 3 2 3 2 3 3 2 4 2" xfId="12252"/>
    <cellStyle name="Normal 3 2 3 2 3 3 2 4 2 2" xfId="26630"/>
    <cellStyle name="Normal 3 2 3 2 3 3 2 4 2 2 2" xfId="55364"/>
    <cellStyle name="Normal 3 2 3 2 3 3 2 4 2 3" xfId="41040"/>
    <cellStyle name="Normal 3 2 3 2 3 3 2 4 3" xfId="19467"/>
    <cellStyle name="Normal 3 2 3 2 3 3 2 4 3 2" xfId="48202"/>
    <cellStyle name="Normal 3 2 3 2 3 3 2 4 4" xfId="33878"/>
    <cellStyle name="Normal 3 2 3 2 3 3 2 5" xfId="8659"/>
    <cellStyle name="Normal 3 2 3 2 3 3 2 5 2" xfId="23048"/>
    <cellStyle name="Normal 3 2 3 2 3 3 2 5 2 2" xfId="51783"/>
    <cellStyle name="Normal 3 2 3 2 3 3 2 5 3" xfId="37459"/>
    <cellStyle name="Normal 3 2 3 2 3 3 2 6" xfId="15885"/>
    <cellStyle name="Normal 3 2 3 2 3 3 2 6 2" xfId="44621"/>
    <cellStyle name="Normal 3 2 3 2 3 3 2 7" xfId="30297"/>
    <cellStyle name="Normal 3 2 3 2 3 3 3" xfId="1779"/>
    <cellStyle name="Normal 3 2 3 2 3 3 3 2" xfId="3571"/>
    <cellStyle name="Normal 3 2 3 2 3 3 3 2 2" xfId="7230"/>
    <cellStyle name="Normal 3 2 3 2 3 3 3 2 2 2" xfId="14490"/>
    <cellStyle name="Normal 3 2 3 2 3 3 3 2 2 2 2" xfId="28868"/>
    <cellStyle name="Normal 3 2 3 2 3 3 3 2 2 2 2 2" xfId="57602"/>
    <cellStyle name="Normal 3 2 3 2 3 3 3 2 2 2 3" xfId="43278"/>
    <cellStyle name="Normal 3 2 3 2 3 3 3 2 2 3" xfId="21705"/>
    <cellStyle name="Normal 3 2 3 2 3 3 3 2 2 3 2" xfId="50440"/>
    <cellStyle name="Normal 3 2 3 2 3 3 3 2 2 4" xfId="36116"/>
    <cellStyle name="Normal 3 2 3 2 3 3 3 2 3" xfId="10903"/>
    <cellStyle name="Normal 3 2 3 2 3 3 3 2 3 2" xfId="25286"/>
    <cellStyle name="Normal 3 2 3 2 3 3 3 2 3 2 2" xfId="54021"/>
    <cellStyle name="Normal 3 2 3 2 3 3 3 2 3 3" xfId="39697"/>
    <cellStyle name="Normal 3 2 3 2 3 3 3 2 4" xfId="18123"/>
    <cellStyle name="Normal 3 2 3 2 3 3 3 2 4 2" xfId="46859"/>
    <cellStyle name="Normal 3 2 3 2 3 3 3 2 5" xfId="32535"/>
    <cellStyle name="Normal 3 2 3 2 3 3 3 3" xfId="5440"/>
    <cellStyle name="Normal 3 2 3 2 3 3 3 3 2" xfId="12700"/>
    <cellStyle name="Normal 3 2 3 2 3 3 3 3 2 2" xfId="27078"/>
    <cellStyle name="Normal 3 2 3 2 3 3 3 3 2 2 2" xfId="55812"/>
    <cellStyle name="Normal 3 2 3 2 3 3 3 3 2 3" xfId="41488"/>
    <cellStyle name="Normal 3 2 3 2 3 3 3 3 3" xfId="19915"/>
    <cellStyle name="Normal 3 2 3 2 3 3 3 3 3 2" xfId="48650"/>
    <cellStyle name="Normal 3 2 3 2 3 3 3 3 4" xfId="34326"/>
    <cellStyle name="Normal 3 2 3 2 3 3 3 4" xfId="9113"/>
    <cellStyle name="Normal 3 2 3 2 3 3 3 4 2" xfId="23496"/>
    <cellStyle name="Normal 3 2 3 2 3 3 3 4 2 2" xfId="52231"/>
    <cellStyle name="Normal 3 2 3 2 3 3 3 4 3" xfId="37907"/>
    <cellStyle name="Normal 3 2 3 2 3 3 3 5" xfId="16333"/>
    <cellStyle name="Normal 3 2 3 2 3 3 3 5 2" xfId="45069"/>
    <cellStyle name="Normal 3 2 3 2 3 3 3 6" xfId="30745"/>
    <cellStyle name="Normal 3 2 3 2 3 3 4" xfId="2675"/>
    <cellStyle name="Normal 3 2 3 2 3 3 4 2" xfId="6335"/>
    <cellStyle name="Normal 3 2 3 2 3 3 4 2 2" xfId="13595"/>
    <cellStyle name="Normal 3 2 3 2 3 3 4 2 2 2" xfId="27973"/>
    <cellStyle name="Normal 3 2 3 2 3 3 4 2 2 2 2" xfId="56707"/>
    <cellStyle name="Normal 3 2 3 2 3 3 4 2 2 3" xfId="42383"/>
    <cellStyle name="Normal 3 2 3 2 3 3 4 2 3" xfId="20810"/>
    <cellStyle name="Normal 3 2 3 2 3 3 4 2 3 2" xfId="49545"/>
    <cellStyle name="Normal 3 2 3 2 3 3 4 2 4" xfId="35221"/>
    <cellStyle name="Normal 3 2 3 2 3 3 4 3" xfId="10008"/>
    <cellStyle name="Normal 3 2 3 2 3 3 4 3 2" xfId="24391"/>
    <cellStyle name="Normal 3 2 3 2 3 3 4 3 2 2" xfId="53126"/>
    <cellStyle name="Normal 3 2 3 2 3 3 4 3 3" xfId="38802"/>
    <cellStyle name="Normal 3 2 3 2 3 3 4 4" xfId="17228"/>
    <cellStyle name="Normal 3 2 3 2 3 3 4 4 2" xfId="45964"/>
    <cellStyle name="Normal 3 2 3 2 3 3 4 5" xfId="31640"/>
    <cellStyle name="Normal 3 2 3 2 3 3 5" xfId="4539"/>
    <cellStyle name="Normal 3 2 3 2 3 3 5 2" xfId="11805"/>
    <cellStyle name="Normal 3 2 3 2 3 3 5 2 2" xfId="26183"/>
    <cellStyle name="Normal 3 2 3 2 3 3 5 2 2 2" xfId="54917"/>
    <cellStyle name="Normal 3 2 3 2 3 3 5 2 3" xfId="40593"/>
    <cellStyle name="Normal 3 2 3 2 3 3 5 3" xfId="19020"/>
    <cellStyle name="Normal 3 2 3 2 3 3 5 3 2" xfId="47755"/>
    <cellStyle name="Normal 3 2 3 2 3 3 5 4" xfId="33431"/>
    <cellStyle name="Normal 3 2 3 2 3 3 6" xfId="8212"/>
    <cellStyle name="Normal 3 2 3 2 3 3 6 2" xfId="22601"/>
    <cellStyle name="Normal 3 2 3 2 3 3 6 2 2" xfId="51336"/>
    <cellStyle name="Normal 3 2 3 2 3 3 6 3" xfId="37012"/>
    <cellStyle name="Normal 3 2 3 2 3 3 7" xfId="15438"/>
    <cellStyle name="Normal 3 2 3 2 3 3 7 2" xfId="44174"/>
    <cellStyle name="Normal 3 2 3 2 3 3 8" xfId="29850"/>
    <cellStyle name="Normal 3 2 3 2 3 4" xfId="1019"/>
    <cellStyle name="Normal 3 2 3 2 3 4 2" xfId="2002"/>
    <cellStyle name="Normal 3 2 3 2 3 4 2 2" xfId="3794"/>
    <cellStyle name="Normal 3 2 3 2 3 4 2 2 2" xfId="7453"/>
    <cellStyle name="Normal 3 2 3 2 3 4 2 2 2 2" xfId="14713"/>
    <cellStyle name="Normal 3 2 3 2 3 4 2 2 2 2 2" xfId="29091"/>
    <cellStyle name="Normal 3 2 3 2 3 4 2 2 2 2 2 2" xfId="57825"/>
    <cellStyle name="Normal 3 2 3 2 3 4 2 2 2 2 3" xfId="43501"/>
    <cellStyle name="Normal 3 2 3 2 3 4 2 2 2 3" xfId="21928"/>
    <cellStyle name="Normal 3 2 3 2 3 4 2 2 2 3 2" xfId="50663"/>
    <cellStyle name="Normal 3 2 3 2 3 4 2 2 2 4" xfId="36339"/>
    <cellStyle name="Normal 3 2 3 2 3 4 2 2 3" xfId="11126"/>
    <cellStyle name="Normal 3 2 3 2 3 4 2 2 3 2" xfId="25509"/>
    <cellStyle name="Normal 3 2 3 2 3 4 2 2 3 2 2" xfId="54244"/>
    <cellStyle name="Normal 3 2 3 2 3 4 2 2 3 3" xfId="39920"/>
    <cellStyle name="Normal 3 2 3 2 3 4 2 2 4" xfId="18346"/>
    <cellStyle name="Normal 3 2 3 2 3 4 2 2 4 2" xfId="47082"/>
    <cellStyle name="Normal 3 2 3 2 3 4 2 2 5" xfId="32758"/>
    <cellStyle name="Normal 3 2 3 2 3 4 2 3" xfId="5663"/>
    <cellStyle name="Normal 3 2 3 2 3 4 2 3 2" xfId="12923"/>
    <cellStyle name="Normal 3 2 3 2 3 4 2 3 2 2" xfId="27301"/>
    <cellStyle name="Normal 3 2 3 2 3 4 2 3 2 2 2" xfId="56035"/>
    <cellStyle name="Normal 3 2 3 2 3 4 2 3 2 3" xfId="41711"/>
    <cellStyle name="Normal 3 2 3 2 3 4 2 3 3" xfId="20138"/>
    <cellStyle name="Normal 3 2 3 2 3 4 2 3 3 2" xfId="48873"/>
    <cellStyle name="Normal 3 2 3 2 3 4 2 3 4" xfId="34549"/>
    <cellStyle name="Normal 3 2 3 2 3 4 2 4" xfId="9336"/>
    <cellStyle name="Normal 3 2 3 2 3 4 2 4 2" xfId="23719"/>
    <cellStyle name="Normal 3 2 3 2 3 4 2 4 2 2" xfId="52454"/>
    <cellStyle name="Normal 3 2 3 2 3 4 2 4 3" xfId="38130"/>
    <cellStyle name="Normal 3 2 3 2 3 4 2 5" xfId="16556"/>
    <cellStyle name="Normal 3 2 3 2 3 4 2 5 2" xfId="45292"/>
    <cellStyle name="Normal 3 2 3 2 3 4 2 6" xfId="30968"/>
    <cellStyle name="Normal 3 2 3 2 3 4 3" xfId="2898"/>
    <cellStyle name="Normal 3 2 3 2 3 4 3 2" xfId="6558"/>
    <cellStyle name="Normal 3 2 3 2 3 4 3 2 2" xfId="13818"/>
    <cellStyle name="Normal 3 2 3 2 3 4 3 2 2 2" xfId="28196"/>
    <cellStyle name="Normal 3 2 3 2 3 4 3 2 2 2 2" xfId="56930"/>
    <cellStyle name="Normal 3 2 3 2 3 4 3 2 2 3" xfId="42606"/>
    <cellStyle name="Normal 3 2 3 2 3 4 3 2 3" xfId="21033"/>
    <cellStyle name="Normal 3 2 3 2 3 4 3 2 3 2" xfId="49768"/>
    <cellStyle name="Normal 3 2 3 2 3 4 3 2 4" xfId="35444"/>
    <cellStyle name="Normal 3 2 3 2 3 4 3 3" xfId="10231"/>
    <cellStyle name="Normal 3 2 3 2 3 4 3 3 2" xfId="24614"/>
    <cellStyle name="Normal 3 2 3 2 3 4 3 3 2 2" xfId="53349"/>
    <cellStyle name="Normal 3 2 3 2 3 4 3 3 3" xfId="39025"/>
    <cellStyle name="Normal 3 2 3 2 3 4 3 4" xfId="17451"/>
    <cellStyle name="Normal 3 2 3 2 3 4 3 4 2" xfId="46187"/>
    <cellStyle name="Normal 3 2 3 2 3 4 3 5" xfId="31863"/>
    <cellStyle name="Normal 3 2 3 2 3 4 4" xfId="4763"/>
    <cellStyle name="Normal 3 2 3 2 3 4 4 2" xfId="12028"/>
    <cellStyle name="Normal 3 2 3 2 3 4 4 2 2" xfId="26406"/>
    <cellStyle name="Normal 3 2 3 2 3 4 4 2 2 2" xfId="55140"/>
    <cellStyle name="Normal 3 2 3 2 3 4 4 2 3" xfId="40816"/>
    <cellStyle name="Normal 3 2 3 2 3 4 4 3" xfId="19243"/>
    <cellStyle name="Normal 3 2 3 2 3 4 4 3 2" xfId="47978"/>
    <cellStyle name="Normal 3 2 3 2 3 4 4 4" xfId="33654"/>
    <cellStyle name="Normal 3 2 3 2 3 4 5" xfId="8435"/>
    <cellStyle name="Normal 3 2 3 2 3 4 5 2" xfId="22824"/>
    <cellStyle name="Normal 3 2 3 2 3 4 5 2 2" xfId="51559"/>
    <cellStyle name="Normal 3 2 3 2 3 4 5 3" xfId="37235"/>
    <cellStyle name="Normal 3 2 3 2 3 4 6" xfId="15661"/>
    <cellStyle name="Normal 3 2 3 2 3 4 6 2" xfId="44397"/>
    <cellStyle name="Normal 3 2 3 2 3 4 7" xfId="30073"/>
    <cellStyle name="Normal 3 2 3 2 3 5" xfId="1543"/>
    <cellStyle name="Normal 3 2 3 2 3 5 2" xfId="3347"/>
    <cellStyle name="Normal 3 2 3 2 3 5 2 2" xfId="7006"/>
    <cellStyle name="Normal 3 2 3 2 3 5 2 2 2" xfId="14266"/>
    <cellStyle name="Normal 3 2 3 2 3 5 2 2 2 2" xfId="28644"/>
    <cellStyle name="Normal 3 2 3 2 3 5 2 2 2 2 2" xfId="57378"/>
    <cellStyle name="Normal 3 2 3 2 3 5 2 2 2 3" xfId="43054"/>
    <cellStyle name="Normal 3 2 3 2 3 5 2 2 3" xfId="21481"/>
    <cellStyle name="Normal 3 2 3 2 3 5 2 2 3 2" xfId="50216"/>
    <cellStyle name="Normal 3 2 3 2 3 5 2 2 4" xfId="35892"/>
    <cellStyle name="Normal 3 2 3 2 3 5 2 3" xfId="10679"/>
    <cellStyle name="Normal 3 2 3 2 3 5 2 3 2" xfId="25062"/>
    <cellStyle name="Normal 3 2 3 2 3 5 2 3 2 2" xfId="53797"/>
    <cellStyle name="Normal 3 2 3 2 3 5 2 3 3" xfId="39473"/>
    <cellStyle name="Normal 3 2 3 2 3 5 2 4" xfId="17899"/>
    <cellStyle name="Normal 3 2 3 2 3 5 2 4 2" xfId="46635"/>
    <cellStyle name="Normal 3 2 3 2 3 5 2 5" xfId="32311"/>
    <cellStyle name="Normal 3 2 3 2 3 5 3" xfId="5216"/>
    <cellStyle name="Normal 3 2 3 2 3 5 3 2" xfId="12476"/>
    <cellStyle name="Normal 3 2 3 2 3 5 3 2 2" xfId="26854"/>
    <cellStyle name="Normal 3 2 3 2 3 5 3 2 2 2" xfId="55588"/>
    <cellStyle name="Normal 3 2 3 2 3 5 3 2 3" xfId="41264"/>
    <cellStyle name="Normal 3 2 3 2 3 5 3 3" xfId="19691"/>
    <cellStyle name="Normal 3 2 3 2 3 5 3 3 2" xfId="48426"/>
    <cellStyle name="Normal 3 2 3 2 3 5 3 4" xfId="34102"/>
    <cellStyle name="Normal 3 2 3 2 3 5 4" xfId="8889"/>
    <cellStyle name="Normal 3 2 3 2 3 5 4 2" xfId="23272"/>
    <cellStyle name="Normal 3 2 3 2 3 5 4 2 2" xfId="52007"/>
    <cellStyle name="Normal 3 2 3 2 3 5 4 3" xfId="37683"/>
    <cellStyle name="Normal 3 2 3 2 3 5 5" xfId="16109"/>
    <cellStyle name="Normal 3 2 3 2 3 5 5 2" xfId="44845"/>
    <cellStyle name="Normal 3 2 3 2 3 5 6" xfId="30521"/>
    <cellStyle name="Normal 3 2 3 2 3 6" xfId="2451"/>
    <cellStyle name="Normal 3 2 3 2 3 6 2" xfId="6111"/>
    <cellStyle name="Normal 3 2 3 2 3 6 2 2" xfId="13371"/>
    <cellStyle name="Normal 3 2 3 2 3 6 2 2 2" xfId="27749"/>
    <cellStyle name="Normal 3 2 3 2 3 6 2 2 2 2" xfId="56483"/>
    <cellStyle name="Normal 3 2 3 2 3 6 2 2 3" xfId="42159"/>
    <cellStyle name="Normal 3 2 3 2 3 6 2 3" xfId="20586"/>
    <cellStyle name="Normal 3 2 3 2 3 6 2 3 2" xfId="49321"/>
    <cellStyle name="Normal 3 2 3 2 3 6 2 4" xfId="34997"/>
    <cellStyle name="Normal 3 2 3 2 3 6 3" xfId="9784"/>
    <cellStyle name="Normal 3 2 3 2 3 6 3 2" xfId="24167"/>
    <cellStyle name="Normal 3 2 3 2 3 6 3 2 2" xfId="52902"/>
    <cellStyle name="Normal 3 2 3 2 3 6 3 3" xfId="38578"/>
    <cellStyle name="Normal 3 2 3 2 3 6 4" xfId="17004"/>
    <cellStyle name="Normal 3 2 3 2 3 6 4 2" xfId="45740"/>
    <cellStyle name="Normal 3 2 3 2 3 6 5" xfId="31416"/>
    <cellStyle name="Normal 3 2 3 2 3 7" xfId="4310"/>
    <cellStyle name="Normal 3 2 3 2 3 7 2" xfId="11580"/>
    <cellStyle name="Normal 3 2 3 2 3 7 2 2" xfId="25959"/>
    <cellStyle name="Normal 3 2 3 2 3 7 2 2 2" xfId="54693"/>
    <cellStyle name="Normal 3 2 3 2 3 7 2 3" xfId="40369"/>
    <cellStyle name="Normal 3 2 3 2 3 7 3" xfId="18796"/>
    <cellStyle name="Normal 3 2 3 2 3 7 3 2" xfId="47531"/>
    <cellStyle name="Normal 3 2 3 2 3 7 4" xfId="33207"/>
    <cellStyle name="Normal 3 2 3 2 3 8" xfId="7979"/>
    <cellStyle name="Normal 3 2 3 2 3 8 2" xfId="22377"/>
    <cellStyle name="Normal 3 2 3 2 3 8 2 2" xfId="51112"/>
    <cellStyle name="Normal 3 2 3 2 3 8 3" xfId="36788"/>
    <cellStyle name="Normal 3 2 3 2 3 9" xfId="15214"/>
    <cellStyle name="Normal 3 2 3 2 3 9 2" xfId="43950"/>
    <cellStyle name="Normal 3 2 3 2 4" xfId="569"/>
    <cellStyle name="Normal 3 2 3 2 4 2" xfId="852"/>
    <cellStyle name="Normal 3 2 3 2 4 2 2" xfId="1299"/>
    <cellStyle name="Normal 3 2 3 2 4 2 2 2" xfId="2282"/>
    <cellStyle name="Normal 3 2 3 2 4 2 2 2 2" xfId="4074"/>
    <cellStyle name="Normal 3 2 3 2 4 2 2 2 2 2" xfId="7733"/>
    <cellStyle name="Normal 3 2 3 2 4 2 2 2 2 2 2" xfId="14993"/>
    <cellStyle name="Normal 3 2 3 2 4 2 2 2 2 2 2 2" xfId="29371"/>
    <cellStyle name="Normal 3 2 3 2 4 2 2 2 2 2 2 2 2" xfId="58105"/>
    <cellStyle name="Normal 3 2 3 2 4 2 2 2 2 2 2 3" xfId="43781"/>
    <cellStyle name="Normal 3 2 3 2 4 2 2 2 2 2 3" xfId="22208"/>
    <cellStyle name="Normal 3 2 3 2 4 2 2 2 2 2 3 2" xfId="50943"/>
    <cellStyle name="Normal 3 2 3 2 4 2 2 2 2 2 4" xfId="36619"/>
    <cellStyle name="Normal 3 2 3 2 4 2 2 2 2 3" xfId="11406"/>
    <cellStyle name="Normal 3 2 3 2 4 2 2 2 2 3 2" xfId="25789"/>
    <cellStyle name="Normal 3 2 3 2 4 2 2 2 2 3 2 2" xfId="54524"/>
    <cellStyle name="Normal 3 2 3 2 4 2 2 2 2 3 3" xfId="40200"/>
    <cellStyle name="Normal 3 2 3 2 4 2 2 2 2 4" xfId="18626"/>
    <cellStyle name="Normal 3 2 3 2 4 2 2 2 2 4 2" xfId="47362"/>
    <cellStyle name="Normal 3 2 3 2 4 2 2 2 2 5" xfId="33038"/>
    <cellStyle name="Normal 3 2 3 2 4 2 2 2 3" xfId="5943"/>
    <cellStyle name="Normal 3 2 3 2 4 2 2 2 3 2" xfId="13203"/>
    <cellStyle name="Normal 3 2 3 2 4 2 2 2 3 2 2" xfId="27581"/>
    <cellStyle name="Normal 3 2 3 2 4 2 2 2 3 2 2 2" xfId="56315"/>
    <cellStyle name="Normal 3 2 3 2 4 2 2 2 3 2 3" xfId="41991"/>
    <cellStyle name="Normal 3 2 3 2 4 2 2 2 3 3" xfId="20418"/>
    <cellStyle name="Normal 3 2 3 2 4 2 2 2 3 3 2" xfId="49153"/>
    <cellStyle name="Normal 3 2 3 2 4 2 2 2 3 4" xfId="34829"/>
    <cellStyle name="Normal 3 2 3 2 4 2 2 2 4" xfId="9616"/>
    <cellStyle name="Normal 3 2 3 2 4 2 2 2 4 2" xfId="23999"/>
    <cellStyle name="Normal 3 2 3 2 4 2 2 2 4 2 2" xfId="52734"/>
    <cellStyle name="Normal 3 2 3 2 4 2 2 2 4 3" xfId="38410"/>
    <cellStyle name="Normal 3 2 3 2 4 2 2 2 5" xfId="16836"/>
    <cellStyle name="Normal 3 2 3 2 4 2 2 2 5 2" xfId="45572"/>
    <cellStyle name="Normal 3 2 3 2 4 2 2 2 6" xfId="31248"/>
    <cellStyle name="Normal 3 2 3 2 4 2 2 3" xfId="3178"/>
    <cellStyle name="Normal 3 2 3 2 4 2 2 3 2" xfId="6838"/>
    <cellStyle name="Normal 3 2 3 2 4 2 2 3 2 2" xfId="14098"/>
    <cellStyle name="Normal 3 2 3 2 4 2 2 3 2 2 2" xfId="28476"/>
    <cellStyle name="Normal 3 2 3 2 4 2 2 3 2 2 2 2" xfId="57210"/>
    <cellStyle name="Normal 3 2 3 2 4 2 2 3 2 2 3" xfId="42886"/>
    <cellStyle name="Normal 3 2 3 2 4 2 2 3 2 3" xfId="21313"/>
    <cellStyle name="Normal 3 2 3 2 4 2 2 3 2 3 2" xfId="50048"/>
    <cellStyle name="Normal 3 2 3 2 4 2 2 3 2 4" xfId="35724"/>
    <cellStyle name="Normal 3 2 3 2 4 2 2 3 3" xfId="10511"/>
    <cellStyle name="Normal 3 2 3 2 4 2 2 3 3 2" xfId="24894"/>
    <cellStyle name="Normal 3 2 3 2 4 2 2 3 3 2 2" xfId="53629"/>
    <cellStyle name="Normal 3 2 3 2 4 2 2 3 3 3" xfId="39305"/>
    <cellStyle name="Normal 3 2 3 2 4 2 2 3 4" xfId="17731"/>
    <cellStyle name="Normal 3 2 3 2 4 2 2 3 4 2" xfId="46467"/>
    <cellStyle name="Normal 3 2 3 2 4 2 2 3 5" xfId="32143"/>
    <cellStyle name="Normal 3 2 3 2 4 2 2 4" xfId="5043"/>
    <cellStyle name="Normal 3 2 3 2 4 2 2 4 2" xfId="12308"/>
    <cellStyle name="Normal 3 2 3 2 4 2 2 4 2 2" xfId="26686"/>
    <cellStyle name="Normal 3 2 3 2 4 2 2 4 2 2 2" xfId="55420"/>
    <cellStyle name="Normal 3 2 3 2 4 2 2 4 2 3" xfId="41096"/>
    <cellStyle name="Normal 3 2 3 2 4 2 2 4 3" xfId="19523"/>
    <cellStyle name="Normal 3 2 3 2 4 2 2 4 3 2" xfId="48258"/>
    <cellStyle name="Normal 3 2 3 2 4 2 2 4 4" xfId="33934"/>
    <cellStyle name="Normal 3 2 3 2 4 2 2 5" xfId="8715"/>
    <cellStyle name="Normal 3 2 3 2 4 2 2 5 2" xfId="23104"/>
    <cellStyle name="Normal 3 2 3 2 4 2 2 5 2 2" xfId="51839"/>
    <cellStyle name="Normal 3 2 3 2 4 2 2 5 3" xfId="37515"/>
    <cellStyle name="Normal 3 2 3 2 4 2 2 6" xfId="15941"/>
    <cellStyle name="Normal 3 2 3 2 4 2 2 6 2" xfId="44677"/>
    <cellStyle name="Normal 3 2 3 2 4 2 2 7" xfId="30353"/>
    <cellStyle name="Normal 3 2 3 2 4 2 3" xfId="1835"/>
    <cellStyle name="Normal 3 2 3 2 4 2 3 2" xfId="3627"/>
    <cellStyle name="Normal 3 2 3 2 4 2 3 2 2" xfId="7286"/>
    <cellStyle name="Normal 3 2 3 2 4 2 3 2 2 2" xfId="14546"/>
    <cellStyle name="Normal 3 2 3 2 4 2 3 2 2 2 2" xfId="28924"/>
    <cellStyle name="Normal 3 2 3 2 4 2 3 2 2 2 2 2" xfId="57658"/>
    <cellStyle name="Normal 3 2 3 2 4 2 3 2 2 2 3" xfId="43334"/>
    <cellStyle name="Normal 3 2 3 2 4 2 3 2 2 3" xfId="21761"/>
    <cellStyle name="Normal 3 2 3 2 4 2 3 2 2 3 2" xfId="50496"/>
    <cellStyle name="Normal 3 2 3 2 4 2 3 2 2 4" xfId="36172"/>
    <cellStyle name="Normal 3 2 3 2 4 2 3 2 3" xfId="10959"/>
    <cellStyle name="Normal 3 2 3 2 4 2 3 2 3 2" xfId="25342"/>
    <cellStyle name="Normal 3 2 3 2 4 2 3 2 3 2 2" xfId="54077"/>
    <cellStyle name="Normal 3 2 3 2 4 2 3 2 3 3" xfId="39753"/>
    <cellStyle name="Normal 3 2 3 2 4 2 3 2 4" xfId="18179"/>
    <cellStyle name="Normal 3 2 3 2 4 2 3 2 4 2" xfId="46915"/>
    <cellStyle name="Normal 3 2 3 2 4 2 3 2 5" xfId="32591"/>
    <cellStyle name="Normal 3 2 3 2 4 2 3 3" xfId="5496"/>
    <cellStyle name="Normal 3 2 3 2 4 2 3 3 2" xfId="12756"/>
    <cellStyle name="Normal 3 2 3 2 4 2 3 3 2 2" xfId="27134"/>
    <cellStyle name="Normal 3 2 3 2 4 2 3 3 2 2 2" xfId="55868"/>
    <cellStyle name="Normal 3 2 3 2 4 2 3 3 2 3" xfId="41544"/>
    <cellStyle name="Normal 3 2 3 2 4 2 3 3 3" xfId="19971"/>
    <cellStyle name="Normal 3 2 3 2 4 2 3 3 3 2" xfId="48706"/>
    <cellStyle name="Normal 3 2 3 2 4 2 3 3 4" xfId="34382"/>
    <cellStyle name="Normal 3 2 3 2 4 2 3 4" xfId="9169"/>
    <cellStyle name="Normal 3 2 3 2 4 2 3 4 2" xfId="23552"/>
    <cellStyle name="Normal 3 2 3 2 4 2 3 4 2 2" xfId="52287"/>
    <cellStyle name="Normal 3 2 3 2 4 2 3 4 3" xfId="37963"/>
    <cellStyle name="Normal 3 2 3 2 4 2 3 5" xfId="16389"/>
    <cellStyle name="Normal 3 2 3 2 4 2 3 5 2" xfId="45125"/>
    <cellStyle name="Normal 3 2 3 2 4 2 3 6" xfId="30801"/>
    <cellStyle name="Normal 3 2 3 2 4 2 4" xfId="2731"/>
    <cellStyle name="Normal 3 2 3 2 4 2 4 2" xfId="6391"/>
    <cellStyle name="Normal 3 2 3 2 4 2 4 2 2" xfId="13651"/>
    <cellStyle name="Normal 3 2 3 2 4 2 4 2 2 2" xfId="28029"/>
    <cellStyle name="Normal 3 2 3 2 4 2 4 2 2 2 2" xfId="56763"/>
    <cellStyle name="Normal 3 2 3 2 4 2 4 2 2 3" xfId="42439"/>
    <cellStyle name="Normal 3 2 3 2 4 2 4 2 3" xfId="20866"/>
    <cellStyle name="Normal 3 2 3 2 4 2 4 2 3 2" xfId="49601"/>
    <cellStyle name="Normal 3 2 3 2 4 2 4 2 4" xfId="35277"/>
    <cellStyle name="Normal 3 2 3 2 4 2 4 3" xfId="10064"/>
    <cellStyle name="Normal 3 2 3 2 4 2 4 3 2" xfId="24447"/>
    <cellStyle name="Normal 3 2 3 2 4 2 4 3 2 2" xfId="53182"/>
    <cellStyle name="Normal 3 2 3 2 4 2 4 3 3" xfId="38858"/>
    <cellStyle name="Normal 3 2 3 2 4 2 4 4" xfId="17284"/>
    <cellStyle name="Normal 3 2 3 2 4 2 4 4 2" xfId="46020"/>
    <cellStyle name="Normal 3 2 3 2 4 2 4 5" xfId="31696"/>
    <cellStyle name="Normal 3 2 3 2 4 2 5" xfId="4596"/>
    <cellStyle name="Normal 3 2 3 2 4 2 5 2" xfId="11861"/>
    <cellStyle name="Normal 3 2 3 2 4 2 5 2 2" xfId="26239"/>
    <cellStyle name="Normal 3 2 3 2 4 2 5 2 2 2" xfId="54973"/>
    <cellStyle name="Normal 3 2 3 2 4 2 5 2 3" xfId="40649"/>
    <cellStyle name="Normal 3 2 3 2 4 2 5 3" xfId="19076"/>
    <cellStyle name="Normal 3 2 3 2 4 2 5 3 2" xfId="47811"/>
    <cellStyle name="Normal 3 2 3 2 4 2 5 4" xfId="33487"/>
    <cellStyle name="Normal 3 2 3 2 4 2 6" xfId="8268"/>
    <cellStyle name="Normal 3 2 3 2 4 2 6 2" xfId="22657"/>
    <cellStyle name="Normal 3 2 3 2 4 2 6 2 2" xfId="51392"/>
    <cellStyle name="Normal 3 2 3 2 4 2 6 3" xfId="37068"/>
    <cellStyle name="Normal 3 2 3 2 4 2 7" xfId="15494"/>
    <cellStyle name="Normal 3 2 3 2 4 2 7 2" xfId="44230"/>
    <cellStyle name="Normal 3 2 3 2 4 2 8" xfId="29906"/>
    <cellStyle name="Normal 3 2 3 2 4 3" xfId="1075"/>
    <cellStyle name="Normal 3 2 3 2 4 3 2" xfId="2058"/>
    <cellStyle name="Normal 3 2 3 2 4 3 2 2" xfId="3850"/>
    <cellStyle name="Normal 3 2 3 2 4 3 2 2 2" xfId="7509"/>
    <cellStyle name="Normal 3 2 3 2 4 3 2 2 2 2" xfId="14769"/>
    <cellStyle name="Normal 3 2 3 2 4 3 2 2 2 2 2" xfId="29147"/>
    <cellStyle name="Normal 3 2 3 2 4 3 2 2 2 2 2 2" xfId="57881"/>
    <cellStyle name="Normal 3 2 3 2 4 3 2 2 2 2 3" xfId="43557"/>
    <cellStyle name="Normal 3 2 3 2 4 3 2 2 2 3" xfId="21984"/>
    <cellStyle name="Normal 3 2 3 2 4 3 2 2 2 3 2" xfId="50719"/>
    <cellStyle name="Normal 3 2 3 2 4 3 2 2 2 4" xfId="36395"/>
    <cellStyle name="Normal 3 2 3 2 4 3 2 2 3" xfId="11182"/>
    <cellStyle name="Normal 3 2 3 2 4 3 2 2 3 2" xfId="25565"/>
    <cellStyle name="Normal 3 2 3 2 4 3 2 2 3 2 2" xfId="54300"/>
    <cellStyle name="Normal 3 2 3 2 4 3 2 2 3 3" xfId="39976"/>
    <cellStyle name="Normal 3 2 3 2 4 3 2 2 4" xfId="18402"/>
    <cellStyle name="Normal 3 2 3 2 4 3 2 2 4 2" xfId="47138"/>
    <cellStyle name="Normal 3 2 3 2 4 3 2 2 5" xfId="32814"/>
    <cellStyle name="Normal 3 2 3 2 4 3 2 3" xfId="5719"/>
    <cellStyle name="Normal 3 2 3 2 4 3 2 3 2" xfId="12979"/>
    <cellStyle name="Normal 3 2 3 2 4 3 2 3 2 2" xfId="27357"/>
    <cellStyle name="Normal 3 2 3 2 4 3 2 3 2 2 2" xfId="56091"/>
    <cellStyle name="Normal 3 2 3 2 4 3 2 3 2 3" xfId="41767"/>
    <cellStyle name="Normal 3 2 3 2 4 3 2 3 3" xfId="20194"/>
    <cellStyle name="Normal 3 2 3 2 4 3 2 3 3 2" xfId="48929"/>
    <cellStyle name="Normal 3 2 3 2 4 3 2 3 4" xfId="34605"/>
    <cellStyle name="Normal 3 2 3 2 4 3 2 4" xfId="9392"/>
    <cellStyle name="Normal 3 2 3 2 4 3 2 4 2" xfId="23775"/>
    <cellStyle name="Normal 3 2 3 2 4 3 2 4 2 2" xfId="52510"/>
    <cellStyle name="Normal 3 2 3 2 4 3 2 4 3" xfId="38186"/>
    <cellStyle name="Normal 3 2 3 2 4 3 2 5" xfId="16612"/>
    <cellStyle name="Normal 3 2 3 2 4 3 2 5 2" xfId="45348"/>
    <cellStyle name="Normal 3 2 3 2 4 3 2 6" xfId="31024"/>
    <cellStyle name="Normal 3 2 3 2 4 3 3" xfId="2954"/>
    <cellStyle name="Normal 3 2 3 2 4 3 3 2" xfId="6614"/>
    <cellStyle name="Normal 3 2 3 2 4 3 3 2 2" xfId="13874"/>
    <cellStyle name="Normal 3 2 3 2 4 3 3 2 2 2" xfId="28252"/>
    <cellStyle name="Normal 3 2 3 2 4 3 3 2 2 2 2" xfId="56986"/>
    <cellStyle name="Normal 3 2 3 2 4 3 3 2 2 3" xfId="42662"/>
    <cellStyle name="Normal 3 2 3 2 4 3 3 2 3" xfId="21089"/>
    <cellStyle name="Normal 3 2 3 2 4 3 3 2 3 2" xfId="49824"/>
    <cellStyle name="Normal 3 2 3 2 4 3 3 2 4" xfId="35500"/>
    <cellStyle name="Normal 3 2 3 2 4 3 3 3" xfId="10287"/>
    <cellStyle name="Normal 3 2 3 2 4 3 3 3 2" xfId="24670"/>
    <cellStyle name="Normal 3 2 3 2 4 3 3 3 2 2" xfId="53405"/>
    <cellStyle name="Normal 3 2 3 2 4 3 3 3 3" xfId="39081"/>
    <cellStyle name="Normal 3 2 3 2 4 3 3 4" xfId="17507"/>
    <cellStyle name="Normal 3 2 3 2 4 3 3 4 2" xfId="46243"/>
    <cellStyle name="Normal 3 2 3 2 4 3 3 5" xfId="31919"/>
    <cellStyle name="Normal 3 2 3 2 4 3 4" xfId="4819"/>
    <cellStyle name="Normal 3 2 3 2 4 3 4 2" xfId="12084"/>
    <cellStyle name="Normal 3 2 3 2 4 3 4 2 2" xfId="26462"/>
    <cellStyle name="Normal 3 2 3 2 4 3 4 2 2 2" xfId="55196"/>
    <cellStyle name="Normal 3 2 3 2 4 3 4 2 3" xfId="40872"/>
    <cellStyle name="Normal 3 2 3 2 4 3 4 3" xfId="19299"/>
    <cellStyle name="Normal 3 2 3 2 4 3 4 3 2" xfId="48034"/>
    <cellStyle name="Normal 3 2 3 2 4 3 4 4" xfId="33710"/>
    <cellStyle name="Normal 3 2 3 2 4 3 5" xfId="8491"/>
    <cellStyle name="Normal 3 2 3 2 4 3 5 2" xfId="22880"/>
    <cellStyle name="Normal 3 2 3 2 4 3 5 2 2" xfId="51615"/>
    <cellStyle name="Normal 3 2 3 2 4 3 5 3" xfId="37291"/>
    <cellStyle name="Normal 3 2 3 2 4 3 6" xfId="15717"/>
    <cellStyle name="Normal 3 2 3 2 4 3 6 2" xfId="44453"/>
    <cellStyle name="Normal 3 2 3 2 4 3 7" xfId="30129"/>
    <cellStyle name="Normal 3 2 3 2 4 4" xfId="1606"/>
    <cellStyle name="Normal 3 2 3 2 4 4 2" xfId="3403"/>
    <cellStyle name="Normal 3 2 3 2 4 4 2 2" xfId="7062"/>
    <cellStyle name="Normal 3 2 3 2 4 4 2 2 2" xfId="14322"/>
    <cellStyle name="Normal 3 2 3 2 4 4 2 2 2 2" xfId="28700"/>
    <cellStyle name="Normal 3 2 3 2 4 4 2 2 2 2 2" xfId="57434"/>
    <cellStyle name="Normal 3 2 3 2 4 4 2 2 2 3" xfId="43110"/>
    <cellStyle name="Normal 3 2 3 2 4 4 2 2 3" xfId="21537"/>
    <cellStyle name="Normal 3 2 3 2 4 4 2 2 3 2" xfId="50272"/>
    <cellStyle name="Normal 3 2 3 2 4 4 2 2 4" xfId="35948"/>
    <cellStyle name="Normal 3 2 3 2 4 4 2 3" xfId="10735"/>
    <cellStyle name="Normal 3 2 3 2 4 4 2 3 2" xfId="25118"/>
    <cellStyle name="Normal 3 2 3 2 4 4 2 3 2 2" xfId="53853"/>
    <cellStyle name="Normal 3 2 3 2 4 4 2 3 3" xfId="39529"/>
    <cellStyle name="Normal 3 2 3 2 4 4 2 4" xfId="17955"/>
    <cellStyle name="Normal 3 2 3 2 4 4 2 4 2" xfId="46691"/>
    <cellStyle name="Normal 3 2 3 2 4 4 2 5" xfId="32367"/>
    <cellStyle name="Normal 3 2 3 2 4 4 3" xfId="5272"/>
    <cellStyle name="Normal 3 2 3 2 4 4 3 2" xfId="12532"/>
    <cellStyle name="Normal 3 2 3 2 4 4 3 2 2" xfId="26910"/>
    <cellStyle name="Normal 3 2 3 2 4 4 3 2 2 2" xfId="55644"/>
    <cellStyle name="Normal 3 2 3 2 4 4 3 2 3" xfId="41320"/>
    <cellStyle name="Normal 3 2 3 2 4 4 3 3" xfId="19747"/>
    <cellStyle name="Normal 3 2 3 2 4 4 3 3 2" xfId="48482"/>
    <cellStyle name="Normal 3 2 3 2 4 4 3 4" xfId="34158"/>
    <cellStyle name="Normal 3 2 3 2 4 4 4" xfId="8945"/>
    <cellStyle name="Normal 3 2 3 2 4 4 4 2" xfId="23328"/>
    <cellStyle name="Normal 3 2 3 2 4 4 4 2 2" xfId="52063"/>
    <cellStyle name="Normal 3 2 3 2 4 4 4 3" xfId="37739"/>
    <cellStyle name="Normal 3 2 3 2 4 4 5" xfId="16165"/>
    <cellStyle name="Normal 3 2 3 2 4 4 5 2" xfId="44901"/>
    <cellStyle name="Normal 3 2 3 2 4 4 6" xfId="30577"/>
    <cellStyle name="Normal 3 2 3 2 4 5" xfId="2507"/>
    <cellStyle name="Normal 3 2 3 2 4 5 2" xfId="6167"/>
    <cellStyle name="Normal 3 2 3 2 4 5 2 2" xfId="13427"/>
    <cellStyle name="Normal 3 2 3 2 4 5 2 2 2" xfId="27805"/>
    <cellStyle name="Normal 3 2 3 2 4 5 2 2 2 2" xfId="56539"/>
    <cellStyle name="Normal 3 2 3 2 4 5 2 2 3" xfId="42215"/>
    <cellStyle name="Normal 3 2 3 2 4 5 2 3" xfId="20642"/>
    <cellStyle name="Normal 3 2 3 2 4 5 2 3 2" xfId="49377"/>
    <cellStyle name="Normal 3 2 3 2 4 5 2 4" xfId="35053"/>
    <cellStyle name="Normal 3 2 3 2 4 5 3" xfId="9840"/>
    <cellStyle name="Normal 3 2 3 2 4 5 3 2" xfId="24223"/>
    <cellStyle name="Normal 3 2 3 2 4 5 3 2 2" xfId="52958"/>
    <cellStyle name="Normal 3 2 3 2 4 5 3 3" xfId="38634"/>
    <cellStyle name="Normal 3 2 3 2 4 5 4" xfId="17060"/>
    <cellStyle name="Normal 3 2 3 2 4 5 4 2" xfId="45796"/>
    <cellStyle name="Normal 3 2 3 2 4 5 5" xfId="31472"/>
    <cellStyle name="Normal 3 2 3 2 4 6" xfId="4370"/>
    <cellStyle name="Normal 3 2 3 2 4 6 2" xfId="11637"/>
    <cellStyle name="Normal 3 2 3 2 4 6 2 2" xfId="26015"/>
    <cellStyle name="Normal 3 2 3 2 4 6 2 2 2" xfId="54749"/>
    <cellStyle name="Normal 3 2 3 2 4 6 2 3" xfId="40425"/>
    <cellStyle name="Normal 3 2 3 2 4 6 3" xfId="18852"/>
    <cellStyle name="Normal 3 2 3 2 4 6 3 2" xfId="47587"/>
    <cellStyle name="Normal 3 2 3 2 4 6 4" xfId="33263"/>
    <cellStyle name="Normal 3 2 3 2 4 7" xfId="8040"/>
    <cellStyle name="Normal 3 2 3 2 4 7 2" xfId="22433"/>
    <cellStyle name="Normal 3 2 3 2 4 7 2 2" xfId="51168"/>
    <cellStyle name="Normal 3 2 3 2 4 7 3" xfId="36844"/>
    <cellStyle name="Normal 3 2 3 2 4 8" xfId="15270"/>
    <cellStyle name="Normal 3 2 3 2 4 8 2" xfId="44006"/>
    <cellStyle name="Normal 3 2 3 2 4 9" xfId="29682"/>
    <cellStyle name="Normal 3 2 3 2 5" xfId="736"/>
    <cellStyle name="Normal 3 2 3 2 5 2" xfId="1187"/>
    <cellStyle name="Normal 3 2 3 2 5 2 2" xfId="2170"/>
    <cellStyle name="Normal 3 2 3 2 5 2 2 2" xfId="3962"/>
    <cellStyle name="Normal 3 2 3 2 5 2 2 2 2" xfId="7621"/>
    <cellStyle name="Normal 3 2 3 2 5 2 2 2 2 2" xfId="14881"/>
    <cellStyle name="Normal 3 2 3 2 5 2 2 2 2 2 2" xfId="29259"/>
    <cellStyle name="Normal 3 2 3 2 5 2 2 2 2 2 2 2" xfId="57993"/>
    <cellStyle name="Normal 3 2 3 2 5 2 2 2 2 2 3" xfId="43669"/>
    <cellStyle name="Normal 3 2 3 2 5 2 2 2 2 3" xfId="22096"/>
    <cellStyle name="Normal 3 2 3 2 5 2 2 2 2 3 2" xfId="50831"/>
    <cellStyle name="Normal 3 2 3 2 5 2 2 2 2 4" xfId="36507"/>
    <cellStyle name="Normal 3 2 3 2 5 2 2 2 3" xfId="11294"/>
    <cellStyle name="Normal 3 2 3 2 5 2 2 2 3 2" xfId="25677"/>
    <cellStyle name="Normal 3 2 3 2 5 2 2 2 3 2 2" xfId="54412"/>
    <cellStyle name="Normal 3 2 3 2 5 2 2 2 3 3" xfId="40088"/>
    <cellStyle name="Normal 3 2 3 2 5 2 2 2 4" xfId="18514"/>
    <cellStyle name="Normal 3 2 3 2 5 2 2 2 4 2" xfId="47250"/>
    <cellStyle name="Normal 3 2 3 2 5 2 2 2 5" xfId="32926"/>
    <cellStyle name="Normal 3 2 3 2 5 2 2 3" xfId="5831"/>
    <cellStyle name="Normal 3 2 3 2 5 2 2 3 2" xfId="13091"/>
    <cellStyle name="Normal 3 2 3 2 5 2 2 3 2 2" xfId="27469"/>
    <cellStyle name="Normal 3 2 3 2 5 2 2 3 2 2 2" xfId="56203"/>
    <cellStyle name="Normal 3 2 3 2 5 2 2 3 2 3" xfId="41879"/>
    <cellStyle name="Normal 3 2 3 2 5 2 2 3 3" xfId="20306"/>
    <cellStyle name="Normal 3 2 3 2 5 2 2 3 3 2" xfId="49041"/>
    <cellStyle name="Normal 3 2 3 2 5 2 2 3 4" xfId="34717"/>
    <cellStyle name="Normal 3 2 3 2 5 2 2 4" xfId="9504"/>
    <cellStyle name="Normal 3 2 3 2 5 2 2 4 2" xfId="23887"/>
    <cellStyle name="Normal 3 2 3 2 5 2 2 4 2 2" xfId="52622"/>
    <cellStyle name="Normal 3 2 3 2 5 2 2 4 3" xfId="38298"/>
    <cellStyle name="Normal 3 2 3 2 5 2 2 5" xfId="16724"/>
    <cellStyle name="Normal 3 2 3 2 5 2 2 5 2" xfId="45460"/>
    <cellStyle name="Normal 3 2 3 2 5 2 2 6" xfId="31136"/>
    <cellStyle name="Normal 3 2 3 2 5 2 3" xfId="3066"/>
    <cellStyle name="Normal 3 2 3 2 5 2 3 2" xfId="6726"/>
    <cellStyle name="Normal 3 2 3 2 5 2 3 2 2" xfId="13986"/>
    <cellStyle name="Normal 3 2 3 2 5 2 3 2 2 2" xfId="28364"/>
    <cellStyle name="Normal 3 2 3 2 5 2 3 2 2 2 2" xfId="57098"/>
    <cellStyle name="Normal 3 2 3 2 5 2 3 2 2 3" xfId="42774"/>
    <cellStyle name="Normal 3 2 3 2 5 2 3 2 3" xfId="21201"/>
    <cellStyle name="Normal 3 2 3 2 5 2 3 2 3 2" xfId="49936"/>
    <cellStyle name="Normal 3 2 3 2 5 2 3 2 4" xfId="35612"/>
    <cellStyle name="Normal 3 2 3 2 5 2 3 3" xfId="10399"/>
    <cellStyle name="Normal 3 2 3 2 5 2 3 3 2" xfId="24782"/>
    <cellStyle name="Normal 3 2 3 2 5 2 3 3 2 2" xfId="53517"/>
    <cellStyle name="Normal 3 2 3 2 5 2 3 3 3" xfId="39193"/>
    <cellStyle name="Normal 3 2 3 2 5 2 3 4" xfId="17619"/>
    <cellStyle name="Normal 3 2 3 2 5 2 3 4 2" xfId="46355"/>
    <cellStyle name="Normal 3 2 3 2 5 2 3 5" xfId="32031"/>
    <cellStyle name="Normal 3 2 3 2 5 2 4" xfId="4931"/>
    <cellStyle name="Normal 3 2 3 2 5 2 4 2" xfId="12196"/>
    <cellStyle name="Normal 3 2 3 2 5 2 4 2 2" xfId="26574"/>
    <cellStyle name="Normal 3 2 3 2 5 2 4 2 2 2" xfId="55308"/>
    <cellStyle name="Normal 3 2 3 2 5 2 4 2 3" xfId="40984"/>
    <cellStyle name="Normal 3 2 3 2 5 2 4 3" xfId="19411"/>
    <cellStyle name="Normal 3 2 3 2 5 2 4 3 2" xfId="48146"/>
    <cellStyle name="Normal 3 2 3 2 5 2 4 4" xfId="33822"/>
    <cellStyle name="Normal 3 2 3 2 5 2 5" xfId="8603"/>
    <cellStyle name="Normal 3 2 3 2 5 2 5 2" xfId="22992"/>
    <cellStyle name="Normal 3 2 3 2 5 2 5 2 2" xfId="51727"/>
    <cellStyle name="Normal 3 2 3 2 5 2 5 3" xfId="37403"/>
    <cellStyle name="Normal 3 2 3 2 5 2 6" xfId="15829"/>
    <cellStyle name="Normal 3 2 3 2 5 2 6 2" xfId="44565"/>
    <cellStyle name="Normal 3 2 3 2 5 2 7" xfId="30241"/>
    <cellStyle name="Normal 3 2 3 2 5 3" xfId="1723"/>
    <cellStyle name="Normal 3 2 3 2 5 3 2" xfId="3515"/>
    <cellStyle name="Normal 3 2 3 2 5 3 2 2" xfId="7174"/>
    <cellStyle name="Normal 3 2 3 2 5 3 2 2 2" xfId="14434"/>
    <cellStyle name="Normal 3 2 3 2 5 3 2 2 2 2" xfId="28812"/>
    <cellStyle name="Normal 3 2 3 2 5 3 2 2 2 2 2" xfId="57546"/>
    <cellStyle name="Normal 3 2 3 2 5 3 2 2 2 3" xfId="43222"/>
    <cellStyle name="Normal 3 2 3 2 5 3 2 2 3" xfId="21649"/>
    <cellStyle name="Normal 3 2 3 2 5 3 2 2 3 2" xfId="50384"/>
    <cellStyle name="Normal 3 2 3 2 5 3 2 2 4" xfId="36060"/>
    <cellStyle name="Normal 3 2 3 2 5 3 2 3" xfId="10847"/>
    <cellStyle name="Normal 3 2 3 2 5 3 2 3 2" xfId="25230"/>
    <cellStyle name="Normal 3 2 3 2 5 3 2 3 2 2" xfId="53965"/>
    <cellStyle name="Normal 3 2 3 2 5 3 2 3 3" xfId="39641"/>
    <cellStyle name="Normal 3 2 3 2 5 3 2 4" xfId="18067"/>
    <cellStyle name="Normal 3 2 3 2 5 3 2 4 2" xfId="46803"/>
    <cellStyle name="Normal 3 2 3 2 5 3 2 5" xfId="32479"/>
    <cellStyle name="Normal 3 2 3 2 5 3 3" xfId="5384"/>
    <cellStyle name="Normal 3 2 3 2 5 3 3 2" xfId="12644"/>
    <cellStyle name="Normal 3 2 3 2 5 3 3 2 2" xfId="27022"/>
    <cellStyle name="Normal 3 2 3 2 5 3 3 2 2 2" xfId="55756"/>
    <cellStyle name="Normal 3 2 3 2 5 3 3 2 3" xfId="41432"/>
    <cellStyle name="Normal 3 2 3 2 5 3 3 3" xfId="19859"/>
    <cellStyle name="Normal 3 2 3 2 5 3 3 3 2" xfId="48594"/>
    <cellStyle name="Normal 3 2 3 2 5 3 3 4" xfId="34270"/>
    <cellStyle name="Normal 3 2 3 2 5 3 4" xfId="9057"/>
    <cellStyle name="Normal 3 2 3 2 5 3 4 2" xfId="23440"/>
    <cellStyle name="Normal 3 2 3 2 5 3 4 2 2" xfId="52175"/>
    <cellStyle name="Normal 3 2 3 2 5 3 4 3" xfId="37851"/>
    <cellStyle name="Normal 3 2 3 2 5 3 5" xfId="16277"/>
    <cellStyle name="Normal 3 2 3 2 5 3 5 2" xfId="45013"/>
    <cellStyle name="Normal 3 2 3 2 5 3 6" xfId="30689"/>
    <cellStyle name="Normal 3 2 3 2 5 4" xfId="2619"/>
    <cellStyle name="Normal 3 2 3 2 5 4 2" xfId="6279"/>
    <cellStyle name="Normal 3 2 3 2 5 4 2 2" xfId="13539"/>
    <cellStyle name="Normal 3 2 3 2 5 4 2 2 2" xfId="27917"/>
    <cellStyle name="Normal 3 2 3 2 5 4 2 2 2 2" xfId="56651"/>
    <cellStyle name="Normal 3 2 3 2 5 4 2 2 3" xfId="42327"/>
    <cellStyle name="Normal 3 2 3 2 5 4 2 3" xfId="20754"/>
    <cellStyle name="Normal 3 2 3 2 5 4 2 3 2" xfId="49489"/>
    <cellStyle name="Normal 3 2 3 2 5 4 2 4" xfId="35165"/>
    <cellStyle name="Normal 3 2 3 2 5 4 3" xfId="9952"/>
    <cellStyle name="Normal 3 2 3 2 5 4 3 2" xfId="24335"/>
    <cellStyle name="Normal 3 2 3 2 5 4 3 2 2" xfId="53070"/>
    <cellStyle name="Normal 3 2 3 2 5 4 3 3" xfId="38746"/>
    <cellStyle name="Normal 3 2 3 2 5 4 4" xfId="17172"/>
    <cellStyle name="Normal 3 2 3 2 5 4 4 2" xfId="45908"/>
    <cellStyle name="Normal 3 2 3 2 5 4 5" xfId="31584"/>
    <cellStyle name="Normal 3 2 3 2 5 5" xfId="4483"/>
    <cellStyle name="Normal 3 2 3 2 5 5 2" xfId="11749"/>
    <cellStyle name="Normal 3 2 3 2 5 5 2 2" xfId="26127"/>
    <cellStyle name="Normal 3 2 3 2 5 5 2 2 2" xfId="54861"/>
    <cellStyle name="Normal 3 2 3 2 5 5 2 3" xfId="40537"/>
    <cellStyle name="Normal 3 2 3 2 5 5 3" xfId="18964"/>
    <cellStyle name="Normal 3 2 3 2 5 5 3 2" xfId="47699"/>
    <cellStyle name="Normal 3 2 3 2 5 5 4" xfId="33375"/>
    <cellStyle name="Normal 3 2 3 2 5 6" xfId="8156"/>
    <cellStyle name="Normal 3 2 3 2 5 6 2" xfId="22545"/>
    <cellStyle name="Normal 3 2 3 2 5 6 2 2" xfId="51280"/>
    <cellStyle name="Normal 3 2 3 2 5 6 3" xfId="36956"/>
    <cellStyle name="Normal 3 2 3 2 5 7" xfId="15382"/>
    <cellStyle name="Normal 3 2 3 2 5 7 2" xfId="44118"/>
    <cellStyle name="Normal 3 2 3 2 5 8" xfId="29794"/>
    <cellStyle name="Normal 3 2 3 2 6" xfId="963"/>
    <cellStyle name="Normal 3 2 3 2 6 2" xfId="1946"/>
    <cellStyle name="Normal 3 2 3 2 6 2 2" xfId="3738"/>
    <cellStyle name="Normal 3 2 3 2 6 2 2 2" xfId="7397"/>
    <cellStyle name="Normal 3 2 3 2 6 2 2 2 2" xfId="14657"/>
    <cellStyle name="Normal 3 2 3 2 6 2 2 2 2 2" xfId="29035"/>
    <cellStyle name="Normal 3 2 3 2 6 2 2 2 2 2 2" xfId="57769"/>
    <cellStyle name="Normal 3 2 3 2 6 2 2 2 2 3" xfId="43445"/>
    <cellStyle name="Normal 3 2 3 2 6 2 2 2 3" xfId="21872"/>
    <cellStyle name="Normal 3 2 3 2 6 2 2 2 3 2" xfId="50607"/>
    <cellStyle name="Normal 3 2 3 2 6 2 2 2 4" xfId="36283"/>
    <cellStyle name="Normal 3 2 3 2 6 2 2 3" xfId="11070"/>
    <cellStyle name="Normal 3 2 3 2 6 2 2 3 2" xfId="25453"/>
    <cellStyle name="Normal 3 2 3 2 6 2 2 3 2 2" xfId="54188"/>
    <cellStyle name="Normal 3 2 3 2 6 2 2 3 3" xfId="39864"/>
    <cellStyle name="Normal 3 2 3 2 6 2 2 4" xfId="18290"/>
    <cellStyle name="Normal 3 2 3 2 6 2 2 4 2" xfId="47026"/>
    <cellStyle name="Normal 3 2 3 2 6 2 2 5" xfId="32702"/>
    <cellStyle name="Normal 3 2 3 2 6 2 3" xfId="5607"/>
    <cellStyle name="Normal 3 2 3 2 6 2 3 2" xfId="12867"/>
    <cellStyle name="Normal 3 2 3 2 6 2 3 2 2" xfId="27245"/>
    <cellStyle name="Normal 3 2 3 2 6 2 3 2 2 2" xfId="55979"/>
    <cellStyle name="Normal 3 2 3 2 6 2 3 2 3" xfId="41655"/>
    <cellStyle name="Normal 3 2 3 2 6 2 3 3" xfId="20082"/>
    <cellStyle name="Normal 3 2 3 2 6 2 3 3 2" xfId="48817"/>
    <cellStyle name="Normal 3 2 3 2 6 2 3 4" xfId="34493"/>
    <cellStyle name="Normal 3 2 3 2 6 2 4" xfId="9280"/>
    <cellStyle name="Normal 3 2 3 2 6 2 4 2" xfId="23663"/>
    <cellStyle name="Normal 3 2 3 2 6 2 4 2 2" xfId="52398"/>
    <cellStyle name="Normal 3 2 3 2 6 2 4 3" xfId="38074"/>
    <cellStyle name="Normal 3 2 3 2 6 2 5" xfId="16500"/>
    <cellStyle name="Normal 3 2 3 2 6 2 5 2" xfId="45236"/>
    <cellStyle name="Normal 3 2 3 2 6 2 6" xfId="30912"/>
    <cellStyle name="Normal 3 2 3 2 6 3" xfId="2842"/>
    <cellStyle name="Normal 3 2 3 2 6 3 2" xfId="6502"/>
    <cellStyle name="Normal 3 2 3 2 6 3 2 2" xfId="13762"/>
    <cellStyle name="Normal 3 2 3 2 6 3 2 2 2" xfId="28140"/>
    <cellStyle name="Normal 3 2 3 2 6 3 2 2 2 2" xfId="56874"/>
    <cellStyle name="Normal 3 2 3 2 6 3 2 2 3" xfId="42550"/>
    <cellStyle name="Normal 3 2 3 2 6 3 2 3" xfId="20977"/>
    <cellStyle name="Normal 3 2 3 2 6 3 2 3 2" xfId="49712"/>
    <cellStyle name="Normal 3 2 3 2 6 3 2 4" xfId="35388"/>
    <cellStyle name="Normal 3 2 3 2 6 3 3" xfId="10175"/>
    <cellStyle name="Normal 3 2 3 2 6 3 3 2" xfId="24558"/>
    <cellStyle name="Normal 3 2 3 2 6 3 3 2 2" xfId="53293"/>
    <cellStyle name="Normal 3 2 3 2 6 3 3 3" xfId="38969"/>
    <cellStyle name="Normal 3 2 3 2 6 3 4" xfId="17395"/>
    <cellStyle name="Normal 3 2 3 2 6 3 4 2" xfId="46131"/>
    <cellStyle name="Normal 3 2 3 2 6 3 5" xfId="31807"/>
    <cellStyle name="Normal 3 2 3 2 6 4" xfId="4707"/>
    <cellStyle name="Normal 3 2 3 2 6 4 2" xfId="11972"/>
    <cellStyle name="Normal 3 2 3 2 6 4 2 2" xfId="26350"/>
    <cellStyle name="Normal 3 2 3 2 6 4 2 2 2" xfId="55084"/>
    <cellStyle name="Normal 3 2 3 2 6 4 2 3" xfId="40760"/>
    <cellStyle name="Normal 3 2 3 2 6 4 3" xfId="19187"/>
    <cellStyle name="Normal 3 2 3 2 6 4 3 2" xfId="47922"/>
    <cellStyle name="Normal 3 2 3 2 6 4 4" xfId="33598"/>
    <cellStyle name="Normal 3 2 3 2 6 5" xfId="8379"/>
    <cellStyle name="Normal 3 2 3 2 6 5 2" xfId="22768"/>
    <cellStyle name="Normal 3 2 3 2 6 5 2 2" xfId="51503"/>
    <cellStyle name="Normal 3 2 3 2 6 5 3" xfId="37179"/>
    <cellStyle name="Normal 3 2 3 2 6 6" xfId="15605"/>
    <cellStyle name="Normal 3 2 3 2 6 6 2" xfId="44341"/>
    <cellStyle name="Normal 3 2 3 2 6 7" xfId="30017"/>
    <cellStyle name="Normal 3 2 3 2 7" xfId="1477"/>
    <cellStyle name="Normal 3 2 3 2 7 2" xfId="3291"/>
    <cellStyle name="Normal 3 2 3 2 7 2 2" xfId="6950"/>
    <cellStyle name="Normal 3 2 3 2 7 2 2 2" xfId="14210"/>
    <cellStyle name="Normal 3 2 3 2 7 2 2 2 2" xfId="28588"/>
    <cellStyle name="Normal 3 2 3 2 7 2 2 2 2 2" xfId="57322"/>
    <cellStyle name="Normal 3 2 3 2 7 2 2 2 3" xfId="42998"/>
    <cellStyle name="Normal 3 2 3 2 7 2 2 3" xfId="21425"/>
    <cellStyle name="Normal 3 2 3 2 7 2 2 3 2" xfId="50160"/>
    <cellStyle name="Normal 3 2 3 2 7 2 2 4" xfId="35836"/>
    <cellStyle name="Normal 3 2 3 2 7 2 3" xfId="10623"/>
    <cellStyle name="Normal 3 2 3 2 7 2 3 2" xfId="25006"/>
    <cellStyle name="Normal 3 2 3 2 7 2 3 2 2" xfId="53741"/>
    <cellStyle name="Normal 3 2 3 2 7 2 3 3" xfId="39417"/>
    <cellStyle name="Normal 3 2 3 2 7 2 4" xfId="17843"/>
    <cellStyle name="Normal 3 2 3 2 7 2 4 2" xfId="46579"/>
    <cellStyle name="Normal 3 2 3 2 7 2 5" xfId="32255"/>
    <cellStyle name="Normal 3 2 3 2 7 3" xfId="5159"/>
    <cellStyle name="Normal 3 2 3 2 7 3 2" xfId="12420"/>
    <cellStyle name="Normal 3 2 3 2 7 3 2 2" xfId="26798"/>
    <cellStyle name="Normal 3 2 3 2 7 3 2 2 2" xfId="55532"/>
    <cellStyle name="Normal 3 2 3 2 7 3 2 3" xfId="41208"/>
    <cellStyle name="Normal 3 2 3 2 7 3 3" xfId="19635"/>
    <cellStyle name="Normal 3 2 3 2 7 3 3 2" xfId="48370"/>
    <cellStyle name="Normal 3 2 3 2 7 3 4" xfId="34046"/>
    <cellStyle name="Normal 3 2 3 2 7 4" xfId="8832"/>
    <cellStyle name="Normal 3 2 3 2 7 4 2" xfId="23216"/>
    <cellStyle name="Normal 3 2 3 2 7 4 2 2" xfId="51951"/>
    <cellStyle name="Normal 3 2 3 2 7 4 3" xfId="37627"/>
    <cellStyle name="Normal 3 2 3 2 7 5" xfId="16053"/>
    <cellStyle name="Normal 3 2 3 2 7 5 2" xfId="44789"/>
    <cellStyle name="Normal 3 2 3 2 7 6" xfId="30465"/>
    <cellStyle name="Normal 3 2 3 2 8" xfId="2395"/>
    <cellStyle name="Normal 3 2 3 2 8 2" xfId="6055"/>
    <cellStyle name="Normal 3 2 3 2 8 2 2" xfId="13315"/>
    <cellStyle name="Normal 3 2 3 2 8 2 2 2" xfId="27693"/>
    <cellStyle name="Normal 3 2 3 2 8 2 2 2 2" xfId="56427"/>
    <cellStyle name="Normal 3 2 3 2 8 2 2 3" xfId="42103"/>
    <cellStyle name="Normal 3 2 3 2 8 2 3" xfId="20530"/>
    <cellStyle name="Normal 3 2 3 2 8 2 3 2" xfId="49265"/>
    <cellStyle name="Normal 3 2 3 2 8 2 4" xfId="34941"/>
    <cellStyle name="Normal 3 2 3 2 8 3" xfId="9728"/>
    <cellStyle name="Normal 3 2 3 2 8 3 2" xfId="24111"/>
    <cellStyle name="Normal 3 2 3 2 8 3 2 2" xfId="52846"/>
    <cellStyle name="Normal 3 2 3 2 8 3 3" xfId="38522"/>
    <cellStyle name="Normal 3 2 3 2 8 4" xfId="16948"/>
    <cellStyle name="Normal 3 2 3 2 8 4 2" xfId="45684"/>
    <cellStyle name="Normal 3 2 3 2 8 5" xfId="31360"/>
    <cellStyle name="Normal 3 2 3 2 9" xfId="4249"/>
    <cellStyle name="Normal 3 2 3 2 9 2" xfId="11524"/>
    <cellStyle name="Normal 3 2 3 2 9 2 2" xfId="25903"/>
    <cellStyle name="Normal 3 2 3 2 9 2 2 2" xfId="54637"/>
    <cellStyle name="Normal 3 2 3 2 9 2 3" xfId="40313"/>
    <cellStyle name="Normal 3 2 3 2 9 3" xfId="18740"/>
    <cellStyle name="Normal 3 2 3 2 9 3 2" xfId="47475"/>
    <cellStyle name="Normal 3 2 3 2 9 4" xfId="33151"/>
    <cellStyle name="Normal 3 2 3 3" xfId="350"/>
    <cellStyle name="Normal 3 2 3 3 10" xfId="15172"/>
    <cellStyle name="Normal 3 2 3 3 10 2" xfId="43908"/>
    <cellStyle name="Normal 3 2 3 3 11" xfId="29584"/>
    <cellStyle name="Normal 3 2 3 3 2" xfId="450"/>
    <cellStyle name="Normal 3 2 3 3 2 10" xfId="29640"/>
    <cellStyle name="Normal 3 2 3 3 2 2" xfId="650"/>
    <cellStyle name="Normal 3 2 3 3 2 2 2" xfId="922"/>
    <cellStyle name="Normal 3 2 3 3 2 2 2 2" xfId="1369"/>
    <cellStyle name="Normal 3 2 3 3 2 2 2 2 2" xfId="2352"/>
    <cellStyle name="Normal 3 2 3 3 2 2 2 2 2 2" xfId="4144"/>
    <cellStyle name="Normal 3 2 3 3 2 2 2 2 2 2 2" xfId="7803"/>
    <cellStyle name="Normal 3 2 3 3 2 2 2 2 2 2 2 2" xfId="15063"/>
    <cellStyle name="Normal 3 2 3 3 2 2 2 2 2 2 2 2 2" xfId="29441"/>
    <cellStyle name="Normal 3 2 3 3 2 2 2 2 2 2 2 2 2 2" xfId="58175"/>
    <cellStyle name="Normal 3 2 3 3 2 2 2 2 2 2 2 2 3" xfId="43851"/>
    <cellStyle name="Normal 3 2 3 3 2 2 2 2 2 2 2 3" xfId="22278"/>
    <cellStyle name="Normal 3 2 3 3 2 2 2 2 2 2 2 3 2" xfId="51013"/>
    <cellStyle name="Normal 3 2 3 3 2 2 2 2 2 2 2 4" xfId="36689"/>
    <cellStyle name="Normal 3 2 3 3 2 2 2 2 2 2 3" xfId="11476"/>
    <cellStyle name="Normal 3 2 3 3 2 2 2 2 2 2 3 2" xfId="25859"/>
    <cellStyle name="Normal 3 2 3 3 2 2 2 2 2 2 3 2 2" xfId="54594"/>
    <cellStyle name="Normal 3 2 3 3 2 2 2 2 2 2 3 3" xfId="40270"/>
    <cellStyle name="Normal 3 2 3 3 2 2 2 2 2 2 4" xfId="18696"/>
    <cellStyle name="Normal 3 2 3 3 2 2 2 2 2 2 4 2" xfId="47432"/>
    <cellStyle name="Normal 3 2 3 3 2 2 2 2 2 2 5" xfId="33108"/>
    <cellStyle name="Normal 3 2 3 3 2 2 2 2 2 3" xfId="6013"/>
    <cellStyle name="Normal 3 2 3 3 2 2 2 2 2 3 2" xfId="13273"/>
    <cellStyle name="Normal 3 2 3 3 2 2 2 2 2 3 2 2" xfId="27651"/>
    <cellStyle name="Normal 3 2 3 3 2 2 2 2 2 3 2 2 2" xfId="56385"/>
    <cellStyle name="Normal 3 2 3 3 2 2 2 2 2 3 2 3" xfId="42061"/>
    <cellStyle name="Normal 3 2 3 3 2 2 2 2 2 3 3" xfId="20488"/>
    <cellStyle name="Normal 3 2 3 3 2 2 2 2 2 3 3 2" xfId="49223"/>
    <cellStyle name="Normal 3 2 3 3 2 2 2 2 2 3 4" xfId="34899"/>
    <cellStyle name="Normal 3 2 3 3 2 2 2 2 2 4" xfId="9686"/>
    <cellStyle name="Normal 3 2 3 3 2 2 2 2 2 4 2" xfId="24069"/>
    <cellStyle name="Normal 3 2 3 3 2 2 2 2 2 4 2 2" xfId="52804"/>
    <cellStyle name="Normal 3 2 3 3 2 2 2 2 2 4 3" xfId="38480"/>
    <cellStyle name="Normal 3 2 3 3 2 2 2 2 2 5" xfId="16906"/>
    <cellStyle name="Normal 3 2 3 3 2 2 2 2 2 5 2" xfId="45642"/>
    <cellStyle name="Normal 3 2 3 3 2 2 2 2 2 6" xfId="31318"/>
    <cellStyle name="Normal 3 2 3 3 2 2 2 2 3" xfId="3248"/>
    <cellStyle name="Normal 3 2 3 3 2 2 2 2 3 2" xfId="6908"/>
    <cellStyle name="Normal 3 2 3 3 2 2 2 2 3 2 2" xfId="14168"/>
    <cellStyle name="Normal 3 2 3 3 2 2 2 2 3 2 2 2" xfId="28546"/>
    <cellStyle name="Normal 3 2 3 3 2 2 2 2 3 2 2 2 2" xfId="57280"/>
    <cellStyle name="Normal 3 2 3 3 2 2 2 2 3 2 2 3" xfId="42956"/>
    <cellStyle name="Normal 3 2 3 3 2 2 2 2 3 2 3" xfId="21383"/>
    <cellStyle name="Normal 3 2 3 3 2 2 2 2 3 2 3 2" xfId="50118"/>
    <cellStyle name="Normal 3 2 3 3 2 2 2 2 3 2 4" xfId="35794"/>
    <cellStyle name="Normal 3 2 3 3 2 2 2 2 3 3" xfId="10581"/>
    <cellStyle name="Normal 3 2 3 3 2 2 2 2 3 3 2" xfId="24964"/>
    <cellStyle name="Normal 3 2 3 3 2 2 2 2 3 3 2 2" xfId="53699"/>
    <cellStyle name="Normal 3 2 3 3 2 2 2 2 3 3 3" xfId="39375"/>
    <cellStyle name="Normal 3 2 3 3 2 2 2 2 3 4" xfId="17801"/>
    <cellStyle name="Normal 3 2 3 3 2 2 2 2 3 4 2" xfId="46537"/>
    <cellStyle name="Normal 3 2 3 3 2 2 2 2 3 5" xfId="32213"/>
    <cellStyle name="Normal 3 2 3 3 2 2 2 2 4" xfId="5113"/>
    <cellStyle name="Normal 3 2 3 3 2 2 2 2 4 2" xfId="12378"/>
    <cellStyle name="Normal 3 2 3 3 2 2 2 2 4 2 2" xfId="26756"/>
    <cellStyle name="Normal 3 2 3 3 2 2 2 2 4 2 2 2" xfId="55490"/>
    <cellStyle name="Normal 3 2 3 3 2 2 2 2 4 2 3" xfId="41166"/>
    <cellStyle name="Normal 3 2 3 3 2 2 2 2 4 3" xfId="19593"/>
    <cellStyle name="Normal 3 2 3 3 2 2 2 2 4 3 2" xfId="48328"/>
    <cellStyle name="Normal 3 2 3 3 2 2 2 2 4 4" xfId="34004"/>
    <cellStyle name="Normal 3 2 3 3 2 2 2 2 5" xfId="8785"/>
    <cellStyle name="Normal 3 2 3 3 2 2 2 2 5 2" xfId="23174"/>
    <cellStyle name="Normal 3 2 3 3 2 2 2 2 5 2 2" xfId="51909"/>
    <cellStyle name="Normal 3 2 3 3 2 2 2 2 5 3" xfId="37585"/>
    <cellStyle name="Normal 3 2 3 3 2 2 2 2 6" xfId="16011"/>
    <cellStyle name="Normal 3 2 3 3 2 2 2 2 6 2" xfId="44747"/>
    <cellStyle name="Normal 3 2 3 3 2 2 2 2 7" xfId="30423"/>
    <cellStyle name="Normal 3 2 3 3 2 2 2 3" xfId="1905"/>
    <cellStyle name="Normal 3 2 3 3 2 2 2 3 2" xfId="3697"/>
    <cellStyle name="Normal 3 2 3 3 2 2 2 3 2 2" xfId="7356"/>
    <cellStyle name="Normal 3 2 3 3 2 2 2 3 2 2 2" xfId="14616"/>
    <cellStyle name="Normal 3 2 3 3 2 2 2 3 2 2 2 2" xfId="28994"/>
    <cellStyle name="Normal 3 2 3 3 2 2 2 3 2 2 2 2 2" xfId="57728"/>
    <cellStyle name="Normal 3 2 3 3 2 2 2 3 2 2 2 3" xfId="43404"/>
    <cellStyle name="Normal 3 2 3 3 2 2 2 3 2 2 3" xfId="21831"/>
    <cellStyle name="Normal 3 2 3 3 2 2 2 3 2 2 3 2" xfId="50566"/>
    <cellStyle name="Normal 3 2 3 3 2 2 2 3 2 2 4" xfId="36242"/>
    <cellStyle name="Normal 3 2 3 3 2 2 2 3 2 3" xfId="11029"/>
    <cellStyle name="Normal 3 2 3 3 2 2 2 3 2 3 2" xfId="25412"/>
    <cellStyle name="Normal 3 2 3 3 2 2 2 3 2 3 2 2" xfId="54147"/>
    <cellStyle name="Normal 3 2 3 3 2 2 2 3 2 3 3" xfId="39823"/>
    <cellStyle name="Normal 3 2 3 3 2 2 2 3 2 4" xfId="18249"/>
    <cellStyle name="Normal 3 2 3 3 2 2 2 3 2 4 2" xfId="46985"/>
    <cellStyle name="Normal 3 2 3 3 2 2 2 3 2 5" xfId="32661"/>
    <cellStyle name="Normal 3 2 3 3 2 2 2 3 3" xfId="5566"/>
    <cellStyle name="Normal 3 2 3 3 2 2 2 3 3 2" xfId="12826"/>
    <cellStyle name="Normal 3 2 3 3 2 2 2 3 3 2 2" xfId="27204"/>
    <cellStyle name="Normal 3 2 3 3 2 2 2 3 3 2 2 2" xfId="55938"/>
    <cellStyle name="Normal 3 2 3 3 2 2 2 3 3 2 3" xfId="41614"/>
    <cellStyle name="Normal 3 2 3 3 2 2 2 3 3 3" xfId="20041"/>
    <cellStyle name="Normal 3 2 3 3 2 2 2 3 3 3 2" xfId="48776"/>
    <cellStyle name="Normal 3 2 3 3 2 2 2 3 3 4" xfId="34452"/>
    <cellStyle name="Normal 3 2 3 3 2 2 2 3 4" xfId="9239"/>
    <cellStyle name="Normal 3 2 3 3 2 2 2 3 4 2" xfId="23622"/>
    <cellStyle name="Normal 3 2 3 3 2 2 2 3 4 2 2" xfId="52357"/>
    <cellStyle name="Normal 3 2 3 3 2 2 2 3 4 3" xfId="38033"/>
    <cellStyle name="Normal 3 2 3 3 2 2 2 3 5" xfId="16459"/>
    <cellStyle name="Normal 3 2 3 3 2 2 2 3 5 2" xfId="45195"/>
    <cellStyle name="Normal 3 2 3 3 2 2 2 3 6" xfId="30871"/>
    <cellStyle name="Normal 3 2 3 3 2 2 2 4" xfId="2801"/>
    <cellStyle name="Normal 3 2 3 3 2 2 2 4 2" xfId="6461"/>
    <cellStyle name="Normal 3 2 3 3 2 2 2 4 2 2" xfId="13721"/>
    <cellStyle name="Normal 3 2 3 3 2 2 2 4 2 2 2" xfId="28099"/>
    <cellStyle name="Normal 3 2 3 3 2 2 2 4 2 2 2 2" xfId="56833"/>
    <cellStyle name="Normal 3 2 3 3 2 2 2 4 2 2 3" xfId="42509"/>
    <cellStyle name="Normal 3 2 3 3 2 2 2 4 2 3" xfId="20936"/>
    <cellStyle name="Normal 3 2 3 3 2 2 2 4 2 3 2" xfId="49671"/>
    <cellStyle name="Normal 3 2 3 3 2 2 2 4 2 4" xfId="35347"/>
    <cellStyle name="Normal 3 2 3 3 2 2 2 4 3" xfId="10134"/>
    <cellStyle name="Normal 3 2 3 3 2 2 2 4 3 2" xfId="24517"/>
    <cellStyle name="Normal 3 2 3 3 2 2 2 4 3 2 2" xfId="53252"/>
    <cellStyle name="Normal 3 2 3 3 2 2 2 4 3 3" xfId="38928"/>
    <cellStyle name="Normal 3 2 3 3 2 2 2 4 4" xfId="17354"/>
    <cellStyle name="Normal 3 2 3 3 2 2 2 4 4 2" xfId="46090"/>
    <cellStyle name="Normal 3 2 3 3 2 2 2 4 5" xfId="31766"/>
    <cellStyle name="Normal 3 2 3 3 2 2 2 5" xfId="4666"/>
    <cellStyle name="Normal 3 2 3 3 2 2 2 5 2" xfId="11931"/>
    <cellStyle name="Normal 3 2 3 3 2 2 2 5 2 2" xfId="26309"/>
    <cellStyle name="Normal 3 2 3 3 2 2 2 5 2 2 2" xfId="55043"/>
    <cellStyle name="Normal 3 2 3 3 2 2 2 5 2 3" xfId="40719"/>
    <cellStyle name="Normal 3 2 3 3 2 2 2 5 3" xfId="19146"/>
    <cellStyle name="Normal 3 2 3 3 2 2 2 5 3 2" xfId="47881"/>
    <cellStyle name="Normal 3 2 3 3 2 2 2 5 4" xfId="33557"/>
    <cellStyle name="Normal 3 2 3 3 2 2 2 6" xfId="8338"/>
    <cellStyle name="Normal 3 2 3 3 2 2 2 6 2" xfId="22727"/>
    <cellStyle name="Normal 3 2 3 3 2 2 2 6 2 2" xfId="51462"/>
    <cellStyle name="Normal 3 2 3 3 2 2 2 6 3" xfId="37138"/>
    <cellStyle name="Normal 3 2 3 3 2 2 2 7" xfId="15564"/>
    <cellStyle name="Normal 3 2 3 3 2 2 2 7 2" xfId="44300"/>
    <cellStyle name="Normal 3 2 3 3 2 2 2 8" xfId="29976"/>
    <cellStyle name="Normal 3 2 3 3 2 2 3" xfId="1145"/>
    <cellStyle name="Normal 3 2 3 3 2 2 3 2" xfId="2128"/>
    <cellStyle name="Normal 3 2 3 3 2 2 3 2 2" xfId="3920"/>
    <cellStyle name="Normal 3 2 3 3 2 2 3 2 2 2" xfId="7579"/>
    <cellStyle name="Normal 3 2 3 3 2 2 3 2 2 2 2" xfId="14839"/>
    <cellStyle name="Normal 3 2 3 3 2 2 3 2 2 2 2 2" xfId="29217"/>
    <cellStyle name="Normal 3 2 3 3 2 2 3 2 2 2 2 2 2" xfId="57951"/>
    <cellStyle name="Normal 3 2 3 3 2 2 3 2 2 2 2 3" xfId="43627"/>
    <cellStyle name="Normal 3 2 3 3 2 2 3 2 2 2 3" xfId="22054"/>
    <cellStyle name="Normal 3 2 3 3 2 2 3 2 2 2 3 2" xfId="50789"/>
    <cellStyle name="Normal 3 2 3 3 2 2 3 2 2 2 4" xfId="36465"/>
    <cellStyle name="Normal 3 2 3 3 2 2 3 2 2 3" xfId="11252"/>
    <cellStyle name="Normal 3 2 3 3 2 2 3 2 2 3 2" xfId="25635"/>
    <cellStyle name="Normal 3 2 3 3 2 2 3 2 2 3 2 2" xfId="54370"/>
    <cellStyle name="Normal 3 2 3 3 2 2 3 2 2 3 3" xfId="40046"/>
    <cellStyle name="Normal 3 2 3 3 2 2 3 2 2 4" xfId="18472"/>
    <cellStyle name="Normal 3 2 3 3 2 2 3 2 2 4 2" xfId="47208"/>
    <cellStyle name="Normal 3 2 3 3 2 2 3 2 2 5" xfId="32884"/>
    <cellStyle name="Normal 3 2 3 3 2 2 3 2 3" xfId="5789"/>
    <cellStyle name="Normal 3 2 3 3 2 2 3 2 3 2" xfId="13049"/>
    <cellStyle name="Normal 3 2 3 3 2 2 3 2 3 2 2" xfId="27427"/>
    <cellStyle name="Normal 3 2 3 3 2 2 3 2 3 2 2 2" xfId="56161"/>
    <cellStyle name="Normal 3 2 3 3 2 2 3 2 3 2 3" xfId="41837"/>
    <cellStyle name="Normal 3 2 3 3 2 2 3 2 3 3" xfId="20264"/>
    <cellStyle name="Normal 3 2 3 3 2 2 3 2 3 3 2" xfId="48999"/>
    <cellStyle name="Normal 3 2 3 3 2 2 3 2 3 4" xfId="34675"/>
    <cellStyle name="Normal 3 2 3 3 2 2 3 2 4" xfId="9462"/>
    <cellStyle name="Normal 3 2 3 3 2 2 3 2 4 2" xfId="23845"/>
    <cellStyle name="Normal 3 2 3 3 2 2 3 2 4 2 2" xfId="52580"/>
    <cellStyle name="Normal 3 2 3 3 2 2 3 2 4 3" xfId="38256"/>
    <cellStyle name="Normal 3 2 3 3 2 2 3 2 5" xfId="16682"/>
    <cellStyle name="Normal 3 2 3 3 2 2 3 2 5 2" xfId="45418"/>
    <cellStyle name="Normal 3 2 3 3 2 2 3 2 6" xfId="31094"/>
    <cellStyle name="Normal 3 2 3 3 2 2 3 3" xfId="3024"/>
    <cellStyle name="Normal 3 2 3 3 2 2 3 3 2" xfId="6684"/>
    <cellStyle name="Normal 3 2 3 3 2 2 3 3 2 2" xfId="13944"/>
    <cellStyle name="Normal 3 2 3 3 2 2 3 3 2 2 2" xfId="28322"/>
    <cellStyle name="Normal 3 2 3 3 2 2 3 3 2 2 2 2" xfId="57056"/>
    <cellStyle name="Normal 3 2 3 3 2 2 3 3 2 2 3" xfId="42732"/>
    <cellStyle name="Normal 3 2 3 3 2 2 3 3 2 3" xfId="21159"/>
    <cellStyle name="Normal 3 2 3 3 2 2 3 3 2 3 2" xfId="49894"/>
    <cellStyle name="Normal 3 2 3 3 2 2 3 3 2 4" xfId="35570"/>
    <cellStyle name="Normal 3 2 3 3 2 2 3 3 3" xfId="10357"/>
    <cellStyle name="Normal 3 2 3 3 2 2 3 3 3 2" xfId="24740"/>
    <cellStyle name="Normal 3 2 3 3 2 2 3 3 3 2 2" xfId="53475"/>
    <cellStyle name="Normal 3 2 3 3 2 2 3 3 3 3" xfId="39151"/>
    <cellStyle name="Normal 3 2 3 3 2 2 3 3 4" xfId="17577"/>
    <cellStyle name="Normal 3 2 3 3 2 2 3 3 4 2" xfId="46313"/>
    <cellStyle name="Normal 3 2 3 3 2 2 3 3 5" xfId="31989"/>
    <cellStyle name="Normal 3 2 3 3 2 2 3 4" xfId="4889"/>
    <cellStyle name="Normal 3 2 3 3 2 2 3 4 2" xfId="12154"/>
    <cellStyle name="Normal 3 2 3 3 2 2 3 4 2 2" xfId="26532"/>
    <cellStyle name="Normal 3 2 3 3 2 2 3 4 2 2 2" xfId="55266"/>
    <cellStyle name="Normal 3 2 3 3 2 2 3 4 2 3" xfId="40942"/>
    <cellStyle name="Normal 3 2 3 3 2 2 3 4 3" xfId="19369"/>
    <cellStyle name="Normal 3 2 3 3 2 2 3 4 3 2" xfId="48104"/>
    <cellStyle name="Normal 3 2 3 3 2 2 3 4 4" xfId="33780"/>
    <cellStyle name="Normal 3 2 3 3 2 2 3 5" xfId="8561"/>
    <cellStyle name="Normal 3 2 3 3 2 2 3 5 2" xfId="22950"/>
    <cellStyle name="Normal 3 2 3 3 2 2 3 5 2 2" xfId="51685"/>
    <cellStyle name="Normal 3 2 3 3 2 2 3 5 3" xfId="37361"/>
    <cellStyle name="Normal 3 2 3 3 2 2 3 6" xfId="15787"/>
    <cellStyle name="Normal 3 2 3 3 2 2 3 6 2" xfId="44523"/>
    <cellStyle name="Normal 3 2 3 3 2 2 3 7" xfId="30199"/>
    <cellStyle name="Normal 3 2 3 3 2 2 4" xfId="1677"/>
    <cellStyle name="Normal 3 2 3 3 2 2 4 2" xfId="3473"/>
    <cellStyle name="Normal 3 2 3 3 2 2 4 2 2" xfId="7132"/>
    <cellStyle name="Normal 3 2 3 3 2 2 4 2 2 2" xfId="14392"/>
    <cellStyle name="Normal 3 2 3 3 2 2 4 2 2 2 2" xfId="28770"/>
    <cellStyle name="Normal 3 2 3 3 2 2 4 2 2 2 2 2" xfId="57504"/>
    <cellStyle name="Normal 3 2 3 3 2 2 4 2 2 2 3" xfId="43180"/>
    <cellStyle name="Normal 3 2 3 3 2 2 4 2 2 3" xfId="21607"/>
    <cellStyle name="Normal 3 2 3 3 2 2 4 2 2 3 2" xfId="50342"/>
    <cellStyle name="Normal 3 2 3 3 2 2 4 2 2 4" xfId="36018"/>
    <cellStyle name="Normal 3 2 3 3 2 2 4 2 3" xfId="10805"/>
    <cellStyle name="Normal 3 2 3 3 2 2 4 2 3 2" xfId="25188"/>
    <cellStyle name="Normal 3 2 3 3 2 2 4 2 3 2 2" xfId="53923"/>
    <cellStyle name="Normal 3 2 3 3 2 2 4 2 3 3" xfId="39599"/>
    <cellStyle name="Normal 3 2 3 3 2 2 4 2 4" xfId="18025"/>
    <cellStyle name="Normal 3 2 3 3 2 2 4 2 4 2" xfId="46761"/>
    <cellStyle name="Normal 3 2 3 3 2 2 4 2 5" xfId="32437"/>
    <cellStyle name="Normal 3 2 3 3 2 2 4 3" xfId="5342"/>
    <cellStyle name="Normal 3 2 3 3 2 2 4 3 2" xfId="12602"/>
    <cellStyle name="Normal 3 2 3 3 2 2 4 3 2 2" xfId="26980"/>
    <cellStyle name="Normal 3 2 3 3 2 2 4 3 2 2 2" xfId="55714"/>
    <cellStyle name="Normal 3 2 3 3 2 2 4 3 2 3" xfId="41390"/>
    <cellStyle name="Normal 3 2 3 3 2 2 4 3 3" xfId="19817"/>
    <cellStyle name="Normal 3 2 3 3 2 2 4 3 3 2" xfId="48552"/>
    <cellStyle name="Normal 3 2 3 3 2 2 4 3 4" xfId="34228"/>
    <cellStyle name="Normal 3 2 3 3 2 2 4 4" xfId="9015"/>
    <cellStyle name="Normal 3 2 3 3 2 2 4 4 2" xfId="23398"/>
    <cellStyle name="Normal 3 2 3 3 2 2 4 4 2 2" xfId="52133"/>
    <cellStyle name="Normal 3 2 3 3 2 2 4 4 3" xfId="37809"/>
    <cellStyle name="Normal 3 2 3 3 2 2 4 5" xfId="16235"/>
    <cellStyle name="Normal 3 2 3 3 2 2 4 5 2" xfId="44971"/>
    <cellStyle name="Normal 3 2 3 3 2 2 4 6" xfId="30647"/>
    <cellStyle name="Normal 3 2 3 3 2 2 5" xfId="2577"/>
    <cellStyle name="Normal 3 2 3 3 2 2 5 2" xfId="6237"/>
    <cellStyle name="Normal 3 2 3 3 2 2 5 2 2" xfId="13497"/>
    <cellStyle name="Normal 3 2 3 3 2 2 5 2 2 2" xfId="27875"/>
    <cellStyle name="Normal 3 2 3 3 2 2 5 2 2 2 2" xfId="56609"/>
    <cellStyle name="Normal 3 2 3 3 2 2 5 2 2 3" xfId="42285"/>
    <cellStyle name="Normal 3 2 3 3 2 2 5 2 3" xfId="20712"/>
    <cellStyle name="Normal 3 2 3 3 2 2 5 2 3 2" xfId="49447"/>
    <cellStyle name="Normal 3 2 3 3 2 2 5 2 4" xfId="35123"/>
    <cellStyle name="Normal 3 2 3 3 2 2 5 3" xfId="9910"/>
    <cellStyle name="Normal 3 2 3 3 2 2 5 3 2" xfId="24293"/>
    <cellStyle name="Normal 3 2 3 3 2 2 5 3 2 2" xfId="53028"/>
    <cellStyle name="Normal 3 2 3 3 2 2 5 3 3" xfId="38704"/>
    <cellStyle name="Normal 3 2 3 3 2 2 5 4" xfId="17130"/>
    <cellStyle name="Normal 3 2 3 3 2 2 5 4 2" xfId="45866"/>
    <cellStyle name="Normal 3 2 3 3 2 2 5 5" xfId="31542"/>
    <cellStyle name="Normal 3 2 3 3 2 2 6" xfId="4440"/>
    <cellStyle name="Normal 3 2 3 3 2 2 6 2" xfId="11707"/>
    <cellStyle name="Normal 3 2 3 3 2 2 6 2 2" xfId="26085"/>
    <cellStyle name="Normal 3 2 3 3 2 2 6 2 2 2" xfId="54819"/>
    <cellStyle name="Normal 3 2 3 3 2 2 6 2 3" xfId="40495"/>
    <cellStyle name="Normal 3 2 3 3 2 2 6 3" xfId="18922"/>
    <cellStyle name="Normal 3 2 3 3 2 2 6 3 2" xfId="47657"/>
    <cellStyle name="Normal 3 2 3 3 2 2 6 4" xfId="33333"/>
    <cellStyle name="Normal 3 2 3 3 2 2 7" xfId="8111"/>
    <cellStyle name="Normal 3 2 3 3 2 2 7 2" xfId="22503"/>
    <cellStyle name="Normal 3 2 3 3 2 2 7 2 2" xfId="51238"/>
    <cellStyle name="Normal 3 2 3 3 2 2 7 3" xfId="36914"/>
    <cellStyle name="Normal 3 2 3 3 2 2 8" xfId="15340"/>
    <cellStyle name="Normal 3 2 3 3 2 2 8 2" xfId="44076"/>
    <cellStyle name="Normal 3 2 3 3 2 2 9" xfId="29752"/>
    <cellStyle name="Normal 3 2 3 3 2 3" xfId="808"/>
    <cellStyle name="Normal 3 2 3 3 2 3 2" xfId="1257"/>
    <cellStyle name="Normal 3 2 3 3 2 3 2 2" xfId="2240"/>
    <cellStyle name="Normal 3 2 3 3 2 3 2 2 2" xfId="4032"/>
    <cellStyle name="Normal 3 2 3 3 2 3 2 2 2 2" xfId="7691"/>
    <cellStyle name="Normal 3 2 3 3 2 3 2 2 2 2 2" xfId="14951"/>
    <cellStyle name="Normal 3 2 3 3 2 3 2 2 2 2 2 2" xfId="29329"/>
    <cellStyle name="Normal 3 2 3 3 2 3 2 2 2 2 2 2 2" xfId="58063"/>
    <cellStyle name="Normal 3 2 3 3 2 3 2 2 2 2 2 3" xfId="43739"/>
    <cellStyle name="Normal 3 2 3 3 2 3 2 2 2 2 3" xfId="22166"/>
    <cellStyle name="Normal 3 2 3 3 2 3 2 2 2 2 3 2" xfId="50901"/>
    <cellStyle name="Normal 3 2 3 3 2 3 2 2 2 2 4" xfId="36577"/>
    <cellStyle name="Normal 3 2 3 3 2 3 2 2 2 3" xfId="11364"/>
    <cellStyle name="Normal 3 2 3 3 2 3 2 2 2 3 2" xfId="25747"/>
    <cellStyle name="Normal 3 2 3 3 2 3 2 2 2 3 2 2" xfId="54482"/>
    <cellStyle name="Normal 3 2 3 3 2 3 2 2 2 3 3" xfId="40158"/>
    <cellStyle name="Normal 3 2 3 3 2 3 2 2 2 4" xfId="18584"/>
    <cellStyle name="Normal 3 2 3 3 2 3 2 2 2 4 2" xfId="47320"/>
    <cellStyle name="Normal 3 2 3 3 2 3 2 2 2 5" xfId="32996"/>
    <cellStyle name="Normal 3 2 3 3 2 3 2 2 3" xfId="5901"/>
    <cellStyle name="Normal 3 2 3 3 2 3 2 2 3 2" xfId="13161"/>
    <cellStyle name="Normal 3 2 3 3 2 3 2 2 3 2 2" xfId="27539"/>
    <cellStyle name="Normal 3 2 3 3 2 3 2 2 3 2 2 2" xfId="56273"/>
    <cellStyle name="Normal 3 2 3 3 2 3 2 2 3 2 3" xfId="41949"/>
    <cellStyle name="Normal 3 2 3 3 2 3 2 2 3 3" xfId="20376"/>
    <cellStyle name="Normal 3 2 3 3 2 3 2 2 3 3 2" xfId="49111"/>
    <cellStyle name="Normal 3 2 3 3 2 3 2 2 3 4" xfId="34787"/>
    <cellStyle name="Normal 3 2 3 3 2 3 2 2 4" xfId="9574"/>
    <cellStyle name="Normal 3 2 3 3 2 3 2 2 4 2" xfId="23957"/>
    <cellStyle name="Normal 3 2 3 3 2 3 2 2 4 2 2" xfId="52692"/>
    <cellStyle name="Normal 3 2 3 3 2 3 2 2 4 3" xfId="38368"/>
    <cellStyle name="Normal 3 2 3 3 2 3 2 2 5" xfId="16794"/>
    <cellStyle name="Normal 3 2 3 3 2 3 2 2 5 2" xfId="45530"/>
    <cellStyle name="Normal 3 2 3 3 2 3 2 2 6" xfId="31206"/>
    <cellStyle name="Normal 3 2 3 3 2 3 2 3" xfId="3136"/>
    <cellStyle name="Normal 3 2 3 3 2 3 2 3 2" xfId="6796"/>
    <cellStyle name="Normal 3 2 3 3 2 3 2 3 2 2" xfId="14056"/>
    <cellStyle name="Normal 3 2 3 3 2 3 2 3 2 2 2" xfId="28434"/>
    <cellStyle name="Normal 3 2 3 3 2 3 2 3 2 2 2 2" xfId="57168"/>
    <cellStyle name="Normal 3 2 3 3 2 3 2 3 2 2 3" xfId="42844"/>
    <cellStyle name="Normal 3 2 3 3 2 3 2 3 2 3" xfId="21271"/>
    <cellStyle name="Normal 3 2 3 3 2 3 2 3 2 3 2" xfId="50006"/>
    <cellStyle name="Normal 3 2 3 3 2 3 2 3 2 4" xfId="35682"/>
    <cellStyle name="Normal 3 2 3 3 2 3 2 3 3" xfId="10469"/>
    <cellStyle name="Normal 3 2 3 3 2 3 2 3 3 2" xfId="24852"/>
    <cellStyle name="Normal 3 2 3 3 2 3 2 3 3 2 2" xfId="53587"/>
    <cellStyle name="Normal 3 2 3 3 2 3 2 3 3 3" xfId="39263"/>
    <cellStyle name="Normal 3 2 3 3 2 3 2 3 4" xfId="17689"/>
    <cellStyle name="Normal 3 2 3 3 2 3 2 3 4 2" xfId="46425"/>
    <cellStyle name="Normal 3 2 3 3 2 3 2 3 5" xfId="32101"/>
    <cellStyle name="Normal 3 2 3 3 2 3 2 4" xfId="5001"/>
    <cellStyle name="Normal 3 2 3 3 2 3 2 4 2" xfId="12266"/>
    <cellStyle name="Normal 3 2 3 3 2 3 2 4 2 2" xfId="26644"/>
    <cellStyle name="Normal 3 2 3 3 2 3 2 4 2 2 2" xfId="55378"/>
    <cellStyle name="Normal 3 2 3 3 2 3 2 4 2 3" xfId="41054"/>
    <cellStyle name="Normal 3 2 3 3 2 3 2 4 3" xfId="19481"/>
    <cellStyle name="Normal 3 2 3 3 2 3 2 4 3 2" xfId="48216"/>
    <cellStyle name="Normal 3 2 3 3 2 3 2 4 4" xfId="33892"/>
    <cellStyle name="Normal 3 2 3 3 2 3 2 5" xfId="8673"/>
    <cellStyle name="Normal 3 2 3 3 2 3 2 5 2" xfId="23062"/>
    <cellStyle name="Normal 3 2 3 3 2 3 2 5 2 2" xfId="51797"/>
    <cellStyle name="Normal 3 2 3 3 2 3 2 5 3" xfId="37473"/>
    <cellStyle name="Normal 3 2 3 3 2 3 2 6" xfId="15899"/>
    <cellStyle name="Normal 3 2 3 3 2 3 2 6 2" xfId="44635"/>
    <cellStyle name="Normal 3 2 3 3 2 3 2 7" xfId="30311"/>
    <cellStyle name="Normal 3 2 3 3 2 3 3" xfId="1793"/>
    <cellStyle name="Normal 3 2 3 3 2 3 3 2" xfId="3585"/>
    <cellStyle name="Normal 3 2 3 3 2 3 3 2 2" xfId="7244"/>
    <cellStyle name="Normal 3 2 3 3 2 3 3 2 2 2" xfId="14504"/>
    <cellStyle name="Normal 3 2 3 3 2 3 3 2 2 2 2" xfId="28882"/>
    <cellStyle name="Normal 3 2 3 3 2 3 3 2 2 2 2 2" xfId="57616"/>
    <cellStyle name="Normal 3 2 3 3 2 3 3 2 2 2 3" xfId="43292"/>
    <cellStyle name="Normal 3 2 3 3 2 3 3 2 2 3" xfId="21719"/>
    <cellStyle name="Normal 3 2 3 3 2 3 3 2 2 3 2" xfId="50454"/>
    <cellStyle name="Normal 3 2 3 3 2 3 3 2 2 4" xfId="36130"/>
    <cellStyle name="Normal 3 2 3 3 2 3 3 2 3" xfId="10917"/>
    <cellStyle name="Normal 3 2 3 3 2 3 3 2 3 2" xfId="25300"/>
    <cellStyle name="Normal 3 2 3 3 2 3 3 2 3 2 2" xfId="54035"/>
    <cellStyle name="Normal 3 2 3 3 2 3 3 2 3 3" xfId="39711"/>
    <cellStyle name="Normal 3 2 3 3 2 3 3 2 4" xfId="18137"/>
    <cellStyle name="Normal 3 2 3 3 2 3 3 2 4 2" xfId="46873"/>
    <cellStyle name="Normal 3 2 3 3 2 3 3 2 5" xfId="32549"/>
    <cellStyle name="Normal 3 2 3 3 2 3 3 3" xfId="5454"/>
    <cellStyle name="Normal 3 2 3 3 2 3 3 3 2" xfId="12714"/>
    <cellStyle name="Normal 3 2 3 3 2 3 3 3 2 2" xfId="27092"/>
    <cellStyle name="Normal 3 2 3 3 2 3 3 3 2 2 2" xfId="55826"/>
    <cellStyle name="Normal 3 2 3 3 2 3 3 3 2 3" xfId="41502"/>
    <cellStyle name="Normal 3 2 3 3 2 3 3 3 3" xfId="19929"/>
    <cellStyle name="Normal 3 2 3 3 2 3 3 3 3 2" xfId="48664"/>
    <cellStyle name="Normal 3 2 3 3 2 3 3 3 4" xfId="34340"/>
    <cellStyle name="Normal 3 2 3 3 2 3 3 4" xfId="9127"/>
    <cellStyle name="Normal 3 2 3 3 2 3 3 4 2" xfId="23510"/>
    <cellStyle name="Normal 3 2 3 3 2 3 3 4 2 2" xfId="52245"/>
    <cellStyle name="Normal 3 2 3 3 2 3 3 4 3" xfId="37921"/>
    <cellStyle name="Normal 3 2 3 3 2 3 3 5" xfId="16347"/>
    <cellStyle name="Normal 3 2 3 3 2 3 3 5 2" xfId="45083"/>
    <cellStyle name="Normal 3 2 3 3 2 3 3 6" xfId="30759"/>
    <cellStyle name="Normal 3 2 3 3 2 3 4" xfId="2689"/>
    <cellStyle name="Normal 3 2 3 3 2 3 4 2" xfId="6349"/>
    <cellStyle name="Normal 3 2 3 3 2 3 4 2 2" xfId="13609"/>
    <cellStyle name="Normal 3 2 3 3 2 3 4 2 2 2" xfId="27987"/>
    <cellStyle name="Normal 3 2 3 3 2 3 4 2 2 2 2" xfId="56721"/>
    <cellStyle name="Normal 3 2 3 3 2 3 4 2 2 3" xfId="42397"/>
    <cellStyle name="Normal 3 2 3 3 2 3 4 2 3" xfId="20824"/>
    <cellStyle name="Normal 3 2 3 3 2 3 4 2 3 2" xfId="49559"/>
    <cellStyle name="Normal 3 2 3 3 2 3 4 2 4" xfId="35235"/>
    <cellStyle name="Normal 3 2 3 3 2 3 4 3" xfId="10022"/>
    <cellStyle name="Normal 3 2 3 3 2 3 4 3 2" xfId="24405"/>
    <cellStyle name="Normal 3 2 3 3 2 3 4 3 2 2" xfId="53140"/>
    <cellStyle name="Normal 3 2 3 3 2 3 4 3 3" xfId="38816"/>
    <cellStyle name="Normal 3 2 3 3 2 3 4 4" xfId="17242"/>
    <cellStyle name="Normal 3 2 3 3 2 3 4 4 2" xfId="45978"/>
    <cellStyle name="Normal 3 2 3 3 2 3 4 5" xfId="31654"/>
    <cellStyle name="Normal 3 2 3 3 2 3 5" xfId="4553"/>
    <cellStyle name="Normal 3 2 3 3 2 3 5 2" xfId="11819"/>
    <cellStyle name="Normal 3 2 3 3 2 3 5 2 2" xfId="26197"/>
    <cellStyle name="Normal 3 2 3 3 2 3 5 2 2 2" xfId="54931"/>
    <cellStyle name="Normal 3 2 3 3 2 3 5 2 3" xfId="40607"/>
    <cellStyle name="Normal 3 2 3 3 2 3 5 3" xfId="19034"/>
    <cellStyle name="Normal 3 2 3 3 2 3 5 3 2" xfId="47769"/>
    <cellStyle name="Normal 3 2 3 3 2 3 5 4" xfId="33445"/>
    <cellStyle name="Normal 3 2 3 3 2 3 6" xfId="8226"/>
    <cellStyle name="Normal 3 2 3 3 2 3 6 2" xfId="22615"/>
    <cellStyle name="Normal 3 2 3 3 2 3 6 2 2" xfId="51350"/>
    <cellStyle name="Normal 3 2 3 3 2 3 6 3" xfId="37026"/>
    <cellStyle name="Normal 3 2 3 3 2 3 7" xfId="15452"/>
    <cellStyle name="Normal 3 2 3 3 2 3 7 2" xfId="44188"/>
    <cellStyle name="Normal 3 2 3 3 2 3 8" xfId="29864"/>
    <cellStyle name="Normal 3 2 3 3 2 4" xfId="1033"/>
    <cellStyle name="Normal 3 2 3 3 2 4 2" xfId="2016"/>
    <cellStyle name="Normal 3 2 3 3 2 4 2 2" xfId="3808"/>
    <cellStyle name="Normal 3 2 3 3 2 4 2 2 2" xfId="7467"/>
    <cellStyle name="Normal 3 2 3 3 2 4 2 2 2 2" xfId="14727"/>
    <cellStyle name="Normal 3 2 3 3 2 4 2 2 2 2 2" xfId="29105"/>
    <cellStyle name="Normal 3 2 3 3 2 4 2 2 2 2 2 2" xfId="57839"/>
    <cellStyle name="Normal 3 2 3 3 2 4 2 2 2 2 3" xfId="43515"/>
    <cellStyle name="Normal 3 2 3 3 2 4 2 2 2 3" xfId="21942"/>
    <cellStyle name="Normal 3 2 3 3 2 4 2 2 2 3 2" xfId="50677"/>
    <cellStyle name="Normal 3 2 3 3 2 4 2 2 2 4" xfId="36353"/>
    <cellStyle name="Normal 3 2 3 3 2 4 2 2 3" xfId="11140"/>
    <cellStyle name="Normal 3 2 3 3 2 4 2 2 3 2" xfId="25523"/>
    <cellStyle name="Normal 3 2 3 3 2 4 2 2 3 2 2" xfId="54258"/>
    <cellStyle name="Normal 3 2 3 3 2 4 2 2 3 3" xfId="39934"/>
    <cellStyle name="Normal 3 2 3 3 2 4 2 2 4" xfId="18360"/>
    <cellStyle name="Normal 3 2 3 3 2 4 2 2 4 2" xfId="47096"/>
    <cellStyle name="Normal 3 2 3 3 2 4 2 2 5" xfId="32772"/>
    <cellStyle name="Normal 3 2 3 3 2 4 2 3" xfId="5677"/>
    <cellStyle name="Normal 3 2 3 3 2 4 2 3 2" xfId="12937"/>
    <cellStyle name="Normal 3 2 3 3 2 4 2 3 2 2" xfId="27315"/>
    <cellStyle name="Normal 3 2 3 3 2 4 2 3 2 2 2" xfId="56049"/>
    <cellStyle name="Normal 3 2 3 3 2 4 2 3 2 3" xfId="41725"/>
    <cellStyle name="Normal 3 2 3 3 2 4 2 3 3" xfId="20152"/>
    <cellStyle name="Normal 3 2 3 3 2 4 2 3 3 2" xfId="48887"/>
    <cellStyle name="Normal 3 2 3 3 2 4 2 3 4" xfId="34563"/>
    <cellStyle name="Normal 3 2 3 3 2 4 2 4" xfId="9350"/>
    <cellStyle name="Normal 3 2 3 3 2 4 2 4 2" xfId="23733"/>
    <cellStyle name="Normal 3 2 3 3 2 4 2 4 2 2" xfId="52468"/>
    <cellStyle name="Normal 3 2 3 3 2 4 2 4 3" xfId="38144"/>
    <cellStyle name="Normal 3 2 3 3 2 4 2 5" xfId="16570"/>
    <cellStyle name="Normal 3 2 3 3 2 4 2 5 2" xfId="45306"/>
    <cellStyle name="Normal 3 2 3 3 2 4 2 6" xfId="30982"/>
    <cellStyle name="Normal 3 2 3 3 2 4 3" xfId="2912"/>
    <cellStyle name="Normal 3 2 3 3 2 4 3 2" xfId="6572"/>
    <cellStyle name="Normal 3 2 3 3 2 4 3 2 2" xfId="13832"/>
    <cellStyle name="Normal 3 2 3 3 2 4 3 2 2 2" xfId="28210"/>
    <cellStyle name="Normal 3 2 3 3 2 4 3 2 2 2 2" xfId="56944"/>
    <cellStyle name="Normal 3 2 3 3 2 4 3 2 2 3" xfId="42620"/>
    <cellStyle name="Normal 3 2 3 3 2 4 3 2 3" xfId="21047"/>
    <cellStyle name="Normal 3 2 3 3 2 4 3 2 3 2" xfId="49782"/>
    <cellStyle name="Normal 3 2 3 3 2 4 3 2 4" xfId="35458"/>
    <cellStyle name="Normal 3 2 3 3 2 4 3 3" xfId="10245"/>
    <cellStyle name="Normal 3 2 3 3 2 4 3 3 2" xfId="24628"/>
    <cellStyle name="Normal 3 2 3 3 2 4 3 3 2 2" xfId="53363"/>
    <cellStyle name="Normal 3 2 3 3 2 4 3 3 3" xfId="39039"/>
    <cellStyle name="Normal 3 2 3 3 2 4 3 4" xfId="17465"/>
    <cellStyle name="Normal 3 2 3 3 2 4 3 4 2" xfId="46201"/>
    <cellStyle name="Normal 3 2 3 3 2 4 3 5" xfId="31877"/>
    <cellStyle name="Normal 3 2 3 3 2 4 4" xfId="4777"/>
    <cellStyle name="Normal 3 2 3 3 2 4 4 2" xfId="12042"/>
    <cellStyle name="Normal 3 2 3 3 2 4 4 2 2" xfId="26420"/>
    <cellStyle name="Normal 3 2 3 3 2 4 4 2 2 2" xfId="55154"/>
    <cellStyle name="Normal 3 2 3 3 2 4 4 2 3" xfId="40830"/>
    <cellStyle name="Normal 3 2 3 3 2 4 4 3" xfId="19257"/>
    <cellStyle name="Normal 3 2 3 3 2 4 4 3 2" xfId="47992"/>
    <cellStyle name="Normal 3 2 3 3 2 4 4 4" xfId="33668"/>
    <cellStyle name="Normal 3 2 3 3 2 4 5" xfId="8449"/>
    <cellStyle name="Normal 3 2 3 3 2 4 5 2" xfId="22838"/>
    <cellStyle name="Normal 3 2 3 3 2 4 5 2 2" xfId="51573"/>
    <cellStyle name="Normal 3 2 3 3 2 4 5 3" xfId="37249"/>
    <cellStyle name="Normal 3 2 3 3 2 4 6" xfId="15675"/>
    <cellStyle name="Normal 3 2 3 3 2 4 6 2" xfId="44411"/>
    <cellStyle name="Normal 3 2 3 3 2 4 7" xfId="30087"/>
    <cellStyle name="Normal 3 2 3 3 2 5" xfId="1557"/>
    <cellStyle name="Normal 3 2 3 3 2 5 2" xfId="3361"/>
    <cellStyle name="Normal 3 2 3 3 2 5 2 2" xfId="7020"/>
    <cellStyle name="Normal 3 2 3 3 2 5 2 2 2" xfId="14280"/>
    <cellStyle name="Normal 3 2 3 3 2 5 2 2 2 2" xfId="28658"/>
    <cellStyle name="Normal 3 2 3 3 2 5 2 2 2 2 2" xfId="57392"/>
    <cellStyle name="Normal 3 2 3 3 2 5 2 2 2 3" xfId="43068"/>
    <cellStyle name="Normal 3 2 3 3 2 5 2 2 3" xfId="21495"/>
    <cellStyle name="Normal 3 2 3 3 2 5 2 2 3 2" xfId="50230"/>
    <cellStyle name="Normal 3 2 3 3 2 5 2 2 4" xfId="35906"/>
    <cellStyle name="Normal 3 2 3 3 2 5 2 3" xfId="10693"/>
    <cellStyle name="Normal 3 2 3 3 2 5 2 3 2" xfId="25076"/>
    <cellStyle name="Normal 3 2 3 3 2 5 2 3 2 2" xfId="53811"/>
    <cellStyle name="Normal 3 2 3 3 2 5 2 3 3" xfId="39487"/>
    <cellStyle name="Normal 3 2 3 3 2 5 2 4" xfId="17913"/>
    <cellStyle name="Normal 3 2 3 3 2 5 2 4 2" xfId="46649"/>
    <cellStyle name="Normal 3 2 3 3 2 5 2 5" xfId="32325"/>
    <cellStyle name="Normal 3 2 3 3 2 5 3" xfId="5230"/>
    <cellStyle name="Normal 3 2 3 3 2 5 3 2" xfId="12490"/>
    <cellStyle name="Normal 3 2 3 3 2 5 3 2 2" xfId="26868"/>
    <cellStyle name="Normal 3 2 3 3 2 5 3 2 2 2" xfId="55602"/>
    <cellStyle name="Normal 3 2 3 3 2 5 3 2 3" xfId="41278"/>
    <cellStyle name="Normal 3 2 3 3 2 5 3 3" xfId="19705"/>
    <cellStyle name="Normal 3 2 3 3 2 5 3 3 2" xfId="48440"/>
    <cellStyle name="Normal 3 2 3 3 2 5 3 4" xfId="34116"/>
    <cellStyle name="Normal 3 2 3 3 2 5 4" xfId="8903"/>
    <cellStyle name="Normal 3 2 3 3 2 5 4 2" xfId="23286"/>
    <cellStyle name="Normal 3 2 3 3 2 5 4 2 2" xfId="52021"/>
    <cellStyle name="Normal 3 2 3 3 2 5 4 3" xfId="37697"/>
    <cellStyle name="Normal 3 2 3 3 2 5 5" xfId="16123"/>
    <cellStyle name="Normal 3 2 3 3 2 5 5 2" xfId="44859"/>
    <cellStyle name="Normal 3 2 3 3 2 5 6" xfId="30535"/>
    <cellStyle name="Normal 3 2 3 3 2 6" xfId="2465"/>
    <cellStyle name="Normal 3 2 3 3 2 6 2" xfId="6125"/>
    <cellStyle name="Normal 3 2 3 3 2 6 2 2" xfId="13385"/>
    <cellStyle name="Normal 3 2 3 3 2 6 2 2 2" xfId="27763"/>
    <cellStyle name="Normal 3 2 3 3 2 6 2 2 2 2" xfId="56497"/>
    <cellStyle name="Normal 3 2 3 3 2 6 2 2 3" xfId="42173"/>
    <cellStyle name="Normal 3 2 3 3 2 6 2 3" xfId="20600"/>
    <cellStyle name="Normal 3 2 3 3 2 6 2 3 2" xfId="49335"/>
    <cellStyle name="Normal 3 2 3 3 2 6 2 4" xfId="35011"/>
    <cellStyle name="Normal 3 2 3 3 2 6 3" xfId="9798"/>
    <cellStyle name="Normal 3 2 3 3 2 6 3 2" xfId="24181"/>
    <cellStyle name="Normal 3 2 3 3 2 6 3 2 2" xfId="52916"/>
    <cellStyle name="Normal 3 2 3 3 2 6 3 3" xfId="38592"/>
    <cellStyle name="Normal 3 2 3 3 2 6 4" xfId="17018"/>
    <cellStyle name="Normal 3 2 3 3 2 6 4 2" xfId="45754"/>
    <cellStyle name="Normal 3 2 3 3 2 6 5" xfId="31430"/>
    <cellStyle name="Normal 3 2 3 3 2 7" xfId="4324"/>
    <cellStyle name="Normal 3 2 3 3 2 7 2" xfId="11594"/>
    <cellStyle name="Normal 3 2 3 3 2 7 2 2" xfId="25973"/>
    <cellStyle name="Normal 3 2 3 3 2 7 2 2 2" xfId="54707"/>
    <cellStyle name="Normal 3 2 3 3 2 7 2 3" xfId="40383"/>
    <cellStyle name="Normal 3 2 3 3 2 7 3" xfId="18810"/>
    <cellStyle name="Normal 3 2 3 3 2 7 3 2" xfId="47545"/>
    <cellStyle name="Normal 3 2 3 3 2 7 4" xfId="33221"/>
    <cellStyle name="Normal 3 2 3 3 2 8" xfId="7993"/>
    <cellStyle name="Normal 3 2 3 3 2 8 2" xfId="22391"/>
    <cellStyle name="Normal 3 2 3 3 2 8 2 2" xfId="51126"/>
    <cellStyle name="Normal 3 2 3 3 2 8 3" xfId="36802"/>
    <cellStyle name="Normal 3 2 3 3 2 9" xfId="15228"/>
    <cellStyle name="Normal 3 2 3 3 2 9 2" xfId="43964"/>
    <cellStyle name="Normal 3 2 3 3 3" xfId="589"/>
    <cellStyle name="Normal 3 2 3 3 3 2" xfId="866"/>
    <cellStyle name="Normal 3 2 3 3 3 2 2" xfId="1313"/>
    <cellStyle name="Normal 3 2 3 3 3 2 2 2" xfId="2296"/>
    <cellStyle name="Normal 3 2 3 3 3 2 2 2 2" xfId="4088"/>
    <cellStyle name="Normal 3 2 3 3 3 2 2 2 2 2" xfId="7747"/>
    <cellStyle name="Normal 3 2 3 3 3 2 2 2 2 2 2" xfId="15007"/>
    <cellStyle name="Normal 3 2 3 3 3 2 2 2 2 2 2 2" xfId="29385"/>
    <cellStyle name="Normal 3 2 3 3 3 2 2 2 2 2 2 2 2" xfId="58119"/>
    <cellStyle name="Normal 3 2 3 3 3 2 2 2 2 2 2 3" xfId="43795"/>
    <cellStyle name="Normal 3 2 3 3 3 2 2 2 2 2 3" xfId="22222"/>
    <cellStyle name="Normal 3 2 3 3 3 2 2 2 2 2 3 2" xfId="50957"/>
    <cellStyle name="Normal 3 2 3 3 3 2 2 2 2 2 4" xfId="36633"/>
    <cellStyle name="Normal 3 2 3 3 3 2 2 2 2 3" xfId="11420"/>
    <cellStyle name="Normal 3 2 3 3 3 2 2 2 2 3 2" xfId="25803"/>
    <cellStyle name="Normal 3 2 3 3 3 2 2 2 2 3 2 2" xfId="54538"/>
    <cellStyle name="Normal 3 2 3 3 3 2 2 2 2 3 3" xfId="40214"/>
    <cellStyle name="Normal 3 2 3 3 3 2 2 2 2 4" xfId="18640"/>
    <cellStyle name="Normal 3 2 3 3 3 2 2 2 2 4 2" xfId="47376"/>
    <cellStyle name="Normal 3 2 3 3 3 2 2 2 2 5" xfId="33052"/>
    <cellStyle name="Normal 3 2 3 3 3 2 2 2 3" xfId="5957"/>
    <cellStyle name="Normal 3 2 3 3 3 2 2 2 3 2" xfId="13217"/>
    <cellStyle name="Normal 3 2 3 3 3 2 2 2 3 2 2" xfId="27595"/>
    <cellStyle name="Normal 3 2 3 3 3 2 2 2 3 2 2 2" xfId="56329"/>
    <cellStyle name="Normal 3 2 3 3 3 2 2 2 3 2 3" xfId="42005"/>
    <cellStyle name="Normal 3 2 3 3 3 2 2 2 3 3" xfId="20432"/>
    <cellStyle name="Normal 3 2 3 3 3 2 2 2 3 3 2" xfId="49167"/>
    <cellStyle name="Normal 3 2 3 3 3 2 2 2 3 4" xfId="34843"/>
    <cellStyle name="Normal 3 2 3 3 3 2 2 2 4" xfId="9630"/>
    <cellStyle name="Normal 3 2 3 3 3 2 2 2 4 2" xfId="24013"/>
    <cellStyle name="Normal 3 2 3 3 3 2 2 2 4 2 2" xfId="52748"/>
    <cellStyle name="Normal 3 2 3 3 3 2 2 2 4 3" xfId="38424"/>
    <cellStyle name="Normal 3 2 3 3 3 2 2 2 5" xfId="16850"/>
    <cellStyle name="Normal 3 2 3 3 3 2 2 2 5 2" xfId="45586"/>
    <cellStyle name="Normal 3 2 3 3 3 2 2 2 6" xfId="31262"/>
    <cellStyle name="Normal 3 2 3 3 3 2 2 3" xfId="3192"/>
    <cellStyle name="Normal 3 2 3 3 3 2 2 3 2" xfId="6852"/>
    <cellStyle name="Normal 3 2 3 3 3 2 2 3 2 2" xfId="14112"/>
    <cellStyle name="Normal 3 2 3 3 3 2 2 3 2 2 2" xfId="28490"/>
    <cellStyle name="Normal 3 2 3 3 3 2 2 3 2 2 2 2" xfId="57224"/>
    <cellStyle name="Normal 3 2 3 3 3 2 2 3 2 2 3" xfId="42900"/>
    <cellStyle name="Normal 3 2 3 3 3 2 2 3 2 3" xfId="21327"/>
    <cellStyle name="Normal 3 2 3 3 3 2 2 3 2 3 2" xfId="50062"/>
    <cellStyle name="Normal 3 2 3 3 3 2 2 3 2 4" xfId="35738"/>
    <cellStyle name="Normal 3 2 3 3 3 2 2 3 3" xfId="10525"/>
    <cellStyle name="Normal 3 2 3 3 3 2 2 3 3 2" xfId="24908"/>
    <cellStyle name="Normal 3 2 3 3 3 2 2 3 3 2 2" xfId="53643"/>
    <cellStyle name="Normal 3 2 3 3 3 2 2 3 3 3" xfId="39319"/>
    <cellStyle name="Normal 3 2 3 3 3 2 2 3 4" xfId="17745"/>
    <cellStyle name="Normal 3 2 3 3 3 2 2 3 4 2" xfId="46481"/>
    <cellStyle name="Normal 3 2 3 3 3 2 2 3 5" xfId="32157"/>
    <cellStyle name="Normal 3 2 3 3 3 2 2 4" xfId="5057"/>
    <cellStyle name="Normal 3 2 3 3 3 2 2 4 2" xfId="12322"/>
    <cellStyle name="Normal 3 2 3 3 3 2 2 4 2 2" xfId="26700"/>
    <cellStyle name="Normal 3 2 3 3 3 2 2 4 2 2 2" xfId="55434"/>
    <cellStyle name="Normal 3 2 3 3 3 2 2 4 2 3" xfId="41110"/>
    <cellStyle name="Normal 3 2 3 3 3 2 2 4 3" xfId="19537"/>
    <cellStyle name="Normal 3 2 3 3 3 2 2 4 3 2" xfId="48272"/>
    <cellStyle name="Normal 3 2 3 3 3 2 2 4 4" xfId="33948"/>
    <cellStyle name="Normal 3 2 3 3 3 2 2 5" xfId="8729"/>
    <cellStyle name="Normal 3 2 3 3 3 2 2 5 2" xfId="23118"/>
    <cellStyle name="Normal 3 2 3 3 3 2 2 5 2 2" xfId="51853"/>
    <cellStyle name="Normal 3 2 3 3 3 2 2 5 3" xfId="37529"/>
    <cellStyle name="Normal 3 2 3 3 3 2 2 6" xfId="15955"/>
    <cellStyle name="Normal 3 2 3 3 3 2 2 6 2" xfId="44691"/>
    <cellStyle name="Normal 3 2 3 3 3 2 2 7" xfId="30367"/>
    <cellStyle name="Normal 3 2 3 3 3 2 3" xfId="1849"/>
    <cellStyle name="Normal 3 2 3 3 3 2 3 2" xfId="3641"/>
    <cellStyle name="Normal 3 2 3 3 3 2 3 2 2" xfId="7300"/>
    <cellStyle name="Normal 3 2 3 3 3 2 3 2 2 2" xfId="14560"/>
    <cellStyle name="Normal 3 2 3 3 3 2 3 2 2 2 2" xfId="28938"/>
    <cellStyle name="Normal 3 2 3 3 3 2 3 2 2 2 2 2" xfId="57672"/>
    <cellStyle name="Normal 3 2 3 3 3 2 3 2 2 2 3" xfId="43348"/>
    <cellStyle name="Normal 3 2 3 3 3 2 3 2 2 3" xfId="21775"/>
    <cellStyle name="Normal 3 2 3 3 3 2 3 2 2 3 2" xfId="50510"/>
    <cellStyle name="Normal 3 2 3 3 3 2 3 2 2 4" xfId="36186"/>
    <cellStyle name="Normal 3 2 3 3 3 2 3 2 3" xfId="10973"/>
    <cellStyle name="Normal 3 2 3 3 3 2 3 2 3 2" xfId="25356"/>
    <cellStyle name="Normal 3 2 3 3 3 2 3 2 3 2 2" xfId="54091"/>
    <cellStyle name="Normal 3 2 3 3 3 2 3 2 3 3" xfId="39767"/>
    <cellStyle name="Normal 3 2 3 3 3 2 3 2 4" xfId="18193"/>
    <cellStyle name="Normal 3 2 3 3 3 2 3 2 4 2" xfId="46929"/>
    <cellStyle name="Normal 3 2 3 3 3 2 3 2 5" xfId="32605"/>
    <cellStyle name="Normal 3 2 3 3 3 2 3 3" xfId="5510"/>
    <cellStyle name="Normal 3 2 3 3 3 2 3 3 2" xfId="12770"/>
    <cellStyle name="Normal 3 2 3 3 3 2 3 3 2 2" xfId="27148"/>
    <cellStyle name="Normal 3 2 3 3 3 2 3 3 2 2 2" xfId="55882"/>
    <cellStyle name="Normal 3 2 3 3 3 2 3 3 2 3" xfId="41558"/>
    <cellStyle name="Normal 3 2 3 3 3 2 3 3 3" xfId="19985"/>
    <cellStyle name="Normal 3 2 3 3 3 2 3 3 3 2" xfId="48720"/>
    <cellStyle name="Normal 3 2 3 3 3 2 3 3 4" xfId="34396"/>
    <cellStyle name="Normal 3 2 3 3 3 2 3 4" xfId="9183"/>
    <cellStyle name="Normal 3 2 3 3 3 2 3 4 2" xfId="23566"/>
    <cellStyle name="Normal 3 2 3 3 3 2 3 4 2 2" xfId="52301"/>
    <cellStyle name="Normal 3 2 3 3 3 2 3 4 3" xfId="37977"/>
    <cellStyle name="Normal 3 2 3 3 3 2 3 5" xfId="16403"/>
    <cellStyle name="Normal 3 2 3 3 3 2 3 5 2" xfId="45139"/>
    <cellStyle name="Normal 3 2 3 3 3 2 3 6" xfId="30815"/>
    <cellStyle name="Normal 3 2 3 3 3 2 4" xfId="2745"/>
    <cellStyle name="Normal 3 2 3 3 3 2 4 2" xfId="6405"/>
    <cellStyle name="Normal 3 2 3 3 3 2 4 2 2" xfId="13665"/>
    <cellStyle name="Normal 3 2 3 3 3 2 4 2 2 2" xfId="28043"/>
    <cellStyle name="Normal 3 2 3 3 3 2 4 2 2 2 2" xfId="56777"/>
    <cellStyle name="Normal 3 2 3 3 3 2 4 2 2 3" xfId="42453"/>
    <cellStyle name="Normal 3 2 3 3 3 2 4 2 3" xfId="20880"/>
    <cellStyle name="Normal 3 2 3 3 3 2 4 2 3 2" xfId="49615"/>
    <cellStyle name="Normal 3 2 3 3 3 2 4 2 4" xfId="35291"/>
    <cellStyle name="Normal 3 2 3 3 3 2 4 3" xfId="10078"/>
    <cellStyle name="Normal 3 2 3 3 3 2 4 3 2" xfId="24461"/>
    <cellStyle name="Normal 3 2 3 3 3 2 4 3 2 2" xfId="53196"/>
    <cellStyle name="Normal 3 2 3 3 3 2 4 3 3" xfId="38872"/>
    <cellStyle name="Normal 3 2 3 3 3 2 4 4" xfId="17298"/>
    <cellStyle name="Normal 3 2 3 3 3 2 4 4 2" xfId="46034"/>
    <cellStyle name="Normal 3 2 3 3 3 2 4 5" xfId="31710"/>
    <cellStyle name="Normal 3 2 3 3 3 2 5" xfId="4610"/>
    <cellStyle name="Normal 3 2 3 3 3 2 5 2" xfId="11875"/>
    <cellStyle name="Normal 3 2 3 3 3 2 5 2 2" xfId="26253"/>
    <cellStyle name="Normal 3 2 3 3 3 2 5 2 2 2" xfId="54987"/>
    <cellStyle name="Normal 3 2 3 3 3 2 5 2 3" xfId="40663"/>
    <cellStyle name="Normal 3 2 3 3 3 2 5 3" xfId="19090"/>
    <cellStyle name="Normal 3 2 3 3 3 2 5 3 2" xfId="47825"/>
    <cellStyle name="Normal 3 2 3 3 3 2 5 4" xfId="33501"/>
    <cellStyle name="Normal 3 2 3 3 3 2 6" xfId="8282"/>
    <cellStyle name="Normal 3 2 3 3 3 2 6 2" xfId="22671"/>
    <cellStyle name="Normal 3 2 3 3 3 2 6 2 2" xfId="51406"/>
    <cellStyle name="Normal 3 2 3 3 3 2 6 3" xfId="37082"/>
    <cellStyle name="Normal 3 2 3 3 3 2 7" xfId="15508"/>
    <cellStyle name="Normal 3 2 3 3 3 2 7 2" xfId="44244"/>
    <cellStyle name="Normal 3 2 3 3 3 2 8" xfId="29920"/>
    <cellStyle name="Normal 3 2 3 3 3 3" xfId="1089"/>
    <cellStyle name="Normal 3 2 3 3 3 3 2" xfId="2072"/>
    <cellStyle name="Normal 3 2 3 3 3 3 2 2" xfId="3864"/>
    <cellStyle name="Normal 3 2 3 3 3 3 2 2 2" xfId="7523"/>
    <cellStyle name="Normal 3 2 3 3 3 3 2 2 2 2" xfId="14783"/>
    <cellStyle name="Normal 3 2 3 3 3 3 2 2 2 2 2" xfId="29161"/>
    <cellStyle name="Normal 3 2 3 3 3 3 2 2 2 2 2 2" xfId="57895"/>
    <cellStyle name="Normal 3 2 3 3 3 3 2 2 2 2 3" xfId="43571"/>
    <cellStyle name="Normal 3 2 3 3 3 3 2 2 2 3" xfId="21998"/>
    <cellStyle name="Normal 3 2 3 3 3 3 2 2 2 3 2" xfId="50733"/>
    <cellStyle name="Normal 3 2 3 3 3 3 2 2 2 4" xfId="36409"/>
    <cellStyle name="Normal 3 2 3 3 3 3 2 2 3" xfId="11196"/>
    <cellStyle name="Normal 3 2 3 3 3 3 2 2 3 2" xfId="25579"/>
    <cellStyle name="Normal 3 2 3 3 3 3 2 2 3 2 2" xfId="54314"/>
    <cellStyle name="Normal 3 2 3 3 3 3 2 2 3 3" xfId="39990"/>
    <cellStyle name="Normal 3 2 3 3 3 3 2 2 4" xfId="18416"/>
    <cellStyle name="Normal 3 2 3 3 3 3 2 2 4 2" xfId="47152"/>
    <cellStyle name="Normal 3 2 3 3 3 3 2 2 5" xfId="32828"/>
    <cellStyle name="Normal 3 2 3 3 3 3 2 3" xfId="5733"/>
    <cellStyle name="Normal 3 2 3 3 3 3 2 3 2" xfId="12993"/>
    <cellStyle name="Normal 3 2 3 3 3 3 2 3 2 2" xfId="27371"/>
    <cellStyle name="Normal 3 2 3 3 3 3 2 3 2 2 2" xfId="56105"/>
    <cellStyle name="Normal 3 2 3 3 3 3 2 3 2 3" xfId="41781"/>
    <cellStyle name="Normal 3 2 3 3 3 3 2 3 3" xfId="20208"/>
    <cellStyle name="Normal 3 2 3 3 3 3 2 3 3 2" xfId="48943"/>
    <cellStyle name="Normal 3 2 3 3 3 3 2 3 4" xfId="34619"/>
    <cellStyle name="Normal 3 2 3 3 3 3 2 4" xfId="9406"/>
    <cellStyle name="Normal 3 2 3 3 3 3 2 4 2" xfId="23789"/>
    <cellStyle name="Normal 3 2 3 3 3 3 2 4 2 2" xfId="52524"/>
    <cellStyle name="Normal 3 2 3 3 3 3 2 4 3" xfId="38200"/>
    <cellStyle name="Normal 3 2 3 3 3 3 2 5" xfId="16626"/>
    <cellStyle name="Normal 3 2 3 3 3 3 2 5 2" xfId="45362"/>
    <cellStyle name="Normal 3 2 3 3 3 3 2 6" xfId="31038"/>
    <cellStyle name="Normal 3 2 3 3 3 3 3" xfId="2968"/>
    <cellStyle name="Normal 3 2 3 3 3 3 3 2" xfId="6628"/>
    <cellStyle name="Normal 3 2 3 3 3 3 3 2 2" xfId="13888"/>
    <cellStyle name="Normal 3 2 3 3 3 3 3 2 2 2" xfId="28266"/>
    <cellStyle name="Normal 3 2 3 3 3 3 3 2 2 2 2" xfId="57000"/>
    <cellStyle name="Normal 3 2 3 3 3 3 3 2 2 3" xfId="42676"/>
    <cellStyle name="Normal 3 2 3 3 3 3 3 2 3" xfId="21103"/>
    <cellStyle name="Normal 3 2 3 3 3 3 3 2 3 2" xfId="49838"/>
    <cellStyle name="Normal 3 2 3 3 3 3 3 2 4" xfId="35514"/>
    <cellStyle name="Normal 3 2 3 3 3 3 3 3" xfId="10301"/>
    <cellStyle name="Normal 3 2 3 3 3 3 3 3 2" xfId="24684"/>
    <cellStyle name="Normal 3 2 3 3 3 3 3 3 2 2" xfId="53419"/>
    <cellStyle name="Normal 3 2 3 3 3 3 3 3 3" xfId="39095"/>
    <cellStyle name="Normal 3 2 3 3 3 3 3 4" xfId="17521"/>
    <cellStyle name="Normal 3 2 3 3 3 3 3 4 2" xfId="46257"/>
    <cellStyle name="Normal 3 2 3 3 3 3 3 5" xfId="31933"/>
    <cellStyle name="Normal 3 2 3 3 3 3 4" xfId="4833"/>
    <cellStyle name="Normal 3 2 3 3 3 3 4 2" xfId="12098"/>
    <cellStyle name="Normal 3 2 3 3 3 3 4 2 2" xfId="26476"/>
    <cellStyle name="Normal 3 2 3 3 3 3 4 2 2 2" xfId="55210"/>
    <cellStyle name="Normal 3 2 3 3 3 3 4 2 3" xfId="40886"/>
    <cellStyle name="Normal 3 2 3 3 3 3 4 3" xfId="19313"/>
    <cellStyle name="Normal 3 2 3 3 3 3 4 3 2" xfId="48048"/>
    <cellStyle name="Normal 3 2 3 3 3 3 4 4" xfId="33724"/>
    <cellStyle name="Normal 3 2 3 3 3 3 5" xfId="8505"/>
    <cellStyle name="Normal 3 2 3 3 3 3 5 2" xfId="22894"/>
    <cellStyle name="Normal 3 2 3 3 3 3 5 2 2" xfId="51629"/>
    <cellStyle name="Normal 3 2 3 3 3 3 5 3" xfId="37305"/>
    <cellStyle name="Normal 3 2 3 3 3 3 6" xfId="15731"/>
    <cellStyle name="Normal 3 2 3 3 3 3 6 2" xfId="44467"/>
    <cellStyle name="Normal 3 2 3 3 3 3 7" xfId="30143"/>
    <cellStyle name="Normal 3 2 3 3 3 4" xfId="1621"/>
    <cellStyle name="Normal 3 2 3 3 3 4 2" xfId="3417"/>
    <cellStyle name="Normal 3 2 3 3 3 4 2 2" xfId="7076"/>
    <cellStyle name="Normal 3 2 3 3 3 4 2 2 2" xfId="14336"/>
    <cellStyle name="Normal 3 2 3 3 3 4 2 2 2 2" xfId="28714"/>
    <cellStyle name="Normal 3 2 3 3 3 4 2 2 2 2 2" xfId="57448"/>
    <cellStyle name="Normal 3 2 3 3 3 4 2 2 2 3" xfId="43124"/>
    <cellStyle name="Normal 3 2 3 3 3 4 2 2 3" xfId="21551"/>
    <cellStyle name="Normal 3 2 3 3 3 4 2 2 3 2" xfId="50286"/>
    <cellStyle name="Normal 3 2 3 3 3 4 2 2 4" xfId="35962"/>
    <cellStyle name="Normal 3 2 3 3 3 4 2 3" xfId="10749"/>
    <cellStyle name="Normal 3 2 3 3 3 4 2 3 2" xfId="25132"/>
    <cellStyle name="Normal 3 2 3 3 3 4 2 3 2 2" xfId="53867"/>
    <cellStyle name="Normal 3 2 3 3 3 4 2 3 3" xfId="39543"/>
    <cellStyle name="Normal 3 2 3 3 3 4 2 4" xfId="17969"/>
    <cellStyle name="Normal 3 2 3 3 3 4 2 4 2" xfId="46705"/>
    <cellStyle name="Normal 3 2 3 3 3 4 2 5" xfId="32381"/>
    <cellStyle name="Normal 3 2 3 3 3 4 3" xfId="5286"/>
    <cellStyle name="Normal 3 2 3 3 3 4 3 2" xfId="12546"/>
    <cellStyle name="Normal 3 2 3 3 3 4 3 2 2" xfId="26924"/>
    <cellStyle name="Normal 3 2 3 3 3 4 3 2 2 2" xfId="55658"/>
    <cellStyle name="Normal 3 2 3 3 3 4 3 2 3" xfId="41334"/>
    <cellStyle name="Normal 3 2 3 3 3 4 3 3" xfId="19761"/>
    <cellStyle name="Normal 3 2 3 3 3 4 3 3 2" xfId="48496"/>
    <cellStyle name="Normal 3 2 3 3 3 4 3 4" xfId="34172"/>
    <cellStyle name="Normal 3 2 3 3 3 4 4" xfId="8959"/>
    <cellStyle name="Normal 3 2 3 3 3 4 4 2" xfId="23342"/>
    <cellStyle name="Normal 3 2 3 3 3 4 4 2 2" xfId="52077"/>
    <cellStyle name="Normal 3 2 3 3 3 4 4 3" xfId="37753"/>
    <cellStyle name="Normal 3 2 3 3 3 4 5" xfId="16179"/>
    <cellStyle name="Normal 3 2 3 3 3 4 5 2" xfId="44915"/>
    <cellStyle name="Normal 3 2 3 3 3 4 6" xfId="30591"/>
    <cellStyle name="Normal 3 2 3 3 3 5" xfId="2521"/>
    <cellStyle name="Normal 3 2 3 3 3 5 2" xfId="6181"/>
    <cellStyle name="Normal 3 2 3 3 3 5 2 2" xfId="13441"/>
    <cellStyle name="Normal 3 2 3 3 3 5 2 2 2" xfId="27819"/>
    <cellStyle name="Normal 3 2 3 3 3 5 2 2 2 2" xfId="56553"/>
    <cellStyle name="Normal 3 2 3 3 3 5 2 2 3" xfId="42229"/>
    <cellStyle name="Normal 3 2 3 3 3 5 2 3" xfId="20656"/>
    <cellStyle name="Normal 3 2 3 3 3 5 2 3 2" xfId="49391"/>
    <cellStyle name="Normal 3 2 3 3 3 5 2 4" xfId="35067"/>
    <cellStyle name="Normal 3 2 3 3 3 5 3" xfId="9854"/>
    <cellStyle name="Normal 3 2 3 3 3 5 3 2" xfId="24237"/>
    <cellStyle name="Normal 3 2 3 3 3 5 3 2 2" xfId="52972"/>
    <cellStyle name="Normal 3 2 3 3 3 5 3 3" xfId="38648"/>
    <cellStyle name="Normal 3 2 3 3 3 5 4" xfId="17074"/>
    <cellStyle name="Normal 3 2 3 3 3 5 4 2" xfId="45810"/>
    <cellStyle name="Normal 3 2 3 3 3 5 5" xfId="31486"/>
    <cellStyle name="Normal 3 2 3 3 3 6" xfId="4384"/>
    <cellStyle name="Normal 3 2 3 3 3 6 2" xfId="11651"/>
    <cellStyle name="Normal 3 2 3 3 3 6 2 2" xfId="26029"/>
    <cellStyle name="Normal 3 2 3 3 3 6 2 2 2" xfId="54763"/>
    <cellStyle name="Normal 3 2 3 3 3 6 2 3" xfId="40439"/>
    <cellStyle name="Normal 3 2 3 3 3 6 3" xfId="18866"/>
    <cellStyle name="Normal 3 2 3 3 3 6 3 2" xfId="47601"/>
    <cellStyle name="Normal 3 2 3 3 3 6 4" xfId="33277"/>
    <cellStyle name="Normal 3 2 3 3 3 7" xfId="8055"/>
    <cellStyle name="Normal 3 2 3 3 3 7 2" xfId="22447"/>
    <cellStyle name="Normal 3 2 3 3 3 7 2 2" xfId="51182"/>
    <cellStyle name="Normal 3 2 3 3 3 7 3" xfId="36858"/>
    <cellStyle name="Normal 3 2 3 3 3 8" xfId="15284"/>
    <cellStyle name="Normal 3 2 3 3 3 8 2" xfId="44020"/>
    <cellStyle name="Normal 3 2 3 3 3 9" xfId="29696"/>
    <cellStyle name="Normal 3 2 3 3 4" xfId="751"/>
    <cellStyle name="Normal 3 2 3 3 4 2" xfId="1201"/>
    <cellStyle name="Normal 3 2 3 3 4 2 2" xfId="2184"/>
    <cellStyle name="Normal 3 2 3 3 4 2 2 2" xfId="3976"/>
    <cellStyle name="Normal 3 2 3 3 4 2 2 2 2" xfId="7635"/>
    <cellStyle name="Normal 3 2 3 3 4 2 2 2 2 2" xfId="14895"/>
    <cellStyle name="Normal 3 2 3 3 4 2 2 2 2 2 2" xfId="29273"/>
    <cellStyle name="Normal 3 2 3 3 4 2 2 2 2 2 2 2" xfId="58007"/>
    <cellStyle name="Normal 3 2 3 3 4 2 2 2 2 2 3" xfId="43683"/>
    <cellStyle name="Normal 3 2 3 3 4 2 2 2 2 3" xfId="22110"/>
    <cellStyle name="Normal 3 2 3 3 4 2 2 2 2 3 2" xfId="50845"/>
    <cellStyle name="Normal 3 2 3 3 4 2 2 2 2 4" xfId="36521"/>
    <cellStyle name="Normal 3 2 3 3 4 2 2 2 3" xfId="11308"/>
    <cellStyle name="Normal 3 2 3 3 4 2 2 2 3 2" xfId="25691"/>
    <cellStyle name="Normal 3 2 3 3 4 2 2 2 3 2 2" xfId="54426"/>
    <cellStyle name="Normal 3 2 3 3 4 2 2 2 3 3" xfId="40102"/>
    <cellStyle name="Normal 3 2 3 3 4 2 2 2 4" xfId="18528"/>
    <cellStyle name="Normal 3 2 3 3 4 2 2 2 4 2" xfId="47264"/>
    <cellStyle name="Normal 3 2 3 3 4 2 2 2 5" xfId="32940"/>
    <cellStyle name="Normal 3 2 3 3 4 2 2 3" xfId="5845"/>
    <cellStyle name="Normal 3 2 3 3 4 2 2 3 2" xfId="13105"/>
    <cellStyle name="Normal 3 2 3 3 4 2 2 3 2 2" xfId="27483"/>
    <cellStyle name="Normal 3 2 3 3 4 2 2 3 2 2 2" xfId="56217"/>
    <cellStyle name="Normal 3 2 3 3 4 2 2 3 2 3" xfId="41893"/>
    <cellStyle name="Normal 3 2 3 3 4 2 2 3 3" xfId="20320"/>
    <cellStyle name="Normal 3 2 3 3 4 2 2 3 3 2" xfId="49055"/>
    <cellStyle name="Normal 3 2 3 3 4 2 2 3 4" xfId="34731"/>
    <cellStyle name="Normal 3 2 3 3 4 2 2 4" xfId="9518"/>
    <cellStyle name="Normal 3 2 3 3 4 2 2 4 2" xfId="23901"/>
    <cellStyle name="Normal 3 2 3 3 4 2 2 4 2 2" xfId="52636"/>
    <cellStyle name="Normal 3 2 3 3 4 2 2 4 3" xfId="38312"/>
    <cellStyle name="Normal 3 2 3 3 4 2 2 5" xfId="16738"/>
    <cellStyle name="Normal 3 2 3 3 4 2 2 5 2" xfId="45474"/>
    <cellStyle name="Normal 3 2 3 3 4 2 2 6" xfId="31150"/>
    <cellStyle name="Normal 3 2 3 3 4 2 3" xfId="3080"/>
    <cellStyle name="Normal 3 2 3 3 4 2 3 2" xfId="6740"/>
    <cellStyle name="Normal 3 2 3 3 4 2 3 2 2" xfId="14000"/>
    <cellStyle name="Normal 3 2 3 3 4 2 3 2 2 2" xfId="28378"/>
    <cellStyle name="Normal 3 2 3 3 4 2 3 2 2 2 2" xfId="57112"/>
    <cellStyle name="Normal 3 2 3 3 4 2 3 2 2 3" xfId="42788"/>
    <cellStyle name="Normal 3 2 3 3 4 2 3 2 3" xfId="21215"/>
    <cellStyle name="Normal 3 2 3 3 4 2 3 2 3 2" xfId="49950"/>
    <cellStyle name="Normal 3 2 3 3 4 2 3 2 4" xfId="35626"/>
    <cellStyle name="Normal 3 2 3 3 4 2 3 3" xfId="10413"/>
    <cellStyle name="Normal 3 2 3 3 4 2 3 3 2" xfId="24796"/>
    <cellStyle name="Normal 3 2 3 3 4 2 3 3 2 2" xfId="53531"/>
    <cellStyle name="Normal 3 2 3 3 4 2 3 3 3" xfId="39207"/>
    <cellStyle name="Normal 3 2 3 3 4 2 3 4" xfId="17633"/>
    <cellStyle name="Normal 3 2 3 3 4 2 3 4 2" xfId="46369"/>
    <cellStyle name="Normal 3 2 3 3 4 2 3 5" xfId="32045"/>
    <cellStyle name="Normal 3 2 3 3 4 2 4" xfId="4945"/>
    <cellStyle name="Normal 3 2 3 3 4 2 4 2" xfId="12210"/>
    <cellStyle name="Normal 3 2 3 3 4 2 4 2 2" xfId="26588"/>
    <cellStyle name="Normal 3 2 3 3 4 2 4 2 2 2" xfId="55322"/>
    <cellStyle name="Normal 3 2 3 3 4 2 4 2 3" xfId="40998"/>
    <cellStyle name="Normal 3 2 3 3 4 2 4 3" xfId="19425"/>
    <cellStyle name="Normal 3 2 3 3 4 2 4 3 2" xfId="48160"/>
    <cellStyle name="Normal 3 2 3 3 4 2 4 4" xfId="33836"/>
    <cellStyle name="Normal 3 2 3 3 4 2 5" xfId="8617"/>
    <cellStyle name="Normal 3 2 3 3 4 2 5 2" xfId="23006"/>
    <cellStyle name="Normal 3 2 3 3 4 2 5 2 2" xfId="51741"/>
    <cellStyle name="Normal 3 2 3 3 4 2 5 3" xfId="37417"/>
    <cellStyle name="Normal 3 2 3 3 4 2 6" xfId="15843"/>
    <cellStyle name="Normal 3 2 3 3 4 2 6 2" xfId="44579"/>
    <cellStyle name="Normal 3 2 3 3 4 2 7" xfId="30255"/>
    <cellStyle name="Normal 3 2 3 3 4 3" xfId="1737"/>
    <cellStyle name="Normal 3 2 3 3 4 3 2" xfId="3529"/>
    <cellStyle name="Normal 3 2 3 3 4 3 2 2" xfId="7188"/>
    <cellStyle name="Normal 3 2 3 3 4 3 2 2 2" xfId="14448"/>
    <cellStyle name="Normal 3 2 3 3 4 3 2 2 2 2" xfId="28826"/>
    <cellStyle name="Normal 3 2 3 3 4 3 2 2 2 2 2" xfId="57560"/>
    <cellStyle name="Normal 3 2 3 3 4 3 2 2 2 3" xfId="43236"/>
    <cellStyle name="Normal 3 2 3 3 4 3 2 2 3" xfId="21663"/>
    <cellStyle name="Normal 3 2 3 3 4 3 2 2 3 2" xfId="50398"/>
    <cellStyle name="Normal 3 2 3 3 4 3 2 2 4" xfId="36074"/>
    <cellStyle name="Normal 3 2 3 3 4 3 2 3" xfId="10861"/>
    <cellStyle name="Normal 3 2 3 3 4 3 2 3 2" xfId="25244"/>
    <cellStyle name="Normal 3 2 3 3 4 3 2 3 2 2" xfId="53979"/>
    <cellStyle name="Normal 3 2 3 3 4 3 2 3 3" xfId="39655"/>
    <cellStyle name="Normal 3 2 3 3 4 3 2 4" xfId="18081"/>
    <cellStyle name="Normal 3 2 3 3 4 3 2 4 2" xfId="46817"/>
    <cellStyle name="Normal 3 2 3 3 4 3 2 5" xfId="32493"/>
    <cellStyle name="Normal 3 2 3 3 4 3 3" xfId="5398"/>
    <cellStyle name="Normal 3 2 3 3 4 3 3 2" xfId="12658"/>
    <cellStyle name="Normal 3 2 3 3 4 3 3 2 2" xfId="27036"/>
    <cellStyle name="Normal 3 2 3 3 4 3 3 2 2 2" xfId="55770"/>
    <cellStyle name="Normal 3 2 3 3 4 3 3 2 3" xfId="41446"/>
    <cellStyle name="Normal 3 2 3 3 4 3 3 3" xfId="19873"/>
    <cellStyle name="Normal 3 2 3 3 4 3 3 3 2" xfId="48608"/>
    <cellStyle name="Normal 3 2 3 3 4 3 3 4" xfId="34284"/>
    <cellStyle name="Normal 3 2 3 3 4 3 4" xfId="9071"/>
    <cellStyle name="Normal 3 2 3 3 4 3 4 2" xfId="23454"/>
    <cellStyle name="Normal 3 2 3 3 4 3 4 2 2" xfId="52189"/>
    <cellStyle name="Normal 3 2 3 3 4 3 4 3" xfId="37865"/>
    <cellStyle name="Normal 3 2 3 3 4 3 5" xfId="16291"/>
    <cellStyle name="Normal 3 2 3 3 4 3 5 2" xfId="45027"/>
    <cellStyle name="Normal 3 2 3 3 4 3 6" xfId="30703"/>
    <cellStyle name="Normal 3 2 3 3 4 4" xfId="2633"/>
    <cellStyle name="Normal 3 2 3 3 4 4 2" xfId="6293"/>
    <cellStyle name="Normal 3 2 3 3 4 4 2 2" xfId="13553"/>
    <cellStyle name="Normal 3 2 3 3 4 4 2 2 2" xfId="27931"/>
    <cellStyle name="Normal 3 2 3 3 4 4 2 2 2 2" xfId="56665"/>
    <cellStyle name="Normal 3 2 3 3 4 4 2 2 3" xfId="42341"/>
    <cellStyle name="Normal 3 2 3 3 4 4 2 3" xfId="20768"/>
    <cellStyle name="Normal 3 2 3 3 4 4 2 3 2" xfId="49503"/>
    <cellStyle name="Normal 3 2 3 3 4 4 2 4" xfId="35179"/>
    <cellStyle name="Normal 3 2 3 3 4 4 3" xfId="9966"/>
    <cellStyle name="Normal 3 2 3 3 4 4 3 2" xfId="24349"/>
    <cellStyle name="Normal 3 2 3 3 4 4 3 2 2" xfId="53084"/>
    <cellStyle name="Normal 3 2 3 3 4 4 3 3" xfId="38760"/>
    <cellStyle name="Normal 3 2 3 3 4 4 4" xfId="17186"/>
    <cellStyle name="Normal 3 2 3 3 4 4 4 2" xfId="45922"/>
    <cellStyle name="Normal 3 2 3 3 4 4 5" xfId="31598"/>
    <cellStyle name="Normal 3 2 3 3 4 5" xfId="4497"/>
    <cellStyle name="Normal 3 2 3 3 4 5 2" xfId="11763"/>
    <cellStyle name="Normal 3 2 3 3 4 5 2 2" xfId="26141"/>
    <cellStyle name="Normal 3 2 3 3 4 5 2 2 2" xfId="54875"/>
    <cellStyle name="Normal 3 2 3 3 4 5 2 3" xfId="40551"/>
    <cellStyle name="Normal 3 2 3 3 4 5 3" xfId="18978"/>
    <cellStyle name="Normal 3 2 3 3 4 5 3 2" xfId="47713"/>
    <cellStyle name="Normal 3 2 3 3 4 5 4" xfId="33389"/>
    <cellStyle name="Normal 3 2 3 3 4 6" xfId="8170"/>
    <cellStyle name="Normal 3 2 3 3 4 6 2" xfId="22559"/>
    <cellStyle name="Normal 3 2 3 3 4 6 2 2" xfId="51294"/>
    <cellStyle name="Normal 3 2 3 3 4 6 3" xfId="36970"/>
    <cellStyle name="Normal 3 2 3 3 4 7" xfId="15396"/>
    <cellStyle name="Normal 3 2 3 3 4 7 2" xfId="44132"/>
    <cellStyle name="Normal 3 2 3 3 4 8" xfId="29808"/>
    <cellStyle name="Normal 3 2 3 3 5" xfId="977"/>
    <cellStyle name="Normal 3 2 3 3 5 2" xfId="1960"/>
    <cellStyle name="Normal 3 2 3 3 5 2 2" xfId="3752"/>
    <cellStyle name="Normal 3 2 3 3 5 2 2 2" xfId="7411"/>
    <cellStyle name="Normal 3 2 3 3 5 2 2 2 2" xfId="14671"/>
    <cellStyle name="Normal 3 2 3 3 5 2 2 2 2 2" xfId="29049"/>
    <cellStyle name="Normal 3 2 3 3 5 2 2 2 2 2 2" xfId="57783"/>
    <cellStyle name="Normal 3 2 3 3 5 2 2 2 2 3" xfId="43459"/>
    <cellStyle name="Normal 3 2 3 3 5 2 2 2 3" xfId="21886"/>
    <cellStyle name="Normal 3 2 3 3 5 2 2 2 3 2" xfId="50621"/>
    <cellStyle name="Normal 3 2 3 3 5 2 2 2 4" xfId="36297"/>
    <cellStyle name="Normal 3 2 3 3 5 2 2 3" xfId="11084"/>
    <cellStyle name="Normal 3 2 3 3 5 2 2 3 2" xfId="25467"/>
    <cellStyle name="Normal 3 2 3 3 5 2 2 3 2 2" xfId="54202"/>
    <cellStyle name="Normal 3 2 3 3 5 2 2 3 3" xfId="39878"/>
    <cellStyle name="Normal 3 2 3 3 5 2 2 4" xfId="18304"/>
    <cellStyle name="Normal 3 2 3 3 5 2 2 4 2" xfId="47040"/>
    <cellStyle name="Normal 3 2 3 3 5 2 2 5" xfId="32716"/>
    <cellStyle name="Normal 3 2 3 3 5 2 3" xfId="5621"/>
    <cellStyle name="Normal 3 2 3 3 5 2 3 2" xfId="12881"/>
    <cellStyle name="Normal 3 2 3 3 5 2 3 2 2" xfId="27259"/>
    <cellStyle name="Normal 3 2 3 3 5 2 3 2 2 2" xfId="55993"/>
    <cellStyle name="Normal 3 2 3 3 5 2 3 2 3" xfId="41669"/>
    <cellStyle name="Normal 3 2 3 3 5 2 3 3" xfId="20096"/>
    <cellStyle name="Normal 3 2 3 3 5 2 3 3 2" xfId="48831"/>
    <cellStyle name="Normal 3 2 3 3 5 2 3 4" xfId="34507"/>
    <cellStyle name="Normal 3 2 3 3 5 2 4" xfId="9294"/>
    <cellStyle name="Normal 3 2 3 3 5 2 4 2" xfId="23677"/>
    <cellStyle name="Normal 3 2 3 3 5 2 4 2 2" xfId="52412"/>
    <cellStyle name="Normal 3 2 3 3 5 2 4 3" xfId="38088"/>
    <cellStyle name="Normal 3 2 3 3 5 2 5" xfId="16514"/>
    <cellStyle name="Normal 3 2 3 3 5 2 5 2" xfId="45250"/>
    <cellStyle name="Normal 3 2 3 3 5 2 6" xfId="30926"/>
    <cellStyle name="Normal 3 2 3 3 5 3" xfId="2856"/>
    <cellStyle name="Normal 3 2 3 3 5 3 2" xfId="6516"/>
    <cellStyle name="Normal 3 2 3 3 5 3 2 2" xfId="13776"/>
    <cellStyle name="Normal 3 2 3 3 5 3 2 2 2" xfId="28154"/>
    <cellStyle name="Normal 3 2 3 3 5 3 2 2 2 2" xfId="56888"/>
    <cellStyle name="Normal 3 2 3 3 5 3 2 2 3" xfId="42564"/>
    <cellStyle name="Normal 3 2 3 3 5 3 2 3" xfId="20991"/>
    <cellStyle name="Normal 3 2 3 3 5 3 2 3 2" xfId="49726"/>
    <cellStyle name="Normal 3 2 3 3 5 3 2 4" xfId="35402"/>
    <cellStyle name="Normal 3 2 3 3 5 3 3" xfId="10189"/>
    <cellStyle name="Normal 3 2 3 3 5 3 3 2" xfId="24572"/>
    <cellStyle name="Normal 3 2 3 3 5 3 3 2 2" xfId="53307"/>
    <cellStyle name="Normal 3 2 3 3 5 3 3 3" xfId="38983"/>
    <cellStyle name="Normal 3 2 3 3 5 3 4" xfId="17409"/>
    <cellStyle name="Normal 3 2 3 3 5 3 4 2" xfId="46145"/>
    <cellStyle name="Normal 3 2 3 3 5 3 5" xfId="31821"/>
    <cellStyle name="Normal 3 2 3 3 5 4" xfId="4721"/>
    <cellStyle name="Normal 3 2 3 3 5 4 2" xfId="11986"/>
    <cellStyle name="Normal 3 2 3 3 5 4 2 2" xfId="26364"/>
    <cellStyle name="Normal 3 2 3 3 5 4 2 2 2" xfId="55098"/>
    <cellStyle name="Normal 3 2 3 3 5 4 2 3" xfId="40774"/>
    <cellStyle name="Normal 3 2 3 3 5 4 3" xfId="19201"/>
    <cellStyle name="Normal 3 2 3 3 5 4 3 2" xfId="47936"/>
    <cellStyle name="Normal 3 2 3 3 5 4 4" xfId="33612"/>
    <cellStyle name="Normal 3 2 3 3 5 5" xfId="8393"/>
    <cellStyle name="Normal 3 2 3 3 5 5 2" xfId="22782"/>
    <cellStyle name="Normal 3 2 3 3 5 5 2 2" xfId="51517"/>
    <cellStyle name="Normal 3 2 3 3 5 5 3" xfId="37193"/>
    <cellStyle name="Normal 3 2 3 3 5 6" xfId="15619"/>
    <cellStyle name="Normal 3 2 3 3 5 6 2" xfId="44355"/>
    <cellStyle name="Normal 3 2 3 3 5 7" xfId="30031"/>
    <cellStyle name="Normal 3 2 3 3 6" xfId="1496"/>
    <cellStyle name="Normal 3 2 3 3 6 2" xfId="3305"/>
    <cellStyle name="Normal 3 2 3 3 6 2 2" xfId="6964"/>
    <cellStyle name="Normal 3 2 3 3 6 2 2 2" xfId="14224"/>
    <cellStyle name="Normal 3 2 3 3 6 2 2 2 2" xfId="28602"/>
    <cellStyle name="Normal 3 2 3 3 6 2 2 2 2 2" xfId="57336"/>
    <cellStyle name="Normal 3 2 3 3 6 2 2 2 3" xfId="43012"/>
    <cellStyle name="Normal 3 2 3 3 6 2 2 3" xfId="21439"/>
    <cellStyle name="Normal 3 2 3 3 6 2 2 3 2" xfId="50174"/>
    <cellStyle name="Normal 3 2 3 3 6 2 2 4" xfId="35850"/>
    <cellStyle name="Normal 3 2 3 3 6 2 3" xfId="10637"/>
    <cellStyle name="Normal 3 2 3 3 6 2 3 2" xfId="25020"/>
    <cellStyle name="Normal 3 2 3 3 6 2 3 2 2" xfId="53755"/>
    <cellStyle name="Normal 3 2 3 3 6 2 3 3" xfId="39431"/>
    <cellStyle name="Normal 3 2 3 3 6 2 4" xfId="17857"/>
    <cellStyle name="Normal 3 2 3 3 6 2 4 2" xfId="46593"/>
    <cellStyle name="Normal 3 2 3 3 6 2 5" xfId="32269"/>
    <cellStyle name="Normal 3 2 3 3 6 3" xfId="5173"/>
    <cellStyle name="Normal 3 2 3 3 6 3 2" xfId="12434"/>
    <cellStyle name="Normal 3 2 3 3 6 3 2 2" xfId="26812"/>
    <cellStyle name="Normal 3 2 3 3 6 3 2 2 2" xfId="55546"/>
    <cellStyle name="Normal 3 2 3 3 6 3 2 3" xfId="41222"/>
    <cellStyle name="Normal 3 2 3 3 6 3 3" xfId="19649"/>
    <cellStyle name="Normal 3 2 3 3 6 3 3 2" xfId="48384"/>
    <cellStyle name="Normal 3 2 3 3 6 3 4" xfId="34060"/>
    <cellStyle name="Normal 3 2 3 3 6 4" xfId="8847"/>
    <cellStyle name="Normal 3 2 3 3 6 4 2" xfId="23230"/>
    <cellStyle name="Normal 3 2 3 3 6 4 2 2" xfId="51965"/>
    <cellStyle name="Normal 3 2 3 3 6 4 3" xfId="37641"/>
    <cellStyle name="Normal 3 2 3 3 6 5" xfId="16067"/>
    <cellStyle name="Normal 3 2 3 3 6 5 2" xfId="44803"/>
    <cellStyle name="Normal 3 2 3 3 6 6" xfId="30479"/>
    <cellStyle name="Normal 3 2 3 3 7" xfId="2409"/>
    <cellStyle name="Normal 3 2 3 3 7 2" xfId="6069"/>
    <cellStyle name="Normal 3 2 3 3 7 2 2" xfId="13329"/>
    <cellStyle name="Normal 3 2 3 3 7 2 2 2" xfId="27707"/>
    <cellStyle name="Normal 3 2 3 3 7 2 2 2 2" xfId="56441"/>
    <cellStyle name="Normal 3 2 3 3 7 2 2 3" xfId="42117"/>
    <cellStyle name="Normal 3 2 3 3 7 2 3" xfId="20544"/>
    <cellStyle name="Normal 3 2 3 3 7 2 3 2" xfId="49279"/>
    <cellStyle name="Normal 3 2 3 3 7 2 4" xfId="34955"/>
    <cellStyle name="Normal 3 2 3 3 7 3" xfId="9742"/>
    <cellStyle name="Normal 3 2 3 3 7 3 2" xfId="24125"/>
    <cellStyle name="Normal 3 2 3 3 7 3 2 2" xfId="52860"/>
    <cellStyle name="Normal 3 2 3 3 7 3 3" xfId="38536"/>
    <cellStyle name="Normal 3 2 3 3 7 4" xfId="16962"/>
    <cellStyle name="Normal 3 2 3 3 7 4 2" xfId="45698"/>
    <cellStyle name="Normal 3 2 3 3 7 5" xfId="31374"/>
    <cellStyle name="Normal 3 2 3 3 8" xfId="4266"/>
    <cellStyle name="Normal 3 2 3 3 8 2" xfId="11538"/>
    <cellStyle name="Normal 3 2 3 3 8 2 2" xfId="25917"/>
    <cellStyle name="Normal 3 2 3 3 8 2 2 2" xfId="54651"/>
    <cellStyle name="Normal 3 2 3 3 8 2 3" xfId="40327"/>
    <cellStyle name="Normal 3 2 3 3 8 3" xfId="18754"/>
    <cellStyle name="Normal 3 2 3 3 8 3 2" xfId="47489"/>
    <cellStyle name="Normal 3 2 3 3 8 4" xfId="33165"/>
    <cellStyle name="Normal 3 2 3 3 9" xfId="7934"/>
    <cellStyle name="Normal 3 2 3 3 9 2" xfId="22335"/>
    <cellStyle name="Normal 3 2 3 3 9 2 2" xfId="51070"/>
    <cellStyle name="Normal 3 2 3 3 9 3" xfId="36746"/>
    <cellStyle name="Normal 3 2 3 4" xfId="422"/>
    <cellStyle name="Normal 3 2 3 4 10" xfId="29612"/>
    <cellStyle name="Normal 3 2 3 4 2" xfId="622"/>
    <cellStyle name="Normal 3 2 3 4 2 2" xfId="894"/>
    <cellStyle name="Normal 3 2 3 4 2 2 2" xfId="1341"/>
    <cellStyle name="Normal 3 2 3 4 2 2 2 2" xfId="2324"/>
    <cellStyle name="Normal 3 2 3 4 2 2 2 2 2" xfId="4116"/>
    <cellStyle name="Normal 3 2 3 4 2 2 2 2 2 2" xfId="7775"/>
    <cellStyle name="Normal 3 2 3 4 2 2 2 2 2 2 2" xfId="15035"/>
    <cellStyle name="Normal 3 2 3 4 2 2 2 2 2 2 2 2" xfId="29413"/>
    <cellStyle name="Normal 3 2 3 4 2 2 2 2 2 2 2 2 2" xfId="58147"/>
    <cellStyle name="Normal 3 2 3 4 2 2 2 2 2 2 2 3" xfId="43823"/>
    <cellStyle name="Normal 3 2 3 4 2 2 2 2 2 2 3" xfId="22250"/>
    <cellStyle name="Normal 3 2 3 4 2 2 2 2 2 2 3 2" xfId="50985"/>
    <cellStyle name="Normal 3 2 3 4 2 2 2 2 2 2 4" xfId="36661"/>
    <cellStyle name="Normal 3 2 3 4 2 2 2 2 2 3" xfId="11448"/>
    <cellStyle name="Normal 3 2 3 4 2 2 2 2 2 3 2" xfId="25831"/>
    <cellStyle name="Normal 3 2 3 4 2 2 2 2 2 3 2 2" xfId="54566"/>
    <cellStyle name="Normal 3 2 3 4 2 2 2 2 2 3 3" xfId="40242"/>
    <cellStyle name="Normal 3 2 3 4 2 2 2 2 2 4" xfId="18668"/>
    <cellStyle name="Normal 3 2 3 4 2 2 2 2 2 4 2" xfId="47404"/>
    <cellStyle name="Normal 3 2 3 4 2 2 2 2 2 5" xfId="33080"/>
    <cellStyle name="Normal 3 2 3 4 2 2 2 2 3" xfId="5985"/>
    <cellStyle name="Normal 3 2 3 4 2 2 2 2 3 2" xfId="13245"/>
    <cellStyle name="Normal 3 2 3 4 2 2 2 2 3 2 2" xfId="27623"/>
    <cellStyle name="Normal 3 2 3 4 2 2 2 2 3 2 2 2" xfId="56357"/>
    <cellStyle name="Normal 3 2 3 4 2 2 2 2 3 2 3" xfId="42033"/>
    <cellStyle name="Normal 3 2 3 4 2 2 2 2 3 3" xfId="20460"/>
    <cellStyle name="Normal 3 2 3 4 2 2 2 2 3 3 2" xfId="49195"/>
    <cellStyle name="Normal 3 2 3 4 2 2 2 2 3 4" xfId="34871"/>
    <cellStyle name="Normal 3 2 3 4 2 2 2 2 4" xfId="9658"/>
    <cellStyle name="Normal 3 2 3 4 2 2 2 2 4 2" xfId="24041"/>
    <cellStyle name="Normal 3 2 3 4 2 2 2 2 4 2 2" xfId="52776"/>
    <cellStyle name="Normal 3 2 3 4 2 2 2 2 4 3" xfId="38452"/>
    <cellStyle name="Normal 3 2 3 4 2 2 2 2 5" xfId="16878"/>
    <cellStyle name="Normal 3 2 3 4 2 2 2 2 5 2" xfId="45614"/>
    <cellStyle name="Normal 3 2 3 4 2 2 2 2 6" xfId="31290"/>
    <cellStyle name="Normal 3 2 3 4 2 2 2 3" xfId="3220"/>
    <cellStyle name="Normal 3 2 3 4 2 2 2 3 2" xfId="6880"/>
    <cellStyle name="Normal 3 2 3 4 2 2 2 3 2 2" xfId="14140"/>
    <cellStyle name="Normal 3 2 3 4 2 2 2 3 2 2 2" xfId="28518"/>
    <cellStyle name="Normal 3 2 3 4 2 2 2 3 2 2 2 2" xfId="57252"/>
    <cellStyle name="Normal 3 2 3 4 2 2 2 3 2 2 3" xfId="42928"/>
    <cellStyle name="Normal 3 2 3 4 2 2 2 3 2 3" xfId="21355"/>
    <cellStyle name="Normal 3 2 3 4 2 2 2 3 2 3 2" xfId="50090"/>
    <cellStyle name="Normal 3 2 3 4 2 2 2 3 2 4" xfId="35766"/>
    <cellStyle name="Normal 3 2 3 4 2 2 2 3 3" xfId="10553"/>
    <cellStyle name="Normal 3 2 3 4 2 2 2 3 3 2" xfId="24936"/>
    <cellStyle name="Normal 3 2 3 4 2 2 2 3 3 2 2" xfId="53671"/>
    <cellStyle name="Normal 3 2 3 4 2 2 2 3 3 3" xfId="39347"/>
    <cellStyle name="Normal 3 2 3 4 2 2 2 3 4" xfId="17773"/>
    <cellStyle name="Normal 3 2 3 4 2 2 2 3 4 2" xfId="46509"/>
    <cellStyle name="Normal 3 2 3 4 2 2 2 3 5" xfId="32185"/>
    <cellStyle name="Normal 3 2 3 4 2 2 2 4" xfId="5085"/>
    <cellStyle name="Normal 3 2 3 4 2 2 2 4 2" xfId="12350"/>
    <cellStyle name="Normal 3 2 3 4 2 2 2 4 2 2" xfId="26728"/>
    <cellStyle name="Normal 3 2 3 4 2 2 2 4 2 2 2" xfId="55462"/>
    <cellStyle name="Normal 3 2 3 4 2 2 2 4 2 3" xfId="41138"/>
    <cellStyle name="Normal 3 2 3 4 2 2 2 4 3" xfId="19565"/>
    <cellStyle name="Normal 3 2 3 4 2 2 2 4 3 2" xfId="48300"/>
    <cellStyle name="Normal 3 2 3 4 2 2 2 4 4" xfId="33976"/>
    <cellStyle name="Normal 3 2 3 4 2 2 2 5" xfId="8757"/>
    <cellStyle name="Normal 3 2 3 4 2 2 2 5 2" xfId="23146"/>
    <cellStyle name="Normal 3 2 3 4 2 2 2 5 2 2" xfId="51881"/>
    <cellStyle name="Normal 3 2 3 4 2 2 2 5 3" xfId="37557"/>
    <cellStyle name="Normal 3 2 3 4 2 2 2 6" xfId="15983"/>
    <cellStyle name="Normal 3 2 3 4 2 2 2 6 2" xfId="44719"/>
    <cellStyle name="Normal 3 2 3 4 2 2 2 7" xfId="30395"/>
    <cellStyle name="Normal 3 2 3 4 2 2 3" xfId="1877"/>
    <cellStyle name="Normal 3 2 3 4 2 2 3 2" xfId="3669"/>
    <cellStyle name="Normal 3 2 3 4 2 2 3 2 2" xfId="7328"/>
    <cellStyle name="Normal 3 2 3 4 2 2 3 2 2 2" xfId="14588"/>
    <cellStyle name="Normal 3 2 3 4 2 2 3 2 2 2 2" xfId="28966"/>
    <cellStyle name="Normal 3 2 3 4 2 2 3 2 2 2 2 2" xfId="57700"/>
    <cellStyle name="Normal 3 2 3 4 2 2 3 2 2 2 3" xfId="43376"/>
    <cellStyle name="Normal 3 2 3 4 2 2 3 2 2 3" xfId="21803"/>
    <cellStyle name="Normal 3 2 3 4 2 2 3 2 2 3 2" xfId="50538"/>
    <cellStyle name="Normal 3 2 3 4 2 2 3 2 2 4" xfId="36214"/>
    <cellStyle name="Normal 3 2 3 4 2 2 3 2 3" xfId="11001"/>
    <cellStyle name="Normal 3 2 3 4 2 2 3 2 3 2" xfId="25384"/>
    <cellStyle name="Normal 3 2 3 4 2 2 3 2 3 2 2" xfId="54119"/>
    <cellStyle name="Normal 3 2 3 4 2 2 3 2 3 3" xfId="39795"/>
    <cellStyle name="Normal 3 2 3 4 2 2 3 2 4" xfId="18221"/>
    <cellStyle name="Normal 3 2 3 4 2 2 3 2 4 2" xfId="46957"/>
    <cellStyle name="Normal 3 2 3 4 2 2 3 2 5" xfId="32633"/>
    <cellStyle name="Normal 3 2 3 4 2 2 3 3" xfId="5538"/>
    <cellStyle name="Normal 3 2 3 4 2 2 3 3 2" xfId="12798"/>
    <cellStyle name="Normal 3 2 3 4 2 2 3 3 2 2" xfId="27176"/>
    <cellStyle name="Normal 3 2 3 4 2 2 3 3 2 2 2" xfId="55910"/>
    <cellStyle name="Normal 3 2 3 4 2 2 3 3 2 3" xfId="41586"/>
    <cellStyle name="Normal 3 2 3 4 2 2 3 3 3" xfId="20013"/>
    <cellStyle name="Normal 3 2 3 4 2 2 3 3 3 2" xfId="48748"/>
    <cellStyle name="Normal 3 2 3 4 2 2 3 3 4" xfId="34424"/>
    <cellStyle name="Normal 3 2 3 4 2 2 3 4" xfId="9211"/>
    <cellStyle name="Normal 3 2 3 4 2 2 3 4 2" xfId="23594"/>
    <cellStyle name="Normal 3 2 3 4 2 2 3 4 2 2" xfId="52329"/>
    <cellStyle name="Normal 3 2 3 4 2 2 3 4 3" xfId="38005"/>
    <cellStyle name="Normal 3 2 3 4 2 2 3 5" xfId="16431"/>
    <cellStyle name="Normal 3 2 3 4 2 2 3 5 2" xfId="45167"/>
    <cellStyle name="Normal 3 2 3 4 2 2 3 6" xfId="30843"/>
    <cellStyle name="Normal 3 2 3 4 2 2 4" xfId="2773"/>
    <cellStyle name="Normal 3 2 3 4 2 2 4 2" xfId="6433"/>
    <cellStyle name="Normal 3 2 3 4 2 2 4 2 2" xfId="13693"/>
    <cellStyle name="Normal 3 2 3 4 2 2 4 2 2 2" xfId="28071"/>
    <cellStyle name="Normal 3 2 3 4 2 2 4 2 2 2 2" xfId="56805"/>
    <cellStyle name="Normal 3 2 3 4 2 2 4 2 2 3" xfId="42481"/>
    <cellStyle name="Normal 3 2 3 4 2 2 4 2 3" xfId="20908"/>
    <cellStyle name="Normal 3 2 3 4 2 2 4 2 3 2" xfId="49643"/>
    <cellStyle name="Normal 3 2 3 4 2 2 4 2 4" xfId="35319"/>
    <cellStyle name="Normal 3 2 3 4 2 2 4 3" xfId="10106"/>
    <cellStyle name="Normal 3 2 3 4 2 2 4 3 2" xfId="24489"/>
    <cellStyle name="Normal 3 2 3 4 2 2 4 3 2 2" xfId="53224"/>
    <cellStyle name="Normal 3 2 3 4 2 2 4 3 3" xfId="38900"/>
    <cellStyle name="Normal 3 2 3 4 2 2 4 4" xfId="17326"/>
    <cellStyle name="Normal 3 2 3 4 2 2 4 4 2" xfId="46062"/>
    <cellStyle name="Normal 3 2 3 4 2 2 4 5" xfId="31738"/>
    <cellStyle name="Normal 3 2 3 4 2 2 5" xfId="4638"/>
    <cellStyle name="Normal 3 2 3 4 2 2 5 2" xfId="11903"/>
    <cellStyle name="Normal 3 2 3 4 2 2 5 2 2" xfId="26281"/>
    <cellStyle name="Normal 3 2 3 4 2 2 5 2 2 2" xfId="55015"/>
    <cellStyle name="Normal 3 2 3 4 2 2 5 2 3" xfId="40691"/>
    <cellStyle name="Normal 3 2 3 4 2 2 5 3" xfId="19118"/>
    <cellStyle name="Normal 3 2 3 4 2 2 5 3 2" xfId="47853"/>
    <cellStyle name="Normal 3 2 3 4 2 2 5 4" xfId="33529"/>
    <cellStyle name="Normal 3 2 3 4 2 2 6" xfId="8310"/>
    <cellStyle name="Normal 3 2 3 4 2 2 6 2" xfId="22699"/>
    <cellStyle name="Normal 3 2 3 4 2 2 6 2 2" xfId="51434"/>
    <cellStyle name="Normal 3 2 3 4 2 2 6 3" xfId="37110"/>
    <cellStyle name="Normal 3 2 3 4 2 2 7" xfId="15536"/>
    <cellStyle name="Normal 3 2 3 4 2 2 7 2" xfId="44272"/>
    <cellStyle name="Normal 3 2 3 4 2 2 8" xfId="29948"/>
    <cellStyle name="Normal 3 2 3 4 2 3" xfId="1117"/>
    <cellStyle name="Normal 3 2 3 4 2 3 2" xfId="2100"/>
    <cellStyle name="Normal 3 2 3 4 2 3 2 2" xfId="3892"/>
    <cellStyle name="Normal 3 2 3 4 2 3 2 2 2" xfId="7551"/>
    <cellStyle name="Normal 3 2 3 4 2 3 2 2 2 2" xfId="14811"/>
    <cellStyle name="Normal 3 2 3 4 2 3 2 2 2 2 2" xfId="29189"/>
    <cellStyle name="Normal 3 2 3 4 2 3 2 2 2 2 2 2" xfId="57923"/>
    <cellStyle name="Normal 3 2 3 4 2 3 2 2 2 2 3" xfId="43599"/>
    <cellStyle name="Normal 3 2 3 4 2 3 2 2 2 3" xfId="22026"/>
    <cellStyle name="Normal 3 2 3 4 2 3 2 2 2 3 2" xfId="50761"/>
    <cellStyle name="Normal 3 2 3 4 2 3 2 2 2 4" xfId="36437"/>
    <cellStyle name="Normal 3 2 3 4 2 3 2 2 3" xfId="11224"/>
    <cellStyle name="Normal 3 2 3 4 2 3 2 2 3 2" xfId="25607"/>
    <cellStyle name="Normal 3 2 3 4 2 3 2 2 3 2 2" xfId="54342"/>
    <cellStyle name="Normal 3 2 3 4 2 3 2 2 3 3" xfId="40018"/>
    <cellStyle name="Normal 3 2 3 4 2 3 2 2 4" xfId="18444"/>
    <cellStyle name="Normal 3 2 3 4 2 3 2 2 4 2" xfId="47180"/>
    <cellStyle name="Normal 3 2 3 4 2 3 2 2 5" xfId="32856"/>
    <cellStyle name="Normal 3 2 3 4 2 3 2 3" xfId="5761"/>
    <cellStyle name="Normal 3 2 3 4 2 3 2 3 2" xfId="13021"/>
    <cellStyle name="Normal 3 2 3 4 2 3 2 3 2 2" xfId="27399"/>
    <cellStyle name="Normal 3 2 3 4 2 3 2 3 2 2 2" xfId="56133"/>
    <cellStyle name="Normal 3 2 3 4 2 3 2 3 2 3" xfId="41809"/>
    <cellStyle name="Normal 3 2 3 4 2 3 2 3 3" xfId="20236"/>
    <cellStyle name="Normal 3 2 3 4 2 3 2 3 3 2" xfId="48971"/>
    <cellStyle name="Normal 3 2 3 4 2 3 2 3 4" xfId="34647"/>
    <cellStyle name="Normal 3 2 3 4 2 3 2 4" xfId="9434"/>
    <cellStyle name="Normal 3 2 3 4 2 3 2 4 2" xfId="23817"/>
    <cellStyle name="Normal 3 2 3 4 2 3 2 4 2 2" xfId="52552"/>
    <cellStyle name="Normal 3 2 3 4 2 3 2 4 3" xfId="38228"/>
    <cellStyle name="Normal 3 2 3 4 2 3 2 5" xfId="16654"/>
    <cellStyle name="Normal 3 2 3 4 2 3 2 5 2" xfId="45390"/>
    <cellStyle name="Normal 3 2 3 4 2 3 2 6" xfId="31066"/>
    <cellStyle name="Normal 3 2 3 4 2 3 3" xfId="2996"/>
    <cellStyle name="Normal 3 2 3 4 2 3 3 2" xfId="6656"/>
    <cellStyle name="Normal 3 2 3 4 2 3 3 2 2" xfId="13916"/>
    <cellStyle name="Normal 3 2 3 4 2 3 3 2 2 2" xfId="28294"/>
    <cellStyle name="Normal 3 2 3 4 2 3 3 2 2 2 2" xfId="57028"/>
    <cellStyle name="Normal 3 2 3 4 2 3 3 2 2 3" xfId="42704"/>
    <cellStyle name="Normal 3 2 3 4 2 3 3 2 3" xfId="21131"/>
    <cellStyle name="Normal 3 2 3 4 2 3 3 2 3 2" xfId="49866"/>
    <cellStyle name="Normal 3 2 3 4 2 3 3 2 4" xfId="35542"/>
    <cellStyle name="Normal 3 2 3 4 2 3 3 3" xfId="10329"/>
    <cellStyle name="Normal 3 2 3 4 2 3 3 3 2" xfId="24712"/>
    <cellStyle name="Normal 3 2 3 4 2 3 3 3 2 2" xfId="53447"/>
    <cellStyle name="Normal 3 2 3 4 2 3 3 3 3" xfId="39123"/>
    <cellStyle name="Normal 3 2 3 4 2 3 3 4" xfId="17549"/>
    <cellStyle name="Normal 3 2 3 4 2 3 3 4 2" xfId="46285"/>
    <cellStyle name="Normal 3 2 3 4 2 3 3 5" xfId="31961"/>
    <cellStyle name="Normal 3 2 3 4 2 3 4" xfId="4861"/>
    <cellStyle name="Normal 3 2 3 4 2 3 4 2" xfId="12126"/>
    <cellStyle name="Normal 3 2 3 4 2 3 4 2 2" xfId="26504"/>
    <cellStyle name="Normal 3 2 3 4 2 3 4 2 2 2" xfId="55238"/>
    <cellStyle name="Normal 3 2 3 4 2 3 4 2 3" xfId="40914"/>
    <cellStyle name="Normal 3 2 3 4 2 3 4 3" xfId="19341"/>
    <cellStyle name="Normal 3 2 3 4 2 3 4 3 2" xfId="48076"/>
    <cellStyle name="Normal 3 2 3 4 2 3 4 4" xfId="33752"/>
    <cellStyle name="Normal 3 2 3 4 2 3 5" xfId="8533"/>
    <cellStyle name="Normal 3 2 3 4 2 3 5 2" xfId="22922"/>
    <cellStyle name="Normal 3 2 3 4 2 3 5 2 2" xfId="51657"/>
    <cellStyle name="Normal 3 2 3 4 2 3 5 3" xfId="37333"/>
    <cellStyle name="Normal 3 2 3 4 2 3 6" xfId="15759"/>
    <cellStyle name="Normal 3 2 3 4 2 3 6 2" xfId="44495"/>
    <cellStyle name="Normal 3 2 3 4 2 3 7" xfId="30171"/>
    <cellStyle name="Normal 3 2 3 4 2 4" xfId="1649"/>
    <cellStyle name="Normal 3 2 3 4 2 4 2" xfId="3445"/>
    <cellStyle name="Normal 3 2 3 4 2 4 2 2" xfId="7104"/>
    <cellStyle name="Normal 3 2 3 4 2 4 2 2 2" xfId="14364"/>
    <cellStyle name="Normal 3 2 3 4 2 4 2 2 2 2" xfId="28742"/>
    <cellStyle name="Normal 3 2 3 4 2 4 2 2 2 2 2" xfId="57476"/>
    <cellStyle name="Normal 3 2 3 4 2 4 2 2 2 3" xfId="43152"/>
    <cellStyle name="Normal 3 2 3 4 2 4 2 2 3" xfId="21579"/>
    <cellStyle name="Normal 3 2 3 4 2 4 2 2 3 2" xfId="50314"/>
    <cellStyle name="Normal 3 2 3 4 2 4 2 2 4" xfId="35990"/>
    <cellStyle name="Normal 3 2 3 4 2 4 2 3" xfId="10777"/>
    <cellStyle name="Normal 3 2 3 4 2 4 2 3 2" xfId="25160"/>
    <cellStyle name="Normal 3 2 3 4 2 4 2 3 2 2" xfId="53895"/>
    <cellStyle name="Normal 3 2 3 4 2 4 2 3 3" xfId="39571"/>
    <cellStyle name="Normal 3 2 3 4 2 4 2 4" xfId="17997"/>
    <cellStyle name="Normal 3 2 3 4 2 4 2 4 2" xfId="46733"/>
    <cellStyle name="Normal 3 2 3 4 2 4 2 5" xfId="32409"/>
    <cellStyle name="Normal 3 2 3 4 2 4 3" xfId="5314"/>
    <cellStyle name="Normal 3 2 3 4 2 4 3 2" xfId="12574"/>
    <cellStyle name="Normal 3 2 3 4 2 4 3 2 2" xfId="26952"/>
    <cellStyle name="Normal 3 2 3 4 2 4 3 2 2 2" xfId="55686"/>
    <cellStyle name="Normal 3 2 3 4 2 4 3 2 3" xfId="41362"/>
    <cellStyle name="Normal 3 2 3 4 2 4 3 3" xfId="19789"/>
    <cellStyle name="Normal 3 2 3 4 2 4 3 3 2" xfId="48524"/>
    <cellStyle name="Normal 3 2 3 4 2 4 3 4" xfId="34200"/>
    <cellStyle name="Normal 3 2 3 4 2 4 4" xfId="8987"/>
    <cellStyle name="Normal 3 2 3 4 2 4 4 2" xfId="23370"/>
    <cellStyle name="Normal 3 2 3 4 2 4 4 2 2" xfId="52105"/>
    <cellStyle name="Normal 3 2 3 4 2 4 4 3" xfId="37781"/>
    <cellStyle name="Normal 3 2 3 4 2 4 5" xfId="16207"/>
    <cellStyle name="Normal 3 2 3 4 2 4 5 2" xfId="44943"/>
    <cellStyle name="Normal 3 2 3 4 2 4 6" xfId="30619"/>
    <cellStyle name="Normal 3 2 3 4 2 5" xfId="2549"/>
    <cellStyle name="Normal 3 2 3 4 2 5 2" xfId="6209"/>
    <cellStyle name="Normal 3 2 3 4 2 5 2 2" xfId="13469"/>
    <cellStyle name="Normal 3 2 3 4 2 5 2 2 2" xfId="27847"/>
    <cellStyle name="Normal 3 2 3 4 2 5 2 2 2 2" xfId="56581"/>
    <cellStyle name="Normal 3 2 3 4 2 5 2 2 3" xfId="42257"/>
    <cellStyle name="Normal 3 2 3 4 2 5 2 3" xfId="20684"/>
    <cellStyle name="Normal 3 2 3 4 2 5 2 3 2" xfId="49419"/>
    <cellStyle name="Normal 3 2 3 4 2 5 2 4" xfId="35095"/>
    <cellStyle name="Normal 3 2 3 4 2 5 3" xfId="9882"/>
    <cellStyle name="Normal 3 2 3 4 2 5 3 2" xfId="24265"/>
    <cellStyle name="Normal 3 2 3 4 2 5 3 2 2" xfId="53000"/>
    <cellStyle name="Normal 3 2 3 4 2 5 3 3" xfId="38676"/>
    <cellStyle name="Normal 3 2 3 4 2 5 4" xfId="17102"/>
    <cellStyle name="Normal 3 2 3 4 2 5 4 2" xfId="45838"/>
    <cellStyle name="Normal 3 2 3 4 2 5 5" xfId="31514"/>
    <cellStyle name="Normal 3 2 3 4 2 6" xfId="4412"/>
    <cellStyle name="Normal 3 2 3 4 2 6 2" xfId="11679"/>
    <cellStyle name="Normal 3 2 3 4 2 6 2 2" xfId="26057"/>
    <cellStyle name="Normal 3 2 3 4 2 6 2 2 2" xfId="54791"/>
    <cellStyle name="Normal 3 2 3 4 2 6 2 3" xfId="40467"/>
    <cellStyle name="Normal 3 2 3 4 2 6 3" xfId="18894"/>
    <cellStyle name="Normal 3 2 3 4 2 6 3 2" xfId="47629"/>
    <cellStyle name="Normal 3 2 3 4 2 6 4" xfId="33305"/>
    <cellStyle name="Normal 3 2 3 4 2 7" xfId="8083"/>
    <cellStyle name="Normal 3 2 3 4 2 7 2" xfId="22475"/>
    <cellStyle name="Normal 3 2 3 4 2 7 2 2" xfId="51210"/>
    <cellStyle name="Normal 3 2 3 4 2 7 3" xfId="36886"/>
    <cellStyle name="Normal 3 2 3 4 2 8" xfId="15312"/>
    <cellStyle name="Normal 3 2 3 4 2 8 2" xfId="44048"/>
    <cellStyle name="Normal 3 2 3 4 2 9" xfId="29724"/>
    <cellStyle name="Normal 3 2 3 4 3" xfId="780"/>
    <cellStyle name="Normal 3 2 3 4 3 2" xfId="1229"/>
    <cellStyle name="Normal 3 2 3 4 3 2 2" xfId="2212"/>
    <cellStyle name="Normal 3 2 3 4 3 2 2 2" xfId="4004"/>
    <cellStyle name="Normal 3 2 3 4 3 2 2 2 2" xfId="7663"/>
    <cellStyle name="Normal 3 2 3 4 3 2 2 2 2 2" xfId="14923"/>
    <cellStyle name="Normal 3 2 3 4 3 2 2 2 2 2 2" xfId="29301"/>
    <cellStyle name="Normal 3 2 3 4 3 2 2 2 2 2 2 2" xfId="58035"/>
    <cellStyle name="Normal 3 2 3 4 3 2 2 2 2 2 3" xfId="43711"/>
    <cellStyle name="Normal 3 2 3 4 3 2 2 2 2 3" xfId="22138"/>
    <cellStyle name="Normal 3 2 3 4 3 2 2 2 2 3 2" xfId="50873"/>
    <cellStyle name="Normal 3 2 3 4 3 2 2 2 2 4" xfId="36549"/>
    <cellStyle name="Normal 3 2 3 4 3 2 2 2 3" xfId="11336"/>
    <cellStyle name="Normal 3 2 3 4 3 2 2 2 3 2" xfId="25719"/>
    <cellStyle name="Normal 3 2 3 4 3 2 2 2 3 2 2" xfId="54454"/>
    <cellStyle name="Normal 3 2 3 4 3 2 2 2 3 3" xfId="40130"/>
    <cellStyle name="Normal 3 2 3 4 3 2 2 2 4" xfId="18556"/>
    <cellStyle name="Normal 3 2 3 4 3 2 2 2 4 2" xfId="47292"/>
    <cellStyle name="Normal 3 2 3 4 3 2 2 2 5" xfId="32968"/>
    <cellStyle name="Normal 3 2 3 4 3 2 2 3" xfId="5873"/>
    <cellStyle name="Normal 3 2 3 4 3 2 2 3 2" xfId="13133"/>
    <cellStyle name="Normal 3 2 3 4 3 2 2 3 2 2" xfId="27511"/>
    <cellStyle name="Normal 3 2 3 4 3 2 2 3 2 2 2" xfId="56245"/>
    <cellStyle name="Normal 3 2 3 4 3 2 2 3 2 3" xfId="41921"/>
    <cellStyle name="Normal 3 2 3 4 3 2 2 3 3" xfId="20348"/>
    <cellStyle name="Normal 3 2 3 4 3 2 2 3 3 2" xfId="49083"/>
    <cellStyle name="Normal 3 2 3 4 3 2 2 3 4" xfId="34759"/>
    <cellStyle name="Normal 3 2 3 4 3 2 2 4" xfId="9546"/>
    <cellStyle name="Normal 3 2 3 4 3 2 2 4 2" xfId="23929"/>
    <cellStyle name="Normal 3 2 3 4 3 2 2 4 2 2" xfId="52664"/>
    <cellStyle name="Normal 3 2 3 4 3 2 2 4 3" xfId="38340"/>
    <cellStyle name="Normal 3 2 3 4 3 2 2 5" xfId="16766"/>
    <cellStyle name="Normal 3 2 3 4 3 2 2 5 2" xfId="45502"/>
    <cellStyle name="Normal 3 2 3 4 3 2 2 6" xfId="31178"/>
    <cellStyle name="Normal 3 2 3 4 3 2 3" xfId="3108"/>
    <cellStyle name="Normal 3 2 3 4 3 2 3 2" xfId="6768"/>
    <cellStyle name="Normal 3 2 3 4 3 2 3 2 2" xfId="14028"/>
    <cellStyle name="Normal 3 2 3 4 3 2 3 2 2 2" xfId="28406"/>
    <cellStyle name="Normal 3 2 3 4 3 2 3 2 2 2 2" xfId="57140"/>
    <cellStyle name="Normal 3 2 3 4 3 2 3 2 2 3" xfId="42816"/>
    <cellStyle name="Normal 3 2 3 4 3 2 3 2 3" xfId="21243"/>
    <cellStyle name="Normal 3 2 3 4 3 2 3 2 3 2" xfId="49978"/>
    <cellStyle name="Normal 3 2 3 4 3 2 3 2 4" xfId="35654"/>
    <cellStyle name="Normal 3 2 3 4 3 2 3 3" xfId="10441"/>
    <cellStyle name="Normal 3 2 3 4 3 2 3 3 2" xfId="24824"/>
    <cellStyle name="Normal 3 2 3 4 3 2 3 3 2 2" xfId="53559"/>
    <cellStyle name="Normal 3 2 3 4 3 2 3 3 3" xfId="39235"/>
    <cellStyle name="Normal 3 2 3 4 3 2 3 4" xfId="17661"/>
    <cellStyle name="Normal 3 2 3 4 3 2 3 4 2" xfId="46397"/>
    <cellStyle name="Normal 3 2 3 4 3 2 3 5" xfId="32073"/>
    <cellStyle name="Normal 3 2 3 4 3 2 4" xfId="4973"/>
    <cellStyle name="Normal 3 2 3 4 3 2 4 2" xfId="12238"/>
    <cellStyle name="Normal 3 2 3 4 3 2 4 2 2" xfId="26616"/>
    <cellStyle name="Normal 3 2 3 4 3 2 4 2 2 2" xfId="55350"/>
    <cellStyle name="Normal 3 2 3 4 3 2 4 2 3" xfId="41026"/>
    <cellStyle name="Normal 3 2 3 4 3 2 4 3" xfId="19453"/>
    <cellStyle name="Normal 3 2 3 4 3 2 4 3 2" xfId="48188"/>
    <cellStyle name="Normal 3 2 3 4 3 2 4 4" xfId="33864"/>
    <cellStyle name="Normal 3 2 3 4 3 2 5" xfId="8645"/>
    <cellStyle name="Normal 3 2 3 4 3 2 5 2" xfId="23034"/>
    <cellStyle name="Normal 3 2 3 4 3 2 5 2 2" xfId="51769"/>
    <cellStyle name="Normal 3 2 3 4 3 2 5 3" xfId="37445"/>
    <cellStyle name="Normal 3 2 3 4 3 2 6" xfId="15871"/>
    <cellStyle name="Normal 3 2 3 4 3 2 6 2" xfId="44607"/>
    <cellStyle name="Normal 3 2 3 4 3 2 7" xfId="30283"/>
    <cellStyle name="Normal 3 2 3 4 3 3" xfId="1765"/>
    <cellStyle name="Normal 3 2 3 4 3 3 2" xfId="3557"/>
    <cellStyle name="Normal 3 2 3 4 3 3 2 2" xfId="7216"/>
    <cellStyle name="Normal 3 2 3 4 3 3 2 2 2" xfId="14476"/>
    <cellStyle name="Normal 3 2 3 4 3 3 2 2 2 2" xfId="28854"/>
    <cellStyle name="Normal 3 2 3 4 3 3 2 2 2 2 2" xfId="57588"/>
    <cellStyle name="Normal 3 2 3 4 3 3 2 2 2 3" xfId="43264"/>
    <cellStyle name="Normal 3 2 3 4 3 3 2 2 3" xfId="21691"/>
    <cellStyle name="Normal 3 2 3 4 3 3 2 2 3 2" xfId="50426"/>
    <cellStyle name="Normal 3 2 3 4 3 3 2 2 4" xfId="36102"/>
    <cellStyle name="Normal 3 2 3 4 3 3 2 3" xfId="10889"/>
    <cellStyle name="Normal 3 2 3 4 3 3 2 3 2" xfId="25272"/>
    <cellStyle name="Normal 3 2 3 4 3 3 2 3 2 2" xfId="54007"/>
    <cellStyle name="Normal 3 2 3 4 3 3 2 3 3" xfId="39683"/>
    <cellStyle name="Normal 3 2 3 4 3 3 2 4" xfId="18109"/>
    <cellStyle name="Normal 3 2 3 4 3 3 2 4 2" xfId="46845"/>
    <cellStyle name="Normal 3 2 3 4 3 3 2 5" xfId="32521"/>
    <cellStyle name="Normal 3 2 3 4 3 3 3" xfId="5426"/>
    <cellStyle name="Normal 3 2 3 4 3 3 3 2" xfId="12686"/>
    <cellStyle name="Normal 3 2 3 4 3 3 3 2 2" xfId="27064"/>
    <cellStyle name="Normal 3 2 3 4 3 3 3 2 2 2" xfId="55798"/>
    <cellStyle name="Normal 3 2 3 4 3 3 3 2 3" xfId="41474"/>
    <cellStyle name="Normal 3 2 3 4 3 3 3 3" xfId="19901"/>
    <cellStyle name="Normal 3 2 3 4 3 3 3 3 2" xfId="48636"/>
    <cellStyle name="Normal 3 2 3 4 3 3 3 4" xfId="34312"/>
    <cellStyle name="Normal 3 2 3 4 3 3 4" xfId="9099"/>
    <cellStyle name="Normal 3 2 3 4 3 3 4 2" xfId="23482"/>
    <cellStyle name="Normal 3 2 3 4 3 3 4 2 2" xfId="52217"/>
    <cellStyle name="Normal 3 2 3 4 3 3 4 3" xfId="37893"/>
    <cellStyle name="Normal 3 2 3 4 3 3 5" xfId="16319"/>
    <cellStyle name="Normal 3 2 3 4 3 3 5 2" xfId="45055"/>
    <cellStyle name="Normal 3 2 3 4 3 3 6" xfId="30731"/>
    <cellStyle name="Normal 3 2 3 4 3 4" xfId="2661"/>
    <cellStyle name="Normal 3 2 3 4 3 4 2" xfId="6321"/>
    <cellStyle name="Normal 3 2 3 4 3 4 2 2" xfId="13581"/>
    <cellStyle name="Normal 3 2 3 4 3 4 2 2 2" xfId="27959"/>
    <cellStyle name="Normal 3 2 3 4 3 4 2 2 2 2" xfId="56693"/>
    <cellStyle name="Normal 3 2 3 4 3 4 2 2 3" xfId="42369"/>
    <cellStyle name="Normal 3 2 3 4 3 4 2 3" xfId="20796"/>
    <cellStyle name="Normal 3 2 3 4 3 4 2 3 2" xfId="49531"/>
    <cellStyle name="Normal 3 2 3 4 3 4 2 4" xfId="35207"/>
    <cellStyle name="Normal 3 2 3 4 3 4 3" xfId="9994"/>
    <cellStyle name="Normal 3 2 3 4 3 4 3 2" xfId="24377"/>
    <cellStyle name="Normal 3 2 3 4 3 4 3 2 2" xfId="53112"/>
    <cellStyle name="Normal 3 2 3 4 3 4 3 3" xfId="38788"/>
    <cellStyle name="Normal 3 2 3 4 3 4 4" xfId="17214"/>
    <cellStyle name="Normal 3 2 3 4 3 4 4 2" xfId="45950"/>
    <cellStyle name="Normal 3 2 3 4 3 4 5" xfId="31626"/>
    <cellStyle name="Normal 3 2 3 4 3 5" xfId="4525"/>
    <cellStyle name="Normal 3 2 3 4 3 5 2" xfId="11791"/>
    <cellStyle name="Normal 3 2 3 4 3 5 2 2" xfId="26169"/>
    <cellStyle name="Normal 3 2 3 4 3 5 2 2 2" xfId="54903"/>
    <cellStyle name="Normal 3 2 3 4 3 5 2 3" xfId="40579"/>
    <cellStyle name="Normal 3 2 3 4 3 5 3" xfId="19006"/>
    <cellStyle name="Normal 3 2 3 4 3 5 3 2" xfId="47741"/>
    <cellStyle name="Normal 3 2 3 4 3 5 4" xfId="33417"/>
    <cellStyle name="Normal 3 2 3 4 3 6" xfId="8198"/>
    <cellStyle name="Normal 3 2 3 4 3 6 2" xfId="22587"/>
    <cellStyle name="Normal 3 2 3 4 3 6 2 2" xfId="51322"/>
    <cellStyle name="Normal 3 2 3 4 3 6 3" xfId="36998"/>
    <cellStyle name="Normal 3 2 3 4 3 7" xfId="15424"/>
    <cellStyle name="Normal 3 2 3 4 3 7 2" xfId="44160"/>
    <cellStyle name="Normal 3 2 3 4 3 8" xfId="29836"/>
    <cellStyle name="Normal 3 2 3 4 4" xfId="1005"/>
    <cellStyle name="Normal 3 2 3 4 4 2" xfId="1988"/>
    <cellStyle name="Normal 3 2 3 4 4 2 2" xfId="3780"/>
    <cellStyle name="Normal 3 2 3 4 4 2 2 2" xfId="7439"/>
    <cellStyle name="Normal 3 2 3 4 4 2 2 2 2" xfId="14699"/>
    <cellStyle name="Normal 3 2 3 4 4 2 2 2 2 2" xfId="29077"/>
    <cellStyle name="Normal 3 2 3 4 4 2 2 2 2 2 2" xfId="57811"/>
    <cellStyle name="Normal 3 2 3 4 4 2 2 2 2 3" xfId="43487"/>
    <cellStyle name="Normal 3 2 3 4 4 2 2 2 3" xfId="21914"/>
    <cellStyle name="Normal 3 2 3 4 4 2 2 2 3 2" xfId="50649"/>
    <cellStyle name="Normal 3 2 3 4 4 2 2 2 4" xfId="36325"/>
    <cellStyle name="Normal 3 2 3 4 4 2 2 3" xfId="11112"/>
    <cellStyle name="Normal 3 2 3 4 4 2 2 3 2" xfId="25495"/>
    <cellStyle name="Normal 3 2 3 4 4 2 2 3 2 2" xfId="54230"/>
    <cellStyle name="Normal 3 2 3 4 4 2 2 3 3" xfId="39906"/>
    <cellStyle name="Normal 3 2 3 4 4 2 2 4" xfId="18332"/>
    <cellStyle name="Normal 3 2 3 4 4 2 2 4 2" xfId="47068"/>
    <cellStyle name="Normal 3 2 3 4 4 2 2 5" xfId="32744"/>
    <cellStyle name="Normal 3 2 3 4 4 2 3" xfId="5649"/>
    <cellStyle name="Normal 3 2 3 4 4 2 3 2" xfId="12909"/>
    <cellStyle name="Normal 3 2 3 4 4 2 3 2 2" xfId="27287"/>
    <cellStyle name="Normal 3 2 3 4 4 2 3 2 2 2" xfId="56021"/>
    <cellStyle name="Normal 3 2 3 4 4 2 3 2 3" xfId="41697"/>
    <cellStyle name="Normal 3 2 3 4 4 2 3 3" xfId="20124"/>
    <cellStyle name="Normal 3 2 3 4 4 2 3 3 2" xfId="48859"/>
    <cellStyle name="Normal 3 2 3 4 4 2 3 4" xfId="34535"/>
    <cellStyle name="Normal 3 2 3 4 4 2 4" xfId="9322"/>
    <cellStyle name="Normal 3 2 3 4 4 2 4 2" xfId="23705"/>
    <cellStyle name="Normal 3 2 3 4 4 2 4 2 2" xfId="52440"/>
    <cellStyle name="Normal 3 2 3 4 4 2 4 3" xfId="38116"/>
    <cellStyle name="Normal 3 2 3 4 4 2 5" xfId="16542"/>
    <cellStyle name="Normal 3 2 3 4 4 2 5 2" xfId="45278"/>
    <cellStyle name="Normal 3 2 3 4 4 2 6" xfId="30954"/>
    <cellStyle name="Normal 3 2 3 4 4 3" xfId="2884"/>
    <cellStyle name="Normal 3 2 3 4 4 3 2" xfId="6544"/>
    <cellStyle name="Normal 3 2 3 4 4 3 2 2" xfId="13804"/>
    <cellStyle name="Normal 3 2 3 4 4 3 2 2 2" xfId="28182"/>
    <cellStyle name="Normal 3 2 3 4 4 3 2 2 2 2" xfId="56916"/>
    <cellStyle name="Normal 3 2 3 4 4 3 2 2 3" xfId="42592"/>
    <cellStyle name="Normal 3 2 3 4 4 3 2 3" xfId="21019"/>
    <cellStyle name="Normal 3 2 3 4 4 3 2 3 2" xfId="49754"/>
    <cellStyle name="Normal 3 2 3 4 4 3 2 4" xfId="35430"/>
    <cellStyle name="Normal 3 2 3 4 4 3 3" xfId="10217"/>
    <cellStyle name="Normal 3 2 3 4 4 3 3 2" xfId="24600"/>
    <cellStyle name="Normal 3 2 3 4 4 3 3 2 2" xfId="53335"/>
    <cellStyle name="Normal 3 2 3 4 4 3 3 3" xfId="39011"/>
    <cellStyle name="Normal 3 2 3 4 4 3 4" xfId="17437"/>
    <cellStyle name="Normal 3 2 3 4 4 3 4 2" xfId="46173"/>
    <cellStyle name="Normal 3 2 3 4 4 3 5" xfId="31849"/>
    <cellStyle name="Normal 3 2 3 4 4 4" xfId="4749"/>
    <cellStyle name="Normal 3 2 3 4 4 4 2" xfId="12014"/>
    <cellStyle name="Normal 3 2 3 4 4 4 2 2" xfId="26392"/>
    <cellStyle name="Normal 3 2 3 4 4 4 2 2 2" xfId="55126"/>
    <cellStyle name="Normal 3 2 3 4 4 4 2 3" xfId="40802"/>
    <cellStyle name="Normal 3 2 3 4 4 4 3" xfId="19229"/>
    <cellStyle name="Normal 3 2 3 4 4 4 3 2" xfId="47964"/>
    <cellStyle name="Normal 3 2 3 4 4 4 4" xfId="33640"/>
    <cellStyle name="Normal 3 2 3 4 4 5" xfId="8421"/>
    <cellStyle name="Normal 3 2 3 4 4 5 2" xfId="22810"/>
    <cellStyle name="Normal 3 2 3 4 4 5 2 2" xfId="51545"/>
    <cellStyle name="Normal 3 2 3 4 4 5 3" xfId="37221"/>
    <cellStyle name="Normal 3 2 3 4 4 6" xfId="15647"/>
    <cellStyle name="Normal 3 2 3 4 4 6 2" xfId="44383"/>
    <cellStyle name="Normal 3 2 3 4 4 7" xfId="30059"/>
    <cellStyle name="Normal 3 2 3 4 5" xfId="1529"/>
    <cellStyle name="Normal 3 2 3 4 5 2" xfId="3333"/>
    <cellStyle name="Normal 3 2 3 4 5 2 2" xfId="6992"/>
    <cellStyle name="Normal 3 2 3 4 5 2 2 2" xfId="14252"/>
    <cellStyle name="Normal 3 2 3 4 5 2 2 2 2" xfId="28630"/>
    <cellStyle name="Normal 3 2 3 4 5 2 2 2 2 2" xfId="57364"/>
    <cellStyle name="Normal 3 2 3 4 5 2 2 2 3" xfId="43040"/>
    <cellStyle name="Normal 3 2 3 4 5 2 2 3" xfId="21467"/>
    <cellStyle name="Normal 3 2 3 4 5 2 2 3 2" xfId="50202"/>
    <cellStyle name="Normal 3 2 3 4 5 2 2 4" xfId="35878"/>
    <cellStyle name="Normal 3 2 3 4 5 2 3" xfId="10665"/>
    <cellStyle name="Normal 3 2 3 4 5 2 3 2" xfId="25048"/>
    <cellStyle name="Normal 3 2 3 4 5 2 3 2 2" xfId="53783"/>
    <cellStyle name="Normal 3 2 3 4 5 2 3 3" xfId="39459"/>
    <cellStyle name="Normal 3 2 3 4 5 2 4" xfId="17885"/>
    <cellStyle name="Normal 3 2 3 4 5 2 4 2" xfId="46621"/>
    <cellStyle name="Normal 3 2 3 4 5 2 5" xfId="32297"/>
    <cellStyle name="Normal 3 2 3 4 5 3" xfId="5202"/>
    <cellStyle name="Normal 3 2 3 4 5 3 2" xfId="12462"/>
    <cellStyle name="Normal 3 2 3 4 5 3 2 2" xfId="26840"/>
    <cellStyle name="Normal 3 2 3 4 5 3 2 2 2" xfId="55574"/>
    <cellStyle name="Normal 3 2 3 4 5 3 2 3" xfId="41250"/>
    <cellStyle name="Normal 3 2 3 4 5 3 3" xfId="19677"/>
    <cellStyle name="Normal 3 2 3 4 5 3 3 2" xfId="48412"/>
    <cellStyle name="Normal 3 2 3 4 5 3 4" xfId="34088"/>
    <cellStyle name="Normal 3 2 3 4 5 4" xfId="8875"/>
    <cellStyle name="Normal 3 2 3 4 5 4 2" xfId="23258"/>
    <cellStyle name="Normal 3 2 3 4 5 4 2 2" xfId="51993"/>
    <cellStyle name="Normal 3 2 3 4 5 4 3" xfId="37669"/>
    <cellStyle name="Normal 3 2 3 4 5 5" xfId="16095"/>
    <cellStyle name="Normal 3 2 3 4 5 5 2" xfId="44831"/>
    <cellStyle name="Normal 3 2 3 4 5 6" xfId="30507"/>
    <cellStyle name="Normal 3 2 3 4 6" xfId="2437"/>
    <cellStyle name="Normal 3 2 3 4 6 2" xfId="6097"/>
    <cellStyle name="Normal 3 2 3 4 6 2 2" xfId="13357"/>
    <cellStyle name="Normal 3 2 3 4 6 2 2 2" xfId="27735"/>
    <cellStyle name="Normal 3 2 3 4 6 2 2 2 2" xfId="56469"/>
    <cellStyle name="Normal 3 2 3 4 6 2 2 3" xfId="42145"/>
    <cellStyle name="Normal 3 2 3 4 6 2 3" xfId="20572"/>
    <cellStyle name="Normal 3 2 3 4 6 2 3 2" xfId="49307"/>
    <cellStyle name="Normal 3 2 3 4 6 2 4" xfId="34983"/>
    <cellStyle name="Normal 3 2 3 4 6 3" xfId="9770"/>
    <cellStyle name="Normal 3 2 3 4 6 3 2" xfId="24153"/>
    <cellStyle name="Normal 3 2 3 4 6 3 2 2" xfId="52888"/>
    <cellStyle name="Normal 3 2 3 4 6 3 3" xfId="38564"/>
    <cellStyle name="Normal 3 2 3 4 6 4" xfId="16990"/>
    <cellStyle name="Normal 3 2 3 4 6 4 2" xfId="45726"/>
    <cellStyle name="Normal 3 2 3 4 6 5" xfId="31402"/>
    <cellStyle name="Normal 3 2 3 4 7" xfId="4296"/>
    <cellStyle name="Normal 3 2 3 4 7 2" xfId="11566"/>
    <cellStyle name="Normal 3 2 3 4 7 2 2" xfId="25945"/>
    <cellStyle name="Normal 3 2 3 4 7 2 2 2" xfId="54679"/>
    <cellStyle name="Normal 3 2 3 4 7 2 3" xfId="40355"/>
    <cellStyle name="Normal 3 2 3 4 7 3" xfId="18782"/>
    <cellStyle name="Normal 3 2 3 4 7 3 2" xfId="47517"/>
    <cellStyle name="Normal 3 2 3 4 7 4" xfId="33193"/>
    <cellStyle name="Normal 3 2 3 4 8" xfId="7965"/>
    <cellStyle name="Normal 3 2 3 4 8 2" xfId="22363"/>
    <cellStyle name="Normal 3 2 3 4 8 2 2" xfId="51098"/>
    <cellStyle name="Normal 3 2 3 4 8 3" xfId="36774"/>
    <cellStyle name="Normal 3 2 3 4 9" xfId="15200"/>
    <cellStyle name="Normal 3 2 3 4 9 2" xfId="43936"/>
    <cellStyle name="Normal 3 2 3 5" xfId="543"/>
    <cellStyle name="Normal 3 2 3 5 2" xfId="837"/>
    <cellStyle name="Normal 3 2 3 5 2 2" xfId="1285"/>
    <cellStyle name="Normal 3 2 3 5 2 2 2" xfId="2268"/>
    <cellStyle name="Normal 3 2 3 5 2 2 2 2" xfId="4060"/>
    <cellStyle name="Normal 3 2 3 5 2 2 2 2 2" xfId="7719"/>
    <cellStyle name="Normal 3 2 3 5 2 2 2 2 2 2" xfId="14979"/>
    <cellStyle name="Normal 3 2 3 5 2 2 2 2 2 2 2" xfId="29357"/>
    <cellStyle name="Normal 3 2 3 5 2 2 2 2 2 2 2 2" xfId="58091"/>
    <cellStyle name="Normal 3 2 3 5 2 2 2 2 2 2 3" xfId="43767"/>
    <cellStyle name="Normal 3 2 3 5 2 2 2 2 2 3" xfId="22194"/>
    <cellStyle name="Normal 3 2 3 5 2 2 2 2 2 3 2" xfId="50929"/>
    <cellStyle name="Normal 3 2 3 5 2 2 2 2 2 4" xfId="36605"/>
    <cellStyle name="Normal 3 2 3 5 2 2 2 2 3" xfId="11392"/>
    <cellStyle name="Normal 3 2 3 5 2 2 2 2 3 2" xfId="25775"/>
    <cellStyle name="Normal 3 2 3 5 2 2 2 2 3 2 2" xfId="54510"/>
    <cellStyle name="Normal 3 2 3 5 2 2 2 2 3 3" xfId="40186"/>
    <cellStyle name="Normal 3 2 3 5 2 2 2 2 4" xfId="18612"/>
    <cellStyle name="Normal 3 2 3 5 2 2 2 2 4 2" xfId="47348"/>
    <cellStyle name="Normal 3 2 3 5 2 2 2 2 5" xfId="33024"/>
    <cellStyle name="Normal 3 2 3 5 2 2 2 3" xfId="5929"/>
    <cellStyle name="Normal 3 2 3 5 2 2 2 3 2" xfId="13189"/>
    <cellStyle name="Normal 3 2 3 5 2 2 2 3 2 2" xfId="27567"/>
    <cellStyle name="Normal 3 2 3 5 2 2 2 3 2 2 2" xfId="56301"/>
    <cellStyle name="Normal 3 2 3 5 2 2 2 3 2 3" xfId="41977"/>
    <cellStyle name="Normal 3 2 3 5 2 2 2 3 3" xfId="20404"/>
    <cellStyle name="Normal 3 2 3 5 2 2 2 3 3 2" xfId="49139"/>
    <cellStyle name="Normal 3 2 3 5 2 2 2 3 4" xfId="34815"/>
    <cellStyle name="Normal 3 2 3 5 2 2 2 4" xfId="9602"/>
    <cellStyle name="Normal 3 2 3 5 2 2 2 4 2" xfId="23985"/>
    <cellStyle name="Normal 3 2 3 5 2 2 2 4 2 2" xfId="52720"/>
    <cellStyle name="Normal 3 2 3 5 2 2 2 4 3" xfId="38396"/>
    <cellStyle name="Normal 3 2 3 5 2 2 2 5" xfId="16822"/>
    <cellStyle name="Normal 3 2 3 5 2 2 2 5 2" xfId="45558"/>
    <cellStyle name="Normal 3 2 3 5 2 2 2 6" xfId="31234"/>
    <cellStyle name="Normal 3 2 3 5 2 2 3" xfId="3164"/>
    <cellStyle name="Normal 3 2 3 5 2 2 3 2" xfId="6824"/>
    <cellStyle name="Normal 3 2 3 5 2 2 3 2 2" xfId="14084"/>
    <cellStyle name="Normal 3 2 3 5 2 2 3 2 2 2" xfId="28462"/>
    <cellStyle name="Normal 3 2 3 5 2 2 3 2 2 2 2" xfId="57196"/>
    <cellStyle name="Normal 3 2 3 5 2 2 3 2 2 3" xfId="42872"/>
    <cellStyle name="Normal 3 2 3 5 2 2 3 2 3" xfId="21299"/>
    <cellStyle name="Normal 3 2 3 5 2 2 3 2 3 2" xfId="50034"/>
    <cellStyle name="Normal 3 2 3 5 2 2 3 2 4" xfId="35710"/>
    <cellStyle name="Normal 3 2 3 5 2 2 3 3" xfId="10497"/>
    <cellStyle name="Normal 3 2 3 5 2 2 3 3 2" xfId="24880"/>
    <cellStyle name="Normal 3 2 3 5 2 2 3 3 2 2" xfId="53615"/>
    <cellStyle name="Normal 3 2 3 5 2 2 3 3 3" xfId="39291"/>
    <cellStyle name="Normal 3 2 3 5 2 2 3 4" xfId="17717"/>
    <cellStyle name="Normal 3 2 3 5 2 2 3 4 2" xfId="46453"/>
    <cellStyle name="Normal 3 2 3 5 2 2 3 5" xfId="32129"/>
    <cellStyle name="Normal 3 2 3 5 2 2 4" xfId="5029"/>
    <cellStyle name="Normal 3 2 3 5 2 2 4 2" xfId="12294"/>
    <cellStyle name="Normal 3 2 3 5 2 2 4 2 2" xfId="26672"/>
    <cellStyle name="Normal 3 2 3 5 2 2 4 2 2 2" xfId="55406"/>
    <cellStyle name="Normal 3 2 3 5 2 2 4 2 3" xfId="41082"/>
    <cellStyle name="Normal 3 2 3 5 2 2 4 3" xfId="19509"/>
    <cellStyle name="Normal 3 2 3 5 2 2 4 3 2" xfId="48244"/>
    <cellStyle name="Normal 3 2 3 5 2 2 4 4" xfId="33920"/>
    <cellStyle name="Normal 3 2 3 5 2 2 5" xfId="8701"/>
    <cellStyle name="Normal 3 2 3 5 2 2 5 2" xfId="23090"/>
    <cellStyle name="Normal 3 2 3 5 2 2 5 2 2" xfId="51825"/>
    <cellStyle name="Normal 3 2 3 5 2 2 5 3" xfId="37501"/>
    <cellStyle name="Normal 3 2 3 5 2 2 6" xfId="15927"/>
    <cellStyle name="Normal 3 2 3 5 2 2 6 2" xfId="44663"/>
    <cellStyle name="Normal 3 2 3 5 2 2 7" xfId="30339"/>
    <cellStyle name="Normal 3 2 3 5 2 3" xfId="1821"/>
    <cellStyle name="Normal 3 2 3 5 2 3 2" xfId="3613"/>
    <cellStyle name="Normal 3 2 3 5 2 3 2 2" xfId="7272"/>
    <cellStyle name="Normal 3 2 3 5 2 3 2 2 2" xfId="14532"/>
    <cellStyle name="Normal 3 2 3 5 2 3 2 2 2 2" xfId="28910"/>
    <cellStyle name="Normal 3 2 3 5 2 3 2 2 2 2 2" xfId="57644"/>
    <cellStyle name="Normal 3 2 3 5 2 3 2 2 2 3" xfId="43320"/>
    <cellStyle name="Normal 3 2 3 5 2 3 2 2 3" xfId="21747"/>
    <cellStyle name="Normal 3 2 3 5 2 3 2 2 3 2" xfId="50482"/>
    <cellStyle name="Normal 3 2 3 5 2 3 2 2 4" xfId="36158"/>
    <cellStyle name="Normal 3 2 3 5 2 3 2 3" xfId="10945"/>
    <cellStyle name="Normal 3 2 3 5 2 3 2 3 2" xfId="25328"/>
    <cellStyle name="Normal 3 2 3 5 2 3 2 3 2 2" xfId="54063"/>
    <cellStyle name="Normal 3 2 3 5 2 3 2 3 3" xfId="39739"/>
    <cellStyle name="Normal 3 2 3 5 2 3 2 4" xfId="18165"/>
    <cellStyle name="Normal 3 2 3 5 2 3 2 4 2" xfId="46901"/>
    <cellStyle name="Normal 3 2 3 5 2 3 2 5" xfId="32577"/>
    <cellStyle name="Normal 3 2 3 5 2 3 3" xfId="5482"/>
    <cellStyle name="Normal 3 2 3 5 2 3 3 2" xfId="12742"/>
    <cellStyle name="Normal 3 2 3 5 2 3 3 2 2" xfId="27120"/>
    <cellStyle name="Normal 3 2 3 5 2 3 3 2 2 2" xfId="55854"/>
    <cellStyle name="Normal 3 2 3 5 2 3 3 2 3" xfId="41530"/>
    <cellStyle name="Normal 3 2 3 5 2 3 3 3" xfId="19957"/>
    <cellStyle name="Normal 3 2 3 5 2 3 3 3 2" xfId="48692"/>
    <cellStyle name="Normal 3 2 3 5 2 3 3 4" xfId="34368"/>
    <cellStyle name="Normal 3 2 3 5 2 3 4" xfId="9155"/>
    <cellStyle name="Normal 3 2 3 5 2 3 4 2" xfId="23538"/>
    <cellStyle name="Normal 3 2 3 5 2 3 4 2 2" xfId="52273"/>
    <cellStyle name="Normal 3 2 3 5 2 3 4 3" xfId="37949"/>
    <cellStyle name="Normal 3 2 3 5 2 3 5" xfId="16375"/>
    <cellStyle name="Normal 3 2 3 5 2 3 5 2" xfId="45111"/>
    <cellStyle name="Normal 3 2 3 5 2 3 6" xfId="30787"/>
    <cellStyle name="Normal 3 2 3 5 2 4" xfId="2717"/>
    <cellStyle name="Normal 3 2 3 5 2 4 2" xfId="6377"/>
    <cellStyle name="Normal 3 2 3 5 2 4 2 2" xfId="13637"/>
    <cellStyle name="Normal 3 2 3 5 2 4 2 2 2" xfId="28015"/>
    <cellStyle name="Normal 3 2 3 5 2 4 2 2 2 2" xfId="56749"/>
    <cellStyle name="Normal 3 2 3 5 2 4 2 2 3" xfId="42425"/>
    <cellStyle name="Normal 3 2 3 5 2 4 2 3" xfId="20852"/>
    <cellStyle name="Normal 3 2 3 5 2 4 2 3 2" xfId="49587"/>
    <cellStyle name="Normal 3 2 3 5 2 4 2 4" xfId="35263"/>
    <cellStyle name="Normal 3 2 3 5 2 4 3" xfId="10050"/>
    <cellStyle name="Normal 3 2 3 5 2 4 3 2" xfId="24433"/>
    <cellStyle name="Normal 3 2 3 5 2 4 3 2 2" xfId="53168"/>
    <cellStyle name="Normal 3 2 3 5 2 4 3 3" xfId="38844"/>
    <cellStyle name="Normal 3 2 3 5 2 4 4" xfId="17270"/>
    <cellStyle name="Normal 3 2 3 5 2 4 4 2" xfId="46006"/>
    <cellStyle name="Normal 3 2 3 5 2 4 5" xfId="31682"/>
    <cellStyle name="Normal 3 2 3 5 2 5" xfId="4582"/>
    <cellStyle name="Normal 3 2 3 5 2 5 2" xfId="11847"/>
    <cellStyle name="Normal 3 2 3 5 2 5 2 2" xfId="26225"/>
    <cellStyle name="Normal 3 2 3 5 2 5 2 2 2" xfId="54959"/>
    <cellStyle name="Normal 3 2 3 5 2 5 2 3" xfId="40635"/>
    <cellStyle name="Normal 3 2 3 5 2 5 3" xfId="19062"/>
    <cellStyle name="Normal 3 2 3 5 2 5 3 2" xfId="47797"/>
    <cellStyle name="Normal 3 2 3 5 2 5 4" xfId="33473"/>
    <cellStyle name="Normal 3 2 3 5 2 6" xfId="8254"/>
    <cellStyle name="Normal 3 2 3 5 2 6 2" xfId="22643"/>
    <cellStyle name="Normal 3 2 3 5 2 6 2 2" xfId="51378"/>
    <cellStyle name="Normal 3 2 3 5 2 6 3" xfId="37054"/>
    <cellStyle name="Normal 3 2 3 5 2 7" xfId="15480"/>
    <cellStyle name="Normal 3 2 3 5 2 7 2" xfId="44216"/>
    <cellStyle name="Normal 3 2 3 5 2 8" xfId="29892"/>
    <cellStyle name="Normal 3 2 3 5 3" xfId="1061"/>
    <cellStyle name="Normal 3 2 3 5 3 2" xfId="2044"/>
    <cellStyle name="Normal 3 2 3 5 3 2 2" xfId="3836"/>
    <cellStyle name="Normal 3 2 3 5 3 2 2 2" xfId="7495"/>
    <cellStyle name="Normal 3 2 3 5 3 2 2 2 2" xfId="14755"/>
    <cellStyle name="Normal 3 2 3 5 3 2 2 2 2 2" xfId="29133"/>
    <cellStyle name="Normal 3 2 3 5 3 2 2 2 2 2 2" xfId="57867"/>
    <cellStyle name="Normal 3 2 3 5 3 2 2 2 2 3" xfId="43543"/>
    <cellStyle name="Normal 3 2 3 5 3 2 2 2 3" xfId="21970"/>
    <cellStyle name="Normal 3 2 3 5 3 2 2 2 3 2" xfId="50705"/>
    <cellStyle name="Normal 3 2 3 5 3 2 2 2 4" xfId="36381"/>
    <cellStyle name="Normal 3 2 3 5 3 2 2 3" xfId="11168"/>
    <cellStyle name="Normal 3 2 3 5 3 2 2 3 2" xfId="25551"/>
    <cellStyle name="Normal 3 2 3 5 3 2 2 3 2 2" xfId="54286"/>
    <cellStyle name="Normal 3 2 3 5 3 2 2 3 3" xfId="39962"/>
    <cellStyle name="Normal 3 2 3 5 3 2 2 4" xfId="18388"/>
    <cellStyle name="Normal 3 2 3 5 3 2 2 4 2" xfId="47124"/>
    <cellStyle name="Normal 3 2 3 5 3 2 2 5" xfId="32800"/>
    <cellStyle name="Normal 3 2 3 5 3 2 3" xfId="5705"/>
    <cellStyle name="Normal 3 2 3 5 3 2 3 2" xfId="12965"/>
    <cellStyle name="Normal 3 2 3 5 3 2 3 2 2" xfId="27343"/>
    <cellStyle name="Normal 3 2 3 5 3 2 3 2 2 2" xfId="56077"/>
    <cellStyle name="Normal 3 2 3 5 3 2 3 2 3" xfId="41753"/>
    <cellStyle name="Normal 3 2 3 5 3 2 3 3" xfId="20180"/>
    <cellStyle name="Normal 3 2 3 5 3 2 3 3 2" xfId="48915"/>
    <cellStyle name="Normal 3 2 3 5 3 2 3 4" xfId="34591"/>
    <cellStyle name="Normal 3 2 3 5 3 2 4" xfId="9378"/>
    <cellStyle name="Normal 3 2 3 5 3 2 4 2" xfId="23761"/>
    <cellStyle name="Normal 3 2 3 5 3 2 4 2 2" xfId="52496"/>
    <cellStyle name="Normal 3 2 3 5 3 2 4 3" xfId="38172"/>
    <cellStyle name="Normal 3 2 3 5 3 2 5" xfId="16598"/>
    <cellStyle name="Normal 3 2 3 5 3 2 5 2" xfId="45334"/>
    <cellStyle name="Normal 3 2 3 5 3 2 6" xfId="31010"/>
    <cellStyle name="Normal 3 2 3 5 3 3" xfId="2940"/>
    <cellStyle name="Normal 3 2 3 5 3 3 2" xfId="6600"/>
    <cellStyle name="Normal 3 2 3 5 3 3 2 2" xfId="13860"/>
    <cellStyle name="Normal 3 2 3 5 3 3 2 2 2" xfId="28238"/>
    <cellStyle name="Normal 3 2 3 5 3 3 2 2 2 2" xfId="56972"/>
    <cellStyle name="Normal 3 2 3 5 3 3 2 2 3" xfId="42648"/>
    <cellStyle name="Normal 3 2 3 5 3 3 2 3" xfId="21075"/>
    <cellStyle name="Normal 3 2 3 5 3 3 2 3 2" xfId="49810"/>
    <cellStyle name="Normal 3 2 3 5 3 3 2 4" xfId="35486"/>
    <cellStyle name="Normal 3 2 3 5 3 3 3" xfId="10273"/>
    <cellStyle name="Normal 3 2 3 5 3 3 3 2" xfId="24656"/>
    <cellStyle name="Normal 3 2 3 5 3 3 3 2 2" xfId="53391"/>
    <cellStyle name="Normal 3 2 3 5 3 3 3 3" xfId="39067"/>
    <cellStyle name="Normal 3 2 3 5 3 3 4" xfId="17493"/>
    <cellStyle name="Normal 3 2 3 5 3 3 4 2" xfId="46229"/>
    <cellStyle name="Normal 3 2 3 5 3 3 5" xfId="31905"/>
    <cellStyle name="Normal 3 2 3 5 3 4" xfId="4805"/>
    <cellStyle name="Normal 3 2 3 5 3 4 2" xfId="12070"/>
    <cellStyle name="Normal 3 2 3 5 3 4 2 2" xfId="26448"/>
    <cellStyle name="Normal 3 2 3 5 3 4 2 2 2" xfId="55182"/>
    <cellStyle name="Normal 3 2 3 5 3 4 2 3" xfId="40858"/>
    <cellStyle name="Normal 3 2 3 5 3 4 3" xfId="19285"/>
    <cellStyle name="Normal 3 2 3 5 3 4 3 2" xfId="48020"/>
    <cellStyle name="Normal 3 2 3 5 3 4 4" xfId="33696"/>
    <cellStyle name="Normal 3 2 3 5 3 5" xfId="8477"/>
    <cellStyle name="Normal 3 2 3 5 3 5 2" xfId="22866"/>
    <cellStyle name="Normal 3 2 3 5 3 5 2 2" xfId="51601"/>
    <cellStyle name="Normal 3 2 3 5 3 5 3" xfId="37277"/>
    <cellStyle name="Normal 3 2 3 5 3 6" xfId="15703"/>
    <cellStyle name="Normal 3 2 3 5 3 6 2" xfId="44439"/>
    <cellStyle name="Normal 3 2 3 5 3 7" xfId="30115"/>
    <cellStyle name="Normal 3 2 3 5 4" xfId="1592"/>
    <cellStyle name="Normal 3 2 3 5 4 2" xfId="3389"/>
    <cellStyle name="Normal 3 2 3 5 4 2 2" xfId="7048"/>
    <cellStyle name="Normal 3 2 3 5 4 2 2 2" xfId="14308"/>
    <cellStyle name="Normal 3 2 3 5 4 2 2 2 2" xfId="28686"/>
    <cellStyle name="Normal 3 2 3 5 4 2 2 2 2 2" xfId="57420"/>
    <cellStyle name="Normal 3 2 3 5 4 2 2 2 3" xfId="43096"/>
    <cellStyle name="Normal 3 2 3 5 4 2 2 3" xfId="21523"/>
    <cellStyle name="Normal 3 2 3 5 4 2 2 3 2" xfId="50258"/>
    <cellStyle name="Normal 3 2 3 5 4 2 2 4" xfId="35934"/>
    <cellStyle name="Normal 3 2 3 5 4 2 3" xfId="10721"/>
    <cellStyle name="Normal 3 2 3 5 4 2 3 2" xfId="25104"/>
    <cellStyle name="Normal 3 2 3 5 4 2 3 2 2" xfId="53839"/>
    <cellStyle name="Normal 3 2 3 5 4 2 3 3" xfId="39515"/>
    <cellStyle name="Normal 3 2 3 5 4 2 4" xfId="17941"/>
    <cellStyle name="Normal 3 2 3 5 4 2 4 2" xfId="46677"/>
    <cellStyle name="Normal 3 2 3 5 4 2 5" xfId="32353"/>
    <cellStyle name="Normal 3 2 3 5 4 3" xfId="5258"/>
    <cellStyle name="Normal 3 2 3 5 4 3 2" xfId="12518"/>
    <cellStyle name="Normal 3 2 3 5 4 3 2 2" xfId="26896"/>
    <cellStyle name="Normal 3 2 3 5 4 3 2 2 2" xfId="55630"/>
    <cellStyle name="Normal 3 2 3 5 4 3 2 3" xfId="41306"/>
    <cellStyle name="Normal 3 2 3 5 4 3 3" xfId="19733"/>
    <cellStyle name="Normal 3 2 3 5 4 3 3 2" xfId="48468"/>
    <cellStyle name="Normal 3 2 3 5 4 3 4" xfId="34144"/>
    <cellStyle name="Normal 3 2 3 5 4 4" xfId="8931"/>
    <cellStyle name="Normal 3 2 3 5 4 4 2" xfId="23314"/>
    <cellStyle name="Normal 3 2 3 5 4 4 2 2" xfId="52049"/>
    <cellStyle name="Normal 3 2 3 5 4 4 3" xfId="37725"/>
    <cellStyle name="Normal 3 2 3 5 4 5" xfId="16151"/>
    <cellStyle name="Normal 3 2 3 5 4 5 2" xfId="44887"/>
    <cellStyle name="Normal 3 2 3 5 4 6" xfId="30563"/>
    <cellStyle name="Normal 3 2 3 5 5" xfId="2493"/>
    <cellStyle name="Normal 3 2 3 5 5 2" xfId="6153"/>
    <cellStyle name="Normal 3 2 3 5 5 2 2" xfId="13413"/>
    <cellStyle name="Normal 3 2 3 5 5 2 2 2" xfId="27791"/>
    <cellStyle name="Normal 3 2 3 5 5 2 2 2 2" xfId="56525"/>
    <cellStyle name="Normal 3 2 3 5 5 2 2 3" xfId="42201"/>
    <cellStyle name="Normal 3 2 3 5 5 2 3" xfId="20628"/>
    <cellStyle name="Normal 3 2 3 5 5 2 3 2" xfId="49363"/>
    <cellStyle name="Normal 3 2 3 5 5 2 4" xfId="35039"/>
    <cellStyle name="Normal 3 2 3 5 5 3" xfId="9826"/>
    <cellStyle name="Normal 3 2 3 5 5 3 2" xfId="24209"/>
    <cellStyle name="Normal 3 2 3 5 5 3 2 2" xfId="52944"/>
    <cellStyle name="Normal 3 2 3 5 5 3 3" xfId="38620"/>
    <cellStyle name="Normal 3 2 3 5 5 4" xfId="17046"/>
    <cellStyle name="Normal 3 2 3 5 5 4 2" xfId="45782"/>
    <cellStyle name="Normal 3 2 3 5 5 5" xfId="31458"/>
    <cellStyle name="Normal 3 2 3 5 6" xfId="4355"/>
    <cellStyle name="Normal 3 2 3 5 6 2" xfId="11623"/>
    <cellStyle name="Normal 3 2 3 5 6 2 2" xfId="26001"/>
    <cellStyle name="Normal 3 2 3 5 6 2 2 2" xfId="54735"/>
    <cellStyle name="Normal 3 2 3 5 6 2 3" xfId="40411"/>
    <cellStyle name="Normal 3 2 3 5 6 3" xfId="18838"/>
    <cellStyle name="Normal 3 2 3 5 6 3 2" xfId="47573"/>
    <cellStyle name="Normal 3 2 3 5 6 4" xfId="33249"/>
    <cellStyle name="Normal 3 2 3 5 7" xfId="8026"/>
    <cellStyle name="Normal 3 2 3 5 7 2" xfId="22419"/>
    <cellStyle name="Normal 3 2 3 5 7 2 2" xfId="51154"/>
    <cellStyle name="Normal 3 2 3 5 7 3" xfId="36830"/>
    <cellStyle name="Normal 3 2 3 5 8" xfId="15256"/>
    <cellStyle name="Normal 3 2 3 5 8 2" xfId="43992"/>
    <cellStyle name="Normal 3 2 3 5 9" xfId="29668"/>
    <cellStyle name="Normal 3 2 3 6" xfId="722"/>
    <cellStyle name="Normal 3 2 3 6 2" xfId="1173"/>
    <cellStyle name="Normal 3 2 3 6 2 2" xfId="2156"/>
    <cellStyle name="Normal 3 2 3 6 2 2 2" xfId="3948"/>
    <cellStyle name="Normal 3 2 3 6 2 2 2 2" xfId="7607"/>
    <cellStyle name="Normal 3 2 3 6 2 2 2 2 2" xfId="14867"/>
    <cellStyle name="Normal 3 2 3 6 2 2 2 2 2 2" xfId="29245"/>
    <cellStyle name="Normal 3 2 3 6 2 2 2 2 2 2 2" xfId="57979"/>
    <cellStyle name="Normal 3 2 3 6 2 2 2 2 2 3" xfId="43655"/>
    <cellStyle name="Normal 3 2 3 6 2 2 2 2 3" xfId="22082"/>
    <cellStyle name="Normal 3 2 3 6 2 2 2 2 3 2" xfId="50817"/>
    <cellStyle name="Normal 3 2 3 6 2 2 2 2 4" xfId="36493"/>
    <cellStyle name="Normal 3 2 3 6 2 2 2 3" xfId="11280"/>
    <cellStyle name="Normal 3 2 3 6 2 2 2 3 2" xfId="25663"/>
    <cellStyle name="Normal 3 2 3 6 2 2 2 3 2 2" xfId="54398"/>
    <cellStyle name="Normal 3 2 3 6 2 2 2 3 3" xfId="40074"/>
    <cellStyle name="Normal 3 2 3 6 2 2 2 4" xfId="18500"/>
    <cellStyle name="Normal 3 2 3 6 2 2 2 4 2" xfId="47236"/>
    <cellStyle name="Normal 3 2 3 6 2 2 2 5" xfId="32912"/>
    <cellStyle name="Normal 3 2 3 6 2 2 3" xfId="5817"/>
    <cellStyle name="Normal 3 2 3 6 2 2 3 2" xfId="13077"/>
    <cellStyle name="Normal 3 2 3 6 2 2 3 2 2" xfId="27455"/>
    <cellStyle name="Normal 3 2 3 6 2 2 3 2 2 2" xfId="56189"/>
    <cellStyle name="Normal 3 2 3 6 2 2 3 2 3" xfId="41865"/>
    <cellStyle name="Normal 3 2 3 6 2 2 3 3" xfId="20292"/>
    <cellStyle name="Normal 3 2 3 6 2 2 3 3 2" xfId="49027"/>
    <cellStyle name="Normal 3 2 3 6 2 2 3 4" xfId="34703"/>
    <cellStyle name="Normal 3 2 3 6 2 2 4" xfId="9490"/>
    <cellStyle name="Normal 3 2 3 6 2 2 4 2" xfId="23873"/>
    <cellStyle name="Normal 3 2 3 6 2 2 4 2 2" xfId="52608"/>
    <cellStyle name="Normal 3 2 3 6 2 2 4 3" xfId="38284"/>
    <cellStyle name="Normal 3 2 3 6 2 2 5" xfId="16710"/>
    <cellStyle name="Normal 3 2 3 6 2 2 5 2" xfId="45446"/>
    <cellStyle name="Normal 3 2 3 6 2 2 6" xfId="31122"/>
    <cellStyle name="Normal 3 2 3 6 2 3" xfId="3052"/>
    <cellStyle name="Normal 3 2 3 6 2 3 2" xfId="6712"/>
    <cellStyle name="Normal 3 2 3 6 2 3 2 2" xfId="13972"/>
    <cellStyle name="Normal 3 2 3 6 2 3 2 2 2" xfId="28350"/>
    <cellStyle name="Normal 3 2 3 6 2 3 2 2 2 2" xfId="57084"/>
    <cellStyle name="Normal 3 2 3 6 2 3 2 2 3" xfId="42760"/>
    <cellStyle name="Normal 3 2 3 6 2 3 2 3" xfId="21187"/>
    <cellStyle name="Normal 3 2 3 6 2 3 2 3 2" xfId="49922"/>
    <cellStyle name="Normal 3 2 3 6 2 3 2 4" xfId="35598"/>
    <cellStyle name="Normal 3 2 3 6 2 3 3" xfId="10385"/>
    <cellStyle name="Normal 3 2 3 6 2 3 3 2" xfId="24768"/>
    <cellStyle name="Normal 3 2 3 6 2 3 3 2 2" xfId="53503"/>
    <cellStyle name="Normal 3 2 3 6 2 3 3 3" xfId="39179"/>
    <cellStyle name="Normal 3 2 3 6 2 3 4" xfId="17605"/>
    <cellStyle name="Normal 3 2 3 6 2 3 4 2" xfId="46341"/>
    <cellStyle name="Normal 3 2 3 6 2 3 5" xfId="32017"/>
    <cellStyle name="Normal 3 2 3 6 2 4" xfId="4917"/>
    <cellStyle name="Normal 3 2 3 6 2 4 2" xfId="12182"/>
    <cellStyle name="Normal 3 2 3 6 2 4 2 2" xfId="26560"/>
    <cellStyle name="Normal 3 2 3 6 2 4 2 2 2" xfId="55294"/>
    <cellStyle name="Normal 3 2 3 6 2 4 2 3" xfId="40970"/>
    <cellStyle name="Normal 3 2 3 6 2 4 3" xfId="19397"/>
    <cellStyle name="Normal 3 2 3 6 2 4 3 2" xfId="48132"/>
    <cellStyle name="Normal 3 2 3 6 2 4 4" xfId="33808"/>
    <cellStyle name="Normal 3 2 3 6 2 5" xfId="8589"/>
    <cellStyle name="Normal 3 2 3 6 2 5 2" xfId="22978"/>
    <cellStyle name="Normal 3 2 3 6 2 5 2 2" xfId="51713"/>
    <cellStyle name="Normal 3 2 3 6 2 5 3" xfId="37389"/>
    <cellStyle name="Normal 3 2 3 6 2 6" xfId="15815"/>
    <cellStyle name="Normal 3 2 3 6 2 6 2" xfId="44551"/>
    <cellStyle name="Normal 3 2 3 6 2 7" xfId="30227"/>
    <cellStyle name="Normal 3 2 3 6 3" xfId="1709"/>
    <cellStyle name="Normal 3 2 3 6 3 2" xfId="3501"/>
    <cellStyle name="Normal 3 2 3 6 3 2 2" xfId="7160"/>
    <cellStyle name="Normal 3 2 3 6 3 2 2 2" xfId="14420"/>
    <cellStyle name="Normal 3 2 3 6 3 2 2 2 2" xfId="28798"/>
    <cellStyle name="Normal 3 2 3 6 3 2 2 2 2 2" xfId="57532"/>
    <cellStyle name="Normal 3 2 3 6 3 2 2 2 3" xfId="43208"/>
    <cellStyle name="Normal 3 2 3 6 3 2 2 3" xfId="21635"/>
    <cellStyle name="Normal 3 2 3 6 3 2 2 3 2" xfId="50370"/>
    <cellStyle name="Normal 3 2 3 6 3 2 2 4" xfId="36046"/>
    <cellStyle name="Normal 3 2 3 6 3 2 3" xfId="10833"/>
    <cellStyle name="Normal 3 2 3 6 3 2 3 2" xfId="25216"/>
    <cellStyle name="Normal 3 2 3 6 3 2 3 2 2" xfId="53951"/>
    <cellStyle name="Normal 3 2 3 6 3 2 3 3" xfId="39627"/>
    <cellStyle name="Normal 3 2 3 6 3 2 4" xfId="18053"/>
    <cellStyle name="Normal 3 2 3 6 3 2 4 2" xfId="46789"/>
    <cellStyle name="Normal 3 2 3 6 3 2 5" xfId="32465"/>
    <cellStyle name="Normal 3 2 3 6 3 3" xfId="5370"/>
    <cellStyle name="Normal 3 2 3 6 3 3 2" xfId="12630"/>
    <cellStyle name="Normal 3 2 3 6 3 3 2 2" xfId="27008"/>
    <cellStyle name="Normal 3 2 3 6 3 3 2 2 2" xfId="55742"/>
    <cellStyle name="Normal 3 2 3 6 3 3 2 3" xfId="41418"/>
    <cellStyle name="Normal 3 2 3 6 3 3 3" xfId="19845"/>
    <cellStyle name="Normal 3 2 3 6 3 3 3 2" xfId="48580"/>
    <cellStyle name="Normal 3 2 3 6 3 3 4" xfId="34256"/>
    <cellStyle name="Normal 3 2 3 6 3 4" xfId="9043"/>
    <cellStyle name="Normal 3 2 3 6 3 4 2" xfId="23426"/>
    <cellStyle name="Normal 3 2 3 6 3 4 2 2" xfId="52161"/>
    <cellStyle name="Normal 3 2 3 6 3 4 3" xfId="37837"/>
    <cellStyle name="Normal 3 2 3 6 3 5" xfId="16263"/>
    <cellStyle name="Normal 3 2 3 6 3 5 2" xfId="44999"/>
    <cellStyle name="Normal 3 2 3 6 3 6" xfId="30675"/>
    <cellStyle name="Normal 3 2 3 6 4" xfId="2605"/>
    <cellStyle name="Normal 3 2 3 6 4 2" xfId="6265"/>
    <cellStyle name="Normal 3 2 3 6 4 2 2" xfId="13525"/>
    <cellStyle name="Normal 3 2 3 6 4 2 2 2" xfId="27903"/>
    <cellStyle name="Normal 3 2 3 6 4 2 2 2 2" xfId="56637"/>
    <cellStyle name="Normal 3 2 3 6 4 2 2 3" xfId="42313"/>
    <cellStyle name="Normal 3 2 3 6 4 2 3" xfId="20740"/>
    <cellStyle name="Normal 3 2 3 6 4 2 3 2" xfId="49475"/>
    <cellStyle name="Normal 3 2 3 6 4 2 4" xfId="35151"/>
    <cellStyle name="Normal 3 2 3 6 4 3" xfId="9938"/>
    <cellStyle name="Normal 3 2 3 6 4 3 2" xfId="24321"/>
    <cellStyle name="Normal 3 2 3 6 4 3 2 2" xfId="53056"/>
    <cellStyle name="Normal 3 2 3 6 4 3 3" xfId="38732"/>
    <cellStyle name="Normal 3 2 3 6 4 4" xfId="17158"/>
    <cellStyle name="Normal 3 2 3 6 4 4 2" xfId="45894"/>
    <cellStyle name="Normal 3 2 3 6 4 5" xfId="31570"/>
    <cellStyle name="Normal 3 2 3 6 5" xfId="4469"/>
    <cellStyle name="Normal 3 2 3 6 5 2" xfId="11735"/>
    <cellStyle name="Normal 3 2 3 6 5 2 2" xfId="26113"/>
    <cellStyle name="Normal 3 2 3 6 5 2 2 2" xfId="54847"/>
    <cellStyle name="Normal 3 2 3 6 5 2 3" xfId="40523"/>
    <cellStyle name="Normal 3 2 3 6 5 3" xfId="18950"/>
    <cellStyle name="Normal 3 2 3 6 5 3 2" xfId="47685"/>
    <cellStyle name="Normal 3 2 3 6 5 4" xfId="33361"/>
    <cellStyle name="Normal 3 2 3 6 6" xfId="8142"/>
    <cellStyle name="Normal 3 2 3 6 6 2" xfId="22531"/>
    <cellStyle name="Normal 3 2 3 6 6 2 2" xfId="51266"/>
    <cellStyle name="Normal 3 2 3 6 6 3" xfId="36942"/>
    <cellStyle name="Normal 3 2 3 6 7" xfId="15368"/>
    <cellStyle name="Normal 3 2 3 6 7 2" xfId="44104"/>
    <cellStyle name="Normal 3 2 3 6 8" xfId="29780"/>
    <cellStyle name="Normal 3 2 3 7" xfId="949"/>
    <cellStyle name="Normal 3 2 3 7 2" xfId="1932"/>
    <cellStyle name="Normal 3 2 3 7 2 2" xfId="3724"/>
    <cellStyle name="Normal 3 2 3 7 2 2 2" xfId="7383"/>
    <cellStyle name="Normal 3 2 3 7 2 2 2 2" xfId="14643"/>
    <cellStyle name="Normal 3 2 3 7 2 2 2 2 2" xfId="29021"/>
    <cellStyle name="Normal 3 2 3 7 2 2 2 2 2 2" xfId="57755"/>
    <cellStyle name="Normal 3 2 3 7 2 2 2 2 3" xfId="43431"/>
    <cellStyle name="Normal 3 2 3 7 2 2 2 3" xfId="21858"/>
    <cellStyle name="Normal 3 2 3 7 2 2 2 3 2" xfId="50593"/>
    <cellStyle name="Normal 3 2 3 7 2 2 2 4" xfId="36269"/>
    <cellStyle name="Normal 3 2 3 7 2 2 3" xfId="11056"/>
    <cellStyle name="Normal 3 2 3 7 2 2 3 2" xfId="25439"/>
    <cellStyle name="Normal 3 2 3 7 2 2 3 2 2" xfId="54174"/>
    <cellStyle name="Normal 3 2 3 7 2 2 3 3" xfId="39850"/>
    <cellStyle name="Normal 3 2 3 7 2 2 4" xfId="18276"/>
    <cellStyle name="Normal 3 2 3 7 2 2 4 2" xfId="47012"/>
    <cellStyle name="Normal 3 2 3 7 2 2 5" xfId="32688"/>
    <cellStyle name="Normal 3 2 3 7 2 3" xfId="5593"/>
    <cellStyle name="Normal 3 2 3 7 2 3 2" xfId="12853"/>
    <cellStyle name="Normal 3 2 3 7 2 3 2 2" xfId="27231"/>
    <cellStyle name="Normal 3 2 3 7 2 3 2 2 2" xfId="55965"/>
    <cellStyle name="Normal 3 2 3 7 2 3 2 3" xfId="41641"/>
    <cellStyle name="Normal 3 2 3 7 2 3 3" xfId="20068"/>
    <cellStyle name="Normal 3 2 3 7 2 3 3 2" xfId="48803"/>
    <cellStyle name="Normal 3 2 3 7 2 3 4" xfId="34479"/>
    <cellStyle name="Normal 3 2 3 7 2 4" xfId="9266"/>
    <cellStyle name="Normal 3 2 3 7 2 4 2" xfId="23649"/>
    <cellStyle name="Normal 3 2 3 7 2 4 2 2" xfId="52384"/>
    <cellStyle name="Normal 3 2 3 7 2 4 3" xfId="38060"/>
    <cellStyle name="Normal 3 2 3 7 2 5" xfId="16486"/>
    <cellStyle name="Normal 3 2 3 7 2 5 2" xfId="45222"/>
    <cellStyle name="Normal 3 2 3 7 2 6" xfId="30898"/>
    <cellStyle name="Normal 3 2 3 7 3" xfId="2828"/>
    <cellStyle name="Normal 3 2 3 7 3 2" xfId="6488"/>
    <cellStyle name="Normal 3 2 3 7 3 2 2" xfId="13748"/>
    <cellStyle name="Normal 3 2 3 7 3 2 2 2" xfId="28126"/>
    <cellStyle name="Normal 3 2 3 7 3 2 2 2 2" xfId="56860"/>
    <cellStyle name="Normal 3 2 3 7 3 2 2 3" xfId="42536"/>
    <cellStyle name="Normal 3 2 3 7 3 2 3" xfId="20963"/>
    <cellStyle name="Normal 3 2 3 7 3 2 3 2" xfId="49698"/>
    <cellStyle name="Normal 3 2 3 7 3 2 4" xfId="35374"/>
    <cellStyle name="Normal 3 2 3 7 3 3" xfId="10161"/>
    <cellStyle name="Normal 3 2 3 7 3 3 2" xfId="24544"/>
    <cellStyle name="Normal 3 2 3 7 3 3 2 2" xfId="53279"/>
    <cellStyle name="Normal 3 2 3 7 3 3 3" xfId="38955"/>
    <cellStyle name="Normal 3 2 3 7 3 4" xfId="17381"/>
    <cellStyle name="Normal 3 2 3 7 3 4 2" xfId="46117"/>
    <cellStyle name="Normal 3 2 3 7 3 5" xfId="31793"/>
    <cellStyle name="Normal 3 2 3 7 4" xfId="4693"/>
    <cellStyle name="Normal 3 2 3 7 4 2" xfId="11958"/>
    <cellStyle name="Normal 3 2 3 7 4 2 2" xfId="26336"/>
    <cellStyle name="Normal 3 2 3 7 4 2 2 2" xfId="55070"/>
    <cellStyle name="Normal 3 2 3 7 4 2 3" xfId="40746"/>
    <cellStyle name="Normal 3 2 3 7 4 3" xfId="19173"/>
    <cellStyle name="Normal 3 2 3 7 4 3 2" xfId="47908"/>
    <cellStyle name="Normal 3 2 3 7 4 4" xfId="33584"/>
    <cellStyle name="Normal 3 2 3 7 5" xfId="8365"/>
    <cellStyle name="Normal 3 2 3 7 5 2" xfId="22754"/>
    <cellStyle name="Normal 3 2 3 7 5 2 2" xfId="51489"/>
    <cellStyle name="Normal 3 2 3 7 5 3" xfId="37165"/>
    <cellStyle name="Normal 3 2 3 7 6" xfId="15591"/>
    <cellStyle name="Normal 3 2 3 7 6 2" xfId="44327"/>
    <cellStyle name="Normal 3 2 3 7 7" xfId="30003"/>
    <cellStyle name="Normal 3 2 3 8" xfId="1453"/>
    <cellStyle name="Normal 3 2 3 8 2" xfId="3277"/>
    <cellStyle name="Normal 3 2 3 8 2 2" xfId="6936"/>
    <cellStyle name="Normal 3 2 3 8 2 2 2" xfId="14196"/>
    <cellStyle name="Normal 3 2 3 8 2 2 2 2" xfId="28574"/>
    <cellStyle name="Normal 3 2 3 8 2 2 2 2 2" xfId="57308"/>
    <cellStyle name="Normal 3 2 3 8 2 2 2 3" xfId="42984"/>
    <cellStyle name="Normal 3 2 3 8 2 2 3" xfId="21411"/>
    <cellStyle name="Normal 3 2 3 8 2 2 3 2" xfId="50146"/>
    <cellStyle name="Normal 3 2 3 8 2 2 4" xfId="35822"/>
    <cellStyle name="Normal 3 2 3 8 2 3" xfId="10609"/>
    <cellStyle name="Normal 3 2 3 8 2 3 2" xfId="24992"/>
    <cellStyle name="Normal 3 2 3 8 2 3 2 2" xfId="53727"/>
    <cellStyle name="Normal 3 2 3 8 2 3 3" xfId="39403"/>
    <cellStyle name="Normal 3 2 3 8 2 4" xfId="17829"/>
    <cellStyle name="Normal 3 2 3 8 2 4 2" xfId="46565"/>
    <cellStyle name="Normal 3 2 3 8 2 5" xfId="32241"/>
    <cellStyle name="Normal 3 2 3 8 3" xfId="5144"/>
    <cellStyle name="Normal 3 2 3 8 3 2" xfId="12406"/>
    <cellStyle name="Normal 3 2 3 8 3 2 2" xfId="26784"/>
    <cellStyle name="Normal 3 2 3 8 3 2 2 2" xfId="55518"/>
    <cellStyle name="Normal 3 2 3 8 3 2 3" xfId="41194"/>
    <cellStyle name="Normal 3 2 3 8 3 3" xfId="19621"/>
    <cellStyle name="Normal 3 2 3 8 3 3 2" xfId="48356"/>
    <cellStyle name="Normal 3 2 3 8 3 4" xfId="34032"/>
    <cellStyle name="Normal 3 2 3 8 4" xfId="8816"/>
    <cellStyle name="Normal 3 2 3 8 4 2" xfId="23202"/>
    <cellStyle name="Normal 3 2 3 8 4 2 2" xfId="51937"/>
    <cellStyle name="Normal 3 2 3 8 4 3" xfId="37613"/>
    <cellStyle name="Normal 3 2 3 8 5" xfId="16039"/>
    <cellStyle name="Normal 3 2 3 8 5 2" xfId="44775"/>
    <cellStyle name="Normal 3 2 3 8 6" xfId="30451"/>
    <cellStyle name="Normal 3 2 3 9" xfId="2381"/>
    <cellStyle name="Normal 3 2 3 9 2" xfId="6041"/>
    <cellStyle name="Normal 3 2 3 9 2 2" xfId="13301"/>
    <cellStyle name="Normal 3 2 3 9 2 2 2" xfId="27679"/>
    <cellStyle name="Normal 3 2 3 9 2 2 2 2" xfId="56413"/>
    <cellStyle name="Normal 3 2 3 9 2 2 3" xfId="42089"/>
    <cellStyle name="Normal 3 2 3 9 2 3" xfId="20516"/>
    <cellStyle name="Normal 3 2 3 9 2 3 2" xfId="49251"/>
    <cellStyle name="Normal 3 2 3 9 2 4" xfId="34927"/>
    <cellStyle name="Normal 3 2 3 9 3" xfId="9714"/>
    <cellStyle name="Normal 3 2 3 9 3 2" xfId="24097"/>
    <cellStyle name="Normal 3 2 3 9 3 2 2" xfId="52832"/>
    <cellStyle name="Normal 3 2 3 9 3 3" xfId="38508"/>
    <cellStyle name="Normal 3 2 3 9 4" xfId="16934"/>
    <cellStyle name="Normal 3 2 3 9 4 2" xfId="45670"/>
    <cellStyle name="Normal 3 2 3 9 5" xfId="31346"/>
    <cellStyle name="Normal 3 2 4" xfId="267"/>
    <cellStyle name="Normal 3 2 4 10" xfId="7909"/>
    <cellStyle name="Normal 3 2 4 10 2" xfId="22314"/>
    <cellStyle name="Normal 3 2 4 10 2 2" xfId="51049"/>
    <cellStyle name="Normal 3 2 4 10 3" xfId="36725"/>
    <cellStyle name="Normal 3 2 4 11" xfId="15151"/>
    <cellStyle name="Normal 3 2 4 11 2" xfId="43887"/>
    <cellStyle name="Normal 3 2 4 12" xfId="29563"/>
    <cellStyle name="Normal 3 2 4 2" xfId="357"/>
    <cellStyle name="Normal 3 2 4 2 10" xfId="15179"/>
    <cellStyle name="Normal 3 2 4 2 10 2" xfId="43915"/>
    <cellStyle name="Normal 3 2 4 2 11" xfId="29591"/>
    <cellStyle name="Normal 3 2 4 2 2" xfId="457"/>
    <cellStyle name="Normal 3 2 4 2 2 10" xfId="29647"/>
    <cellStyle name="Normal 3 2 4 2 2 2" xfId="657"/>
    <cellStyle name="Normal 3 2 4 2 2 2 2" xfId="929"/>
    <cellStyle name="Normal 3 2 4 2 2 2 2 2" xfId="1376"/>
    <cellStyle name="Normal 3 2 4 2 2 2 2 2 2" xfId="2359"/>
    <cellStyle name="Normal 3 2 4 2 2 2 2 2 2 2" xfId="4151"/>
    <cellStyle name="Normal 3 2 4 2 2 2 2 2 2 2 2" xfId="7810"/>
    <cellStyle name="Normal 3 2 4 2 2 2 2 2 2 2 2 2" xfId="15070"/>
    <cellStyle name="Normal 3 2 4 2 2 2 2 2 2 2 2 2 2" xfId="29448"/>
    <cellStyle name="Normal 3 2 4 2 2 2 2 2 2 2 2 2 2 2" xfId="58182"/>
    <cellStyle name="Normal 3 2 4 2 2 2 2 2 2 2 2 2 3" xfId="43858"/>
    <cellStyle name="Normal 3 2 4 2 2 2 2 2 2 2 2 3" xfId="22285"/>
    <cellStyle name="Normal 3 2 4 2 2 2 2 2 2 2 2 3 2" xfId="51020"/>
    <cellStyle name="Normal 3 2 4 2 2 2 2 2 2 2 2 4" xfId="36696"/>
    <cellStyle name="Normal 3 2 4 2 2 2 2 2 2 2 3" xfId="11483"/>
    <cellStyle name="Normal 3 2 4 2 2 2 2 2 2 2 3 2" xfId="25866"/>
    <cellStyle name="Normal 3 2 4 2 2 2 2 2 2 2 3 2 2" xfId="54601"/>
    <cellStyle name="Normal 3 2 4 2 2 2 2 2 2 2 3 3" xfId="40277"/>
    <cellStyle name="Normal 3 2 4 2 2 2 2 2 2 2 4" xfId="18703"/>
    <cellStyle name="Normal 3 2 4 2 2 2 2 2 2 2 4 2" xfId="47439"/>
    <cellStyle name="Normal 3 2 4 2 2 2 2 2 2 2 5" xfId="33115"/>
    <cellStyle name="Normal 3 2 4 2 2 2 2 2 2 3" xfId="6020"/>
    <cellStyle name="Normal 3 2 4 2 2 2 2 2 2 3 2" xfId="13280"/>
    <cellStyle name="Normal 3 2 4 2 2 2 2 2 2 3 2 2" xfId="27658"/>
    <cellStyle name="Normal 3 2 4 2 2 2 2 2 2 3 2 2 2" xfId="56392"/>
    <cellStyle name="Normal 3 2 4 2 2 2 2 2 2 3 2 3" xfId="42068"/>
    <cellStyle name="Normal 3 2 4 2 2 2 2 2 2 3 3" xfId="20495"/>
    <cellStyle name="Normal 3 2 4 2 2 2 2 2 2 3 3 2" xfId="49230"/>
    <cellStyle name="Normal 3 2 4 2 2 2 2 2 2 3 4" xfId="34906"/>
    <cellStyle name="Normal 3 2 4 2 2 2 2 2 2 4" xfId="9693"/>
    <cellStyle name="Normal 3 2 4 2 2 2 2 2 2 4 2" xfId="24076"/>
    <cellStyle name="Normal 3 2 4 2 2 2 2 2 2 4 2 2" xfId="52811"/>
    <cellStyle name="Normal 3 2 4 2 2 2 2 2 2 4 3" xfId="38487"/>
    <cellStyle name="Normal 3 2 4 2 2 2 2 2 2 5" xfId="16913"/>
    <cellStyle name="Normal 3 2 4 2 2 2 2 2 2 5 2" xfId="45649"/>
    <cellStyle name="Normal 3 2 4 2 2 2 2 2 2 6" xfId="31325"/>
    <cellStyle name="Normal 3 2 4 2 2 2 2 2 3" xfId="3255"/>
    <cellStyle name="Normal 3 2 4 2 2 2 2 2 3 2" xfId="6915"/>
    <cellStyle name="Normal 3 2 4 2 2 2 2 2 3 2 2" xfId="14175"/>
    <cellStyle name="Normal 3 2 4 2 2 2 2 2 3 2 2 2" xfId="28553"/>
    <cellStyle name="Normal 3 2 4 2 2 2 2 2 3 2 2 2 2" xfId="57287"/>
    <cellStyle name="Normal 3 2 4 2 2 2 2 2 3 2 2 3" xfId="42963"/>
    <cellStyle name="Normal 3 2 4 2 2 2 2 2 3 2 3" xfId="21390"/>
    <cellStyle name="Normal 3 2 4 2 2 2 2 2 3 2 3 2" xfId="50125"/>
    <cellStyle name="Normal 3 2 4 2 2 2 2 2 3 2 4" xfId="35801"/>
    <cellStyle name="Normal 3 2 4 2 2 2 2 2 3 3" xfId="10588"/>
    <cellStyle name="Normal 3 2 4 2 2 2 2 2 3 3 2" xfId="24971"/>
    <cellStyle name="Normal 3 2 4 2 2 2 2 2 3 3 2 2" xfId="53706"/>
    <cellStyle name="Normal 3 2 4 2 2 2 2 2 3 3 3" xfId="39382"/>
    <cellStyle name="Normal 3 2 4 2 2 2 2 2 3 4" xfId="17808"/>
    <cellStyle name="Normal 3 2 4 2 2 2 2 2 3 4 2" xfId="46544"/>
    <cellStyle name="Normal 3 2 4 2 2 2 2 2 3 5" xfId="32220"/>
    <cellStyle name="Normal 3 2 4 2 2 2 2 2 4" xfId="5120"/>
    <cellStyle name="Normal 3 2 4 2 2 2 2 2 4 2" xfId="12385"/>
    <cellStyle name="Normal 3 2 4 2 2 2 2 2 4 2 2" xfId="26763"/>
    <cellStyle name="Normal 3 2 4 2 2 2 2 2 4 2 2 2" xfId="55497"/>
    <cellStyle name="Normal 3 2 4 2 2 2 2 2 4 2 3" xfId="41173"/>
    <cellStyle name="Normal 3 2 4 2 2 2 2 2 4 3" xfId="19600"/>
    <cellStyle name="Normal 3 2 4 2 2 2 2 2 4 3 2" xfId="48335"/>
    <cellStyle name="Normal 3 2 4 2 2 2 2 2 4 4" xfId="34011"/>
    <cellStyle name="Normal 3 2 4 2 2 2 2 2 5" xfId="8792"/>
    <cellStyle name="Normal 3 2 4 2 2 2 2 2 5 2" xfId="23181"/>
    <cellStyle name="Normal 3 2 4 2 2 2 2 2 5 2 2" xfId="51916"/>
    <cellStyle name="Normal 3 2 4 2 2 2 2 2 5 3" xfId="37592"/>
    <cellStyle name="Normal 3 2 4 2 2 2 2 2 6" xfId="16018"/>
    <cellStyle name="Normal 3 2 4 2 2 2 2 2 6 2" xfId="44754"/>
    <cellStyle name="Normal 3 2 4 2 2 2 2 2 7" xfId="30430"/>
    <cellStyle name="Normal 3 2 4 2 2 2 2 3" xfId="1912"/>
    <cellStyle name="Normal 3 2 4 2 2 2 2 3 2" xfId="3704"/>
    <cellStyle name="Normal 3 2 4 2 2 2 2 3 2 2" xfId="7363"/>
    <cellStyle name="Normal 3 2 4 2 2 2 2 3 2 2 2" xfId="14623"/>
    <cellStyle name="Normal 3 2 4 2 2 2 2 3 2 2 2 2" xfId="29001"/>
    <cellStyle name="Normal 3 2 4 2 2 2 2 3 2 2 2 2 2" xfId="57735"/>
    <cellStyle name="Normal 3 2 4 2 2 2 2 3 2 2 2 3" xfId="43411"/>
    <cellStyle name="Normal 3 2 4 2 2 2 2 3 2 2 3" xfId="21838"/>
    <cellStyle name="Normal 3 2 4 2 2 2 2 3 2 2 3 2" xfId="50573"/>
    <cellStyle name="Normal 3 2 4 2 2 2 2 3 2 2 4" xfId="36249"/>
    <cellStyle name="Normal 3 2 4 2 2 2 2 3 2 3" xfId="11036"/>
    <cellStyle name="Normal 3 2 4 2 2 2 2 3 2 3 2" xfId="25419"/>
    <cellStyle name="Normal 3 2 4 2 2 2 2 3 2 3 2 2" xfId="54154"/>
    <cellStyle name="Normal 3 2 4 2 2 2 2 3 2 3 3" xfId="39830"/>
    <cellStyle name="Normal 3 2 4 2 2 2 2 3 2 4" xfId="18256"/>
    <cellStyle name="Normal 3 2 4 2 2 2 2 3 2 4 2" xfId="46992"/>
    <cellStyle name="Normal 3 2 4 2 2 2 2 3 2 5" xfId="32668"/>
    <cellStyle name="Normal 3 2 4 2 2 2 2 3 3" xfId="5573"/>
    <cellStyle name="Normal 3 2 4 2 2 2 2 3 3 2" xfId="12833"/>
    <cellStyle name="Normal 3 2 4 2 2 2 2 3 3 2 2" xfId="27211"/>
    <cellStyle name="Normal 3 2 4 2 2 2 2 3 3 2 2 2" xfId="55945"/>
    <cellStyle name="Normal 3 2 4 2 2 2 2 3 3 2 3" xfId="41621"/>
    <cellStyle name="Normal 3 2 4 2 2 2 2 3 3 3" xfId="20048"/>
    <cellStyle name="Normal 3 2 4 2 2 2 2 3 3 3 2" xfId="48783"/>
    <cellStyle name="Normal 3 2 4 2 2 2 2 3 3 4" xfId="34459"/>
    <cellStyle name="Normal 3 2 4 2 2 2 2 3 4" xfId="9246"/>
    <cellStyle name="Normal 3 2 4 2 2 2 2 3 4 2" xfId="23629"/>
    <cellStyle name="Normal 3 2 4 2 2 2 2 3 4 2 2" xfId="52364"/>
    <cellStyle name="Normal 3 2 4 2 2 2 2 3 4 3" xfId="38040"/>
    <cellStyle name="Normal 3 2 4 2 2 2 2 3 5" xfId="16466"/>
    <cellStyle name="Normal 3 2 4 2 2 2 2 3 5 2" xfId="45202"/>
    <cellStyle name="Normal 3 2 4 2 2 2 2 3 6" xfId="30878"/>
    <cellStyle name="Normal 3 2 4 2 2 2 2 4" xfId="2808"/>
    <cellStyle name="Normal 3 2 4 2 2 2 2 4 2" xfId="6468"/>
    <cellStyle name="Normal 3 2 4 2 2 2 2 4 2 2" xfId="13728"/>
    <cellStyle name="Normal 3 2 4 2 2 2 2 4 2 2 2" xfId="28106"/>
    <cellStyle name="Normal 3 2 4 2 2 2 2 4 2 2 2 2" xfId="56840"/>
    <cellStyle name="Normal 3 2 4 2 2 2 2 4 2 2 3" xfId="42516"/>
    <cellStyle name="Normal 3 2 4 2 2 2 2 4 2 3" xfId="20943"/>
    <cellStyle name="Normal 3 2 4 2 2 2 2 4 2 3 2" xfId="49678"/>
    <cellStyle name="Normal 3 2 4 2 2 2 2 4 2 4" xfId="35354"/>
    <cellStyle name="Normal 3 2 4 2 2 2 2 4 3" xfId="10141"/>
    <cellStyle name="Normal 3 2 4 2 2 2 2 4 3 2" xfId="24524"/>
    <cellStyle name="Normal 3 2 4 2 2 2 2 4 3 2 2" xfId="53259"/>
    <cellStyle name="Normal 3 2 4 2 2 2 2 4 3 3" xfId="38935"/>
    <cellStyle name="Normal 3 2 4 2 2 2 2 4 4" xfId="17361"/>
    <cellStyle name="Normal 3 2 4 2 2 2 2 4 4 2" xfId="46097"/>
    <cellStyle name="Normal 3 2 4 2 2 2 2 4 5" xfId="31773"/>
    <cellStyle name="Normal 3 2 4 2 2 2 2 5" xfId="4673"/>
    <cellStyle name="Normal 3 2 4 2 2 2 2 5 2" xfId="11938"/>
    <cellStyle name="Normal 3 2 4 2 2 2 2 5 2 2" xfId="26316"/>
    <cellStyle name="Normal 3 2 4 2 2 2 2 5 2 2 2" xfId="55050"/>
    <cellStyle name="Normal 3 2 4 2 2 2 2 5 2 3" xfId="40726"/>
    <cellStyle name="Normal 3 2 4 2 2 2 2 5 3" xfId="19153"/>
    <cellStyle name="Normal 3 2 4 2 2 2 2 5 3 2" xfId="47888"/>
    <cellStyle name="Normal 3 2 4 2 2 2 2 5 4" xfId="33564"/>
    <cellStyle name="Normal 3 2 4 2 2 2 2 6" xfId="8345"/>
    <cellStyle name="Normal 3 2 4 2 2 2 2 6 2" xfId="22734"/>
    <cellStyle name="Normal 3 2 4 2 2 2 2 6 2 2" xfId="51469"/>
    <cellStyle name="Normal 3 2 4 2 2 2 2 6 3" xfId="37145"/>
    <cellStyle name="Normal 3 2 4 2 2 2 2 7" xfId="15571"/>
    <cellStyle name="Normal 3 2 4 2 2 2 2 7 2" xfId="44307"/>
    <cellStyle name="Normal 3 2 4 2 2 2 2 8" xfId="29983"/>
    <cellStyle name="Normal 3 2 4 2 2 2 3" xfId="1152"/>
    <cellStyle name="Normal 3 2 4 2 2 2 3 2" xfId="2135"/>
    <cellStyle name="Normal 3 2 4 2 2 2 3 2 2" xfId="3927"/>
    <cellStyle name="Normal 3 2 4 2 2 2 3 2 2 2" xfId="7586"/>
    <cellStyle name="Normal 3 2 4 2 2 2 3 2 2 2 2" xfId="14846"/>
    <cellStyle name="Normal 3 2 4 2 2 2 3 2 2 2 2 2" xfId="29224"/>
    <cellStyle name="Normal 3 2 4 2 2 2 3 2 2 2 2 2 2" xfId="57958"/>
    <cellStyle name="Normal 3 2 4 2 2 2 3 2 2 2 2 3" xfId="43634"/>
    <cellStyle name="Normal 3 2 4 2 2 2 3 2 2 2 3" xfId="22061"/>
    <cellStyle name="Normal 3 2 4 2 2 2 3 2 2 2 3 2" xfId="50796"/>
    <cellStyle name="Normal 3 2 4 2 2 2 3 2 2 2 4" xfId="36472"/>
    <cellStyle name="Normal 3 2 4 2 2 2 3 2 2 3" xfId="11259"/>
    <cellStyle name="Normal 3 2 4 2 2 2 3 2 2 3 2" xfId="25642"/>
    <cellStyle name="Normal 3 2 4 2 2 2 3 2 2 3 2 2" xfId="54377"/>
    <cellStyle name="Normal 3 2 4 2 2 2 3 2 2 3 3" xfId="40053"/>
    <cellStyle name="Normal 3 2 4 2 2 2 3 2 2 4" xfId="18479"/>
    <cellStyle name="Normal 3 2 4 2 2 2 3 2 2 4 2" xfId="47215"/>
    <cellStyle name="Normal 3 2 4 2 2 2 3 2 2 5" xfId="32891"/>
    <cellStyle name="Normal 3 2 4 2 2 2 3 2 3" xfId="5796"/>
    <cellStyle name="Normal 3 2 4 2 2 2 3 2 3 2" xfId="13056"/>
    <cellStyle name="Normal 3 2 4 2 2 2 3 2 3 2 2" xfId="27434"/>
    <cellStyle name="Normal 3 2 4 2 2 2 3 2 3 2 2 2" xfId="56168"/>
    <cellStyle name="Normal 3 2 4 2 2 2 3 2 3 2 3" xfId="41844"/>
    <cellStyle name="Normal 3 2 4 2 2 2 3 2 3 3" xfId="20271"/>
    <cellStyle name="Normal 3 2 4 2 2 2 3 2 3 3 2" xfId="49006"/>
    <cellStyle name="Normal 3 2 4 2 2 2 3 2 3 4" xfId="34682"/>
    <cellStyle name="Normal 3 2 4 2 2 2 3 2 4" xfId="9469"/>
    <cellStyle name="Normal 3 2 4 2 2 2 3 2 4 2" xfId="23852"/>
    <cellStyle name="Normal 3 2 4 2 2 2 3 2 4 2 2" xfId="52587"/>
    <cellStyle name="Normal 3 2 4 2 2 2 3 2 4 3" xfId="38263"/>
    <cellStyle name="Normal 3 2 4 2 2 2 3 2 5" xfId="16689"/>
    <cellStyle name="Normal 3 2 4 2 2 2 3 2 5 2" xfId="45425"/>
    <cellStyle name="Normal 3 2 4 2 2 2 3 2 6" xfId="31101"/>
    <cellStyle name="Normal 3 2 4 2 2 2 3 3" xfId="3031"/>
    <cellStyle name="Normal 3 2 4 2 2 2 3 3 2" xfId="6691"/>
    <cellStyle name="Normal 3 2 4 2 2 2 3 3 2 2" xfId="13951"/>
    <cellStyle name="Normal 3 2 4 2 2 2 3 3 2 2 2" xfId="28329"/>
    <cellStyle name="Normal 3 2 4 2 2 2 3 3 2 2 2 2" xfId="57063"/>
    <cellStyle name="Normal 3 2 4 2 2 2 3 3 2 2 3" xfId="42739"/>
    <cellStyle name="Normal 3 2 4 2 2 2 3 3 2 3" xfId="21166"/>
    <cellStyle name="Normal 3 2 4 2 2 2 3 3 2 3 2" xfId="49901"/>
    <cellStyle name="Normal 3 2 4 2 2 2 3 3 2 4" xfId="35577"/>
    <cellStyle name="Normal 3 2 4 2 2 2 3 3 3" xfId="10364"/>
    <cellStyle name="Normal 3 2 4 2 2 2 3 3 3 2" xfId="24747"/>
    <cellStyle name="Normal 3 2 4 2 2 2 3 3 3 2 2" xfId="53482"/>
    <cellStyle name="Normal 3 2 4 2 2 2 3 3 3 3" xfId="39158"/>
    <cellStyle name="Normal 3 2 4 2 2 2 3 3 4" xfId="17584"/>
    <cellStyle name="Normal 3 2 4 2 2 2 3 3 4 2" xfId="46320"/>
    <cellStyle name="Normal 3 2 4 2 2 2 3 3 5" xfId="31996"/>
    <cellStyle name="Normal 3 2 4 2 2 2 3 4" xfId="4896"/>
    <cellStyle name="Normal 3 2 4 2 2 2 3 4 2" xfId="12161"/>
    <cellStyle name="Normal 3 2 4 2 2 2 3 4 2 2" xfId="26539"/>
    <cellStyle name="Normal 3 2 4 2 2 2 3 4 2 2 2" xfId="55273"/>
    <cellStyle name="Normal 3 2 4 2 2 2 3 4 2 3" xfId="40949"/>
    <cellStyle name="Normal 3 2 4 2 2 2 3 4 3" xfId="19376"/>
    <cellStyle name="Normal 3 2 4 2 2 2 3 4 3 2" xfId="48111"/>
    <cellStyle name="Normal 3 2 4 2 2 2 3 4 4" xfId="33787"/>
    <cellStyle name="Normal 3 2 4 2 2 2 3 5" xfId="8568"/>
    <cellStyle name="Normal 3 2 4 2 2 2 3 5 2" xfId="22957"/>
    <cellStyle name="Normal 3 2 4 2 2 2 3 5 2 2" xfId="51692"/>
    <cellStyle name="Normal 3 2 4 2 2 2 3 5 3" xfId="37368"/>
    <cellStyle name="Normal 3 2 4 2 2 2 3 6" xfId="15794"/>
    <cellStyle name="Normal 3 2 4 2 2 2 3 6 2" xfId="44530"/>
    <cellStyle name="Normal 3 2 4 2 2 2 3 7" xfId="30206"/>
    <cellStyle name="Normal 3 2 4 2 2 2 4" xfId="1684"/>
    <cellStyle name="Normal 3 2 4 2 2 2 4 2" xfId="3480"/>
    <cellStyle name="Normal 3 2 4 2 2 2 4 2 2" xfId="7139"/>
    <cellStyle name="Normal 3 2 4 2 2 2 4 2 2 2" xfId="14399"/>
    <cellStyle name="Normal 3 2 4 2 2 2 4 2 2 2 2" xfId="28777"/>
    <cellStyle name="Normal 3 2 4 2 2 2 4 2 2 2 2 2" xfId="57511"/>
    <cellStyle name="Normal 3 2 4 2 2 2 4 2 2 2 3" xfId="43187"/>
    <cellStyle name="Normal 3 2 4 2 2 2 4 2 2 3" xfId="21614"/>
    <cellStyle name="Normal 3 2 4 2 2 2 4 2 2 3 2" xfId="50349"/>
    <cellStyle name="Normal 3 2 4 2 2 2 4 2 2 4" xfId="36025"/>
    <cellStyle name="Normal 3 2 4 2 2 2 4 2 3" xfId="10812"/>
    <cellStyle name="Normal 3 2 4 2 2 2 4 2 3 2" xfId="25195"/>
    <cellStyle name="Normal 3 2 4 2 2 2 4 2 3 2 2" xfId="53930"/>
    <cellStyle name="Normal 3 2 4 2 2 2 4 2 3 3" xfId="39606"/>
    <cellStyle name="Normal 3 2 4 2 2 2 4 2 4" xfId="18032"/>
    <cellStyle name="Normal 3 2 4 2 2 2 4 2 4 2" xfId="46768"/>
    <cellStyle name="Normal 3 2 4 2 2 2 4 2 5" xfId="32444"/>
    <cellStyle name="Normal 3 2 4 2 2 2 4 3" xfId="5349"/>
    <cellStyle name="Normal 3 2 4 2 2 2 4 3 2" xfId="12609"/>
    <cellStyle name="Normal 3 2 4 2 2 2 4 3 2 2" xfId="26987"/>
    <cellStyle name="Normal 3 2 4 2 2 2 4 3 2 2 2" xfId="55721"/>
    <cellStyle name="Normal 3 2 4 2 2 2 4 3 2 3" xfId="41397"/>
    <cellStyle name="Normal 3 2 4 2 2 2 4 3 3" xfId="19824"/>
    <cellStyle name="Normal 3 2 4 2 2 2 4 3 3 2" xfId="48559"/>
    <cellStyle name="Normal 3 2 4 2 2 2 4 3 4" xfId="34235"/>
    <cellStyle name="Normal 3 2 4 2 2 2 4 4" xfId="9022"/>
    <cellStyle name="Normal 3 2 4 2 2 2 4 4 2" xfId="23405"/>
    <cellStyle name="Normal 3 2 4 2 2 2 4 4 2 2" xfId="52140"/>
    <cellStyle name="Normal 3 2 4 2 2 2 4 4 3" xfId="37816"/>
    <cellStyle name="Normal 3 2 4 2 2 2 4 5" xfId="16242"/>
    <cellStyle name="Normal 3 2 4 2 2 2 4 5 2" xfId="44978"/>
    <cellStyle name="Normal 3 2 4 2 2 2 4 6" xfId="30654"/>
    <cellStyle name="Normal 3 2 4 2 2 2 5" xfId="2584"/>
    <cellStyle name="Normal 3 2 4 2 2 2 5 2" xfId="6244"/>
    <cellStyle name="Normal 3 2 4 2 2 2 5 2 2" xfId="13504"/>
    <cellStyle name="Normal 3 2 4 2 2 2 5 2 2 2" xfId="27882"/>
    <cellStyle name="Normal 3 2 4 2 2 2 5 2 2 2 2" xfId="56616"/>
    <cellStyle name="Normal 3 2 4 2 2 2 5 2 2 3" xfId="42292"/>
    <cellStyle name="Normal 3 2 4 2 2 2 5 2 3" xfId="20719"/>
    <cellStyle name="Normal 3 2 4 2 2 2 5 2 3 2" xfId="49454"/>
    <cellStyle name="Normal 3 2 4 2 2 2 5 2 4" xfId="35130"/>
    <cellStyle name="Normal 3 2 4 2 2 2 5 3" xfId="9917"/>
    <cellStyle name="Normal 3 2 4 2 2 2 5 3 2" xfId="24300"/>
    <cellStyle name="Normal 3 2 4 2 2 2 5 3 2 2" xfId="53035"/>
    <cellStyle name="Normal 3 2 4 2 2 2 5 3 3" xfId="38711"/>
    <cellStyle name="Normal 3 2 4 2 2 2 5 4" xfId="17137"/>
    <cellStyle name="Normal 3 2 4 2 2 2 5 4 2" xfId="45873"/>
    <cellStyle name="Normal 3 2 4 2 2 2 5 5" xfId="31549"/>
    <cellStyle name="Normal 3 2 4 2 2 2 6" xfId="4447"/>
    <cellStyle name="Normal 3 2 4 2 2 2 6 2" xfId="11714"/>
    <cellStyle name="Normal 3 2 4 2 2 2 6 2 2" xfId="26092"/>
    <cellStyle name="Normal 3 2 4 2 2 2 6 2 2 2" xfId="54826"/>
    <cellStyle name="Normal 3 2 4 2 2 2 6 2 3" xfId="40502"/>
    <cellStyle name="Normal 3 2 4 2 2 2 6 3" xfId="18929"/>
    <cellStyle name="Normal 3 2 4 2 2 2 6 3 2" xfId="47664"/>
    <cellStyle name="Normal 3 2 4 2 2 2 6 4" xfId="33340"/>
    <cellStyle name="Normal 3 2 4 2 2 2 7" xfId="8118"/>
    <cellStyle name="Normal 3 2 4 2 2 2 7 2" xfId="22510"/>
    <cellStyle name="Normal 3 2 4 2 2 2 7 2 2" xfId="51245"/>
    <cellStyle name="Normal 3 2 4 2 2 2 7 3" xfId="36921"/>
    <cellStyle name="Normal 3 2 4 2 2 2 8" xfId="15347"/>
    <cellStyle name="Normal 3 2 4 2 2 2 8 2" xfId="44083"/>
    <cellStyle name="Normal 3 2 4 2 2 2 9" xfId="29759"/>
    <cellStyle name="Normal 3 2 4 2 2 3" xfId="815"/>
    <cellStyle name="Normal 3 2 4 2 2 3 2" xfId="1264"/>
    <cellStyle name="Normal 3 2 4 2 2 3 2 2" xfId="2247"/>
    <cellStyle name="Normal 3 2 4 2 2 3 2 2 2" xfId="4039"/>
    <cellStyle name="Normal 3 2 4 2 2 3 2 2 2 2" xfId="7698"/>
    <cellStyle name="Normal 3 2 4 2 2 3 2 2 2 2 2" xfId="14958"/>
    <cellStyle name="Normal 3 2 4 2 2 3 2 2 2 2 2 2" xfId="29336"/>
    <cellStyle name="Normal 3 2 4 2 2 3 2 2 2 2 2 2 2" xfId="58070"/>
    <cellStyle name="Normal 3 2 4 2 2 3 2 2 2 2 2 3" xfId="43746"/>
    <cellStyle name="Normal 3 2 4 2 2 3 2 2 2 2 3" xfId="22173"/>
    <cellStyle name="Normal 3 2 4 2 2 3 2 2 2 2 3 2" xfId="50908"/>
    <cellStyle name="Normal 3 2 4 2 2 3 2 2 2 2 4" xfId="36584"/>
    <cellStyle name="Normal 3 2 4 2 2 3 2 2 2 3" xfId="11371"/>
    <cellStyle name="Normal 3 2 4 2 2 3 2 2 2 3 2" xfId="25754"/>
    <cellStyle name="Normal 3 2 4 2 2 3 2 2 2 3 2 2" xfId="54489"/>
    <cellStyle name="Normal 3 2 4 2 2 3 2 2 2 3 3" xfId="40165"/>
    <cellStyle name="Normal 3 2 4 2 2 3 2 2 2 4" xfId="18591"/>
    <cellStyle name="Normal 3 2 4 2 2 3 2 2 2 4 2" xfId="47327"/>
    <cellStyle name="Normal 3 2 4 2 2 3 2 2 2 5" xfId="33003"/>
    <cellStyle name="Normal 3 2 4 2 2 3 2 2 3" xfId="5908"/>
    <cellStyle name="Normal 3 2 4 2 2 3 2 2 3 2" xfId="13168"/>
    <cellStyle name="Normal 3 2 4 2 2 3 2 2 3 2 2" xfId="27546"/>
    <cellStyle name="Normal 3 2 4 2 2 3 2 2 3 2 2 2" xfId="56280"/>
    <cellStyle name="Normal 3 2 4 2 2 3 2 2 3 2 3" xfId="41956"/>
    <cellStyle name="Normal 3 2 4 2 2 3 2 2 3 3" xfId="20383"/>
    <cellStyle name="Normal 3 2 4 2 2 3 2 2 3 3 2" xfId="49118"/>
    <cellStyle name="Normal 3 2 4 2 2 3 2 2 3 4" xfId="34794"/>
    <cellStyle name="Normal 3 2 4 2 2 3 2 2 4" xfId="9581"/>
    <cellStyle name="Normal 3 2 4 2 2 3 2 2 4 2" xfId="23964"/>
    <cellStyle name="Normal 3 2 4 2 2 3 2 2 4 2 2" xfId="52699"/>
    <cellStyle name="Normal 3 2 4 2 2 3 2 2 4 3" xfId="38375"/>
    <cellStyle name="Normal 3 2 4 2 2 3 2 2 5" xfId="16801"/>
    <cellStyle name="Normal 3 2 4 2 2 3 2 2 5 2" xfId="45537"/>
    <cellStyle name="Normal 3 2 4 2 2 3 2 2 6" xfId="31213"/>
    <cellStyle name="Normal 3 2 4 2 2 3 2 3" xfId="3143"/>
    <cellStyle name="Normal 3 2 4 2 2 3 2 3 2" xfId="6803"/>
    <cellStyle name="Normal 3 2 4 2 2 3 2 3 2 2" xfId="14063"/>
    <cellStyle name="Normal 3 2 4 2 2 3 2 3 2 2 2" xfId="28441"/>
    <cellStyle name="Normal 3 2 4 2 2 3 2 3 2 2 2 2" xfId="57175"/>
    <cellStyle name="Normal 3 2 4 2 2 3 2 3 2 2 3" xfId="42851"/>
    <cellStyle name="Normal 3 2 4 2 2 3 2 3 2 3" xfId="21278"/>
    <cellStyle name="Normal 3 2 4 2 2 3 2 3 2 3 2" xfId="50013"/>
    <cellStyle name="Normal 3 2 4 2 2 3 2 3 2 4" xfId="35689"/>
    <cellStyle name="Normal 3 2 4 2 2 3 2 3 3" xfId="10476"/>
    <cellStyle name="Normal 3 2 4 2 2 3 2 3 3 2" xfId="24859"/>
    <cellStyle name="Normal 3 2 4 2 2 3 2 3 3 2 2" xfId="53594"/>
    <cellStyle name="Normal 3 2 4 2 2 3 2 3 3 3" xfId="39270"/>
    <cellStyle name="Normal 3 2 4 2 2 3 2 3 4" xfId="17696"/>
    <cellStyle name="Normal 3 2 4 2 2 3 2 3 4 2" xfId="46432"/>
    <cellStyle name="Normal 3 2 4 2 2 3 2 3 5" xfId="32108"/>
    <cellStyle name="Normal 3 2 4 2 2 3 2 4" xfId="5008"/>
    <cellStyle name="Normal 3 2 4 2 2 3 2 4 2" xfId="12273"/>
    <cellStyle name="Normal 3 2 4 2 2 3 2 4 2 2" xfId="26651"/>
    <cellStyle name="Normal 3 2 4 2 2 3 2 4 2 2 2" xfId="55385"/>
    <cellStyle name="Normal 3 2 4 2 2 3 2 4 2 3" xfId="41061"/>
    <cellStyle name="Normal 3 2 4 2 2 3 2 4 3" xfId="19488"/>
    <cellStyle name="Normal 3 2 4 2 2 3 2 4 3 2" xfId="48223"/>
    <cellStyle name="Normal 3 2 4 2 2 3 2 4 4" xfId="33899"/>
    <cellStyle name="Normal 3 2 4 2 2 3 2 5" xfId="8680"/>
    <cellStyle name="Normal 3 2 4 2 2 3 2 5 2" xfId="23069"/>
    <cellStyle name="Normal 3 2 4 2 2 3 2 5 2 2" xfId="51804"/>
    <cellStyle name="Normal 3 2 4 2 2 3 2 5 3" xfId="37480"/>
    <cellStyle name="Normal 3 2 4 2 2 3 2 6" xfId="15906"/>
    <cellStyle name="Normal 3 2 4 2 2 3 2 6 2" xfId="44642"/>
    <cellStyle name="Normal 3 2 4 2 2 3 2 7" xfId="30318"/>
    <cellStyle name="Normal 3 2 4 2 2 3 3" xfId="1800"/>
    <cellStyle name="Normal 3 2 4 2 2 3 3 2" xfId="3592"/>
    <cellStyle name="Normal 3 2 4 2 2 3 3 2 2" xfId="7251"/>
    <cellStyle name="Normal 3 2 4 2 2 3 3 2 2 2" xfId="14511"/>
    <cellStyle name="Normal 3 2 4 2 2 3 3 2 2 2 2" xfId="28889"/>
    <cellStyle name="Normal 3 2 4 2 2 3 3 2 2 2 2 2" xfId="57623"/>
    <cellStyle name="Normal 3 2 4 2 2 3 3 2 2 2 3" xfId="43299"/>
    <cellStyle name="Normal 3 2 4 2 2 3 3 2 2 3" xfId="21726"/>
    <cellStyle name="Normal 3 2 4 2 2 3 3 2 2 3 2" xfId="50461"/>
    <cellStyle name="Normal 3 2 4 2 2 3 3 2 2 4" xfId="36137"/>
    <cellStyle name="Normal 3 2 4 2 2 3 3 2 3" xfId="10924"/>
    <cellStyle name="Normal 3 2 4 2 2 3 3 2 3 2" xfId="25307"/>
    <cellStyle name="Normal 3 2 4 2 2 3 3 2 3 2 2" xfId="54042"/>
    <cellStyle name="Normal 3 2 4 2 2 3 3 2 3 3" xfId="39718"/>
    <cellStyle name="Normal 3 2 4 2 2 3 3 2 4" xfId="18144"/>
    <cellStyle name="Normal 3 2 4 2 2 3 3 2 4 2" xfId="46880"/>
    <cellStyle name="Normal 3 2 4 2 2 3 3 2 5" xfId="32556"/>
    <cellStyle name="Normal 3 2 4 2 2 3 3 3" xfId="5461"/>
    <cellStyle name="Normal 3 2 4 2 2 3 3 3 2" xfId="12721"/>
    <cellStyle name="Normal 3 2 4 2 2 3 3 3 2 2" xfId="27099"/>
    <cellStyle name="Normal 3 2 4 2 2 3 3 3 2 2 2" xfId="55833"/>
    <cellStyle name="Normal 3 2 4 2 2 3 3 3 2 3" xfId="41509"/>
    <cellStyle name="Normal 3 2 4 2 2 3 3 3 3" xfId="19936"/>
    <cellStyle name="Normal 3 2 4 2 2 3 3 3 3 2" xfId="48671"/>
    <cellStyle name="Normal 3 2 4 2 2 3 3 3 4" xfId="34347"/>
    <cellStyle name="Normal 3 2 4 2 2 3 3 4" xfId="9134"/>
    <cellStyle name="Normal 3 2 4 2 2 3 3 4 2" xfId="23517"/>
    <cellStyle name="Normal 3 2 4 2 2 3 3 4 2 2" xfId="52252"/>
    <cellStyle name="Normal 3 2 4 2 2 3 3 4 3" xfId="37928"/>
    <cellStyle name="Normal 3 2 4 2 2 3 3 5" xfId="16354"/>
    <cellStyle name="Normal 3 2 4 2 2 3 3 5 2" xfId="45090"/>
    <cellStyle name="Normal 3 2 4 2 2 3 3 6" xfId="30766"/>
    <cellStyle name="Normal 3 2 4 2 2 3 4" xfId="2696"/>
    <cellStyle name="Normal 3 2 4 2 2 3 4 2" xfId="6356"/>
    <cellStyle name="Normal 3 2 4 2 2 3 4 2 2" xfId="13616"/>
    <cellStyle name="Normal 3 2 4 2 2 3 4 2 2 2" xfId="27994"/>
    <cellStyle name="Normal 3 2 4 2 2 3 4 2 2 2 2" xfId="56728"/>
    <cellStyle name="Normal 3 2 4 2 2 3 4 2 2 3" xfId="42404"/>
    <cellStyle name="Normal 3 2 4 2 2 3 4 2 3" xfId="20831"/>
    <cellStyle name="Normal 3 2 4 2 2 3 4 2 3 2" xfId="49566"/>
    <cellStyle name="Normal 3 2 4 2 2 3 4 2 4" xfId="35242"/>
    <cellStyle name="Normal 3 2 4 2 2 3 4 3" xfId="10029"/>
    <cellStyle name="Normal 3 2 4 2 2 3 4 3 2" xfId="24412"/>
    <cellStyle name="Normal 3 2 4 2 2 3 4 3 2 2" xfId="53147"/>
    <cellStyle name="Normal 3 2 4 2 2 3 4 3 3" xfId="38823"/>
    <cellStyle name="Normal 3 2 4 2 2 3 4 4" xfId="17249"/>
    <cellStyle name="Normal 3 2 4 2 2 3 4 4 2" xfId="45985"/>
    <cellStyle name="Normal 3 2 4 2 2 3 4 5" xfId="31661"/>
    <cellStyle name="Normal 3 2 4 2 2 3 5" xfId="4560"/>
    <cellStyle name="Normal 3 2 4 2 2 3 5 2" xfId="11826"/>
    <cellStyle name="Normal 3 2 4 2 2 3 5 2 2" xfId="26204"/>
    <cellStyle name="Normal 3 2 4 2 2 3 5 2 2 2" xfId="54938"/>
    <cellStyle name="Normal 3 2 4 2 2 3 5 2 3" xfId="40614"/>
    <cellStyle name="Normal 3 2 4 2 2 3 5 3" xfId="19041"/>
    <cellStyle name="Normal 3 2 4 2 2 3 5 3 2" xfId="47776"/>
    <cellStyle name="Normal 3 2 4 2 2 3 5 4" xfId="33452"/>
    <cellStyle name="Normal 3 2 4 2 2 3 6" xfId="8233"/>
    <cellStyle name="Normal 3 2 4 2 2 3 6 2" xfId="22622"/>
    <cellStyle name="Normal 3 2 4 2 2 3 6 2 2" xfId="51357"/>
    <cellStyle name="Normal 3 2 4 2 2 3 6 3" xfId="37033"/>
    <cellStyle name="Normal 3 2 4 2 2 3 7" xfId="15459"/>
    <cellStyle name="Normal 3 2 4 2 2 3 7 2" xfId="44195"/>
    <cellStyle name="Normal 3 2 4 2 2 3 8" xfId="29871"/>
    <cellStyle name="Normal 3 2 4 2 2 4" xfId="1040"/>
    <cellStyle name="Normal 3 2 4 2 2 4 2" xfId="2023"/>
    <cellStyle name="Normal 3 2 4 2 2 4 2 2" xfId="3815"/>
    <cellStyle name="Normal 3 2 4 2 2 4 2 2 2" xfId="7474"/>
    <cellStyle name="Normal 3 2 4 2 2 4 2 2 2 2" xfId="14734"/>
    <cellStyle name="Normal 3 2 4 2 2 4 2 2 2 2 2" xfId="29112"/>
    <cellStyle name="Normal 3 2 4 2 2 4 2 2 2 2 2 2" xfId="57846"/>
    <cellStyle name="Normal 3 2 4 2 2 4 2 2 2 2 3" xfId="43522"/>
    <cellStyle name="Normal 3 2 4 2 2 4 2 2 2 3" xfId="21949"/>
    <cellStyle name="Normal 3 2 4 2 2 4 2 2 2 3 2" xfId="50684"/>
    <cellStyle name="Normal 3 2 4 2 2 4 2 2 2 4" xfId="36360"/>
    <cellStyle name="Normal 3 2 4 2 2 4 2 2 3" xfId="11147"/>
    <cellStyle name="Normal 3 2 4 2 2 4 2 2 3 2" xfId="25530"/>
    <cellStyle name="Normal 3 2 4 2 2 4 2 2 3 2 2" xfId="54265"/>
    <cellStyle name="Normal 3 2 4 2 2 4 2 2 3 3" xfId="39941"/>
    <cellStyle name="Normal 3 2 4 2 2 4 2 2 4" xfId="18367"/>
    <cellStyle name="Normal 3 2 4 2 2 4 2 2 4 2" xfId="47103"/>
    <cellStyle name="Normal 3 2 4 2 2 4 2 2 5" xfId="32779"/>
    <cellStyle name="Normal 3 2 4 2 2 4 2 3" xfId="5684"/>
    <cellStyle name="Normal 3 2 4 2 2 4 2 3 2" xfId="12944"/>
    <cellStyle name="Normal 3 2 4 2 2 4 2 3 2 2" xfId="27322"/>
    <cellStyle name="Normal 3 2 4 2 2 4 2 3 2 2 2" xfId="56056"/>
    <cellStyle name="Normal 3 2 4 2 2 4 2 3 2 3" xfId="41732"/>
    <cellStyle name="Normal 3 2 4 2 2 4 2 3 3" xfId="20159"/>
    <cellStyle name="Normal 3 2 4 2 2 4 2 3 3 2" xfId="48894"/>
    <cellStyle name="Normal 3 2 4 2 2 4 2 3 4" xfId="34570"/>
    <cellStyle name="Normal 3 2 4 2 2 4 2 4" xfId="9357"/>
    <cellStyle name="Normal 3 2 4 2 2 4 2 4 2" xfId="23740"/>
    <cellStyle name="Normal 3 2 4 2 2 4 2 4 2 2" xfId="52475"/>
    <cellStyle name="Normal 3 2 4 2 2 4 2 4 3" xfId="38151"/>
    <cellStyle name="Normal 3 2 4 2 2 4 2 5" xfId="16577"/>
    <cellStyle name="Normal 3 2 4 2 2 4 2 5 2" xfId="45313"/>
    <cellStyle name="Normal 3 2 4 2 2 4 2 6" xfId="30989"/>
    <cellStyle name="Normal 3 2 4 2 2 4 3" xfId="2919"/>
    <cellStyle name="Normal 3 2 4 2 2 4 3 2" xfId="6579"/>
    <cellStyle name="Normal 3 2 4 2 2 4 3 2 2" xfId="13839"/>
    <cellStyle name="Normal 3 2 4 2 2 4 3 2 2 2" xfId="28217"/>
    <cellStyle name="Normal 3 2 4 2 2 4 3 2 2 2 2" xfId="56951"/>
    <cellStyle name="Normal 3 2 4 2 2 4 3 2 2 3" xfId="42627"/>
    <cellStyle name="Normal 3 2 4 2 2 4 3 2 3" xfId="21054"/>
    <cellStyle name="Normal 3 2 4 2 2 4 3 2 3 2" xfId="49789"/>
    <cellStyle name="Normal 3 2 4 2 2 4 3 2 4" xfId="35465"/>
    <cellStyle name="Normal 3 2 4 2 2 4 3 3" xfId="10252"/>
    <cellStyle name="Normal 3 2 4 2 2 4 3 3 2" xfId="24635"/>
    <cellStyle name="Normal 3 2 4 2 2 4 3 3 2 2" xfId="53370"/>
    <cellStyle name="Normal 3 2 4 2 2 4 3 3 3" xfId="39046"/>
    <cellStyle name="Normal 3 2 4 2 2 4 3 4" xfId="17472"/>
    <cellStyle name="Normal 3 2 4 2 2 4 3 4 2" xfId="46208"/>
    <cellStyle name="Normal 3 2 4 2 2 4 3 5" xfId="31884"/>
    <cellStyle name="Normal 3 2 4 2 2 4 4" xfId="4784"/>
    <cellStyle name="Normal 3 2 4 2 2 4 4 2" xfId="12049"/>
    <cellStyle name="Normal 3 2 4 2 2 4 4 2 2" xfId="26427"/>
    <cellStyle name="Normal 3 2 4 2 2 4 4 2 2 2" xfId="55161"/>
    <cellStyle name="Normal 3 2 4 2 2 4 4 2 3" xfId="40837"/>
    <cellStyle name="Normal 3 2 4 2 2 4 4 3" xfId="19264"/>
    <cellStyle name="Normal 3 2 4 2 2 4 4 3 2" xfId="47999"/>
    <cellStyle name="Normal 3 2 4 2 2 4 4 4" xfId="33675"/>
    <cellStyle name="Normal 3 2 4 2 2 4 5" xfId="8456"/>
    <cellStyle name="Normal 3 2 4 2 2 4 5 2" xfId="22845"/>
    <cellStyle name="Normal 3 2 4 2 2 4 5 2 2" xfId="51580"/>
    <cellStyle name="Normal 3 2 4 2 2 4 5 3" xfId="37256"/>
    <cellStyle name="Normal 3 2 4 2 2 4 6" xfId="15682"/>
    <cellStyle name="Normal 3 2 4 2 2 4 6 2" xfId="44418"/>
    <cellStyle name="Normal 3 2 4 2 2 4 7" xfId="30094"/>
    <cellStyle name="Normal 3 2 4 2 2 5" xfId="1564"/>
    <cellStyle name="Normal 3 2 4 2 2 5 2" xfId="3368"/>
    <cellStyle name="Normal 3 2 4 2 2 5 2 2" xfId="7027"/>
    <cellStyle name="Normal 3 2 4 2 2 5 2 2 2" xfId="14287"/>
    <cellStyle name="Normal 3 2 4 2 2 5 2 2 2 2" xfId="28665"/>
    <cellStyle name="Normal 3 2 4 2 2 5 2 2 2 2 2" xfId="57399"/>
    <cellStyle name="Normal 3 2 4 2 2 5 2 2 2 3" xfId="43075"/>
    <cellStyle name="Normal 3 2 4 2 2 5 2 2 3" xfId="21502"/>
    <cellStyle name="Normal 3 2 4 2 2 5 2 2 3 2" xfId="50237"/>
    <cellStyle name="Normal 3 2 4 2 2 5 2 2 4" xfId="35913"/>
    <cellStyle name="Normal 3 2 4 2 2 5 2 3" xfId="10700"/>
    <cellStyle name="Normal 3 2 4 2 2 5 2 3 2" xfId="25083"/>
    <cellStyle name="Normal 3 2 4 2 2 5 2 3 2 2" xfId="53818"/>
    <cellStyle name="Normal 3 2 4 2 2 5 2 3 3" xfId="39494"/>
    <cellStyle name="Normal 3 2 4 2 2 5 2 4" xfId="17920"/>
    <cellStyle name="Normal 3 2 4 2 2 5 2 4 2" xfId="46656"/>
    <cellStyle name="Normal 3 2 4 2 2 5 2 5" xfId="32332"/>
    <cellStyle name="Normal 3 2 4 2 2 5 3" xfId="5237"/>
    <cellStyle name="Normal 3 2 4 2 2 5 3 2" xfId="12497"/>
    <cellStyle name="Normal 3 2 4 2 2 5 3 2 2" xfId="26875"/>
    <cellStyle name="Normal 3 2 4 2 2 5 3 2 2 2" xfId="55609"/>
    <cellStyle name="Normal 3 2 4 2 2 5 3 2 3" xfId="41285"/>
    <cellStyle name="Normal 3 2 4 2 2 5 3 3" xfId="19712"/>
    <cellStyle name="Normal 3 2 4 2 2 5 3 3 2" xfId="48447"/>
    <cellStyle name="Normal 3 2 4 2 2 5 3 4" xfId="34123"/>
    <cellStyle name="Normal 3 2 4 2 2 5 4" xfId="8910"/>
    <cellStyle name="Normal 3 2 4 2 2 5 4 2" xfId="23293"/>
    <cellStyle name="Normal 3 2 4 2 2 5 4 2 2" xfId="52028"/>
    <cellStyle name="Normal 3 2 4 2 2 5 4 3" xfId="37704"/>
    <cellStyle name="Normal 3 2 4 2 2 5 5" xfId="16130"/>
    <cellStyle name="Normal 3 2 4 2 2 5 5 2" xfId="44866"/>
    <cellStyle name="Normal 3 2 4 2 2 5 6" xfId="30542"/>
    <cellStyle name="Normal 3 2 4 2 2 6" xfId="2472"/>
    <cellStyle name="Normal 3 2 4 2 2 6 2" xfId="6132"/>
    <cellStyle name="Normal 3 2 4 2 2 6 2 2" xfId="13392"/>
    <cellStyle name="Normal 3 2 4 2 2 6 2 2 2" xfId="27770"/>
    <cellStyle name="Normal 3 2 4 2 2 6 2 2 2 2" xfId="56504"/>
    <cellStyle name="Normal 3 2 4 2 2 6 2 2 3" xfId="42180"/>
    <cellStyle name="Normal 3 2 4 2 2 6 2 3" xfId="20607"/>
    <cellStyle name="Normal 3 2 4 2 2 6 2 3 2" xfId="49342"/>
    <cellStyle name="Normal 3 2 4 2 2 6 2 4" xfId="35018"/>
    <cellStyle name="Normal 3 2 4 2 2 6 3" xfId="9805"/>
    <cellStyle name="Normal 3 2 4 2 2 6 3 2" xfId="24188"/>
    <cellStyle name="Normal 3 2 4 2 2 6 3 2 2" xfId="52923"/>
    <cellStyle name="Normal 3 2 4 2 2 6 3 3" xfId="38599"/>
    <cellStyle name="Normal 3 2 4 2 2 6 4" xfId="17025"/>
    <cellStyle name="Normal 3 2 4 2 2 6 4 2" xfId="45761"/>
    <cellStyle name="Normal 3 2 4 2 2 6 5" xfId="31437"/>
    <cellStyle name="Normal 3 2 4 2 2 7" xfId="4331"/>
    <cellStyle name="Normal 3 2 4 2 2 7 2" xfId="11601"/>
    <cellStyle name="Normal 3 2 4 2 2 7 2 2" xfId="25980"/>
    <cellStyle name="Normal 3 2 4 2 2 7 2 2 2" xfId="54714"/>
    <cellStyle name="Normal 3 2 4 2 2 7 2 3" xfId="40390"/>
    <cellStyle name="Normal 3 2 4 2 2 7 3" xfId="18817"/>
    <cellStyle name="Normal 3 2 4 2 2 7 3 2" xfId="47552"/>
    <cellStyle name="Normal 3 2 4 2 2 7 4" xfId="33228"/>
    <cellStyle name="Normal 3 2 4 2 2 8" xfId="8000"/>
    <cellStyle name="Normal 3 2 4 2 2 8 2" xfId="22398"/>
    <cellStyle name="Normal 3 2 4 2 2 8 2 2" xfId="51133"/>
    <cellStyle name="Normal 3 2 4 2 2 8 3" xfId="36809"/>
    <cellStyle name="Normal 3 2 4 2 2 9" xfId="15235"/>
    <cellStyle name="Normal 3 2 4 2 2 9 2" xfId="43971"/>
    <cellStyle name="Normal 3 2 4 2 3" xfId="596"/>
    <cellStyle name="Normal 3 2 4 2 3 2" xfId="873"/>
    <cellStyle name="Normal 3 2 4 2 3 2 2" xfId="1320"/>
    <cellStyle name="Normal 3 2 4 2 3 2 2 2" xfId="2303"/>
    <cellStyle name="Normal 3 2 4 2 3 2 2 2 2" xfId="4095"/>
    <cellStyle name="Normal 3 2 4 2 3 2 2 2 2 2" xfId="7754"/>
    <cellStyle name="Normal 3 2 4 2 3 2 2 2 2 2 2" xfId="15014"/>
    <cellStyle name="Normal 3 2 4 2 3 2 2 2 2 2 2 2" xfId="29392"/>
    <cellStyle name="Normal 3 2 4 2 3 2 2 2 2 2 2 2 2" xfId="58126"/>
    <cellStyle name="Normal 3 2 4 2 3 2 2 2 2 2 2 3" xfId="43802"/>
    <cellStyle name="Normal 3 2 4 2 3 2 2 2 2 2 3" xfId="22229"/>
    <cellStyle name="Normal 3 2 4 2 3 2 2 2 2 2 3 2" xfId="50964"/>
    <cellStyle name="Normal 3 2 4 2 3 2 2 2 2 2 4" xfId="36640"/>
    <cellStyle name="Normal 3 2 4 2 3 2 2 2 2 3" xfId="11427"/>
    <cellStyle name="Normal 3 2 4 2 3 2 2 2 2 3 2" xfId="25810"/>
    <cellStyle name="Normal 3 2 4 2 3 2 2 2 2 3 2 2" xfId="54545"/>
    <cellStyle name="Normal 3 2 4 2 3 2 2 2 2 3 3" xfId="40221"/>
    <cellStyle name="Normal 3 2 4 2 3 2 2 2 2 4" xfId="18647"/>
    <cellStyle name="Normal 3 2 4 2 3 2 2 2 2 4 2" xfId="47383"/>
    <cellStyle name="Normal 3 2 4 2 3 2 2 2 2 5" xfId="33059"/>
    <cellStyle name="Normal 3 2 4 2 3 2 2 2 3" xfId="5964"/>
    <cellStyle name="Normal 3 2 4 2 3 2 2 2 3 2" xfId="13224"/>
    <cellStyle name="Normal 3 2 4 2 3 2 2 2 3 2 2" xfId="27602"/>
    <cellStyle name="Normal 3 2 4 2 3 2 2 2 3 2 2 2" xfId="56336"/>
    <cellStyle name="Normal 3 2 4 2 3 2 2 2 3 2 3" xfId="42012"/>
    <cellStyle name="Normal 3 2 4 2 3 2 2 2 3 3" xfId="20439"/>
    <cellStyle name="Normal 3 2 4 2 3 2 2 2 3 3 2" xfId="49174"/>
    <cellStyle name="Normal 3 2 4 2 3 2 2 2 3 4" xfId="34850"/>
    <cellStyle name="Normal 3 2 4 2 3 2 2 2 4" xfId="9637"/>
    <cellStyle name="Normal 3 2 4 2 3 2 2 2 4 2" xfId="24020"/>
    <cellStyle name="Normal 3 2 4 2 3 2 2 2 4 2 2" xfId="52755"/>
    <cellStyle name="Normal 3 2 4 2 3 2 2 2 4 3" xfId="38431"/>
    <cellStyle name="Normal 3 2 4 2 3 2 2 2 5" xfId="16857"/>
    <cellStyle name="Normal 3 2 4 2 3 2 2 2 5 2" xfId="45593"/>
    <cellStyle name="Normal 3 2 4 2 3 2 2 2 6" xfId="31269"/>
    <cellStyle name="Normal 3 2 4 2 3 2 2 3" xfId="3199"/>
    <cellStyle name="Normal 3 2 4 2 3 2 2 3 2" xfId="6859"/>
    <cellStyle name="Normal 3 2 4 2 3 2 2 3 2 2" xfId="14119"/>
    <cellStyle name="Normal 3 2 4 2 3 2 2 3 2 2 2" xfId="28497"/>
    <cellStyle name="Normal 3 2 4 2 3 2 2 3 2 2 2 2" xfId="57231"/>
    <cellStyle name="Normal 3 2 4 2 3 2 2 3 2 2 3" xfId="42907"/>
    <cellStyle name="Normal 3 2 4 2 3 2 2 3 2 3" xfId="21334"/>
    <cellStyle name="Normal 3 2 4 2 3 2 2 3 2 3 2" xfId="50069"/>
    <cellStyle name="Normal 3 2 4 2 3 2 2 3 2 4" xfId="35745"/>
    <cellStyle name="Normal 3 2 4 2 3 2 2 3 3" xfId="10532"/>
    <cellStyle name="Normal 3 2 4 2 3 2 2 3 3 2" xfId="24915"/>
    <cellStyle name="Normal 3 2 4 2 3 2 2 3 3 2 2" xfId="53650"/>
    <cellStyle name="Normal 3 2 4 2 3 2 2 3 3 3" xfId="39326"/>
    <cellStyle name="Normal 3 2 4 2 3 2 2 3 4" xfId="17752"/>
    <cellStyle name="Normal 3 2 4 2 3 2 2 3 4 2" xfId="46488"/>
    <cellStyle name="Normal 3 2 4 2 3 2 2 3 5" xfId="32164"/>
    <cellStyle name="Normal 3 2 4 2 3 2 2 4" xfId="5064"/>
    <cellStyle name="Normal 3 2 4 2 3 2 2 4 2" xfId="12329"/>
    <cellStyle name="Normal 3 2 4 2 3 2 2 4 2 2" xfId="26707"/>
    <cellStyle name="Normal 3 2 4 2 3 2 2 4 2 2 2" xfId="55441"/>
    <cellStyle name="Normal 3 2 4 2 3 2 2 4 2 3" xfId="41117"/>
    <cellStyle name="Normal 3 2 4 2 3 2 2 4 3" xfId="19544"/>
    <cellStyle name="Normal 3 2 4 2 3 2 2 4 3 2" xfId="48279"/>
    <cellStyle name="Normal 3 2 4 2 3 2 2 4 4" xfId="33955"/>
    <cellStyle name="Normal 3 2 4 2 3 2 2 5" xfId="8736"/>
    <cellStyle name="Normal 3 2 4 2 3 2 2 5 2" xfId="23125"/>
    <cellStyle name="Normal 3 2 4 2 3 2 2 5 2 2" xfId="51860"/>
    <cellStyle name="Normal 3 2 4 2 3 2 2 5 3" xfId="37536"/>
    <cellStyle name="Normal 3 2 4 2 3 2 2 6" xfId="15962"/>
    <cellStyle name="Normal 3 2 4 2 3 2 2 6 2" xfId="44698"/>
    <cellStyle name="Normal 3 2 4 2 3 2 2 7" xfId="30374"/>
    <cellStyle name="Normal 3 2 4 2 3 2 3" xfId="1856"/>
    <cellStyle name="Normal 3 2 4 2 3 2 3 2" xfId="3648"/>
    <cellStyle name="Normal 3 2 4 2 3 2 3 2 2" xfId="7307"/>
    <cellStyle name="Normal 3 2 4 2 3 2 3 2 2 2" xfId="14567"/>
    <cellStyle name="Normal 3 2 4 2 3 2 3 2 2 2 2" xfId="28945"/>
    <cellStyle name="Normal 3 2 4 2 3 2 3 2 2 2 2 2" xfId="57679"/>
    <cellStyle name="Normal 3 2 4 2 3 2 3 2 2 2 3" xfId="43355"/>
    <cellStyle name="Normal 3 2 4 2 3 2 3 2 2 3" xfId="21782"/>
    <cellStyle name="Normal 3 2 4 2 3 2 3 2 2 3 2" xfId="50517"/>
    <cellStyle name="Normal 3 2 4 2 3 2 3 2 2 4" xfId="36193"/>
    <cellStyle name="Normal 3 2 4 2 3 2 3 2 3" xfId="10980"/>
    <cellStyle name="Normal 3 2 4 2 3 2 3 2 3 2" xfId="25363"/>
    <cellStyle name="Normal 3 2 4 2 3 2 3 2 3 2 2" xfId="54098"/>
    <cellStyle name="Normal 3 2 4 2 3 2 3 2 3 3" xfId="39774"/>
    <cellStyle name="Normal 3 2 4 2 3 2 3 2 4" xfId="18200"/>
    <cellStyle name="Normal 3 2 4 2 3 2 3 2 4 2" xfId="46936"/>
    <cellStyle name="Normal 3 2 4 2 3 2 3 2 5" xfId="32612"/>
    <cellStyle name="Normal 3 2 4 2 3 2 3 3" xfId="5517"/>
    <cellStyle name="Normal 3 2 4 2 3 2 3 3 2" xfId="12777"/>
    <cellStyle name="Normal 3 2 4 2 3 2 3 3 2 2" xfId="27155"/>
    <cellStyle name="Normal 3 2 4 2 3 2 3 3 2 2 2" xfId="55889"/>
    <cellStyle name="Normal 3 2 4 2 3 2 3 3 2 3" xfId="41565"/>
    <cellStyle name="Normal 3 2 4 2 3 2 3 3 3" xfId="19992"/>
    <cellStyle name="Normal 3 2 4 2 3 2 3 3 3 2" xfId="48727"/>
    <cellStyle name="Normal 3 2 4 2 3 2 3 3 4" xfId="34403"/>
    <cellStyle name="Normal 3 2 4 2 3 2 3 4" xfId="9190"/>
    <cellStyle name="Normal 3 2 4 2 3 2 3 4 2" xfId="23573"/>
    <cellStyle name="Normal 3 2 4 2 3 2 3 4 2 2" xfId="52308"/>
    <cellStyle name="Normal 3 2 4 2 3 2 3 4 3" xfId="37984"/>
    <cellStyle name="Normal 3 2 4 2 3 2 3 5" xfId="16410"/>
    <cellStyle name="Normal 3 2 4 2 3 2 3 5 2" xfId="45146"/>
    <cellStyle name="Normal 3 2 4 2 3 2 3 6" xfId="30822"/>
    <cellStyle name="Normal 3 2 4 2 3 2 4" xfId="2752"/>
    <cellStyle name="Normal 3 2 4 2 3 2 4 2" xfId="6412"/>
    <cellStyle name="Normal 3 2 4 2 3 2 4 2 2" xfId="13672"/>
    <cellStyle name="Normal 3 2 4 2 3 2 4 2 2 2" xfId="28050"/>
    <cellStyle name="Normal 3 2 4 2 3 2 4 2 2 2 2" xfId="56784"/>
    <cellStyle name="Normal 3 2 4 2 3 2 4 2 2 3" xfId="42460"/>
    <cellStyle name="Normal 3 2 4 2 3 2 4 2 3" xfId="20887"/>
    <cellStyle name="Normal 3 2 4 2 3 2 4 2 3 2" xfId="49622"/>
    <cellStyle name="Normal 3 2 4 2 3 2 4 2 4" xfId="35298"/>
    <cellStyle name="Normal 3 2 4 2 3 2 4 3" xfId="10085"/>
    <cellStyle name="Normal 3 2 4 2 3 2 4 3 2" xfId="24468"/>
    <cellStyle name="Normal 3 2 4 2 3 2 4 3 2 2" xfId="53203"/>
    <cellStyle name="Normal 3 2 4 2 3 2 4 3 3" xfId="38879"/>
    <cellStyle name="Normal 3 2 4 2 3 2 4 4" xfId="17305"/>
    <cellStyle name="Normal 3 2 4 2 3 2 4 4 2" xfId="46041"/>
    <cellStyle name="Normal 3 2 4 2 3 2 4 5" xfId="31717"/>
    <cellStyle name="Normal 3 2 4 2 3 2 5" xfId="4617"/>
    <cellStyle name="Normal 3 2 4 2 3 2 5 2" xfId="11882"/>
    <cellStyle name="Normal 3 2 4 2 3 2 5 2 2" xfId="26260"/>
    <cellStyle name="Normal 3 2 4 2 3 2 5 2 2 2" xfId="54994"/>
    <cellStyle name="Normal 3 2 4 2 3 2 5 2 3" xfId="40670"/>
    <cellStyle name="Normal 3 2 4 2 3 2 5 3" xfId="19097"/>
    <cellStyle name="Normal 3 2 4 2 3 2 5 3 2" xfId="47832"/>
    <cellStyle name="Normal 3 2 4 2 3 2 5 4" xfId="33508"/>
    <cellStyle name="Normal 3 2 4 2 3 2 6" xfId="8289"/>
    <cellStyle name="Normal 3 2 4 2 3 2 6 2" xfId="22678"/>
    <cellStyle name="Normal 3 2 4 2 3 2 6 2 2" xfId="51413"/>
    <cellStyle name="Normal 3 2 4 2 3 2 6 3" xfId="37089"/>
    <cellStyle name="Normal 3 2 4 2 3 2 7" xfId="15515"/>
    <cellStyle name="Normal 3 2 4 2 3 2 7 2" xfId="44251"/>
    <cellStyle name="Normal 3 2 4 2 3 2 8" xfId="29927"/>
    <cellStyle name="Normal 3 2 4 2 3 3" xfId="1096"/>
    <cellStyle name="Normal 3 2 4 2 3 3 2" xfId="2079"/>
    <cellStyle name="Normal 3 2 4 2 3 3 2 2" xfId="3871"/>
    <cellStyle name="Normal 3 2 4 2 3 3 2 2 2" xfId="7530"/>
    <cellStyle name="Normal 3 2 4 2 3 3 2 2 2 2" xfId="14790"/>
    <cellStyle name="Normal 3 2 4 2 3 3 2 2 2 2 2" xfId="29168"/>
    <cellStyle name="Normal 3 2 4 2 3 3 2 2 2 2 2 2" xfId="57902"/>
    <cellStyle name="Normal 3 2 4 2 3 3 2 2 2 2 3" xfId="43578"/>
    <cellStyle name="Normal 3 2 4 2 3 3 2 2 2 3" xfId="22005"/>
    <cellStyle name="Normal 3 2 4 2 3 3 2 2 2 3 2" xfId="50740"/>
    <cellStyle name="Normal 3 2 4 2 3 3 2 2 2 4" xfId="36416"/>
    <cellStyle name="Normal 3 2 4 2 3 3 2 2 3" xfId="11203"/>
    <cellStyle name="Normal 3 2 4 2 3 3 2 2 3 2" xfId="25586"/>
    <cellStyle name="Normal 3 2 4 2 3 3 2 2 3 2 2" xfId="54321"/>
    <cellStyle name="Normal 3 2 4 2 3 3 2 2 3 3" xfId="39997"/>
    <cellStyle name="Normal 3 2 4 2 3 3 2 2 4" xfId="18423"/>
    <cellStyle name="Normal 3 2 4 2 3 3 2 2 4 2" xfId="47159"/>
    <cellStyle name="Normal 3 2 4 2 3 3 2 2 5" xfId="32835"/>
    <cellStyle name="Normal 3 2 4 2 3 3 2 3" xfId="5740"/>
    <cellStyle name="Normal 3 2 4 2 3 3 2 3 2" xfId="13000"/>
    <cellStyle name="Normal 3 2 4 2 3 3 2 3 2 2" xfId="27378"/>
    <cellStyle name="Normal 3 2 4 2 3 3 2 3 2 2 2" xfId="56112"/>
    <cellStyle name="Normal 3 2 4 2 3 3 2 3 2 3" xfId="41788"/>
    <cellStyle name="Normal 3 2 4 2 3 3 2 3 3" xfId="20215"/>
    <cellStyle name="Normal 3 2 4 2 3 3 2 3 3 2" xfId="48950"/>
    <cellStyle name="Normal 3 2 4 2 3 3 2 3 4" xfId="34626"/>
    <cellStyle name="Normal 3 2 4 2 3 3 2 4" xfId="9413"/>
    <cellStyle name="Normal 3 2 4 2 3 3 2 4 2" xfId="23796"/>
    <cellStyle name="Normal 3 2 4 2 3 3 2 4 2 2" xfId="52531"/>
    <cellStyle name="Normal 3 2 4 2 3 3 2 4 3" xfId="38207"/>
    <cellStyle name="Normal 3 2 4 2 3 3 2 5" xfId="16633"/>
    <cellStyle name="Normal 3 2 4 2 3 3 2 5 2" xfId="45369"/>
    <cellStyle name="Normal 3 2 4 2 3 3 2 6" xfId="31045"/>
    <cellStyle name="Normal 3 2 4 2 3 3 3" xfId="2975"/>
    <cellStyle name="Normal 3 2 4 2 3 3 3 2" xfId="6635"/>
    <cellStyle name="Normal 3 2 4 2 3 3 3 2 2" xfId="13895"/>
    <cellStyle name="Normal 3 2 4 2 3 3 3 2 2 2" xfId="28273"/>
    <cellStyle name="Normal 3 2 4 2 3 3 3 2 2 2 2" xfId="57007"/>
    <cellStyle name="Normal 3 2 4 2 3 3 3 2 2 3" xfId="42683"/>
    <cellStyle name="Normal 3 2 4 2 3 3 3 2 3" xfId="21110"/>
    <cellStyle name="Normal 3 2 4 2 3 3 3 2 3 2" xfId="49845"/>
    <cellStyle name="Normal 3 2 4 2 3 3 3 2 4" xfId="35521"/>
    <cellStyle name="Normal 3 2 4 2 3 3 3 3" xfId="10308"/>
    <cellStyle name="Normal 3 2 4 2 3 3 3 3 2" xfId="24691"/>
    <cellStyle name="Normal 3 2 4 2 3 3 3 3 2 2" xfId="53426"/>
    <cellStyle name="Normal 3 2 4 2 3 3 3 3 3" xfId="39102"/>
    <cellStyle name="Normal 3 2 4 2 3 3 3 4" xfId="17528"/>
    <cellStyle name="Normal 3 2 4 2 3 3 3 4 2" xfId="46264"/>
    <cellStyle name="Normal 3 2 4 2 3 3 3 5" xfId="31940"/>
    <cellStyle name="Normal 3 2 4 2 3 3 4" xfId="4840"/>
    <cellStyle name="Normal 3 2 4 2 3 3 4 2" xfId="12105"/>
    <cellStyle name="Normal 3 2 4 2 3 3 4 2 2" xfId="26483"/>
    <cellStyle name="Normal 3 2 4 2 3 3 4 2 2 2" xfId="55217"/>
    <cellStyle name="Normal 3 2 4 2 3 3 4 2 3" xfId="40893"/>
    <cellStyle name="Normal 3 2 4 2 3 3 4 3" xfId="19320"/>
    <cellStyle name="Normal 3 2 4 2 3 3 4 3 2" xfId="48055"/>
    <cellStyle name="Normal 3 2 4 2 3 3 4 4" xfId="33731"/>
    <cellStyle name="Normal 3 2 4 2 3 3 5" xfId="8512"/>
    <cellStyle name="Normal 3 2 4 2 3 3 5 2" xfId="22901"/>
    <cellStyle name="Normal 3 2 4 2 3 3 5 2 2" xfId="51636"/>
    <cellStyle name="Normal 3 2 4 2 3 3 5 3" xfId="37312"/>
    <cellStyle name="Normal 3 2 4 2 3 3 6" xfId="15738"/>
    <cellStyle name="Normal 3 2 4 2 3 3 6 2" xfId="44474"/>
    <cellStyle name="Normal 3 2 4 2 3 3 7" xfId="30150"/>
    <cellStyle name="Normal 3 2 4 2 3 4" xfId="1628"/>
    <cellStyle name="Normal 3 2 4 2 3 4 2" xfId="3424"/>
    <cellStyle name="Normal 3 2 4 2 3 4 2 2" xfId="7083"/>
    <cellStyle name="Normal 3 2 4 2 3 4 2 2 2" xfId="14343"/>
    <cellStyle name="Normal 3 2 4 2 3 4 2 2 2 2" xfId="28721"/>
    <cellStyle name="Normal 3 2 4 2 3 4 2 2 2 2 2" xfId="57455"/>
    <cellStyle name="Normal 3 2 4 2 3 4 2 2 2 3" xfId="43131"/>
    <cellStyle name="Normal 3 2 4 2 3 4 2 2 3" xfId="21558"/>
    <cellStyle name="Normal 3 2 4 2 3 4 2 2 3 2" xfId="50293"/>
    <cellStyle name="Normal 3 2 4 2 3 4 2 2 4" xfId="35969"/>
    <cellStyle name="Normal 3 2 4 2 3 4 2 3" xfId="10756"/>
    <cellStyle name="Normal 3 2 4 2 3 4 2 3 2" xfId="25139"/>
    <cellStyle name="Normal 3 2 4 2 3 4 2 3 2 2" xfId="53874"/>
    <cellStyle name="Normal 3 2 4 2 3 4 2 3 3" xfId="39550"/>
    <cellStyle name="Normal 3 2 4 2 3 4 2 4" xfId="17976"/>
    <cellStyle name="Normal 3 2 4 2 3 4 2 4 2" xfId="46712"/>
    <cellStyle name="Normal 3 2 4 2 3 4 2 5" xfId="32388"/>
    <cellStyle name="Normal 3 2 4 2 3 4 3" xfId="5293"/>
    <cellStyle name="Normal 3 2 4 2 3 4 3 2" xfId="12553"/>
    <cellStyle name="Normal 3 2 4 2 3 4 3 2 2" xfId="26931"/>
    <cellStyle name="Normal 3 2 4 2 3 4 3 2 2 2" xfId="55665"/>
    <cellStyle name="Normal 3 2 4 2 3 4 3 2 3" xfId="41341"/>
    <cellStyle name="Normal 3 2 4 2 3 4 3 3" xfId="19768"/>
    <cellStyle name="Normal 3 2 4 2 3 4 3 3 2" xfId="48503"/>
    <cellStyle name="Normal 3 2 4 2 3 4 3 4" xfId="34179"/>
    <cellStyle name="Normal 3 2 4 2 3 4 4" xfId="8966"/>
    <cellStyle name="Normal 3 2 4 2 3 4 4 2" xfId="23349"/>
    <cellStyle name="Normal 3 2 4 2 3 4 4 2 2" xfId="52084"/>
    <cellStyle name="Normal 3 2 4 2 3 4 4 3" xfId="37760"/>
    <cellStyle name="Normal 3 2 4 2 3 4 5" xfId="16186"/>
    <cellStyle name="Normal 3 2 4 2 3 4 5 2" xfId="44922"/>
    <cellStyle name="Normal 3 2 4 2 3 4 6" xfId="30598"/>
    <cellStyle name="Normal 3 2 4 2 3 5" xfId="2528"/>
    <cellStyle name="Normal 3 2 4 2 3 5 2" xfId="6188"/>
    <cellStyle name="Normal 3 2 4 2 3 5 2 2" xfId="13448"/>
    <cellStyle name="Normal 3 2 4 2 3 5 2 2 2" xfId="27826"/>
    <cellStyle name="Normal 3 2 4 2 3 5 2 2 2 2" xfId="56560"/>
    <cellStyle name="Normal 3 2 4 2 3 5 2 2 3" xfId="42236"/>
    <cellStyle name="Normal 3 2 4 2 3 5 2 3" xfId="20663"/>
    <cellStyle name="Normal 3 2 4 2 3 5 2 3 2" xfId="49398"/>
    <cellStyle name="Normal 3 2 4 2 3 5 2 4" xfId="35074"/>
    <cellStyle name="Normal 3 2 4 2 3 5 3" xfId="9861"/>
    <cellStyle name="Normal 3 2 4 2 3 5 3 2" xfId="24244"/>
    <cellStyle name="Normal 3 2 4 2 3 5 3 2 2" xfId="52979"/>
    <cellStyle name="Normal 3 2 4 2 3 5 3 3" xfId="38655"/>
    <cellStyle name="Normal 3 2 4 2 3 5 4" xfId="17081"/>
    <cellStyle name="Normal 3 2 4 2 3 5 4 2" xfId="45817"/>
    <cellStyle name="Normal 3 2 4 2 3 5 5" xfId="31493"/>
    <cellStyle name="Normal 3 2 4 2 3 6" xfId="4391"/>
    <cellStyle name="Normal 3 2 4 2 3 6 2" xfId="11658"/>
    <cellStyle name="Normal 3 2 4 2 3 6 2 2" xfId="26036"/>
    <cellStyle name="Normal 3 2 4 2 3 6 2 2 2" xfId="54770"/>
    <cellStyle name="Normal 3 2 4 2 3 6 2 3" xfId="40446"/>
    <cellStyle name="Normal 3 2 4 2 3 6 3" xfId="18873"/>
    <cellStyle name="Normal 3 2 4 2 3 6 3 2" xfId="47608"/>
    <cellStyle name="Normal 3 2 4 2 3 6 4" xfId="33284"/>
    <cellStyle name="Normal 3 2 4 2 3 7" xfId="8062"/>
    <cellStyle name="Normal 3 2 4 2 3 7 2" xfId="22454"/>
    <cellStyle name="Normal 3 2 4 2 3 7 2 2" xfId="51189"/>
    <cellStyle name="Normal 3 2 4 2 3 7 3" xfId="36865"/>
    <cellStyle name="Normal 3 2 4 2 3 8" xfId="15291"/>
    <cellStyle name="Normal 3 2 4 2 3 8 2" xfId="44027"/>
    <cellStyle name="Normal 3 2 4 2 3 9" xfId="29703"/>
    <cellStyle name="Normal 3 2 4 2 4" xfId="758"/>
    <cellStyle name="Normal 3 2 4 2 4 2" xfId="1208"/>
    <cellStyle name="Normal 3 2 4 2 4 2 2" xfId="2191"/>
    <cellStyle name="Normal 3 2 4 2 4 2 2 2" xfId="3983"/>
    <cellStyle name="Normal 3 2 4 2 4 2 2 2 2" xfId="7642"/>
    <cellStyle name="Normal 3 2 4 2 4 2 2 2 2 2" xfId="14902"/>
    <cellStyle name="Normal 3 2 4 2 4 2 2 2 2 2 2" xfId="29280"/>
    <cellStyle name="Normal 3 2 4 2 4 2 2 2 2 2 2 2" xfId="58014"/>
    <cellStyle name="Normal 3 2 4 2 4 2 2 2 2 2 3" xfId="43690"/>
    <cellStyle name="Normal 3 2 4 2 4 2 2 2 2 3" xfId="22117"/>
    <cellStyle name="Normal 3 2 4 2 4 2 2 2 2 3 2" xfId="50852"/>
    <cellStyle name="Normal 3 2 4 2 4 2 2 2 2 4" xfId="36528"/>
    <cellStyle name="Normal 3 2 4 2 4 2 2 2 3" xfId="11315"/>
    <cellStyle name="Normal 3 2 4 2 4 2 2 2 3 2" xfId="25698"/>
    <cellStyle name="Normal 3 2 4 2 4 2 2 2 3 2 2" xfId="54433"/>
    <cellStyle name="Normal 3 2 4 2 4 2 2 2 3 3" xfId="40109"/>
    <cellStyle name="Normal 3 2 4 2 4 2 2 2 4" xfId="18535"/>
    <cellStyle name="Normal 3 2 4 2 4 2 2 2 4 2" xfId="47271"/>
    <cellStyle name="Normal 3 2 4 2 4 2 2 2 5" xfId="32947"/>
    <cellStyle name="Normal 3 2 4 2 4 2 2 3" xfId="5852"/>
    <cellStyle name="Normal 3 2 4 2 4 2 2 3 2" xfId="13112"/>
    <cellStyle name="Normal 3 2 4 2 4 2 2 3 2 2" xfId="27490"/>
    <cellStyle name="Normal 3 2 4 2 4 2 2 3 2 2 2" xfId="56224"/>
    <cellStyle name="Normal 3 2 4 2 4 2 2 3 2 3" xfId="41900"/>
    <cellStyle name="Normal 3 2 4 2 4 2 2 3 3" xfId="20327"/>
    <cellStyle name="Normal 3 2 4 2 4 2 2 3 3 2" xfId="49062"/>
    <cellStyle name="Normal 3 2 4 2 4 2 2 3 4" xfId="34738"/>
    <cellStyle name="Normal 3 2 4 2 4 2 2 4" xfId="9525"/>
    <cellStyle name="Normal 3 2 4 2 4 2 2 4 2" xfId="23908"/>
    <cellStyle name="Normal 3 2 4 2 4 2 2 4 2 2" xfId="52643"/>
    <cellStyle name="Normal 3 2 4 2 4 2 2 4 3" xfId="38319"/>
    <cellStyle name="Normal 3 2 4 2 4 2 2 5" xfId="16745"/>
    <cellStyle name="Normal 3 2 4 2 4 2 2 5 2" xfId="45481"/>
    <cellStyle name="Normal 3 2 4 2 4 2 2 6" xfId="31157"/>
    <cellStyle name="Normal 3 2 4 2 4 2 3" xfId="3087"/>
    <cellStyle name="Normal 3 2 4 2 4 2 3 2" xfId="6747"/>
    <cellStyle name="Normal 3 2 4 2 4 2 3 2 2" xfId="14007"/>
    <cellStyle name="Normal 3 2 4 2 4 2 3 2 2 2" xfId="28385"/>
    <cellStyle name="Normal 3 2 4 2 4 2 3 2 2 2 2" xfId="57119"/>
    <cellStyle name="Normal 3 2 4 2 4 2 3 2 2 3" xfId="42795"/>
    <cellStyle name="Normal 3 2 4 2 4 2 3 2 3" xfId="21222"/>
    <cellStyle name="Normal 3 2 4 2 4 2 3 2 3 2" xfId="49957"/>
    <cellStyle name="Normal 3 2 4 2 4 2 3 2 4" xfId="35633"/>
    <cellStyle name="Normal 3 2 4 2 4 2 3 3" xfId="10420"/>
    <cellStyle name="Normal 3 2 4 2 4 2 3 3 2" xfId="24803"/>
    <cellStyle name="Normal 3 2 4 2 4 2 3 3 2 2" xfId="53538"/>
    <cellStyle name="Normal 3 2 4 2 4 2 3 3 3" xfId="39214"/>
    <cellStyle name="Normal 3 2 4 2 4 2 3 4" xfId="17640"/>
    <cellStyle name="Normal 3 2 4 2 4 2 3 4 2" xfId="46376"/>
    <cellStyle name="Normal 3 2 4 2 4 2 3 5" xfId="32052"/>
    <cellStyle name="Normal 3 2 4 2 4 2 4" xfId="4952"/>
    <cellStyle name="Normal 3 2 4 2 4 2 4 2" xfId="12217"/>
    <cellStyle name="Normal 3 2 4 2 4 2 4 2 2" xfId="26595"/>
    <cellStyle name="Normal 3 2 4 2 4 2 4 2 2 2" xfId="55329"/>
    <cellStyle name="Normal 3 2 4 2 4 2 4 2 3" xfId="41005"/>
    <cellStyle name="Normal 3 2 4 2 4 2 4 3" xfId="19432"/>
    <cellStyle name="Normal 3 2 4 2 4 2 4 3 2" xfId="48167"/>
    <cellStyle name="Normal 3 2 4 2 4 2 4 4" xfId="33843"/>
    <cellStyle name="Normal 3 2 4 2 4 2 5" xfId="8624"/>
    <cellStyle name="Normal 3 2 4 2 4 2 5 2" xfId="23013"/>
    <cellStyle name="Normal 3 2 4 2 4 2 5 2 2" xfId="51748"/>
    <cellStyle name="Normal 3 2 4 2 4 2 5 3" xfId="37424"/>
    <cellStyle name="Normal 3 2 4 2 4 2 6" xfId="15850"/>
    <cellStyle name="Normal 3 2 4 2 4 2 6 2" xfId="44586"/>
    <cellStyle name="Normal 3 2 4 2 4 2 7" xfId="30262"/>
    <cellStyle name="Normal 3 2 4 2 4 3" xfId="1744"/>
    <cellStyle name="Normal 3 2 4 2 4 3 2" xfId="3536"/>
    <cellStyle name="Normal 3 2 4 2 4 3 2 2" xfId="7195"/>
    <cellStyle name="Normal 3 2 4 2 4 3 2 2 2" xfId="14455"/>
    <cellStyle name="Normal 3 2 4 2 4 3 2 2 2 2" xfId="28833"/>
    <cellStyle name="Normal 3 2 4 2 4 3 2 2 2 2 2" xfId="57567"/>
    <cellStyle name="Normal 3 2 4 2 4 3 2 2 2 3" xfId="43243"/>
    <cellStyle name="Normal 3 2 4 2 4 3 2 2 3" xfId="21670"/>
    <cellStyle name="Normal 3 2 4 2 4 3 2 2 3 2" xfId="50405"/>
    <cellStyle name="Normal 3 2 4 2 4 3 2 2 4" xfId="36081"/>
    <cellStyle name="Normal 3 2 4 2 4 3 2 3" xfId="10868"/>
    <cellStyle name="Normal 3 2 4 2 4 3 2 3 2" xfId="25251"/>
    <cellStyle name="Normal 3 2 4 2 4 3 2 3 2 2" xfId="53986"/>
    <cellStyle name="Normal 3 2 4 2 4 3 2 3 3" xfId="39662"/>
    <cellStyle name="Normal 3 2 4 2 4 3 2 4" xfId="18088"/>
    <cellStyle name="Normal 3 2 4 2 4 3 2 4 2" xfId="46824"/>
    <cellStyle name="Normal 3 2 4 2 4 3 2 5" xfId="32500"/>
    <cellStyle name="Normal 3 2 4 2 4 3 3" xfId="5405"/>
    <cellStyle name="Normal 3 2 4 2 4 3 3 2" xfId="12665"/>
    <cellStyle name="Normal 3 2 4 2 4 3 3 2 2" xfId="27043"/>
    <cellStyle name="Normal 3 2 4 2 4 3 3 2 2 2" xfId="55777"/>
    <cellStyle name="Normal 3 2 4 2 4 3 3 2 3" xfId="41453"/>
    <cellStyle name="Normal 3 2 4 2 4 3 3 3" xfId="19880"/>
    <cellStyle name="Normal 3 2 4 2 4 3 3 3 2" xfId="48615"/>
    <cellStyle name="Normal 3 2 4 2 4 3 3 4" xfId="34291"/>
    <cellStyle name="Normal 3 2 4 2 4 3 4" xfId="9078"/>
    <cellStyle name="Normal 3 2 4 2 4 3 4 2" xfId="23461"/>
    <cellStyle name="Normal 3 2 4 2 4 3 4 2 2" xfId="52196"/>
    <cellStyle name="Normal 3 2 4 2 4 3 4 3" xfId="37872"/>
    <cellStyle name="Normal 3 2 4 2 4 3 5" xfId="16298"/>
    <cellStyle name="Normal 3 2 4 2 4 3 5 2" xfId="45034"/>
    <cellStyle name="Normal 3 2 4 2 4 3 6" xfId="30710"/>
    <cellStyle name="Normal 3 2 4 2 4 4" xfId="2640"/>
    <cellStyle name="Normal 3 2 4 2 4 4 2" xfId="6300"/>
    <cellStyle name="Normal 3 2 4 2 4 4 2 2" xfId="13560"/>
    <cellStyle name="Normal 3 2 4 2 4 4 2 2 2" xfId="27938"/>
    <cellStyle name="Normal 3 2 4 2 4 4 2 2 2 2" xfId="56672"/>
    <cellStyle name="Normal 3 2 4 2 4 4 2 2 3" xfId="42348"/>
    <cellStyle name="Normal 3 2 4 2 4 4 2 3" xfId="20775"/>
    <cellStyle name="Normal 3 2 4 2 4 4 2 3 2" xfId="49510"/>
    <cellStyle name="Normal 3 2 4 2 4 4 2 4" xfId="35186"/>
    <cellStyle name="Normal 3 2 4 2 4 4 3" xfId="9973"/>
    <cellStyle name="Normal 3 2 4 2 4 4 3 2" xfId="24356"/>
    <cellStyle name="Normal 3 2 4 2 4 4 3 2 2" xfId="53091"/>
    <cellStyle name="Normal 3 2 4 2 4 4 3 3" xfId="38767"/>
    <cellStyle name="Normal 3 2 4 2 4 4 4" xfId="17193"/>
    <cellStyle name="Normal 3 2 4 2 4 4 4 2" xfId="45929"/>
    <cellStyle name="Normal 3 2 4 2 4 4 5" xfId="31605"/>
    <cellStyle name="Normal 3 2 4 2 4 5" xfId="4504"/>
    <cellStyle name="Normal 3 2 4 2 4 5 2" xfId="11770"/>
    <cellStyle name="Normal 3 2 4 2 4 5 2 2" xfId="26148"/>
    <cellStyle name="Normal 3 2 4 2 4 5 2 2 2" xfId="54882"/>
    <cellStyle name="Normal 3 2 4 2 4 5 2 3" xfId="40558"/>
    <cellStyle name="Normal 3 2 4 2 4 5 3" xfId="18985"/>
    <cellStyle name="Normal 3 2 4 2 4 5 3 2" xfId="47720"/>
    <cellStyle name="Normal 3 2 4 2 4 5 4" xfId="33396"/>
    <cellStyle name="Normal 3 2 4 2 4 6" xfId="8177"/>
    <cellStyle name="Normal 3 2 4 2 4 6 2" xfId="22566"/>
    <cellStyle name="Normal 3 2 4 2 4 6 2 2" xfId="51301"/>
    <cellStyle name="Normal 3 2 4 2 4 6 3" xfId="36977"/>
    <cellStyle name="Normal 3 2 4 2 4 7" xfId="15403"/>
    <cellStyle name="Normal 3 2 4 2 4 7 2" xfId="44139"/>
    <cellStyle name="Normal 3 2 4 2 4 8" xfId="29815"/>
    <cellStyle name="Normal 3 2 4 2 5" xfId="984"/>
    <cellStyle name="Normal 3 2 4 2 5 2" xfId="1967"/>
    <cellStyle name="Normal 3 2 4 2 5 2 2" xfId="3759"/>
    <cellStyle name="Normal 3 2 4 2 5 2 2 2" xfId="7418"/>
    <cellStyle name="Normal 3 2 4 2 5 2 2 2 2" xfId="14678"/>
    <cellStyle name="Normal 3 2 4 2 5 2 2 2 2 2" xfId="29056"/>
    <cellStyle name="Normal 3 2 4 2 5 2 2 2 2 2 2" xfId="57790"/>
    <cellStyle name="Normal 3 2 4 2 5 2 2 2 2 3" xfId="43466"/>
    <cellStyle name="Normal 3 2 4 2 5 2 2 2 3" xfId="21893"/>
    <cellStyle name="Normal 3 2 4 2 5 2 2 2 3 2" xfId="50628"/>
    <cellStyle name="Normal 3 2 4 2 5 2 2 2 4" xfId="36304"/>
    <cellStyle name="Normal 3 2 4 2 5 2 2 3" xfId="11091"/>
    <cellStyle name="Normal 3 2 4 2 5 2 2 3 2" xfId="25474"/>
    <cellStyle name="Normal 3 2 4 2 5 2 2 3 2 2" xfId="54209"/>
    <cellStyle name="Normal 3 2 4 2 5 2 2 3 3" xfId="39885"/>
    <cellStyle name="Normal 3 2 4 2 5 2 2 4" xfId="18311"/>
    <cellStyle name="Normal 3 2 4 2 5 2 2 4 2" xfId="47047"/>
    <cellStyle name="Normal 3 2 4 2 5 2 2 5" xfId="32723"/>
    <cellStyle name="Normal 3 2 4 2 5 2 3" xfId="5628"/>
    <cellStyle name="Normal 3 2 4 2 5 2 3 2" xfId="12888"/>
    <cellStyle name="Normal 3 2 4 2 5 2 3 2 2" xfId="27266"/>
    <cellStyle name="Normal 3 2 4 2 5 2 3 2 2 2" xfId="56000"/>
    <cellStyle name="Normal 3 2 4 2 5 2 3 2 3" xfId="41676"/>
    <cellStyle name="Normal 3 2 4 2 5 2 3 3" xfId="20103"/>
    <cellStyle name="Normal 3 2 4 2 5 2 3 3 2" xfId="48838"/>
    <cellStyle name="Normal 3 2 4 2 5 2 3 4" xfId="34514"/>
    <cellStyle name="Normal 3 2 4 2 5 2 4" xfId="9301"/>
    <cellStyle name="Normal 3 2 4 2 5 2 4 2" xfId="23684"/>
    <cellStyle name="Normal 3 2 4 2 5 2 4 2 2" xfId="52419"/>
    <cellStyle name="Normal 3 2 4 2 5 2 4 3" xfId="38095"/>
    <cellStyle name="Normal 3 2 4 2 5 2 5" xfId="16521"/>
    <cellStyle name="Normal 3 2 4 2 5 2 5 2" xfId="45257"/>
    <cellStyle name="Normal 3 2 4 2 5 2 6" xfId="30933"/>
    <cellStyle name="Normal 3 2 4 2 5 3" xfId="2863"/>
    <cellStyle name="Normal 3 2 4 2 5 3 2" xfId="6523"/>
    <cellStyle name="Normal 3 2 4 2 5 3 2 2" xfId="13783"/>
    <cellStyle name="Normal 3 2 4 2 5 3 2 2 2" xfId="28161"/>
    <cellStyle name="Normal 3 2 4 2 5 3 2 2 2 2" xfId="56895"/>
    <cellStyle name="Normal 3 2 4 2 5 3 2 2 3" xfId="42571"/>
    <cellStyle name="Normal 3 2 4 2 5 3 2 3" xfId="20998"/>
    <cellStyle name="Normal 3 2 4 2 5 3 2 3 2" xfId="49733"/>
    <cellStyle name="Normal 3 2 4 2 5 3 2 4" xfId="35409"/>
    <cellStyle name="Normal 3 2 4 2 5 3 3" xfId="10196"/>
    <cellStyle name="Normal 3 2 4 2 5 3 3 2" xfId="24579"/>
    <cellStyle name="Normal 3 2 4 2 5 3 3 2 2" xfId="53314"/>
    <cellStyle name="Normal 3 2 4 2 5 3 3 3" xfId="38990"/>
    <cellStyle name="Normal 3 2 4 2 5 3 4" xfId="17416"/>
    <cellStyle name="Normal 3 2 4 2 5 3 4 2" xfId="46152"/>
    <cellStyle name="Normal 3 2 4 2 5 3 5" xfId="31828"/>
    <cellStyle name="Normal 3 2 4 2 5 4" xfId="4728"/>
    <cellStyle name="Normal 3 2 4 2 5 4 2" xfId="11993"/>
    <cellStyle name="Normal 3 2 4 2 5 4 2 2" xfId="26371"/>
    <cellStyle name="Normal 3 2 4 2 5 4 2 2 2" xfId="55105"/>
    <cellStyle name="Normal 3 2 4 2 5 4 2 3" xfId="40781"/>
    <cellStyle name="Normal 3 2 4 2 5 4 3" xfId="19208"/>
    <cellStyle name="Normal 3 2 4 2 5 4 3 2" xfId="47943"/>
    <cellStyle name="Normal 3 2 4 2 5 4 4" xfId="33619"/>
    <cellStyle name="Normal 3 2 4 2 5 5" xfId="8400"/>
    <cellStyle name="Normal 3 2 4 2 5 5 2" xfId="22789"/>
    <cellStyle name="Normal 3 2 4 2 5 5 2 2" xfId="51524"/>
    <cellStyle name="Normal 3 2 4 2 5 5 3" xfId="37200"/>
    <cellStyle name="Normal 3 2 4 2 5 6" xfId="15626"/>
    <cellStyle name="Normal 3 2 4 2 5 6 2" xfId="44362"/>
    <cellStyle name="Normal 3 2 4 2 5 7" xfId="30038"/>
    <cellStyle name="Normal 3 2 4 2 6" xfId="1503"/>
    <cellStyle name="Normal 3 2 4 2 6 2" xfId="3312"/>
    <cellStyle name="Normal 3 2 4 2 6 2 2" xfId="6971"/>
    <cellStyle name="Normal 3 2 4 2 6 2 2 2" xfId="14231"/>
    <cellStyle name="Normal 3 2 4 2 6 2 2 2 2" xfId="28609"/>
    <cellStyle name="Normal 3 2 4 2 6 2 2 2 2 2" xfId="57343"/>
    <cellStyle name="Normal 3 2 4 2 6 2 2 2 3" xfId="43019"/>
    <cellStyle name="Normal 3 2 4 2 6 2 2 3" xfId="21446"/>
    <cellStyle name="Normal 3 2 4 2 6 2 2 3 2" xfId="50181"/>
    <cellStyle name="Normal 3 2 4 2 6 2 2 4" xfId="35857"/>
    <cellStyle name="Normal 3 2 4 2 6 2 3" xfId="10644"/>
    <cellStyle name="Normal 3 2 4 2 6 2 3 2" xfId="25027"/>
    <cellStyle name="Normal 3 2 4 2 6 2 3 2 2" xfId="53762"/>
    <cellStyle name="Normal 3 2 4 2 6 2 3 3" xfId="39438"/>
    <cellStyle name="Normal 3 2 4 2 6 2 4" xfId="17864"/>
    <cellStyle name="Normal 3 2 4 2 6 2 4 2" xfId="46600"/>
    <cellStyle name="Normal 3 2 4 2 6 2 5" xfId="32276"/>
    <cellStyle name="Normal 3 2 4 2 6 3" xfId="5180"/>
    <cellStyle name="Normal 3 2 4 2 6 3 2" xfId="12441"/>
    <cellStyle name="Normal 3 2 4 2 6 3 2 2" xfId="26819"/>
    <cellStyle name="Normal 3 2 4 2 6 3 2 2 2" xfId="55553"/>
    <cellStyle name="Normal 3 2 4 2 6 3 2 3" xfId="41229"/>
    <cellStyle name="Normal 3 2 4 2 6 3 3" xfId="19656"/>
    <cellStyle name="Normal 3 2 4 2 6 3 3 2" xfId="48391"/>
    <cellStyle name="Normal 3 2 4 2 6 3 4" xfId="34067"/>
    <cellStyle name="Normal 3 2 4 2 6 4" xfId="8854"/>
    <cellStyle name="Normal 3 2 4 2 6 4 2" xfId="23237"/>
    <cellStyle name="Normal 3 2 4 2 6 4 2 2" xfId="51972"/>
    <cellStyle name="Normal 3 2 4 2 6 4 3" xfId="37648"/>
    <cellStyle name="Normal 3 2 4 2 6 5" xfId="16074"/>
    <cellStyle name="Normal 3 2 4 2 6 5 2" xfId="44810"/>
    <cellStyle name="Normal 3 2 4 2 6 6" xfId="30486"/>
    <cellStyle name="Normal 3 2 4 2 7" xfId="2416"/>
    <cellStyle name="Normal 3 2 4 2 7 2" xfId="6076"/>
    <cellStyle name="Normal 3 2 4 2 7 2 2" xfId="13336"/>
    <cellStyle name="Normal 3 2 4 2 7 2 2 2" xfId="27714"/>
    <cellStyle name="Normal 3 2 4 2 7 2 2 2 2" xfId="56448"/>
    <cellStyle name="Normal 3 2 4 2 7 2 2 3" xfId="42124"/>
    <cellStyle name="Normal 3 2 4 2 7 2 3" xfId="20551"/>
    <cellStyle name="Normal 3 2 4 2 7 2 3 2" xfId="49286"/>
    <cellStyle name="Normal 3 2 4 2 7 2 4" xfId="34962"/>
    <cellStyle name="Normal 3 2 4 2 7 3" xfId="9749"/>
    <cellStyle name="Normal 3 2 4 2 7 3 2" xfId="24132"/>
    <cellStyle name="Normal 3 2 4 2 7 3 2 2" xfId="52867"/>
    <cellStyle name="Normal 3 2 4 2 7 3 3" xfId="38543"/>
    <cellStyle name="Normal 3 2 4 2 7 4" xfId="16969"/>
    <cellStyle name="Normal 3 2 4 2 7 4 2" xfId="45705"/>
    <cellStyle name="Normal 3 2 4 2 7 5" xfId="31381"/>
    <cellStyle name="Normal 3 2 4 2 8" xfId="4273"/>
    <cellStyle name="Normal 3 2 4 2 8 2" xfId="11545"/>
    <cellStyle name="Normal 3 2 4 2 8 2 2" xfId="25924"/>
    <cellStyle name="Normal 3 2 4 2 8 2 2 2" xfId="54658"/>
    <cellStyle name="Normal 3 2 4 2 8 2 3" xfId="40334"/>
    <cellStyle name="Normal 3 2 4 2 8 3" xfId="18761"/>
    <cellStyle name="Normal 3 2 4 2 8 3 2" xfId="47496"/>
    <cellStyle name="Normal 3 2 4 2 8 4" xfId="33172"/>
    <cellStyle name="Normal 3 2 4 2 9" xfId="7941"/>
    <cellStyle name="Normal 3 2 4 2 9 2" xfId="22342"/>
    <cellStyle name="Normal 3 2 4 2 9 2 2" xfId="51077"/>
    <cellStyle name="Normal 3 2 4 2 9 3" xfId="36753"/>
    <cellStyle name="Normal 3 2 4 3" xfId="429"/>
    <cellStyle name="Normal 3 2 4 3 10" xfId="29619"/>
    <cellStyle name="Normal 3 2 4 3 2" xfId="629"/>
    <cellStyle name="Normal 3 2 4 3 2 2" xfId="901"/>
    <cellStyle name="Normal 3 2 4 3 2 2 2" xfId="1348"/>
    <cellStyle name="Normal 3 2 4 3 2 2 2 2" xfId="2331"/>
    <cellStyle name="Normal 3 2 4 3 2 2 2 2 2" xfId="4123"/>
    <cellStyle name="Normal 3 2 4 3 2 2 2 2 2 2" xfId="7782"/>
    <cellStyle name="Normal 3 2 4 3 2 2 2 2 2 2 2" xfId="15042"/>
    <cellStyle name="Normal 3 2 4 3 2 2 2 2 2 2 2 2" xfId="29420"/>
    <cellStyle name="Normal 3 2 4 3 2 2 2 2 2 2 2 2 2" xfId="58154"/>
    <cellStyle name="Normal 3 2 4 3 2 2 2 2 2 2 2 3" xfId="43830"/>
    <cellStyle name="Normal 3 2 4 3 2 2 2 2 2 2 3" xfId="22257"/>
    <cellStyle name="Normal 3 2 4 3 2 2 2 2 2 2 3 2" xfId="50992"/>
    <cellStyle name="Normal 3 2 4 3 2 2 2 2 2 2 4" xfId="36668"/>
    <cellStyle name="Normal 3 2 4 3 2 2 2 2 2 3" xfId="11455"/>
    <cellStyle name="Normal 3 2 4 3 2 2 2 2 2 3 2" xfId="25838"/>
    <cellStyle name="Normal 3 2 4 3 2 2 2 2 2 3 2 2" xfId="54573"/>
    <cellStyle name="Normal 3 2 4 3 2 2 2 2 2 3 3" xfId="40249"/>
    <cellStyle name="Normal 3 2 4 3 2 2 2 2 2 4" xfId="18675"/>
    <cellStyle name="Normal 3 2 4 3 2 2 2 2 2 4 2" xfId="47411"/>
    <cellStyle name="Normal 3 2 4 3 2 2 2 2 2 5" xfId="33087"/>
    <cellStyle name="Normal 3 2 4 3 2 2 2 2 3" xfId="5992"/>
    <cellStyle name="Normal 3 2 4 3 2 2 2 2 3 2" xfId="13252"/>
    <cellStyle name="Normal 3 2 4 3 2 2 2 2 3 2 2" xfId="27630"/>
    <cellStyle name="Normal 3 2 4 3 2 2 2 2 3 2 2 2" xfId="56364"/>
    <cellStyle name="Normal 3 2 4 3 2 2 2 2 3 2 3" xfId="42040"/>
    <cellStyle name="Normal 3 2 4 3 2 2 2 2 3 3" xfId="20467"/>
    <cellStyle name="Normal 3 2 4 3 2 2 2 2 3 3 2" xfId="49202"/>
    <cellStyle name="Normal 3 2 4 3 2 2 2 2 3 4" xfId="34878"/>
    <cellStyle name="Normal 3 2 4 3 2 2 2 2 4" xfId="9665"/>
    <cellStyle name="Normal 3 2 4 3 2 2 2 2 4 2" xfId="24048"/>
    <cellStyle name="Normal 3 2 4 3 2 2 2 2 4 2 2" xfId="52783"/>
    <cellStyle name="Normal 3 2 4 3 2 2 2 2 4 3" xfId="38459"/>
    <cellStyle name="Normal 3 2 4 3 2 2 2 2 5" xfId="16885"/>
    <cellStyle name="Normal 3 2 4 3 2 2 2 2 5 2" xfId="45621"/>
    <cellStyle name="Normal 3 2 4 3 2 2 2 2 6" xfId="31297"/>
    <cellStyle name="Normal 3 2 4 3 2 2 2 3" xfId="3227"/>
    <cellStyle name="Normal 3 2 4 3 2 2 2 3 2" xfId="6887"/>
    <cellStyle name="Normal 3 2 4 3 2 2 2 3 2 2" xfId="14147"/>
    <cellStyle name="Normal 3 2 4 3 2 2 2 3 2 2 2" xfId="28525"/>
    <cellStyle name="Normal 3 2 4 3 2 2 2 3 2 2 2 2" xfId="57259"/>
    <cellStyle name="Normal 3 2 4 3 2 2 2 3 2 2 3" xfId="42935"/>
    <cellStyle name="Normal 3 2 4 3 2 2 2 3 2 3" xfId="21362"/>
    <cellStyle name="Normal 3 2 4 3 2 2 2 3 2 3 2" xfId="50097"/>
    <cellStyle name="Normal 3 2 4 3 2 2 2 3 2 4" xfId="35773"/>
    <cellStyle name="Normal 3 2 4 3 2 2 2 3 3" xfId="10560"/>
    <cellStyle name="Normal 3 2 4 3 2 2 2 3 3 2" xfId="24943"/>
    <cellStyle name="Normal 3 2 4 3 2 2 2 3 3 2 2" xfId="53678"/>
    <cellStyle name="Normal 3 2 4 3 2 2 2 3 3 3" xfId="39354"/>
    <cellStyle name="Normal 3 2 4 3 2 2 2 3 4" xfId="17780"/>
    <cellStyle name="Normal 3 2 4 3 2 2 2 3 4 2" xfId="46516"/>
    <cellStyle name="Normal 3 2 4 3 2 2 2 3 5" xfId="32192"/>
    <cellStyle name="Normal 3 2 4 3 2 2 2 4" xfId="5092"/>
    <cellStyle name="Normal 3 2 4 3 2 2 2 4 2" xfId="12357"/>
    <cellStyle name="Normal 3 2 4 3 2 2 2 4 2 2" xfId="26735"/>
    <cellStyle name="Normal 3 2 4 3 2 2 2 4 2 2 2" xfId="55469"/>
    <cellStyle name="Normal 3 2 4 3 2 2 2 4 2 3" xfId="41145"/>
    <cellStyle name="Normal 3 2 4 3 2 2 2 4 3" xfId="19572"/>
    <cellStyle name="Normal 3 2 4 3 2 2 2 4 3 2" xfId="48307"/>
    <cellStyle name="Normal 3 2 4 3 2 2 2 4 4" xfId="33983"/>
    <cellStyle name="Normal 3 2 4 3 2 2 2 5" xfId="8764"/>
    <cellStyle name="Normal 3 2 4 3 2 2 2 5 2" xfId="23153"/>
    <cellStyle name="Normal 3 2 4 3 2 2 2 5 2 2" xfId="51888"/>
    <cellStyle name="Normal 3 2 4 3 2 2 2 5 3" xfId="37564"/>
    <cellStyle name="Normal 3 2 4 3 2 2 2 6" xfId="15990"/>
    <cellStyle name="Normal 3 2 4 3 2 2 2 6 2" xfId="44726"/>
    <cellStyle name="Normal 3 2 4 3 2 2 2 7" xfId="30402"/>
    <cellStyle name="Normal 3 2 4 3 2 2 3" xfId="1884"/>
    <cellStyle name="Normal 3 2 4 3 2 2 3 2" xfId="3676"/>
    <cellStyle name="Normal 3 2 4 3 2 2 3 2 2" xfId="7335"/>
    <cellStyle name="Normal 3 2 4 3 2 2 3 2 2 2" xfId="14595"/>
    <cellStyle name="Normal 3 2 4 3 2 2 3 2 2 2 2" xfId="28973"/>
    <cellStyle name="Normal 3 2 4 3 2 2 3 2 2 2 2 2" xfId="57707"/>
    <cellStyle name="Normal 3 2 4 3 2 2 3 2 2 2 3" xfId="43383"/>
    <cellStyle name="Normal 3 2 4 3 2 2 3 2 2 3" xfId="21810"/>
    <cellStyle name="Normal 3 2 4 3 2 2 3 2 2 3 2" xfId="50545"/>
    <cellStyle name="Normal 3 2 4 3 2 2 3 2 2 4" xfId="36221"/>
    <cellStyle name="Normal 3 2 4 3 2 2 3 2 3" xfId="11008"/>
    <cellStyle name="Normal 3 2 4 3 2 2 3 2 3 2" xfId="25391"/>
    <cellStyle name="Normal 3 2 4 3 2 2 3 2 3 2 2" xfId="54126"/>
    <cellStyle name="Normal 3 2 4 3 2 2 3 2 3 3" xfId="39802"/>
    <cellStyle name="Normal 3 2 4 3 2 2 3 2 4" xfId="18228"/>
    <cellStyle name="Normal 3 2 4 3 2 2 3 2 4 2" xfId="46964"/>
    <cellStyle name="Normal 3 2 4 3 2 2 3 2 5" xfId="32640"/>
    <cellStyle name="Normal 3 2 4 3 2 2 3 3" xfId="5545"/>
    <cellStyle name="Normal 3 2 4 3 2 2 3 3 2" xfId="12805"/>
    <cellStyle name="Normal 3 2 4 3 2 2 3 3 2 2" xfId="27183"/>
    <cellStyle name="Normal 3 2 4 3 2 2 3 3 2 2 2" xfId="55917"/>
    <cellStyle name="Normal 3 2 4 3 2 2 3 3 2 3" xfId="41593"/>
    <cellStyle name="Normal 3 2 4 3 2 2 3 3 3" xfId="20020"/>
    <cellStyle name="Normal 3 2 4 3 2 2 3 3 3 2" xfId="48755"/>
    <cellStyle name="Normal 3 2 4 3 2 2 3 3 4" xfId="34431"/>
    <cellStyle name="Normal 3 2 4 3 2 2 3 4" xfId="9218"/>
    <cellStyle name="Normal 3 2 4 3 2 2 3 4 2" xfId="23601"/>
    <cellStyle name="Normal 3 2 4 3 2 2 3 4 2 2" xfId="52336"/>
    <cellStyle name="Normal 3 2 4 3 2 2 3 4 3" xfId="38012"/>
    <cellStyle name="Normal 3 2 4 3 2 2 3 5" xfId="16438"/>
    <cellStyle name="Normal 3 2 4 3 2 2 3 5 2" xfId="45174"/>
    <cellStyle name="Normal 3 2 4 3 2 2 3 6" xfId="30850"/>
    <cellStyle name="Normal 3 2 4 3 2 2 4" xfId="2780"/>
    <cellStyle name="Normal 3 2 4 3 2 2 4 2" xfId="6440"/>
    <cellStyle name="Normal 3 2 4 3 2 2 4 2 2" xfId="13700"/>
    <cellStyle name="Normal 3 2 4 3 2 2 4 2 2 2" xfId="28078"/>
    <cellStyle name="Normal 3 2 4 3 2 2 4 2 2 2 2" xfId="56812"/>
    <cellStyle name="Normal 3 2 4 3 2 2 4 2 2 3" xfId="42488"/>
    <cellStyle name="Normal 3 2 4 3 2 2 4 2 3" xfId="20915"/>
    <cellStyle name="Normal 3 2 4 3 2 2 4 2 3 2" xfId="49650"/>
    <cellStyle name="Normal 3 2 4 3 2 2 4 2 4" xfId="35326"/>
    <cellStyle name="Normal 3 2 4 3 2 2 4 3" xfId="10113"/>
    <cellStyle name="Normal 3 2 4 3 2 2 4 3 2" xfId="24496"/>
    <cellStyle name="Normal 3 2 4 3 2 2 4 3 2 2" xfId="53231"/>
    <cellStyle name="Normal 3 2 4 3 2 2 4 3 3" xfId="38907"/>
    <cellStyle name="Normal 3 2 4 3 2 2 4 4" xfId="17333"/>
    <cellStyle name="Normal 3 2 4 3 2 2 4 4 2" xfId="46069"/>
    <cellStyle name="Normal 3 2 4 3 2 2 4 5" xfId="31745"/>
    <cellStyle name="Normal 3 2 4 3 2 2 5" xfId="4645"/>
    <cellStyle name="Normal 3 2 4 3 2 2 5 2" xfId="11910"/>
    <cellStyle name="Normal 3 2 4 3 2 2 5 2 2" xfId="26288"/>
    <cellStyle name="Normal 3 2 4 3 2 2 5 2 2 2" xfId="55022"/>
    <cellStyle name="Normal 3 2 4 3 2 2 5 2 3" xfId="40698"/>
    <cellStyle name="Normal 3 2 4 3 2 2 5 3" xfId="19125"/>
    <cellStyle name="Normal 3 2 4 3 2 2 5 3 2" xfId="47860"/>
    <cellStyle name="Normal 3 2 4 3 2 2 5 4" xfId="33536"/>
    <cellStyle name="Normal 3 2 4 3 2 2 6" xfId="8317"/>
    <cellStyle name="Normal 3 2 4 3 2 2 6 2" xfId="22706"/>
    <cellStyle name="Normal 3 2 4 3 2 2 6 2 2" xfId="51441"/>
    <cellStyle name="Normal 3 2 4 3 2 2 6 3" xfId="37117"/>
    <cellStyle name="Normal 3 2 4 3 2 2 7" xfId="15543"/>
    <cellStyle name="Normal 3 2 4 3 2 2 7 2" xfId="44279"/>
    <cellStyle name="Normal 3 2 4 3 2 2 8" xfId="29955"/>
    <cellStyle name="Normal 3 2 4 3 2 3" xfId="1124"/>
    <cellStyle name="Normal 3 2 4 3 2 3 2" xfId="2107"/>
    <cellStyle name="Normal 3 2 4 3 2 3 2 2" xfId="3899"/>
    <cellStyle name="Normal 3 2 4 3 2 3 2 2 2" xfId="7558"/>
    <cellStyle name="Normal 3 2 4 3 2 3 2 2 2 2" xfId="14818"/>
    <cellStyle name="Normal 3 2 4 3 2 3 2 2 2 2 2" xfId="29196"/>
    <cellStyle name="Normal 3 2 4 3 2 3 2 2 2 2 2 2" xfId="57930"/>
    <cellStyle name="Normal 3 2 4 3 2 3 2 2 2 2 3" xfId="43606"/>
    <cellStyle name="Normal 3 2 4 3 2 3 2 2 2 3" xfId="22033"/>
    <cellStyle name="Normal 3 2 4 3 2 3 2 2 2 3 2" xfId="50768"/>
    <cellStyle name="Normal 3 2 4 3 2 3 2 2 2 4" xfId="36444"/>
    <cellStyle name="Normal 3 2 4 3 2 3 2 2 3" xfId="11231"/>
    <cellStyle name="Normal 3 2 4 3 2 3 2 2 3 2" xfId="25614"/>
    <cellStyle name="Normal 3 2 4 3 2 3 2 2 3 2 2" xfId="54349"/>
    <cellStyle name="Normal 3 2 4 3 2 3 2 2 3 3" xfId="40025"/>
    <cellStyle name="Normal 3 2 4 3 2 3 2 2 4" xfId="18451"/>
    <cellStyle name="Normal 3 2 4 3 2 3 2 2 4 2" xfId="47187"/>
    <cellStyle name="Normal 3 2 4 3 2 3 2 2 5" xfId="32863"/>
    <cellStyle name="Normal 3 2 4 3 2 3 2 3" xfId="5768"/>
    <cellStyle name="Normal 3 2 4 3 2 3 2 3 2" xfId="13028"/>
    <cellStyle name="Normal 3 2 4 3 2 3 2 3 2 2" xfId="27406"/>
    <cellStyle name="Normal 3 2 4 3 2 3 2 3 2 2 2" xfId="56140"/>
    <cellStyle name="Normal 3 2 4 3 2 3 2 3 2 3" xfId="41816"/>
    <cellStyle name="Normal 3 2 4 3 2 3 2 3 3" xfId="20243"/>
    <cellStyle name="Normal 3 2 4 3 2 3 2 3 3 2" xfId="48978"/>
    <cellStyle name="Normal 3 2 4 3 2 3 2 3 4" xfId="34654"/>
    <cellStyle name="Normal 3 2 4 3 2 3 2 4" xfId="9441"/>
    <cellStyle name="Normal 3 2 4 3 2 3 2 4 2" xfId="23824"/>
    <cellStyle name="Normal 3 2 4 3 2 3 2 4 2 2" xfId="52559"/>
    <cellStyle name="Normal 3 2 4 3 2 3 2 4 3" xfId="38235"/>
    <cellStyle name="Normal 3 2 4 3 2 3 2 5" xfId="16661"/>
    <cellStyle name="Normal 3 2 4 3 2 3 2 5 2" xfId="45397"/>
    <cellStyle name="Normal 3 2 4 3 2 3 2 6" xfId="31073"/>
    <cellStyle name="Normal 3 2 4 3 2 3 3" xfId="3003"/>
    <cellStyle name="Normal 3 2 4 3 2 3 3 2" xfId="6663"/>
    <cellStyle name="Normal 3 2 4 3 2 3 3 2 2" xfId="13923"/>
    <cellStyle name="Normal 3 2 4 3 2 3 3 2 2 2" xfId="28301"/>
    <cellStyle name="Normal 3 2 4 3 2 3 3 2 2 2 2" xfId="57035"/>
    <cellStyle name="Normal 3 2 4 3 2 3 3 2 2 3" xfId="42711"/>
    <cellStyle name="Normal 3 2 4 3 2 3 3 2 3" xfId="21138"/>
    <cellStyle name="Normal 3 2 4 3 2 3 3 2 3 2" xfId="49873"/>
    <cellStyle name="Normal 3 2 4 3 2 3 3 2 4" xfId="35549"/>
    <cellStyle name="Normal 3 2 4 3 2 3 3 3" xfId="10336"/>
    <cellStyle name="Normal 3 2 4 3 2 3 3 3 2" xfId="24719"/>
    <cellStyle name="Normal 3 2 4 3 2 3 3 3 2 2" xfId="53454"/>
    <cellStyle name="Normal 3 2 4 3 2 3 3 3 3" xfId="39130"/>
    <cellStyle name="Normal 3 2 4 3 2 3 3 4" xfId="17556"/>
    <cellStyle name="Normal 3 2 4 3 2 3 3 4 2" xfId="46292"/>
    <cellStyle name="Normal 3 2 4 3 2 3 3 5" xfId="31968"/>
    <cellStyle name="Normal 3 2 4 3 2 3 4" xfId="4868"/>
    <cellStyle name="Normal 3 2 4 3 2 3 4 2" xfId="12133"/>
    <cellStyle name="Normal 3 2 4 3 2 3 4 2 2" xfId="26511"/>
    <cellStyle name="Normal 3 2 4 3 2 3 4 2 2 2" xfId="55245"/>
    <cellStyle name="Normal 3 2 4 3 2 3 4 2 3" xfId="40921"/>
    <cellStyle name="Normal 3 2 4 3 2 3 4 3" xfId="19348"/>
    <cellStyle name="Normal 3 2 4 3 2 3 4 3 2" xfId="48083"/>
    <cellStyle name="Normal 3 2 4 3 2 3 4 4" xfId="33759"/>
    <cellStyle name="Normal 3 2 4 3 2 3 5" xfId="8540"/>
    <cellStyle name="Normal 3 2 4 3 2 3 5 2" xfId="22929"/>
    <cellStyle name="Normal 3 2 4 3 2 3 5 2 2" xfId="51664"/>
    <cellStyle name="Normal 3 2 4 3 2 3 5 3" xfId="37340"/>
    <cellStyle name="Normal 3 2 4 3 2 3 6" xfId="15766"/>
    <cellStyle name="Normal 3 2 4 3 2 3 6 2" xfId="44502"/>
    <cellStyle name="Normal 3 2 4 3 2 3 7" xfId="30178"/>
    <cellStyle name="Normal 3 2 4 3 2 4" xfId="1656"/>
    <cellStyle name="Normal 3 2 4 3 2 4 2" xfId="3452"/>
    <cellStyle name="Normal 3 2 4 3 2 4 2 2" xfId="7111"/>
    <cellStyle name="Normal 3 2 4 3 2 4 2 2 2" xfId="14371"/>
    <cellStyle name="Normal 3 2 4 3 2 4 2 2 2 2" xfId="28749"/>
    <cellStyle name="Normal 3 2 4 3 2 4 2 2 2 2 2" xfId="57483"/>
    <cellStyle name="Normal 3 2 4 3 2 4 2 2 2 3" xfId="43159"/>
    <cellStyle name="Normal 3 2 4 3 2 4 2 2 3" xfId="21586"/>
    <cellStyle name="Normal 3 2 4 3 2 4 2 2 3 2" xfId="50321"/>
    <cellStyle name="Normal 3 2 4 3 2 4 2 2 4" xfId="35997"/>
    <cellStyle name="Normal 3 2 4 3 2 4 2 3" xfId="10784"/>
    <cellStyle name="Normal 3 2 4 3 2 4 2 3 2" xfId="25167"/>
    <cellStyle name="Normal 3 2 4 3 2 4 2 3 2 2" xfId="53902"/>
    <cellStyle name="Normal 3 2 4 3 2 4 2 3 3" xfId="39578"/>
    <cellStyle name="Normal 3 2 4 3 2 4 2 4" xfId="18004"/>
    <cellStyle name="Normal 3 2 4 3 2 4 2 4 2" xfId="46740"/>
    <cellStyle name="Normal 3 2 4 3 2 4 2 5" xfId="32416"/>
    <cellStyle name="Normal 3 2 4 3 2 4 3" xfId="5321"/>
    <cellStyle name="Normal 3 2 4 3 2 4 3 2" xfId="12581"/>
    <cellStyle name="Normal 3 2 4 3 2 4 3 2 2" xfId="26959"/>
    <cellStyle name="Normal 3 2 4 3 2 4 3 2 2 2" xfId="55693"/>
    <cellStyle name="Normal 3 2 4 3 2 4 3 2 3" xfId="41369"/>
    <cellStyle name="Normal 3 2 4 3 2 4 3 3" xfId="19796"/>
    <cellStyle name="Normal 3 2 4 3 2 4 3 3 2" xfId="48531"/>
    <cellStyle name="Normal 3 2 4 3 2 4 3 4" xfId="34207"/>
    <cellStyle name="Normal 3 2 4 3 2 4 4" xfId="8994"/>
    <cellStyle name="Normal 3 2 4 3 2 4 4 2" xfId="23377"/>
    <cellStyle name="Normal 3 2 4 3 2 4 4 2 2" xfId="52112"/>
    <cellStyle name="Normal 3 2 4 3 2 4 4 3" xfId="37788"/>
    <cellStyle name="Normal 3 2 4 3 2 4 5" xfId="16214"/>
    <cellStyle name="Normal 3 2 4 3 2 4 5 2" xfId="44950"/>
    <cellStyle name="Normal 3 2 4 3 2 4 6" xfId="30626"/>
    <cellStyle name="Normal 3 2 4 3 2 5" xfId="2556"/>
    <cellStyle name="Normal 3 2 4 3 2 5 2" xfId="6216"/>
    <cellStyle name="Normal 3 2 4 3 2 5 2 2" xfId="13476"/>
    <cellStyle name="Normal 3 2 4 3 2 5 2 2 2" xfId="27854"/>
    <cellStyle name="Normal 3 2 4 3 2 5 2 2 2 2" xfId="56588"/>
    <cellStyle name="Normal 3 2 4 3 2 5 2 2 3" xfId="42264"/>
    <cellStyle name="Normal 3 2 4 3 2 5 2 3" xfId="20691"/>
    <cellStyle name="Normal 3 2 4 3 2 5 2 3 2" xfId="49426"/>
    <cellStyle name="Normal 3 2 4 3 2 5 2 4" xfId="35102"/>
    <cellStyle name="Normal 3 2 4 3 2 5 3" xfId="9889"/>
    <cellStyle name="Normal 3 2 4 3 2 5 3 2" xfId="24272"/>
    <cellStyle name="Normal 3 2 4 3 2 5 3 2 2" xfId="53007"/>
    <cellStyle name="Normal 3 2 4 3 2 5 3 3" xfId="38683"/>
    <cellStyle name="Normal 3 2 4 3 2 5 4" xfId="17109"/>
    <cellStyle name="Normal 3 2 4 3 2 5 4 2" xfId="45845"/>
    <cellStyle name="Normal 3 2 4 3 2 5 5" xfId="31521"/>
    <cellStyle name="Normal 3 2 4 3 2 6" xfId="4419"/>
    <cellStyle name="Normal 3 2 4 3 2 6 2" xfId="11686"/>
    <cellStyle name="Normal 3 2 4 3 2 6 2 2" xfId="26064"/>
    <cellStyle name="Normal 3 2 4 3 2 6 2 2 2" xfId="54798"/>
    <cellStyle name="Normal 3 2 4 3 2 6 2 3" xfId="40474"/>
    <cellStyle name="Normal 3 2 4 3 2 6 3" xfId="18901"/>
    <cellStyle name="Normal 3 2 4 3 2 6 3 2" xfId="47636"/>
    <cellStyle name="Normal 3 2 4 3 2 6 4" xfId="33312"/>
    <cellStyle name="Normal 3 2 4 3 2 7" xfId="8090"/>
    <cellStyle name="Normal 3 2 4 3 2 7 2" xfId="22482"/>
    <cellStyle name="Normal 3 2 4 3 2 7 2 2" xfId="51217"/>
    <cellStyle name="Normal 3 2 4 3 2 7 3" xfId="36893"/>
    <cellStyle name="Normal 3 2 4 3 2 8" xfId="15319"/>
    <cellStyle name="Normal 3 2 4 3 2 8 2" xfId="44055"/>
    <cellStyle name="Normal 3 2 4 3 2 9" xfId="29731"/>
    <cellStyle name="Normal 3 2 4 3 3" xfId="787"/>
    <cellStyle name="Normal 3 2 4 3 3 2" xfId="1236"/>
    <cellStyle name="Normal 3 2 4 3 3 2 2" xfId="2219"/>
    <cellStyle name="Normal 3 2 4 3 3 2 2 2" xfId="4011"/>
    <cellStyle name="Normal 3 2 4 3 3 2 2 2 2" xfId="7670"/>
    <cellStyle name="Normal 3 2 4 3 3 2 2 2 2 2" xfId="14930"/>
    <cellStyle name="Normal 3 2 4 3 3 2 2 2 2 2 2" xfId="29308"/>
    <cellStyle name="Normal 3 2 4 3 3 2 2 2 2 2 2 2" xfId="58042"/>
    <cellStyle name="Normal 3 2 4 3 3 2 2 2 2 2 3" xfId="43718"/>
    <cellStyle name="Normal 3 2 4 3 3 2 2 2 2 3" xfId="22145"/>
    <cellStyle name="Normal 3 2 4 3 3 2 2 2 2 3 2" xfId="50880"/>
    <cellStyle name="Normal 3 2 4 3 3 2 2 2 2 4" xfId="36556"/>
    <cellStyle name="Normal 3 2 4 3 3 2 2 2 3" xfId="11343"/>
    <cellStyle name="Normal 3 2 4 3 3 2 2 2 3 2" xfId="25726"/>
    <cellStyle name="Normal 3 2 4 3 3 2 2 2 3 2 2" xfId="54461"/>
    <cellStyle name="Normal 3 2 4 3 3 2 2 2 3 3" xfId="40137"/>
    <cellStyle name="Normal 3 2 4 3 3 2 2 2 4" xfId="18563"/>
    <cellStyle name="Normal 3 2 4 3 3 2 2 2 4 2" xfId="47299"/>
    <cellStyle name="Normal 3 2 4 3 3 2 2 2 5" xfId="32975"/>
    <cellStyle name="Normal 3 2 4 3 3 2 2 3" xfId="5880"/>
    <cellStyle name="Normal 3 2 4 3 3 2 2 3 2" xfId="13140"/>
    <cellStyle name="Normal 3 2 4 3 3 2 2 3 2 2" xfId="27518"/>
    <cellStyle name="Normal 3 2 4 3 3 2 2 3 2 2 2" xfId="56252"/>
    <cellStyle name="Normal 3 2 4 3 3 2 2 3 2 3" xfId="41928"/>
    <cellStyle name="Normal 3 2 4 3 3 2 2 3 3" xfId="20355"/>
    <cellStyle name="Normal 3 2 4 3 3 2 2 3 3 2" xfId="49090"/>
    <cellStyle name="Normal 3 2 4 3 3 2 2 3 4" xfId="34766"/>
    <cellStyle name="Normal 3 2 4 3 3 2 2 4" xfId="9553"/>
    <cellStyle name="Normal 3 2 4 3 3 2 2 4 2" xfId="23936"/>
    <cellStyle name="Normal 3 2 4 3 3 2 2 4 2 2" xfId="52671"/>
    <cellStyle name="Normal 3 2 4 3 3 2 2 4 3" xfId="38347"/>
    <cellStyle name="Normal 3 2 4 3 3 2 2 5" xfId="16773"/>
    <cellStyle name="Normal 3 2 4 3 3 2 2 5 2" xfId="45509"/>
    <cellStyle name="Normal 3 2 4 3 3 2 2 6" xfId="31185"/>
    <cellStyle name="Normal 3 2 4 3 3 2 3" xfId="3115"/>
    <cellStyle name="Normal 3 2 4 3 3 2 3 2" xfId="6775"/>
    <cellStyle name="Normal 3 2 4 3 3 2 3 2 2" xfId="14035"/>
    <cellStyle name="Normal 3 2 4 3 3 2 3 2 2 2" xfId="28413"/>
    <cellStyle name="Normal 3 2 4 3 3 2 3 2 2 2 2" xfId="57147"/>
    <cellStyle name="Normal 3 2 4 3 3 2 3 2 2 3" xfId="42823"/>
    <cellStyle name="Normal 3 2 4 3 3 2 3 2 3" xfId="21250"/>
    <cellStyle name="Normal 3 2 4 3 3 2 3 2 3 2" xfId="49985"/>
    <cellStyle name="Normal 3 2 4 3 3 2 3 2 4" xfId="35661"/>
    <cellStyle name="Normal 3 2 4 3 3 2 3 3" xfId="10448"/>
    <cellStyle name="Normal 3 2 4 3 3 2 3 3 2" xfId="24831"/>
    <cellStyle name="Normal 3 2 4 3 3 2 3 3 2 2" xfId="53566"/>
    <cellStyle name="Normal 3 2 4 3 3 2 3 3 3" xfId="39242"/>
    <cellStyle name="Normal 3 2 4 3 3 2 3 4" xfId="17668"/>
    <cellStyle name="Normal 3 2 4 3 3 2 3 4 2" xfId="46404"/>
    <cellStyle name="Normal 3 2 4 3 3 2 3 5" xfId="32080"/>
    <cellStyle name="Normal 3 2 4 3 3 2 4" xfId="4980"/>
    <cellStyle name="Normal 3 2 4 3 3 2 4 2" xfId="12245"/>
    <cellStyle name="Normal 3 2 4 3 3 2 4 2 2" xfId="26623"/>
    <cellStyle name="Normal 3 2 4 3 3 2 4 2 2 2" xfId="55357"/>
    <cellStyle name="Normal 3 2 4 3 3 2 4 2 3" xfId="41033"/>
    <cellStyle name="Normal 3 2 4 3 3 2 4 3" xfId="19460"/>
    <cellStyle name="Normal 3 2 4 3 3 2 4 3 2" xfId="48195"/>
    <cellStyle name="Normal 3 2 4 3 3 2 4 4" xfId="33871"/>
    <cellStyle name="Normal 3 2 4 3 3 2 5" xfId="8652"/>
    <cellStyle name="Normal 3 2 4 3 3 2 5 2" xfId="23041"/>
    <cellStyle name="Normal 3 2 4 3 3 2 5 2 2" xfId="51776"/>
    <cellStyle name="Normal 3 2 4 3 3 2 5 3" xfId="37452"/>
    <cellStyle name="Normal 3 2 4 3 3 2 6" xfId="15878"/>
    <cellStyle name="Normal 3 2 4 3 3 2 6 2" xfId="44614"/>
    <cellStyle name="Normal 3 2 4 3 3 2 7" xfId="30290"/>
    <cellStyle name="Normal 3 2 4 3 3 3" xfId="1772"/>
    <cellStyle name="Normal 3 2 4 3 3 3 2" xfId="3564"/>
    <cellStyle name="Normal 3 2 4 3 3 3 2 2" xfId="7223"/>
    <cellStyle name="Normal 3 2 4 3 3 3 2 2 2" xfId="14483"/>
    <cellStyle name="Normal 3 2 4 3 3 3 2 2 2 2" xfId="28861"/>
    <cellStyle name="Normal 3 2 4 3 3 3 2 2 2 2 2" xfId="57595"/>
    <cellStyle name="Normal 3 2 4 3 3 3 2 2 2 3" xfId="43271"/>
    <cellStyle name="Normal 3 2 4 3 3 3 2 2 3" xfId="21698"/>
    <cellStyle name="Normal 3 2 4 3 3 3 2 2 3 2" xfId="50433"/>
    <cellStyle name="Normal 3 2 4 3 3 3 2 2 4" xfId="36109"/>
    <cellStyle name="Normal 3 2 4 3 3 3 2 3" xfId="10896"/>
    <cellStyle name="Normal 3 2 4 3 3 3 2 3 2" xfId="25279"/>
    <cellStyle name="Normal 3 2 4 3 3 3 2 3 2 2" xfId="54014"/>
    <cellStyle name="Normal 3 2 4 3 3 3 2 3 3" xfId="39690"/>
    <cellStyle name="Normal 3 2 4 3 3 3 2 4" xfId="18116"/>
    <cellStyle name="Normal 3 2 4 3 3 3 2 4 2" xfId="46852"/>
    <cellStyle name="Normal 3 2 4 3 3 3 2 5" xfId="32528"/>
    <cellStyle name="Normal 3 2 4 3 3 3 3" xfId="5433"/>
    <cellStyle name="Normal 3 2 4 3 3 3 3 2" xfId="12693"/>
    <cellStyle name="Normal 3 2 4 3 3 3 3 2 2" xfId="27071"/>
    <cellStyle name="Normal 3 2 4 3 3 3 3 2 2 2" xfId="55805"/>
    <cellStyle name="Normal 3 2 4 3 3 3 3 2 3" xfId="41481"/>
    <cellStyle name="Normal 3 2 4 3 3 3 3 3" xfId="19908"/>
    <cellStyle name="Normal 3 2 4 3 3 3 3 3 2" xfId="48643"/>
    <cellStyle name="Normal 3 2 4 3 3 3 3 4" xfId="34319"/>
    <cellStyle name="Normal 3 2 4 3 3 3 4" xfId="9106"/>
    <cellStyle name="Normal 3 2 4 3 3 3 4 2" xfId="23489"/>
    <cellStyle name="Normal 3 2 4 3 3 3 4 2 2" xfId="52224"/>
    <cellStyle name="Normal 3 2 4 3 3 3 4 3" xfId="37900"/>
    <cellStyle name="Normal 3 2 4 3 3 3 5" xfId="16326"/>
    <cellStyle name="Normal 3 2 4 3 3 3 5 2" xfId="45062"/>
    <cellStyle name="Normal 3 2 4 3 3 3 6" xfId="30738"/>
    <cellStyle name="Normal 3 2 4 3 3 4" xfId="2668"/>
    <cellStyle name="Normal 3 2 4 3 3 4 2" xfId="6328"/>
    <cellStyle name="Normal 3 2 4 3 3 4 2 2" xfId="13588"/>
    <cellStyle name="Normal 3 2 4 3 3 4 2 2 2" xfId="27966"/>
    <cellStyle name="Normal 3 2 4 3 3 4 2 2 2 2" xfId="56700"/>
    <cellStyle name="Normal 3 2 4 3 3 4 2 2 3" xfId="42376"/>
    <cellStyle name="Normal 3 2 4 3 3 4 2 3" xfId="20803"/>
    <cellStyle name="Normal 3 2 4 3 3 4 2 3 2" xfId="49538"/>
    <cellStyle name="Normal 3 2 4 3 3 4 2 4" xfId="35214"/>
    <cellStyle name="Normal 3 2 4 3 3 4 3" xfId="10001"/>
    <cellStyle name="Normal 3 2 4 3 3 4 3 2" xfId="24384"/>
    <cellStyle name="Normal 3 2 4 3 3 4 3 2 2" xfId="53119"/>
    <cellStyle name="Normal 3 2 4 3 3 4 3 3" xfId="38795"/>
    <cellStyle name="Normal 3 2 4 3 3 4 4" xfId="17221"/>
    <cellStyle name="Normal 3 2 4 3 3 4 4 2" xfId="45957"/>
    <cellStyle name="Normal 3 2 4 3 3 4 5" xfId="31633"/>
    <cellStyle name="Normal 3 2 4 3 3 5" xfId="4532"/>
    <cellStyle name="Normal 3 2 4 3 3 5 2" xfId="11798"/>
    <cellStyle name="Normal 3 2 4 3 3 5 2 2" xfId="26176"/>
    <cellStyle name="Normal 3 2 4 3 3 5 2 2 2" xfId="54910"/>
    <cellStyle name="Normal 3 2 4 3 3 5 2 3" xfId="40586"/>
    <cellStyle name="Normal 3 2 4 3 3 5 3" xfId="19013"/>
    <cellStyle name="Normal 3 2 4 3 3 5 3 2" xfId="47748"/>
    <cellStyle name="Normal 3 2 4 3 3 5 4" xfId="33424"/>
    <cellStyle name="Normal 3 2 4 3 3 6" xfId="8205"/>
    <cellStyle name="Normal 3 2 4 3 3 6 2" xfId="22594"/>
    <cellStyle name="Normal 3 2 4 3 3 6 2 2" xfId="51329"/>
    <cellStyle name="Normal 3 2 4 3 3 6 3" xfId="37005"/>
    <cellStyle name="Normal 3 2 4 3 3 7" xfId="15431"/>
    <cellStyle name="Normal 3 2 4 3 3 7 2" xfId="44167"/>
    <cellStyle name="Normal 3 2 4 3 3 8" xfId="29843"/>
    <cellStyle name="Normal 3 2 4 3 4" xfId="1012"/>
    <cellStyle name="Normal 3 2 4 3 4 2" xfId="1995"/>
    <cellStyle name="Normal 3 2 4 3 4 2 2" xfId="3787"/>
    <cellStyle name="Normal 3 2 4 3 4 2 2 2" xfId="7446"/>
    <cellStyle name="Normal 3 2 4 3 4 2 2 2 2" xfId="14706"/>
    <cellStyle name="Normal 3 2 4 3 4 2 2 2 2 2" xfId="29084"/>
    <cellStyle name="Normal 3 2 4 3 4 2 2 2 2 2 2" xfId="57818"/>
    <cellStyle name="Normal 3 2 4 3 4 2 2 2 2 3" xfId="43494"/>
    <cellStyle name="Normal 3 2 4 3 4 2 2 2 3" xfId="21921"/>
    <cellStyle name="Normal 3 2 4 3 4 2 2 2 3 2" xfId="50656"/>
    <cellStyle name="Normal 3 2 4 3 4 2 2 2 4" xfId="36332"/>
    <cellStyle name="Normal 3 2 4 3 4 2 2 3" xfId="11119"/>
    <cellStyle name="Normal 3 2 4 3 4 2 2 3 2" xfId="25502"/>
    <cellStyle name="Normal 3 2 4 3 4 2 2 3 2 2" xfId="54237"/>
    <cellStyle name="Normal 3 2 4 3 4 2 2 3 3" xfId="39913"/>
    <cellStyle name="Normal 3 2 4 3 4 2 2 4" xfId="18339"/>
    <cellStyle name="Normal 3 2 4 3 4 2 2 4 2" xfId="47075"/>
    <cellStyle name="Normal 3 2 4 3 4 2 2 5" xfId="32751"/>
    <cellStyle name="Normal 3 2 4 3 4 2 3" xfId="5656"/>
    <cellStyle name="Normal 3 2 4 3 4 2 3 2" xfId="12916"/>
    <cellStyle name="Normal 3 2 4 3 4 2 3 2 2" xfId="27294"/>
    <cellStyle name="Normal 3 2 4 3 4 2 3 2 2 2" xfId="56028"/>
    <cellStyle name="Normal 3 2 4 3 4 2 3 2 3" xfId="41704"/>
    <cellStyle name="Normal 3 2 4 3 4 2 3 3" xfId="20131"/>
    <cellStyle name="Normal 3 2 4 3 4 2 3 3 2" xfId="48866"/>
    <cellStyle name="Normal 3 2 4 3 4 2 3 4" xfId="34542"/>
    <cellStyle name="Normal 3 2 4 3 4 2 4" xfId="9329"/>
    <cellStyle name="Normal 3 2 4 3 4 2 4 2" xfId="23712"/>
    <cellStyle name="Normal 3 2 4 3 4 2 4 2 2" xfId="52447"/>
    <cellStyle name="Normal 3 2 4 3 4 2 4 3" xfId="38123"/>
    <cellStyle name="Normal 3 2 4 3 4 2 5" xfId="16549"/>
    <cellStyle name="Normal 3 2 4 3 4 2 5 2" xfId="45285"/>
    <cellStyle name="Normal 3 2 4 3 4 2 6" xfId="30961"/>
    <cellStyle name="Normal 3 2 4 3 4 3" xfId="2891"/>
    <cellStyle name="Normal 3 2 4 3 4 3 2" xfId="6551"/>
    <cellStyle name="Normal 3 2 4 3 4 3 2 2" xfId="13811"/>
    <cellStyle name="Normal 3 2 4 3 4 3 2 2 2" xfId="28189"/>
    <cellStyle name="Normal 3 2 4 3 4 3 2 2 2 2" xfId="56923"/>
    <cellStyle name="Normal 3 2 4 3 4 3 2 2 3" xfId="42599"/>
    <cellStyle name="Normal 3 2 4 3 4 3 2 3" xfId="21026"/>
    <cellStyle name="Normal 3 2 4 3 4 3 2 3 2" xfId="49761"/>
    <cellStyle name="Normal 3 2 4 3 4 3 2 4" xfId="35437"/>
    <cellStyle name="Normal 3 2 4 3 4 3 3" xfId="10224"/>
    <cellStyle name="Normal 3 2 4 3 4 3 3 2" xfId="24607"/>
    <cellStyle name="Normal 3 2 4 3 4 3 3 2 2" xfId="53342"/>
    <cellStyle name="Normal 3 2 4 3 4 3 3 3" xfId="39018"/>
    <cellStyle name="Normal 3 2 4 3 4 3 4" xfId="17444"/>
    <cellStyle name="Normal 3 2 4 3 4 3 4 2" xfId="46180"/>
    <cellStyle name="Normal 3 2 4 3 4 3 5" xfId="31856"/>
    <cellStyle name="Normal 3 2 4 3 4 4" xfId="4756"/>
    <cellStyle name="Normal 3 2 4 3 4 4 2" xfId="12021"/>
    <cellStyle name="Normal 3 2 4 3 4 4 2 2" xfId="26399"/>
    <cellStyle name="Normal 3 2 4 3 4 4 2 2 2" xfId="55133"/>
    <cellStyle name="Normal 3 2 4 3 4 4 2 3" xfId="40809"/>
    <cellStyle name="Normal 3 2 4 3 4 4 3" xfId="19236"/>
    <cellStyle name="Normal 3 2 4 3 4 4 3 2" xfId="47971"/>
    <cellStyle name="Normal 3 2 4 3 4 4 4" xfId="33647"/>
    <cellStyle name="Normal 3 2 4 3 4 5" xfId="8428"/>
    <cellStyle name="Normal 3 2 4 3 4 5 2" xfId="22817"/>
    <cellStyle name="Normal 3 2 4 3 4 5 2 2" xfId="51552"/>
    <cellStyle name="Normal 3 2 4 3 4 5 3" xfId="37228"/>
    <cellStyle name="Normal 3 2 4 3 4 6" xfId="15654"/>
    <cellStyle name="Normal 3 2 4 3 4 6 2" xfId="44390"/>
    <cellStyle name="Normal 3 2 4 3 4 7" xfId="30066"/>
    <cellStyle name="Normal 3 2 4 3 5" xfId="1536"/>
    <cellStyle name="Normal 3 2 4 3 5 2" xfId="3340"/>
    <cellStyle name="Normal 3 2 4 3 5 2 2" xfId="6999"/>
    <cellStyle name="Normal 3 2 4 3 5 2 2 2" xfId="14259"/>
    <cellStyle name="Normal 3 2 4 3 5 2 2 2 2" xfId="28637"/>
    <cellStyle name="Normal 3 2 4 3 5 2 2 2 2 2" xfId="57371"/>
    <cellStyle name="Normal 3 2 4 3 5 2 2 2 3" xfId="43047"/>
    <cellStyle name="Normal 3 2 4 3 5 2 2 3" xfId="21474"/>
    <cellStyle name="Normal 3 2 4 3 5 2 2 3 2" xfId="50209"/>
    <cellStyle name="Normal 3 2 4 3 5 2 2 4" xfId="35885"/>
    <cellStyle name="Normal 3 2 4 3 5 2 3" xfId="10672"/>
    <cellStyle name="Normal 3 2 4 3 5 2 3 2" xfId="25055"/>
    <cellStyle name="Normal 3 2 4 3 5 2 3 2 2" xfId="53790"/>
    <cellStyle name="Normal 3 2 4 3 5 2 3 3" xfId="39466"/>
    <cellStyle name="Normal 3 2 4 3 5 2 4" xfId="17892"/>
    <cellStyle name="Normal 3 2 4 3 5 2 4 2" xfId="46628"/>
    <cellStyle name="Normal 3 2 4 3 5 2 5" xfId="32304"/>
    <cellStyle name="Normal 3 2 4 3 5 3" xfId="5209"/>
    <cellStyle name="Normal 3 2 4 3 5 3 2" xfId="12469"/>
    <cellStyle name="Normal 3 2 4 3 5 3 2 2" xfId="26847"/>
    <cellStyle name="Normal 3 2 4 3 5 3 2 2 2" xfId="55581"/>
    <cellStyle name="Normal 3 2 4 3 5 3 2 3" xfId="41257"/>
    <cellStyle name="Normal 3 2 4 3 5 3 3" xfId="19684"/>
    <cellStyle name="Normal 3 2 4 3 5 3 3 2" xfId="48419"/>
    <cellStyle name="Normal 3 2 4 3 5 3 4" xfId="34095"/>
    <cellStyle name="Normal 3 2 4 3 5 4" xfId="8882"/>
    <cellStyle name="Normal 3 2 4 3 5 4 2" xfId="23265"/>
    <cellStyle name="Normal 3 2 4 3 5 4 2 2" xfId="52000"/>
    <cellStyle name="Normal 3 2 4 3 5 4 3" xfId="37676"/>
    <cellStyle name="Normal 3 2 4 3 5 5" xfId="16102"/>
    <cellStyle name="Normal 3 2 4 3 5 5 2" xfId="44838"/>
    <cellStyle name="Normal 3 2 4 3 5 6" xfId="30514"/>
    <cellStyle name="Normal 3 2 4 3 6" xfId="2444"/>
    <cellStyle name="Normal 3 2 4 3 6 2" xfId="6104"/>
    <cellStyle name="Normal 3 2 4 3 6 2 2" xfId="13364"/>
    <cellStyle name="Normal 3 2 4 3 6 2 2 2" xfId="27742"/>
    <cellStyle name="Normal 3 2 4 3 6 2 2 2 2" xfId="56476"/>
    <cellStyle name="Normal 3 2 4 3 6 2 2 3" xfId="42152"/>
    <cellStyle name="Normal 3 2 4 3 6 2 3" xfId="20579"/>
    <cellStyle name="Normal 3 2 4 3 6 2 3 2" xfId="49314"/>
    <cellStyle name="Normal 3 2 4 3 6 2 4" xfId="34990"/>
    <cellStyle name="Normal 3 2 4 3 6 3" xfId="9777"/>
    <cellStyle name="Normal 3 2 4 3 6 3 2" xfId="24160"/>
    <cellStyle name="Normal 3 2 4 3 6 3 2 2" xfId="52895"/>
    <cellStyle name="Normal 3 2 4 3 6 3 3" xfId="38571"/>
    <cellStyle name="Normal 3 2 4 3 6 4" xfId="16997"/>
    <cellStyle name="Normal 3 2 4 3 6 4 2" xfId="45733"/>
    <cellStyle name="Normal 3 2 4 3 6 5" xfId="31409"/>
    <cellStyle name="Normal 3 2 4 3 7" xfId="4303"/>
    <cellStyle name="Normal 3 2 4 3 7 2" xfId="11573"/>
    <cellStyle name="Normal 3 2 4 3 7 2 2" xfId="25952"/>
    <cellStyle name="Normal 3 2 4 3 7 2 2 2" xfId="54686"/>
    <cellStyle name="Normal 3 2 4 3 7 2 3" xfId="40362"/>
    <cellStyle name="Normal 3 2 4 3 7 3" xfId="18789"/>
    <cellStyle name="Normal 3 2 4 3 7 3 2" xfId="47524"/>
    <cellStyle name="Normal 3 2 4 3 7 4" xfId="33200"/>
    <cellStyle name="Normal 3 2 4 3 8" xfId="7972"/>
    <cellStyle name="Normal 3 2 4 3 8 2" xfId="22370"/>
    <cellStyle name="Normal 3 2 4 3 8 2 2" xfId="51105"/>
    <cellStyle name="Normal 3 2 4 3 8 3" xfId="36781"/>
    <cellStyle name="Normal 3 2 4 3 9" xfId="15207"/>
    <cellStyle name="Normal 3 2 4 3 9 2" xfId="43943"/>
    <cellStyle name="Normal 3 2 4 4" xfId="560"/>
    <cellStyle name="Normal 3 2 4 4 2" xfId="845"/>
    <cellStyle name="Normal 3 2 4 4 2 2" xfId="1292"/>
    <cellStyle name="Normal 3 2 4 4 2 2 2" xfId="2275"/>
    <cellStyle name="Normal 3 2 4 4 2 2 2 2" xfId="4067"/>
    <cellStyle name="Normal 3 2 4 4 2 2 2 2 2" xfId="7726"/>
    <cellStyle name="Normal 3 2 4 4 2 2 2 2 2 2" xfId="14986"/>
    <cellStyle name="Normal 3 2 4 4 2 2 2 2 2 2 2" xfId="29364"/>
    <cellStyle name="Normal 3 2 4 4 2 2 2 2 2 2 2 2" xfId="58098"/>
    <cellStyle name="Normal 3 2 4 4 2 2 2 2 2 2 3" xfId="43774"/>
    <cellStyle name="Normal 3 2 4 4 2 2 2 2 2 3" xfId="22201"/>
    <cellStyle name="Normal 3 2 4 4 2 2 2 2 2 3 2" xfId="50936"/>
    <cellStyle name="Normal 3 2 4 4 2 2 2 2 2 4" xfId="36612"/>
    <cellStyle name="Normal 3 2 4 4 2 2 2 2 3" xfId="11399"/>
    <cellStyle name="Normal 3 2 4 4 2 2 2 2 3 2" xfId="25782"/>
    <cellStyle name="Normal 3 2 4 4 2 2 2 2 3 2 2" xfId="54517"/>
    <cellStyle name="Normal 3 2 4 4 2 2 2 2 3 3" xfId="40193"/>
    <cellStyle name="Normal 3 2 4 4 2 2 2 2 4" xfId="18619"/>
    <cellStyle name="Normal 3 2 4 4 2 2 2 2 4 2" xfId="47355"/>
    <cellStyle name="Normal 3 2 4 4 2 2 2 2 5" xfId="33031"/>
    <cellStyle name="Normal 3 2 4 4 2 2 2 3" xfId="5936"/>
    <cellStyle name="Normal 3 2 4 4 2 2 2 3 2" xfId="13196"/>
    <cellStyle name="Normal 3 2 4 4 2 2 2 3 2 2" xfId="27574"/>
    <cellStyle name="Normal 3 2 4 4 2 2 2 3 2 2 2" xfId="56308"/>
    <cellStyle name="Normal 3 2 4 4 2 2 2 3 2 3" xfId="41984"/>
    <cellStyle name="Normal 3 2 4 4 2 2 2 3 3" xfId="20411"/>
    <cellStyle name="Normal 3 2 4 4 2 2 2 3 3 2" xfId="49146"/>
    <cellStyle name="Normal 3 2 4 4 2 2 2 3 4" xfId="34822"/>
    <cellStyle name="Normal 3 2 4 4 2 2 2 4" xfId="9609"/>
    <cellStyle name="Normal 3 2 4 4 2 2 2 4 2" xfId="23992"/>
    <cellStyle name="Normal 3 2 4 4 2 2 2 4 2 2" xfId="52727"/>
    <cellStyle name="Normal 3 2 4 4 2 2 2 4 3" xfId="38403"/>
    <cellStyle name="Normal 3 2 4 4 2 2 2 5" xfId="16829"/>
    <cellStyle name="Normal 3 2 4 4 2 2 2 5 2" xfId="45565"/>
    <cellStyle name="Normal 3 2 4 4 2 2 2 6" xfId="31241"/>
    <cellStyle name="Normal 3 2 4 4 2 2 3" xfId="3171"/>
    <cellStyle name="Normal 3 2 4 4 2 2 3 2" xfId="6831"/>
    <cellStyle name="Normal 3 2 4 4 2 2 3 2 2" xfId="14091"/>
    <cellStyle name="Normal 3 2 4 4 2 2 3 2 2 2" xfId="28469"/>
    <cellStyle name="Normal 3 2 4 4 2 2 3 2 2 2 2" xfId="57203"/>
    <cellStyle name="Normal 3 2 4 4 2 2 3 2 2 3" xfId="42879"/>
    <cellStyle name="Normal 3 2 4 4 2 2 3 2 3" xfId="21306"/>
    <cellStyle name="Normal 3 2 4 4 2 2 3 2 3 2" xfId="50041"/>
    <cellStyle name="Normal 3 2 4 4 2 2 3 2 4" xfId="35717"/>
    <cellStyle name="Normal 3 2 4 4 2 2 3 3" xfId="10504"/>
    <cellStyle name="Normal 3 2 4 4 2 2 3 3 2" xfId="24887"/>
    <cellStyle name="Normal 3 2 4 4 2 2 3 3 2 2" xfId="53622"/>
    <cellStyle name="Normal 3 2 4 4 2 2 3 3 3" xfId="39298"/>
    <cellStyle name="Normal 3 2 4 4 2 2 3 4" xfId="17724"/>
    <cellStyle name="Normal 3 2 4 4 2 2 3 4 2" xfId="46460"/>
    <cellStyle name="Normal 3 2 4 4 2 2 3 5" xfId="32136"/>
    <cellStyle name="Normal 3 2 4 4 2 2 4" xfId="5036"/>
    <cellStyle name="Normal 3 2 4 4 2 2 4 2" xfId="12301"/>
    <cellStyle name="Normal 3 2 4 4 2 2 4 2 2" xfId="26679"/>
    <cellStyle name="Normal 3 2 4 4 2 2 4 2 2 2" xfId="55413"/>
    <cellStyle name="Normal 3 2 4 4 2 2 4 2 3" xfId="41089"/>
    <cellStyle name="Normal 3 2 4 4 2 2 4 3" xfId="19516"/>
    <cellStyle name="Normal 3 2 4 4 2 2 4 3 2" xfId="48251"/>
    <cellStyle name="Normal 3 2 4 4 2 2 4 4" xfId="33927"/>
    <cellStyle name="Normal 3 2 4 4 2 2 5" xfId="8708"/>
    <cellStyle name="Normal 3 2 4 4 2 2 5 2" xfId="23097"/>
    <cellStyle name="Normal 3 2 4 4 2 2 5 2 2" xfId="51832"/>
    <cellStyle name="Normal 3 2 4 4 2 2 5 3" xfId="37508"/>
    <cellStyle name="Normal 3 2 4 4 2 2 6" xfId="15934"/>
    <cellStyle name="Normal 3 2 4 4 2 2 6 2" xfId="44670"/>
    <cellStyle name="Normal 3 2 4 4 2 2 7" xfId="30346"/>
    <cellStyle name="Normal 3 2 4 4 2 3" xfId="1828"/>
    <cellStyle name="Normal 3 2 4 4 2 3 2" xfId="3620"/>
    <cellStyle name="Normal 3 2 4 4 2 3 2 2" xfId="7279"/>
    <cellStyle name="Normal 3 2 4 4 2 3 2 2 2" xfId="14539"/>
    <cellStyle name="Normal 3 2 4 4 2 3 2 2 2 2" xfId="28917"/>
    <cellStyle name="Normal 3 2 4 4 2 3 2 2 2 2 2" xfId="57651"/>
    <cellStyle name="Normal 3 2 4 4 2 3 2 2 2 3" xfId="43327"/>
    <cellStyle name="Normal 3 2 4 4 2 3 2 2 3" xfId="21754"/>
    <cellStyle name="Normal 3 2 4 4 2 3 2 2 3 2" xfId="50489"/>
    <cellStyle name="Normal 3 2 4 4 2 3 2 2 4" xfId="36165"/>
    <cellStyle name="Normal 3 2 4 4 2 3 2 3" xfId="10952"/>
    <cellStyle name="Normal 3 2 4 4 2 3 2 3 2" xfId="25335"/>
    <cellStyle name="Normal 3 2 4 4 2 3 2 3 2 2" xfId="54070"/>
    <cellStyle name="Normal 3 2 4 4 2 3 2 3 3" xfId="39746"/>
    <cellStyle name="Normal 3 2 4 4 2 3 2 4" xfId="18172"/>
    <cellStyle name="Normal 3 2 4 4 2 3 2 4 2" xfId="46908"/>
    <cellStyle name="Normal 3 2 4 4 2 3 2 5" xfId="32584"/>
    <cellStyle name="Normal 3 2 4 4 2 3 3" xfId="5489"/>
    <cellStyle name="Normal 3 2 4 4 2 3 3 2" xfId="12749"/>
    <cellStyle name="Normal 3 2 4 4 2 3 3 2 2" xfId="27127"/>
    <cellStyle name="Normal 3 2 4 4 2 3 3 2 2 2" xfId="55861"/>
    <cellStyle name="Normal 3 2 4 4 2 3 3 2 3" xfId="41537"/>
    <cellStyle name="Normal 3 2 4 4 2 3 3 3" xfId="19964"/>
    <cellStyle name="Normal 3 2 4 4 2 3 3 3 2" xfId="48699"/>
    <cellStyle name="Normal 3 2 4 4 2 3 3 4" xfId="34375"/>
    <cellStyle name="Normal 3 2 4 4 2 3 4" xfId="9162"/>
    <cellStyle name="Normal 3 2 4 4 2 3 4 2" xfId="23545"/>
    <cellStyle name="Normal 3 2 4 4 2 3 4 2 2" xfId="52280"/>
    <cellStyle name="Normal 3 2 4 4 2 3 4 3" xfId="37956"/>
    <cellStyle name="Normal 3 2 4 4 2 3 5" xfId="16382"/>
    <cellStyle name="Normal 3 2 4 4 2 3 5 2" xfId="45118"/>
    <cellStyle name="Normal 3 2 4 4 2 3 6" xfId="30794"/>
    <cellStyle name="Normal 3 2 4 4 2 4" xfId="2724"/>
    <cellStyle name="Normal 3 2 4 4 2 4 2" xfId="6384"/>
    <cellStyle name="Normal 3 2 4 4 2 4 2 2" xfId="13644"/>
    <cellStyle name="Normal 3 2 4 4 2 4 2 2 2" xfId="28022"/>
    <cellStyle name="Normal 3 2 4 4 2 4 2 2 2 2" xfId="56756"/>
    <cellStyle name="Normal 3 2 4 4 2 4 2 2 3" xfId="42432"/>
    <cellStyle name="Normal 3 2 4 4 2 4 2 3" xfId="20859"/>
    <cellStyle name="Normal 3 2 4 4 2 4 2 3 2" xfId="49594"/>
    <cellStyle name="Normal 3 2 4 4 2 4 2 4" xfId="35270"/>
    <cellStyle name="Normal 3 2 4 4 2 4 3" xfId="10057"/>
    <cellStyle name="Normal 3 2 4 4 2 4 3 2" xfId="24440"/>
    <cellStyle name="Normal 3 2 4 4 2 4 3 2 2" xfId="53175"/>
    <cellStyle name="Normal 3 2 4 4 2 4 3 3" xfId="38851"/>
    <cellStyle name="Normal 3 2 4 4 2 4 4" xfId="17277"/>
    <cellStyle name="Normal 3 2 4 4 2 4 4 2" xfId="46013"/>
    <cellStyle name="Normal 3 2 4 4 2 4 5" xfId="31689"/>
    <cellStyle name="Normal 3 2 4 4 2 5" xfId="4589"/>
    <cellStyle name="Normal 3 2 4 4 2 5 2" xfId="11854"/>
    <cellStyle name="Normal 3 2 4 4 2 5 2 2" xfId="26232"/>
    <cellStyle name="Normal 3 2 4 4 2 5 2 2 2" xfId="54966"/>
    <cellStyle name="Normal 3 2 4 4 2 5 2 3" xfId="40642"/>
    <cellStyle name="Normal 3 2 4 4 2 5 3" xfId="19069"/>
    <cellStyle name="Normal 3 2 4 4 2 5 3 2" xfId="47804"/>
    <cellStyle name="Normal 3 2 4 4 2 5 4" xfId="33480"/>
    <cellStyle name="Normal 3 2 4 4 2 6" xfId="8261"/>
    <cellStyle name="Normal 3 2 4 4 2 6 2" xfId="22650"/>
    <cellStyle name="Normal 3 2 4 4 2 6 2 2" xfId="51385"/>
    <cellStyle name="Normal 3 2 4 4 2 6 3" xfId="37061"/>
    <cellStyle name="Normal 3 2 4 4 2 7" xfId="15487"/>
    <cellStyle name="Normal 3 2 4 4 2 7 2" xfId="44223"/>
    <cellStyle name="Normal 3 2 4 4 2 8" xfId="29899"/>
    <cellStyle name="Normal 3 2 4 4 3" xfId="1068"/>
    <cellStyle name="Normal 3 2 4 4 3 2" xfId="2051"/>
    <cellStyle name="Normal 3 2 4 4 3 2 2" xfId="3843"/>
    <cellStyle name="Normal 3 2 4 4 3 2 2 2" xfId="7502"/>
    <cellStyle name="Normal 3 2 4 4 3 2 2 2 2" xfId="14762"/>
    <cellStyle name="Normal 3 2 4 4 3 2 2 2 2 2" xfId="29140"/>
    <cellStyle name="Normal 3 2 4 4 3 2 2 2 2 2 2" xfId="57874"/>
    <cellStyle name="Normal 3 2 4 4 3 2 2 2 2 3" xfId="43550"/>
    <cellStyle name="Normal 3 2 4 4 3 2 2 2 3" xfId="21977"/>
    <cellStyle name="Normal 3 2 4 4 3 2 2 2 3 2" xfId="50712"/>
    <cellStyle name="Normal 3 2 4 4 3 2 2 2 4" xfId="36388"/>
    <cellStyle name="Normal 3 2 4 4 3 2 2 3" xfId="11175"/>
    <cellStyle name="Normal 3 2 4 4 3 2 2 3 2" xfId="25558"/>
    <cellStyle name="Normal 3 2 4 4 3 2 2 3 2 2" xfId="54293"/>
    <cellStyle name="Normal 3 2 4 4 3 2 2 3 3" xfId="39969"/>
    <cellStyle name="Normal 3 2 4 4 3 2 2 4" xfId="18395"/>
    <cellStyle name="Normal 3 2 4 4 3 2 2 4 2" xfId="47131"/>
    <cellStyle name="Normal 3 2 4 4 3 2 2 5" xfId="32807"/>
    <cellStyle name="Normal 3 2 4 4 3 2 3" xfId="5712"/>
    <cellStyle name="Normal 3 2 4 4 3 2 3 2" xfId="12972"/>
    <cellStyle name="Normal 3 2 4 4 3 2 3 2 2" xfId="27350"/>
    <cellStyle name="Normal 3 2 4 4 3 2 3 2 2 2" xfId="56084"/>
    <cellStyle name="Normal 3 2 4 4 3 2 3 2 3" xfId="41760"/>
    <cellStyle name="Normal 3 2 4 4 3 2 3 3" xfId="20187"/>
    <cellStyle name="Normal 3 2 4 4 3 2 3 3 2" xfId="48922"/>
    <cellStyle name="Normal 3 2 4 4 3 2 3 4" xfId="34598"/>
    <cellStyle name="Normal 3 2 4 4 3 2 4" xfId="9385"/>
    <cellStyle name="Normal 3 2 4 4 3 2 4 2" xfId="23768"/>
    <cellStyle name="Normal 3 2 4 4 3 2 4 2 2" xfId="52503"/>
    <cellStyle name="Normal 3 2 4 4 3 2 4 3" xfId="38179"/>
    <cellStyle name="Normal 3 2 4 4 3 2 5" xfId="16605"/>
    <cellStyle name="Normal 3 2 4 4 3 2 5 2" xfId="45341"/>
    <cellStyle name="Normal 3 2 4 4 3 2 6" xfId="31017"/>
    <cellStyle name="Normal 3 2 4 4 3 3" xfId="2947"/>
    <cellStyle name="Normal 3 2 4 4 3 3 2" xfId="6607"/>
    <cellStyle name="Normal 3 2 4 4 3 3 2 2" xfId="13867"/>
    <cellStyle name="Normal 3 2 4 4 3 3 2 2 2" xfId="28245"/>
    <cellStyle name="Normal 3 2 4 4 3 3 2 2 2 2" xfId="56979"/>
    <cellStyle name="Normal 3 2 4 4 3 3 2 2 3" xfId="42655"/>
    <cellStyle name="Normal 3 2 4 4 3 3 2 3" xfId="21082"/>
    <cellStyle name="Normal 3 2 4 4 3 3 2 3 2" xfId="49817"/>
    <cellStyle name="Normal 3 2 4 4 3 3 2 4" xfId="35493"/>
    <cellStyle name="Normal 3 2 4 4 3 3 3" xfId="10280"/>
    <cellStyle name="Normal 3 2 4 4 3 3 3 2" xfId="24663"/>
    <cellStyle name="Normal 3 2 4 4 3 3 3 2 2" xfId="53398"/>
    <cellStyle name="Normal 3 2 4 4 3 3 3 3" xfId="39074"/>
    <cellStyle name="Normal 3 2 4 4 3 3 4" xfId="17500"/>
    <cellStyle name="Normal 3 2 4 4 3 3 4 2" xfId="46236"/>
    <cellStyle name="Normal 3 2 4 4 3 3 5" xfId="31912"/>
    <cellStyle name="Normal 3 2 4 4 3 4" xfId="4812"/>
    <cellStyle name="Normal 3 2 4 4 3 4 2" xfId="12077"/>
    <cellStyle name="Normal 3 2 4 4 3 4 2 2" xfId="26455"/>
    <cellStyle name="Normal 3 2 4 4 3 4 2 2 2" xfId="55189"/>
    <cellStyle name="Normal 3 2 4 4 3 4 2 3" xfId="40865"/>
    <cellStyle name="Normal 3 2 4 4 3 4 3" xfId="19292"/>
    <cellStyle name="Normal 3 2 4 4 3 4 3 2" xfId="48027"/>
    <cellStyle name="Normal 3 2 4 4 3 4 4" xfId="33703"/>
    <cellStyle name="Normal 3 2 4 4 3 5" xfId="8484"/>
    <cellStyle name="Normal 3 2 4 4 3 5 2" xfId="22873"/>
    <cellStyle name="Normal 3 2 4 4 3 5 2 2" xfId="51608"/>
    <cellStyle name="Normal 3 2 4 4 3 5 3" xfId="37284"/>
    <cellStyle name="Normal 3 2 4 4 3 6" xfId="15710"/>
    <cellStyle name="Normal 3 2 4 4 3 6 2" xfId="44446"/>
    <cellStyle name="Normal 3 2 4 4 3 7" xfId="30122"/>
    <cellStyle name="Normal 3 2 4 4 4" xfId="1599"/>
    <cellStyle name="Normal 3 2 4 4 4 2" xfId="3396"/>
    <cellStyle name="Normal 3 2 4 4 4 2 2" xfId="7055"/>
    <cellStyle name="Normal 3 2 4 4 4 2 2 2" xfId="14315"/>
    <cellStyle name="Normal 3 2 4 4 4 2 2 2 2" xfId="28693"/>
    <cellStyle name="Normal 3 2 4 4 4 2 2 2 2 2" xfId="57427"/>
    <cellStyle name="Normal 3 2 4 4 4 2 2 2 3" xfId="43103"/>
    <cellStyle name="Normal 3 2 4 4 4 2 2 3" xfId="21530"/>
    <cellStyle name="Normal 3 2 4 4 4 2 2 3 2" xfId="50265"/>
    <cellStyle name="Normal 3 2 4 4 4 2 2 4" xfId="35941"/>
    <cellStyle name="Normal 3 2 4 4 4 2 3" xfId="10728"/>
    <cellStyle name="Normal 3 2 4 4 4 2 3 2" xfId="25111"/>
    <cellStyle name="Normal 3 2 4 4 4 2 3 2 2" xfId="53846"/>
    <cellStyle name="Normal 3 2 4 4 4 2 3 3" xfId="39522"/>
    <cellStyle name="Normal 3 2 4 4 4 2 4" xfId="17948"/>
    <cellStyle name="Normal 3 2 4 4 4 2 4 2" xfId="46684"/>
    <cellStyle name="Normal 3 2 4 4 4 2 5" xfId="32360"/>
    <cellStyle name="Normal 3 2 4 4 4 3" xfId="5265"/>
    <cellStyle name="Normal 3 2 4 4 4 3 2" xfId="12525"/>
    <cellStyle name="Normal 3 2 4 4 4 3 2 2" xfId="26903"/>
    <cellStyle name="Normal 3 2 4 4 4 3 2 2 2" xfId="55637"/>
    <cellStyle name="Normal 3 2 4 4 4 3 2 3" xfId="41313"/>
    <cellStyle name="Normal 3 2 4 4 4 3 3" xfId="19740"/>
    <cellStyle name="Normal 3 2 4 4 4 3 3 2" xfId="48475"/>
    <cellStyle name="Normal 3 2 4 4 4 3 4" xfId="34151"/>
    <cellStyle name="Normal 3 2 4 4 4 4" xfId="8938"/>
    <cellStyle name="Normal 3 2 4 4 4 4 2" xfId="23321"/>
    <cellStyle name="Normal 3 2 4 4 4 4 2 2" xfId="52056"/>
    <cellStyle name="Normal 3 2 4 4 4 4 3" xfId="37732"/>
    <cellStyle name="Normal 3 2 4 4 4 5" xfId="16158"/>
    <cellStyle name="Normal 3 2 4 4 4 5 2" xfId="44894"/>
    <cellStyle name="Normal 3 2 4 4 4 6" xfId="30570"/>
    <cellStyle name="Normal 3 2 4 4 5" xfId="2500"/>
    <cellStyle name="Normal 3 2 4 4 5 2" xfId="6160"/>
    <cellStyle name="Normal 3 2 4 4 5 2 2" xfId="13420"/>
    <cellStyle name="Normal 3 2 4 4 5 2 2 2" xfId="27798"/>
    <cellStyle name="Normal 3 2 4 4 5 2 2 2 2" xfId="56532"/>
    <cellStyle name="Normal 3 2 4 4 5 2 2 3" xfId="42208"/>
    <cellStyle name="Normal 3 2 4 4 5 2 3" xfId="20635"/>
    <cellStyle name="Normal 3 2 4 4 5 2 3 2" xfId="49370"/>
    <cellStyle name="Normal 3 2 4 4 5 2 4" xfId="35046"/>
    <cellStyle name="Normal 3 2 4 4 5 3" xfId="9833"/>
    <cellStyle name="Normal 3 2 4 4 5 3 2" xfId="24216"/>
    <cellStyle name="Normal 3 2 4 4 5 3 2 2" xfId="52951"/>
    <cellStyle name="Normal 3 2 4 4 5 3 3" xfId="38627"/>
    <cellStyle name="Normal 3 2 4 4 5 4" xfId="17053"/>
    <cellStyle name="Normal 3 2 4 4 5 4 2" xfId="45789"/>
    <cellStyle name="Normal 3 2 4 4 5 5" xfId="31465"/>
    <cellStyle name="Normal 3 2 4 4 6" xfId="4363"/>
    <cellStyle name="Normal 3 2 4 4 6 2" xfId="11630"/>
    <cellStyle name="Normal 3 2 4 4 6 2 2" xfId="26008"/>
    <cellStyle name="Normal 3 2 4 4 6 2 2 2" xfId="54742"/>
    <cellStyle name="Normal 3 2 4 4 6 2 3" xfId="40418"/>
    <cellStyle name="Normal 3 2 4 4 6 3" xfId="18845"/>
    <cellStyle name="Normal 3 2 4 4 6 3 2" xfId="47580"/>
    <cellStyle name="Normal 3 2 4 4 6 4" xfId="33256"/>
    <cellStyle name="Normal 3 2 4 4 7" xfId="8033"/>
    <cellStyle name="Normal 3 2 4 4 7 2" xfId="22426"/>
    <cellStyle name="Normal 3 2 4 4 7 2 2" xfId="51161"/>
    <cellStyle name="Normal 3 2 4 4 7 3" xfId="36837"/>
    <cellStyle name="Normal 3 2 4 4 8" xfId="15263"/>
    <cellStyle name="Normal 3 2 4 4 8 2" xfId="43999"/>
    <cellStyle name="Normal 3 2 4 4 9" xfId="29675"/>
    <cellStyle name="Normal 3 2 4 5" xfId="729"/>
    <cellStyle name="Normal 3 2 4 5 2" xfId="1180"/>
    <cellStyle name="Normal 3 2 4 5 2 2" xfId="2163"/>
    <cellStyle name="Normal 3 2 4 5 2 2 2" xfId="3955"/>
    <cellStyle name="Normal 3 2 4 5 2 2 2 2" xfId="7614"/>
    <cellStyle name="Normal 3 2 4 5 2 2 2 2 2" xfId="14874"/>
    <cellStyle name="Normal 3 2 4 5 2 2 2 2 2 2" xfId="29252"/>
    <cellStyle name="Normal 3 2 4 5 2 2 2 2 2 2 2" xfId="57986"/>
    <cellStyle name="Normal 3 2 4 5 2 2 2 2 2 3" xfId="43662"/>
    <cellStyle name="Normal 3 2 4 5 2 2 2 2 3" xfId="22089"/>
    <cellStyle name="Normal 3 2 4 5 2 2 2 2 3 2" xfId="50824"/>
    <cellStyle name="Normal 3 2 4 5 2 2 2 2 4" xfId="36500"/>
    <cellStyle name="Normal 3 2 4 5 2 2 2 3" xfId="11287"/>
    <cellStyle name="Normal 3 2 4 5 2 2 2 3 2" xfId="25670"/>
    <cellStyle name="Normal 3 2 4 5 2 2 2 3 2 2" xfId="54405"/>
    <cellStyle name="Normal 3 2 4 5 2 2 2 3 3" xfId="40081"/>
    <cellStyle name="Normal 3 2 4 5 2 2 2 4" xfId="18507"/>
    <cellStyle name="Normal 3 2 4 5 2 2 2 4 2" xfId="47243"/>
    <cellStyle name="Normal 3 2 4 5 2 2 2 5" xfId="32919"/>
    <cellStyle name="Normal 3 2 4 5 2 2 3" xfId="5824"/>
    <cellStyle name="Normal 3 2 4 5 2 2 3 2" xfId="13084"/>
    <cellStyle name="Normal 3 2 4 5 2 2 3 2 2" xfId="27462"/>
    <cellStyle name="Normal 3 2 4 5 2 2 3 2 2 2" xfId="56196"/>
    <cellStyle name="Normal 3 2 4 5 2 2 3 2 3" xfId="41872"/>
    <cellStyle name="Normal 3 2 4 5 2 2 3 3" xfId="20299"/>
    <cellStyle name="Normal 3 2 4 5 2 2 3 3 2" xfId="49034"/>
    <cellStyle name="Normal 3 2 4 5 2 2 3 4" xfId="34710"/>
    <cellStyle name="Normal 3 2 4 5 2 2 4" xfId="9497"/>
    <cellStyle name="Normal 3 2 4 5 2 2 4 2" xfId="23880"/>
    <cellStyle name="Normal 3 2 4 5 2 2 4 2 2" xfId="52615"/>
    <cellStyle name="Normal 3 2 4 5 2 2 4 3" xfId="38291"/>
    <cellStyle name="Normal 3 2 4 5 2 2 5" xfId="16717"/>
    <cellStyle name="Normal 3 2 4 5 2 2 5 2" xfId="45453"/>
    <cellStyle name="Normal 3 2 4 5 2 2 6" xfId="31129"/>
    <cellStyle name="Normal 3 2 4 5 2 3" xfId="3059"/>
    <cellStyle name="Normal 3 2 4 5 2 3 2" xfId="6719"/>
    <cellStyle name="Normal 3 2 4 5 2 3 2 2" xfId="13979"/>
    <cellStyle name="Normal 3 2 4 5 2 3 2 2 2" xfId="28357"/>
    <cellStyle name="Normal 3 2 4 5 2 3 2 2 2 2" xfId="57091"/>
    <cellStyle name="Normal 3 2 4 5 2 3 2 2 3" xfId="42767"/>
    <cellStyle name="Normal 3 2 4 5 2 3 2 3" xfId="21194"/>
    <cellStyle name="Normal 3 2 4 5 2 3 2 3 2" xfId="49929"/>
    <cellStyle name="Normal 3 2 4 5 2 3 2 4" xfId="35605"/>
    <cellStyle name="Normal 3 2 4 5 2 3 3" xfId="10392"/>
    <cellStyle name="Normal 3 2 4 5 2 3 3 2" xfId="24775"/>
    <cellStyle name="Normal 3 2 4 5 2 3 3 2 2" xfId="53510"/>
    <cellStyle name="Normal 3 2 4 5 2 3 3 3" xfId="39186"/>
    <cellStyle name="Normal 3 2 4 5 2 3 4" xfId="17612"/>
    <cellStyle name="Normal 3 2 4 5 2 3 4 2" xfId="46348"/>
    <cellStyle name="Normal 3 2 4 5 2 3 5" xfId="32024"/>
    <cellStyle name="Normal 3 2 4 5 2 4" xfId="4924"/>
    <cellStyle name="Normal 3 2 4 5 2 4 2" xfId="12189"/>
    <cellStyle name="Normal 3 2 4 5 2 4 2 2" xfId="26567"/>
    <cellStyle name="Normal 3 2 4 5 2 4 2 2 2" xfId="55301"/>
    <cellStyle name="Normal 3 2 4 5 2 4 2 3" xfId="40977"/>
    <cellStyle name="Normal 3 2 4 5 2 4 3" xfId="19404"/>
    <cellStyle name="Normal 3 2 4 5 2 4 3 2" xfId="48139"/>
    <cellStyle name="Normal 3 2 4 5 2 4 4" xfId="33815"/>
    <cellStyle name="Normal 3 2 4 5 2 5" xfId="8596"/>
    <cellStyle name="Normal 3 2 4 5 2 5 2" xfId="22985"/>
    <cellStyle name="Normal 3 2 4 5 2 5 2 2" xfId="51720"/>
    <cellStyle name="Normal 3 2 4 5 2 5 3" xfId="37396"/>
    <cellStyle name="Normal 3 2 4 5 2 6" xfId="15822"/>
    <cellStyle name="Normal 3 2 4 5 2 6 2" xfId="44558"/>
    <cellStyle name="Normal 3 2 4 5 2 7" xfId="30234"/>
    <cellStyle name="Normal 3 2 4 5 3" xfId="1716"/>
    <cellStyle name="Normal 3 2 4 5 3 2" xfId="3508"/>
    <cellStyle name="Normal 3 2 4 5 3 2 2" xfId="7167"/>
    <cellStyle name="Normal 3 2 4 5 3 2 2 2" xfId="14427"/>
    <cellStyle name="Normal 3 2 4 5 3 2 2 2 2" xfId="28805"/>
    <cellStyle name="Normal 3 2 4 5 3 2 2 2 2 2" xfId="57539"/>
    <cellStyle name="Normal 3 2 4 5 3 2 2 2 3" xfId="43215"/>
    <cellStyle name="Normal 3 2 4 5 3 2 2 3" xfId="21642"/>
    <cellStyle name="Normal 3 2 4 5 3 2 2 3 2" xfId="50377"/>
    <cellStyle name="Normal 3 2 4 5 3 2 2 4" xfId="36053"/>
    <cellStyle name="Normal 3 2 4 5 3 2 3" xfId="10840"/>
    <cellStyle name="Normal 3 2 4 5 3 2 3 2" xfId="25223"/>
    <cellStyle name="Normal 3 2 4 5 3 2 3 2 2" xfId="53958"/>
    <cellStyle name="Normal 3 2 4 5 3 2 3 3" xfId="39634"/>
    <cellStyle name="Normal 3 2 4 5 3 2 4" xfId="18060"/>
    <cellStyle name="Normal 3 2 4 5 3 2 4 2" xfId="46796"/>
    <cellStyle name="Normal 3 2 4 5 3 2 5" xfId="32472"/>
    <cellStyle name="Normal 3 2 4 5 3 3" xfId="5377"/>
    <cellStyle name="Normal 3 2 4 5 3 3 2" xfId="12637"/>
    <cellStyle name="Normal 3 2 4 5 3 3 2 2" xfId="27015"/>
    <cellStyle name="Normal 3 2 4 5 3 3 2 2 2" xfId="55749"/>
    <cellStyle name="Normal 3 2 4 5 3 3 2 3" xfId="41425"/>
    <cellStyle name="Normal 3 2 4 5 3 3 3" xfId="19852"/>
    <cellStyle name="Normal 3 2 4 5 3 3 3 2" xfId="48587"/>
    <cellStyle name="Normal 3 2 4 5 3 3 4" xfId="34263"/>
    <cellStyle name="Normal 3 2 4 5 3 4" xfId="9050"/>
    <cellStyle name="Normal 3 2 4 5 3 4 2" xfId="23433"/>
    <cellStyle name="Normal 3 2 4 5 3 4 2 2" xfId="52168"/>
    <cellStyle name="Normal 3 2 4 5 3 4 3" xfId="37844"/>
    <cellStyle name="Normal 3 2 4 5 3 5" xfId="16270"/>
    <cellStyle name="Normal 3 2 4 5 3 5 2" xfId="45006"/>
    <cellStyle name="Normal 3 2 4 5 3 6" xfId="30682"/>
    <cellStyle name="Normal 3 2 4 5 4" xfId="2612"/>
    <cellStyle name="Normal 3 2 4 5 4 2" xfId="6272"/>
    <cellStyle name="Normal 3 2 4 5 4 2 2" xfId="13532"/>
    <cellStyle name="Normal 3 2 4 5 4 2 2 2" xfId="27910"/>
    <cellStyle name="Normal 3 2 4 5 4 2 2 2 2" xfId="56644"/>
    <cellStyle name="Normal 3 2 4 5 4 2 2 3" xfId="42320"/>
    <cellStyle name="Normal 3 2 4 5 4 2 3" xfId="20747"/>
    <cellStyle name="Normal 3 2 4 5 4 2 3 2" xfId="49482"/>
    <cellStyle name="Normal 3 2 4 5 4 2 4" xfId="35158"/>
    <cellStyle name="Normal 3 2 4 5 4 3" xfId="9945"/>
    <cellStyle name="Normal 3 2 4 5 4 3 2" xfId="24328"/>
    <cellStyle name="Normal 3 2 4 5 4 3 2 2" xfId="53063"/>
    <cellStyle name="Normal 3 2 4 5 4 3 3" xfId="38739"/>
    <cellStyle name="Normal 3 2 4 5 4 4" xfId="17165"/>
    <cellStyle name="Normal 3 2 4 5 4 4 2" xfId="45901"/>
    <cellStyle name="Normal 3 2 4 5 4 5" xfId="31577"/>
    <cellStyle name="Normal 3 2 4 5 5" xfId="4476"/>
    <cellStyle name="Normal 3 2 4 5 5 2" xfId="11742"/>
    <cellStyle name="Normal 3 2 4 5 5 2 2" xfId="26120"/>
    <cellStyle name="Normal 3 2 4 5 5 2 2 2" xfId="54854"/>
    <cellStyle name="Normal 3 2 4 5 5 2 3" xfId="40530"/>
    <cellStyle name="Normal 3 2 4 5 5 3" xfId="18957"/>
    <cellStyle name="Normal 3 2 4 5 5 3 2" xfId="47692"/>
    <cellStyle name="Normal 3 2 4 5 5 4" xfId="33368"/>
    <cellStyle name="Normal 3 2 4 5 6" xfId="8149"/>
    <cellStyle name="Normal 3 2 4 5 6 2" xfId="22538"/>
    <cellStyle name="Normal 3 2 4 5 6 2 2" xfId="51273"/>
    <cellStyle name="Normal 3 2 4 5 6 3" xfId="36949"/>
    <cellStyle name="Normal 3 2 4 5 7" xfId="15375"/>
    <cellStyle name="Normal 3 2 4 5 7 2" xfId="44111"/>
    <cellStyle name="Normal 3 2 4 5 8" xfId="29787"/>
    <cellStyle name="Normal 3 2 4 6" xfId="956"/>
    <cellStyle name="Normal 3 2 4 6 2" xfId="1939"/>
    <cellStyle name="Normal 3 2 4 6 2 2" xfId="3731"/>
    <cellStyle name="Normal 3 2 4 6 2 2 2" xfId="7390"/>
    <cellStyle name="Normal 3 2 4 6 2 2 2 2" xfId="14650"/>
    <cellStyle name="Normal 3 2 4 6 2 2 2 2 2" xfId="29028"/>
    <cellStyle name="Normal 3 2 4 6 2 2 2 2 2 2" xfId="57762"/>
    <cellStyle name="Normal 3 2 4 6 2 2 2 2 3" xfId="43438"/>
    <cellStyle name="Normal 3 2 4 6 2 2 2 3" xfId="21865"/>
    <cellStyle name="Normal 3 2 4 6 2 2 2 3 2" xfId="50600"/>
    <cellStyle name="Normal 3 2 4 6 2 2 2 4" xfId="36276"/>
    <cellStyle name="Normal 3 2 4 6 2 2 3" xfId="11063"/>
    <cellStyle name="Normal 3 2 4 6 2 2 3 2" xfId="25446"/>
    <cellStyle name="Normal 3 2 4 6 2 2 3 2 2" xfId="54181"/>
    <cellStyle name="Normal 3 2 4 6 2 2 3 3" xfId="39857"/>
    <cellStyle name="Normal 3 2 4 6 2 2 4" xfId="18283"/>
    <cellStyle name="Normal 3 2 4 6 2 2 4 2" xfId="47019"/>
    <cellStyle name="Normal 3 2 4 6 2 2 5" xfId="32695"/>
    <cellStyle name="Normal 3 2 4 6 2 3" xfId="5600"/>
    <cellStyle name="Normal 3 2 4 6 2 3 2" xfId="12860"/>
    <cellStyle name="Normal 3 2 4 6 2 3 2 2" xfId="27238"/>
    <cellStyle name="Normal 3 2 4 6 2 3 2 2 2" xfId="55972"/>
    <cellStyle name="Normal 3 2 4 6 2 3 2 3" xfId="41648"/>
    <cellStyle name="Normal 3 2 4 6 2 3 3" xfId="20075"/>
    <cellStyle name="Normal 3 2 4 6 2 3 3 2" xfId="48810"/>
    <cellStyle name="Normal 3 2 4 6 2 3 4" xfId="34486"/>
    <cellStyle name="Normal 3 2 4 6 2 4" xfId="9273"/>
    <cellStyle name="Normal 3 2 4 6 2 4 2" xfId="23656"/>
    <cellStyle name="Normal 3 2 4 6 2 4 2 2" xfId="52391"/>
    <cellStyle name="Normal 3 2 4 6 2 4 3" xfId="38067"/>
    <cellStyle name="Normal 3 2 4 6 2 5" xfId="16493"/>
    <cellStyle name="Normal 3 2 4 6 2 5 2" xfId="45229"/>
    <cellStyle name="Normal 3 2 4 6 2 6" xfId="30905"/>
    <cellStyle name="Normal 3 2 4 6 3" xfId="2835"/>
    <cellStyle name="Normal 3 2 4 6 3 2" xfId="6495"/>
    <cellStyle name="Normal 3 2 4 6 3 2 2" xfId="13755"/>
    <cellStyle name="Normal 3 2 4 6 3 2 2 2" xfId="28133"/>
    <cellStyle name="Normal 3 2 4 6 3 2 2 2 2" xfId="56867"/>
    <cellStyle name="Normal 3 2 4 6 3 2 2 3" xfId="42543"/>
    <cellStyle name="Normal 3 2 4 6 3 2 3" xfId="20970"/>
    <cellStyle name="Normal 3 2 4 6 3 2 3 2" xfId="49705"/>
    <cellStyle name="Normal 3 2 4 6 3 2 4" xfId="35381"/>
    <cellStyle name="Normal 3 2 4 6 3 3" xfId="10168"/>
    <cellStyle name="Normal 3 2 4 6 3 3 2" xfId="24551"/>
    <cellStyle name="Normal 3 2 4 6 3 3 2 2" xfId="53286"/>
    <cellStyle name="Normal 3 2 4 6 3 3 3" xfId="38962"/>
    <cellStyle name="Normal 3 2 4 6 3 4" xfId="17388"/>
    <cellStyle name="Normal 3 2 4 6 3 4 2" xfId="46124"/>
    <cellStyle name="Normal 3 2 4 6 3 5" xfId="31800"/>
    <cellStyle name="Normal 3 2 4 6 4" xfId="4700"/>
    <cellStyle name="Normal 3 2 4 6 4 2" xfId="11965"/>
    <cellStyle name="Normal 3 2 4 6 4 2 2" xfId="26343"/>
    <cellStyle name="Normal 3 2 4 6 4 2 2 2" xfId="55077"/>
    <cellStyle name="Normal 3 2 4 6 4 2 3" xfId="40753"/>
    <cellStyle name="Normal 3 2 4 6 4 3" xfId="19180"/>
    <cellStyle name="Normal 3 2 4 6 4 3 2" xfId="47915"/>
    <cellStyle name="Normal 3 2 4 6 4 4" xfId="33591"/>
    <cellStyle name="Normal 3 2 4 6 5" xfId="8372"/>
    <cellStyle name="Normal 3 2 4 6 5 2" xfId="22761"/>
    <cellStyle name="Normal 3 2 4 6 5 2 2" xfId="51496"/>
    <cellStyle name="Normal 3 2 4 6 5 3" xfId="37172"/>
    <cellStyle name="Normal 3 2 4 6 6" xfId="15598"/>
    <cellStyle name="Normal 3 2 4 6 6 2" xfId="44334"/>
    <cellStyle name="Normal 3 2 4 6 7" xfId="30010"/>
    <cellStyle name="Normal 3 2 4 7" xfId="1469"/>
    <cellStyle name="Normal 3 2 4 7 2" xfId="3284"/>
    <cellStyle name="Normal 3 2 4 7 2 2" xfId="6943"/>
    <cellStyle name="Normal 3 2 4 7 2 2 2" xfId="14203"/>
    <cellStyle name="Normal 3 2 4 7 2 2 2 2" xfId="28581"/>
    <cellStyle name="Normal 3 2 4 7 2 2 2 2 2" xfId="57315"/>
    <cellStyle name="Normal 3 2 4 7 2 2 2 3" xfId="42991"/>
    <cellStyle name="Normal 3 2 4 7 2 2 3" xfId="21418"/>
    <cellStyle name="Normal 3 2 4 7 2 2 3 2" xfId="50153"/>
    <cellStyle name="Normal 3 2 4 7 2 2 4" xfId="35829"/>
    <cellStyle name="Normal 3 2 4 7 2 3" xfId="10616"/>
    <cellStyle name="Normal 3 2 4 7 2 3 2" xfId="24999"/>
    <cellStyle name="Normal 3 2 4 7 2 3 2 2" xfId="53734"/>
    <cellStyle name="Normal 3 2 4 7 2 3 3" xfId="39410"/>
    <cellStyle name="Normal 3 2 4 7 2 4" xfId="17836"/>
    <cellStyle name="Normal 3 2 4 7 2 4 2" xfId="46572"/>
    <cellStyle name="Normal 3 2 4 7 2 5" xfId="32248"/>
    <cellStyle name="Normal 3 2 4 7 3" xfId="5152"/>
    <cellStyle name="Normal 3 2 4 7 3 2" xfId="12413"/>
    <cellStyle name="Normal 3 2 4 7 3 2 2" xfId="26791"/>
    <cellStyle name="Normal 3 2 4 7 3 2 2 2" xfId="55525"/>
    <cellStyle name="Normal 3 2 4 7 3 2 3" xfId="41201"/>
    <cellStyle name="Normal 3 2 4 7 3 3" xfId="19628"/>
    <cellStyle name="Normal 3 2 4 7 3 3 2" xfId="48363"/>
    <cellStyle name="Normal 3 2 4 7 3 4" xfId="34039"/>
    <cellStyle name="Normal 3 2 4 7 4" xfId="8825"/>
    <cellStyle name="Normal 3 2 4 7 4 2" xfId="23209"/>
    <cellStyle name="Normal 3 2 4 7 4 2 2" xfId="51944"/>
    <cellStyle name="Normal 3 2 4 7 4 3" xfId="37620"/>
    <cellStyle name="Normal 3 2 4 7 5" xfId="16046"/>
    <cellStyle name="Normal 3 2 4 7 5 2" xfId="44782"/>
    <cellStyle name="Normal 3 2 4 7 6" xfId="30458"/>
    <cellStyle name="Normal 3 2 4 8" xfId="2388"/>
    <cellStyle name="Normal 3 2 4 8 2" xfId="6048"/>
    <cellStyle name="Normal 3 2 4 8 2 2" xfId="13308"/>
    <cellStyle name="Normal 3 2 4 8 2 2 2" xfId="27686"/>
    <cellStyle name="Normal 3 2 4 8 2 2 2 2" xfId="56420"/>
    <cellStyle name="Normal 3 2 4 8 2 2 3" xfId="42096"/>
    <cellStyle name="Normal 3 2 4 8 2 3" xfId="20523"/>
    <cellStyle name="Normal 3 2 4 8 2 3 2" xfId="49258"/>
    <cellStyle name="Normal 3 2 4 8 2 4" xfId="34934"/>
    <cellStyle name="Normal 3 2 4 8 3" xfId="9721"/>
    <cellStyle name="Normal 3 2 4 8 3 2" xfId="24104"/>
    <cellStyle name="Normal 3 2 4 8 3 2 2" xfId="52839"/>
    <cellStyle name="Normal 3 2 4 8 3 3" xfId="38515"/>
    <cellStyle name="Normal 3 2 4 8 4" xfId="16941"/>
    <cellStyle name="Normal 3 2 4 8 4 2" xfId="45677"/>
    <cellStyle name="Normal 3 2 4 8 5" xfId="31353"/>
    <cellStyle name="Normal 3 2 4 9" xfId="4241"/>
    <cellStyle name="Normal 3 2 4 9 2" xfId="11517"/>
    <cellStyle name="Normal 3 2 4 9 2 2" xfId="25896"/>
    <cellStyle name="Normal 3 2 4 9 2 2 2" xfId="54630"/>
    <cellStyle name="Normal 3 2 4 9 2 3" xfId="40306"/>
    <cellStyle name="Normal 3 2 4 9 3" xfId="18733"/>
    <cellStyle name="Normal 3 2 4 9 3 2" xfId="47468"/>
    <cellStyle name="Normal 3 2 4 9 4" xfId="33144"/>
    <cellStyle name="Normal 3 2 5" xfId="343"/>
    <cellStyle name="Normal 3 2 5 10" xfId="15165"/>
    <cellStyle name="Normal 3 2 5 10 2" xfId="43901"/>
    <cellStyle name="Normal 3 2 5 11" xfId="29577"/>
    <cellStyle name="Normal 3 2 5 2" xfId="443"/>
    <cellStyle name="Normal 3 2 5 2 10" xfId="29633"/>
    <cellStyle name="Normal 3 2 5 2 2" xfId="643"/>
    <cellStyle name="Normal 3 2 5 2 2 2" xfId="915"/>
    <cellStyle name="Normal 3 2 5 2 2 2 2" xfId="1362"/>
    <cellStyle name="Normal 3 2 5 2 2 2 2 2" xfId="2345"/>
    <cellStyle name="Normal 3 2 5 2 2 2 2 2 2" xfId="4137"/>
    <cellStyle name="Normal 3 2 5 2 2 2 2 2 2 2" xfId="7796"/>
    <cellStyle name="Normal 3 2 5 2 2 2 2 2 2 2 2" xfId="15056"/>
    <cellStyle name="Normal 3 2 5 2 2 2 2 2 2 2 2 2" xfId="29434"/>
    <cellStyle name="Normal 3 2 5 2 2 2 2 2 2 2 2 2 2" xfId="58168"/>
    <cellStyle name="Normal 3 2 5 2 2 2 2 2 2 2 2 3" xfId="43844"/>
    <cellStyle name="Normal 3 2 5 2 2 2 2 2 2 2 3" xfId="22271"/>
    <cellStyle name="Normal 3 2 5 2 2 2 2 2 2 2 3 2" xfId="51006"/>
    <cellStyle name="Normal 3 2 5 2 2 2 2 2 2 2 4" xfId="36682"/>
    <cellStyle name="Normal 3 2 5 2 2 2 2 2 2 3" xfId="11469"/>
    <cellStyle name="Normal 3 2 5 2 2 2 2 2 2 3 2" xfId="25852"/>
    <cellStyle name="Normal 3 2 5 2 2 2 2 2 2 3 2 2" xfId="54587"/>
    <cellStyle name="Normal 3 2 5 2 2 2 2 2 2 3 3" xfId="40263"/>
    <cellStyle name="Normal 3 2 5 2 2 2 2 2 2 4" xfId="18689"/>
    <cellStyle name="Normal 3 2 5 2 2 2 2 2 2 4 2" xfId="47425"/>
    <cellStyle name="Normal 3 2 5 2 2 2 2 2 2 5" xfId="33101"/>
    <cellStyle name="Normal 3 2 5 2 2 2 2 2 3" xfId="6006"/>
    <cellStyle name="Normal 3 2 5 2 2 2 2 2 3 2" xfId="13266"/>
    <cellStyle name="Normal 3 2 5 2 2 2 2 2 3 2 2" xfId="27644"/>
    <cellStyle name="Normal 3 2 5 2 2 2 2 2 3 2 2 2" xfId="56378"/>
    <cellStyle name="Normal 3 2 5 2 2 2 2 2 3 2 3" xfId="42054"/>
    <cellStyle name="Normal 3 2 5 2 2 2 2 2 3 3" xfId="20481"/>
    <cellStyle name="Normal 3 2 5 2 2 2 2 2 3 3 2" xfId="49216"/>
    <cellStyle name="Normal 3 2 5 2 2 2 2 2 3 4" xfId="34892"/>
    <cellStyle name="Normal 3 2 5 2 2 2 2 2 4" xfId="9679"/>
    <cellStyle name="Normal 3 2 5 2 2 2 2 2 4 2" xfId="24062"/>
    <cellStyle name="Normal 3 2 5 2 2 2 2 2 4 2 2" xfId="52797"/>
    <cellStyle name="Normal 3 2 5 2 2 2 2 2 4 3" xfId="38473"/>
    <cellStyle name="Normal 3 2 5 2 2 2 2 2 5" xfId="16899"/>
    <cellStyle name="Normal 3 2 5 2 2 2 2 2 5 2" xfId="45635"/>
    <cellStyle name="Normal 3 2 5 2 2 2 2 2 6" xfId="31311"/>
    <cellStyle name="Normal 3 2 5 2 2 2 2 3" xfId="3241"/>
    <cellStyle name="Normal 3 2 5 2 2 2 2 3 2" xfId="6901"/>
    <cellStyle name="Normal 3 2 5 2 2 2 2 3 2 2" xfId="14161"/>
    <cellStyle name="Normal 3 2 5 2 2 2 2 3 2 2 2" xfId="28539"/>
    <cellStyle name="Normal 3 2 5 2 2 2 2 3 2 2 2 2" xfId="57273"/>
    <cellStyle name="Normal 3 2 5 2 2 2 2 3 2 2 3" xfId="42949"/>
    <cellStyle name="Normal 3 2 5 2 2 2 2 3 2 3" xfId="21376"/>
    <cellStyle name="Normal 3 2 5 2 2 2 2 3 2 3 2" xfId="50111"/>
    <cellStyle name="Normal 3 2 5 2 2 2 2 3 2 4" xfId="35787"/>
    <cellStyle name="Normal 3 2 5 2 2 2 2 3 3" xfId="10574"/>
    <cellStyle name="Normal 3 2 5 2 2 2 2 3 3 2" xfId="24957"/>
    <cellStyle name="Normal 3 2 5 2 2 2 2 3 3 2 2" xfId="53692"/>
    <cellStyle name="Normal 3 2 5 2 2 2 2 3 3 3" xfId="39368"/>
    <cellStyle name="Normal 3 2 5 2 2 2 2 3 4" xfId="17794"/>
    <cellStyle name="Normal 3 2 5 2 2 2 2 3 4 2" xfId="46530"/>
    <cellStyle name="Normal 3 2 5 2 2 2 2 3 5" xfId="32206"/>
    <cellStyle name="Normal 3 2 5 2 2 2 2 4" xfId="5106"/>
    <cellStyle name="Normal 3 2 5 2 2 2 2 4 2" xfId="12371"/>
    <cellStyle name="Normal 3 2 5 2 2 2 2 4 2 2" xfId="26749"/>
    <cellStyle name="Normal 3 2 5 2 2 2 2 4 2 2 2" xfId="55483"/>
    <cellStyle name="Normal 3 2 5 2 2 2 2 4 2 3" xfId="41159"/>
    <cellStyle name="Normal 3 2 5 2 2 2 2 4 3" xfId="19586"/>
    <cellStyle name="Normal 3 2 5 2 2 2 2 4 3 2" xfId="48321"/>
    <cellStyle name="Normal 3 2 5 2 2 2 2 4 4" xfId="33997"/>
    <cellStyle name="Normal 3 2 5 2 2 2 2 5" xfId="8778"/>
    <cellStyle name="Normal 3 2 5 2 2 2 2 5 2" xfId="23167"/>
    <cellStyle name="Normal 3 2 5 2 2 2 2 5 2 2" xfId="51902"/>
    <cellStyle name="Normal 3 2 5 2 2 2 2 5 3" xfId="37578"/>
    <cellStyle name="Normal 3 2 5 2 2 2 2 6" xfId="16004"/>
    <cellStyle name="Normal 3 2 5 2 2 2 2 6 2" xfId="44740"/>
    <cellStyle name="Normal 3 2 5 2 2 2 2 7" xfId="30416"/>
    <cellStyle name="Normal 3 2 5 2 2 2 3" xfId="1898"/>
    <cellStyle name="Normal 3 2 5 2 2 2 3 2" xfId="3690"/>
    <cellStyle name="Normal 3 2 5 2 2 2 3 2 2" xfId="7349"/>
    <cellStyle name="Normal 3 2 5 2 2 2 3 2 2 2" xfId="14609"/>
    <cellStyle name="Normal 3 2 5 2 2 2 3 2 2 2 2" xfId="28987"/>
    <cellStyle name="Normal 3 2 5 2 2 2 3 2 2 2 2 2" xfId="57721"/>
    <cellStyle name="Normal 3 2 5 2 2 2 3 2 2 2 3" xfId="43397"/>
    <cellStyle name="Normal 3 2 5 2 2 2 3 2 2 3" xfId="21824"/>
    <cellStyle name="Normal 3 2 5 2 2 2 3 2 2 3 2" xfId="50559"/>
    <cellStyle name="Normal 3 2 5 2 2 2 3 2 2 4" xfId="36235"/>
    <cellStyle name="Normal 3 2 5 2 2 2 3 2 3" xfId="11022"/>
    <cellStyle name="Normal 3 2 5 2 2 2 3 2 3 2" xfId="25405"/>
    <cellStyle name="Normal 3 2 5 2 2 2 3 2 3 2 2" xfId="54140"/>
    <cellStyle name="Normal 3 2 5 2 2 2 3 2 3 3" xfId="39816"/>
    <cellStyle name="Normal 3 2 5 2 2 2 3 2 4" xfId="18242"/>
    <cellStyle name="Normal 3 2 5 2 2 2 3 2 4 2" xfId="46978"/>
    <cellStyle name="Normal 3 2 5 2 2 2 3 2 5" xfId="32654"/>
    <cellStyle name="Normal 3 2 5 2 2 2 3 3" xfId="5559"/>
    <cellStyle name="Normal 3 2 5 2 2 2 3 3 2" xfId="12819"/>
    <cellStyle name="Normal 3 2 5 2 2 2 3 3 2 2" xfId="27197"/>
    <cellStyle name="Normal 3 2 5 2 2 2 3 3 2 2 2" xfId="55931"/>
    <cellStyle name="Normal 3 2 5 2 2 2 3 3 2 3" xfId="41607"/>
    <cellStyle name="Normal 3 2 5 2 2 2 3 3 3" xfId="20034"/>
    <cellStyle name="Normal 3 2 5 2 2 2 3 3 3 2" xfId="48769"/>
    <cellStyle name="Normal 3 2 5 2 2 2 3 3 4" xfId="34445"/>
    <cellStyle name="Normal 3 2 5 2 2 2 3 4" xfId="9232"/>
    <cellStyle name="Normal 3 2 5 2 2 2 3 4 2" xfId="23615"/>
    <cellStyle name="Normal 3 2 5 2 2 2 3 4 2 2" xfId="52350"/>
    <cellStyle name="Normal 3 2 5 2 2 2 3 4 3" xfId="38026"/>
    <cellStyle name="Normal 3 2 5 2 2 2 3 5" xfId="16452"/>
    <cellStyle name="Normal 3 2 5 2 2 2 3 5 2" xfId="45188"/>
    <cellStyle name="Normal 3 2 5 2 2 2 3 6" xfId="30864"/>
    <cellStyle name="Normal 3 2 5 2 2 2 4" xfId="2794"/>
    <cellStyle name="Normal 3 2 5 2 2 2 4 2" xfId="6454"/>
    <cellStyle name="Normal 3 2 5 2 2 2 4 2 2" xfId="13714"/>
    <cellStyle name="Normal 3 2 5 2 2 2 4 2 2 2" xfId="28092"/>
    <cellStyle name="Normal 3 2 5 2 2 2 4 2 2 2 2" xfId="56826"/>
    <cellStyle name="Normal 3 2 5 2 2 2 4 2 2 3" xfId="42502"/>
    <cellStyle name="Normal 3 2 5 2 2 2 4 2 3" xfId="20929"/>
    <cellStyle name="Normal 3 2 5 2 2 2 4 2 3 2" xfId="49664"/>
    <cellStyle name="Normal 3 2 5 2 2 2 4 2 4" xfId="35340"/>
    <cellStyle name="Normal 3 2 5 2 2 2 4 3" xfId="10127"/>
    <cellStyle name="Normal 3 2 5 2 2 2 4 3 2" xfId="24510"/>
    <cellStyle name="Normal 3 2 5 2 2 2 4 3 2 2" xfId="53245"/>
    <cellStyle name="Normal 3 2 5 2 2 2 4 3 3" xfId="38921"/>
    <cellStyle name="Normal 3 2 5 2 2 2 4 4" xfId="17347"/>
    <cellStyle name="Normal 3 2 5 2 2 2 4 4 2" xfId="46083"/>
    <cellStyle name="Normal 3 2 5 2 2 2 4 5" xfId="31759"/>
    <cellStyle name="Normal 3 2 5 2 2 2 5" xfId="4659"/>
    <cellStyle name="Normal 3 2 5 2 2 2 5 2" xfId="11924"/>
    <cellStyle name="Normal 3 2 5 2 2 2 5 2 2" xfId="26302"/>
    <cellStyle name="Normal 3 2 5 2 2 2 5 2 2 2" xfId="55036"/>
    <cellStyle name="Normal 3 2 5 2 2 2 5 2 3" xfId="40712"/>
    <cellStyle name="Normal 3 2 5 2 2 2 5 3" xfId="19139"/>
    <cellStyle name="Normal 3 2 5 2 2 2 5 3 2" xfId="47874"/>
    <cellStyle name="Normal 3 2 5 2 2 2 5 4" xfId="33550"/>
    <cellStyle name="Normal 3 2 5 2 2 2 6" xfId="8331"/>
    <cellStyle name="Normal 3 2 5 2 2 2 6 2" xfId="22720"/>
    <cellStyle name="Normal 3 2 5 2 2 2 6 2 2" xfId="51455"/>
    <cellStyle name="Normal 3 2 5 2 2 2 6 3" xfId="37131"/>
    <cellStyle name="Normal 3 2 5 2 2 2 7" xfId="15557"/>
    <cellStyle name="Normal 3 2 5 2 2 2 7 2" xfId="44293"/>
    <cellStyle name="Normal 3 2 5 2 2 2 8" xfId="29969"/>
    <cellStyle name="Normal 3 2 5 2 2 3" xfId="1138"/>
    <cellStyle name="Normal 3 2 5 2 2 3 2" xfId="2121"/>
    <cellStyle name="Normal 3 2 5 2 2 3 2 2" xfId="3913"/>
    <cellStyle name="Normal 3 2 5 2 2 3 2 2 2" xfId="7572"/>
    <cellStyle name="Normal 3 2 5 2 2 3 2 2 2 2" xfId="14832"/>
    <cellStyle name="Normal 3 2 5 2 2 3 2 2 2 2 2" xfId="29210"/>
    <cellStyle name="Normal 3 2 5 2 2 3 2 2 2 2 2 2" xfId="57944"/>
    <cellStyle name="Normal 3 2 5 2 2 3 2 2 2 2 3" xfId="43620"/>
    <cellStyle name="Normal 3 2 5 2 2 3 2 2 2 3" xfId="22047"/>
    <cellStyle name="Normal 3 2 5 2 2 3 2 2 2 3 2" xfId="50782"/>
    <cellStyle name="Normal 3 2 5 2 2 3 2 2 2 4" xfId="36458"/>
    <cellStyle name="Normal 3 2 5 2 2 3 2 2 3" xfId="11245"/>
    <cellStyle name="Normal 3 2 5 2 2 3 2 2 3 2" xfId="25628"/>
    <cellStyle name="Normal 3 2 5 2 2 3 2 2 3 2 2" xfId="54363"/>
    <cellStyle name="Normal 3 2 5 2 2 3 2 2 3 3" xfId="40039"/>
    <cellStyle name="Normal 3 2 5 2 2 3 2 2 4" xfId="18465"/>
    <cellStyle name="Normal 3 2 5 2 2 3 2 2 4 2" xfId="47201"/>
    <cellStyle name="Normal 3 2 5 2 2 3 2 2 5" xfId="32877"/>
    <cellStyle name="Normal 3 2 5 2 2 3 2 3" xfId="5782"/>
    <cellStyle name="Normal 3 2 5 2 2 3 2 3 2" xfId="13042"/>
    <cellStyle name="Normal 3 2 5 2 2 3 2 3 2 2" xfId="27420"/>
    <cellStyle name="Normal 3 2 5 2 2 3 2 3 2 2 2" xfId="56154"/>
    <cellStyle name="Normal 3 2 5 2 2 3 2 3 2 3" xfId="41830"/>
    <cellStyle name="Normal 3 2 5 2 2 3 2 3 3" xfId="20257"/>
    <cellStyle name="Normal 3 2 5 2 2 3 2 3 3 2" xfId="48992"/>
    <cellStyle name="Normal 3 2 5 2 2 3 2 3 4" xfId="34668"/>
    <cellStyle name="Normal 3 2 5 2 2 3 2 4" xfId="9455"/>
    <cellStyle name="Normal 3 2 5 2 2 3 2 4 2" xfId="23838"/>
    <cellStyle name="Normal 3 2 5 2 2 3 2 4 2 2" xfId="52573"/>
    <cellStyle name="Normal 3 2 5 2 2 3 2 4 3" xfId="38249"/>
    <cellStyle name="Normal 3 2 5 2 2 3 2 5" xfId="16675"/>
    <cellStyle name="Normal 3 2 5 2 2 3 2 5 2" xfId="45411"/>
    <cellStyle name="Normal 3 2 5 2 2 3 2 6" xfId="31087"/>
    <cellStyle name="Normal 3 2 5 2 2 3 3" xfId="3017"/>
    <cellStyle name="Normal 3 2 5 2 2 3 3 2" xfId="6677"/>
    <cellStyle name="Normal 3 2 5 2 2 3 3 2 2" xfId="13937"/>
    <cellStyle name="Normal 3 2 5 2 2 3 3 2 2 2" xfId="28315"/>
    <cellStyle name="Normal 3 2 5 2 2 3 3 2 2 2 2" xfId="57049"/>
    <cellStyle name="Normal 3 2 5 2 2 3 3 2 2 3" xfId="42725"/>
    <cellStyle name="Normal 3 2 5 2 2 3 3 2 3" xfId="21152"/>
    <cellStyle name="Normal 3 2 5 2 2 3 3 2 3 2" xfId="49887"/>
    <cellStyle name="Normal 3 2 5 2 2 3 3 2 4" xfId="35563"/>
    <cellStyle name="Normal 3 2 5 2 2 3 3 3" xfId="10350"/>
    <cellStyle name="Normal 3 2 5 2 2 3 3 3 2" xfId="24733"/>
    <cellStyle name="Normal 3 2 5 2 2 3 3 3 2 2" xfId="53468"/>
    <cellStyle name="Normal 3 2 5 2 2 3 3 3 3" xfId="39144"/>
    <cellStyle name="Normal 3 2 5 2 2 3 3 4" xfId="17570"/>
    <cellStyle name="Normal 3 2 5 2 2 3 3 4 2" xfId="46306"/>
    <cellStyle name="Normal 3 2 5 2 2 3 3 5" xfId="31982"/>
    <cellStyle name="Normal 3 2 5 2 2 3 4" xfId="4882"/>
    <cellStyle name="Normal 3 2 5 2 2 3 4 2" xfId="12147"/>
    <cellStyle name="Normal 3 2 5 2 2 3 4 2 2" xfId="26525"/>
    <cellStyle name="Normal 3 2 5 2 2 3 4 2 2 2" xfId="55259"/>
    <cellStyle name="Normal 3 2 5 2 2 3 4 2 3" xfId="40935"/>
    <cellStyle name="Normal 3 2 5 2 2 3 4 3" xfId="19362"/>
    <cellStyle name="Normal 3 2 5 2 2 3 4 3 2" xfId="48097"/>
    <cellStyle name="Normal 3 2 5 2 2 3 4 4" xfId="33773"/>
    <cellStyle name="Normal 3 2 5 2 2 3 5" xfId="8554"/>
    <cellStyle name="Normal 3 2 5 2 2 3 5 2" xfId="22943"/>
    <cellStyle name="Normal 3 2 5 2 2 3 5 2 2" xfId="51678"/>
    <cellStyle name="Normal 3 2 5 2 2 3 5 3" xfId="37354"/>
    <cellStyle name="Normal 3 2 5 2 2 3 6" xfId="15780"/>
    <cellStyle name="Normal 3 2 5 2 2 3 6 2" xfId="44516"/>
    <cellStyle name="Normal 3 2 5 2 2 3 7" xfId="30192"/>
    <cellStyle name="Normal 3 2 5 2 2 4" xfId="1670"/>
    <cellStyle name="Normal 3 2 5 2 2 4 2" xfId="3466"/>
    <cellStyle name="Normal 3 2 5 2 2 4 2 2" xfId="7125"/>
    <cellStyle name="Normal 3 2 5 2 2 4 2 2 2" xfId="14385"/>
    <cellStyle name="Normal 3 2 5 2 2 4 2 2 2 2" xfId="28763"/>
    <cellStyle name="Normal 3 2 5 2 2 4 2 2 2 2 2" xfId="57497"/>
    <cellStyle name="Normal 3 2 5 2 2 4 2 2 2 3" xfId="43173"/>
    <cellStyle name="Normal 3 2 5 2 2 4 2 2 3" xfId="21600"/>
    <cellStyle name="Normal 3 2 5 2 2 4 2 2 3 2" xfId="50335"/>
    <cellStyle name="Normal 3 2 5 2 2 4 2 2 4" xfId="36011"/>
    <cellStyle name="Normal 3 2 5 2 2 4 2 3" xfId="10798"/>
    <cellStyle name="Normal 3 2 5 2 2 4 2 3 2" xfId="25181"/>
    <cellStyle name="Normal 3 2 5 2 2 4 2 3 2 2" xfId="53916"/>
    <cellStyle name="Normal 3 2 5 2 2 4 2 3 3" xfId="39592"/>
    <cellStyle name="Normal 3 2 5 2 2 4 2 4" xfId="18018"/>
    <cellStyle name="Normal 3 2 5 2 2 4 2 4 2" xfId="46754"/>
    <cellStyle name="Normal 3 2 5 2 2 4 2 5" xfId="32430"/>
    <cellStyle name="Normal 3 2 5 2 2 4 3" xfId="5335"/>
    <cellStyle name="Normal 3 2 5 2 2 4 3 2" xfId="12595"/>
    <cellStyle name="Normal 3 2 5 2 2 4 3 2 2" xfId="26973"/>
    <cellStyle name="Normal 3 2 5 2 2 4 3 2 2 2" xfId="55707"/>
    <cellStyle name="Normal 3 2 5 2 2 4 3 2 3" xfId="41383"/>
    <cellStyle name="Normal 3 2 5 2 2 4 3 3" xfId="19810"/>
    <cellStyle name="Normal 3 2 5 2 2 4 3 3 2" xfId="48545"/>
    <cellStyle name="Normal 3 2 5 2 2 4 3 4" xfId="34221"/>
    <cellStyle name="Normal 3 2 5 2 2 4 4" xfId="9008"/>
    <cellStyle name="Normal 3 2 5 2 2 4 4 2" xfId="23391"/>
    <cellStyle name="Normal 3 2 5 2 2 4 4 2 2" xfId="52126"/>
    <cellStyle name="Normal 3 2 5 2 2 4 4 3" xfId="37802"/>
    <cellStyle name="Normal 3 2 5 2 2 4 5" xfId="16228"/>
    <cellStyle name="Normal 3 2 5 2 2 4 5 2" xfId="44964"/>
    <cellStyle name="Normal 3 2 5 2 2 4 6" xfId="30640"/>
    <cellStyle name="Normal 3 2 5 2 2 5" xfId="2570"/>
    <cellStyle name="Normal 3 2 5 2 2 5 2" xfId="6230"/>
    <cellStyle name="Normal 3 2 5 2 2 5 2 2" xfId="13490"/>
    <cellStyle name="Normal 3 2 5 2 2 5 2 2 2" xfId="27868"/>
    <cellStyle name="Normal 3 2 5 2 2 5 2 2 2 2" xfId="56602"/>
    <cellStyle name="Normal 3 2 5 2 2 5 2 2 3" xfId="42278"/>
    <cellStyle name="Normal 3 2 5 2 2 5 2 3" xfId="20705"/>
    <cellStyle name="Normal 3 2 5 2 2 5 2 3 2" xfId="49440"/>
    <cellStyle name="Normal 3 2 5 2 2 5 2 4" xfId="35116"/>
    <cellStyle name="Normal 3 2 5 2 2 5 3" xfId="9903"/>
    <cellStyle name="Normal 3 2 5 2 2 5 3 2" xfId="24286"/>
    <cellStyle name="Normal 3 2 5 2 2 5 3 2 2" xfId="53021"/>
    <cellStyle name="Normal 3 2 5 2 2 5 3 3" xfId="38697"/>
    <cellStyle name="Normal 3 2 5 2 2 5 4" xfId="17123"/>
    <cellStyle name="Normal 3 2 5 2 2 5 4 2" xfId="45859"/>
    <cellStyle name="Normal 3 2 5 2 2 5 5" xfId="31535"/>
    <cellStyle name="Normal 3 2 5 2 2 6" xfId="4433"/>
    <cellStyle name="Normal 3 2 5 2 2 6 2" xfId="11700"/>
    <cellStyle name="Normal 3 2 5 2 2 6 2 2" xfId="26078"/>
    <cellStyle name="Normal 3 2 5 2 2 6 2 2 2" xfId="54812"/>
    <cellStyle name="Normal 3 2 5 2 2 6 2 3" xfId="40488"/>
    <cellStyle name="Normal 3 2 5 2 2 6 3" xfId="18915"/>
    <cellStyle name="Normal 3 2 5 2 2 6 3 2" xfId="47650"/>
    <cellStyle name="Normal 3 2 5 2 2 6 4" xfId="33326"/>
    <cellStyle name="Normal 3 2 5 2 2 7" xfId="8104"/>
    <cellStyle name="Normal 3 2 5 2 2 7 2" xfId="22496"/>
    <cellStyle name="Normal 3 2 5 2 2 7 2 2" xfId="51231"/>
    <cellStyle name="Normal 3 2 5 2 2 7 3" xfId="36907"/>
    <cellStyle name="Normal 3 2 5 2 2 8" xfId="15333"/>
    <cellStyle name="Normal 3 2 5 2 2 8 2" xfId="44069"/>
    <cellStyle name="Normal 3 2 5 2 2 9" xfId="29745"/>
    <cellStyle name="Normal 3 2 5 2 3" xfId="801"/>
    <cellStyle name="Normal 3 2 5 2 3 2" xfId="1250"/>
    <cellStyle name="Normal 3 2 5 2 3 2 2" xfId="2233"/>
    <cellStyle name="Normal 3 2 5 2 3 2 2 2" xfId="4025"/>
    <cellStyle name="Normal 3 2 5 2 3 2 2 2 2" xfId="7684"/>
    <cellStyle name="Normal 3 2 5 2 3 2 2 2 2 2" xfId="14944"/>
    <cellStyle name="Normal 3 2 5 2 3 2 2 2 2 2 2" xfId="29322"/>
    <cellStyle name="Normal 3 2 5 2 3 2 2 2 2 2 2 2" xfId="58056"/>
    <cellStyle name="Normal 3 2 5 2 3 2 2 2 2 2 3" xfId="43732"/>
    <cellStyle name="Normal 3 2 5 2 3 2 2 2 2 3" xfId="22159"/>
    <cellStyle name="Normal 3 2 5 2 3 2 2 2 2 3 2" xfId="50894"/>
    <cellStyle name="Normal 3 2 5 2 3 2 2 2 2 4" xfId="36570"/>
    <cellStyle name="Normal 3 2 5 2 3 2 2 2 3" xfId="11357"/>
    <cellStyle name="Normal 3 2 5 2 3 2 2 2 3 2" xfId="25740"/>
    <cellStyle name="Normal 3 2 5 2 3 2 2 2 3 2 2" xfId="54475"/>
    <cellStyle name="Normal 3 2 5 2 3 2 2 2 3 3" xfId="40151"/>
    <cellStyle name="Normal 3 2 5 2 3 2 2 2 4" xfId="18577"/>
    <cellStyle name="Normal 3 2 5 2 3 2 2 2 4 2" xfId="47313"/>
    <cellStyle name="Normal 3 2 5 2 3 2 2 2 5" xfId="32989"/>
    <cellStyle name="Normal 3 2 5 2 3 2 2 3" xfId="5894"/>
    <cellStyle name="Normal 3 2 5 2 3 2 2 3 2" xfId="13154"/>
    <cellStyle name="Normal 3 2 5 2 3 2 2 3 2 2" xfId="27532"/>
    <cellStyle name="Normal 3 2 5 2 3 2 2 3 2 2 2" xfId="56266"/>
    <cellStyle name="Normal 3 2 5 2 3 2 2 3 2 3" xfId="41942"/>
    <cellStyle name="Normal 3 2 5 2 3 2 2 3 3" xfId="20369"/>
    <cellStyle name="Normal 3 2 5 2 3 2 2 3 3 2" xfId="49104"/>
    <cellStyle name="Normal 3 2 5 2 3 2 2 3 4" xfId="34780"/>
    <cellStyle name="Normal 3 2 5 2 3 2 2 4" xfId="9567"/>
    <cellStyle name="Normal 3 2 5 2 3 2 2 4 2" xfId="23950"/>
    <cellStyle name="Normal 3 2 5 2 3 2 2 4 2 2" xfId="52685"/>
    <cellStyle name="Normal 3 2 5 2 3 2 2 4 3" xfId="38361"/>
    <cellStyle name="Normal 3 2 5 2 3 2 2 5" xfId="16787"/>
    <cellStyle name="Normal 3 2 5 2 3 2 2 5 2" xfId="45523"/>
    <cellStyle name="Normal 3 2 5 2 3 2 2 6" xfId="31199"/>
    <cellStyle name="Normal 3 2 5 2 3 2 3" xfId="3129"/>
    <cellStyle name="Normal 3 2 5 2 3 2 3 2" xfId="6789"/>
    <cellStyle name="Normal 3 2 5 2 3 2 3 2 2" xfId="14049"/>
    <cellStyle name="Normal 3 2 5 2 3 2 3 2 2 2" xfId="28427"/>
    <cellStyle name="Normal 3 2 5 2 3 2 3 2 2 2 2" xfId="57161"/>
    <cellStyle name="Normal 3 2 5 2 3 2 3 2 2 3" xfId="42837"/>
    <cellStyle name="Normal 3 2 5 2 3 2 3 2 3" xfId="21264"/>
    <cellStyle name="Normal 3 2 5 2 3 2 3 2 3 2" xfId="49999"/>
    <cellStyle name="Normal 3 2 5 2 3 2 3 2 4" xfId="35675"/>
    <cellStyle name="Normal 3 2 5 2 3 2 3 3" xfId="10462"/>
    <cellStyle name="Normal 3 2 5 2 3 2 3 3 2" xfId="24845"/>
    <cellStyle name="Normal 3 2 5 2 3 2 3 3 2 2" xfId="53580"/>
    <cellStyle name="Normal 3 2 5 2 3 2 3 3 3" xfId="39256"/>
    <cellStyle name="Normal 3 2 5 2 3 2 3 4" xfId="17682"/>
    <cellStyle name="Normal 3 2 5 2 3 2 3 4 2" xfId="46418"/>
    <cellStyle name="Normal 3 2 5 2 3 2 3 5" xfId="32094"/>
    <cellStyle name="Normal 3 2 5 2 3 2 4" xfId="4994"/>
    <cellStyle name="Normal 3 2 5 2 3 2 4 2" xfId="12259"/>
    <cellStyle name="Normal 3 2 5 2 3 2 4 2 2" xfId="26637"/>
    <cellStyle name="Normal 3 2 5 2 3 2 4 2 2 2" xfId="55371"/>
    <cellStyle name="Normal 3 2 5 2 3 2 4 2 3" xfId="41047"/>
    <cellStyle name="Normal 3 2 5 2 3 2 4 3" xfId="19474"/>
    <cellStyle name="Normal 3 2 5 2 3 2 4 3 2" xfId="48209"/>
    <cellStyle name="Normal 3 2 5 2 3 2 4 4" xfId="33885"/>
    <cellStyle name="Normal 3 2 5 2 3 2 5" xfId="8666"/>
    <cellStyle name="Normal 3 2 5 2 3 2 5 2" xfId="23055"/>
    <cellStyle name="Normal 3 2 5 2 3 2 5 2 2" xfId="51790"/>
    <cellStyle name="Normal 3 2 5 2 3 2 5 3" xfId="37466"/>
    <cellStyle name="Normal 3 2 5 2 3 2 6" xfId="15892"/>
    <cellStyle name="Normal 3 2 5 2 3 2 6 2" xfId="44628"/>
    <cellStyle name="Normal 3 2 5 2 3 2 7" xfId="30304"/>
    <cellStyle name="Normal 3 2 5 2 3 3" xfId="1786"/>
    <cellStyle name="Normal 3 2 5 2 3 3 2" xfId="3578"/>
    <cellStyle name="Normal 3 2 5 2 3 3 2 2" xfId="7237"/>
    <cellStyle name="Normal 3 2 5 2 3 3 2 2 2" xfId="14497"/>
    <cellStyle name="Normal 3 2 5 2 3 3 2 2 2 2" xfId="28875"/>
    <cellStyle name="Normal 3 2 5 2 3 3 2 2 2 2 2" xfId="57609"/>
    <cellStyle name="Normal 3 2 5 2 3 3 2 2 2 3" xfId="43285"/>
    <cellStyle name="Normal 3 2 5 2 3 3 2 2 3" xfId="21712"/>
    <cellStyle name="Normal 3 2 5 2 3 3 2 2 3 2" xfId="50447"/>
    <cellStyle name="Normal 3 2 5 2 3 3 2 2 4" xfId="36123"/>
    <cellStyle name="Normal 3 2 5 2 3 3 2 3" xfId="10910"/>
    <cellStyle name="Normal 3 2 5 2 3 3 2 3 2" xfId="25293"/>
    <cellStyle name="Normal 3 2 5 2 3 3 2 3 2 2" xfId="54028"/>
    <cellStyle name="Normal 3 2 5 2 3 3 2 3 3" xfId="39704"/>
    <cellStyle name="Normal 3 2 5 2 3 3 2 4" xfId="18130"/>
    <cellStyle name="Normal 3 2 5 2 3 3 2 4 2" xfId="46866"/>
    <cellStyle name="Normal 3 2 5 2 3 3 2 5" xfId="32542"/>
    <cellStyle name="Normal 3 2 5 2 3 3 3" xfId="5447"/>
    <cellStyle name="Normal 3 2 5 2 3 3 3 2" xfId="12707"/>
    <cellStyle name="Normal 3 2 5 2 3 3 3 2 2" xfId="27085"/>
    <cellStyle name="Normal 3 2 5 2 3 3 3 2 2 2" xfId="55819"/>
    <cellStyle name="Normal 3 2 5 2 3 3 3 2 3" xfId="41495"/>
    <cellStyle name="Normal 3 2 5 2 3 3 3 3" xfId="19922"/>
    <cellStyle name="Normal 3 2 5 2 3 3 3 3 2" xfId="48657"/>
    <cellStyle name="Normal 3 2 5 2 3 3 3 4" xfId="34333"/>
    <cellStyle name="Normal 3 2 5 2 3 3 4" xfId="9120"/>
    <cellStyle name="Normal 3 2 5 2 3 3 4 2" xfId="23503"/>
    <cellStyle name="Normal 3 2 5 2 3 3 4 2 2" xfId="52238"/>
    <cellStyle name="Normal 3 2 5 2 3 3 4 3" xfId="37914"/>
    <cellStyle name="Normal 3 2 5 2 3 3 5" xfId="16340"/>
    <cellStyle name="Normal 3 2 5 2 3 3 5 2" xfId="45076"/>
    <cellStyle name="Normal 3 2 5 2 3 3 6" xfId="30752"/>
    <cellStyle name="Normal 3 2 5 2 3 4" xfId="2682"/>
    <cellStyle name="Normal 3 2 5 2 3 4 2" xfId="6342"/>
    <cellStyle name="Normal 3 2 5 2 3 4 2 2" xfId="13602"/>
    <cellStyle name="Normal 3 2 5 2 3 4 2 2 2" xfId="27980"/>
    <cellStyle name="Normal 3 2 5 2 3 4 2 2 2 2" xfId="56714"/>
    <cellStyle name="Normal 3 2 5 2 3 4 2 2 3" xfId="42390"/>
    <cellStyle name="Normal 3 2 5 2 3 4 2 3" xfId="20817"/>
    <cellStyle name="Normal 3 2 5 2 3 4 2 3 2" xfId="49552"/>
    <cellStyle name="Normal 3 2 5 2 3 4 2 4" xfId="35228"/>
    <cellStyle name="Normal 3 2 5 2 3 4 3" xfId="10015"/>
    <cellStyle name="Normal 3 2 5 2 3 4 3 2" xfId="24398"/>
    <cellStyle name="Normal 3 2 5 2 3 4 3 2 2" xfId="53133"/>
    <cellStyle name="Normal 3 2 5 2 3 4 3 3" xfId="38809"/>
    <cellStyle name="Normal 3 2 5 2 3 4 4" xfId="17235"/>
    <cellStyle name="Normal 3 2 5 2 3 4 4 2" xfId="45971"/>
    <cellStyle name="Normal 3 2 5 2 3 4 5" xfId="31647"/>
    <cellStyle name="Normal 3 2 5 2 3 5" xfId="4546"/>
    <cellStyle name="Normal 3 2 5 2 3 5 2" xfId="11812"/>
    <cellStyle name="Normal 3 2 5 2 3 5 2 2" xfId="26190"/>
    <cellStyle name="Normal 3 2 5 2 3 5 2 2 2" xfId="54924"/>
    <cellStyle name="Normal 3 2 5 2 3 5 2 3" xfId="40600"/>
    <cellStyle name="Normal 3 2 5 2 3 5 3" xfId="19027"/>
    <cellStyle name="Normal 3 2 5 2 3 5 3 2" xfId="47762"/>
    <cellStyle name="Normal 3 2 5 2 3 5 4" xfId="33438"/>
    <cellStyle name="Normal 3 2 5 2 3 6" xfId="8219"/>
    <cellStyle name="Normal 3 2 5 2 3 6 2" xfId="22608"/>
    <cellStyle name="Normal 3 2 5 2 3 6 2 2" xfId="51343"/>
    <cellStyle name="Normal 3 2 5 2 3 6 3" xfId="37019"/>
    <cellStyle name="Normal 3 2 5 2 3 7" xfId="15445"/>
    <cellStyle name="Normal 3 2 5 2 3 7 2" xfId="44181"/>
    <cellStyle name="Normal 3 2 5 2 3 8" xfId="29857"/>
    <cellStyle name="Normal 3 2 5 2 4" xfId="1026"/>
    <cellStyle name="Normal 3 2 5 2 4 2" xfId="2009"/>
    <cellStyle name="Normal 3 2 5 2 4 2 2" xfId="3801"/>
    <cellStyle name="Normal 3 2 5 2 4 2 2 2" xfId="7460"/>
    <cellStyle name="Normal 3 2 5 2 4 2 2 2 2" xfId="14720"/>
    <cellStyle name="Normal 3 2 5 2 4 2 2 2 2 2" xfId="29098"/>
    <cellStyle name="Normal 3 2 5 2 4 2 2 2 2 2 2" xfId="57832"/>
    <cellStyle name="Normal 3 2 5 2 4 2 2 2 2 3" xfId="43508"/>
    <cellStyle name="Normal 3 2 5 2 4 2 2 2 3" xfId="21935"/>
    <cellStyle name="Normal 3 2 5 2 4 2 2 2 3 2" xfId="50670"/>
    <cellStyle name="Normal 3 2 5 2 4 2 2 2 4" xfId="36346"/>
    <cellStyle name="Normal 3 2 5 2 4 2 2 3" xfId="11133"/>
    <cellStyle name="Normal 3 2 5 2 4 2 2 3 2" xfId="25516"/>
    <cellStyle name="Normal 3 2 5 2 4 2 2 3 2 2" xfId="54251"/>
    <cellStyle name="Normal 3 2 5 2 4 2 2 3 3" xfId="39927"/>
    <cellStyle name="Normal 3 2 5 2 4 2 2 4" xfId="18353"/>
    <cellStyle name="Normal 3 2 5 2 4 2 2 4 2" xfId="47089"/>
    <cellStyle name="Normal 3 2 5 2 4 2 2 5" xfId="32765"/>
    <cellStyle name="Normal 3 2 5 2 4 2 3" xfId="5670"/>
    <cellStyle name="Normal 3 2 5 2 4 2 3 2" xfId="12930"/>
    <cellStyle name="Normal 3 2 5 2 4 2 3 2 2" xfId="27308"/>
    <cellStyle name="Normal 3 2 5 2 4 2 3 2 2 2" xfId="56042"/>
    <cellStyle name="Normal 3 2 5 2 4 2 3 2 3" xfId="41718"/>
    <cellStyle name="Normal 3 2 5 2 4 2 3 3" xfId="20145"/>
    <cellStyle name="Normal 3 2 5 2 4 2 3 3 2" xfId="48880"/>
    <cellStyle name="Normal 3 2 5 2 4 2 3 4" xfId="34556"/>
    <cellStyle name="Normal 3 2 5 2 4 2 4" xfId="9343"/>
    <cellStyle name="Normal 3 2 5 2 4 2 4 2" xfId="23726"/>
    <cellStyle name="Normal 3 2 5 2 4 2 4 2 2" xfId="52461"/>
    <cellStyle name="Normal 3 2 5 2 4 2 4 3" xfId="38137"/>
    <cellStyle name="Normal 3 2 5 2 4 2 5" xfId="16563"/>
    <cellStyle name="Normal 3 2 5 2 4 2 5 2" xfId="45299"/>
    <cellStyle name="Normal 3 2 5 2 4 2 6" xfId="30975"/>
    <cellStyle name="Normal 3 2 5 2 4 3" xfId="2905"/>
    <cellStyle name="Normal 3 2 5 2 4 3 2" xfId="6565"/>
    <cellStyle name="Normal 3 2 5 2 4 3 2 2" xfId="13825"/>
    <cellStyle name="Normal 3 2 5 2 4 3 2 2 2" xfId="28203"/>
    <cellStyle name="Normal 3 2 5 2 4 3 2 2 2 2" xfId="56937"/>
    <cellStyle name="Normal 3 2 5 2 4 3 2 2 3" xfId="42613"/>
    <cellStyle name="Normal 3 2 5 2 4 3 2 3" xfId="21040"/>
    <cellStyle name="Normal 3 2 5 2 4 3 2 3 2" xfId="49775"/>
    <cellStyle name="Normal 3 2 5 2 4 3 2 4" xfId="35451"/>
    <cellStyle name="Normal 3 2 5 2 4 3 3" xfId="10238"/>
    <cellStyle name="Normal 3 2 5 2 4 3 3 2" xfId="24621"/>
    <cellStyle name="Normal 3 2 5 2 4 3 3 2 2" xfId="53356"/>
    <cellStyle name="Normal 3 2 5 2 4 3 3 3" xfId="39032"/>
    <cellStyle name="Normal 3 2 5 2 4 3 4" xfId="17458"/>
    <cellStyle name="Normal 3 2 5 2 4 3 4 2" xfId="46194"/>
    <cellStyle name="Normal 3 2 5 2 4 3 5" xfId="31870"/>
    <cellStyle name="Normal 3 2 5 2 4 4" xfId="4770"/>
    <cellStyle name="Normal 3 2 5 2 4 4 2" xfId="12035"/>
    <cellStyle name="Normal 3 2 5 2 4 4 2 2" xfId="26413"/>
    <cellStyle name="Normal 3 2 5 2 4 4 2 2 2" xfId="55147"/>
    <cellStyle name="Normal 3 2 5 2 4 4 2 3" xfId="40823"/>
    <cellStyle name="Normal 3 2 5 2 4 4 3" xfId="19250"/>
    <cellStyle name="Normal 3 2 5 2 4 4 3 2" xfId="47985"/>
    <cellStyle name="Normal 3 2 5 2 4 4 4" xfId="33661"/>
    <cellStyle name="Normal 3 2 5 2 4 5" xfId="8442"/>
    <cellStyle name="Normal 3 2 5 2 4 5 2" xfId="22831"/>
    <cellStyle name="Normal 3 2 5 2 4 5 2 2" xfId="51566"/>
    <cellStyle name="Normal 3 2 5 2 4 5 3" xfId="37242"/>
    <cellStyle name="Normal 3 2 5 2 4 6" xfId="15668"/>
    <cellStyle name="Normal 3 2 5 2 4 6 2" xfId="44404"/>
    <cellStyle name="Normal 3 2 5 2 4 7" xfId="30080"/>
    <cellStyle name="Normal 3 2 5 2 5" xfId="1550"/>
    <cellStyle name="Normal 3 2 5 2 5 2" xfId="3354"/>
    <cellStyle name="Normal 3 2 5 2 5 2 2" xfId="7013"/>
    <cellStyle name="Normal 3 2 5 2 5 2 2 2" xfId="14273"/>
    <cellStyle name="Normal 3 2 5 2 5 2 2 2 2" xfId="28651"/>
    <cellStyle name="Normal 3 2 5 2 5 2 2 2 2 2" xfId="57385"/>
    <cellStyle name="Normal 3 2 5 2 5 2 2 2 3" xfId="43061"/>
    <cellStyle name="Normal 3 2 5 2 5 2 2 3" xfId="21488"/>
    <cellStyle name="Normal 3 2 5 2 5 2 2 3 2" xfId="50223"/>
    <cellStyle name="Normal 3 2 5 2 5 2 2 4" xfId="35899"/>
    <cellStyle name="Normal 3 2 5 2 5 2 3" xfId="10686"/>
    <cellStyle name="Normal 3 2 5 2 5 2 3 2" xfId="25069"/>
    <cellStyle name="Normal 3 2 5 2 5 2 3 2 2" xfId="53804"/>
    <cellStyle name="Normal 3 2 5 2 5 2 3 3" xfId="39480"/>
    <cellStyle name="Normal 3 2 5 2 5 2 4" xfId="17906"/>
    <cellStyle name="Normal 3 2 5 2 5 2 4 2" xfId="46642"/>
    <cellStyle name="Normal 3 2 5 2 5 2 5" xfId="32318"/>
    <cellStyle name="Normal 3 2 5 2 5 3" xfId="5223"/>
    <cellStyle name="Normal 3 2 5 2 5 3 2" xfId="12483"/>
    <cellStyle name="Normal 3 2 5 2 5 3 2 2" xfId="26861"/>
    <cellStyle name="Normal 3 2 5 2 5 3 2 2 2" xfId="55595"/>
    <cellStyle name="Normal 3 2 5 2 5 3 2 3" xfId="41271"/>
    <cellStyle name="Normal 3 2 5 2 5 3 3" xfId="19698"/>
    <cellStyle name="Normal 3 2 5 2 5 3 3 2" xfId="48433"/>
    <cellStyle name="Normal 3 2 5 2 5 3 4" xfId="34109"/>
    <cellStyle name="Normal 3 2 5 2 5 4" xfId="8896"/>
    <cellStyle name="Normal 3 2 5 2 5 4 2" xfId="23279"/>
    <cellStyle name="Normal 3 2 5 2 5 4 2 2" xfId="52014"/>
    <cellStyle name="Normal 3 2 5 2 5 4 3" xfId="37690"/>
    <cellStyle name="Normal 3 2 5 2 5 5" xfId="16116"/>
    <cellStyle name="Normal 3 2 5 2 5 5 2" xfId="44852"/>
    <cellStyle name="Normal 3 2 5 2 5 6" xfId="30528"/>
    <cellStyle name="Normal 3 2 5 2 6" xfId="2458"/>
    <cellStyle name="Normal 3 2 5 2 6 2" xfId="6118"/>
    <cellStyle name="Normal 3 2 5 2 6 2 2" xfId="13378"/>
    <cellStyle name="Normal 3 2 5 2 6 2 2 2" xfId="27756"/>
    <cellStyle name="Normal 3 2 5 2 6 2 2 2 2" xfId="56490"/>
    <cellStyle name="Normal 3 2 5 2 6 2 2 3" xfId="42166"/>
    <cellStyle name="Normal 3 2 5 2 6 2 3" xfId="20593"/>
    <cellStyle name="Normal 3 2 5 2 6 2 3 2" xfId="49328"/>
    <cellStyle name="Normal 3 2 5 2 6 2 4" xfId="35004"/>
    <cellStyle name="Normal 3 2 5 2 6 3" xfId="9791"/>
    <cellStyle name="Normal 3 2 5 2 6 3 2" xfId="24174"/>
    <cellStyle name="Normal 3 2 5 2 6 3 2 2" xfId="52909"/>
    <cellStyle name="Normal 3 2 5 2 6 3 3" xfId="38585"/>
    <cellStyle name="Normal 3 2 5 2 6 4" xfId="17011"/>
    <cellStyle name="Normal 3 2 5 2 6 4 2" xfId="45747"/>
    <cellStyle name="Normal 3 2 5 2 6 5" xfId="31423"/>
    <cellStyle name="Normal 3 2 5 2 7" xfId="4317"/>
    <cellStyle name="Normal 3 2 5 2 7 2" xfId="11587"/>
    <cellStyle name="Normal 3 2 5 2 7 2 2" xfId="25966"/>
    <cellStyle name="Normal 3 2 5 2 7 2 2 2" xfId="54700"/>
    <cellStyle name="Normal 3 2 5 2 7 2 3" xfId="40376"/>
    <cellStyle name="Normal 3 2 5 2 7 3" xfId="18803"/>
    <cellStyle name="Normal 3 2 5 2 7 3 2" xfId="47538"/>
    <cellStyle name="Normal 3 2 5 2 7 4" xfId="33214"/>
    <cellStyle name="Normal 3 2 5 2 8" xfId="7986"/>
    <cellStyle name="Normal 3 2 5 2 8 2" xfId="22384"/>
    <cellStyle name="Normal 3 2 5 2 8 2 2" xfId="51119"/>
    <cellStyle name="Normal 3 2 5 2 8 3" xfId="36795"/>
    <cellStyle name="Normal 3 2 5 2 9" xfId="15221"/>
    <cellStyle name="Normal 3 2 5 2 9 2" xfId="43957"/>
    <cellStyle name="Normal 3 2 5 3" xfId="582"/>
    <cellStyle name="Normal 3 2 5 3 2" xfId="859"/>
    <cellStyle name="Normal 3 2 5 3 2 2" xfId="1306"/>
    <cellStyle name="Normal 3 2 5 3 2 2 2" xfId="2289"/>
    <cellStyle name="Normal 3 2 5 3 2 2 2 2" xfId="4081"/>
    <cellStyle name="Normal 3 2 5 3 2 2 2 2 2" xfId="7740"/>
    <cellStyle name="Normal 3 2 5 3 2 2 2 2 2 2" xfId="15000"/>
    <cellStyle name="Normal 3 2 5 3 2 2 2 2 2 2 2" xfId="29378"/>
    <cellStyle name="Normal 3 2 5 3 2 2 2 2 2 2 2 2" xfId="58112"/>
    <cellStyle name="Normal 3 2 5 3 2 2 2 2 2 2 3" xfId="43788"/>
    <cellStyle name="Normal 3 2 5 3 2 2 2 2 2 3" xfId="22215"/>
    <cellStyle name="Normal 3 2 5 3 2 2 2 2 2 3 2" xfId="50950"/>
    <cellStyle name="Normal 3 2 5 3 2 2 2 2 2 4" xfId="36626"/>
    <cellStyle name="Normal 3 2 5 3 2 2 2 2 3" xfId="11413"/>
    <cellStyle name="Normal 3 2 5 3 2 2 2 2 3 2" xfId="25796"/>
    <cellStyle name="Normal 3 2 5 3 2 2 2 2 3 2 2" xfId="54531"/>
    <cellStyle name="Normal 3 2 5 3 2 2 2 2 3 3" xfId="40207"/>
    <cellStyle name="Normal 3 2 5 3 2 2 2 2 4" xfId="18633"/>
    <cellStyle name="Normal 3 2 5 3 2 2 2 2 4 2" xfId="47369"/>
    <cellStyle name="Normal 3 2 5 3 2 2 2 2 5" xfId="33045"/>
    <cellStyle name="Normal 3 2 5 3 2 2 2 3" xfId="5950"/>
    <cellStyle name="Normal 3 2 5 3 2 2 2 3 2" xfId="13210"/>
    <cellStyle name="Normal 3 2 5 3 2 2 2 3 2 2" xfId="27588"/>
    <cellStyle name="Normal 3 2 5 3 2 2 2 3 2 2 2" xfId="56322"/>
    <cellStyle name="Normal 3 2 5 3 2 2 2 3 2 3" xfId="41998"/>
    <cellStyle name="Normal 3 2 5 3 2 2 2 3 3" xfId="20425"/>
    <cellStyle name="Normal 3 2 5 3 2 2 2 3 3 2" xfId="49160"/>
    <cellStyle name="Normal 3 2 5 3 2 2 2 3 4" xfId="34836"/>
    <cellStyle name="Normal 3 2 5 3 2 2 2 4" xfId="9623"/>
    <cellStyle name="Normal 3 2 5 3 2 2 2 4 2" xfId="24006"/>
    <cellStyle name="Normal 3 2 5 3 2 2 2 4 2 2" xfId="52741"/>
    <cellStyle name="Normal 3 2 5 3 2 2 2 4 3" xfId="38417"/>
    <cellStyle name="Normal 3 2 5 3 2 2 2 5" xfId="16843"/>
    <cellStyle name="Normal 3 2 5 3 2 2 2 5 2" xfId="45579"/>
    <cellStyle name="Normal 3 2 5 3 2 2 2 6" xfId="31255"/>
    <cellStyle name="Normal 3 2 5 3 2 2 3" xfId="3185"/>
    <cellStyle name="Normal 3 2 5 3 2 2 3 2" xfId="6845"/>
    <cellStyle name="Normal 3 2 5 3 2 2 3 2 2" xfId="14105"/>
    <cellStyle name="Normal 3 2 5 3 2 2 3 2 2 2" xfId="28483"/>
    <cellStyle name="Normal 3 2 5 3 2 2 3 2 2 2 2" xfId="57217"/>
    <cellStyle name="Normal 3 2 5 3 2 2 3 2 2 3" xfId="42893"/>
    <cellStyle name="Normal 3 2 5 3 2 2 3 2 3" xfId="21320"/>
    <cellStyle name="Normal 3 2 5 3 2 2 3 2 3 2" xfId="50055"/>
    <cellStyle name="Normal 3 2 5 3 2 2 3 2 4" xfId="35731"/>
    <cellStyle name="Normal 3 2 5 3 2 2 3 3" xfId="10518"/>
    <cellStyle name="Normal 3 2 5 3 2 2 3 3 2" xfId="24901"/>
    <cellStyle name="Normal 3 2 5 3 2 2 3 3 2 2" xfId="53636"/>
    <cellStyle name="Normal 3 2 5 3 2 2 3 3 3" xfId="39312"/>
    <cellStyle name="Normal 3 2 5 3 2 2 3 4" xfId="17738"/>
    <cellStyle name="Normal 3 2 5 3 2 2 3 4 2" xfId="46474"/>
    <cellStyle name="Normal 3 2 5 3 2 2 3 5" xfId="32150"/>
    <cellStyle name="Normal 3 2 5 3 2 2 4" xfId="5050"/>
    <cellStyle name="Normal 3 2 5 3 2 2 4 2" xfId="12315"/>
    <cellStyle name="Normal 3 2 5 3 2 2 4 2 2" xfId="26693"/>
    <cellStyle name="Normal 3 2 5 3 2 2 4 2 2 2" xfId="55427"/>
    <cellStyle name="Normal 3 2 5 3 2 2 4 2 3" xfId="41103"/>
    <cellStyle name="Normal 3 2 5 3 2 2 4 3" xfId="19530"/>
    <cellStyle name="Normal 3 2 5 3 2 2 4 3 2" xfId="48265"/>
    <cellStyle name="Normal 3 2 5 3 2 2 4 4" xfId="33941"/>
    <cellStyle name="Normal 3 2 5 3 2 2 5" xfId="8722"/>
    <cellStyle name="Normal 3 2 5 3 2 2 5 2" xfId="23111"/>
    <cellStyle name="Normal 3 2 5 3 2 2 5 2 2" xfId="51846"/>
    <cellStyle name="Normal 3 2 5 3 2 2 5 3" xfId="37522"/>
    <cellStyle name="Normal 3 2 5 3 2 2 6" xfId="15948"/>
    <cellStyle name="Normal 3 2 5 3 2 2 6 2" xfId="44684"/>
    <cellStyle name="Normal 3 2 5 3 2 2 7" xfId="30360"/>
    <cellStyle name="Normal 3 2 5 3 2 3" xfId="1842"/>
    <cellStyle name="Normal 3 2 5 3 2 3 2" xfId="3634"/>
    <cellStyle name="Normal 3 2 5 3 2 3 2 2" xfId="7293"/>
    <cellStyle name="Normal 3 2 5 3 2 3 2 2 2" xfId="14553"/>
    <cellStyle name="Normal 3 2 5 3 2 3 2 2 2 2" xfId="28931"/>
    <cellStyle name="Normal 3 2 5 3 2 3 2 2 2 2 2" xfId="57665"/>
    <cellStyle name="Normal 3 2 5 3 2 3 2 2 2 3" xfId="43341"/>
    <cellStyle name="Normal 3 2 5 3 2 3 2 2 3" xfId="21768"/>
    <cellStyle name="Normal 3 2 5 3 2 3 2 2 3 2" xfId="50503"/>
    <cellStyle name="Normal 3 2 5 3 2 3 2 2 4" xfId="36179"/>
    <cellStyle name="Normal 3 2 5 3 2 3 2 3" xfId="10966"/>
    <cellStyle name="Normal 3 2 5 3 2 3 2 3 2" xfId="25349"/>
    <cellStyle name="Normal 3 2 5 3 2 3 2 3 2 2" xfId="54084"/>
    <cellStyle name="Normal 3 2 5 3 2 3 2 3 3" xfId="39760"/>
    <cellStyle name="Normal 3 2 5 3 2 3 2 4" xfId="18186"/>
    <cellStyle name="Normal 3 2 5 3 2 3 2 4 2" xfId="46922"/>
    <cellStyle name="Normal 3 2 5 3 2 3 2 5" xfId="32598"/>
    <cellStyle name="Normal 3 2 5 3 2 3 3" xfId="5503"/>
    <cellStyle name="Normal 3 2 5 3 2 3 3 2" xfId="12763"/>
    <cellStyle name="Normal 3 2 5 3 2 3 3 2 2" xfId="27141"/>
    <cellStyle name="Normal 3 2 5 3 2 3 3 2 2 2" xfId="55875"/>
    <cellStyle name="Normal 3 2 5 3 2 3 3 2 3" xfId="41551"/>
    <cellStyle name="Normal 3 2 5 3 2 3 3 3" xfId="19978"/>
    <cellStyle name="Normal 3 2 5 3 2 3 3 3 2" xfId="48713"/>
    <cellStyle name="Normal 3 2 5 3 2 3 3 4" xfId="34389"/>
    <cellStyle name="Normal 3 2 5 3 2 3 4" xfId="9176"/>
    <cellStyle name="Normal 3 2 5 3 2 3 4 2" xfId="23559"/>
    <cellStyle name="Normal 3 2 5 3 2 3 4 2 2" xfId="52294"/>
    <cellStyle name="Normal 3 2 5 3 2 3 4 3" xfId="37970"/>
    <cellStyle name="Normal 3 2 5 3 2 3 5" xfId="16396"/>
    <cellStyle name="Normal 3 2 5 3 2 3 5 2" xfId="45132"/>
    <cellStyle name="Normal 3 2 5 3 2 3 6" xfId="30808"/>
    <cellStyle name="Normal 3 2 5 3 2 4" xfId="2738"/>
    <cellStyle name="Normal 3 2 5 3 2 4 2" xfId="6398"/>
    <cellStyle name="Normal 3 2 5 3 2 4 2 2" xfId="13658"/>
    <cellStyle name="Normal 3 2 5 3 2 4 2 2 2" xfId="28036"/>
    <cellStyle name="Normal 3 2 5 3 2 4 2 2 2 2" xfId="56770"/>
    <cellStyle name="Normal 3 2 5 3 2 4 2 2 3" xfId="42446"/>
    <cellStyle name="Normal 3 2 5 3 2 4 2 3" xfId="20873"/>
    <cellStyle name="Normal 3 2 5 3 2 4 2 3 2" xfId="49608"/>
    <cellStyle name="Normal 3 2 5 3 2 4 2 4" xfId="35284"/>
    <cellStyle name="Normal 3 2 5 3 2 4 3" xfId="10071"/>
    <cellStyle name="Normal 3 2 5 3 2 4 3 2" xfId="24454"/>
    <cellStyle name="Normal 3 2 5 3 2 4 3 2 2" xfId="53189"/>
    <cellStyle name="Normal 3 2 5 3 2 4 3 3" xfId="38865"/>
    <cellStyle name="Normal 3 2 5 3 2 4 4" xfId="17291"/>
    <cellStyle name="Normal 3 2 5 3 2 4 4 2" xfId="46027"/>
    <cellStyle name="Normal 3 2 5 3 2 4 5" xfId="31703"/>
    <cellStyle name="Normal 3 2 5 3 2 5" xfId="4603"/>
    <cellStyle name="Normal 3 2 5 3 2 5 2" xfId="11868"/>
    <cellStyle name="Normal 3 2 5 3 2 5 2 2" xfId="26246"/>
    <cellStyle name="Normal 3 2 5 3 2 5 2 2 2" xfId="54980"/>
    <cellStyle name="Normal 3 2 5 3 2 5 2 3" xfId="40656"/>
    <cellStyle name="Normal 3 2 5 3 2 5 3" xfId="19083"/>
    <cellStyle name="Normal 3 2 5 3 2 5 3 2" xfId="47818"/>
    <cellStyle name="Normal 3 2 5 3 2 5 4" xfId="33494"/>
    <cellStyle name="Normal 3 2 5 3 2 6" xfId="8275"/>
    <cellStyle name="Normal 3 2 5 3 2 6 2" xfId="22664"/>
    <cellStyle name="Normal 3 2 5 3 2 6 2 2" xfId="51399"/>
    <cellStyle name="Normal 3 2 5 3 2 6 3" xfId="37075"/>
    <cellStyle name="Normal 3 2 5 3 2 7" xfId="15501"/>
    <cellStyle name="Normal 3 2 5 3 2 7 2" xfId="44237"/>
    <cellStyle name="Normal 3 2 5 3 2 8" xfId="29913"/>
    <cellStyle name="Normal 3 2 5 3 3" xfId="1082"/>
    <cellStyle name="Normal 3 2 5 3 3 2" xfId="2065"/>
    <cellStyle name="Normal 3 2 5 3 3 2 2" xfId="3857"/>
    <cellStyle name="Normal 3 2 5 3 3 2 2 2" xfId="7516"/>
    <cellStyle name="Normal 3 2 5 3 3 2 2 2 2" xfId="14776"/>
    <cellStyle name="Normal 3 2 5 3 3 2 2 2 2 2" xfId="29154"/>
    <cellStyle name="Normal 3 2 5 3 3 2 2 2 2 2 2" xfId="57888"/>
    <cellStyle name="Normal 3 2 5 3 3 2 2 2 2 3" xfId="43564"/>
    <cellStyle name="Normal 3 2 5 3 3 2 2 2 3" xfId="21991"/>
    <cellStyle name="Normal 3 2 5 3 3 2 2 2 3 2" xfId="50726"/>
    <cellStyle name="Normal 3 2 5 3 3 2 2 2 4" xfId="36402"/>
    <cellStyle name="Normal 3 2 5 3 3 2 2 3" xfId="11189"/>
    <cellStyle name="Normal 3 2 5 3 3 2 2 3 2" xfId="25572"/>
    <cellStyle name="Normal 3 2 5 3 3 2 2 3 2 2" xfId="54307"/>
    <cellStyle name="Normal 3 2 5 3 3 2 2 3 3" xfId="39983"/>
    <cellStyle name="Normal 3 2 5 3 3 2 2 4" xfId="18409"/>
    <cellStyle name="Normal 3 2 5 3 3 2 2 4 2" xfId="47145"/>
    <cellStyle name="Normal 3 2 5 3 3 2 2 5" xfId="32821"/>
    <cellStyle name="Normal 3 2 5 3 3 2 3" xfId="5726"/>
    <cellStyle name="Normal 3 2 5 3 3 2 3 2" xfId="12986"/>
    <cellStyle name="Normal 3 2 5 3 3 2 3 2 2" xfId="27364"/>
    <cellStyle name="Normal 3 2 5 3 3 2 3 2 2 2" xfId="56098"/>
    <cellStyle name="Normal 3 2 5 3 3 2 3 2 3" xfId="41774"/>
    <cellStyle name="Normal 3 2 5 3 3 2 3 3" xfId="20201"/>
    <cellStyle name="Normal 3 2 5 3 3 2 3 3 2" xfId="48936"/>
    <cellStyle name="Normal 3 2 5 3 3 2 3 4" xfId="34612"/>
    <cellStyle name="Normal 3 2 5 3 3 2 4" xfId="9399"/>
    <cellStyle name="Normal 3 2 5 3 3 2 4 2" xfId="23782"/>
    <cellStyle name="Normal 3 2 5 3 3 2 4 2 2" xfId="52517"/>
    <cellStyle name="Normal 3 2 5 3 3 2 4 3" xfId="38193"/>
    <cellStyle name="Normal 3 2 5 3 3 2 5" xfId="16619"/>
    <cellStyle name="Normal 3 2 5 3 3 2 5 2" xfId="45355"/>
    <cellStyle name="Normal 3 2 5 3 3 2 6" xfId="31031"/>
    <cellStyle name="Normal 3 2 5 3 3 3" xfId="2961"/>
    <cellStyle name="Normal 3 2 5 3 3 3 2" xfId="6621"/>
    <cellStyle name="Normal 3 2 5 3 3 3 2 2" xfId="13881"/>
    <cellStyle name="Normal 3 2 5 3 3 3 2 2 2" xfId="28259"/>
    <cellStyle name="Normal 3 2 5 3 3 3 2 2 2 2" xfId="56993"/>
    <cellStyle name="Normal 3 2 5 3 3 3 2 2 3" xfId="42669"/>
    <cellStyle name="Normal 3 2 5 3 3 3 2 3" xfId="21096"/>
    <cellStyle name="Normal 3 2 5 3 3 3 2 3 2" xfId="49831"/>
    <cellStyle name="Normal 3 2 5 3 3 3 2 4" xfId="35507"/>
    <cellStyle name="Normal 3 2 5 3 3 3 3" xfId="10294"/>
    <cellStyle name="Normal 3 2 5 3 3 3 3 2" xfId="24677"/>
    <cellStyle name="Normal 3 2 5 3 3 3 3 2 2" xfId="53412"/>
    <cellStyle name="Normal 3 2 5 3 3 3 3 3" xfId="39088"/>
    <cellStyle name="Normal 3 2 5 3 3 3 4" xfId="17514"/>
    <cellStyle name="Normal 3 2 5 3 3 3 4 2" xfId="46250"/>
    <cellStyle name="Normal 3 2 5 3 3 3 5" xfId="31926"/>
    <cellStyle name="Normal 3 2 5 3 3 4" xfId="4826"/>
    <cellStyle name="Normal 3 2 5 3 3 4 2" xfId="12091"/>
    <cellStyle name="Normal 3 2 5 3 3 4 2 2" xfId="26469"/>
    <cellStyle name="Normal 3 2 5 3 3 4 2 2 2" xfId="55203"/>
    <cellStyle name="Normal 3 2 5 3 3 4 2 3" xfId="40879"/>
    <cellStyle name="Normal 3 2 5 3 3 4 3" xfId="19306"/>
    <cellStyle name="Normal 3 2 5 3 3 4 3 2" xfId="48041"/>
    <cellStyle name="Normal 3 2 5 3 3 4 4" xfId="33717"/>
    <cellStyle name="Normal 3 2 5 3 3 5" xfId="8498"/>
    <cellStyle name="Normal 3 2 5 3 3 5 2" xfId="22887"/>
    <cellStyle name="Normal 3 2 5 3 3 5 2 2" xfId="51622"/>
    <cellStyle name="Normal 3 2 5 3 3 5 3" xfId="37298"/>
    <cellStyle name="Normal 3 2 5 3 3 6" xfId="15724"/>
    <cellStyle name="Normal 3 2 5 3 3 6 2" xfId="44460"/>
    <cellStyle name="Normal 3 2 5 3 3 7" xfId="30136"/>
    <cellStyle name="Normal 3 2 5 3 4" xfId="1614"/>
    <cellStyle name="Normal 3 2 5 3 4 2" xfId="3410"/>
    <cellStyle name="Normal 3 2 5 3 4 2 2" xfId="7069"/>
    <cellStyle name="Normal 3 2 5 3 4 2 2 2" xfId="14329"/>
    <cellStyle name="Normal 3 2 5 3 4 2 2 2 2" xfId="28707"/>
    <cellStyle name="Normal 3 2 5 3 4 2 2 2 2 2" xfId="57441"/>
    <cellStyle name="Normal 3 2 5 3 4 2 2 2 3" xfId="43117"/>
    <cellStyle name="Normal 3 2 5 3 4 2 2 3" xfId="21544"/>
    <cellStyle name="Normal 3 2 5 3 4 2 2 3 2" xfId="50279"/>
    <cellStyle name="Normal 3 2 5 3 4 2 2 4" xfId="35955"/>
    <cellStyle name="Normal 3 2 5 3 4 2 3" xfId="10742"/>
    <cellStyle name="Normal 3 2 5 3 4 2 3 2" xfId="25125"/>
    <cellStyle name="Normal 3 2 5 3 4 2 3 2 2" xfId="53860"/>
    <cellStyle name="Normal 3 2 5 3 4 2 3 3" xfId="39536"/>
    <cellStyle name="Normal 3 2 5 3 4 2 4" xfId="17962"/>
    <cellStyle name="Normal 3 2 5 3 4 2 4 2" xfId="46698"/>
    <cellStyle name="Normal 3 2 5 3 4 2 5" xfId="32374"/>
    <cellStyle name="Normal 3 2 5 3 4 3" xfId="5279"/>
    <cellStyle name="Normal 3 2 5 3 4 3 2" xfId="12539"/>
    <cellStyle name="Normal 3 2 5 3 4 3 2 2" xfId="26917"/>
    <cellStyle name="Normal 3 2 5 3 4 3 2 2 2" xfId="55651"/>
    <cellStyle name="Normal 3 2 5 3 4 3 2 3" xfId="41327"/>
    <cellStyle name="Normal 3 2 5 3 4 3 3" xfId="19754"/>
    <cellStyle name="Normal 3 2 5 3 4 3 3 2" xfId="48489"/>
    <cellStyle name="Normal 3 2 5 3 4 3 4" xfId="34165"/>
    <cellStyle name="Normal 3 2 5 3 4 4" xfId="8952"/>
    <cellStyle name="Normal 3 2 5 3 4 4 2" xfId="23335"/>
    <cellStyle name="Normal 3 2 5 3 4 4 2 2" xfId="52070"/>
    <cellStyle name="Normal 3 2 5 3 4 4 3" xfId="37746"/>
    <cellStyle name="Normal 3 2 5 3 4 5" xfId="16172"/>
    <cellStyle name="Normal 3 2 5 3 4 5 2" xfId="44908"/>
    <cellStyle name="Normal 3 2 5 3 4 6" xfId="30584"/>
    <cellStyle name="Normal 3 2 5 3 5" xfId="2514"/>
    <cellStyle name="Normal 3 2 5 3 5 2" xfId="6174"/>
    <cellStyle name="Normal 3 2 5 3 5 2 2" xfId="13434"/>
    <cellStyle name="Normal 3 2 5 3 5 2 2 2" xfId="27812"/>
    <cellStyle name="Normal 3 2 5 3 5 2 2 2 2" xfId="56546"/>
    <cellStyle name="Normal 3 2 5 3 5 2 2 3" xfId="42222"/>
    <cellStyle name="Normal 3 2 5 3 5 2 3" xfId="20649"/>
    <cellStyle name="Normal 3 2 5 3 5 2 3 2" xfId="49384"/>
    <cellStyle name="Normal 3 2 5 3 5 2 4" xfId="35060"/>
    <cellStyle name="Normal 3 2 5 3 5 3" xfId="9847"/>
    <cellStyle name="Normal 3 2 5 3 5 3 2" xfId="24230"/>
    <cellStyle name="Normal 3 2 5 3 5 3 2 2" xfId="52965"/>
    <cellStyle name="Normal 3 2 5 3 5 3 3" xfId="38641"/>
    <cellStyle name="Normal 3 2 5 3 5 4" xfId="17067"/>
    <cellStyle name="Normal 3 2 5 3 5 4 2" xfId="45803"/>
    <cellStyle name="Normal 3 2 5 3 5 5" xfId="31479"/>
    <cellStyle name="Normal 3 2 5 3 6" xfId="4377"/>
    <cellStyle name="Normal 3 2 5 3 6 2" xfId="11644"/>
    <cellStyle name="Normal 3 2 5 3 6 2 2" xfId="26022"/>
    <cellStyle name="Normal 3 2 5 3 6 2 2 2" xfId="54756"/>
    <cellStyle name="Normal 3 2 5 3 6 2 3" xfId="40432"/>
    <cellStyle name="Normal 3 2 5 3 6 3" xfId="18859"/>
    <cellStyle name="Normal 3 2 5 3 6 3 2" xfId="47594"/>
    <cellStyle name="Normal 3 2 5 3 6 4" xfId="33270"/>
    <cellStyle name="Normal 3 2 5 3 7" xfId="8048"/>
    <cellStyle name="Normal 3 2 5 3 7 2" xfId="22440"/>
    <cellStyle name="Normal 3 2 5 3 7 2 2" xfId="51175"/>
    <cellStyle name="Normal 3 2 5 3 7 3" xfId="36851"/>
    <cellStyle name="Normal 3 2 5 3 8" xfId="15277"/>
    <cellStyle name="Normal 3 2 5 3 8 2" xfId="44013"/>
    <cellStyle name="Normal 3 2 5 3 9" xfId="29689"/>
    <cellStyle name="Normal 3 2 5 4" xfId="744"/>
    <cellStyle name="Normal 3 2 5 4 2" xfId="1194"/>
    <cellStyle name="Normal 3 2 5 4 2 2" xfId="2177"/>
    <cellStyle name="Normal 3 2 5 4 2 2 2" xfId="3969"/>
    <cellStyle name="Normal 3 2 5 4 2 2 2 2" xfId="7628"/>
    <cellStyle name="Normal 3 2 5 4 2 2 2 2 2" xfId="14888"/>
    <cellStyle name="Normal 3 2 5 4 2 2 2 2 2 2" xfId="29266"/>
    <cellStyle name="Normal 3 2 5 4 2 2 2 2 2 2 2" xfId="58000"/>
    <cellStyle name="Normal 3 2 5 4 2 2 2 2 2 3" xfId="43676"/>
    <cellStyle name="Normal 3 2 5 4 2 2 2 2 3" xfId="22103"/>
    <cellStyle name="Normal 3 2 5 4 2 2 2 2 3 2" xfId="50838"/>
    <cellStyle name="Normal 3 2 5 4 2 2 2 2 4" xfId="36514"/>
    <cellStyle name="Normal 3 2 5 4 2 2 2 3" xfId="11301"/>
    <cellStyle name="Normal 3 2 5 4 2 2 2 3 2" xfId="25684"/>
    <cellStyle name="Normal 3 2 5 4 2 2 2 3 2 2" xfId="54419"/>
    <cellStyle name="Normal 3 2 5 4 2 2 2 3 3" xfId="40095"/>
    <cellStyle name="Normal 3 2 5 4 2 2 2 4" xfId="18521"/>
    <cellStyle name="Normal 3 2 5 4 2 2 2 4 2" xfId="47257"/>
    <cellStyle name="Normal 3 2 5 4 2 2 2 5" xfId="32933"/>
    <cellStyle name="Normal 3 2 5 4 2 2 3" xfId="5838"/>
    <cellStyle name="Normal 3 2 5 4 2 2 3 2" xfId="13098"/>
    <cellStyle name="Normal 3 2 5 4 2 2 3 2 2" xfId="27476"/>
    <cellStyle name="Normal 3 2 5 4 2 2 3 2 2 2" xfId="56210"/>
    <cellStyle name="Normal 3 2 5 4 2 2 3 2 3" xfId="41886"/>
    <cellStyle name="Normal 3 2 5 4 2 2 3 3" xfId="20313"/>
    <cellStyle name="Normal 3 2 5 4 2 2 3 3 2" xfId="49048"/>
    <cellStyle name="Normal 3 2 5 4 2 2 3 4" xfId="34724"/>
    <cellStyle name="Normal 3 2 5 4 2 2 4" xfId="9511"/>
    <cellStyle name="Normal 3 2 5 4 2 2 4 2" xfId="23894"/>
    <cellStyle name="Normal 3 2 5 4 2 2 4 2 2" xfId="52629"/>
    <cellStyle name="Normal 3 2 5 4 2 2 4 3" xfId="38305"/>
    <cellStyle name="Normal 3 2 5 4 2 2 5" xfId="16731"/>
    <cellStyle name="Normal 3 2 5 4 2 2 5 2" xfId="45467"/>
    <cellStyle name="Normal 3 2 5 4 2 2 6" xfId="31143"/>
    <cellStyle name="Normal 3 2 5 4 2 3" xfId="3073"/>
    <cellStyle name="Normal 3 2 5 4 2 3 2" xfId="6733"/>
    <cellStyle name="Normal 3 2 5 4 2 3 2 2" xfId="13993"/>
    <cellStyle name="Normal 3 2 5 4 2 3 2 2 2" xfId="28371"/>
    <cellStyle name="Normal 3 2 5 4 2 3 2 2 2 2" xfId="57105"/>
    <cellStyle name="Normal 3 2 5 4 2 3 2 2 3" xfId="42781"/>
    <cellStyle name="Normal 3 2 5 4 2 3 2 3" xfId="21208"/>
    <cellStyle name="Normal 3 2 5 4 2 3 2 3 2" xfId="49943"/>
    <cellStyle name="Normal 3 2 5 4 2 3 2 4" xfId="35619"/>
    <cellStyle name="Normal 3 2 5 4 2 3 3" xfId="10406"/>
    <cellStyle name="Normal 3 2 5 4 2 3 3 2" xfId="24789"/>
    <cellStyle name="Normal 3 2 5 4 2 3 3 2 2" xfId="53524"/>
    <cellStyle name="Normal 3 2 5 4 2 3 3 3" xfId="39200"/>
    <cellStyle name="Normal 3 2 5 4 2 3 4" xfId="17626"/>
    <cellStyle name="Normal 3 2 5 4 2 3 4 2" xfId="46362"/>
    <cellStyle name="Normal 3 2 5 4 2 3 5" xfId="32038"/>
    <cellStyle name="Normal 3 2 5 4 2 4" xfId="4938"/>
    <cellStyle name="Normal 3 2 5 4 2 4 2" xfId="12203"/>
    <cellStyle name="Normal 3 2 5 4 2 4 2 2" xfId="26581"/>
    <cellStyle name="Normal 3 2 5 4 2 4 2 2 2" xfId="55315"/>
    <cellStyle name="Normal 3 2 5 4 2 4 2 3" xfId="40991"/>
    <cellStyle name="Normal 3 2 5 4 2 4 3" xfId="19418"/>
    <cellStyle name="Normal 3 2 5 4 2 4 3 2" xfId="48153"/>
    <cellStyle name="Normal 3 2 5 4 2 4 4" xfId="33829"/>
    <cellStyle name="Normal 3 2 5 4 2 5" xfId="8610"/>
    <cellStyle name="Normal 3 2 5 4 2 5 2" xfId="22999"/>
    <cellStyle name="Normal 3 2 5 4 2 5 2 2" xfId="51734"/>
    <cellStyle name="Normal 3 2 5 4 2 5 3" xfId="37410"/>
    <cellStyle name="Normal 3 2 5 4 2 6" xfId="15836"/>
    <cellStyle name="Normal 3 2 5 4 2 6 2" xfId="44572"/>
    <cellStyle name="Normal 3 2 5 4 2 7" xfId="30248"/>
    <cellStyle name="Normal 3 2 5 4 3" xfId="1730"/>
    <cellStyle name="Normal 3 2 5 4 3 2" xfId="3522"/>
    <cellStyle name="Normal 3 2 5 4 3 2 2" xfId="7181"/>
    <cellStyle name="Normal 3 2 5 4 3 2 2 2" xfId="14441"/>
    <cellStyle name="Normal 3 2 5 4 3 2 2 2 2" xfId="28819"/>
    <cellStyle name="Normal 3 2 5 4 3 2 2 2 2 2" xfId="57553"/>
    <cellStyle name="Normal 3 2 5 4 3 2 2 2 3" xfId="43229"/>
    <cellStyle name="Normal 3 2 5 4 3 2 2 3" xfId="21656"/>
    <cellStyle name="Normal 3 2 5 4 3 2 2 3 2" xfId="50391"/>
    <cellStyle name="Normal 3 2 5 4 3 2 2 4" xfId="36067"/>
    <cellStyle name="Normal 3 2 5 4 3 2 3" xfId="10854"/>
    <cellStyle name="Normal 3 2 5 4 3 2 3 2" xfId="25237"/>
    <cellStyle name="Normal 3 2 5 4 3 2 3 2 2" xfId="53972"/>
    <cellStyle name="Normal 3 2 5 4 3 2 3 3" xfId="39648"/>
    <cellStyle name="Normal 3 2 5 4 3 2 4" xfId="18074"/>
    <cellStyle name="Normal 3 2 5 4 3 2 4 2" xfId="46810"/>
    <cellStyle name="Normal 3 2 5 4 3 2 5" xfId="32486"/>
    <cellStyle name="Normal 3 2 5 4 3 3" xfId="5391"/>
    <cellStyle name="Normal 3 2 5 4 3 3 2" xfId="12651"/>
    <cellStyle name="Normal 3 2 5 4 3 3 2 2" xfId="27029"/>
    <cellStyle name="Normal 3 2 5 4 3 3 2 2 2" xfId="55763"/>
    <cellStyle name="Normal 3 2 5 4 3 3 2 3" xfId="41439"/>
    <cellStyle name="Normal 3 2 5 4 3 3 3" xfId="19866"/>
    <cellStyle name="Normal 3 2 5 4 3 3 3 2" xfId="48601"/>
    <cellStyle name="Normal 3 2 5 4 3 3 4" xfId="34277"/>
    <cellStyle name="Normal 3 2 5 4 3 4" xfId="9064"/>
    <cellStyle name="Normal 3 2 5 4 3 4 2" xfId="23447"/>
    <cellStyle name="Normal 3 2 5 4 3 4 2 2" xfId="52182"/>
    <cellStyle name="Normal 3 2 5 4 3 4 3" xfId="37858"/>
    <cellStyle name="Normal 3 2 5 4 3 5" xfId="16284"/>
    <cellStyle name="Normal 3 2 5 4 3 5 2" xfId="45020"/>
    <cellStyle name="Normal 3 2 5 4 3 6" xfId="30696"/>
    <cellStyle name="Normal 3 2 5 4 4" xfId="2626"/>
    <cellStyle name="Normal 3 2 5 4 4 2" xfId="6286"/>
    <cellStyle name="Normal 3 2 5 4 4 2 2" xfId="13546"/>
    <cellStyle name="Normal 3 2 5 4 4 2 2 2" xfId="27924"/>
    <cellStyle name="Normal 3 2 5 4 4 2 2 2 2" xfId="56658"/>
    <cellStyle name="Normal 3 2 5 4 4 2 2 3" xfId="42334"/>
    <cellStyle name="Normal 3 2 5 4 4 2 3" xfId="20761"/>
    <cellStyle name="Normal 3 2 5 4 4 2 3 2" xfId="49496"/>
    <cellStyle name="Normal 3 2 5 4 4 2 4" xfId="35172"/>
    <cellStyle name="Normal 3 2 5 4 4 3" xfId="9959"/>
    <cellStyle name="Normal 3 2 5 4 4 3 2" xfId="24342"/>
    <cellStyle name="Normal 3 2 5 4 4 3 2 2" xfId="53077"/>
    <cellStyle name="Normal 3 2 5 4 4 3 3" xfId="38753"/>
    <cellStyle name="Normal 3 2 5 4 4 4" xfId="17179"/>
    <cellStyle name="Normal 3 2 5 4 4 4 2" xfId="45915"/>
    <cellStyle name="Normal 3 2 5 4 4 5" xfId="31591"/>
    <cellStyle name="Normal 3 2 5 4 5" xfId="4490"/>
    <cellStyle name="Normal 3 2 5 4 5 2" xfId="11756"/>
    <cellStyle name="Normal 3 2 5 4 5 2 2" xfId="26134"/>
    <cellStyle name="Normal 3 2 5 4 5 2 2 2" xfId="54868"/>
    <cellStyle name="Normal 3 2 5 4 5 2 3" xfId="40544"/>
    <cellStyle name="Normal 3 2 5 4 5 3" xfId="18971"/>
    <cellStyle name="Normal 3 2 5 4 5 3 2" xfId="47706"/>
    <cellStyle name="Normal 3 2 5 4 5 4" xfId="33382"/>
    <cellStyle name="Normal 3 2 5 4 6" xfId="8163"/>
    <cellStyle name="Normal 3 2 5 4 6 2" xfId="22552"/>
    <cellStyle name="Normal 3 2 5 4 6 2 2" xfId="51287"/>
    <cellStyle name="Normal 3 2 5 4 6 3" xfId="36963"/>
    <cellStyle name="Normal 3 2 5 4 7" xfId="15389"/>
    <cellStyle name="Normal 3 2 5 4 7 2" xfId="44125"/>
    <cellStyle name="Normal 3 2 5 4 8" xfId="29801"/>
    <cellStyle name="Normal 3 2 5 5" xfId="970"/>
    <cellStyle name="Normal 3 2 5 5 2" xfId="1953"/>
    <cellStyle name="Normal 3 2 5 5 2 2" xfId="3745"/>
    <cellStyle name="Normal 3 2 5 5 2 2 2" xfId="7404"/>
    <cellStyle name="Normal 3 2 5 5 2 2 2 2" xfId="14664"/>
    <cellStyle name="Normal 3 2 5 5 2 2 2 2 2" xfId="29042"/>
    <cellStyle name="Normal 3 2 5 5 2 2 2 2 2 2" xfId="57776"/>
    <cellStyle name="Normal 3 2 5 5 2 2 2 2 3" xfId="43452"/>
    <cellStyle name="Normal 3 2 5 5 2 2 2 3" xfId="21879"/>
    <cellStyle name="Normal 3 2 5 5 2 2 2 3 2" xfId="50614"/>
    <cellStyle name="Normal 3 2 5 5 2 2 2 4" xfId="36290"/>
    <cellStyle name="Normal 3 2 5 5 2 2 3" xfId="11077"/>
    <cellStyle name="Normal 3 2 5 5 2 2 3 2" xfId="25460"/>
    <cellStyle name="Normal 3 2 5 5 2 2 3 2 2" xfId="54195"/>
    <cellStyle name="Normal 3 2 5 5 2 2 3 3" xfId="39871"/>
    <cellStyle name="Normal 3 2 5 5 2 2 4" xfId="18297"/>
    <cellStyle name="Normal 3 2 5 5 2 2 4 2" xfId="47033"/>
    <cellStyle name="Normal 3 2 5 5 2 2 5" xfId="32709"/>
    <cellStyle name="Normal 3 2 5 5 2 3" xfId="5614"/>
    <cellStyle name="Normal 3 2 5 5 2 3 2" xfId="12874"/>
    <cellStyle name="Normal 3 2 5 5 2 3 2 2" xfId="27252"/>
    <cellStyle name="Normal 3 2 5 5 2 3 2 2 2" xfId="55986"/>
    <cellStyle name="Normal 3 2 5 5 2 3 2 3" xfId="41662"/>
    <cellStyle name="Normal 3 2 5 5 2 3 3" xfId="20089"/>
    <cellStyle name="Normal 3 2 5 5 2 3 3 2" xfId="48824"/>
    <cellStyle name="Normal 3 2 5 5 2 3 4" xfId="34500"/>
    <cellStyle name="Normal 3 2 5 5 2 4" xfId="9287"/>
    <cellStyle name="Normal 3 2 5 5 2 4 2" xfId="23670"/>
    <cellStyle name="Normal 3 2 5 5 2 4 2 2" xfId="52405"/>
    <cellStyle name="Normal 3 2 5 5 2 4 3" xfId="38081"/>
    <cellStyle name="Normal 3 2 5 5 2 5" xfId="16507"/>
    <cellStyle name="Normal 3 2 5 5 2 5 2" xfId="45243"/>
    <cellStyle name="Normal 3 2 5 5 2 6" xfId="30919"/>
    <cellStyle name="Normal 3 2 5 5 3" xfId="2849"/>
    <cellStyle name="Normal 3 2 5 5 3 2" xfId="6509"/>
    <cellStyle name="Normal 3 2 5 5 3 2 2" xfId="13769"/>
    <cellStyle name="Normal 3 2 5 5 3 2 2 2" xfId="28147"/>
    <cellStyle name="Normal 3 2 5 5 3 2 2 2 2" xfId="56881"/>
    <cellStyle name="Normal 3 2 5 5 3 2 2 3" xfId="42557"/>
    <cellStyle name="Normal 3 2 5 5 3 2 3" xfId="20984"/>
    <cellStyle name="Normal 3 2 5 5 3 2 3 2" xfId="49719"/>
    <cellStyle name="Normal 3 2 5 5 3 2 4" xfId="35395"/>
    <cellStyle name="Normal 3 2 5 5 3 3" xfId="10182"/>
    <cellStyle name="Normal 3 2 5 5 3 3 2" xfId="24565"/>
    <cellStyle name="Normal 3 2 5 5 3 3 2 2" xfId="53300"/>
    <cellStyle name="Normal 3 2 5 5 3 3 3" xfId="38976"/>
    <cellStyle name="Normal 3 2 5 5 3 4" xfId="17402"/>
    <cellStyle name="Normal 3 2 5 5 3 4 2" xfId="46138"/>
    <cellStyle name="Normal 3 2 5 5 3 5" xfId="31814"/>
    <cellStyle name="Normal 3 2 5 5 4" xfId="4714"/>
    <cellStyle name="Normal 3 2 5 5 4 2" xfId="11979"/>
    <cellStyle name="Normal 3 2 5 5 4 2 2" xfId="26357"/>
    <cellStyle name="Normal 3 2 5 5 4 2 2 2" xfId="55091"/>
    <cellStyle name="Normal 3 2 5 5 4 2 3" xfId="40767"/>
    <cellStyle name="Normal 3 2 5 5 4 3" xfId="19194"/>
    <cellStyle name="Normal 3 2 5 5 4 3 2" xfId="47929"/>
    <cellStyle name="Normal 3 2 5 5 4 4" xfId="33605"/>
    <cellStyle name="Normal 3 2 5 5 5" xfId="8386"/>
    <cellStyle name="Normal 3 2 5 5 5 2" xfId="22775"/>
    <cellStyle name="Normal 3 2 5 5 5 2 2" xfId="51510"/>
    <cellStyle name="Normal 3 2 5 5 5 3" xfId="37186"/>
    <cellStyle name="Normal 3 2 5 5 6" xfId="15612"/>
    <cellStyle name="Normal 3 2 5 5 6 2" xfId="44348"/>
    <cellStyle name="Normal 3 2 5 5 7" xfId="30024"/>
    <cellStyle name="Normal 3 2 5 6" xfId="1489"/>
    <cellStyle name="Normal 3 2 5 6 2" xfId="3298"/>
    <cellStyle name="Normal 3 2 5 6 2 2" xfId="6957"/>
    <cellStyle name="Normal 3 2 5 6 2 2 2" xfId="14217"/>
    <cellStyle name="Normal 3 2 5 6 2 2 2 2" xfId="28595"/>
    <cellStyle name="Normal 3 2 5 6 2 2 2 2 2" xfId="57329"/>
    <cellStyle name="Normal 3 2 5 6 2 2 2 3" xfId="43005"/>
    <cellStyle name="Normal 3 2 5 6 2 2 3" xfId="21432"/>
    <cellStyle name="Normal 3 2 5 6 2 2 3 2" xfId="50167"/>
    <cellStyle name="Normal 3 2 5 6 2 2 4" xfId="35843"/>
    <cellStyle name="Normal 3 2 5 6 2 3" xfId="10630"/>
    <cellStyle name="Normal 3 2 5 6 2 3 2" xfId="25013"/>
    <cellStyle name="Normal 3 2 5 6 2 3 2 2" xfId="53748"/>
    <cellStyle name="Normal 3 2 5 6 2 3 3" xfId="39424"/>
    <cellStyle name="Normal 3 2 5 6 2 4" xfId="17850"/>
    <cellStyle name="Normal 3 2 5 6 2 4 2" xfId="46586"/>
    <cellStyle name="Normal 3 2 5 6 2 5" xfId="32262"/>
    <cellStyle name="Normal 3 2 5 6 3" xfId="5166"/>
    <cellStyle name="Normal 3 2 5 6 3 2" xfId="12427"/>
    <cellStyle name="Normal 3 2 5 6 3 2 2" xfId="26805"/>
    <cellStyle name="Normal 3 2 5 6 3 2 2 2" xfId="55539"/>
    <cellStyle name="Normal 3 2 5 6 3 2 3" xfId="41215"/>
    <cellStyle name="Normal 3 2 5 6 3 3" xfId="19642"/>
    <cellStyle name="Normal 3 2 5 6 3 3 2" xfId="48377"/>
    <cellStyle name="Normal 3 2 5 6 3 4" xfId="34053"/>
    <cellStyle name="Normal 3 2 5 6 4" xfId="8840"/>
    <cellStyle name="Normal 3 2 5 6 4 2" xfId="23223"/>
    <cellStyle name="Normal 3 2 5 6 4 2 2" xfId="51958"/>
    <cellStyle name="Normal 3 2 5 6 4 3" xfId="37634"/>
    <cellStyle name="Normal 3 2 5 6 5" xfId="16060"/>
    <cellStyle name="Normal 3 2 5 6 5 2" xfId="44796"/>
    <cellStyle name="Normal 3 2 5 6 6" xfId="30472"/>
    <cellStyle name="Normal 3 2 5 7" xfId="2402"/>
    <cellStyle name="Normal 3 2 5 7 2" xfId="6062"/>
    <cellStyle name="Normal 3 2 5 7 2 2" xfId="13322"/>
    <cellStyle name="Normal 3 2 5 7 2 2 2" xfId="27700"/>
    <cellStyle name="Normal 3 2 5 7 2 2 2 2" xfId="56434"/>
    <cellStyle name="Normal 3 2 5 7 2 2 3" xfId="42110"/>
    <cellStyle name="Normal 3 2 5 7 2 3" xfId="20537"/>
    <cellStyle name="Normal 3 2 5 7 2 3 2" xfId="49272"/>
    <cellStyle name="Normal 3 2 5 7 2 4" xfId="34948"/>
    <cellStyle name="Normal 3 2 5 7 3" xfId="9735"/>
    <cellStyle name="Normal 3 2 5 7 3 2" xfId="24118"/>
    <cellStyle name="Normal 3 2 5 7 3 2 2" xfId="52853"/>
    <cellStyle name="Normal 3 2 5 7 3 3" xfId="38529"/>
    <cellStyle name="Normal 3 2 5 7 4" xfId="16955"/>
    <cellStyle name="Normal 3 2 5 7 4 2" xfId="45691"/>
    <cellStyle name="Normal 3 2 5 7 5" xfId="31367"/>
    <cellStyle name="Normal 3 2 5 8" xfId="4259"/>
    <cellStyle name="Normal 3 2 5 8 2" xfId="11531"/>
    <cellStyle name="Normal 3 2 5 8 2 2" xfId="25910"/>
    <cellStyle name="Normal 3 2 5 8 2 2 2" xfId="54644"/>
    <cellStyle name="Normal 3 2 5 8 2 3" xfId="40320"/>
    <cellStyle name="Normal 3 2 5 8 3" xfId="18747"/>
    <cellStyle name="Normal 3 2 5 8 3 2" xfId="47482"/>
    <cellStyle name="Normal 3 2 5 8 4" xfId="33158"/>
    <cellStyle name="Normal 3 2 5 9" xfId="7927"/>
    <cellStyle name="Normal 3 2 5 9 2" xfId="22328"/>
    <cellStyle name="Normal 3 2 5 9 2 2" xfId="51063"/>
    <cellStyle name="Normal 3 2 5 9 3" xfId="36739"/>
    <cellStyle name="Normal 3 2 6" xfId="415"/>
    <cellStyle name="Normal 3 2 6 10" xfId="29605"/>
    <cellStyle name="Normal 3 2 6 2" xfId="615"/>
    <cellStyle name="Normal 3 2 6 2 2" xfId="887"/>
    <cellStyle name="Normal 3 2 6 2 2 2" xfId="1334"/>
    <cellStyle name="Normal 3 2 6 2 2 2 2" xfId="2317"/>
    <cellStyle name="Normal 3 2 6 2 2 2 2 2" xfId="4109"/>
    <cellStyle name="Normal 3 2 6 2 2 2 2 2 2" xfId="7768"/>
    <cellStyle name="Normal 3 2 6 2 2 2 2 2 2 2" xfId="15028"/>
    <cellStyle name="Normal 3 2 6 2 2 2 2 2 2 2 2" xfId="29406"/>
    <cellStyle name="Normal 3 2 6 2 2 2 2 2 2 2 2 2" xfId="58140"/>
    <cellStyle name="Normal 3 2 6 2 2 2 2 2 2 2 3" xfId="43816"/>
    <cellStyle name="Normal 3 2 6 2 2 2 2 2 2 3" xfId="22243"/>
    <cellStyle name="Normal 3 2 6 2 2 2 2 2 2 3 2" xfId="50978"/>
    <cellStyle name="Normal 3 2 6 2 2 2 2 2 2 4" xfId="36654"/>
    <cellStyle name="Normal 3 2 6 2 2 2 2 2 3" xfId="11441"/>
    <cellStyle name="Normal 3 2 6 2 2 2 2 2 3 2" xfId="25824"/>
    <cellStyle name="Normal 3 2 6 2 2 2 2 2 3 2 2" xfId="54559"/>
    <cellStyle name="Normal 3 2 6 2 2 2 2 2 3 3" xfId="40235"/>
    <cellStyle name="Normal 3 2 6 2 2 2 2 2 4" xfId="18661"/>
    <cellStyle name="Normal 3 2 6 2 2 2 2 2 4 2" xfId="47397"/>
    <cellStyle name="Normal 3 2 6 2 2 2 2 2 5" xfId="33073"/>
    <cellStyle name="Normal 3 2 6 2 2 2 2 3" xfId="5978"/>
    <cellStyle name="Normal 3 2 6 2 2 2 2 3 2" xfId="13238"/>
    <cellStyle name="Normal 3 2 6 2 2 2 2 3 2 2" xfId="27616"/>
    <cellStyle name="Normal 3 2 6 2 2 2 2 3 2 2 2" xfId="56350"/>
    <cellStyle name="Normal 3 2 6 2 2 2 2 3 2 3" xfId="42026"/>
    <cellStyle name="Normal 3 2 6 2 2 2 2 3 3" xfId="20453"/>
    <cellStyle name="Normal 3 2 6 2 2 2 2 3 3 2" xfId="49188"/>
    <cellStyle name="Normal 3 2 6 2 2 2 2 3 4" xfId="34864"/>
    <cellStyle name="Normal 3 2 6 2 2 2 2 4" xfId="9651"/>
    <cellStyle name="Normal 3 2 6 2 2 2 2 4 2" xfId="24034"/>
    <cellStyle name="Normal 3 2 6 2 2 2 2 4 2 2" xfId="52769"/>
    <cellStyle name="Normal 3 2 6 2 2 2 2 4 3" xfId="38445"/>
    <cellStyle name="Normal 3 2 6 2 2 2 2 5" xfId="16871"/>
    <cellStyle name="Normal 3 2 6 2 2 2 2 5 2" xfId="45607"/>
    <cellStyle name="Normal 3 2 6 2 2 2 2 6" xfId="31283"/>
    <cellStyle name="Normal 3 2 6 2 2 2 3" xfId="3213"/>
    <cellStyle name="Normal 3 2 6 2 2 2 3 2" xfId="6873"/>
    <cellStyle name="Normal 3 2 6 2 2 2 3 2 2" xfId="14133"/>
    <cellStyle name="Normal 3 2 6 2 2 2 3 2 2 2" xfId="28511"/>
    <cellStyle name="Normal 3 2 6 2 2 2 3 2 2 2 2" xfId="57245"/>
    <cellStyle name="Normal 3 2 6 2 2 2 3 2 2 3" xfId="42921"/>
    <cellStyle name="Normal 3 2 6 2 2 2 3 2 3" xfId="21348"/>
    <cellStyle name="Normal 3 2 6 2 2 2 3 2 3 2" xfId="50083"/>
    <cellStyle name="Normal 3 2 6 2 2 2 3 2 4" xfId="35759"/>
    <cellStyle name="Normal 3 2 6 2 2 2 3 3" xfId="10546"/>
    <cellStyle name="Normal 3 2 6 2 2 2 3 3 2" xfId="24929"/>
    <cellStyle name="Normal 3 2 6 2 2 2 3 3 2 2" xfId="53664"/>
    <cellStyle name="Normal 3 2 6 2 2 2 3 3 3" xfId="39340"/>
    <cellStyle name="Normal 3 2 6 2 2 2 3 4" xfId="17766"/>
    <cellStyle name="Normal 3 2 6 2 2 2 3 4 2" xfId="46502"/>
    <cellStyle name="Normal 3 2 6 2 2 2 3 5" xfId="32178"/>
    <cellStyle name="Normal 3 2 6 2 2 2 4" xfId="5078"/>
    <cellStyle name="Normal 3 2 6 2 2 2 4 2" xfId="12343"/>
    <cellStyle name="Normal 3 2 6 2 2 2 4 2 2" xfId="26721"/>
    <cellStyle name="Normal 3 2 6 2 2 2 4 2 2 2" xfId="55455"/>
    <cellStyle name="Normal 3 2 6 2 2 2 4 2 3" xfId="41131"/>
    <cellStyle name="Normal 3 2 6 2 2 2 4 3" xfId="19558"/>
    <cellStyle name="Normal 3 2 6 2 2 2 4 3 2" xfId="48293"/>
    <cellStyle name="Normal 3 2 6 2 2 2 4 4" xfId="33969"/>
    <cellStyle name="Normal 3 2 6 2 2 2 5" xfId="8750"/>
    <cellStyle name="Normal 3 2 6 2 2 2 5 2" xfId="23139"/>
    <cellStyle name="Normal 3 2 6 2 2 2 5 2 2" xfId="51874"/>
    <cellStyle name="Normal 3 2 6 2 2 2 5 3" xfId="37550"/>
    <cellStyle name="Normal 3 2 6 2 2 2 6" xfId="15976"/>
    <cellStyle name="Normal 3 2 6 2 2 2 6 2" xfId="44712"/>
    <cellStyle name="Normal 3 2 6 2 2 2 7" xfId="30388"/>
    <cellStyle name="Normal 3 2 6 2 2 3" xfId="1870"/>
    <cellStyle name="Normal 3 2 6 2 2 3 2" xfId="3662"/>
    <cellStyle name="Normal 3 2 6 2 2 3 2 2" xfId="7321"/>
    <cellStyle name="Normal 3 2 6 2 2 3 2 2 2" xfId="14581"/>
    <cellStyle name="Normal 3 2 6 2 2 3 2 2 2 2" xfId="28959"/>
    <cellStyle name="Normal 3 2 6 2 2 3 2 2 2 2 2" xfId="57693"/>
    <cellStyle name="Normal 3 2 6 2 2 3 2 2 2 3" xfId="43369"/>
    <cellStyle name="Normal 3 2 6 2 2 3 2 2 3" xfId="21796"/>
    <cellStyle name="Normal 3 2 6 2 2 3 2 2 3 2" xfId="50531"/>
    <cellStyle name="Normal 3 2 6 2 2 3 2 2 4" xfId="36207"/>
    <cellStyle name="Normal 3 2 6 2 2 3 2 3" xfId="10994"/>
    <cellStyle name="Normal 3 2 6 2 2 3 2 3 2" xfId="25377"/>
    <cellStyle name="Normal 3 2 6 2 2 3 2 3 2 2" xfId="54112"/>
    <cellStyle name="Normal 3 2 6 2 2 3 2 3 3" xfId="39788"/>
    <cellStyle name="Normal 3 2 6 2 2 3 2 4" xfId="18214"/>
    <cellStyle name="Normal 3 2 6 2 2 3 2 4 2" xfId="46950"/>
    <cellStyle name="Normal 3 2 6 2 2 3 2 5" xfId="32626"/>
    <cellStyle name="Normal 3 2 6 2 2 3 3" xfId="5531"/>
    <cellStyle name="Normal 3 2 6 2 2 3 3 2" xfId="12791"/>
    <cellStyle name="Normal 3 2 6 2 2 3 3 2 2" xfId="27169"/>
    <cellStyle name="Normal 3 2 6 2 2 3 3 2 2 2" xfId="55903"/>
    <cellStyle name="Normal 3 2 6 2 2 3 3 2 3" xfId="41579"/>
    <cellStyle name="Normal 3 2 6 2 2 3 3 3" xfId="20006"/>
    <cellStyle name="Normal 3 2 6 2 2 3 3 3 2" xfId="48741"/>
    <cellStyle name="Normal 3 2 6 2 2 3 3 4" xfId="34417"/>
    <cellStyle name="Normal 3 2 6 2 2 3 4" xfId="9204"/>
    <cellStyle name="Normal 3 2 6 2 2 3 4 2" xfId="23587"/>
    <cellStyle name="Normal 3 2 6 2 2 3 4 2 2" xfId="52322"/>
    <cellStyle name="Normal 3 2 6 2 2 3 4 3" xfId="37998"/>
    <cellStyle name="Normal 3 2 6 2 2 3 5" xfId="16424"/>
    <cellStyle name="Normal 3 2 6 2 2 3 5 2" xfId="45160"/>
    <cellStyle name="Normal 3 2 6 2 2 3 6" xfId="30836"/>
    <cellStyle name="Normal 3 2 6 2 2 4" xfId="2766"/>
    <cellStyle name="Normal 3 2 6 2 2 4 2" xfId="6426"/>
    <cellStyle name="Normal 3 2 6 2 2 4 2 2" xfId="13686"/>
    <cellStyle name="Normal 3 2 6 2 2 4 2 2 2" xfId="28064"/>
    <cellStyle name="Normal 3 2 6 2 2 4 2 2 2 2" xfId="56798"/>
    <cellStyle name="Normal 3 2 6 2 2 4 2 2 3" xfId="42474"/>
    <cellStyle name="Normal 3 2 6 2 2 4 2 3" xfId="20901"/>
    <cellStyle name="Normal 3 2 6 2 2 4 2 3 2" xfId="49636"/>
    <cellStyle name="Normal 3 2 6 2 2 4 2 4" xfId="35312"/>
    <cellStyle name="Normal 3 2 6 2 2 4 3" xfId="10099"/>
    <cellStyle name="Normal 3 2 6 2 2 4 3 2" xfId="24482"/>
    <cellStyle name="Normal 3 2 6 2 2 4 3 2 2" xfId="53217"/>
    <cellStyle name="Normal 3 2 6 2 2 4 3 3" xfId="38893"/>
    <cellStyle name="Normal 3 2 6 2 2 4 4" xfId="17319"/>
    <cellStyle name="Normal 3 2 6 2 2 4 4 2" xfId="46055"/>
    <cellStyle name="Normal 3 2 6 2 2 4 5" xfId="31731"/>
    <cellStyle name="Normal 3 2 6 2 2 5" xfId="4631"/>
    <cellStyle name="Normal 3 2 6 2 2 5 2" xfId="11896"/>
    <cellStyle name="Normal 3 2 6 2 2 5 2 2" xfId="26274"/>
    <cellStyle name="Normal 3 2 6 2 2 5 2 2 2" xfId="55008"/>
    <cellStyle name="Normal 3 2 6 2 2 5 2 3" xfId="40684"/>
    <cellStyle name="Normal 3 2 6 2 2 5 3" xfId="19111"/>
    <cellStyle name="Normal 3 2 6 2 2 5 3 2" xfId="47846"/>
    <cellStyle name="Normal 3 2 6 2 2 5 4" xfId="33522"/>
    <cellStyle name="Normal 3 2 6 2 2 6" xfId="8303"/>
    <cellStyle name="Normal 3 2 6 2 2 6 2" xfId="22692"/>
    <cellStyle name="Normal 3 2 6 2 2 6 2 2" xfId="51427"/>
    <cellStyle name="Normal 3 2 6 2 2 6 3" xfId="37103"/>
    <cellStyle name="Normal 3 2 6 2 2 7" xfId="15529"/>
    <cellStyle name="Normal 3 2 6 2 2 7 2" xfId="44265"/>
    <cellStyle name="Normal 3 2 6 2 2 8" xfId="29941"/>
    <cellStyle name="Normal 3 2 6 2 3" xfId="1110"/>
    <cellStyle name="Normal 3 2 6 2 3 2" xfId="2093"/>
    <cellStyle name="Normal 3 2 6 2 3 2 2" xfId="3885"/>
    <cellStyle name="Normal 3 2 6 2 3 2 2 2" xfId="7544"/>
    <cellStyle name="Normal 3 2 6 2 3 2 2 2 2" xfId="14804"/>
    <cellStyle name="Normal 3 2 6 2 3 2 2 2 2 2" xfId="29182"/>
    <cellStyle name="Normal 3 2 6 2 3 2 2 2 2 2 2" xfId="57916"/>
    <cellStyle name="Normal 3 2 6 2 3 2 2 2 2 3" xfId="43592"/>
    <cellStyle name="Normal 3 2 6 2 3 2 2 2 3" xfId="22019"/>
    <cellStyle name="Normal 3 2 6 2 3 2 2 2 3 2" xfId="50754"/>
    <cellStyle name="Normal 3 2 6 2 3 2 2 2 4" xfId="36430"/>
    <cellStyle name="Normal 3 2 6 2 3 2 2 3" xfId="11217"/>
    <cellStyle name="Normal 3 2 6 2 3 2 2 3 2" xfId="25600"/>
    <cellStyle name="Normal 3 2 6 2 3 2 2 3 2 2" xfId="54335"/>
    <cellStyle name="Normal 3 2 6 2 3 2 2 3 3" xfId="40011"/>
    <cellStyle name="Normal 3 2 6 2 3 2 2 4" xfId="18437"/>
    <cellStyle name="Normal 3 2 6 2 3 2 2 4 2" xfId="47173"/>
    <cellStyle name="Normal 3 2 6 2 3 2 2 5" xfId="32849"/>
    <cellStyle name="Normal 3 2 6 2 3 2 3" xfId="5754"/>
    <cellStyle name="Normal 3 2 6 2 3 2 3 2" xfId="13014"/>
    <cellStyle name="Normal 3 2 6 2 3 2 3 2 2" xfId="27392"/>
    <cellStyle name="Normal 3 2 6 2 3 2 3 2 2 2" xfId="56126"/>
    <cellStyle name="Normal 3 2 6 2 3 2 3 2 3" xfId="41802"/>
    <cellStyle name="Normal 3 2 6 2 3 2 3 3" xfId="20229"/>
    <cellStyle name="Normal 3 2 6 2 3 2 3 3 2" xfId="48964"/>
    <cellStyle name="Normal 3 2 6 2 3 2 3 4" xfId="34640"/>
    <cellStyle name="Normal 3 2 6 2 3 2 4" xfId="9427"/>
    <cellStyle name="Normal 3 2 6 2 3 2 4 2" xfId="23810"/>
    <cellStyle name="Normal 3 2 6 2 3 2 4 2 2" xfId="52545"/>
    <cellStyle name="Normal 3 2 6 2 3 2 4 3" xfId="38221"/>
    <cellStyle name="Normal 3 2 6 2 3 2 5" xfId="16647"/>
    <cellStyle name="Normal 3 2 6 2 3 2 5 2" xfId="45383"/>
    <cellStyle name="Normal 3 2 6 2 3 2 6" xfId="31059"/>
    <cellStyle name="Normal 3 2 6 2 3 3" xfId="2989"/>
    <cellStyle name="Normal 3 2 6 2 3 3 2" xfId="6649"/>
    <cellStyle name="Normal 3 2 6 2 3 3 2 2" xfId="13909"/>
    <cellStyle name="Normal 3 2 6 2 3 3 2 2 2" xfId="28287"/>
    <cellStyle name="Normal 3 2 6 2 3 3 2 2 2 2" xfId="57021"/>
    <cellStyle name="Normal 3 2 6 2 3 3 2 2 3" xfId="42697"/>
    <cellStyle name="Normal 3 2 6 2 3 3 2 3" xfId="21124"/>
    <cellStyle name="Normal 3 2 6 2 3 3 2 3 2" xfId="49859"/>
    <cellStyle name="Normal 3 2 6 2 3 3 2 4" xfId="35535"/>
    <cellStyle name="Normal 3 2 6 2 3 3 3" xfId="10322"/>
    <cellStyle name="Normal 3 2 6 2 3 3 3 2" xfId="24705"/>
    <cellStyle name="Normal 3 2 6 2 3 3 3 2 2" xfId="53440"/>
    <cellStyle name="Normal 3 2 6 2 3 3 3 3" xfId="39116"/>
    <cellStyle name="Normal 3 2 6 2 3 3 4" xfId="17542"/>
    <cellStyle name="Normal 3 2 6 2 3 3 4 2" xfId="46278"/>
    <cellStyle name="Normal 3 2 6 2 3 3 5" xfId="31954"/>
    <cellStyle name="Normal 3 2 6 2 3 4" xfId="4854"/>
    <cellStyle name="Normal 3 2 6 2 3 4 2" xfId="12119"/>
    <cellStyle name="Normal 3 2 6 2 3 4 2 2" xfId="26497"/>
    <cellStyle name="Normal 3 2 6 2 3 4 2 2 2" xfId="55231"/>
    <cellStyle name="Normal 3 2 6 2 3 4 2 3" xfId="40907"/>
    <cellStyle name="Normal 3 2 6 2 3 4 3" xfId="19334"/>
    <cellStyle name="Normal 3 2 6 2 3 4 3 2" xfId="48069"/>
    <cellStyle name="Normal 3 2 6 2 3 4 4" xfId="33745"/>
    <cellStyle name="Normal 3 2 6 2 3 5" xfId="8526"/>
    <cellStyle name="Normal 3 2 6 2 3 5 2" xfId="22915"/>
    <cellStyle name="Normal 3 2 6 2 3 5 2 2" xfId="51650"/>
    <cellStyle name="Normal 3 2 6 2 3 5 3" xfId="37326"/>
    <cellStyle name="Normal 3 2 6 2 3 6" xfId="15752"/>
    <cellStyle name="Normal 3 2 6 2 3 6 2" xfId="44488"/>
    <cellStyle name="Normal 3 2 6 2 3 7" xfId="30164"/>
    <cellStyle name="Normal 3 2 6 2 4" xfId="1642"/>
    <cellStyle name="Normal 3 2 6 2 4 2" xfId="3438"/>
    <cellStyle name="Normal 3 2 6 2 4 2 2" xfId="7097"/>
    <cellStyle name="Normal 3 2 6 2 4 2 2 2" xfId="14357"/>
    <cellStyle name="Normal 3 2 6 2 4 2 2 2 2" xfId="28735"/>
    <cellStyle name="Normal 3 2 6 2 4 2 2 2 2 2" xfId="57469"/>
    <cellStyle name="Normal 3 2 6 2 4 2 2 2 3" xfId="43145"/>
    <cellStyle name="Normal 3 2 6 2 4 2 2 3" xfId="21572"/>
    <cellStyle name="Normal 3 2 6 2 4 2 2 3 2" xfId="50307"/>
    <cellStyle name="Normal 3 2 6 2 4 2 2 4" xfId="35983"/>
    <cellStyle name="Normal 3 2 6 2 4 2 3" xfId="10770"/>
    <cellStyle name="Normal 3 2 6 2 4 2 3 2" xfId="25153"/>
    <cellStyle name="Normal 3 2 6 2 4 2 3 2 2" xfId="53888"/>
    <cellStyle name="Normal 3 2 6 2 4 2 3 3" xfId="39564"/>
    <cellStyle name="Normal 3 2 6 2 4 2 4" xfId="17990"/>
    <cellStyle name="Normal 3 2 6 2 4 2 4 2" xfId="46726"/>
    <cellStyle name="Normal 3 2 6 2 4 2 5" xfId="32402"/>
    <cellStyle name="Normal 3 2 6 2 4 3" xfId="5307"/>
    <cellStyle name="Normal 3 2 6 2 4 3 2" xfId="12567"/>
    <cellStyle name="Normal 3 2 6 2 4 3 2 2" xfId="26945"/>
    <cellStyle name="Normal 3 2 6 2 4 3 2 2 2" xfId="55679"/>
    <cellStyle name="Normal 3 2 6 2 4 3 2 3" xfId="41355"/>
    <cellStyle name="Normal 3 2 6 2 4 3 3" xfId="19782"/>
    <cellStyle name="Normal 3 2 6 2 4 3 3 2" xfId="48517"/>
    <cellStyle name="Normal 3 2 6 2 4 3 4" xfId="34193"/>
    <cellStyle name="Normal 3 2 6 2 4 4" xfId="8980"/>
    <cellStyle name="Normal 3 2 6 2 4 4 2" xfId="23363"/>
    <cellStyle name="Normal 3 2 6 2 4 4 2 2" xfId="52098"/>
    <cellStyle name="Normal 3 2 6 2 4 4 3" xfId="37774"/>
    <cellStyle name="Normal 3 2 6 2 4 5" xfId="16200"/>
    <cellStyle name="Normal 3 2 6 2 4 5 2" xfId="44936"/>
    <cellStyle name="Normal 3 2 6 2 4 6" xfId="30612"/>
    <cellStyle name="Normal 3 2 6 2 5" xfId="2542"/>
    <cellStyle name="Normal 3 2 6 2 5 2" xfId="6202"/>
    <cellStyle name="Normal 3 2 6 2 5 2 2" xfId="13462"/>
    <cellStyle name="Normal 3 2 6 2 5 2 2 2" xfId="27840"/>
    <cellStyle name="Normal 3 2 6 2 5 2 2 2 2" xfId="56574"/>
    <cellStyle name="Normal 3 2 6 2 5 2 2 3" xfId="42250"/>
    <cellStyle name="Normal 3 2 6 2 5 2 3" xfId="20677"/>
    <cellStyle name="Normal 3 2 6 2 5 2 3 2" xfId="49412"/>
    <cellStyle name="Normal 3 2 6 2 5 2 4" xfId="35088"/>
    <cellStyle name="Normal 3 2 6 2 5 3" xfId="9875"/>
    <cellStyle name="Normal 3 2 6 2 5 3 2" xfId="24258"/>
    <cellStyle name="Normal 3 2 6 2 5 3 2 2" xfId="52993"/>
    <cellStyle name="Normal 3 2 6 2 5 3 3" xfId="38669"/>
    <cellStyle name="Normal 3 2 6 2 5 4" xfId="17095"/>
    <cellStyle name="Normal 3 2 6 2 5 4 2" xfId="45831"/>
    <cellStyle name="Normal 3 2 6 2 5 5" xfId="31507"/>
    <cellStyle name="Normal 3 2 6 2 6" xfId="4405"/>
    <cellStyle name="Normal 3 2 6 2 6 2" xfId="11672"/>
    <cellStyle name="Normal 3 2 6 2 6 2 2" xfId="26050"/>
    <cellStyle name="Normal 3 2 6 2 6 2 2 2" xfId="54784"/>
    <cellStyle name="Normal 3 2 6 2 6 2 3" xfId="40460"/>
    <cellStyle name="Normal 3 2 6 2 6 3" xfId="18887"/>
    <cellStyle name="Normal 3 2 6 2 6 3 2" xfId="47622"/>
    <cellStyle name="Normal 3 2 6 2 6 4" xfId="33298"/>
    <cellStyle name="Normal 3 2 6 2 7" xfId="8076"/>
    <cellStyle name="Normal 3 2 6 2 7 2" xfId="22468"/>
    <cellStyle name="Normal 3 2 6 2 7 2 2" xfId="51203"/>
    <cellStyle name="Normal 3 2 6 2 7 3" xfId="36879"/>
    <cellStyle name="Normal 3 2 6 2 8" xfId="15305"/>
    <cellStyle name="Normal 3 2 6 2 8 2" xfId="44041"/>
    <cellStyle name="Normal 3 2 6 2 9" xfId="29717"/>
    <cellStyle name="Normal 3 2 6 3" xfId="773"/>
    <cellStyle name="Normal 3 2 6 3 2" xfId="1222"/>
    <cellStyle name="Normal 3 2 6 3 2 2" xfId="2205"/>
    <cellStyle name="Normal 3 2 6 3 2 2 2" xfId="3997"/>
    <cellStyle name="Normal 3 2 6 3 2 2 2 2" xfId="7656"/>
    <cellStyle name="Normal 3 2 6 3 2 2 2 2 2" xfId="14916"/>
    <cellStyle name="Normal 3 2 6 3 2 2 2 2 2 2" xfId="29294"/>
    <cellStyle name="Normal 3 2 6 3 2 2 2 2 2 2 2" xfId="58028"/>
    <cellStyle name="Normal 3 2 6 3 2 2 2 2 2 3" xfId="43704"/>
    <cellStyle name="Normal 3 2 6 3 2 2 2 2 3" xfId="22131"/>
    <cellStyle name="Normal 3 2 6 3 2 2 2 2 3 2" xfId="50866"/>
    <cellStyle name="Normal 3 2 6 3 2 2 2 2 4" xfId="36542"/>
    <cellStyle name="Normal 3 2 6 3 2 2 2 3" xfId="11329"/>
    <cellStyle name="Normal 3 2 6 3 2 2 2 3 2" xfId="25712"/>
    <cellStyle name="Normal 3 2 6 3 2 2 2 3 2 2" xfId="54447"/>
    <cellStyle name="Normal 3 2 6 3 2 2 2 3 3" xfId="40123"/>
    <cellStyle name="Normal 3 2 6 3 2 2 2 4" xfId="18549"/>
    <cellStyle name="Normal 3 2 6 3 2 2 2 4 2" xfId="47285"/>
    <cellStyle name="Normal 3 2 6 3 2 2 2 5" xfId="32961"/>
    <cellStyle name="Normal 3 2 6 3 2 2 3" xfId="5866"/>
    <cellStyle name="Normal 3 2 6 3 2 2 3 2" xfId="13126"/>
    <cellStyle name="Normal 3 2 6 3 2 2 3 2 2" xfId="27504"/>
    <cellStyle name="Normal 3 2 6 3 2 2 3 2 2 2" xfId="56238"/>
    <cellStyle name="Normal 3 2 6 3 2 2 3 2 3" xfId="41914"/>
    <cellStyle name="Normal 3 2 6 3 2 2 3 3" xfId="20341"/>
    <cellStyle name="Normal 3 2 6 3 2 2 3 3 2" xfId="49076"/>
    <cellStyle name="Normal 3 2 6 3 2 2 3 4" xfId="34752"/>
    <cellStyle name="Normal 3 2 6 3 2 2 4" xfId="9539"/>
    <cellStyle name="Normal 3 2 6 3 2 2 4 2" xfId="23922"/>
    <cellStyle name="Normal 3 2 6 3 2 2 4 2 2" xfId="52657"/>
    <cellStyle name="Normal 3 2 6 3 2 2 4 3" xfId="38333"/>
    <cellStyle name="Normal 3 2 6 3 2 2 5" xfId="16759"/>
    <cellStyle name="Normal 3 2 6 3 2 2 5 2" xfId="45495"/>
    <cellStyle name="Normal 3 2 6 3 2 2 6" xfId="31171"/>
    <cellStyle name="Normal 3 2 6 3 2 3" xfId="3101"/>
    <cellStyle name="Normal 3 2 6 3 2 3 2" xfId="6761"/>
    <cellStyle name="Normal 3 2 6 3 2 3 2 2" xfId="14021"/>
    <cellStyle name="Normal 3 2 6 3 2 3 2 2 2" xfId="28399"/>
    <cellStyle name="Normal 3 2 6 3 2 3 2 2 2 2" xfId="57133"/>
    <cellStyle name="Normal 3 2 6 3 2 3 2 2 3" xfId="42809"/>
    <cellStyle name="Normal 3 2 6 3 2 3 2 3" xfId="21236"/>
    <cellStyle name="Normal 3 2 6 3 2 3 2 3 2" xfId="49971"/>
    <cellStyle name="Normal 3 2 6 3 2 3 2 4" xfId="35647"/>
    <cellStyle name="Normal 3 2 6 3 2 3 3" xfId="10434"/>
    <cellStyle name="Normal 3 2 6 3 2 3 3 2" xfId="24817"/>
    <cellStyle name="Normal 3 2 6 3 2 3 3 2 2" xfId="53552"/>
    <cellStyle name="Normal 3 2 6 3 2 3 3 3" xfId="39228"/>
    <cellStyle name="Normal 3 2 6 3 2 3 4" xfId="17654"/>
    <cellStyle name="Normal 3 2 6 3 2 3 4 2" xfId="46390"/>
    <cellStyle name="Normal 3 2 6 3 2 3 5" xfId="32066"/>
    <cellStyle name="Normal 3 2 6 3 2 4" xfId="4966"/>
    <cellStyle name="Normal 3 2 6 3 2 4 2" xfId="12231"/>
    <cellStyle name="Normal 3 2 6 3 2 4 2 2" xfId="26609"/>
    <cellStyle name="Normal 3 2 6 3 2 4 2 2 2" xfId="55343"/>
    <cellStyle name="Normal 3 2 6 3 2 4 2 3" xfId="41019"/>
    <cellStyle name="Normal 3 2 6 3 2 4 3" xfId="19446"/>
    <cellStyle name="Normal 3 2 6 3 2 4 3 2" xfId="48181"/>
    <cellStyle name="Normal 3 2 6 3 2 4 4" xfId="33857"/>
    <cellStyle name="Normal 3 2 6 3 2 5" xfId="8638"/>
    <cellStyle name="Normal 3 2 6 3 2 5 2" xfId="23027"/>
    <cellStyle name="Normal 3 2 6 3 2 5 2 2" xfId="51762"/>
    <cellStyle name="Normal 3 2 6 3 2 5 3" xfId="37438"/>
    <cellStyle name="Normal 3 2 6 3 2 6" xfId="15864"/>
    <cellStyle name="Normal 3 2 6 3 2 6 2" xfId="44600"/>
    <cellStyle name="Normal 3 2 6 3 2 7" xfId="30276"/>
    <cellStyle name="Normal 3 2 6 3 3" xfId="1758"/>
    <cellStyle name="Normal 3 2 6 3 3 2" xfId="3550"/>
    <cellStyle name="Normal 3 2 6 3 3 2 2" xfId="7209"/>
    <cellStyle name="Normal 3 2 6 3 3 2 2 2" xfId="14469"/>
    <cellStyle name="Normal 3 2 6 3 3 2 2 2 2" xfId="28847"/>
    <cellStyle name="Normal 3 2 6 3 3 2 2 2 2 2" xfId="57581"/>
    <cellStyle name="Normal 3 2 6 3 3 2 2 2 3" xfId="43257"/>
    <cellStyle name="Normal 3 2 6 3 3 2 2 3" xfId="21684"/>
    <cellStyle name="Normal 3 2 6 3 3 2 2 3 2" xfId="50419"/>
    <cellStyle name="Normal 3 2 6 3 3 2 2 4" xfId="36095"/>
    <cellStyle name="Normal 3 2 6 3 3 2 3" xfId="10882"/>
    <cellStyle name="Normal 3 2 6 3 3 2 3 2" xfId="25265"/>
    <cellStyle name="Normal 3 2 6 3 3 2 3 2 2" xfId="54000"/>
    <cellStyle name="Normal 3 2 6 3 3 2 3 3" xfId="39676"/>
    <cellStyle name="Normal 3 2 6 3 3 2 4" xfId="18102"/>
    <cellStyle name="Normal 3 2 6 3 3 2 4 2" xfId="46838"/>
    <cellStyle name="Normal 3 2 6 3 3 2 5" xfId="32514"/>
    <cellStyle name="Normal 3 2 6 3 3 3" xfId="5419"/>
    <cellStyle name="Normal 3 2 6 3 3 3 2" xfId="12679"/>
    <cellStyle name="Normal 3 2 6 3 3 3 2 2" xfId="27057"/>
    <cellStyle name="Normal 3 2 6 3 3 3 2 2 2" xfId="55791"/>
    <cellStyle name="Normal 3 2 6 3 3 3 2 3" xfId="41467"/>
    <cellStyle name="Normal 3 2 6 3 3 3 3" xfId="19894"/>
    <cellStyle name="Normal 3 2 6 3 3 3 3 2" xfId="48629"/>
    <cellStyle name="Normal 3 2 6 3 3 3 4" xfId="34305"/>
    <cellStyle name="Normal 3 2 6 3 3 4" xfId="9092"/>
    <cellStyle name="Normal 3 2 6 3 3 4 2" xfId="23475"/>
    <cellStyle name="Normal 3 2 6 3 3 4 2 2" xfId="52210"/>
    <cellStyle name="Normal 3 2 6 3 3 4 3" xfId="37886"/>
    <cellStyle name="Normal 3 2 6 3 3 5" xfId="16312"/>
    <cellStyle name="Normal 3 2 6 3 3 5 2" xfId="45048"/>
    <cellStyle name="Normal 3 2 6 3 3 6" xfId="30724"/>
    <cellStyle name="Normal 3 2 6 3 4" xfId="2654"/>
    <cellStyle name="Normal 3 2 6 3 4 2" xfId="6314"/>
    <cellStyle name="Normal 3 2 6 3 4 2 2" xfId="13574"/>
    <cellStyle name="Normal 3 2 6 3 4 2 2 2" xfId="27952"/>
    <cellStyle name="Normal 3 2 6 3 4 2 2 2 2" xfId="56686"/>
    <cellStyle name="Normal 3 2 6 3 4 2 2 3" xfId="42362"/>
    <cellStyle name="Normal 3 2 6 3 4 2 3" xfId="20789"/>
    <cellStyle name="Normal 3 2 6 3 4 2 3 2" xfId="49524"/>
    <cellStyle name="Normal 3 2 6 3 4 2 4" xfId="35200"/>
    <cellStyle name="Normal 3 2 6 3 4 3" xfId="9987"/>
    <cellStyle name="Normal 3 2 6 3 4 3 2" xfId="24370"/>
    <cellStyle name="Normal 3 2 6 3 4 3 2 2" xfId="53105"/>
    <cellStyle name="Normal 3 2 6 3 4 3 3" xfId="38781"/>
    <cellStyle name="Normal 3 2 6 3 4 4" xfId="17207"/>
    <cellStyle name="Normal 3 2 6 3 4 4 2" xfId="45943"/>
    <cellStyle name="Normal 3 2 6 3 4 5" xfId="31619"/>
    <cellStyle name="Normal 3 2 6 3 5" xfId="4518"/>
    <cellStyle name="Normal 3 2 6 3 5 2" xfId="11784"/>
    <cellStyle name="Normal 3 2 6 3 5 2 2" xfId="26162"/>
    <cellStyle name="Normal 3 2 6 3 5 2 2 2" xfId="54896"/>
    <cellStyle name="Normal 3 2 6 3 5 2 3" xfId="40572"/>
    <cellStyle name="Normal 3 2 6 3 5 3" xfId="18999"/>
    <cellStyle name="Normal 3 2 6 3 5 3 2" xfId="47734"/>
    <cellStyle name="Normal 3 2 6 3 5 4" xfId="33410"/>
    <cellStyle name="Normal 3 2 6 3 6" xfId="8191"/>
    <cellStyle name="Normal 3 2 6 3 6 2" xfId="22580"/>
    <cellStyle name="Normal 3 2 6 3 6 2 2" xfId="51315"/>
    <cellStyle name="Normal 3 2 6 3 6 3" xfId="36991"/>
    <cellStyle name="Normal 3 2 6 3 7" xfId="15417"/>
    <cellStyle name="Normal 3 2 6 3 7 2" xfId="44153"/>
    <cellStyle name="Normal 3 2 6 3 8" xfId="29829"/>
    <cellStyle name="Normal 3 2 6 4" xfId="998"/>
    <cellStyle name="Normal 3 2 6 4 2" xfId="1981"/>
    <cellStyle name="Normal 3 2 6 4 2 2" xfId="3773"/>
    <cellStyle name="Normal 3 2 6 4 2 2 2" xfId="7432"/>
    <cellStyle name="Normal 3 2 6 4 2 2 2 2" xfId="14692"/>
    <cellStyle name="Normal 3 2 6 4 2 2 2 2 2" xfId="29070"/>
    <cellStyle name="Normal 3 2 6 4 2 2 2 2 2 2" xfId="57804"/>
    <cellStyle name="Normal 3 2 6 4 2 2 2 2 3" xfId="43480"/>
    <cellStyle name="Normal 3 2 6 4 2 2 2 3" xfId="21907"/>
    <cellStyle name="Normal 3 2 6 4 2 2 2 3 2" xfId="50642"/>
    <cellStyle name="Normal 3 2 6 4 2 2 2 4" xfId="36318"/>
    <cellStyle name="Normal 3 2 6 4 2 2 3" xfId="11105"/>
    <cellStyle name="Normal 3 2 6 4 2 2 3 2" xfId="25488"/>
    <cellStyle name="Normal 3 2 6 4 2 2 3 2 2" xfId="54223"/>
    <cellStyle name="Normal 3 2 6 4 2 2 3 3" xfId="39899"/>
    <cellStyle name="Normal 3 2 6 4 2 2 4" xfId="18325"/>
    <cellStyle name="Normal 3 2 6 4 2 2 4 2" xfId="47061"/>
    <cellStyle name="Normal 3 2 6 4 2 2 5" xfId="32737"/>
    <cellStyle name="Normal 3 2 6 4 2 3" xfId="5642"/>
    <cellStyle name="Normal 3 2 6 4 2 3 2" xfId="12902"/>
    <cellStyle name="Normal 3 2 6 4 2 3 2 2" xfId="27280"/>
    <cellStyle name="Normal 3 2 6 4 2 3 2 2 2" xfId="56014"/>
    <cellStyle name="Normal 3 2 6 4 2 3 2 3" xfId="41690"/>
    <cellStyle name="Normal 3 2 6 4 2 3 3" xfId="20117"/>
    <cellStyle name="Normal 3 2 6 4 2 3 3 2" xfId="48852"/>
    <cellStyle name="Normal 3 2 6 4 2 3 4" xfId="34528"/>
    <cellStyle name="Normal 3 2 6 4 2 4" xfId="9315"/>
    <cellStyle name="Normal 3 2 6 4 2 4 2" xfId="23698"/>
    <cellStyle name="Normal 3 2 6 4 2 4 2 2" xfId="52433"/>
    <cellStyle name="Normal 3 2 6 4 2 4 3" xfId="38109"/>
    <cellStyle name="Normal 3 2 6 4 2 5" xfId="16535"/>
    <cellStyle name="Normal 3 2 6 4 2 5 2" xfId="45271"/>
    <cellStyle name="Normal 3 2 6 4 2 6" xfId="30947"/>
    <cellStyle name="Normal 3 2 6 4 3" xfId="2877"/>
    <cellStyle name="Normal 3 2 6 4 3 2" xfId="6537"/>
    <cellStyle name="Normal 3 2 6 4 3 2 2" xfId="13797"/>
    <cellStyle name="Normal 3 2 6 4 3 2 2 2" xfId="28175"/>
    <cellStyle name="Normal 3 2 6 4 3 2 2 2 2" xfId="56909"/>
    <cellStyle name="Normal 3 2 6 4 3 2 2 3" xfId="42585"/>
    <cellStyle name="Normal 3 2 6 4 3 2 3" xfId="21012"/>
    <cellStyle name="Normal 3 2 6 4 3 2 3 2" xfId="49747"/>
    <cellStyle name="Normal 3 2 6 4 3 2 4" xfId="35423"/>
    <cellStyle name="Normal 3 2 6 4 3 3" xfId="10210"/>
    <cellStyle name="Normal 3 2 6 4 3 3 2" xfId="24593"/>
    <cellStyle name="Normal 3 2 6 4 3 3 2 2" xfId="53328"/>
    <cellStyle name="Normal 3 2 6 4 3 3 3" xfId="39004"/>
    <cellStyle name="Normal 3 2 6 4 3 4" xfId="17430"/>
    <cellStyle name="Normal 3 2 6 4 3 4 2" xfId="46166"/>
    <cellStyle name="Normal 3 2 6 4 3 5" xfId="31842"/>
    <cellStyle name="Normal 3 2 6 4 4" xfId="4742"/>
    <cellStyle name="Normal 3 2 6 4 4 2" xfId="12007"/>
    <cellStyle name="Normal 3 2 6 4 4 2 2" xfId="26385"/>
    <cellStyle name="Normal 3 2 6 4 4 2 2 2" xfId="55119"/>
    <cellStyle name="Normal 3 2 6 4 4 2 3" xfId="40795"/>
    <cellStyle name="Normal 3 2 6 4 4 3" xfId="19222"/>
    <cellStyle name="Normal 3 2 6 4 4 3 2" xfId="47957"/>
    <cellStyle name="Normal 3 2 6 4 4 4" xfId="33633"/>
    <cellStyle name="Normal 3 2 6 4 5" xfId="8414"/>
    <cellStyle name="Normal 3 2 6 4 5 2" xfId="22803"/>
    <cellStyle name="Normal 3 2 6 4 5 2 2" xfId="51538"/>
    <cellStyle name="Normal 3 2 6 4 5 3" xfId="37214"/>
    <cellStyle name="Normal 3 2 6 4 6" xfId="15640"/>
    <cellStyle name="Normal 3 2 6 4 6 2" xfId="44376"/>
    <cellStyle name="Normal 3 2 6 4 7" xfId="30052"/>
    <cellStyle name="Normal 3 2 6 5" xfId="1522"/>
    <cellStyle name="Normal 3 2 6 5 2" xfId="3326"/>
    <cellStyle name="Normal 3 2 6 5 2 2" xfId="6985"/>
    <cellStyle name="Normal 3 2 6 5 2 2 2" xfId="14245"/>
    <cellStyle name="Normal 3 2 6 5 2 2 2 2" xfId="28623"/>
    <cellStyle name="Normal 3 2 6 5 2 2 2 2 2" xfId="57357"/>
    <cellStyle name="Normal 3 2 6 5 2 2 2 3" xfId="43033"/>
    <cellStyle name="Normal 3 2 6 5 2 2 3" xfId="21460"/>
    <cellStyle name="Normal 3 2 6 5 2 2 3 2" xfId="50195"/>
    <cellStyle name="Normal 3 2 6 5 2 2 4" xfId="35871"/>
    <cellStyle name="Normal 3 2 6 5 2 3" xfId="10658"/>
    <cellStyle name="Normal 3 2 6 5 2 3 2" xfId="25041"/>
    <cellStyle name="Normal 3 2 6 5 2 3 2 2" xfId="53776"/>
    <cellStyle name="Normal 3 2 6 5 2 3 3" xfId="39452"/>
    <cellStyle name="Normal 3 2 6 5 2 4" xfId="17878"/>
    <cellStyle name="Normal 3 2 6 5 2 4 2" xfId="46614"/>
    <cellStyle name="Normal 3 2 6 5 2 5" xfId="32290"/>
    <cellStyle name="Normal 3 2 6 5 3" xfId="5195"/>
    <cellStyle name="Normal 3 2 6 5 3 2" xfId="12455"/>
    <cellStyle name="Normal 3 2 6 5 3 2 2" xfId="26833"/>
    <cellStyle name="Normal 3 2 6 5 3 2 2 2" xfId="55567"/>
    <cellStyle name="Normal 3 2 6 5 3 2 3" xfId="41243"/>
    <cellStyle name="Normal 3 2 6 5 3 3" xfId="19670"/>
    <cellStyle name="Normal 3 2 6 5 3 3 2" xfId="48405"/>
    <cellStyle name="Normal 3 2 6 5 3 4" xfId="34081"/>
    <cellStyle name="Normal 3 2 6 5 4" xfId="8868"/>
    <cellStyle name="Normal 3 2 6 5 4 2" xfId="23251"/>
    <cellStyle name="Normal 3 2 6 5 4 2 2" xfId="51986"/>
    <cellStyle name="Normal 3 2 6 5 4 3" xfId="37662"/>
    <cellStyle name="Normal 3 2 6 5 5" xfId="16088"/>
    <cellStyle name="Normal 3 2 6 5 5 2" xfId="44824"/>
    <cellStyle name="Normal 3 2 6 5 6" xfId="30500"/>
    <cellStyle name="Normal 3 2 6 6" xfId="2430"/>
    <cellStyle name="Normal 3 2 6 6 2" xfId="6090"/>
    <cellStyle name="Normal 3 2 6 6 2 2" xfId="13350"/>
    <cellStyle name="Normal 3 2 6 6 2 2 2" xfId="27728"/>
    <cellStyle name="Normal 3 2 6 6 2 2 2 2" xfId="56462"/>
    <cellStyle name="Normal 3 2 6 6 2 2 3" xfId="42138"/>
    <cellStyle name="Normal 3 2 6 6 2 3" xfId="20565"/>
    <cellStyle name="Normal 3 2 6 6 2 3 2" xfId="49300"/>
    <cellStyle name="Normal 3 2 6 6 2 4" xfId="34976"/>
    <cellStyle name="Normal 3 2 6 6 3" xfId="9763"/>
    <cellStyle name="Normal 3 2 6 6 3 2" xfId="24146"/>
    <cellStyle name="Normal 3 2 6 6 3 2 2" xfId="52881"/>
    <cellStyle name="Normal 3 2 6 6 3 3" xfId="38557"/>
    <cellStyle name="Normal 3 2 6 6 4" xfId="16983"/>
    <cellStyle name="Normal 3 2 6 6 4 2" xfId="45719"/>
    <cellStyle name="Normal 3 2 6 6 5" xfId="31395"/>
    <cellStyle name="Normal 3 2 6 7" xfId="4289"/>
    <cellStyle name="Normal 3 2 6 7 2" xfId="11559"/>
    <cellStyle name="Normal 3 2 6 7 2 2" xfId="25938"/>
    <cellStyle name="Normal 3 2 6 7 2 2 2" xfId="54672"/>
    <cellStyle name="Normal 3 2 6 7 2 3" xfId="40348"/>
    <cellStyle name="Normal 3 2 6 7 3" xfId="18775"/>
    <cellStyle name="Normal 3 2 6 7 3 2" xfId="47510"/>
    <cellStyle name="Normal 3 2 6 7 4" xfId="33186"/>
    <cellStyle name="Normal 3 2 6 8" xfId="7958"/>
    <cellStyle name="Normal 3 2 6 8 2" xfId="22356"/>
    <cellStyle name="Normal 3 2 6 8 2 2" xfId="51091"/>
    <cellStyle name="Normal 3 2 6 8 3" xfId="36767"/>
    <cellStyle name="Normal 3 2 6 9" xfId="15193"/>
    <cellStyle name="Normal 3 2 6 9 2" xfId="43929"/>
    <cellStyle name="Normal 3 2 7" xfId="527"/>
    <cellStyle name="Normal 3 2 7 2" xfId="830"/>
    <cellStyle name="Normal 3 2 7 2 2" xfId="1278"/>
    <cellStyle name="Normal 3 2 7 2 2 2" xfId="2261"/>
    <cellStyle name="Normal 3 2 7 2 2 2 2" xfId="4053"/>
    <cellStyle name="Normal 3 2 7 2 2 2 2 2" xfId="7712"/>
    <cellStyle name="Normal 3 2 7 2 2 2 2 2 2" xfId="14972"/>
    <cellStyle name="Normal 3 2 7 2 2 2 2 2 2 2" xfId="29350"/>
    <cellStyle name="Normal 3 2 7 2 2 2 2 2 2 2 2" xfId="58084"/>
    <cellStyle name="Normal 3 2 7 2 2 2 2 2 2 3" xfId="43760"/>
    <cellStyle name="Normal 3 2 7 2 2 2 2 2 3" xfId="22187"/>
    <cellStyle name="Normal 3 2 7 2 2 2 2 2 3 2" xfId="50922"/>
    <cellStyle name="Normal 3 2 7 2 2 2 2 2 4" xfId="36598"/>
    <cellStyle name="Normal 3 2 7 2 2 2 2 3" xfId="11385"/>
    <cellStyle name="Normal 3 2 7 2 2 2 2 3 2" xfId="25768"/>
    <cellStyle name="Normal 3 2 7 2 2 2 2 3 2 2" xfId="54503"/>
    <cellStyle name="Normal 3 2 7 2 2 2 2 3 3" xfId="40179"/>
    <cellStyle name="Normal 3 2 7 2 2 2 2 4" xfId="18605"/>
    <cellStyle name="Normal 3 2 7 2 2 2 2 4 2" xfId="47341"/>
    <cellStyle name="Normal 3 2 7 2 2 2 2 5" xfId="33017"/>
    <cellStyle name="Normal 3 2 7 2 2 2 3" xfId="5922"/>
    <cellStyle name="Normal 3 2 7 2 2 2 3 2" xfId="13182"/>
    <cellStyle name="Normal 3 2 7 2 2 2 3 2 2" xfId="27560"/>
    <cellStyle name="Normal 3 2 7 2 2 2 3 2 2 2" xfId="56294"/>
    <cellStyle name="Normal 3 2 7 2 2 2 3 2 3" xfId="41970"/>
    <cellStyle name="Normal 3 2 7 2 2 2 3 3" xfId="20397"/>
    <cellStyle name="Normal 3 2 7 2 2 2 3 3 2" xfId="49132"/>
    <cellStyle name="Normal 3 2 7 2 2 2 3 4" xfId="34808"/>
    <cellStyle name="Normal 3 2 7 2 2 2 4" xfId="9595"/>
    <cellStyle name="Normal 3 2 7 2 2 2 4 2" xfId="23978"/>
    <cellStyle name="Normal 3 2 7 2 2 2 4 2 2" xfId="52713"/>
    <cellStyle name="Normal 3 2 7 2 2 2 4 3" xfId="38389"/>
    <cellStyle name="Normal 3 2 7 2 2 2 5" xfId="16815"/>
    <cellStyle name="Normal 3 2 7 2 2 2 5 2" xfId="45551"/>
    <cellStyle name="Normal 3 2 7 2 2 2 6" xfId="31227"/>
    <cellStyle name="Normal 3 2 7 2 2 3" xfId="3157"/>
    <cellStyle name="Normal 3 2 7 2 2 3 2" xfId="6817"/>
    <cellStyle name="Normal 3 2 7 2 2 3 2 2" xfId="14077"/>
    <cellStyle name="Normal 3 2 7 2 2 3 2 2 2" xfId="28455"/>
    <cellStyle name="Normal 3 2 7 2 2 3 2 2 2 2" xfId="57189"/>
    <cellStyle name="Normal 3 2 7 2 2 3 2 2 3" xfId="42865"/>
    <cellStyle name="Normal 3 2 7 2 2 3 2 3" xfId="21292"/>
    <cellStyle name="Normal 3 2 7 2 2 3 2 3 2" xfId="50027"/>
    <cellStyle name="Normal 3 2 7 2 2 3 2 4" xfId="35703"/>
    <cellStyle name="Normal 3 2 7 2 2 3 3" xfId="10490"/>
    <cellStyle name="Normal 3 2 7 2 2 3 3 2" xfId="24873"/>
    <cellStyle name="Normal 3 2 7 2 2 3 3 2 2" xfId="53608"/>
    <cellStyle name="Normal 3 2 7 2 2 3 3 3" xfId="39284"/>
    <cellStyle name="Normal 3 2 7 2 2 3 4" xfId="17710"/>
    <cellStyle name="Normal 3 2 7 2 2 3 4 2" xfId="46446"/>
    <cellStyle name="Normal 3 2 7 2 2 3 5" xfId="32122"/>
    <cellStyle name="Normal 3 2 7 2 2 4" xfId="5022"/>
    <cellStyle name="Normal 3 2 7 2 2 4 2" xfId="12287"/>
    <cellStyle name="Normal 3 2 7 2 2 4 2 2" xfId="26665"/>
    <cellStyle name="Normal 3 2 7 2 2 4 2 2 2" xfId="55399"/>
    <cellStyle name="Normal 3 2 7 2 2 4 2 3" xfId="41075"/>
    <cellStyle name="Normal 3 2 7 2 2 4 3" xfId="19502"/>
    <cellStyle name="Normal 3 2 7 2 2 4 3 2" xfId="48237"/>
    <cellStyle name="Normal 3 2 7 2 2 4 4" xfId="33913"/>
    <cellStyle name="Normal 3 2 7 2 2 5" xfId="8694"/>
    <cellStyle name="Normal 3 2 7 2 2 5 2" xfId="23083"/>
    <cellStyle name="Normal 3 2 7 2 2 5 2 2" xfId="51818"/>
    <cellStyle name="Normal 3 2 7 2 2 5 3" xfId="37494"/>
    <cellStyle name="Normal 3 2 7 2 2 6" xfId="15920"/>
    <cellStyle name="Normal 3 2 7 2 2 6 2" xfId="44656"/>
    <cellStyle name="Normal 3 2 7 2 2 7" xfId="30332"/>
    <cellStyle name="Normal 3 2 7 2 3" xfId="1814"/>
    <cellStyle name="Normal 3 2 7 2 3 2" xfId="3606"/>
    <cellStyle name="Normal 3 2 7 2 3 2 2" xfId="7265"/>
    <cellStyle name="Normal 3 2 7 2 3 2 2 2" xfId="14525"/>
    <cellStyle name="Normal 3 2 7 2 3 2 2 2 2" xfId="28903"/>
    <cellStyle name="Normal 3 2 7 2 3 2 2 2 2 2" xfId="57637"/>
    <cellStyle name="Normal 3 2 7 2 3 2 2 2 3" xfId="43313"/>
    <cellStyle name="Normal 3 2 7 2 3 2 2 3" xfId="21740"/>
    <cellStyle name="Normal 3 2 7 2 3 2 2 3 2" xfId="50475"/>
    <cellStyle name="Normal 3 2 7 2 3 2 2 4" xfId="36151"/>
    <cellStyle name="Normal 3 2 7 2 3 2 3" xfId="10938"/>
    <cellStyle name="Normal 3 2 7 2 3 2 3 2" xfId="25321"/>
    <cellStyle name="Normal 3 2 7 2 3 2 3 2 2" xfId="54056"/>
    <cellStyle name="Normal 3 2 7 2 3 2 3 3" xfId="39732"/>
    <cellStyle name="Normal 3 2 7 2 3 2 4" xfId="18158"/>
    <cellStyle name="Normal 3 2 7 2 3 2 4 2" xfId="46894"/>
    <cellStyle name="Normal 3 2 7 2 3 2 5" xfId="32570"/>
    <cellStyle name="Normal 3 2 7 2 3 3" xfId="5475"/>
    <cellStyle name="Normal 3 2 7 2 3 3 2" xfId="12735"/>
    <cellStyle name="Normal 3 2 7 2 3 3 2 2" xfId="27113"/>
    <cellStyle name="Normal 3 2 7 2 3 3 2 2 2" xfId="55847"/>
    <cellStyle name="Normal 3 2 7 2 3 3 2 3" xfId="41523"/>
    <cellStyle name="Normal 3 2 7 2 3 3 3" xfId="19950"/>
    <cellStyle name="Normal 3 2 7 2 3 3 3 2" xfId="48685"/>
    <cellStyle name="Normal 3 2 7 2 3 3 4" xfId="34361"/>
    <cellStyle name="Normal 3 2 7 2 3 4" xfId="9148"/>
    <cellStyle name="Normal 3 2 7 2 3 4 2" xfId="23531"/>
    <cellStyle name="Normal 3 2 7 2 3 4 2 2" xfId="52266"/>
    <cellStyle name="Normal 3 2 7 2 3 4 3" xfId="37942"/>
    <cellStyle name="Normal 3 2 7 2 3 5" xfId="16368"/>
    <cellStyle name="Normal 3 2 7 2 3 5 2" xfId="45104"/>
    <cellStyle name="Normal 3 2 7 2 3 6" xfId="30780"/>
    <cellStyle name="Normal 3 2 7 2 4" xfId="2710"/>
    <cellStyle name="Normal 3 2 7 2 4 2" xfId="6370"/>
    <cellStyle name="Normal 3 2 7 2 4 2 2" xfId="13630"/>
    <cellStyle name="Normal 3 2 7 2 4 2 2 2" xfId="28008"/>
    <cellStyle name="Normal 3 2 7 2 4 2 2 2 2" xfId="56742"/>
    <cellStyle name="Normal 3 2 7 2 4 2 2 3" xfId="42418"/>
    <cellStyle name="Normal 3 2 7 2 4 2 3" xfId="20845"/>
    <cellStyle name="Normal 3 2 7 2 4 2 3 2" xfId="49580"/>
    <cellStyle name="Normal 3 2 7 2 4 2 4" xfId="35256"/>
    <cellStyle name="Normal 3 2 7 2 4 3" xfId="10043"/>
    <cellStyle name="Normal 3 2 7 2 4 3 2" xfId="24426"/>
    <cellStyle name="Normal 3 2 7 2 4 3 2 2" xfId="53161"/>
    <cellStyle name="Normal 3 2 7 2 4 3 3" xfId="38837"/>
    <cellStyle name="Normal 3 2 7 2 4 4" xfId="17263"/>
    <cellStyle name="Normal 3 2 7 2 4 4 2" xfId="45999"/>
    <cellStyle name="Normal 3 2 7 2 4 5" xfId="31675"/>
    <cellStyle name="Normal 3 2 7 2 5" xfId="4575"/>
    <cellStyle name="Normal 3 2 7 2 5 2" xfId="11840"/>
    <cellStyle name="Normal 3 2 7 2 5 2 2" xfId="26218"/>
    <cellStyle name="Normal 3 2 7 2 5 2 2 2" xfId="54952"/>
    <cellStyle name="Normal 3 2 7 2 5 2 3" xfId="40628"/>
    <cellStyle name="Normal 3 2 7 2 5 3" xfId="19055"/>
    <cellStyle name="Normal 3 2 7 2 5 3 2" xfId="47790"/>
    <cellStyle name="Normal 3 2 7 2 5 4" xfId="33466"/>
    <cellStyle name="Normal 3 2 7 2 6" xfId="8247"/>
    <cellStyle name="Normal 3 2 7 2 6 2" xfId="22636"/>
    <cellStyle name="Normal 3 2 7 2 6 2 2" xfId="51371"/>
    <cellStyle name="Normal 3 2 7 2 6 3" xfId="37047"/>
    <cellStyle name="Normal 3 2 7 2 7" xfId="15473"/>
    <cellStyle name="Normal 3 2 7 2 7 2" xfId="44209"/>
    <cellStyle name="Normal 3 2 7 2 8" xfId="29885"/>
    <cellStyle name="Normal 3 2 7 3" xfId="1054"/>
    <cellStyle name="Normal 3 2 7 3 2" xfId="2037"/>
    <cellStyle name="Normal 3 2 7 3 2 2" xfId="3829"/>
    <cellStyle name="Normal 3 2 7 3 2 2 2" xfId="7488"/>
    <cellStyle name="Normal 3 2 7 3 2 2 2 2" xfId="14748"/>
    <cellStyle name="Normal 3 2 7 3 2 2 2 2 2" xfId="29126"/>
    <cellStyle name="Normal 3 2 7 3 2 2 2 2 2 2" xfId="57860"/>
    <cellStyle name="Normal 3 2 7 3 2 2 2 2 3" xfId="43536"/>
    <cellStyle name="Normal 3 2 7 3 2 2 2 3" xfId="21963"/>
    <cellStyle name="Normal 3 2 7 3 2 2 2 3 2" xfId="50698"/>
    <cellStyle name="Normal 3 2 7 3 2 2 2 4" xfId="36374"/>
    <cellStyle name="Normal 3 2 7 3 2 2 3" xfId="11161"/>
    <cellStyle name="Normal 3 2 7 3 2 2 3 2" xfId="25544"/>
    <cellStyle name="Normal 3 2 7 3 2 2 3 2 2" xfId="54279"/>
    <cellStyle name="Normal 3 2 7 3 2 2 3 3" xfId="39955"/>
    <cellStyle name="Normal 3 2 7 3 2 2 4" xfId="18381"/>
    <cellStyle name="Normal 3 2 7 3 2 2 4 2" xfId="47117"/>
    <cellStyle name="Normal 3 2 7 3 2 2 5" xfId="32793"/>
    <cellStyle name="Normal 3 2 7 3 2 3" xfId="5698"/>
    <cellStyle name="Normal 3 2 7 3 2 3 2" xfId="12958"/>
    <cellStyle name="Normal 3 2 7 3 2 3 2 2" xfId="27336"/>
    <cellStyle name="Normal 3 2 7 3 2 3 2 2 2" xfId="56070"/>
    <cellStyle name="Normal 3 2 7 3 2 3 2 3" xfId="41746"/>
    <cellStyle name="Normal 3 2 7 3 2 3 3" xfId="20173"/>
    <cellStyle name="Normal 3 2 7 3 2 3 3 2" xfId="48908"/>
    <cellStyle name="Normal 3 2 7 3 2 3 4" xfId="34584"/>
    <cellStyle name="Normal 3 2 7 3 2 4" xfId="9371"/>
    <cellStyle name="Normal 3 2 7 3 2 4 2" xfId="23754"/>
    <cellStyle name="Normal 3 2 7 3 2 4 2 2" xfId="52489"/>
    <cellStyle name="Normal 3 2 7 3 2 4 3" xfId="38165"/>
    <cellStyle name="Normal 3 2 7 3 2 5" xfId="16591"/>
    <cellStyle name="Normal 3 2 7 3 2 5 2" xfId="45327"/>
    <cellStyle name="Normal 3 2 7 3 2 6" xfId="31003"/>
    <cellStyle name="Normal 3 2 7 3 3" xfId="2933"/>
    <cellStyle name="Normal 3 2 7 3 3 2" xfId="6593"/>
    <cellStyle name="Normal 3 2 7 3 3 2 2" xfId="13853"/>
    <cellStyle name="Normal 3 2 7 3 3 2 2 2" xfId="28231"/>
    <cellStyle name="Normal 3 2 7 3 3 2 2 2 2" xfId="56965"/>
    <cellStyle name="Normal 3 2 7 3 3 2 2 3" xfId="42641"/>
    <cellStyle name="Normal 3 2 7 3 3 2 3" xfId="21068"/>
    <cellStyle name="Normal 3 2 7 3 3 2 3 2" xfId="49803"/>
    <cellStyle name="Normal 3 2 7 3 3 2 4" xfId="35479"/>
    <cellStyle name="Normal 3 2 7 3 3 3" xfId="10266"/>
    <cellStyle name="Normal 3 2 7 3 3 3 2" xfId="24649"/>
    <cellStyle name="Normal 3 2 7 3 3 3 2 2" xfId="53384"/>
    <cellStyle name="Normal 3 2 7 3 3 3 3" xfId="39060"/>
    <cellStyle name="Normal 3 2 7 3 3 4" xfId="17486"/>
    <cellStyle name="Normal 3 2 7 3 3 4 2" xfId="46222"/>
    <cellStyle name="Normal 3 2 7 3 3 5" xfId="31898"/>
    <cellStyle name="Normal 3 2 7 3 4" xfId="4798"/>
    <cellStyle name="Normal 3 2 7 3 4 2" xfId="12063"/>
    <cellStyle name="Normal 3 2 7 3 4 2 2" xfId="26441"/>
    <cellStyle name="Normal 3 2 7 3 4 2 2 2" xfId="55175"/>
    <cellStyle name="Normal 3 2 7 3 4 2 3" xfId="40851"/>
    <cellStyle name="Normal 3 2 7 3 4 3" xfId="19278"/>
    <cellStyle name="Normal 3 2 7 3 4 3 2" xfId="48013"/>
    <cellStyle name="Normal 3 2 7 3 4 4" xfId="33689"/>
    <cellStyle name="Normal 3 2 7 3 5" xfId="8470"/>
    <cellStyle name="Normal 3 2 7 3 5 2" xfId="22859"/>
    <cellStyle name="Normal 3 2 7 3 5 2 2" xfId="51594"/>
    <cellStyle name="Normal 3 2 7 3 5 3" xfId="37270"/>
    <cellStyle name="Normal 3 2 7 3 6" xfId="15696"/>
    <cellStyle name="Normal 3 2 7 3 6 2" xfId="44432"/>
    <cellStyle name="Normal 3 2 7 3 7" xfId="30108"/>
    <cellStyle name="Normal 3 2 7 4" xfId="1584"/>
    <cellStyle name="Normal 3 2 7 4 2" xfId="3382"/>
    <cellStyle name="Normal 3 2 7 4 2 2" xfId="7041"/>
    <cellStyle name="Normal 3 2 7 4 2 2 2" xfId="14301"/>
    <cellStyle name="Normal 3 2 7 4 2 2 2 2" xfId="28679"/>
    <cellStyle name="Normal 3 2 7 4 2 2 2 2 2" xfId="57413"/>
    <cellStyle name="Normal 3 2 7 4 2 2 2 3" xfId="43089"/>
    <cellStyle name="Normal 3 2 7 4 2 2 3" xfId="21516"/>
    <cellStyle name="Normal 3 2 7 4 2 2 3 2" xfId="50251"/>
    <cellStyle name="Normal 3 2 7 4 2 2 4" xfId="35927"/>
    <cellStyle name="Normal 3 2 7 4 2 3" xfId="10714"/>
    <cellStyle name="Normal 3 2 7 4 2 3 2" xfId="25097"/>
    <cellStyle name="Normal 3 2 7 4 2 3 2 2" xfId="53832"/>
    <cellStyle name="Normal 3 2 7 4 2 3 3" xfId="39508"/>
    <cellStyle name="Normal 3 2 7 4 2 4" xfId="17934"/>
    <cellStyle name="Normal 3 2 7 4 2 4 2" xfId="46670"/>
    <cellStyle name="Normal 3 2 7 4 2 5" xfId="32346"/>
    <cellStyle name="Normal 3 2 7 4 3" xfId="5251"/>
    <cellStyle name="Normal 3 2 7 4 3 2" xfId="12511"/>
    <cellStyle name="Normal 3 2 7 4 3 2 2" xfId="26889"/>
    <cellStyle name="Normal 3 2 7 4 3 2 2 2" xfId="55623"/>
    <cellStyle name="Normal 3 2 7 4 3 2 3" xfId="41299"/>
    <cellStyle name="Normal 3 2 7 4 3 3" xfId="19726"/>
    <cellStyle name="Normal 3 2 7 4 3 3 2" xfId="48461"/>
    <cellStyle name="Normal 3 2 7 4 3 4" xfId="34137"/>
    <cellStyle name="Normal 3 2 7 4 4" xfId="8924"/>
    <cellStyle name="Normal 3 2 7 4 4 2" xfId="23307"/>
    <cellStyle name="Normal 3 2 7 4 4 2 2" xfId="52042"/>
    <cellStyle name="Normal 3 2 7 4 4 3" xfId="37718"/>
    <cellStyle name="Normal 3 2 7 4 5" xfId="16144"/>
    <cellStyle name="Normal 3 2 7 4 5 2" xfId="44880"/>
    <cellStyle name="Normal 3 2 7 4 6" xfId="30556"/>
    <cellStyle name="Normal 3 2 7 5" xfId="2486"/>
    <cellStyle name="Normal 3 2 7 5 2" xfId="6146"/>
    <cellStyle name="Normal 3 2 7 5 2 2" xfId="13406"/>
    <cellStyle name="Normal 3 2 7 5 2 2 2" xfId="27784"/>
    <cellStyle name="Normal 3 2 7 5 2 2 2 2" xfId="56518"/>
    <cellStyle name="Normal 3 2 7 5 2 2 3" xfId="42194"/>
    <cellStyle name="Normal 3 2 7 5 2 3" xfId="20621"/>
    <cellStyle name="Normal 3 2 7 5 2 3 2" xfId="49356"/>
    <cellStyle name="Normal 3 2 7 5 2 4" xfId="35032"/>
    <cellStyle name="Normal 3 2 7 5 3" xfId="9819"/>
    <cellStyle name="Normal 3 2 7 5 3 2" xfId="24202"/>
    <cellStyle name="Normal 3 2 7 5 3 2 2" xfId="52937"/>
    <cellStyle name="Normal 3 2 7 5 3 3" xfId="38613"/>
    <cellStyle name="Normal 3 2 7 5 4" xfId="17039"/>
    <cellStyle name="Normal 3 2 7 5 4 2" xfId="45775"/>
    <cellStyle name="Normal 3 2 7 5 5" xfId="31451"/>
    <cellStyle name="Normal 3 2 7 6" xfId="4348"/>
    <cellStyle name="Normal 3 2 7 6 2" xfId="11616"/>
    <cellStyle name="Normal 3 2 7 6 2 2" xfId="25994"/>
    <cellStyle name="Normal 3 2 7 6 2 2 2" xfId="54728"/>
    <cellStyle name="Normal 3 2 7 6 2 3" xfId="40404"/>
    <cellStyle name="Normal 3 2 7 6 3" xfId="18831"/>
    <cellStyle name="Normal 3 2 7 6 3 2" xfId="47566"/>
    <cellStyle name="Normal 3 2 7 6 4" xfId="33242"/>
    <cellStyle name="Normal 3 2 7 7" xfId="8018"/>
    <cellStyle name="Normal 3 2 7 7 2" xfId="22412"/>
    <cellStyle name="Normal 3 2 7 7 2 2" xfId="51147"/>
    <cellStyle name="Normal 3 2 7 7 3" xfId="36823"/>
    <cellStyle name="Normal 3 2 7 8" xfId="15249"/>
    <cellStyle name="Normal 3 2 7 8 2" xfId="43985"/>
    <cellStyle name="Normal 3 2 7 9" xfId="29661"/>
    <cellStyle name="Normal 3 2 8" xfId="715"/>
    <cellStyle name="Normal 3 2 8 2" xfId="1166"/>
    <cellStyle name="Normal 3 2 8 2 2" xfId="2149"/>
    <cellStyle name="Normal 3 2 8 2 2 2" xfId="3941"/>
    <cellStyle name="Normal 3 2 8 2 2 2 2" xfId="7600"/>
    <cellStyle name="Normal 3 2 8 2 2 2 2 2" xfId="14860"/>
    <cellStyle name="Normal 3 2 8 2 2 2 2 2 2" xfId="29238"/>
    <cellStyle name="Normal 3 2 8 2 2 2 2 2 2 2" xfId="57972"/>
    <cellStyle name="Normal 3 2 8 2 2 2 2 2 3" xfId="43648"/>
    <cellStyle name="Normal 3 2 8 2 2 2 2 3" xfId="22075"/>
    <cellStyle name="Normal 3 2 8 2 2 2 2 3 2" xfId="50810"/>
    <cellStyle name="Normal 3 2 8 2 2 2 2 4" xfId="36486"/>
    <cellStyle name="Normal 3 2 8 2 2 2 3" xfId="11273"/>
    <cellStyle name="Normal 3 2 8 2 2 2 3 2" xfId="25656"/>
    <cellStyle name="Normal 3 2 8 2 2 2 3 2 2" xfId="54391"/>
    <cellStyle name="Normal 3 2 8 2 2 2 3 3" xfId="40067"/>
    <cellStyle name="Normal 3 2 8 2 2 2 4" xfId="18493"/>
    <cellStyle name="Normal 3 2 8 2 2 2 4 2" xfId="47229"/>
    <cellStyle name="Normal 3 2 8 2 2 2 5" xfId="32905"/>
    <cellStyle name="Normal 3 2 8 2 2 3" xfId="5810"/>
    <cellStyle name="Normal 3 2 8 2 2 3 2" xfId="13070"/>
    <cellStyle name="Normal 3 2 8 2 2 3 2 2" xfId="27448"/>
    <cellStyle name="Normal 3 2 8 2 2 3 2 2 2" xfId="56182"/>
    <cellStyle name="Normal 3 2 8 2 2 3 2 3" xfId="41858"/>
    <cellStyle name="Normal 3 2 8 2 2 3 3" xfId="20285"/>
    <cellStyle name="Normal 3 2 8 2 2 3 3 2" xfId="49020"/>
    <cellStyle name="Normal 3 2 8 2 2 3 4" xfId="34696"/>
    <cellStyle name="Normal 3 2 8 2 2 4" xfId="9483"/>
    <cellStyle name="Normal 3 2 8 2 2 4 2" xfId="23866"/>
    <cellStyle name="Normal 3 2 8 2 2 4 2 2" xfId="52601"/>
    <cellStyle name="Normal 3 2 8 2 2 4 3" xfId="38277"/>
    <cellStyle name="Normal 3 2 8 2 2 5" xfId="16703"/>
    <cellStyle name="Normal 3 2 8 2 2 5 2" xfId="45439"/>
    <cellStyle name="Normal 3 2 8 2 2 6" xfId="31115"/>
    <cellStyle name="Normal 3 2 8 2 3" xfId="3045"/>
    <cellStyle name="Normal 3 2 8 2 3 2" xfId="6705"/>
    <cellStyle name="Normal 3 2 8 2 3 2 2" xfId="13965"/>
    <cellStyle name="Normal 3 2 8 2 3 2 2 2" xfId="28343"/>
    <cellStyle name="Normal 3 2 8 2 3 2 2 2 2" xfId="57077"/>
    <cellStyle name="Normal 3 2 8 2 3 2 2 3" xfId="42753"/>
    <cellStyle name="Normal 3 2 8 2 3 2 3" xfId="21180"/>
    <cellStyle name="Normal 3 2 8 2 3 2 3 2" xfId="49915"/>
    <cellStyle name="Normal 3 2 8 2 3 2 4" xfId="35591"/>
    <cellStyle name="Normal 3 2 8 2 3 3" xfId="10378"/>
    <cellStyle name="Normal 3 2 8 2 3 3 2" xfId="24761"/>
    <cellStyle name="Normal 3 2 8 2 3 3 2 2" xfId="53496"/>
    <cellStyle name="Normal 3 2 8 2 3 3 3" xfId="39172"/>
    <cellStyle name="Normal 3 2 8 2 3 4" xfId="17598"/>
    <cellStyle name="Normal 3 2 8 2 3 4 2" xfId="46334"/>
    <cellStyle name="Normal 3 2 8 2 3 5" xfId="32010"/>
    <cellStyle name="Normal 3 2 8 2 4" xfId="4910"/>
    <cellStyle name="Normal 3 2 8 2 4 2" xfId="12175"/>
    <cellStyle name="Normal 3 2 8 2 4 2 2" xfId="26553"/>
    <cellStyle name="Normal 3 2 8 2 4 2 2 2" xfId="55287"/>
    <cellStyle name="Normal 3 2 8 2 4 2 3" xfId="40963"/>
    <cellStyle name="Normal 3 2 8 2 4 3" xfId="19390"/>
    <cellStyle name="Normal 3 2 8 2 4 3 2" xfId="48125"/>
    <cellStyle name="Normal 3 2 8 2 4 4" xfId="33801"/>
    <cellStyle name="Normal 3 2 8 2 5" xfId="8582"/>
    <cellStyle name="Normal 3 2 8 2 5 2" xfId="22971"/>
    <cellStyle name="Normal 3 2 8 2 5 2 2" xfId="51706"/>
    <cellStyle name="Normal 3 2 8 2 5 3" xfId="37382"/>
    <cellStyle name="Normal 3 2 8 2 6" xfId="15808"/>
    <cellStyle name="Normal 3 2 8 2 6 2" xfId="44544"/>
    <cellStyle name="Normal 3 2 8 2 7" xfId="30220"/>
    <cellStyle name="Normal 3 2 8 3" xfId="1702"/>
    <cellStyle name="Normal 3 2 8 3 2" xfId="3494"/>
    <cellStyle name="Normal 3 2 8 3 2 2" xfId="7153"/>
    <cellStyle name="Normal 3 2 8 3 2 2 2" xfId="14413"/>
    <cellStyle name="Normal 3 2 8 3 2 2 2 2" xfId="28791"/>
    <cellStyle name="Normal 3 2 8 3 2 2 2 2 2" xfId="57525"/>
    <cellStyle name="Normal 3 2 8 3 2 2 2 3" xfId="43201"/>
    <cellStyle name="Normal 3 2 8 3 2 2 3" xfId="21628"/>
    <cellStyle name="Normal 3 2 8 3 2 2 3 2" xfId="50363"/>
    <cellStyle name="Normal 3 2 8 3 2 2 4" xfId="36039"/>
    <cellStyle name="Normal 3 2 8 3 2 3" xfId="10826"/>
    <cellStyle name="Normal 3 2 8 3 2 3 2" xfId="25209"/>
    <cellStyle name="Normal 3 2 8 3 2 3 2 2" xfId="53944"/>
    <cellStyle name="Normal 3 2 8 3 2 3 3" xfId="39620"/>
    <cellStyle name="Normal 3 2 8 3 2 4" xfId="18046"/>
    <cellStyle name="Normal 3 2 8 3 2 4 2" xfId="46782"/>
    <cellStyle name="Normal 3 2 8 3 2 5" xfId="32458"/>
    <cellStyle name="Normal 3 2 8 3 3" xfId="5363"/>
    <cellStyle name="Normal 3 2 8 3 3 2" xfId="12623"/>
    <cellStyle name="Normal 3 2 8 3 3 2 2" xfId="27001"/>
    <cellStyle name="Normal 3 2 8 3 3 2 2 2" xfId="55735"/>
    <cellStyle name="Normal 3 2 8 3 3 2 3" xfId="41411"/>
    <cellStyle name="Normal 3 2 8 3 3 3" xfId="19838"/>
    <cellStyle name="Normal 3 2 8 3 3 3 2" xfId="48573"/>
    <cellStyle name="Normal 3 2 8 3 3 4" xfId="34249"/>
    <cellStyle name="Normal 3 2 8 3 4" xfId="9036"/>
    <cellStyle name="Normal 3 2 8 3 4 2" xfId="23419"/>
    <cellStyle name="Normal 3 2 8 3 4 2 2" xfId="52154"/>
    <cellStyle name="Normal 3 2 8 3 4 3" xfId="37830"/>
    <cellStyle name="Normal 3 2 8 3 5" xfId="16256"/>
    <cellStyle name="Normal 3 2 8 3 5 2" xfId="44992"/>
    <cellStyle name="Normal 3 2 8 3 6" xfId="30668"/>
    <cellStyle name="Normal 3 2 8 4" xfId="2598"/>
    <cellStyle name="Normal 3 2 8 4 2" xfId="6258"/>
    <cellStyle name="Normal 3 2 8 4 2 2" xfId="13518"/>
    <cellStyle name="Normal 3 2 8 4 2 2 2" xfId="27896"/>
    <cellStyle name="Normal 3 2 8 4 2 2 2 2" xfId="56630"/>
    <cellStyle name="Normal 3 2 8 4 2 2 3" xfId="42306"/>
    <cellStyle name="Normal 3 2 8 4 2 3" xfId="20733"/>
    <cellStyle name="Normal 3 2 8 4 2 3 2" xfId="49468"/>
    <cellStyle name="Normal 3 2 8 4 2 4" xfId="35144"/>
    <cellStyle name="Normal 3 2 8 4 3" xfId="9931"/>
    <cellStyle name="Normal 3 2 8 4 3 2" xfId="24314"/>
    <cellStyle name="Normal 3 2 8 4 3 2 2" xfId="53049"/>
    <cellStyle name="Normal 3 2 8 4 3 3" xfId="38725"/>
    <cellStyle name="Normal 3 2 8 4 4" xfId="17151"/>
    <cellStyle name="Normal 3 2 8 4 4 2" xfId="45887"/>
    <cellStyle name="Normal 3 2 8 4 5" xfId="31563"/>
    <cellStyle name="Normal 3 2 8 5" xfId="4462"/>
    <cellStyle name="Normal 3 2 8 5 2" xfId="11728"/>
    <cellStyle name="Normal 3 2 8 5 2 2" xfId="26106"/>
    <cellStyle name="Normal 3 2 8 5 2 2 2" xfId="54840"/>
    <cellStyle name="Normal 3 2 8 5 2 3" xfId="40516"/>
    <cellStyle name="Normal 3 2 8 5 3" xfId="18943"/>
    <cellStyle name="Normal 3 2 8 5 3 2" xfId="47678"/>
    <cellStyle name="Normal 3 2 8 5 4" xfId="33354"/>
    <cellStyle name="Normal 3 2 8 6" xfId="8135"/>
    <cellStyle name="Normal 3 2 8 6 2" xfId="22524"/>
    <cellStyle name="Normal 3 2 8 6 2 2" xfId="51259"/>
    <cellStyle name="Normal 3 2 8 6 3" xfId="36935"/>
    <cellStyle name="Normal 3 2 8 7" xfId="15361"/>
    <cellStyle name="Normal 3 2 8 7 2" xfId="44097"/>
    <cellStyle name="Normal 3 2 8 8" xfId="29773"/>
    <cellStyle name="Normal 3 2 9" xfId="942"/>
    <cellStyle name="Normal 3 2 9 2" xfId="1925"/>
    <cellStyle name="Normal 3 2 9 2 2" xfId="3717"/>
    <cellStyle name="Normal 3 2 9 2 2 2" xfId="7376"/>
    <cellStyle name="Normal 3 2 9 2 2 2 2" xfId="14636"/>
    <cellStyle name="Normal 3 2 9 2 2 2 2 2" xfId="29014"/>
    <cellStyle name="Normal 3 2 9 2 2 2 2 2 2" xfId="57748"/>
    <cellStyle name="Normal 3 2 9 2 2 2 2 3" xfId="43424"/>
    <cellStyle name="Normal 3 2 9 2 2 2 3" xfId="21851"/>
    <cellStyle name="Normal 3 2 9 2 2 2 3 2" xfId="50586"/>
    <cellStyle name="Normal 3 2 9 2 2 2 4" xfId="36262"/>
    <cellStyle name="Normal 3 2 9 2 2 3" xfId="11049"/>
    <cellStyle name="Normal 3 2 9 2 2 3 2" xfId="25432"/>
    <cellStyle name="Normal 3 2 9 2 2 3 2 2" xfId="54167"/>
    <cellStyle name="Normal 3 2 9 2 2 3 3" xfId="39843"/>
    <cellStyle name="Normal 3 2 9 2 2 4" xfId="18269"/>
    <cellStyle name="Normal 3 2 9 2 2 4 2" xfId="47005"/>
    <cellStyle name="Normal 3 2 9 2 2 5" xfId="32681"/>
    <cellStyle name="Normal 3 2 9 2 3" xfId="5586"/>
    <cellStyle name="Normal 3 2 9 2 3 2" xfId="12846"/>
    <cellStyle name="Normal 3 2 9 2 3 2 2" xfId="27224"/>
    <cellStyle name="Normal 3 2 9 2 3 2 2 2" xfId="55958"/>
    <cellStyle name="Normal 3 2 9 2 3 2 3" xfId="41634"/>
    <cellStyle name="Normal 3 2 9 2 3 3" xfId="20061"/>
    <cellStyle name="Normal 3 2 9 2 3 3 2" xfId="48796"/>
    <cellStyle name="Normal 3 2 9 2 3 4" xfId="34472"/>
    <cellStyle name="Normal 3 2 9 2 4" xfId="9259"/>
    <cellStyle name="Normal 3 2 9 2 4 2" xfId="23642"/>
    <cellStyle name="Normal 3 2 9 2 4 2 2" xfId="52377"/>
    <cellStyle name="Normal 3 2 9 2 4 3" xfId="38053"/>
    <cellStyle name="Normal 3 2 9 2 5" xfId="16479"/>
    <cellStyle name="Normal 3 2 9 2 5 2" xfId="45215"/>
    <cellStyle name="Normal 3 2 9 2 6" xfId="30891"/>
    <cellStyle name="Normal 3 2 9 3" xfId="2821"/>
    <cellStyle name="Normal 3 2 9 3 2" xfId="6481"/>
    <cellStyle name="Normal 3 2 9 3 2 2" xfId="13741"/>
    <cellStyle name="Normal 3 2 9 3 2 2 2" xfId="28119"/>
    <cellStyle name="Normal 3 2 9 3 2 2 2 2" xfId="56853"/>
    <cellStyle name="Normal 3 2 9 3 2 2 3" xfId="42529"/>
    <cellStyle name="Normal 3 2 9 3 2 3" xfId="20956"/>
    <cellStyle name="Normal 3 2 9 3 2 3 2" xfId="49691"/>
    <cellStyle name="Normal 3 2 9 3 2 4" xfId="35367"/>
    <cellStyle name="Normal 3 2 9 3 3" xfId="10154"/>
    <cellStyle name="Normal 3 2 9 3 3 2" xfId="24537"/>
    <cellStyle name="Normal 3 2 9 3 3 2 2" xfId="53272"/>
    <cellStyle name="Normal 3 2 9 3 3 3" xfId="38948"/>
    <cellStyle name="Normal 3 2 9 3 4" xfId="17374"/>
    <cellStyle name="Normal 3 2 9 3 4 2" xfId="46110"/>
    <cellStyle name="Normal 3 2 9 3 5" xfId="31786"/>
    <cellStyle name="Normal 3 2 9 4" xfId="4686"/>
    <cellStyle name="Normal 3 2 9 4 2" xfId="11951"/>
    <cellStyle name="Normal 3 2 9 4 2 2" xfId="26329"/>
    <cellStyle name="Normal 3 2 9 4 2 2 2" xfId="55063"/>
    <cellStyle name="Normal 3 2 9 4 2 3" xfId="40739"/>
    <cellStyle name="Normal 3 2 9 4 3" xfId="19166"/>
    <cellStyle name="Normal 3 2 9 4 3 2" xfId="47901"/>
    <cellStyle name="Normal 3 2 9 4 4" xfId="33577"/>
    <cellStyle name="Normal 3 2 9 5" xfId="8358"/>
    <cellStyle name="Normal 3 2 9 5 2" xfId="22747"/>
    <cellStyle name="Normal 3 2 9 5 2 2" xfId="51482"/>
    <cellStyle name="Normal 3 2 9 5 3" xfId="37158"/>
    <cellStyle name="Normal 3 2 9 6" xfId="15584"/>
    <cellStyle name="Normal 3 2 9 6 2" xfId="44320"/>
    <cellStyle name="Normal 3 2 9 7" xfId="29996"/>
    <cellStyle name="Normal 3 3" xfId="135"/>
    <cellStyle name="Normal 3 3 10" xfId="2375"/>
    <cellStyle name="Normal 3 3 10 2" xfId="6035"/>
    <cellStyle name="Normal 3 3 10 2 2" xfId="13295"/>
    <cellStyle name="Normal 3 3 10 2 2 2" xfId="27673"/>
    <cellStyle name="Normal 3 3 10 2 2 2 2" xfId="56407"/>
    <cellStyle name="Normal 3 3 10 2 2 3" xfId="42083"/>
    <cellStyle name="Normal 3 3 10 2 3" xfId="20510"/>
    <cellStyle name="Normal 3 3 10 2 3 2" xfId="49245"/>
    <cellStyle name="Normal 3 3 10 2 4" xfId="34921"/>
    <cellStyle name="Normal 3 3 10 3" xfId="9708"/>
    <cellStyle name="Normal 3 3 10 3 2" xfId="24091"/>
    <cellStyle name="Normal 3 3 10 3 2 2" xfId="52826"/>
    <cellStyle name="Normal 3 3 10 3 3" xfId="38502"/>
    <cellStyle name="Normal 3 3 10 4" xfId="16928"/>
    <cellStyle name="Normal 3 3 10 4 2" xfId="45664"/>
    <cellStyle name="Normal 3 3 10 5" xfId="31340"/>
    <cellStyle name="Normal 3 3 11" xfId="4219"/>
    <cellStyle name="Normal 3 3 11 2" xfId="11503"/>
    <cellStyle name="Normal 3 3 11 2 2" xfId="25883"/>
    <cellStyle name="Normal 3 3 11 2 2 2" xfId="54617"/>
    <cellStyle name="Normal 3 3 11 2 3" xfId="40293"/>
    <cellStyle name="Normal 3 3 11 3" xfId="18720"/>
    <cellStyle name="Normal 3 3 11 3 2" xfId="47455"/>
    <cellStyle name="Normal 3 3 11 4" xfId="33131"/>
    <cellStyle name="Normal 3 3 12" xfId="7887"/>
    <cellStyle name="Normal 3 3 12 2" xfId="22301"/>
    <cellStyle name="Normal 3 3 12 2 2" xfId="51036"/>
    <cellStyle name="Normal 3 3 12 3" xfId="36712"/>
    <cellStyle name="Normal 3 3 13" xfId="15137"/>
    <cellStyle name="Normal 3 3 13 2" xfId="43874"/>
    <cellStyle name="Normal 3 3 14" xfId="29550"/>
    <cellStyle name="Normal 3 3 2" xfId="189"/>
    <cellStyle name="Normal 3 3 2 10" xfId="4229"/>
    <cellStyle name="Normal 3 3 2 10 2" xfId="11510"/>
    <cellStyle name="Normal 3 3 2 10 2 2" xfId="25890"/>
    <cellStyle name="Normal 3 3 2 10 2 2 2" xfId="54624"/>
    <cellStyle name="Normal 3 3 2 10 2 3" xfId="40300"/>
    <cellStyle name="Normal 3 3 2 10 3" xfId="18727"/>
    <cellStyle name="Normal 3 3 2 10 3 2" xfId="47462"/>
    <cellStyle name="Normal 3 3 2 10 4" xfId="33138"/>
    <cellStyle name="Normal 3 3 2 11" xfId="7898"/>
    <cellStyle name="Normal 3 3 2 11 2" xfId="22308"/>
    <cellStyle name="Normal 3 3 2 11 2 2" xfId="51043"/>
    <cellStyle name="Normal 3 3 2 11 3" xfId="36719"/>
    <cellStyle name="Normal 3 3 2 12" xfId="15145"/>
    <cellStyle name="Normal 3 3 2 12 2" xfId="43881"/>
    <cellStyle name="Normal 3 3 2 13" xfId="29557"/>
    <cellStyle name="Normal 3 3 2 2" xfId="291"/>
    <cellStyle name="Normal 3 3 2 2 10" xfId="7918"/>
    <cellStyle name="Normal 3 3 2 2 10 2" xfId="22322"/>
    <cellStyle name="Normal 3 3 2 2 10 2 2" xfId="51057"/>
    <cellStyle name="Normal 3 3 2 2 10 3" xfId="36733"/>
    <cellStyle name="Normal 3 3 2 2 11" xfId="15159"/>
    <cellStyle name="Normal 3 3 2 2 11 2" xfId="43895"/>
    <cellStyle name="Normal 3 3 2 2 12" xfId="29571"/>
    <cellStyle name="Normal 3 3 2 2 2" xfId="365"/>
    <cellStyle name="Normal 3 3 2 2 2 10" xfId="15187"/>
    <cellStyle name="Normal 3 3 2 2 2 10 2" xfId="43923"/>
    <cellStyle name="Normal 3 3 2 2 2 11" xfId="29599"/>
    <cellStyle name="Normal 3 3 2 2 2 2" xfId="465"/>
    <cellStyle name="Normal 3 3 2 2 2 2 10" xfId="29655"/>
    <cellStyle name="Normal 3 3 2 2 2 2 2" xfId="665"/>
    <cellStyle name="Normal 3 3 2 2 2 2 2 2" xfId="937"/>
    <cellStyle name="Normal 3 3 2 2 2 2 2 2 2" xfId="1384"/>
    <cellStyle name="Normal 3 3 2 2 2 2 2 2 2 2" xfId="2367"/>
    <cellStyle name="Normal 3 3 2 2 2 2 2 2 2 2 2" xfId="4159"/>
    <cellStyle name="Normal 3 3 2 2 2 2 2 2 2 2 2 2" xfId="7818"/>
    <cellStyle name="Normal 3 3 2 2 2 2 2 2 2 2 2 2 2" xfId="15078"/>
    <cellStyle name="Normal 3 3 2 2 2 2 2 2 2 2 2 2 2 2" xfId="29456"/>
    <cellStyle name="Normal 3 3 2 2 2 2 2 2 2 2 2 2 2 2 2" xfId="58190"/>
    <cellStyle name="Normal 3 3 2 2 2 2 2 2 2 2 2 2 2 3" xfId="43866"/>
    <cellStyle name="Normal 3 3 2 2 2 2 2 2 2 2 2 2 3" xfId="22293"/>
    <cellStyle name="Normal 3 3 2 2 2 2 2 2 2 2 2 2 3 2" xfId="51028"/>
    <cellStyle name="Normal 3 3 2 2 2 2 2 2 2 2 2 2 4" xfId="36704"/>
    <cellStyle name="Normal 3 3 2 2 2 2 2 2 2 2 2 3" xfId="11491"/>
    <cellStyle name="Normal 3 3 2 2 2 2 2 2 2 2 2 3 2" xfId="25874"/>
    <cellStyle name="Normal 3 3 2 2 2 2 2 2 2 2 2 3 2 2" xfId="54609"/>
    <cellStyle name="Normal 3 3 2 2 2 2 2 2 2 2 2 3 3" xfId="40285"/>
    <cellStyle name="Normal 3 3 2 2 2 2 2 2 2 2 2 4" xfId="18711"/>
    <cellStyle name="Normal 3 3 2 2 2 2 2 2 2 2 2 4 2" xfId="47447"/>
    <cellStyle name="Normal 3 3 2 2 2 2 2 2 2 2 2 5" xfId="33123"/>
    <cellStyle name="Normal 3 3 2 2 2 2 2 2 2 2 3" xfId="6028"/>
    <cellStyle name="Normal 3 3 2 2 2 2 2 2 2 2 3 2" xfId="13288"/>
    <cellStyle name="Normal 3 3 2 2 2 2 2 2 2 2 3 2 2" xfId="27666"/>
    <cellStyle name="Normal 3 3 2 2 2 2 2 2 2 2 3 2 2 2" xfId="56400"/>
    <cellStyle name="Normal 3 3 2 2 2 2 2 2 2 2 3 2 3" xfId="42076"/>
    <cellStyle name="Normal 3 3 2 2 2 2 2 2 2 2 3 3" xfId="20503"/>
    <cellStyle name="Normal 3 3 2 2 2 2 2 2 2 2 3 3 2" xfId="49238"/>
    <cellStyle name="Normal 3 3 2 2 2 2 2 2 2 2 3 4" xfId="34914"/>
    <cellStyle name="Normal 3 3 2 2 2 2 2 2 2 2 4" xfId="9701"/>
    <cellStyle name="Normal 3 3 2 2 2 2 2 2 2 2 4 2" xfId="24084"/>
    <cellStyle name="Normal 3 3 2 2 2 2 2 2 2 2 4 2 2" xfId="52819"/>
    <cellStyle name="Normal 3 3 2 2 2 2 2 2 2 2 4 3" xfId="38495"/>
    <cellStyle name="Normal 3 3 2 2 2 2 2 2 2 2 5" xfId="16921"/>
    <cellStyle name="Normal 3 3 2 2 2 2 2 2 2 2 5 2" xfId="45657"/>
    <cellStyle name="Normal 3 3 2 2 2 2 2 2 2 2 6" xfId="31333"/>
    <cellStyle name="Normal 3 3 2 2 2 2 2 2 2 3" xfId="3263"/>
    <cellStyle name="Normal 3 3 2 2 2 2 2 2 2 3 2" xfId="6923"/>
    <cellStyle name="Normal 3 3 2 2 2 2 2 2 2 3 2 2" xfId="14183"/>
    <cellStyle name="Normal 3 3 2 2 2 2 2 2 2 3 2 2 2" xfId="28561"/>
    <cellStyle name="Normal 3 3 2 2 2 2 2 2 2 3 2 2 2 2" xfId="57295"/>
    <cellStyle name="Normal 3 3 2 2 2 2 2 2 2 3 2 2 3" xfId="42971"/>
    <cellStyle name="Normal 3 3 2 2 2 2 2 2 2 3 2 3" xfId="21398"/>
    <cellStyle name="Normal 3 3 2 2 2 2 2 2 2 3 2 3 2" xfId="50133"/>
    <cellStyle name="Normal 3 3 2 2 2 2 2 2 2 3 2 4" xfId="35809"/>
    <cellStyle name="Normal 3 3 2 2 2 2 2 2 2 3 3" xfId="10596"/>
    <cellStyle name="Normal 3 3 2 2 2 2 2 2 2 3 3 2" xfId="24979"/>
    <cellStyle name="Normal 3 3 2 2 2 2 2 2 2 3 3 2 2" xfId="53714"/>
    <cellStyle name="Normal 3 3 2 2 2 2 2 2 2 3 3 3" xfId="39390"/>
    <cellStyle name="Normal 3 3 2 2 2 2 2 2 2 3 4" xfId="17816"/>
    <cellStyle name="Normal 3 3 2 2 2 2 2 2 2 3 4 2" xfId="46552"/>
    <cellStyle name="Normal 3 3 2 2 2 2 2 2 2 3 5" xfId="32228"/>
    <cellStyle name="Normal 3 3 2 2 2 2 2 2 2 4" xfId="5128"/>
    <cellStyle name="Normal 3 3 2 2 2 2 2 2 2 4 2" xfId="12393"/>
    <cellStyle name="Normal 3 3 2 2 2 2 2 2 2 4 2 2" xfId="26771"/>
    <cellStyle name="Normal 3 3 2 2 2 2 2 2 2 4 2 2 2" xfId="55505"/>
    <cellStyle name="Normal 3 3 2 2 2 2 2 2 2 4 2 3" xfId="41181"/>
    <cellStyle name="Normal 3 3 2 2 2 2 2 2 2 4 3" xfId="19608"/>
    <cellStyle name="Normal 3 3 2 2 2 2 2 2 2 4 3 2" xfId="48343"/>
    <cellStyle name="Normal 3 3 2 2 2 2 2 2 2 4 4" xfId="34019"/>
    <cellStyle name="Normal 3 3 2 2 2 2 2 2 2 5" xfId="8800"/>
    <cellStyle name="Normal 3 3 2 2 2 2 2 2 2 5 2" xfId="23189"/>
    <cellStyle name="Normal 3 3 2 2 2 2 2 2 2 5 2 2" xfId="51924"/>
    <cellStyle name="Normal 3 3 2 2 2 2 2 2 2 5 3" xfId="37600"/>
    <cellStyle name="Normal 3 3 2 2 2 2 2 2 2 6" xfId="16026"/>
    <cellStyle name="Normal 3 3 2 2 2 2 2 2 2 6 2" xfId="44762"/>
    <cellStyle name="Normal 3 3 2 2 2 2 2 2 2 7" xfId="30438"/>
    <cellStyle name="Normal 3 3 2 2 2 2 2 2 3" xfId="1920"/>
    <cellStyle name="Normal 3 3 2 2 2 2 2 2 3 2" xfId="3712"/>
    <cellStyle name="Normal 3 3 2 2 2 2 2 2 3 2 2" xfId="7371"/>
    <cellStyle name="Normal 3 3 2 2 2 2 2 2 3 2 2 2" xfId="14631"/>
    <cellStyle name="Normal 3 3 2 2 2 2 2 2 3 2 2 2 2" xfId="29009"/>
    <cellStyle name="Normal 3 3 2 2 2 2 2 2 3 2 2 2 2 2" xfId="57743"/>
    <cellStyle name="Normal 3 3 2 2 2 2 2 2 3 2 2 2 3" xfId="43419"/>
    <cellStyle name="Normal 3 3 2 2 2 2 2 2 3 2 2 3" xfId="21846"/>
    <cellStyle name="Normal 3 3 2 2 2 2 2 2 3 2 2 3 2" xfId="50581"/>
    <cellStyle name="Normal 3 3 2 2 2 2 2 2 3 2 2 4" xfId="36257"/>
    <cellStyle name="Normal 3 3 2 2 2 2 2 2 3 2 3" xfId="11044"/>
    <cellStyle name="Normal 3 3 2 2 2 2 2 2 3 2 3 2" xfId="25427"/>
    <cellStyle name="Normal 3 3 2 2 2 2 2 2 3 2 3 2 2" xfId="54162"/>
    <cellStyle name="Normal 3 3 2 2 2 2 2 2 3 2 3 3" xfId="39838"/>
    <cellStyle name="Normal 3 3 2 2 2 2 2 2 3 2 4" xfId="18264"/>
    <cellStyle name="Normal 3 3 2 2 2 2 2 2 3 2 4 2" xfId="47000"/>
    <cellStyle name="Normal 3 3 2 2 2 2 2 2 3 2 5" xfId="32676"/>
    <cellStyle name="Normal 3 3 2 2 2 2 2 2 3 3" xfId="5581"/>
    <cellStyle name="Normal 3 3 2 2 2 2 2 2 3 3 2" xfId="12841"/>
    <cellStyle name="Normal 3 3 2 2 2 2 2 2 3 3 2 2" xfId="27219"/>
    <cellStyle name="Normal 3 3 2 2 2 2 2 2 3 3 2 2 2" xfId="55953"/>
    <cellStyle name="Normal 3 3 2 2 2 2 2 2 3 3 2 3" xfId="41629"/>
    <cellStyle name="Normal 3 3 2 2 2 2 2 2 3 3 3" xfId="20056"/>
    <cellStyle name="Normal 3 3 2 2 2 2 2 2 3 3 3 2" xfId="48791"/>
    <cellStyle name="Normal 3 3 2 2 2 2 2 2 3 3 4" xfId="34467"/>
    <cellStyle name="Normal 3 3 2 2 2 2 2 2 3 4" xfId="9254"/>
    <cellStyle name="Normal 3 3 2 2 2 2 2 2 3 4 2" xfId="23637"/>
    <cellStyle name="Normal 3 3 2 2 2 2 2 2 3 4 2 2" xfId="52372"/>
    <cellStyle name="Normal 3 3 2 2 2 2 2 2 3 4 3" xfId="38048"/>
    <cellStyle name="Normal 3 3 2 2 2 2 2 2 3 5" xfId="16474"/>
    <cellStyle name="Normal 3 3 2 2 2 2 2 2 3 5 2" xfId="45210"/>
    <cellStyle name="Normal 3 3 2 2 2 2 2 2 3 6" xfId="30886"/>
    <cellStyle name="Normal 3 3 2 2 2 2 2 2 4" xfId="2816"/>
    <cellStyle name="Normal 3 3 2 2 2 2 2 2 4 2" xfId="6476"/>
    <cellStyle name="Normal 3 3 2 2 2 2 2 2 4 2 2" xfId="13736"/>
    <cellStyle name="Normal 3 3 2 2 2 2 2 2 4 2 2 2" xfId="28114"/>
    <cellStyle name="Normal 3 3 2 2 2 2 2 2 4 2 2 2 2" xfId="56848"/>
    <cellStyle name="Normal 3 3 2 2 2 2 2 2 4 2 2 3" xfId="42524"/>
    <cellStyle name="Normal 3 3 2 2 2 2 2 2 4 2 3" xfId="20951"/>
    <cellStyle name="Normal 3 3 2 2 2 2 2 2 4 2 3 2" xfId="49686"/>
    <cellStyle name="Normal 3 3 2 2 2 2 2 2 4 2 4" xfId="35362"/>
    <cellStyle name="Normal 3 3 2 2 2 2 2 2 4 3" xfId="10149"/>
    <cellStyle name="Normal 3 3 2 2 2 2 2 2 4 3 2" xfId="24532"/>
    <cellStyle name="Normal 3 3 2 2 2 2 2 2 4 3 2 2" xfId="53267"/>
    <cellStyle name="Normal 3 3 2 2 2 2 2 2 4 3 3" xfId="38943"/>
    <cellStyle name="Normal 3 3 2 2 2 2 2 2 4 4" xfId="17369"/>
    <cellStyle name="Normal 3 3 2 2 2 2 2 2 4 4 2" xfId="46105"/>
    <cellStyle name="Normal 3 3 2 2 2 2 2 2 4 5" xfId="31781"/>
    <cellStyle name="Normal 3 3 2 2 2 2 2 2 5" xfId="4681"/>
    <cellStyle name="Normal 3 3 2 2 2 2 2 2 5 2" xfId="11946"/>
    <cellStyle name="Normal 3 3 2 2 2 2 2 2 5 2 2" xfId="26324"/>
    <cellStyle name="Normal 3 3 2 2 2 2 2 2 5 2 2 2" xfId="55058"/>
    <cellStyle name="Normal 3 3 2 2 2 2 2 2 5 2 3" xfId="40734"/>
    <cellStyle name="Normal 3 3 2 2 2 2 2 2 5 3" xfId="19161"/>
    <cellStyle name="Normal 3 3 2 2 2 2 2 2 5 3 2" xfId="47896"/>
    <cellStyle name="Normal 3 3 2 2 2 2 2 2 5 4" xfId="33572"/>
    <cellStyle name="Normal 3 3 2 2 2 2 2 2 6" xfId="8353"/>
    <cellStyle name="Normal 3 3 2 2 2 2 2 2 6 2" xfId="22742"/>
    <cellStyle name="Normal 3 3 2 2 2 2 2 2 6 2 2" xfId="51477"/>
    <cellStyle name="Normal 3 3 2 2 2 2 2 2 6 3" xfId="37153"/>
    <cellStyle name="Normal 3 3 2 2 2 2 2 2 7" xfId="15579"/>
    <cellStyle name="Normal 3 3 2 2 2 2 2 2 7 2" xfId="44315"/>
    <cellStyle name="Normal 3 3 2 2 2 2 2 2 8" xfId="29991"/>
    <cellStyle name="Normal 3 3 2 2 2 2 2 3" xfId="1160"/>
    <cellStyle name="Normal 3 3 2 2 2 2 2 3 2" xfId="2143"/>
    <cellStyle name="Normal 3 3 2 2 2 2 2 3 2 2" xfId="3935"/>
    <cellStyle name="Normal 3 3 2 2 2 2 2 3 2 2 2" xfId="7594"/>
    <cellStyle name="Normal 3 3 2 2 2 2 2 3 2 2 2 2" xfId="14854"/>
    <cellStyle name="Normal 3 3 2 2 2 2 2 3 2 2 2 2 2" xfId="29232"/>
    <cellStyle name="Normal 3 3 2 2 2 2 2 3 2 2 2 2 2 2" xfId="57966"/>
    <cellStyle name="Normal 3 3 2 2 2 2 2 3 2 2 2 2 3" xfId="43642"/>
    <cellStyle name="Normal 3 3 2 2 2 2 2 3 2 2 2 3" xfId="22069"/>
    <cellStyle name="Normal 3 3 2 2 2 2 2 3 2 2 2 3 2" xfId="50804"/>
    <cellStyle name="Normal 3 3 2 2 2 2 2 3 2 2 2 4" xfId="36480"/>
    <cellStyle name="Normal 3 3 2 2 2 2 2 3 2 2 3" xfId="11267"/>
    <cellStyle name="Normal 3 3 2 2 2 2 2 3 2 2 3 2" xfId="25650"/>
    <cellStyle name="Normal 3 3 2 2 2 2 2 3 2 2 3 2 2" xfId="54385"/>
    <cellStyle name="Normal 3 3 2 2 2 2 2 3 2 2 3 3" xfId="40061"/>
    <cellStyle name="Normal 3 3 2 2 2 2 2 3 2 2 4" xfId="18487"/>
    <cellStyle name="Normal 3 3 2 2 2 2 2 3 2 2 4 2" xfId="47223"/>
    <cellStyle name="Normal 3 3 2 2 2 2 2 3 2 2 5" xfId="32899"/>
    <cellStyle name="Normal 3 3 2 2 2 2 2 3 2 3" xfId="5804"/>
    <cellStyle name="Normal 3 3 2 2 2 2 2 3 2 3 2" xfId="13064"/>
    <cellStyle name="Normal 3 3 2 2 2 2 2 3 2 3 2 2" xfId="27442"/>
    <cellStyle name="Normal 3 3 2 2 2 2 2 3 2 3 2 2 2" xfId="56176"/>
    <cellStyle name="Normal 3 3 2 2 2 2 2 3 2 3 2 3" xfId="41852"/>
    <cellStyle name="Normal 3 3 2 2 2 2 2 3 2 3 3" xfId="20279"/>
    <cellStyle name="Normal 3 3 2 2 2 2 2 3 2 3 3 2" xfId="49014"/>
    <cellStyle name="Normal 3 3 2 2 2 2 2 3 2 3 4" xfId="34690"/>
    <cellStyle name="Normal 3 3 2 2 2 2 2 3 2 4" xfId="9477"/>
    <cellStyle name="Normal 3 3 2 2 2 2 2 3 2 4 2" xfId="23860"/>
    <cellStyle name="Normal 3 3 2 2 2 2 2 3 2 4 2 2" xfId="52595"/>
    <cellStyle name="Normal 3 3 2 2 2 2 2 3 2 4 3" xfId="38271"/>
    <cellStyle name="Normal 3 3 2 2 2 2 2 3 2 5" xfId="16697"/>
    <cellStyle name="Normal 3 3 2 2 2 2 2 3 2 5 2" xfId="45433"/>
    <cellStyle name="Normal 3 3 2 2 2 2 2 3 2 6" xfId="31109"/>
    <cellStyle name="Normal 3 3 2 2 2 2 2 3 3" xfId="3039"/>
    <cellStyle name="Normal 3 3 2 2 2 2 2 3 3 2" xfId="6699"/>
    <cellStyle name="Normal 3 3 2 2 2 2 2 3 3 2 2" xfId="13959"/>
    <cellStyle name="Normal 3 3 2 2 2 2 2 3 3 2 2 2" xfId="28337"/>
    <cellStyle name="Normal 3 3 2 2 2 2 2 3 3 2 2 2 2" xfId="57071"/>
    <cellStyle name="Normal 3 3 2 2 2 2 2 3 3 2 2 3" xfId="42747"/>
    <cellStyle name="Normal 3 3 2 2 2 2 2 3 3 2 3" xfId="21174"/>
    <cellStyle name="Normal 3 3 2 2 2 2 2 3 3 2 3 2" xfId="49909"/>
    <cellStyle name="Normal 3 3 2 2 2 2 2 3 3 2 4" xfId="35585"/>
    <cellStyle name="Normal 3 3 2 2 2 2 2 3 3 3" xfId="10372"/>
    <cellStyle name="Normal 3 3 2 2 2 2 2 3 3 3 2" xfId="24755"/>
    <cellStyle name="Normal 3 3 2 2 2 2 2 3 3 3 2 2" xfId="53490"/>
    <cellStyle name="Normal 3 3 2 2 2 2 2 3 3 3 3" xfId="39166"/>
    <cellStyle name="Normal 3 3 2 2 2 2 2 3 3 4" xfId="17592"/>
    <cellStyle name="Normal 3 3 2 2 2 2 2 3 3 4 2" xfId="46328"/>
    <cellStyle name="Normal 3 3 2 2 2 2 2 3 3 5" xfId="32004"/>
    <cellStyle name="Normal 3 3 2 2 2 2 2 3 4" xfId="4904"/>
    <cellStyle name="Normal 3 3 2 2 2 2 2 3 4 2" xfId="12169"/>
    <cellStyle name="Normal 3 3 2 2 2 2 2 3 4 2 2" xfId="26547"/>
    <cellStyle name="Normal 3 3 2 2 2 2 2 3 4 2 2 2" xfId="55281"/>
    <cellStyle name="Normal 3 3 2 2 2 2 2 3 4 2 3" xfId="40957"/>
    <cellStyle name="Normal 3 3 2 2 2 2 2 3 4 3" xfId="19384"/>
    <cellStyle name="Normal 3 3 2 2 2 2 2 3 4 3 2" xfId="48119"/>
    <cellStyle name="Normal 3 3 2 2 2 2 2 3 4 4" xfId="33795"/>
    <cellStyle name="Normal 3 3 2 2 2 2 2 3 5" xfId="8576"/>
    <cellStyle name="Normal 3 3 2 2 2 2 2 3 5 2" xfId="22965"/>
    <cellStyle name="Normal 3 3 2 2 2 2 2 3 5 2 2" xfId="51700"/>
    <cellStyle name="Normal 3 3 2 2 2 2 2 3 5 3" xfId="37376"/>
    <cellStyle name="Normal 3 3 2 2 2 2 2 3 6" xfId="15802"/>
    <cellStyle name="Normal 3 3 2 2 2 2 2 3 6 2" xfId="44538"/>
    <cellStyle name="Normal 3 3 2 2 2 2 2 3 7" xfId="30214"/>
    <cellStyle name="Normal 3 3 2 2 2 2 2 4" xfId="1692"/>
    <cellStyle name="Normal 3 3 2 2 2 2 2 4 2" xfId="3488"/>
    <cellStyle name="Normal 3 3 2 2 2 2 2 4 2 2" xfId="7147"/>
    <cellStyle name="Normal 3 3 2 2 2 2 2 4 2 2 2" xfId="14407"/>
    <cellStyle name="Normal 3 3 2 2 2 2 2 4 2 2 2 2" xfId="28785"/>
    <cellStyle name="Normal 3 3 2 2 2 2 2 4 2 2 2 2 2" xfId="57519"/>
    <cellStyle name="Normal 3 3 2 2 2 2 2 4 2 2 2 3" xfId="43195"/>
    <cellStyle name="Normal 3 3 2 2 2 2 2 4 2 2 3" xfId="21622"/>
    <cellStyle name="Normal 3 3 2 2 2 2 2 4 2 2 3 2" xfId="50357"/>
    <cellStyle name="Normal 3 3 2 2 2 2 2 4 2 2 4" xfId="36033"/>
    <cellStyle name="Normal 3 3 2 2 2 2 2 4 2 3" xfId="10820"/>
    <cellStyle name="Normal 3 3 2 2 2 2 2 4 2 3 2" xfId="25203"/>
    <cellStyle name="Normal 3 3 2 2 2 2 2 4 2 3 2 2" xfId="53938"/>
    <cellStyle name="Normal 3 3 2 2 2 2 2 4 2 3 3" xfId="39614"/>
    <cellStyle name="Normal 3 3 2 2 2 2 2 4 2 4" xfId="18040"/>
    <cellStyle name="Normal 3 3 2 2 2 2 2 4 2 4 2" xfId="46776"/>
    <cellStyle name="Normal 3 3 2 2 2 2 2 4 2 5" xfId="32452"/>
    <cellStyle name="Normal 3 3 2 2 2 2 2 4 3" xfId="5357"/>
    <cellStyle name="Normal 3 3 2 2 2 2 2 4 3 2" xfId="12617"/>
    <cellStyle name="Normal 3 3 2 2 2 2 2 4 3 2 2" xfId="26995"/>
    <cellStyle name="Normal 3 3 2 2 2 2 2 4 3 2 2 2" xfId="55729"/>
    <cellStyle name="Normal 3 3 2 2 2 2 2 4 3 2 3" xfId="41405"/>
    <cellStyle name="Normal 3 3 2 2 2 2 2 4 3 3" xfId="19832"/>
    <cellStyle name="Normal 3 3 2 2 2 2 2 4 3 3 2" xfId="48567"/>
    <cellStyle name="Normal 3 3 2 2 2 2 2 4 3 4" xfId="34243"/>
    <cellStyle name="Normal 3 3 2 2 2 2 2 4 4" xfId="9030"/>
    <cellStyle name="Normal 3 3 2 2 2 2 2 4 4 2" xfId="23413"/>
    <cellStyle name="Normal 3 3 2 2 2 2 2 4 4 2 2" xfId="52148"/>
    <cellStyle name="Normal 3 3 2 2 2 2 2 4 4 3" xfId="37824"/>
    <cellStyle name="Normal 3 3 2 2 2 2 2 4 5" xfId="16250"/>
    <cellStyle name="Normal 3 3 2 2 2 2 2 4 5 2" xfId="44986"/>
    <cellStyle name="Normal 3 3 2 2 2 2 2 4 6" xfId="30662"/>
    <cellStyle name="Normal 3 3 2 2 2 2 2 5" xfId="2592"/>
    <cellStyle name="Normal 3 3 2 2 2 2 2 5 2" xfId="6252"/>
    <cellStyle name="Normal 3 3 2 2 2 2 2 5 2 2" xfId="13512"/>
    <cellStyle name="Normal 3 3 2 2 2 2 2 5 2 2 2" xfId="27890"/>
    <cellStyle name="Normal 3 3 2 2 2 2 2 5 2 2 2 2" xfId="56624"/>
    <cellStyle name="Normal 3 3 2 2 2 2 2 5 2 2 3" xfId="42300"/>
    <cellStyle name="Normal 3 3 2 2 2 2 2 5 2 3" xfId="20727"/>
    <cellStyle name="Normal 3 3 2 2 2 2 2 5 2 3 2" xfId="49462"/>
    <cellStyle name="Normal 3 3 2 2 2 2 2 5 2 4" xfId="35138"/>
    <cellStyle name="Normal 3 3 2 2 2 2 2 5 3" xfId="9925"/>
    <cellStyle name="Normal 3 3 2 2 2 2 2 5 3 2" xfId="24308"/>
    <cellStyle name="Normal 3 3 2 2 2 2 2 5 3 2 2" xfId="53043"/>
    <cellStyle name="Normal 3 3 2 2 2 2 2 5 3 3" xfId="38719"/>
    <cellStyle name="Normal 3 3 2 2 2 2 2 5 4" xfId="17145"/>
    <cellStyle name="Normal 3 3 2 2 2 2 2 5 4 2" xfId="45881"/>
    <cellStyle name="Normal 3 3 2 2 2 2 2 5 5" xfId="31557"/>
    <cellStyle name="Normal 3 3 2 2 2 2 2 6" xfId="4455"/>
    <cellStyle name="Normal 3 3 2 2 2 2 2 6 2" xfId="11722"/>
    <cellStyle name="Normal 3 3 2 2 2 2 2 6 2 2" xfId="26100"/>
    <cellStyle name="Normal 3 3 2 2 2 2 2 6 2 2 2" xfId="54834"/>
    <cellStyle name="Normal 3 3 2 2 2 2 2 6 2 3" xfId="40510"/>
    <cellStyle name="Normal 3 3 2 2 2 2 2 6 3" xfId="18937"/>
    <cellStyle name="Normal 3 3 2 2 2 2 2 6 3 2" xfId="47672"/>
    <cellStyle name="Normal 3 3 2 2 2 2 2 6 4" xfId="33348"/>
    <cellStyle name="Normal 3 3 2 2 2 2 2 7" xfId="8126"/>
    <cellStyle name="Normal 3 3 2 2 2 2 2 7 2" xfId="22518"/>
    <cellStyle name="Normal 3 3 2 2 2 2 2 7 2 2" xfId="51253"/>
    <cellStyle name="Normal 3 3 2 2 2 2 2 7 3" xfId="36929"/>
    <cellStyle name="Normal 3 3 2 2 2 2 2 8" xfId="15355"/>
    <cellStyle name="Normal 3 3 2 2 2 2 2 8 2" xfId="44091"/>
    <cellStyle name="Normal 3 3 2 2 2 2 2 9" xfId="29767"/>
    <cellStyle name="Normal 3 3 2 2 2 2 3" xfId="823"/>
    <cellStyle name="Normal 3 3 2 2 2 2 3 2" xfId="1272"/>
    <cellStyle name="Normal 3 3 2 2 2 2 3 2 2" xfId="2255"/>
    <cellStyle name="Normal 3 3 2 2 2 2 3 2 2 2" xfId="4047"/>
    <cellStyle name="Normal 3 3 2 2 2 2 3 2 2 2 2" xfId="7706"/>
    <cellStyle name="Normal 3 3 2 2 2 2 3 2 2 2 2 2" xfId="14966"/>
    <cellStyle name="Normal 3 3 2 2 2 2 3 2 2 2 2 2 2" xfId="29344"/>
    <cellStyle name="Normal 3 3 2 2 2 2 3 2 2 2 2 2 2 2" xfId="58078"/>
    <cellStyle name="Normal 3 3 2 2 2 2 3 2 2 2 2 2 3" xfId="43754"/>
    <cellStyle name="Normal 3 3 2 2 2 2 3 2 2 2 2 3" xfId="22181"/>
    <cellStyle name="Normal 3 3 2 2 2 2 3 2 2 2 2 3 2" xfId="50916"/>
    <cellStyle name="Normal 3 3 2 2 2 2 3 2 2 2 2 4" xfId="36592"/>
    <cellStyle name="Normal 3 3 2 2 2 2 3 2 2 2 3" xfId="11379"/>
    <cellStyle name="Normal 3 3 2 2 2 2 3 2 2 2 3 2" xfId="25762"/>
    <cellStyle name="Normal 3 3 2 2 2 2 3 2 2 2 3 2 2" xfId="54497"/>
    <cellStyle name="Normal 3 3 2 2 2 2 3 2 2 2 3 3" xfId="40173"/>
    <cellStyle name="Normal 3 3 2 2 2 2 3 2 2 2 4" xfId="18599"/>
    <cellStyle name="Normal 3 3 2 2 2 2 3 2 2 2 4 2" xfId="47335"/>
    <cellStyle name="Normal 3 3 2 2 2 2 3 2 2 2 5" xfId="33011"/>
    <cellStyle name="Normal 3 3 2 2 2 2 3 2 2 3" xfId="5916"/>
    <cellStyle name="Normal 3 3 2 2 2 2 3 2 2 3 2" xfId="13176"/>
    <cellStyle name="Normal 3 3 2 2 2 2 3 2 2 3 2 2" xfId="27554"/>
    <cellStyle name="Normal 3 3 2 2 2 2 3 2 2 3 2 2 2" xfId="56288"/>
    <cellStyle name="Normal 3 3 2 2 2 2 3 2 2 3 2 3" xfId="41964"/>
    <cellStyle name="Normal 3 3 2 2 2 2 3 2 2 3 3" xfId="20391"/>
    <cellStyle name="Normal 3 3 2 2 2 2 3 2 2 3 3 2" xfId="49126"/>
    <cellStyle name="Normal 3 3 2 2 2 2 3 2 2 3 4" xfId="34802"/>
    <cellStyle name="Normal 3 3 2 2 2 2 3 2 2 4" xfId="9589"/>
    <cellStyle name="Normal 3 3 2 2 2 2 3 2 2 4 2" xfId="23972"/>
    <cellStyle name="Normal 3 3 2 2 2 2 3 2 2 4 2 2" xfId="52707"/>
    <cellStyle name="Normal 3 3 2 2 2 2 3 2 2 4 3" xfId="38383"/>
    <cellStyle name="Normal 3 3 2 2 2 2 3 2 2 5" xfId="16809"/>
    <cellStyle name="Normal 3 3 2 2 2 2 3 2 2 5 2" xfId="45545"/>
    <cellStyle name="Normal 3 3 2 2 2 2 3 2 2 6" xfId="31221"/>
    <cellStyle name="Normal 3 3 2 2 2 2 3 2 3" xfId="3151"/>
    <cellStyle name="Normal 3 3 2 2 2 2 3 2 3 2" xfId="6811"/>
    <cellStyle name="Normal 3 3 2 2 2 2 3 2 3 2 2" xfId="14071"/>
    <cellStyle name="Normal 3 3 2 2 2 2 3 2 3 2 2 2" xfId="28449"/>
    <cellStyle name="Normal 3 3 2 2 2 2 3 2 3 2 2 2 2" xfId="57183"/>
    <cellStyle name="Normal 3 3 2 2 2 2 3 2 3 2 2 3" xfId="42859"/>
    <cellStyle name="Normal 3 3 2 2 2 2 3 2 3 2 3" xfId="21286"/>
    <cellStyle name="Normal 3 3 2 2 2 2 3 2 3 2 3 2" xfId="50021"/>
    <cellStyle name="Normal 3 3 2 2 2 2 3 2 3 2 4" xfId="35697"/>
    <cellStyle name="Normal 3 3 2 2 2 2 3 2 3 3" xfId="10484"/>
    <cellStyle name="Normal 3 3 2 2 2 2 3 2 3 3 2" xfId="24867"/>
    <cellStyle name="Normal 3 3 2 2 2 2 3 2 3 3 2 2" xfId="53602"/>
    <cellStyle name="Normal 3 3 2 2 2 2 3 2 3 3 3" xfId="39278"/>
    <cellStyle name="Normal 3 3 2 2 2 2 3 2 3 4" xfId="17704"/>
    <cellStyle name="Normal 3 3 2 2 2 2 3 2 3 4 2" xfId="46440"/>
    <cellStyle name="Normal 3 3 2 2 2 2 3 2 3 5" xfId="32116"/>
    <cellStyle name="Normal 3 3 2 2 2 2 3 2 4" xfId="5016"/>
    <cellStyle name="Normal 3 3 2 2 2 2 3 2 4 2" xfId="12281"/>
    <cellStyle name="Normal 3 3 2 2 2 2 3 2 4 2 2" xfId="26659"/>
    <cellStyle name="Normal 3 3 2 2 2 2 3 2 4 2 2 2" xfId="55393"/>
    <cellStyle name="Normal 3 3 2 2 2 2 3 2 4 2 3" xfId="41069"/>
    <cellStyle name="Normal 3 3 2 2 2 2 3 2 4 3" xfId="19496"/>
    <cellStyle name="Normal 3 3 2 2 2 2 3 2 4 3 2" xfId="48231"/>
    <cellStyle name="Normal 3 3 2 2 2 2 3 2 4 4" xfId="33907"/>
    <cellStyle name="Normal 3 3 2 2 2 2 3 2 5" xfId="8688"/>
    <cellStyle name="Normal 3 3 2 2 2 2 3 2 5 2" xfId="23077"/>
    <cellStyle name="Normal 3 3 2 2 2 2 3 2 5 2 2" xfId="51812"/>
    <cellStyle name="Normal 3 3 2 2 2 2 3 2 5 3" xfId="37488"/>
    <cellStyle name="Normal 3 3 2 2 2 2 3 2 6" xfId="15914"/>
    <cellStyle name="Normal 3 3 2 2 2 2 3 2 6 2" xfId="44650"/>
    <cellStyle name="Normal 3 3 2 2 2 2 3 2 7" xfId="30326"/>
    <cellStyle name="Normal 3 3 2 2 2 2 3 3" xfId="1808"/>
    <cellStyle name="Normal 3 3 2 2 2 2 3 3 2" xfId="3600"/>
    <cellStyle name="Normal 3 3 2 2 2 2 3 3 2 2" xfId="7259"/>
    <cellStyle name="Normal 3 3 2 2 2 2 3 3 2 2 2" xfId="14519"/>
    <cellStyle name="Normal 3 3 2 2 2 2 3 3 2 2 2 2" xfId="28897"/>
    <cellStyle name="Normal 3 3 2 2 2 2 3 3 2 2 2 2 2" xfId="57631"/>
    <cellStyle name="Normal 3 3 2 2 2 2 3 3 2 2 2 3" xfId="43307"/>
    <cellStyle name="Normal 3 3 2 2 2 2 3 3 2 2 3" xfId="21734"/>
    <cellStyle name="Normal 3 3 2 2 2 2 3 3 2 2 3 2" xfId="50469"/>
    <cellStyle name="Normal 3 3 2 2 2 2 3 3 2 2 4" xfId="36145"/>
    <cellStyle name="Normal 3 3 2 2 2 2 3 3 2 3" xfId="10932"/>
    <cellStyle name="Normal 3 3 2 2 2 2 3 3 2 3 2" xfId="25315"/>
    <cellStyle name="Normal 3 3 2 2 2 2 3 3 2 3 2 2" xfId="54050"/>
    <cellStyle name="Normal 3 3 2 2 2 2 3 3 2 3 3" xfId="39726"/>
    <cellStyle name="Normal 3 3 2 2 2 2 3 3 2 4" xfId="18152"/>
    <cellStyle name="Normal 3 3 2 2 2 2 3 3 2 4 2" xfId="46888"/>
    <cellStyle name="Normal 3 3 2 2 2 2 3 3 2 5" xfId="32564"/>
    <cellStyle name="Normal 3 3 2 2 2 2 3 3 3" xfId="5469"/>
    <cellStyle name="Normal 3 3 2 2 2 2 3 3 3 2" xfId="12729"/>
    <cellStyle name="Normal 3 3 2 2 2 2 3 3 3 2 2" xfId="27107"/>
    <cellStyle name="Normal 3 3 2 2 2 2 3 3 3 2 2 2" xfId="55841"/>
    <cellStyle name="Normal 3 3 2 2 2 2 3 3 3 2 3" xfId="41517"/>
    <cellStyle name="Normal 3 3 2 2 2 2 3 3 3 3" xfId="19944"/>
    <cellStyle name="Normal 3 3 2 2 2 2 3 3 3 3 2" xfId="48679"/>
    <cellStyle name="Normal 3 3 2 2 2 2 3 3 3 4" xfId="34355"/>
    <cellStyle name="Normal 3 3 2 2 2 2 3 3 4" xfId="9142"/>
    <cellStyle name="Normal 3 3 2 2 2 2 3 3 4 2" xfId="23525"/>
    <cellStyle name="Normal 3 3 2 2 2 2 3 3 4 2 2" xfId="52260"/>
    <cellStyle name="Normal 3 3 2 2 2 2 3 3 4 3" xfId="37936"/>
    <cellStyle name="Normal 3 3 2 2 2 2 3 3 5" xfId="16362"/>
    <cellStyle name="Normal 3 3 2 2 2 2 3 3 5 2" xfId="45098"/>
    <cellStyle name="Normal 3 3 2 2 2 2 3 3 6" xfId="30774"/>
    <cellStyle name="Normal 3 3 2 2 2 2 3 4" xfId="2704"/>
    <cellStyle name="Normal 3 3 2 2 2 2 3 4 2" xfId="6364"/>
    <cellStyle name="Normal 3 3 2 2 2 2 3 4 2 2" xfId="13624"/>
    <cellStyle name="Normal 3 3 2 2 2 2 3 4 2 2 2" xfId="28002"/>
    <cellStyle name="Normal 3 3 2 2 2 2 3 4 2 2 2 2" xfId="56736"/>
    <cellStyle name="Normal 3 3 2 2 2 2 3 4 2 2 3" xfId="42412"/>
    <cellStyle name="Normal 3 3 2 2 2 2 3 4 2 3" xfId="20839"/>
    <cellStyle name="Normal 3 3 2 2 2 2 3 4 2 3 2" xfId="49574"/>
    <cellStyle name="Normal 3 3 2 2 2 2 3 4 2 4" xfId="35250"/>
    <cellStyle name="Normal 3 3 2 2 2 2 3 4 3" xfId="10037"/>
    <cellStyle name="Normal 3 3 2 2 2 2 3 4 3 2" xfId="24420"/>
    <cellStyle name="Normal 3 3 2 2 2 2 3 4 3 2 2" xfId="53155"/>
    <cellStyle name="Normal 3 3 2 2 2 2 3 4 3 3" xfId="38831"/>
    <cellStyle name="Normal 3 3 2 2 2 2 3 4 4" xfId="17257"/>
    <cellStyle name="Normal 3 3 2 2 2 2 3 4 4 2" xfId="45993"/>
    <cellStyle name="Normal 3 3 2 2 2 2 3 4 5" xfId="31669"/>
    <cellStyle name="Normal 3 3 2 2 2 2 3 5" xfId="4568"/>
    <cellStyle name="Normal 3 3 2 2 2 2 3 5 2" xfId="11834"/>
    <cellStyle name="Normal 3 3 2 2 2 2 3 5 2 2" xfId="26212"/>
    <cellStyle name="Normal 3 3 2 2 2 2 3 5 2 2 2" xfId="54946"/>
    <cellStyle name="Normal 3 3 2 2 2 2 3 5 2 3" xfId="40622"/>
    <cellStyle name="Normal 3 3 2 2 2 2 3 5 3" xfId="19049"/>
    <cellStyle name="Normal 3 3 2 2 2 2 3 5 3 2" xfId="47784"/>
    <cellStyle name="Normal 3 3 2 2 2 2 3 5 4" xfId="33460"/>
    <cellStyle name="Normal 3 3 2 2 2 2 3 6" xfId="8241"/>
    <cellStyle name="Normal 3 3 2 2 2 2 3 6 2" xfId="22630"/>
    <cellStyle name="Normal 3 3 2 2 2 2 3 6 2 2" xfId="51365"/>
    <cellStyle name="Normal 3 3 2 2 2 2 3 6 3" xfId="37041"/>
    <cellStyle name="Normal 3 3 2 2 2 2 3 7" xfId="15467"/>
    <cellStyle name="Normal 3 3 2 2 2 2 3 7 2" xfId="44203"/>
    <cellStyle name="Normal 3 3 2 2 2 2 3 8" xfId="29879"/>
    <cellStyle name="Normal 3 3 2 2 2 2 4" xfId="1048"/>
    <cellStyle name="Normal 3 3 2 2 2 2 4 2" xfId="2031"/>
    <cellStyle name="Normal 3 3 2 2 2 2 4 2 2" xfId="3823"/>
    <cellStyle name="Normal 3 3 2 2 2 2 4 2 2 2" xfId="7482"/>
    <cellStyle name="Normal 3 3 2 2 2 2 4 2 2 2 2" xfId="14742"/>
    <cellStyle name="Normal 3 3 2 2 2 2 4 2 2 2 2 2" xfId="29120"/>
    <cellStyle name="Normal 3 3 2 2 2 2 4 2 2 2 2 2 2" xfId="57854"/>
    <cellStyle name="Normal 3 3 2 2 2 2 4 2 2 2 2 3" xfId="43530"/>
    <cellStyle name="Normal 3 3 2 2 2 2 4 2 2 2 3" xfId="21957"/>
    <cellStyle name="Normal 3 3 2 2 2 2 4 2 2 2 3 2" xfId="50692"/>
    <cellStyle name="Normal 3 3 2 2 2 2 4 2 2 2 4" xfId="36368"/>
    <cellStyle name="Normal 3 3 2 2 2 2 4 2 2 3" xfId="11155"/>
    <cellStyle name="Normal 3 3 2 2 2 2 4 2 2 3 2" xfId="25538"/>
    <cellStyle name="Normal 3 3 2 2 2 2 4 2 2 3 2 2" xfId="54273"/>
    <cellStyle name="Normal 3 3 2 2 2 2 4 2 2 3 3" xfId="39949"/>
    <cellStyle name="Normal 3 3 2 2 2 2 4 2 2 4" xfId="18375"/>
    <cellStyle name="Normal 3 3 2 2 2 2 4 2 2 4 2" xfId="47111"/>
    <cellStyle name="Normal 3 3 2 2 2 2 4 2 2 5" xfId="32787"/>
    <cellStyle name="Normal 3 3 2 2 2 2 4 2 3" xfId="5692"/>
    <cellStyle name="Normal 3 3 2 2 2 2 4 2 3 2" xfId="12952"/>
    <cellStyle name="Normal 3 3 2 2 2 2 4 2 3 2 2" xfId="27330"/>
    <cellStyle name="Normal 3 3 2 2 2 2 4 2 3 2 2 2" xfId="56064"/>
    <cellStyle name="Normal 3 3 2 2 2 2 4 2 3 2 3" xfId="41740"/>
    <cellStyle name="Normal 3 3 2 2 2 2 4 2 3 3" xfId="20167"/>
    <cellStyle name="Normal 3 3 2 2 2 2 4 2 3 3 2" xfId="48902"/>
    <cellStyle name="Normal 3 3 2 2 2 2 4 2 3 4" xfId="34578"/>
    <cellStyle name="Normal 3 3 2 2 2 2 4 2 4" xfId="9365"/>
    <cellStyle name="Normal 3 3 2 2 2 2 4 2 4 2" xfId="23748"/>
    <cellStyle name="Normal 3 3 2 2 2 2 4 2 4 2 2" xfId="52483"/>
    <cellStyle name="Normal 3 3 2 2 2 2 4 2 4 3" xfId="38159"/>
    <cellStyle name="Normal 3 3 2 2 2 2 4 2 5" xfId="16585"/>
    <cellStyle name="Normal 3 3 2 2 2 2 4 2 5 2" xfId="45321"/>
    <cellStyle name="Normal 3 3 2 2 2 2 4 2 6" xfId="30997"/>
    <cellStyle name="Normal 3 3 2 2 2 2 4 3" xfId="2927"/>
    <cellStyle name="Normal 3 3 2 2 2 2 4 3 2" xfId="6587"/>
    <cellStyle name="Normal 3 3 2 2 2 2 4 3 2 2" xfId="13847"/>
    <cellStyle name="Normal 3 3 2 2 2 2 4 3 2 2 2" xfId="28225"/>
    <cellStyle name="Normal 3 3 2 2 2 2 4 3 2 2 2 2" xfId="56959"/>
    <cellStyle name="Normal 3 3 2 2 2 2 4 3 2 2 3" xfId="42635"/>
    <cellStyle name="Normal 3 3 2 2 2 2 4 3 2 3" xfId="21062"/>
    <cellStyle name="Normal 3 3 2 2 2 2 4 3 2 3 2" xfId="49797"/>
    <cellStyle name="Normal 3 3 2 2 2 2 4 3 2 4" xfId="35473"/>
    <cellStyle name="Normal 3 3 2 2 2 2 4 3 3" xfId="10260"/>
    <cellStyle name="Normal 3 3 2 2 2 2 4 3 3 2" xfId="24643"/>
    <cellStyle name="Normal 3 3 2 2 2 2 4 3 3 2 2" xfId="53378"/>
    <cellStyle name="Normal 3 3 2 2 2 2 4 3 3 3" xfId="39054"/>
    <cellStyle name="Normal 3 3 2 2 2 2 4 3 4" xfId="17480"/>
    <cellStyle name="Normal 3 3 2 2 2 2 4 3 4 2" xfId="46216"/>
    <cellStyle name="Normal 3 3 2 2 2 2 4 3 5" xfId="31892"/>
    <cellStyle name="Normal 3 3 2 2 2 2 4 4" xfId="4792"/>
    <cellStyle name="Normal 3 3 2 2 2 2 4 4 2" xfId="12057"/>
    <cellStyle name="Normal 3 3 2 2 2 2 4 4 2 2" xfId="26435"/>
    <cellStyle name="Normal 3 3 2 2 2 2 4 4 2 2 2" xfId="55169"/>
    <cellStyle name="Normal 3 3 2 2 2 2 4 4 2 3" xfId="40845"/>
    <cellStyle name="Normal 3 3 2 2 2 2 4 4 3" xfId="19272"/>
    <cellStyle name="Normal 3 3 2 2 2 2 4 4 3 2" xfId="48007"/>
    <cellStyle name="Normal 3 3 2 2 2 2 4 4 4" xfId="33683"/>
    <cellStyle name="Normal 3 3 2 2 2 2 4 5" xfId="8464"/>
    <cellStyle name="Normal 3 3 2 2 2 2 4 5 2" xfId="22853"/>
    <cellStyle name="Normal 3 3 2 2 2 2 4 5 2 2" xfId="51588"/>
    <cellStyle name="Normal 3 3 2 2 2 2 4 5 3" xfId="37264"/>
    <cellStyle name="Normal 3 3 2 2 2 2 4 6" xfId="15690"/>
    <cellStyle name="Normal 3 3 2 2 2 2 4 6 2" xfId="44426"/>
    <cellStyle name="Normal 3 3 2 2 2 2 4 7" xfId="30102"/>
    <cellStyle name="Normal 3 3 2 2 2 2 5" xfId="1572"/>
    <cellStyle name="Normal 3 3 2 2 2 2 5 2" xfId="3376"/>
    <cellStyle name="Normal 3 3 2 2 2 2 5 2 2" xfId="7035"/>
    <cellStyle name="Normal 3 3 2 2 2 2 5 2 2 2" xfId="14295"/>
    <cellStyle name="Normal 3 3 2 2 2 2 5 2 2 2 2" xfId="28673"/>
    <cellStyle name="Normal 3 3 2 2 2 2 5 2 2 2 2 2" xfId="57407"/>
    <cellStyle name="Normal 3 3 2 2 2 2 5 2 2 2 3" xfId="43083"/>
    <cellStyle name="Normal 3 3 2 2 2 2 5 2 2 3" xfId="21510"/>
    <cellStyle name="Normal 3 3 2 2 2 2 5 2 2 3 2" xfId="50245"/>
    <cellStyle name="Normal 3 3 2 2 2 2 5 2 2 4" xfId="35921"/>
    <cellStyle name="Normal 3 3 2 2 2 2 5 2 3" xfId="10708"/>
    <cellStyle name="Normal 3 3 2 2 2 2 5 2 3 2" xfId="25091"/>
    <cellStyle name="Normal 3 3 2 2 2 2 5 2 3 2 2" xfId="53826"/>
    <cellStyle name="Normal 3 3 2 2 2 2 5 2 3 3" xfId="39502"/>
    <cellStyle name="Normal 3 3 2 2 2 2 5 2 4" xfId="17928"/>
    <cellStyle name="Normal 3 3 2 2 2 2 5 2 4 2" xfId="46664"/>
    <cellStyle name="Normal 3 3 2 2 2 2 5 2 5" xfId="32340"/>
    <cellStyle name="Normal 3 3 2 2 2 2 5 3" xfId="5245"/>
    <cellStyle name="Normal 3 3 2 2 2 2 5 3 2" xfId="12505"/>
    <cellStyle name="Normal 3 3 2 2 2 2 5 3 2 2" xfId="26883"/>
    <cellStyle name="Normal 3 3 2 2 2 2 5 3 2 2 2" xfId="55617"/>
    <cellStyle name="Normal 3 3 2 2 2 2 5 3 2 3" xfId="41293"/>
    <cellStyle name="Normal 3 3 2 2 2 2 5 3 3" xfId="19720"/>
    <cellStyle name="Normal 3 3 2 2 2 2 5 3 3 2" xfId="48455"/>
    <cellStyle name="Normal 3 3 2 2 2 2 5 3 4" xfId="34131"/>
    <cellStyle name="Normal 3 3 2 2 2 2 5 4" xfId="8918"/>
    <cellStyle name="Normal 3 3 2 2 2 2 5 4 2" xfId="23301"/>
    <cellStyle name="Normal 3 3 2 2 2 2 5 4 2 2" xfId="52036"/>
    <cellStyle name="Normal 3 3 2 2 2 2 5 4 3" xfId="37712"/>
    <cellStyle name="Normal 3 3 2 2 2 2 5 5" xfId="16138"/>
    <cellStyle name="Normal 3 3 2 2 2 2 5 5 2" xfId="44874"/>
    <cellStyle name="Normal 3 3 2 2 2 2 5 6" xfId="30550"/>
    <cellStyle name="Normal 3 3 2 2 2 2 6" xfId="2480"/>
    <cellStyle name="Normal 3 3 2 2 2 2 6 2" xfId="6140"/>
    <cellStyle name="Normal 3 3 2 2 2 2 6 2 2" xfId="13400"/>
    <cellStyle name="Normal 3 3 2 2 2 2 6 2 2 2" xfId="27778"/>
    <cellStyle name="Normal 3 3 2 2 2 2 6 2 2 2 2" xfId="56512"/>
    <cellStyle name="Normal 3 3 2 2 2 2 6 2 2 3" xfId="42188"/>
    <cellStyle name="Normal 3 3 2 2 2 2 6 2 3" xfId="20615"/>
    <cellStyle name="Normal 3 3 2 2 2 2 6 2 3 2" xfId="49350"/>
    <cellStyle name="Normal 3 3 2 2 2 2 6 2 4" xfId="35026"/>
    <cellStyle name="Normal 3 3 2 2 2 2 6 3" xfId="9813"/>
    <cellStyle name="Normal 3 3 2 2 2 2 6 3 2" xfId="24196"/>
    <cellStyle name="Normal 3 3 2 2 2 2 6 3 2 2" xfId="52931"/>
    <cellStyle name="Normal 3 3 2 2 2 2 6 3 3" xfId="38607"/>
    <cellStyle name="Normal 3 3 2 2 2 2 6 4" xfId="17033"/>
    <cellStyle name="Normal 3 3 2 2 2 2 6 4 2" xfId="45769"/>
    <cellStyle name="Normal 3 3 2 2 2 2 6 5" xfId="31445"/>
    <cellStyle name="Normal 3 3 2 2 2 2 7" xfId="4339"/>
    <cellStyle name="Normal 3 3 2 2 2 2 7 2" xfId="11609"/>
    <cellStyle name="Normal 3 3 2 2 2 2 7 2 2" xfId="25988"/>
    <cellStyle name="Normal 3 3 2 2 2 2 7 2 2 2" xfId="54722"/>
    <cellStyle name="Normal 3 3 2 2 2 2 7 2 3" xfId="40398"/>
    <cellStyle name="Normal 3 3 2 2 2 2 7 3" xfId="18825"/>
    <cellStyle name="Normal 3 3 2 2 2 2 7 3 2" xfId="47560"/>
    <cellStyle name="Normal 3 3 2 2 2 2 7 4" xfId="33236"/>
    <cellStyle name="Normal 3 3 2 2 2 2 8" xfId="8008"/>
    <cellStyle name="Normal 3 3 2 2 2 2 8 2" xfId="22406"/>
    <cellStyle name="Normal 3 3 2 2 2 2 8 2 2" xfId="51141"/>
    <cellStyle name="Normal 3 3 2 2 2 2 8 3" xfId="36817"/>
    <cellStyle name="Normal 3 3 2 2 2 2 9" xfId="15243"/>
    <cellStyle name="Normal 3 3 2 2 2 2 9 2" xfId="43979"/>
    <cellStyle name="Normal 3 3 2 2 2 3" xfId="604"/>
    <cellStyle name="Normal 3 3 2 2 2 3 2" xfId="881"/>
    <cellStyle name="Normal 3 3 2 2 2 3 2 2" xfId="1328"/>
    <cellStyle name="Normal 3 3 2 2 2 3 2 2 2" xfId="2311"/>
    <cellStyle name="Normal 3 3 2 2 2 3 2 2 2 2" xfId="4103"/>
    <cellStyle name="Normal 3 3 2 2 2 3 2 2 2 2 2" xfId="7762"/>
    <cellStyle name="Normal 3 3 2 2 2 3 2 2 2 2 2 2" xfId="15022"/>
    <cellStyle name="Normal 3 3 2 2 2 3 2 2 2 2 2 2 2" xfId="29400"/>
    <cellStyle name="Normal 3 3 2 2 2 3 2 2 2 2 2 2 2 2" xfId="58134"/>
    <cellStyle name="Normal 3 3 2 2 2 3 2 2 2 2 2 2 3" xfId="43810"/>
    <cellStyle name="Normal 3 3 2 2 2 3 2 2 2 2 2 3" xfId="22237"/>
    <cellStyle name="Normal 3 3 2 2 2 3 2 2 2 2 2 3 2" xfId="50972"/>
    <cellStyle name="Normal 3 3 2 2 2 3 2 2 2 2 2 4" xfId="36648"/>
    <cellStyle name="Normal 3 3 2 2 2 3 2 2 2 2 3" xfId="11435"/>
    <cellStyle name="Normal 3 3 2 2 2 3 2 2 2 2 3 2" xfId="25818"/>
    <cellStyle name="Normal 3 3 2 2 2 3 2 2 2 2 3 2 2" xfId="54553"/>
    <cellStyle name="Normal 3 3 2 2 2 3 2 2 2 2 3 3" xfId="40229"/>
    <cellStyle name="Normal 3 3 2 2 2 3 2 2 2 2 4" xfId="18655"/>
    <cellStyle name="Normal 3 3 2 2 2 3 2 2 2 2 4 2" xfId="47391"/>
    <cellStyle name="Normal 3 3 2 2 2 3 2 2 2 2 5" xfId="33067"/>
    <cellStyle name="Normal 3 3 2 2 2 3 2 2 2 3" xfId="5972"/>
    <cellStyle name="Normal 3 3 2 2 2 3 2 2 2 3 2" xfId="13232"/>
    <cellStyle name="Normal 3 3 2 2 2 3 2 2 2 3 2 2" xfId="27610"/>
    <cellStyle name="Normal 3 3 2 2 2 3 2 2 2 3 2 2 2" xfId="56344"/>
    <cellStyle name="Normal 3 3 2 2 2 3 2 2 2 3 2 3" xfId="42020"/>
    <cellStyle name="Normal 3 3 2 2 2 3 2 2 2 3 3" xfId="20447"/>
    <cellStyle name="Normal 3 3 2 2 2 3 2 2 2 3 3 2" xfId="49182"/>
    <cellStyle name="Normal 3 3 2 2 2 3 2 2 2 3 4" xfId="34858"/>
    <cellStyle name="Normal 3 3 2 2 2 3 2 2 2 4" xfId="9645"/>
    <cellStyle name="Normal 3 3 2 2 2 3 2 2 2 4 2" xfId="24028"/>
    <cellStyle name="Normal 3 3 2 2 2 3 2 2 2 4 2 2" xfId="52763"/>
    <cellStyle name="Normal 3 3 2 2 2 3 2 2 2 4 3" xfId="38439"/>
    <cellStyle name="Normal 3 3 2 2 2 3 2 2 2 5" xfId="16865"/>
    <cellStyle name="Normal 3 3 2 2 2 3 2 2 2 5 2" xfId="45601"/>
    <cellStyle name="Normal 3 3 2 2 2 3 2 2 2 6" xfId="31277"/>
    <cellStyle name="Normal 3 3 2 2 2 3 2 2 3" xfId="3207"/>
    <cellStyle name="Normal 3 3 2 2 2 3 2 2 3 2" xfId="6867"/>
    <cellStyle name="Normal 3 3 2 2 2 3 2 2 3 2 2" xfId="14127"/>
    <cellStyle name="Normal 3 3 2 2 2 3 2 2 3 2 2 2" xfId="28505"/>
    <cellStyle name="Normal 3 3 2 2 2 3 2 2 3 2 2 2 2" xfId="57239"/>
    <cellStyle name="Normal 3 3 2 2 2 3 2 2 3 2 2 3" xfId="42915"/>
    <cellStyle name="Normal 3 3 2 2 2 3 2 2 3 2 3" xfId="21342"/>
    <cellStyle name="Normal 3 3 2 2 2 3 2 2 3 2 3 2" xfId="50077"/>
    <cellStyle name="Normal 3 3 2 2 2 3 2 2 3 2 4" xfId="35753"/>
    <cellStyle name="Normal 3 3 2 2 2 3 2 2 3 3" xfId="10540"/>
    <cellStyle name="Normal 3 3 2 2 2 3 2 2 3 3 2" xfId="24923"/>
    <cellStyle name="Normal 3 3 2 2 2 3 2 2 3 3 2 2" xfId="53658"/>
    <cellStyle name="Normal 3 3 2 2 2 3 2 2 3 3 3" xfId="39334"/>
    <cellStyle name="Normal 3 3 2 2 2 3 2 2 3 4" xfId="17760"/>
    <cellStyle name="Normal 3 3 2 2 2 3 2 2 3 4 2" xfId="46496"/>
    <cellStyle name="Normal 3 3 2 2 2 3 2 2 3 5" xfId="32172"/>
    <cellStyle name="Normal 3 3 2 2 2 3 2 2 4" xfId="5072"/>
    <cellStyle name="Normal 3 3 2 2 2 3 2 2 4 2" xfId="12337"/>
    <cellStyle name="Normal 3 3 2 2 2 3 2 2 4 2 2" xfId="26715"/>
    <cellStyle name="Normal 3 3 2 2 2 3 2 2 4 2 2 2" xfId="55449"/>
    <cellStyle name="Normal 3 3 2 2 2 3 2 2 4 2 3" xfId="41125"/>
    <cellStyle name="Normal 3 3 2 2 2 3 2 2 4 3" xfId="19552"/>
    <cellStyle name="Normal 3 3 2 2 2 3 2 2 4 3 2" xfId="48287"/>
    <cellStyle name="Normal 3 3 2 2 2 3 2 2 4 4" xfId="33963"/>
    <cellStyle name="Normal 3 3 2 2 2 3 2 2 5" xfId="8744"/>
    <cellStyle name="Normal 3 3 2 2 2 3 2 2 5 2" xfId="23133"/>
    <cellStyle name="Normal 3 3 2 2 2 3 2 2 5 2 2" xfId="51868"/>
    <cellStyle name="Normal 3 3 2 2 2 3 2 2 5 3" xfId="37544"/>
    <cellStyle name="Normal 3 3 2 2 2 3 2 2 6" xfId="15970"/>
    <cellStyle name="Normal 3 3 2 2 2 3 2 2 6 2" xfId="44706"/>
    <cellStyle name="Normal 3 3 2 2 2 3 2 2 7" xfId="30382"/>
    <cellStyle name="Normal 3 3 2 2 2 3 2 3" xfId="1864"/>
    <cellStyle name="Normal 3 3 2 2 2 3 2 3 2" xfId="3656"/>
    <cellStyle name="Normal 3 3 2 2 2 3 2 3 2 2" xfId="7315"/>
    <cellStyle name="Normal 3 3 2 2 2 3 2 3 2 2 2" xfId="14575"/>
    <cellStyle name="Normal 3 3 2 2 2 3 2 3 2 2 2 2" xfId="28953"/>
    <cellStyle name="Normal 3 3 2 2 2 3 2 3 2 2 2 2 2" xfId="57687"/>
    <cellStyle name="Normal 3 3 2 2 2 3 2 3 2 2 2 3" xfId="43363"/>
    <cellStyle name="Normal 3 3 2 2 2 3 2 3 2 2 3" xfId="21790"/>
    <cellStyle name="Normal 3 3 2 2 2 3 2 3 2 2 3 2" xfId="50525"/>
    <cellStyle name="Normal 3 3 2 2 2 3 2 3 2 2 4" xfId="36201"/>
    <cellStyle name="Normal 3 3 2 2 2 3 2 3 2 3" xfId="10988"/>
    <cellStyle name="Normal 3 3 2 2 2 3 2 3 2 3 2" xfId="25371"/>
    <cellStyle name="Normal 3 3 2 2 2 3 2 3 2 3 2 2" xfId="54106"/>
    <cellStyle name="Normal 3 3 2 2 2 3 2 3 2 3 3" xfId="39782"/>
    <cellStyle name="Normal 3 3 2 2 2 3 2 3 2 4" xfId="18208"/>
    <cellStyle name="Normal 3 3 2 2 2 3 2 3 2 4 2" xfId="46944"/>
    <cellStyle name="Normal 3 3 2 2 2 3 2 3 2 5" xfId="32620"/>
    <cellStyle name="Normal 3 3 2 2 2 3 2 3 3" xfId="5525"/>
    <cellStyle name="Normal 3 3 2 2 2 3 2 3 3 2" xfId="12785"/>
    <cellStyle name="Normal 3 3 2 2 2 3 2 3 3 2 2" xfId="27163"/>
    <cellStyle name="Normal 3 3 2 2 2 3 2 3 3 2 2 2" xfId="55897"/>
    <cellStyle name="Normal 3 3 2 2 2 3 2 3 3 2 3" xfId="41573"/>
    <cellStyle name="Normal 3 3 2 2 2 3 2 3 3 3" xfId="20000"/>
    <cellStyle name="Normal 3 3 2 2 2 3 2 3 3 3 2" xfId="48735"/>
    <cellStyle name="Normal 3 3 2 2 2 3 2 3 3 4" xfId="34411"/>
    <cellStyle name="Normal 3 3 2 2 2 3 2 3 4" xfId="9198"/>
    <cellStyle name="Normal 3 3 2 2 2 3 2 3 4 2" xfId="23581"/>
    <cellStyle name="Normal 3 3 2 2 2 3 2 3 4 2 2" xfId="52316"/>
    <cellStyle name="Normal 3 3 2 2 2 3 2 3 4 3" xfId="37992"/>
    <cellStyle name="Normal 3 3 2 2 2 3 2 3 5" xfId="16418"/>
    <cellStyle name="Normal 3 3 2 2 2 3 2 3 5 2" xfId="45154"/>
    <cellStyle name="Normal 3 3 2 2 2 3 2 3 6" xfId="30830"/>
    <cellStyle name="Normal 3 3 2 2 2 3 2 4" xfId="2760"/>
    <cellStyle name="Normal 3 3 2 2 2 3 2 4 2" xfId="6420"/>
    <cellStyle name="Normal 3 3 2 2 2 3 2 4 2 2" xfId="13680"/>
    <cellStyle name="Normal 3 3 2 2 2 3 2 4 2 2 2" xfId="28058"/>
    <cellStyle name="Normal 3 3 2 2 2 3 2 4 2 2 2 2" xfId="56792"/>
    <cellStyle name="Normal 3 3 2 2 2 3 2 4 2 2 3" xfId="42468"/>
    <cellStyle name="Normal 3 3 2 2 2 3 2 4 2 3" xfId="20895"/>
    <cellStyle name="Normal 3 3 2 2 2 3 2 4 2 3 2" xfId="49630"/>
    <cellStyle name="Normal 3 3 2 2 2 3 2 4 2 4" xfId="35306"/>
    <cellStyle name="Normal 3 3 2 2 2 3 2 4 3" xfId="10093"/>
    <cellStyle name="Normal 3 3 2 2 2 3 2 4 3 2" xfId="24476"/>
    <cellStyle name="Normal 3 3 2 2 2 3 2 4 3 2 2" xfId="53211"/>
    <cellStyle name="Normal 3 3 2 2 2 3 2 4 3 3" xfId="38887"/>
    <cellStyle name="Normal 3 3 2 2 2 3 2 4 4" xfId="17313"/>
    <cellStyle name="Normal 3 3 2 2 2 3 2 4 4 2" xfId="46049"/>
    <cellStyle name="Normal 3 3 2 2 2 3 2 4 5" xfId="31725"/>
    <cellStyle name="Normal 3 3 2 2 2 3 2 5" xfId="4625"/>
    <cellStyle name="Normal 3 3 2 2 2 3 2 5 2" xfId="11890"/>
    <cellStyle name="Normal 3 3 2 2 2 3 2 5 2 2" xfId="26268"/>
    <cellStyle name="Normal 3 3 2 2 2 3 2 5 2 2 2" xfId="55002"/>
    <cellStyle name="Normal 3 3 2 2 2 3 2 5 2 3" xfId="40678"/>
    <cellStyle name="Normal 3 3 2 2 2 3 2 5 3" xfId="19105"/>
    <cellStyle name="Normal 3 3 2 2 2 3 2 5 3 2" xfId="47840"/>
    <cellStyle name="Normal 3 3 2 2 2 3 2 5 4" xfId="33516"/>
    <cellStyle name="Normal 3 3 2 2 2 3 2 6" xfId="8297"/>
    <cellStyle name="Normal 3 3 2 2 2 3 2 6 2" xfId="22686"/>
    <cellStyle name="Normal 3 3 2 2 2 3 2 6 2 2" xfId="51421"/>
    <cellStyle name="Normal 3 3 2 2 2 3 2 6 3" xfId="37097"/>
    <cellStyle name="Normal 3 3 2 2 2 3 2 7" xfId="15523"/>
    <cellStyle name="Normal 3 3 2 2 2 3 2 7 2" xfId="44259"/>
    <cellStyle name="Normal 3 3 2 2 2 3 2 8" xfId="29935"/>
    <cellStyle name="Normal 3 3 2 2 2 3 3" xfId="1104"/>
    <cellStyle name="Normal 3 3 2 2 2 3 3 2" xfId="2087"/>
    <cellStyle name="Normal 3 3 2 2 2 3 3 2 2" xfId="3879"/>
    <cellStyle name="Normal 3 3 2 2 2 3 3 2 2 2" xfId="7538"/>
    <cellStyle name="Normal 3 3 2 2 2 3 3 2 2 2 2" xfId="14798"/>
    <cellStyle name="Normal 3 3 2 2 2 3 3 2 2 2 2 2" xfId="29176"/>
    <cellStyle name="Normal 3 3 2 2 2 3 3 2 2 2 2 2 2" xfId="57910"/>
    <cellStyle name="Normal 3 3 2 2 2 3 3 2 2 2 2 3" xfId="43586"/>
    <cellStyle name="Normal 3 3 2 2 2 3 3 2 2 2 3" xfId="22013"/>
    <cellStyle name="Normal 3 3 2 2 2 3 3 2 2 2 3 2" xfId="50748"/>
    <cellStyle name="Normal 3 3 2 2 2 3 3 2 2 2 4" xfId="36424"/>
    <cellStyle name="Normal 3 3 2 2 2 3 3 2 2 3" xfId="11211"/>
    <cellStyle name="Normal 3 3 2 2 2 3 3 2 2 3 2" xfId="25594"/>
    <cellStyle name="Normal 3 3 2 2 2 3 3 2 2 3 2 2" xfId="54329"/>
    <cellStyle name="Normal 3 3 2 2 2 3 3 2 2 3 3" xfId="40005"/>
    <cellStyle name="Normal 3 3 2 2 2 3 3 2 2 4" xfId="18431"/>
    <cellStyle name="Normal 3 3 2 2 2 3 3 2 2 4 2" xfId="47167"/>
    <cellStyle name="Normal 3 3 2 2 2 3 3 2 2 5" xfId="32843"/>
    <cellStyle name="Normal 3 3 2 2 2 3 3 2 3" xfId="5748"/>
    <cellStyle name="Normal 3 3 2 2 2 3 3 2 3 2" xfId="13008"/>
    <cellStyle name="Normal 3 3 2 2 2 3 3 2 3 2 2" xfId="27386"/>
    <cellStyle name="Normal 3 3 2 2 2 3 3 2 3 2 2 2" xfId="56120"/>
    <cellStyle name="Normal 3 3 2 2 2 3 3 2 3 2 3" xfId="41796"/>
    <cellStyle name="Normal 3 3 2 2 2 3 3 2 3 3" xfId="20223"/>
    <cellStyle name="Normal 3 3 2 2 2 3 3 2 3 3 2" xfId="48958"/>
    <cellStyle name="Normal 3 3 2 2 2 3 3 2 3 4" xfId="34634"/>
    <cellStyle name="Normal 3 3 2 2 2 3 3 2 4" xfId="9421"/>
    <cellStyle name="Normal 3 3 2 2 2 3 3 2 4 2" xfId="23804"/>
    <cellStyle name="Normal 3 3 2 2 2 3 3 2 4 2 2" xfId="52539"/>
    <cellStyle name="Normal 3 3 2 2 2 3 3 2 4 3" xfId="38215"/>
    <cellStyle name="Normal 3 3 2 2 2 3 3 2 5" xfId="16641"/>
    <cellStyle name="Normal 3 3 2 2 2 3 3 2 5 2" xfId="45377"/>
    <cellStyle name="Normal 3 3 2 2 2 3 3 2 6" xfId="31053"/>
    <cellStyle name="Normal 3 3 2 2 2 3 3 3" xfId="2983"/>
    <cellStyle name="Normal 3 3 2 2 2 3 3 3 2" xfId="6643"/>
    <cellStyle name="Normal 3 3 2 2 2 3 3 3 2 2" xfId="13903"/>
    <cellStyle name="Normal 3 3 2 2 2 3 3 3 2 2 2" xfId="28281"/>
    <cellStyle name="Normal 3 3 2 2 2 3 3 3 2 2 2 2" xfId="57015"/>
    <cellStyle name="Normal 3 3 2 2 2 3 3 3 2 2 3" xfId="42691"/>
    <cellStyle name="Normal 3 3 2 2 2 3 3 3 2 3" xfId="21118"/>
    <cellStyle name="Normal 3 3 2 2 2 3 3 3 2 3 2" xfId="49853"/>
    <cellStyle name="Normal 3 3 2 2 2 3 3 3 2 4" xfId="35529"/>
    <cellStyle name="Normal 3 3 2 2 2 3 3 3 3" xfId="10316"/>
    <cellStyle name="Normal 3 3 2 2 2 3 3 3 3 2" xfId="24699"/>
    <cellStyle name="Normal 3 3 2 2 2 3 3 3 3 2 2" xfId="53434"/>
    <cellStyle name="Normal 3 3 2 2 2 3 3 3 3 3" xfId="39110"/>
    <cellStyle name="Normal 3 3 2 2 2 3 3 3 4" xfId="17536"/>
    <cellStyle name="Normal 3 3 2 2 2 3 3 3 4 2" xfId="46272"/>
    <cellStyle name="Normal 3 3 2 2 2 3 3 3 5" xfId="31948"/>
    <cellStyle name="Normal 3 3 2 2 2 3 3 4" xfId="4848"/>
    <cellStyle name="Normal 3 3 2 2 2 3 3 4 2" xfId="12113"/>
    <cellStyle name="Normal 3 3 2 2 2 3 3 4 2 2" xfId="26491"/>
    <cellStyle name="Normal 3 3 2 2 2 3 3 4 2 2 2" xfId="55225"/>
    <cellStyle name="Normal 3 3 2 2 2 3 3 4 2 3" xfId="40901"/>
    <cellStyle name="Normal 3 3 2 2 2 3 3 4 3" xfId="19328"/>
    <cellStyle name="Normal 3 3 2 2 2 3 3 4 3 2" xfId="48063"/>
    <cellStyle name="Normal 3 3 2 2 2 3 3 4 4" xfId="33739"/>
    <cellStyle name="Normal 3 3 2 2 2 3 3 5" xfId="8520"/>
    <cellStyle name="Normal 3 3 2 2 2 3 3 5 2" xfId="22909"/>
    <cellStyle name="Normal 3 3 2 2 2 3 3 5 2 2" xfId="51644"/>
    <cellStyle name="Normal 3 3 2 2 2 3 3 5 3" xfId="37320"/>
    <cellStyle name="Normal 3 3 2 2 2 3 3 6" xfId="15746"/>
    <cellStyle name="Normal 3 3 2 2 2 3 3 6 2" xfId="44482"/>
    <cellStyle name="Normal 3 3 2 2 2 3 3 7" xfId="30158"/>
    <cellStyle name="Normal 3 3 2 2 2 3 4" xfId="1636"/>
    <cellStyle name="Normal 3 3 2 2 2 3 4 2" xfId="3432"/>
    <cellStyle name="Normal 3 3 2 2 2 3 4 2 2" xfId="7091"/>
    <cellStyle name="Normal 3 3 2 2 2 3 4 2 2 2" xfId="14351"/>
    <cellStyle name="Normal 3 3 2 2 2 3 4 2 2 2 2" xfId="28729"/>
    <cellStyle name="Normal 3 3 2 2 2 3 4 2 2 2 2 2" xfId="57463"/>
    <cellStyle name="Normal 3 3 2 2 2 3 4 2 2 2 3" xfId="43139"/>
    <cellStyle name="Normal 3 3 2 2 2 3 4 2 2 3" xfId="21566"/>
    <cellStyle name="Normal 3 3 2 2 2 3 4 2 2 3 2" xfId="50301"/>
    <cellStyle name="Normal 3 3 2 2 2 3 4 2 2 4" xfId="35977"/>
    <cellStyle name="Normal 3 3 2 2 2 3 4 2 3" xfId="10764"/>
    <cellStyle name="Normal 3 3 2 2 2 3 4 2 3 2" xfId="25147"/>
    <cellStyle name="Normal 3 3 2 2 2 3 4 2 3 2 2" xfId="53882"/>
    <cellStyle name="Normal 3 3 2 2 2 3 4 2 3 3" xfId="39558"/>
    <cellStyle name="Normal 3 3 2 2 2 3 4 2 4" xfId="17984"/>
    <cellStyle name="Normal 3 3 2 2 2 3 4 2 4 2" xfId="46720"/>
    <cellStyle name="Normal 3 3 2 2 2 3 4 2 5" xfId="32396"/>
    <cellStyle name="Normal 3 3 2 2 2 3 4 3" xfId="5301"/>
    <cellStyle name="Normal 3 3 2 2 2 3 4 3 2" xfId="12561"/>
    <cellStyle name="Normal 3 3 2 2 2 3 4 3 2 2" xfId="26939"/>
    <cellStyle name="Normal 3 3 2 2 2 3 4 3 2 2 2" xfId="55673"/>
    <cellStyle name="Normal 3 3 2 2 2 3 4 3 2 3" xfId="41349"/>
    <cellStyle name="Normal 3 3 2 2 2 3 4 3 3" xfId="19776"/>
    <cellStyle name="Normal 3 3 2 2 2 3 4 3 3 2" xfId="48511"/>
    <cellStyle name="Normal 3 3 2 2 2 3 4 3 4" xfId="34187"/>
    <cellStyle name="Normal 3 3 2 2 2 3 4 4" xfId="8974"/>
    <cellStyle name="Normal 3 3 2 2 2 3 4 4 2" xfId="23357"/>
    <cellStyle name="Normal 3 3 2 2 2 3 4 4 2 2" xfId="52092"/>
    <cellStyle name="Normal 3 3 2 2 2 3 4 4 3" xfId="37768"/>
    <cellStyle name="Normal 3 3 2 2 2 3 4 5" xfId="16194"/>
    <cellStyle name="Normal 3 3 2 2 2 3 4 5 2" xfId="44930"/>
    <cellStyle name="Normal 3 3 2 2 2 3 4 6" xfId="30606"/>
    <cellStyle name="Normal 3 3 2 2 2 3 5" xfId="2536"/>
    <cellStyle name="Normal 3 3 2 2 2 3 5 2" xfId="6196"/>
    <cellStyle name="Normal 3 3 2 2 2 3 5 2 2" xfId="13456"/>
    <cellStyle name="Normal 3 3 2 2 2 3 5 2 2 2" xfId="27834"/>
    <cellStyle name="Normal 3 3 2 2 2 3 5 2 2 2 2" xfId="56568"/>
    <cellStyle name="Normal 3 3 2 2 2 3 5 2 2 3" xfId="42244"/>
    <cellStyle name="Normal 3 3 2 2 2 3 5 2 3" xfId="20671"/>
    <cellStyle name="Normal 3 3 2 2 2 3 5 2 3 2" xfId="49406"/>
    <cellStyle name="Normal 3 3 2 2 2 3 5 2 4" xfId="35082"/>
    <cellStyle name="Normal 3 3 2 2 2 3 5 3" xfId="9869"/>
    <cellStyle name="Normal 3 3 2 2 2 3 5 3 2" xfId="24252"/>
    <cellStyle name="Normal 3 3 2 2 2 3 5 3 2 2" xfId="52987"/>
    <cellStyle name="Normal 3 3 2 2 2 3 5 3 3" xfId="38663"/>
    <cellStyle name="Normal 3 3 2 2 2 3 5 4" xfId="17089"/>
    <cellStyle name="Normal 3 3 2 2 2 3 5 4 2" xfId="45825"/>
    <cellStyle name="Normal 3 3 2 2 2 3 5 5" xfId="31501"/>
    <cellStyle name="Normal 3 3 2 2 2 3 6" xfId="4399"/>
    <cellStyle name="Normal 3 3 2 2 2 3 6 2" xfId="11666"/>
    <cellStyle name="Normal 3 3 2 2 2 3 6 2 2" xfId="26044"/>
    <cellStyle name="Normal 3 3 2 2 2 3 6 2 2 2" xfId="54778"/>
    <cellStyle name="Normal 3 3 2 2 2 3 6 2 3" xfId="40454"/>
    <cellStyle name="Normal 3 3 2 2 2 3 6 3" xfId="18881"/>
    <cellStyle name="Normal 3 3 2 2 2 3 6 3 2" xfId="47616"/>
    <cellStyle name="Normal 3 3 2 2 2 3 6 4" xfId="33292"/>
    <cellStyle name="Normal 3 3 2 2 2 3 7" xfId="8070"/>
    <cellStyle name="Normal 3 3 2 2 2 3 7 2" xfId="22462"/>
    <cellStyle name="Normal 3 3 2 2 2 3 7 2 2" xfId="51197"/>
    <cellStyle name="Normal 3 3 2 2 2 3 7 3" xfId="36873"/>
    <cellStyle name="Normal 3 3 2 2 2 3 8" xfId="15299"/>
    <cellStyle name="Normal 3 3 2 2 2 3 8 2" xfId="44035"/>
    <cellStyle name="Normal 3 3 2 2 2 3 9" xfId="29711"/>
    <cellStyle name="Normal 3 3 2 2 2 4" xfId="766"/>
    <cellStyle name="Normal 3 3 2 2 2 4 2" xfId="1216"/>
    <cellStyle name="Normal 3 3 2 2 2 4 2 2" xfId="2199"/>
    <cellStyle name="Normal 3 3 2 2 2 4 2 2 2" xfId="3991"/>
    <cellStyle name="Normal 3 3 2 2 2 4 2 2 2 2" xfId="7650"/>
    <cellStyle name="Normal 3 3 2 2 2 4 2 2 2 2 2" xfId="14910"/>
    <cellStyle name="Normal 3 3 2 2 2 4 2 2 2 2 2 2" xfId="29288"/>
    <cellStyle name="Normal 3 3 2 2 2 4 2 2 2 2 2 2 2" xfId="58022"/>
    <cellStyle name="Normal 3 3 2 2 2 4 2 2 2 2 2 3" xfId="43698"/>
    <cellStyle name="Normal 3 3 2 2 2 4 2 2 2 2 3" xfId="22125"/>
    <cellStyle name="Normal 3 3 2 2 2 4 2 2 2 2 3 2" xfId="50860"/>
    <cellStyle name="Normal 3 3 2 2 2 4 2 2 2 2 4" xfId="36536"/>
    <cellStyle name="Normal 3 3 2 2 2 4 2 2 2 3" xfId="11323"/>
    <cellStyle name="Normal 3 3 2 2 2 4 2 2 2 3 2" xfId="25706"/>
    <cellStyle name="Normal 3 3 2 2 2 4 2 2 2 3 2 2" xfId="54441"/>
    <cellStyle name="Normal 3 3 2 2 2 4 2 2 2 3 3" xfId="40117"/>
    <cellStyle name="Normal 3 3 2 2 2 4 2 2 2 4" xfId="18543"/>
    <cellStyle name="Normal 3 3 2 2 2 4 2 2 2 4 2" xfId="47279"/>
    <cellStyle name="Normal 3 3 2 2 2 4 2 2 2 5" xfId="32955"/>
    <cellStyle name="Normal 3 3 2 2 2 4 2 2 3" xfId="5860"/>
    <cellStyle name="Normal 3 3 2 2 2 4 2 2 3 2" xfId="13120"/>
    <cellStyle name="Normal 3 3 2 2 2 4 2 2 3 2 2" xfId="27498"/>
    <cellStyle name="Normal 3 3 2 2 2 4 2 2 3 2 2 2" xfId="56232"/>
    <cellStyle name="Normal 3 3 2 2 2 4 2 2 3 2 3" xfId="41908"/>
    <cellStyle name="Normal 3 3 2 2 2 4 2 2 3 3" xfId="20335"/>
    <cellStyle name="Normal 3 3 2 2 2 4 2 2 3 3 2" xfId="49070"/>
    <cellStyle name="Normal 3 3 2 2 2 4 2 2 3 4" xfId="34746"/>
    <cellStyle name="Normal 3 3 2 2 2 4 2 2 4" xfId="9533"/>
    <cellStyle name="Normal 3 3 2 2 2 4 2 2 4 2" xfId="23916"/>
    <cellStyle name="Normal 3 3 2 2 2 4 2 2 4 2 2" xfId="52651"/>
    <cellStyle name="Normal 3 3 2 2 2 4 2 2 4 3" xfId="38327"/>
    <cellStyle name="Normal 3 3 2 2 2 4 2 2 5" xfId="16753"/>
    <cellStyle name="Normal 3 3 2 2 2 4 2 2 5 2" xfId="45489"/>
    <cellStyle name="Normal 3 3 2 2 2 4 2 2 6" xfId="31165"/>
    <cellStyle name="Normal 3 3 2 2 2 4 2 3" xfId="3095"/>
    <cellStyle name="Normal 3 3 2 2 2 4 2 3 2" xfId="6755"/>
    <cellStyle name="Normal 3 3 2 2 2 4 2 3 2 2" xfId="14015"/>
    <cellStyle name="Normal 3 3 2 2 2 4 2 3 2 2 2" xfId="28393"/>
    <cellStyle name="Normal 3 3 2 2 2 4 2 3 2 2 2 2" xfId="57127"/>
    <cellStyle name="Normal 3 3 2 2 2 4 2 3 2 2 3" xfId="42803"/>
    <cellStyle name="Normal 3 3 2 2 2 4 2 3 2 3" xfId="21230"/>
    <cellStyle name="Normal 3 3 2 2 2 4 2 3 2 3 2" xfId="49965"/>
    <cellStyle name="Normal 3 3 2 2 2 4 2 3 2 4" xfId="35641"/>
    <cellStyle name="Normal 3 3 2 2 2 4 2 3 3" xfId="10428"/>
    <cellStyle name="Normal 3 3 2 2 2 4 2 3 3 2" xfId="24811"/>
    <cellStyle name="Normal 3 3 2 2 2 4 2 3 3 2 2" xfId="53546"/>
    <cellStyle name="Normal 3 3 2 2 2 4 2 3 3 3" xfId="39222"/>
    <cellStyle name="Normal 3 3 2 2 2 4 2 3 4" xfId="17648"/>
    <cellStyle name="Normal 3 3 2 2 2 4 2 3 4 2" xfId="46384"/>
    <cellStyle name="Normal 3 3 2 2 2 4 2 3 5" xfId="32060"/>
    <cellStyle name="Normal 3 3 2 2 2 4 2 4" xfId="4960"/>
    <cellStyle name="Normal 3 3 2 2 2 4 2 4 2" xfId="12225"/>
    <cellStyle name="Normal 3 3 2 2 2 4 2 4 2 2" xfId="26603"/>
    <cellStyle name="Normal 3 3 2 2 2 4 2 4 2 2 2" xfId="55337"/>
    <cellStyle name="Normal 3 3 2 2 2 4 2 4 2 3" xfId="41013"/>
    <cellStyle name="Normal 3 3 2 2 2 4 2 4 3" xfId="19440"/>
    <cellStyle name="Normal 3 3 2 2 2 4 2 4 3 2" xfId="48175"/>
    <cellStyle name="Normal 3 3 2 2 2 4 2 4 4" xfId="33851"/>
    <cellStyle name="Normal 3 3 2 2 2 4 2 5" xfId="8632"/>
    <cellStyle name="Normal 3 3 2 2 2 4 2 5 2" xfId="23021"/>
    <cellStyle name="Normal 3 3 2 2 2 4 2 5 2 2" xfId="51756"/>
    <cellStyle name="Normal 3 3 2 2 2 4 2 5 3" xfId="37432"/>
    <cellStyle name="Normal 3 3 2 2 2 4 2 6" xfId="15858"/>
    <cellStyle name="Normal 3 3 2 2 2 4 2 6 2" xfId="44594"/>
    <cellStyle name="Normal 3 3 2 2 2 4 2 7" xfId="30270"/>
    <cellStyle name="Normal 3 3 2 2 2 4 3" xfId="1752"/>
    <cellStyle name="Normal 3 3 2 2 2 4 3 2" xfId="3544"/>
    <cellStyle name="Normal 3 3 2 2 2 4 3 2 2" xfId="7203"/>
    <cellStyle name="Normal 3 3 2 2 2 4 3 2 2 2" xfId="14463"/>
    <cellStyle name="Normal 3 3 2 2 2 4 3 2 2 2 2" xfId="28841"/>
    <cellStyle name="Normal 3 3 2 2 2 4 3 2 2 2 2 2" xfId="57575"/>
    <cellStyle name="Normal 3 3 2 2 2 4 3 2 2 2 3" xfId="43251"/>
    <cellStyle name="Normal 3 3 2 2 2 4 3 2 2 3" xfId="21678"/>
    <cellStyle name="Normal 3 3 2 2 2 4 3 2 2 3 2" xfId="50413"/>
    <cellStyle name="Normal 3 3 2 2 2 4 3 2 2 4" xfId="36089"/>
    <cellStyle name="Normal 3 3 2 2 2 4 3 2 3" xfId="10876"/>
    <cellStyle name="Normal 3 3 2 2 2 4 3 2 3 2" xfId="25259"/>
    <cellStyle name="Normal 3 3 2 2 2 4 3 2 3 2 2" xfId="53994"/>
    <cellStyle name="Normal 3 3 2 2 2 4 3 2 3 3" xfId="39670"/>
    <cellStyle name="Normal 3 3 2 2 2 4 3 2 4" xfId="18096"/>
    <cellStyle name="Normal 3 3 2 2 2 4 3 2 4 2" xfId="46832"/>
    <cellStyle name="Normal 3 3 2 2 2 4 3 2 5" xfId="32508"/>
    <cellStyle name="Normal 3 3 2 2 2 4 3 3" xfId="5413"/>
    <cellStyle name="Normal 3 3 2 2 2 4 3 3 2" xfId="12673"/>
    <cellStyle name="Normal 3 3 2 2 2 4 3 3 2 2" xfId="27051"/>
    <cellStyle name="Normal 3 3 2 2 2 4 3 3 2 2 2" xfId="55785"/>
    <cellStyle name="Normal 3 3 2 2 2 4 3 3 2 3" xfId="41461"/>
    <cellStyle name="Normal 3 3 2 2 2 4 3 3 3" xfId="19888"/>
    <cellStyle name="Normal 3 3 2 2 2 4 3 3 3 2" xfId="48623"/>
    <cellStyle name="Normal 3 3 2 2 2 4 3 3 4" xfId="34299"/>
    <cellStyle name="Normal 3 3 2 2 2 4 3 4" xfId="9086"/>
    <cellStyle name="Normal 3 3 2 2 2 4 3 4 2" xfId="23469"/>
    <cellStyle name="Normal 3 3 2 2 2 4 3 4 2 2" xfId="52204"/>
    <cellStyle name="Normal 3 3 2 2 2 4 3 4 3" xfId="37880"/>
    <cellStyle name="Normal 3 3 2 2 2 4 3 5" xfId="16306"/>
    <cellStyle name="Normal 3 3 2 2 2 4 3 5 2" xfId="45042"/>
    <cellStyle name="Normal 3 3 2 2 2 4 3 6" xfId="30718"/>
    <cellStyle name="Normal 3 3 2 2 2 4 4" xfId="2648"/>
    <cellStyle name="Normal 3 3 2 2 2 4 4 2" xfId="6308"/>
    <cellStyle name="Normal 3 3 2 2 2 4 4 2 2" xfId="13568"/>
    <cellStyle name="Normal 3 3 2 2 2 4 4 2 2 2" xfId="27946"/>
    <cellStyle name="Normal 3 3 2 2 2 4 4 2 2 2 2" xfId="56680"/>
    <cellStyle name="Normal 3 3 2 2 2 4 4 2 2 3" xfId="42356"/>
    <cellStyle name="Normal 3 3 2 2 2 4 4 2 3" xfId="20783"/>
    <cellStyle name="Normal 3 3 2 2 2 4 4 2 3 2" xfId="49518"/>
    <cellStyle name="Normal 3 3 2 2 2 4 4 2 4" xfId="35194"/>
    <cellStyle name="Normal 3 3 2 2 2 4 4 3" xfId="9981"/>
    <cellStyle name="Normal 3 3 2 2 2 4 4 3 2" xfId="24364"/>
    <cellStyle name="Normal 3 3 2 2 2 4 4 3 2 2" xfId="53099"/>
    <cellStyle name="Normal 3 3 2 2 2 4 4 3 3" xfId="38775"/>
    <cellStyle name="Normal 3 3 2 2 2 4 4 4" xfId="17201"/>
    <cellStyle name="Normal 3 3 2 2 2 4 4 4 2" xfId="45937"/>
    <cellStyle name="Normal 3 3 2 2 2 4 4 5" xfId="31613"/>
    <cellStyle name="Normal 3 3 2 2 2 4 5" xfId="4512"/>
    <cellStyle name="Normal 3 3 2 2 2 4 5 2" xfId="11778"/>
    <cellStyle name="Normal 3 3 2 2 2 4 5 2 2" xfId="26156"/>
    <cellStyle name="Normal 3 3 2 2 2 4 5 2 2 2" xfId="54890"/>
    <cellStyle name="Normal 3 3 2 2 2 4 5 2 3" xfId="40566"/>
    <cellStyle name="Normal 3 3 2 2 2 4 5 3" xfId="18993"/>
    <cellStyle name="Normal 3 3 2 2 2 4 5 3 2" xfId="47728"/>
    <cellStyle name="Normal 3 3 2 2 2 4 5 4" xfId="33404"/>
    <cellStyle name="Normal 3 3 2 2 2 4 6" xfId="8185"/>
    <cellStyle name="Normal 3 3 2 2 2 4 6 2" xfId="22574"/>
    <cellStyle name="Normal 3 3 2 2 2 4 6 2 2" xfId="51309"/>
    <cellStyle name="Normal 3 3 2 2 2 4 6 3" xfId="36985"/>
    <cellStyle name="Normal 3 3 2 2 2 4 7" xfId="15411"/>
    <cellStyle name="Normal 3 3 2 2 2 4 7 2" xfId="44147"/>
    <cellStyle name="Normal 3 3 2 2 2 4 8" xfId="29823"/>
    <cellStyle name="Normal 3 3 2 2 2 5" xfId="992"/>
    <cellStyle name="Normal 3 3 2 2 2 5 2" xfId="1975"/>
    <cellStyle name="Normal 3 3 2 2 2 5 2 2" xfId="3767"/>
    <cellStyle name="Normal 3 3 2 2 2 5 2 2 2" xfId="7426"/>
    <cellStyle name="Normal 3 3 2 2 2 5 2 2 2 2" xfId="14686"/>
    <cellStyle name="Normal 3 3 2 2 2 5 2 2 2 2 2" xfId="29064"/>
    <cellStyle name="Normal 3 3 2 2 2 5 2 2 2 2 2 2" xfId="57798"/>
    <cellStyle name="Normal 3 3 2 2 2 5 2 2 2 2 3" xfId="43474"/>
    <cellStyle name="Normal 3 3 2 2 2 5 2 2 2 3" xfId="21901"/>
    <cellStyle name="Normal 3 3 2 2 2 5 2 2 2 3 2" xfId="50636"/>
    <cellStyle name="Normal 3 3 2 2 2 5 2 2 2 4" xfId="36312"/>
    <cellStyle name="Normal 3 3 2 2 2 5 2 2 3" xfId="11099"/>
    <cellStyle name="Normal 3 3 2 2 2 5 2 2 3 2" xfId="25482"/>
    <cellStyle name="Normal 3 3 2 2 2 5 2 2 3 2 2" xfId="54217"/>
    <cellStyle name="Normal 3 3 2 2 2 5 2 2 3 3" xfId="39893"/>
    <cellStyle name="Normal 3 3 2 2 2 5 2 2 4" xfId="18319"/>
    <cellStyle name="Normal 3 3 2 2 2 5 2 2 4 2" xfId="47055"/>
    <cellStyle name="Normal 3 3 2 2 2 5 2 2 5" xfId="32731"/>
    <cellStyle name="Normal 3 3 2 2 2 5 2 3" xfId="5636"/>
    <cellStyle name="Normal 3 3 2 2 2 5 2 3 2" xfId="12896"/>
    <cellStyle name="Normal 3 3 2 2 2 5 2 3 2 2" xfId="27274"/>
    <cellStyle name="Normal 3 3 2 2 2 5 2 3 2 2 2" xfId="56008"/>
    <cellStyle name="Normal 3 3 2 2 2 5 2 3 2 3" xfId="41684"/>
    <cellStyle name="Normal 3 3 2 2 2 5 2 3 3" xfId="20111"/>
    <cellStyle name="Normal 3 3 2 2 2 5 2 3 3 2" xfId="48846"/>
    <cellStyle name="Normal 3 3 2 2 2 5 2 3 4" xfId="34522"/>
    <cellStyle name="Normal 3 3 2 2 2 5 2 4" xfId="9309"/>
    <cellStyle name="Normal 3 3 2 2 2 5 2 4 2" xfId="23692"/>
    <cellStyle name="Normal 3 3 2 2 2 5 2 4 2 2" xfId="52427"/>
    <cellStyle name="Normal 3 3 2 2 2 5 2 4 3" xfId="38103"/>
    <cellStyle name="Normal 3 3 2 2 2 5 2 5" xfId="16529"/>
    <cellStyle name="Normal 3 3 2 2 2 5 2 5 2" xfId="45265"/>
    <cellStyle name="Normal 3 3 2 2 2 5 2 6" xfId="30941"/>
    <cellStyle name="Normal 3 3 2 2 2 5 3" xfId="2871"/>
    <cellStyle name="Normal 3 3 2 2 2 5 3 2" xfId="6531"/>
    <cellStyle name="Normal 3 3 2 2 2 5 3 2 2" xfId="13791"/>
    <cellStyle name="Normal 3 3 2 2 2 5 3 2 2 2" xfId="28169"/>
    <cellStyle name="Normal 3 3 2 2 2 5 3 2 2 2 2" xfId="56903"/>
    <cellStyle name="Normal 3 3 2 2 2 5 3 2 2 3" xfId="42579"/>
    <cellStyle name="Normal 3 3 2 2 2 5 3 2 3" xfId="21006"/>
    <cellStyle name="Normal 3 3 2 2 2 5 3 2 3 2" xfId="49741"/>
    <cellStyle name="Normal 3 3 2 2 2 5 3 2 4" xfId="35417"/>
    <cellStyle name="Normal 3 3 2 2 2 5 3 3" xfId="10204"/>
    <cellStyle name="Normal 3 3 2 2 2 5 3 3 2" xfId="24587"/>
    <cellStyle name="Normal 3 3 2 2 2 5 3 3 2 2" xfId="53322"/>
    <cellStyle name="Normal 3 3 2 2 2 5 3 3 3" xfId="38998"/>
    <cellStyle name="Normal 3 3 2 2 2 5 3 4" xfId="17424"/>
    <cellStyle name="Normal 3 3 2 2 2 5 3 4 2" xfId="46160"/>
    <cellStyle name="Normal 3 3 2 2 2 5 3 5" xfId="31836"/>
    <cellStyle name="Normal 3 3 2 2 2 5 4" xfId="4736"/>
    <cellStyle name="Normal 3 3 2 2 2 5 4 2" xfId="12001"/>
    <cellStyle name="Normal 3 3 2 2 2 5 4 2 2" xfId="26379"/>
    <cellStyle name="Normal 3 3 2 2 2 5 4 2 2 2" xfId="55113"/>
    <cellStyle name="Normal 3 3 2 2 2 5 4 2 3" xfId="40789"/>
    <cellStyle name="Normal 3 3 2 2 2 5 4 3" xfId="19216"/>
    <cellStyle name="Normal 3 3 2 2 2 5 4 3 2" xfId="47951"/>
    <cellStyle name="Normal 3 3 2 2 2 5 4 4" xfId="33627"/>
    <cellStyle name="Normal 3 3 2 2 2 5 5" xfId="8408"/>
    <cellStyle name="Normal 3 3 2 2 2 5 5 2" xfId="22797"/>
    <cellStyle name="Normal 3 3 2 2 2 5 5 2 2" xfId="51532"/>
    <cellStyle name="Normal 3 3 2 2 2 5 5 3" xfId="37208"/>
    <cellStyle name="Normal 3 3 2 2 2 5 6" xfId="15634"/>
    <cellStyle name="Normal 3 3 2 2 2 5 6 2" xfId="44370"/>
    <cellStyle name="Normal 3 3 2 2 2 5 7" xfId="30046"/>
    <cellStyle name="Normal 3 3 2 2 2 6" xfId="1511"/>
    <cellStyle name="Normal 3 3 2 2 2 6 2" xfId="3320"/>
    <cellStyle name="Normal 3 3 2 2 2 6 2 2" xfId="6979"/>
    <cellStyle name="Normal 3 3 2 2 2 6 2 2 2" xfId="14239"/>
    <cellStyle name="Normal 3 3 2 2 2 6 2 2 2 2" xfId="28617"/>
    <cellStyle name="Normal 3 3 2 2 2 6 2 2 2 2 2" xfId="57351"/>
    <cellStyle name="Normal 3 3 2 2 2 6 2 2 2 3" xfId="43027"/>
    <cellStyle name="Normal 3 3 2 2 2 6 2 2 3" xfId="21454"/>
    <cellStyle name="Normal 3 3 2 2 2 6 2 2 3 2" xfId="50189"/>
    <cellStyle name="Normal 3 3 2 2 2 6 2 2 4" xfId="35865"/>
    <cellStyle name="Normal 3 3 2 2 2 6 2 3" xfId="10652"/>
    <cellStyle name="Normal 3 3 2 2 2 6 2 3 2" xfId="25035"/>
    <cellStyle name="Normal 3 3 2 2 2 6 2 3 2 2" xfId="53770"/>
    <cellStyle name="Normal 3 3 2 2 2 6 2 3 3" xfId="39446"/>
    <cellStyle name="Normal 3 3 2 2 2 6 2 4" xfId="17872"/>
    <cellStyle name="Normal 3 3 2 2 2 6 2 4 2" xfId="46608"/>
    <cellStyle name="Normal 3 3 2 2 2 6 2 5" xfId="32284"/>
    <cellStyle name="Normal 3 3 2 2 2 6 3" xfId="5188"/>
    <cellStyle name="Normal 3 3 2 2 2 6 3 2" xfId="12449"/>
    <cellStyle name="Normal 3 3 2 2 2 6 3 2 2" xfId="26827"/>
    <cellStyle name="Normal 3 3 2 2 2 6 3 2 2 2" xfId="55561"/>
    <cellStyle name="Normal 3 3 2 2 2 6 3 2 3" xfId="41237"/>
    <cellStyle name="Normal 3 3 2 2 2 6 3 3" xfId="19664"/>
    <cellStyle name="Normal 3 3 2 2 2 6 3 3 2" xfId="48399"/>
    <cellStyle name="Normal 3 3 2 2 2 6 3 4" xfId="34075"/>
    <cellStyle name="Normal 3 3 2 2 2 6 4" xfId="8862"/>
    <cellStyle name="Normal 3 3 2 2 2 6 4 2" xfId="23245"/>
    <cellStyle name="Normal 3 3 2 2 2 6 4 2 2" xfId="51980"/>
    <cellStyle name="Normal 3 3 2 2 2 6 4 3" xfId="37656"/>
    <cellStyle name="Normal 3 3 2 2 2 6 5" xfId="16082"/>
    <cellStyle name="Normal 3 3 2 2 2 6 5 2" xfId="44818"/>
    <cellStyle name="Normal 3 3 2 2 2 6 6" xfId="30494"/>
    <cellStyle name="Normal 3 3 2 2 2 7" xfId="2424"/>
    <cellStyle name="Normal 3 3 2 2 2 7 2" xfId="6084"/>
    <cellStyle name="Normal 3 3 2 2 2 7 2 2" xfId="13344"/>
    <cellStyle name="Normal 3 3 2 2 2 7 2 2 2" xfId="27722"/>
    <cellStyle name="Normal 3 3 2 2 2 7 2 2 2 2" xfId="56456"/>
    <cellStyle name="Normal 3 3 2 2 2 7 2 2 3" xfId="42132"/>
    <cellStyle name="Normal 3 3 2 2 2 7 2 3" xfId="20559"/>
    <cellStyle name="Normal 3 3 2 2 2 7 2 3 2" xfId="49294"/>
    <cellStyle name="Normal 3 3 2 2 2 7 2 4" xfId="34970"/>
    <cellStyle name="Normal 3 3 2 2 2 7 3" xfId="9757"/>
    <cellStyle name="Normal 3 3 2 2 2 7 3 2" xfId="24140"/>
    <cellStyle name="Normal 3 3 2 2 2 7 3 2 2" xfId="52875"/>
    <cellStyle name="Normal 3 3 2 2 2 7 3 3" xfId="38551"/>
    <cellStyle name="Normal 3 3 2 2 2 7 4" xfId="16977"/>
    <cellStyle name="Normal 3 3 2 2 2 7 4 2" xfId="45713"/>
    <cellStyle name="Normal 3 3 2 2 2 7 5" xfId="31389"/>
    <cellStyle name="Normal 3 3 2 2 2 8" xfId="4281"/>
    <cellStyle name="Normal 3 3 2 2 2 8 2" xfId="11553"/>
    <cellStyle name="Normal 3 3 2 2 2 8 2 2" xfId="25932"/>
    <cellStyle name="Normal 3 3 2 2 2 8 2 2 2" xfId="54666"/>
    <cellStyle name="Normal 3 3 2 2 2 8 2 3" xfId="40342"/>
    <cellStyle name="Normal 3 3 2 2 2 8 3" xfId="18769"/>
    <cellStyle name="Normal 3 3 2 2 2 8 3 2" xfId="47504"/>
    <cellStyle name="Normal 3 3 2 2 2 8 4" xfId="33180"/>
    <cellStyle name="Normal 3 3 2 2 2 9" xfId="7949"/>
    <cellStyle name="Normal 3 3 2 2 2 9 2" xfId="22350"/>
    <cellStyle name="Normal 3 3 2 2 2 9 2 2" xfId="51085"/>
    <cellStyle name="Normal 3 3 2 2 2 9 3" xfId="36761"/>
    <cellStyle name="Normal 3 3 2 2 3" xfId="437"/>
    <cellStyle name="Normal 3 3 2 2 3 10" xfId="29627"/>
    <cellStyle name="Normal 3 3 2 2 3 2" xfId="637"/>
    <cellStyle name="Normal 3 3 2 2 3 2 2" xfId="909"/>
    <cellStyle name="Normal 3 3 2 2 3 2 2 2" xfId="1356"/>
    <cellStyle name="Normal 3 3 2 2 3 2 2 2 2" xfId="2339"/>
    <cellStyle name="Normal 3 3 2 2 3 2 2 2 2 2" xfId="4131"/>
    <cellStyle name="Normal 3 3 2 2 3 2 2 2 2 2 2" xfId="7790"/>
    <cellStyle name="Normal 3 3 2 2 3 2 2 2 2 2 2 2" xfId="15050"/>
    <cellStyle name="Normal 3 3 2 2 3 2 2 2 2 2 2 2 2" xfId="29428"/>
    <cellStyle name="Normal 3 3 2 2 3 2 2 2 2 2 2 2 2 2" xfId="58162"/>
    <cellStyle name="Normal 3 3 2 2 3 2 2 2 2 2 2 2 3" xfId="43838"/>
    <cellStyle name="Normal 3 3 2 2 3 2 2 2 2 2 2 3" xfId="22265"/>
    <cellStyle name="Normal 3 3 2 2 3 2 2 2 2 2 2 3 2" xfId="51000"/>
    <cellStyle name="Normal 3 3 2 2 3 2 2 2 2 2 2 4" xfId="36676"/>
    <cellStyle name="Normal 3 3 2 2 3 2 2 2 2 2 3" xfId="11463"/>
    <cellStyle name="Normal 3 3 2 2 3 2 2 2 2 2 3 2" xfId="25846"/>
    <cellStyle name="Normal 3 3 2 2 3 2 2 2 2 2 3 2 2" xfId="54581"/>
    <cellStyle name="Normal 3 3 2 2 3 2 2 2 2 2 3 3" xfId="40257"/>
    <cellStyle name="Normal 3 3 2 2 3 2 2 2 2 2 4" xfId="18683"/>
    <cellStyle name="Normal 3 3 2 2 3 2 2 2 2 2 4 2" xfId="47419"/>
    <cellStyle name="Normal 3 3 2 2 3 2 2 2 2 2 5" xfId="33095"/>
    <cellStyle name="Normal 3 3 2 2 3 2 2 2 2 3" xfId="6000"/>
    <cellStyle name="Normal 3 3 2 2 3 2 2 2 2 3 2" xfId="13260"/>
    <cellStyle name="Normal 3 3 2 2 3 2 2 2 2 3 2 2" xfId="27638"/>
    <cellStyle name="Normal 3 3 2 2 3 2 2 2 2 3 2 2 2" xfId="56372"/>
    <cellStyle name="Normal 3 3 2 2 3 2 2 2 2 3 2 3" xfId="42048"/>
    <cellStyle name="Normal 3 3 2 2 3 2 2 2 2 3 3" xfId="20475"/>
    <cellStyle name="Normal 3 3 2 2 3 2 2 2 2 3 3 2" xfId="49210"/>
    <cellStyle name="Normal 3 3 2 2 3 2 2 2 2 3 4" xfId="34886"/>
    <cellStyle name="Normal 3 3 2 2 3 2 2 2 2 4" xfId="9673"/>
    <cellStyle name="Normal 3 3 2 2 3 2 2 2 2 4 2" xfId="24056"/>
    <cellStyle name="Normal 3 3 2 2 3 2 2 2 2 4 2 2" xfId="52791"/>
    <cellStyle name="Normal 3 3 2 2 3 2 2 2 2 4 3" xfId="38467"/>
    <cellStyle name="Normal 3 3 2 2 3 2 2 2 2 5" xfId="16893"/>
    <cellStyle name="Normal 3 3 2 2 3 2 2 2 2 5 2" xfId="45629"/>
    <cellStyle name="Normal 3 3 2 2 3 2 2 2 2 6" xfId="31305"/>
    <cellStyle name="Normal 3 3 2 2 3 2 2 2 3" xfId="3235"/>
    <cellStyle name="Normal 3 3 2 2 3 2 2 2 3 2" xfId="6895"/>
    <cellStyle name="Normal 3 3 2 2 3 2 2 2 3 2 2" xfId="14155"/>
    <cellStyle name="Normal 3 3 2 2 3 2 2 2 3 2 2 2" xfId="28533"/>
    <cellStyle name="Normal 3 3 2 2 3 2 2 2 3 2 2 2 2" xfId="57267"/>
    <cellStyle name="Normal 3 3 2 2 3 2 2 2 3 2 2 3" xfId="42943"/>
    <cellStyle name="Normal 3 3 2 2 3 2 2 2 3 2 3" xfId="21370"/>
    <cellStyle name="Normal 3 3 2 2 3 2 2 2 3 2 3 2" xfId="50105"/>
    <cellStyle name="Normal 3 3 2 2 3 2 2 2 3 2 4" xfId="35781"/>
    <cellStyle name="Normal 3 3 2 2 3 2 2 2 3 3" xfId="10568"/>
    <cellStyle name="Normal 3 3 2 2 3 2 2 2 3 3 2" xfId="24951"/>
    <cellStyle name="Normal 3 3 2 2 3 2 2 2 3 3 2 2" xfId="53686"/>
    <cellStyle name="Normal 3 3 2 2 3 2 2 2 3 3 3" xfId="39362"/>
    <cellStyle name="Normal 3 3 2 2 3 2 2 2 3 4" xfId="17788"/>
    <cellStyle name="Normal 3 3 2 2 3 2 2 2 3 4 2" xfId="46524"/>
    <cellStyle name="Normal 3 3 2 2 3 2 2 2 3 5" xfId="32200"/>
    <cellStyle name="Normal 3 3 2 2 3 2 2 2 4" xfId="5100"/>
    <cellStyle name="Normal 3 3 2 2 3 2 2 2 4 2" xfId="12365"/>
    <cellStyle name="Normal 3 3 2 2 3 2 2 2 4 2 2" xfId="26743"/>
    <cellStyle name="Normal 3 3 2 2 3 2 2 2 4 2 2 2" xfId="55477"/>
    <cellStyle name="Normal 3 3 2 2 3 2 2 2 4 2 3" xfId="41153"/>
    <cellStyle name="Normal 3 3 2 2 3 2 2 2 4 3" xfId="19580"/>
    <cellStyle name="Normal 3 3 2 2 3 2 2 2 4 3 2" xfId="48315"/>
    <cellStyle name="Normal 3 3 2 2 3 2 2 2 4 4" xfId="33991"/>
    <cellStyle name="Normal 3 3 2 2 3 2 2 2 5" xfId="8772"/>
    <cellStyle name="Normal 3 3 2 2 3 2 2 2 5 2" xfId="23161"/>
    <cellStyle name="Normal 3 3 2 2 3 2 2 2 5 2 2" xfId="51896"/>
    <cellStyle name="Normal 3 3 2 2 3 2 2 2 5 3" xfId="37572"/>
    <cellStyle name="Normal 3 3 2 2 3 2 2 2 6" xfId="15998"/>
    <cellStyle name="Normal 3 3 2 2 3 2 2 2 6 2" xfId="44734"/>
    <cellStyle name="Normal 3 3 2 2 3 2 2 2 7" xfId="30410"/>
    <cellStyle name="Normal 3 3 2 2 3 2 2 3" xfId="1892"/>
    <cellStyle name="Normal 3 3 2 2 3 2 2 3 2" xfId="3684"/>
    <cellStyle name="Normal 3 3 2 2 3 2 2 3 2 2" xfId="7343"/>
    <cellStyle name="Normal 3 3 2 2 3 2 2 3 2 2 2" xfId="14603"/>
    <cellStyle name="Normal 3 3 2 2 3 2 2 3 2 2 2 2" xfId="28981"/>
    <cellStyle name="Normal 3 3 2 2 3 2 2 3 2 2 2 2 2" xfId="57715"/>
    <cellStyle name="Normal 3 3 2 2 3 2 2 3 2 2 2 3" xfId="43391"/>
    <cellStyle name="Normal 3 3 2 2 3 2 2 3 2 2 3" xfId="21818"/>
    <cellStyle name="Normal 3 3 2 2 3 2 2 3 2 2 3 2" xfId="50553"/>
    <cellStyle name="Normal 3 3 2 2 3 2 2 3 2 2 4" xfId="36229"/>
    <cellStyle name="Normal 3 3 2 2 3 2 2 3 2 3" xfId="11016"/>
    <cellStyle name="Normal 3 3 2 2 3 2 2 3 2 3 2" xfId="25399"/>
    <cellStyle name="Normal 3 3 2 2 3 2 2 3 2 3 2 2" xfId="54134"/>
    <cellStyle name="Normal 3 3 2 2 3 2 2 3 2 3 3" xfId="39810"/>
    <cellStyle name="Normal 3 3 2 2 3 2 2 3 2 4" xfId="18236"/>
    <cellStyle name="Normal 3 3 2 2 3 2 2 3 2 4 2" xfId="46972"/>
    <cellStyle name="Normal 3 3 2 2 3 2 2 3 2 5" xfId="32648"/>
    <cellStyle name="Normal 3 3 2 2 3 2 2 3 3" xfId="5553"/>
    <cellStyle name="Normal 3 3 2 2 3 2 2 3 3 2" xfId="12813"/>
    <cellStyle name="Normal 3 3 2 2 3 2 2 3 3 2 2" xfId="27191"/>
    <cellStyle name="Normal 3 3 2 2 3 2 2 3 3 2 2 2" xfId="55925"/>
    <cellStyle name="Normal 3 3 2 2 3 2 2 3 3 2 3" xfId="41601"/>
    <cellStyle name="Normal 3 3 2 2 3 2 2 3 3 3" xfId="20028"/>
    <cellStyle name="Normal 3 3 2 2 3 2 2 3 3 3 2" xfId="48763"/>
    <cellStyle name="Normal 3 3 2 2 3 2 2 3 3 4" xfId="34439"/>
    <cellStyle name="Normal 3 3 2 2 3 2 2 3 4" xfId="9226"/>
    <cellStyle name="Normal 3 3 2 2 3 2 2 3 4 2" xfId="23609"/>
    <cellStyle name="Normal 3 3 2 2 3 2 2 3 4 2 2" xfId="52344"/>
    <cellStyle name="Normal 3 3 2 2 3 2 2 3 4 3" xfId="38020"/>
    <cellStyle name="Normal 3 3 2 2 3 2 2 3 5" xfId="16446"/>
    <cellStyle name="Normal 3 3 2 2 3 2 2 3 5 2" xfId="45182"/>
    <cellStyle name="Normal 3 3 2 2 3 2 2 3 6" xfId="30858"/>
    <cellStyle name="Normal 3 3 2 2 3 2 2 4" xfId="2788"/>
    <cellStyle name="Normal 3 3 2 2 3 2 2 4 2" xfId="6448"/>
    <cellStyle name="Normal 3 3 2 2 3 2 2 4 2 2" xfId="13708"/>
    <cellStyle name="Normal 3 3 2 2 3 2 2 4 2 2 2" xfId="28086"/>
    <cellStyle name="Normal 3 3 2 2 3 2 2 4 2 2 2 2" xfId="56820"/>
    <cellStyle name="Normal 3 3 2 2 3 2 2 4 2 2 3" xfId="42496"/>
    <cellStyle name="Normal 3 3 2 2 3 2 2 4 2 3" xfId="20923"/>
    <cellStyle name="Normal 3 3 2 2 3 2 2 4 2 3 2" xfId="49658"/>
    <cellStyle name="Normal 3 3 2 2 3 2 2 4 2 4" xfId="35334"/>
    <cellStyle name="Normal 3 3 2 2 3 2 2 4 3" xfId="10121"/>
    <cellStyle name="Normal 3 3 2 2 3 2 2 4 3 2" xfId="24504"/>
    <cellStyle name="Normal 3 3 2 2 3 2 2 4 3 2 2" xfId="53239"/>
    <cellStyle name="Normal 3 3 2 2 3 2 2 4 3 3" xfId="38915"/>
    <cellStyle name="Normal 3 3 2 2 3 2 2 4 4" xfId="17341"/>
    <cellStyle name="Normal 3 3 2 2 3 2 2 4 4 2" xfId="46077"/>
    <cellStyle name="Normal 3 3 2 2 3 2 2 4 5" xfId="31753"/>
    <cellStyle name="Normal 3 3 2 2 3 2 2 5" xfId="4653"/>
    <cellStyle name="Normal 3 3 2 2 3 2 2 5 2" xfId="11918"/>
    <cellStyle name="Normal 3 3 2 2 3 2 2 5 2 2" xfId="26296"/>
    <cellStyle name="Normal 3 3 2 2 3 2 2 5 2 2 2" xfId="55030"/>
    <cellStyle name="Normal 3 3 2 2 3 2 2 5 2 3" xfId="40706"/>
    <cellStyle name="Normal 3 3 2 2 3 2 2 5 3" xfId="19133"/>
    <cellStyle name="Normal 3 3 2 2 3 2 2 5 3 2" xfId="47868"/>
    <cellStyle name="Normal 3 3 2 2 3 2 2 5 4" xfId="33544"/>
    <cellStyle name="Normal 3 3 2 2 3 2 2 6" xfId="8325"/>
    <cellStyle name="Normal 3 3 2 2 3 2 2 6 2" xfId="22714"/>
    <cellStyle name="Normal 3 3 2 2 3 2 2 6 2 2" xfId="51449"/>
    <cellStyle name="Normal 3 3 2 2 3 2 2 6 3" xfId="37125"/>
    <cellStyle name="Normal 3 3 2 2 3 2 2 7" xfId="15551"/>
    <cellStyle name="Normal 3 3 2 2 3 2 2 7 2" xfId="44287"/>
    <cellStyle name="Normal 3 3 2 2 3 2 2 8" xfId="29963"/>
    <cellStyle name="Normal 3 3 2 2 3 2 3" xfId="1132"/>
    <cellStyle name="Normal 3 3 2 2 3 2 3 2" xfId="2115"/>
    <cellStyle name="Normal 3 3 2 2 3 2 3 2 2" xfId="3907"/>
    <cellStyle name="Normal 3 3 2 2 3 2 3 2 2 2" xfId="7566"/>
    <cellStyle name="Normal 3 3 2 2 3 2 3 2 2 2 2" xfId="14826"/>
    <cellStyle name="Normal 3 3 2 2 3 2 3 2 2 2 2 2" xfId="29204"/>
    <cellStyle name="Normal 3 3 2 2 3 2 3 2 2 2 2 2 2" xfId="57938"/>
    <cellStyle name="Normal 3 3 2 2 3 2 3 2 2 2 2 3" xfId="43614"/>
    <cellStyle name="Normal 3 3 2 2 3 2 3 2 2 2 3" xfId="22041"/>
    <cellStyle name="Normal 3 3 2 2 3 2 3 2 2 2 3 2" xfId="50776"/>
    <cellStyle name="Normal 3 3 2 2 3 2 3 2 2 2 4" xfId="36452"/>
    <cellStyle name="Normal 3 3 2 2 3 2 3 2 2 3" xfId="11239"/>
    <cellStyle name="Normal 3 3 2 2 3 2 3 2 2 3 2" xfId="25622"/>
    <cellStyle name="Normal 3 3 2 2 3 2 3 2 2 3 2 2" xfId="54357"/>
    <cellStyle name="Normal 3 3 2 2 3 2 3 2 2 3 3" xfId="40033"/>
    <cellStyle name="Normal 3 3 2 2 3 2 3 2 2 4" xfId="18459"/>
    <cellStyle name="Normal 3 3 2 2 3 2 3 2 2 4 2" xfId="47195"/>
    <cellStyle name="Normal 3 3 2 2 3 2 3 2 2 5" xfId="32871"/>
    <cellStyle name="Normal 3 3 2 2 3 2 3 2 3" xfId="5776"/>
    <cellStyle name="Normal 3 3 2 2 3 2 3 2 3 2" xfId="13036"/>
    <cellStyle name="Normal 3 3 2 2 3 2 3 2 3 2 2" xfId="27414"/>
    <cellStyle name="Normal 3 3 2 2 3 2 3 2 3 2 2 2" xfId="56148"/>
    <cellStyle name="Normal 3 3 2 2 3 2 3 2 3 2 3" xfId="41824"/>
    <cellStyle name="Normal 3 3 2 2 3 2 3 2 3 3" xfId="20251"/>
    <cellStyle name="Normal 3 3 2 2 3 2 3 2 3 3 2" xfId="48986"/>
    <cellStyle name="Normal 3 3 2 2 3 2 3 2 3 4" xfId="34662"/>
    <cellStyle name="Normal 3 3 2 2 3 2 3 2 4" xfId="9449"/>
    <cellStyle name="Normal 3 3 2 2 3 2 3 2 4 2" xfId="23832"/>
    <cellStyle name="Normal 3 3 2 2 3 2 3 2 4 2 2" xfId="52567"/>
    <cellStyle name="Normal 3 3 2 2 3 2 3 2 4 3" xfId="38243"/>
    <cellStyle name="Normal 3 3 2 2 3 2 3 2 5" xfId="16669"/>
    <cellStyle name="Normal 3 3 2 2 3 2 3 2 5 2" xfId="45405"/>
    <cellStyle name="Normal 3 3 2 2 3 2 3 2 6" xfId="31081"/>
    <cellStyle name="Normal 3 3 2 2 3 2 3 3" xfId="3011"/>
    <cellStyle name="Normal 3 3 2 2 3 2 3 3 2" xfId="6671"/>
    <cellStyle name="Normal 3 3 2 2 3 2 3 3 2 2" xfId="13931"/>
    <cellStyle name="Normal 3 3 2 2 3 2 3 3 2 2 2" xfId="28309"/>
    <cellStyle name="Normal 3 3 2 2 3 2 3 3 2 2 2 2" xfId="57043"/>
    <cellStyle name="Normal 3 3 2 2 3 2 3 3 2 2 3" xfId="42719"/>
    <cellStyle name="Normal 3 3 2 2 3 2 3 3 2 3" xfId="21146"/>
    <cellStyle name="Normal 3 3 2 2 3 2 3 3 2 3 2" xfId="49881"/>
    <cellStyle name="Normal 3 3 2 2 3 2 3 3 2 4" xfId="35557"/>
    <cellStyle name="Normal 3 3 2 2 3 2 3 3 3" xfId="10344"/>
    <cellStyle name="Normal 3 3 2 2 3 2 3 3 3 2" xfId="24727"/>
    <cellStyle name="Normal 3 3 2 2 3 2 3 3 3 2 2" xfId="53462"/>
    <cellStyle name="Normal 3 3 2 2 3 2 3 3 3 3" xfId="39138"/>
    <cellStyle name="Normal 3 3 2 2 3 2 3 3 4" xfId="17564"/>
    <cellStyle name="Normal 3 3 2 2 3 2 3 3 4 2" xfId="46300"/>
    <cellStyle name="Normal 3 3 2 2 3 2 3 3 5" xfId="31976"/>
    <cellStyle name="Normal 3 3 2 2 3 2 3 4" xfId="4876"/>
    <cellStyle name="Normal 3 3 2 2 3 2 3 4 2" xfId="12141"/>
    <cellStyle name="Normal 3 3 2 2 3 2 3 4 2 2" xfId="26519"/>
    <cellStyle name="Normal 3 3 2 2 3 2 3 4 2 2 2" xfId="55253"/>
    <cellStyle name="Normal 3 3 2 2 3 2 3 4 2 3" xfId="40929"/>
    <cellStyle name="Normal 3 3 2 2 3 2 3 4 3" xfId="19356"/>
    <cellStyle name="Normal 3 3 2 2 3 2 3 4 3 2" xfId="48091"/>
    <cellStyle name="Normal 3 3 2 2 3 2 3 4 4" xfId="33767"/>
    <cellStyle name="Normal 3 3 2 2 3 2 3 5" xfId="8548"/>
    <cellStyle name="Normal 3 3 2 2 3 2 3 5 2" xfId="22937"/>
    <cellStyle name="Normal 3 3 2 2 3 2 3 5 2 2" xfId="51672"/>
    <cellStyle name="Normal 3 3 2 2 3 2 3 5 3" xfId="37348"/>
    <cellStyle name="Normal 3 3 2 2 3 2 3 6" xfId="15774"/>
    <cellStyle name="Normal 3 3 2 2 3 2 3 6 2" xfId="44510"/>
    <cellStyle name="Normal 3 3 2 2 3 2 3 7" xfId="30186"/>
    <cellStyle name="Normal 3 3 2 2 3 2 4" xfId="1664"/>
    <cellStyle name="Normal 3 3 2 2 3 2 4 2" xfId="3460"/>
    <cellStyle name="Normal 3 3 2 2 3 2 4 2 2" xfId="7119"/>
    <cellStyle name="Normal 3 3 2 2 3 2 4 2 2 2" xfId="14379"/>
    <cellStyle name="Normal 3 3 2 2 3 2 4 2 2 2 2" xfId="28757"/>
    <cellStyle name="Normal 3 3 2 2 3 2 4 2 2 2 2 2" xfId="57491"/>
    <cellStyle name="Normal 3 3 2 2 3 2 4 2 2 2 3" xfId="43167"/>
    <cellStyle name="Normal 3 3 2 2 3 2 4 2 2 3" xfId="21594"/>
    <cellStyle name="Normal 3 3 2 2 3 2 4 2 2 3 2" xfId="50329"/>
    <cellStyle name="Normal 3 3 2 2 3 2 4 2 2 4" xfId="36005"/>
    <cellStyle name="Normal 3 3 2 2 3 2 4 2 3" xfId="10792"/>
    <cellStyle name="Normal 3 3 2 2 3 2 4 2 3 2" xfId="25175"/>
    <cellStyle name="Normal 3 3 2 2 3 2 4 2 3 2 2" xfId="53910"/>
    <cellStyle name="Normal 3 3 2 2 3 2 4 2 3 3" xfId="39586"/>
    <cellStyle name="Normal 3 3 2 2 3 2 4 2 4" xfId="18012"/>
    <cellStyle name="Normal 3 3 2 2 3 2 4 2 4 2" xfId="46748"/>
    <cellStyle name="Normal 3 3 2 2 3 2 4 2 5" xfId="32424"/>
    <cellStyle name="Normal 3 3 2 2 3 2 4 3" xfId="5329"/>
    <cellStyle name="Normal 3 3 2 2 3 2 4 3 2" xfId="12589"/>
    <cellStyle name="Normal 3 3 2 2 3 2 4 3 2 2" xfId="26967"/>
    <cellStyle name="Normal 3 3 2 2 3 2 4 3 2 2 2" xfId="55701"/>
    <cellStyle name="Normal 3 3 2 2 3 2 4 3 2 3" xfId="41377"/>
    <cellStyle name="Normal 3 3 2 2 3 2 4 3 3" xfId="19804"/>
    <cellStyle name="Normal 3 3 2 2 3 2 4 3 3 2" xfId="48539"/>
    <cellStyle name="Normal 3 3 2 2 3 2 4 3 4" xfId="34215"/>
    <cellStyle name="Normal 3 3 2 2 3 2 4 4" xfId="9002"/>
    <cellStyle name="Normal 3 3 2 2 3 2 4 4 2" xfId="23385"/>
    <cellStyle name="Normal 3 3 2 2 3 2 4 4 2 2" xfId="52120"/>
    <cellStyle name="Normal 3 3 2 2 3 2 4 4 3" xfId="37796"/>
    <cellStyle name="Normal 3 3 2 2 3 2 4 5" xfId="16222"/>
    <cellStyle name="Normal 3 3 2 2 3 2 4 5 2" xfId="44958"/>
    <cellStyle name="Normal 3 3 2 2 3 2 4 6" xfId="30634"/>
    <cellStyle name="Normal 3 3 2 2 3 2 5" xfId="2564"/>
    <cellStyle name="Normal 3 3 2 2 3 2 5 2" xfId="6224"/>
    <cellStyle name="Normal 3 3 2 2 3 2 5 2 2" xfId="13484"/>
    <cellStyle name="Normal 3 3 2 2 3 2 5 2 2 2" xfId="27862"/>
    <cellStyle name="Normal 3 3 2 2 3 2 5 2 2 2 2" xfId="56596"/>
    <cellStyle name="Normal 3 3 2 2 3 2 5 2 2 3" xfId="42272"/>
    <cellStyle name="Normal 3 3 2 2 3 2 5 2 3" xfId="20699"/>
    <cellStyle name="Normal 3 3 2 2 3 2 5 2 3 2" xfId="49434"/>
    <cellStyle name="Normal 3 3 2 2 3 2 5 2 4" xfId="35110"/>
    <cellStyle name="Normal 3 3 2 2 3 2 5 3" xfId="9897"/>
    <cellStyle name="Normal 3 3 2 2 3 2 5 3 2" xfId="24280"/>
    <cellStyle name="Normal 3 3 2 2 3 2 5 3 2 2" xfId="53015"/>
    <cellStyle name="Normal 3 3 2 2 3 2 5 3 3" xfId="38691"/>
    <cellStyle name="Normal 3 3 2 2 3 2 5 4" xfId="17117"/>
    <cellStyle name="Normal 3 3 2 2 3 2 5 4 2" xfId="45853"/>
    <cellStyle name="Normal 3 3 2 2 3 2 5 5" xfId="31529"/>
    <cellStyle name="Normal 3 3 2 2 3 2 6" xfId="4427"/>
    <cellStyle name="Normal 3 3 2 2 3 2 6 2" xfId="11694"/>
    <cellStyle name="Normal 3 3 2 2 3 2 6 2 2" xfId="26072"/>
    <cellStyle name="Normal 3 3 2 2 3 2 6 2 2 2" xfId="54806"/>
    <cellStyle name="Normal 3 3 2 2 3 2 6 2 3" xfId="40482"/>
    <cellStyle name="Normal 3 3 2 2 3 2 6 3" xfId="18909"/>
    <cellStyle name="Normal 3 3 2 2 3 2 6 3 2" xfId="47644"/>
    <cellStyle name="Normal 3 3 2 2 3 2 6 4" xfId="33320"/>
    <cellStyle name="Normal 3 3 2 2 3 2 7" xfId="8098"/>
    <cellStyle name="Normal 3 3 2 2 3 2 7 2" xfId="22490"/>
    <cellStyle name="Normal 3 3 2 2 3 2 7 2 2" xfId="51225"/>
    <cellStyle name="Normal 3 3 2 2 3 2 7 3" xfId="36901"/>
    <cellStyle name="Normal 3 3 2 2 3 2 8" xfId="15327"/>
    <cellStyle name="Normal 3 3 2 2 3 2 8 2" xfId="44063"/>
    <cellStyle name="Normal 3 3 2 2 3 2 9" xfId="29739"/>
    <cellStyle name="Normal 3 3 2 2 3 3" xfId="795"/>
    <cellStyle name="Normal 3 3 2 2 3 3 2" xfId="1244"/>
    <cellStyle name="Normal 3 3 2 2 3 3 2 2" xfId="2227"/>
    <cellStyle name="Normal 3 3 2 2 3 3 2 2 2" xfId="4019"/>
    <cellStyle name="Normal 3 3 2 2 3 3 2 2 2 2" xfId="7678"/>
    <cellStyle name="Normal 3 3 2 2 3 3 2 2 2 2 2" xfId="14938"/>
    <cellStyle name="Normal 3 3 2 2 3 3 2 2 2 2 2 2" xfId="29316"/>
    <cellStyle name="Normal 3 3 2 2 3 3 2 2 2 2 2 2 2" xfId="58050"/>
    <cellStyle name="Normal 3 3 2 2 3 3 2 2 2 2 2 3" xfId="43726"/>
    <cellStyle name="Normal 3 3 2 2 3 3 2 2 2 2 3" xfId="22153"/>
    <cellStyle name="Normal 3 3 2 2 3 3 2 2 2 2 3 2" xfId="50888"/>
    <cellStyle name="Normal 3 3 2 2 3 3 2 2 2 2 4" xfId="36564"/>
    <cellStyle name="Normal 3 3 2 2 3 3 2 2 2 3" xfId="11351"/>
    <cellStyle name="Normal 3 3 2 2 3 3 2 2 2 3 2" xfId="25734"/>
    <cellStyle name="Normal 3 3 2 2 3 3 2 2 2 3 2 2" xfId="54469"/>
    <cellStyle name="Normal 3 3 2 2 3 3 2 2 2 3 3" xfId="40145"/>
    <cellStyle name="Normal 3 3 2 2 3 3 2 2 2 4" xfId="18571"/>
    <cellStyle name="Normal 3 3 2 2 3 3 2 2 2 4 2" xfId="47307"/>
    <cellStyle name="Normal 3 3 2 2 3 3 2 2 2 5" xfId="32983"/>
    <cellStyle name="Normal 3 3 2 2 3 3 2 2 3" xfId="5888"/>
    <cellStyle name="Normal 3 3 2 2 3 3 2 2 3 2" xfId="13148"/>
    <cellStyle name="Normal 3 3 2 2 3 3 2 2 3 2 2" xfId="27526"/>
    <cellStyle name="Normal 3 3 2 2 3 3 2 2 3 2 2 2" xfId="56260"/>
    <cellStyle name="Normal 3 3 2 2 3 3 2 2 3 2 3" xfId="41936"/>
    <cellStyle name="Normal 3 3 2 2 3 3 2 2 3 3" xfId="20363"/>
    <cellStyle name="Normal 3 3 2 2 3 3 2 2 3 3 2" xfId="49098"/>
    <cellStyle name="Normal 3 3 2 2 3 3 2 2 3 4" xfId="34774"/>
    <cellStyle name="Normal 3 3 2 2 3 3 2 2 4" xfId="9561"/>
    <cellStyle name="Normal 3 3 2 2 3 3 2 2 4 2" xfId="23944"/>
    <cellStyle name="Normal 3 3 2 2 3 3 2 2 4 2 2" xfId="52679"/>
    <cellStyle name="Normal 3 3 2 2 3 3 2 2 4 3" xfId="38355"/>
    <cellStyle name="Normal 3 3 2 2 3 3 2 2 5" xfId="16781"/>
    <cellStyle name="Normal 3 3 2 2 3 3 2 2 5 2" xfId="45517"/>
    <cellStyle name="Normal 3 3 2 2 3 3 2 2 6" xfId="31193"/>
    <cellStyle name="Normal 3 3 2 2 3 3 2 3" xfId="3123"/>
    <cellStyle name="Normal 3 3 2 2 3 3 2 3 2" xfId="6783"/>
    <cellStyle name="Normal 3 3 2 2 3 3 2 3 2 2" xfId="14043"/>
    <cellStyle name="Normal 3 3 2 2 3 3 2 3 2 2 2" xfId="28421"/>
    <cellStyle name="Normal 3 3 2 2 3 3 2 3 2 2 2 2" xfId="57155"/>
    <cellStyle name="Normal 3 3 2 2 3 3 2 3 2 2 3" xfId="42831"/>
    <cellStyle name="Normal 3 3 2 2 3 3 2 3 2 3" xfId="21258"/>
    <cellStyle name="Normal 3 3 2 2 3 3 2 3 2 3 2" xfId="49993"/>
    <cellStyle name="Normal 3 3 2 2 3 3 2 3 2 4" xfId="35669"/>
    <cellStyle name="Normal 3 3 2 2 3 3 2 3 3" xfId="10456"/>
    <cellStyle name="Normal 3 3 2 2 3 3 2 3 3 2" xfId="24839"/>
    <cellStyle name="Normal 3 3 2 2 3 3 2 3 3 2 2" xfId="53574"/>
    <cellStyle name="Normal 3 3 2 2 3 3 2 3 3 3" xfId="39250"/>
    <cellStyle name="Normal 3 3 2 2 3 3 2 3 4" xfId="17676"/>
    <cellStyle name="Normal 3 3 2 2 3 3 2 3 4 2" xfId="46412"/>
    <cellStyle name="Normal 3 3 2 2 3 3 2 3 5" xfId="32088"/>
    <cellStyle name="Normal 3 3 2 2 3 3 2 4" xfId="4988"/>
    <cellStyle name="Normal 3 3 2 2 3 3 2 4 2" xfId="12253"/>
    <cellStyle name="Normal 3 3 2 2 3 3 2 4 2 2" xfId="26631"/>
    <cellStyle name="Normal 3 3 2 2 3 3 2 4 2 2 2" xfId="55365"/>
    <cellStyle name="Normal 3 3 2 2 3 3 2 4 2 3" xfId="41041"/>
    <cellStyle name="Normal 3 3 2 2 3 3 2 4 3" xfId="19468"/>
    <cellStyle name="Normal 3 3 2 2 3 3 2 4 3 2" xfId="48203"/>
    <cellStyle name="Normal 3 3 2 2 3 3 2 4 4" xfId="33879"/>
    <cellStyle name="Normal 3 3 2 2 3 3 2 5" xfId="8660"/>
    <cellStyle name="Normal 3 3 2 2 3 3 2 5 2" xfId="23049"/>
    <cellStyle name="Normal 3 3 2 2 3 3 2 5 2 2" xfId="51784"/>
    <cellStyle name="Normal 3 3 2 2 3 3 2 5 3" xfId="37460"/>
    <cellStyle name="Normal 3 3 2 2 3 3 2 6" xfId="15886"/>
    <cellStyle name="Normal 3 3 2 2 3 3 2 6 2" xfId="44622"/>
    <cellStyle name="Normal 3 3 2 2 3 3 2 7" xfId="30298"/>
    <cellStyle name="Normal 3 3 2 2 3 3 3" xfId="1780"/>
    <cellStyle name="Normal 3 3 2 2 3 3 3 2" xfId="3572"/>
    <cellStyle name="Normal 3 3 2 2 3 3 3 2 2" xfId="7231"/>
    <cellStyle name="Normal 3 3 2 2 3 3 3 2 2 2" xfId="14491"/>
    <cellStyle name="Normal 3 3 2 2 3 3 3 2 2 2 2" xfId="28869"/>
    <cellStyle name="Normal 3 3 2 2 3 3 3 2 2 2 2 2" xfId="57603"/>
    <cellStyle name="Normal 3 3 2 2 3 3 3 2 2 2 3" xfId="43279"/>
    <cellStyle name="Normal 3 3 2 2 3 3 3 2 2 3" xfId="21706"/>
    <cellStyle name="Normal 3 3 2 2 3 3 3 2 2 3 2" xfId="50441"/>
    <cellStyle name="Normal 3 3 2 2 3 3 3 2 2 4" xfId="36117"/>
    <cellStyle name="Normal 3 3 2 2 3 3 3 2 3" xfId="10904"/>
    <cellStyle name="Normal 3 3 2 2 3 3 3 2 3 2" xfId="25287"/>
    <cellStyle name="Normal 3 3 2 2 3 3 3 2 3 2 2" xfId="54022"/>
    <cellStyle name="Normal 3 3 2 2 3 3 3 2 3 3" xfId="39698"/>
    <cellStyle name="Normal 3 3 2 2 3 3 3 2 4" xfId="18124"/>
    <cellStyle name="Normal 3 3 2 2 3 3 3 2 4 2" xfId="46860"/>
    <cellStyle name="Normal 3 3 2 2 3 3 3 2 5" xfId="32536"/>
    <cellStyle name="Normal 3 3 2 2 3 3 3 3" xfId="5441"/>
    <cellStyle name="Normal 3 3 2 2 3 3 3 3 2" xfId="12701"/>
    <cellStyle name="Normal 3 3 2 2 3 3 3 3 2 2" xfId="27079"/>
    <cellStyle name="Normal 3 3 2 2 3 3 3 3 2 2 2" xfId="55813"/>
    <cellStyle name="Normal 3 3 2 2 3 3 3 3 2 3" xfId="41489"/>
    <cellStyle name="Normal 3 3 2 2 3 3 3 3 3" xfId="19916"/>
    <cellStyle name="Normal 3 3 2 2 3 3 3 3 3 2" xfId="48651"/>
    <cellStyle name="Normal 3 3 2 2 3 3 3 3 4" xfId="34327"/>
    <cellStyle name="Normal 3 3 2 2 3 3 3 4" xfId="9114"/>
    <cellStyle name="Normal 3 3 2 2 3 3 3 4 2" xfId="23497"/>
    <cellStyle name="Normal 3 3 2 2 3 3 3 4 2 2" xfId="52232"/>
    <cellStyle name="Normal 3 3 2 2 3 3 3 4 3" xfId="37908"/>
    <cellStyle name="Normal 3 3 2 2 3 3 3 5" xfId="16334"/>
    <cellStyle name="Normal 3 3 2 2 3 3 3 5 2" xfId="45070"/>
    <cellStyle name="Normal 3 3 2 2 3 3 3 6" xfId="30746"/>
    <cellStyle name="Normal 3 3 2 2 3 3 4" xfId="2676"/>
    <cellStyle name="Normal 3 3 2 2 3 3 4 2" xfId="6336"/>
    <cellStyle name="Normal 3 3 2 2 3 3 4 2 2" xfId="13596"/>
    <cellStyle name="Normal 3 3 2 2 3 3 4 2 2 2" xfId="27974"/>
    <cellStyle name="Normal 3 3 2 2 3 3 4 2 2 2 2" xfId="56708"/>
    <cellStyle name="Normal 3 3 2 2 3 3 4 2 2 3" xfId="42384"/>
    <cellStyle name="Normal 3 3 2 2 3 3 4 2 3" xfId="20811"/>
    <cellStyle name="Normal 3 3 2 2 3 3 4 2 3 2" xfId="49546"/>
    <cellStyle name="Normal 3 3 2 2 3 3 4 2 4" xfId="35222"/>
    <cellStyle name="Normal 3 3 2 2 3 3 4 3" xfId="10009"/>
    <cellStyle name="Normal 3 3 2 2 3 3 4 3 2" xfId="24392"/>
    <cellStyle name="Normal 3 3 2 2 3 3 4 3 2 2" xfId="53127"/>
    <cellStyle name="Normal 3 3 2 2 3 3 4 3 3" xfId="38803"/>
    <cellStyle name="Normal 3 3 2 2 3 3 4 4" xfId="17229"/>
    <cellStyle name="Normal 3 3 2 2 3 3 4 4 2" xfId="45965"/>
    <cellStyle name="Normal 3 3 2 2 3 3 4 5" xfId="31641"/>
    <cellStyle name="Normal 3 3 2 2 3 3 5" xfId="4540"/>
    <cellStyle name="Normal 3 3 2 2 3 3 5 2" xfId="11806"/>
    <cellStyle name="Normal 3 3 2 2 3 3 5 2 2" xfId="26184"/>
    <cellStyle name="Normal 3 3 2 2 3 3 5 2 2 2" xfId="54918"/>
    <cellStyle name="Normal 3 3 2 2 3 3 5 2 3" xfId="40594"/>
    <cellStyle name="Normal 3 3 2 2 3 3 5 3" xfId="19021"/>
    <cellStyle name="Normal 3 3 2 2 3 3 5 3 2" xfId="47756"/>
    <cellStyle name="Normal 3 3 2 2 3 3 5 4" xfId="33432"/>
    <cellStyle name="Normal 3 3 2 2 3 3 6" xfId="8213"/>
    <cellStyle name="Normal 3 3 2 2 3 3 6 2" xfId="22602"/>
    <cellStyle name="Normal 3 3 2 2 3 3 6 2 2" xfId="51337"/>
    <cellStyle name="Normal 3 3 2 2 3 3 6 3" xfId="37013"/>
    <cellStyle name="Normal 3 3 2 2 3 3 7" xfId="15439"/>
    <cellStyle name="Normal 3 3 2 2 3 3 7 2" xfId="44175"/>
    <cellStyle name="Normal 3 3 2 2 3 3 8" xfId="29851"/>
    <cellStyle name="Normal 3 3 2 2 3 4" xfId="1020"/>
    <cellStyle name="Normal 3 3 2 2 3 4 2" xfId="2003"/>
    <cellStyle name="Normal 3 3 2 2 3 4 2 2" xfId="3795"/>
    <cellStyle name="Normal 3 3 2 2 3 4 2 2 2" xfId="7454"/>
    <cellStyle name="Normal 3 3 2 2 3 4 2 2 2 2" xfId="14714"/>
    <cellStyle name="Normal 3 3 2 2 3 4 2 2 2 2 2" xfId="29092"/>
    <cellStyle name="Normal 3 3 2 2 3 4 2 2 2 2 2 2" xfId="57826"/>
    <cellStyle name="Normal 3 3 2 2 3 4 2 2 2 2 3" xfId="43502"/>
    <cellStyle name="Normal 3 3 2 2 3 4 2 2 2 3" xfId="21929"/>
    <cellStyle name="Normal 3 3 2 2 3 4 2 2 2 3 2" xfId="50664"/>
    <cellStyle name="Normal 3 3 2 2 3 4 2 2 2 4" xfId="36340"/>
    <cellStyle name="Normal 3 3 2 2 3 4 2 2 3" xfId="11127"/>
    <cellStyle name="Normal 3 3 2 2 3 4 2 2 3 2" xfId="25510"/>
    <cellStyle name="Normal 3 3 2 2 3 4 2 2 3 2 2" xfId="54245"/>
    <cellStyle name="Normal 3 3 2 2 3 4 2 2 3 3" xfId="39921"/>
    <cellStyle name="Normal 3 3 2 2 3 4 2 2 4" xfId="18347"/>
    <cellStyle name="Normal 3 3 2 2 3 4 2 2 4 2" xfId="47083"/>
    <cellStyle name="Normal 3 3 2 2 3 4 2 2 5" xfId="32759"/>
    <cellStyle name="Normal 3 3 2 2 3 4 2 3" xfId="5664"/>
    <cellStyle name="Normal 3 3 2 2 3 4 2 3 2" xfId="12924"/>
    <cellStyle name="Normal 3 3 2 2 3 4 2 3 2 2" xfId="27302"/>
    <cellStyle name="Normal 3 3 2 2 3 4 2 3 2 2 2" xfId="56036"/>
    <cellStyle name="Normal 3 3 2 2 3 4 2 3 2 3" xfId="41712"/>
    <cellStyle name="Normal 3 3 2 2 3 4 2 3 3" xfId="20139"/>
    <cellStyle name="Normal 3 3 2 2 3 4 2 3 3 2" xfId="48874"/>
    <cellStyle name="Normal 3 3 2 2 3 4 2 3 4" xfId="34550"/>
    <cellStyle name="Normal 3 3 2 2 3 4 2 4" xfId="9337"/>
    <cellStyle name="Normal 3 3 2 2 3 4 2 4 2" xfId="23720"/>
    <cellStyle name="Normal 3 3 2 2 3 4 2 4 2 2" xfId="52455"/>
    <cellStyle name="Normal 3 3 2 2 3 4 2 4 3" xfId="38131"/>
    <cellStyle name="Normal 3 3 2 2 3 4 2 5" xfId="16557"/>
    <cellStyle name="Normal 3 3 2 2 3 4 2 5 2" xfId="45293"/>
    <cellStyle name="Normal 3 3 2 2 3 4 2 6" xfId="30969"/>
    <cellStyle name="Normal 3 3 2 2 3 4 3" xfId="2899"/>
    <cellStyle name="Normal 3 3 2 2 3 4 3 2" xfId="6559"/>
    <cellStyle name="Normal 3 3 2 2 3 4 3 2 2" xfId="13819"/>
    <cellStyle name="Normal 3 3 2 2 3 4 3 2 2 2" xfId="28197"/>
    <cellStyle name="Normal 3 3 2 2 3 4 3 2 2 2 2" xfId="56931"/>
    <cellStyle name="Normal 3 3 2 2 3 4 3 2 2 3" xfId="42607"/>
    <cellStyle name="Normal 3 3 2 2 3 4 3 2 3" xfId="21034"/>
    <cellStyle name="Normal 3 3 2 2 3 4 3 2 3 2" xfId="49769"/>
    <cellStyle name="Normal 3 3 2 2 3 4 3 2 4" xfId="35445"/>
    <cellStyle name="Normal 3 3 2 2 3 4 3 3" xfId="10232"/>
    <cellStyle name="Normal 3 3 2 2 3 4 3 3 2" xfId="24615"/>
    <cellStyle name="Normal 3 3 2 2 3 4 3 3 2 2" xfId="53350"/>
    <cellStyle name="Normal 3 3 2 2 3 4 3 3 3" xfId="39026"/>
    <cellStyle name="Normal 3 3 2 2 3 4 3 4" xfId="17452"/>
    <cellStyle name="Normal 3 3 2 2 3 4 3 4 2" xfId="46188"/>
    <cellStyle name="Normal 3 3 2 2 3 4 3 5" xfId="31864"/>
    <cellStyle name="Normal 3 3 2 2 3 4 4" xfId="4764"/>
    <cellStyle name="Normal 3 3 2 2 3 4 4 2" xfId="12029"/>
    <cellStyle name="Normal 3 3 2 2 3 4 4 2 2" xfId="26407"/>
    <cellStyle name="Normal 3 3 2 2 3 4 4 2 2 2" xfId="55141"/>
    <cellStyle name="Normal 3 3 2 2 3 4 4 2 3" xfId="40817"/>
    <cellStyle name="Normal 3 3 2 2 3 4 4 3" xfId="19244"/>
    <cellStyle name="Normal 3 3 2 2 3 4 4 3 2" xfId="47979"/>
    <cellStyle name="Normal 3 3 2 2 3 4 4 4" xfId="33655"/>
    <cellStyle name="Normal 3 3 2 2 3 4 5" xfId="8436"/>
    <cellStyle name="Normal 3 3 2 2 3 4 5 2" xfId="22825"/>
    <cellStyle name="Normal 3 3 2 2 3 4 5 2 2" xfId="51560"/>
    <cellStyle name="Normal 3 3 2 2 3 4 5 3" xfId="37236"/>
    <cellStyle name="Normal 3 3 2 2 3 4 6" xfId="15662"/>
    <cellStyle name="Normal 3 3 2 2 3 4 6 2" xfId="44398"/>
    <cellStyle name="Normal 3 3 2 2 3 4 7" xfId="30074"/>
    <cellStyle name="Normal 3 3 2 2 3 5" xfId="1544"/>
    <cellStyle name="Normal 3 3 2 2 3 5 2" xfId="3348"/>
    <cellStyle name="Normal 3 3 2 2 3 5 2 2" xfId="7007"/>
    <cellStyle name="Normal 3 3 2 2 3 5 2 2 2" xfId="14267"/>
    <cellStyle name="Normal 3 3 2 2 3 5 2 2 2 2" xfId="28645"/>
    <cellStyle name="Normal 3 3 2 2 3 5 2 2 2 2 2" xfId="57379"/>
    <cellStyle name="Normal 3 3 2 2 3 5 2 2 2 3" xfId="43055"/>
    <cellStyle name="Normal 3 3 2 2 3 5 2 2 3" xfId="21482"/>
    <cellStyle name="Normal 3 3 2 2 3 5 2 2 3 2" xfId="50217"/>
    <cellStyle name="Normal 3 3 2 2 3 5 2 2 4" xfId="35893"/>
    <cellStyle name="Normal 3 3 2 2 3 5 2 3" xfId="10680"/>
    <cellStyle name="Normal 3 3 2 2 3 5 2 3 2" xfId="25063"/>
    <cellStyle name="Normal 3 3 2 2 3 5 2 3 2 2" xfId="53798"/>
    <cellStyle name="Normal 3 3 2 2 3 5 2 3 3" xfId="39474"/>
    <cellStyle name="Normal 3 3 2 2 3 5 2 4" xfId="17900"/>
    <cellStyle name="Normal 3 3 2 2 3 5 2 4 2" xfId="46636"/>
    <cellStyle name="Normal 3 3 2 2 3 5 2 5" xfId="32312"/>
    <cellStyle name="Normal 3 3 2 2 3 5 3" xfId="5217"/>
    <cellStyle name="Normal 3 3 2 2 3 5 3 2" xfId="12477"/>
    <cellStyle name="Normal 3 3 2 2 3 5 3 2 2" xfId="26855"/>
    <cellStyle name="Normal 3 3 2 2 3 5 3 2 2 2" xfId="55589"/>
    <cellStyle name="Normal 3 3 2 2 3 5 3 2 3" xfId="41265"/>
    <cellStyle name="Normal 3 3 2 2 3 5 3 3" xfId="19692"/>
    <cellStyle name="Normal 3 3 2 2 3 5 3 3 2" xfId="48427"/>
    <cellStyle name="Normal 3 3 2 2 3 5 3 4" xfId="34103"/>
    <cellStyle name="Normal 3 3 2 2 3 5 4" xfId="8890"/>
    <cellStyle name="Normal 3 3 2 2 3 5 4 2" xfId="23273"/>
    <cellStyle name="Normal 3 3 2 2 3 5 4 2 2" xfId="52008"/>
    <cellStyle name="Normal 3 3 2 2 3 5 4 3" xfId="37684"/>
    <cellStyle name="Normal 3 3 2 2 3 5 5" xfId="16110"/>
    <cellStyle name="Normal 3 3 2 2 3 5 5 2" xfId="44846"/>
    <cellStyle name="Normal 3 3 2 2 3 5 6" xfId="30522"/>
    <cellStyle name="Normal 3 3 2 2 3 6" xfId="2452"/>
    <cellStyle name="Normal 3 3 2 2 3 6 2" xfId="6112"/>
    <cellStyle name="Normal 3 3 2 2 3 6 2 2" xfId="13372"/>
    <cellStyle name="Normal 3 3 2 2 3 6 2 2 2" xfId="27750"/>
    <cellStyle name="Normal 3 3 2 2 3 6 2 2 2 2" xfId="56484"/>
    <cellStyle name="Normal 3 3 2 2 3 6 2 2 3" xfId="42160"/>
    <cellStyle name="Normal 3 3 2 2 3 6 2 3" xfId="20587"/>
    <cellStyle name="Normal 3 3 2 2 3 6 2 3 2" xfId="49322"/>
    <cellStyle name="Normal 3 3 2 2 3 6 2 4" xfId="34998"/>
    <cellStyle name="Normal 3 3 2 2 3 6 3" xfId="9785"/>
    <cellStyle name="Normal 3 3 2 2 3 6 3 2" xfId="24168"/>
    <cellStyle name="Normal 3 3 2 2 3 6 3 2 2" xfId="52903"/>
    <cellStyle name="Normal 3 3 2 2 3 6 3 3" xfId="38579"/>
    <cellStyle name="Normal 3 3 2 2 3 6 4" xfId="17005"/>
    <cellStyle name="Normal 3 3 2 2 3 6 4 2" xfId="45741"/>
    <cellStyle name="Normal 3 3 2 2 3 6 5" xfId="31417"/>
    <cellStyle name="Normal 3 3 2 2 3 7" xfId="4311"/>
    <cellStyle name="Normal 3 3 2 2 3 7 2" xfId="11581"/>
    <cellStyle name="Normal 3 3 2 2 3 7 2 2" xfId="25960"/>
    <cellStyle name="Normal 3 3 2 2 3 7 2 2 2" xfId="54694"/>
    <cellStyle name="Normal 3 3 2 2 3 7 2 3" xfId="40370"/>
    <cellStyle name="Normal 3 3 2 2 3 7 3" xfId="18797"/>
    <cellStyle name="Normal 3 3 2 2 3 7 3 2" xfId="47532"/>
    <cellStyle name="Normal 3 3 2 2 3 7 4" xfId="33208"/>
    <cellStyle name="Normal 3 3 2 2 3 8" xfId="7980"/>
    <cellStyle name="Normal 3 3 2 2 3 8 2" xfId="22378"/>
    <cellStyle name="Normal 3 3 2 2 3 8 2 2" xfId="51113"/>
    <cellStyle name="Normal 3 3 2 2 3 8 3" xfId="36789"/>
    <cellStyle name="Normal 3 3 2 2 3 9" xfId="15215"/>
    <cellStyle name="Normal 3 3 2 2 3 9 2" xfId="43951"/>
    <cellStyle name="Normal 3 3 2 2 4" xfId="570"/>
    <cellStyle name="Normal 3 3 2 2 4 2" xfId="853"/>
    <cellStyle name="Normal 3 3 2 2 4 2 2" xfId="1300"/>
    <cellStyle name="Normal 3 3 2 2 4 2 2 2" xfId="2283"/>
    <cellStyle name="Normal 3 3 2 2 4 2 2 2 2" xfId="4075"/>
    <cellStyle name="Normal 3 3 2 2 4 2 2 2 2 2" xfId="7734"/>
    <cellStyle name="Normal 3 3 2 2 4 2 2 2 2 2 2" xfId="14994"/>
    <cellStyle name="Normal 3 3 2 2 4 2 2 2 2 2 2 2" xfId="29372"/>
    <cellStyle name="Normal 3 3 2 2 4 2 2 2 2 2 2 2 2" xfId="58106"/>
    <cellStyle name="Normal 3 3 2 2 4 2 2 2 2 2 2 3" xfId="43782"/>
    <cellStyle name="Normal 3 3 2 2 4 2 2 2 2 2 3" xfId="22209"/>
    <cellStyle name="Normal 3 3 2 2 4 2 2 2 2 2 3 2" xfId="50944"/>
    <cellStyle name="Normal 3 3 2 2 4 2 2 2 2 2 4" xfId="36620"/>
    <cellStyle name="Normal 3 3 2 2 4 2 2 2 2 3" xfId="11407"/>
    <cellStyle name="Normal 3 3 2 2 4 2 2 2 2 3 2" xfId="25790"/>
    <cellStyle name="Normal 3 3 2 2 4 2 2 2 2 3 2 2" xfId="54525"/>
    <cellStyle name="Normal 3 3 2 2 4 2 2 2 2 3 3" xfId="40201"/>
    <cellStyle name="Normal 3 3 2 2 4 2 2 2 2 4" xfId="18627"/>
    <cellStyle name="Normal 3 3 2 2 4 2 2 2 2 4 2" xfId="47363"/>
    <cellStyle name="Normal 3 3 2 2 4 2 2 2 2 5" xfId="33039"/>
    <cellStyle name="Normal 3 3 2 2 4 2 2 2 3" xfId="5944"/>
    <cellStyle name="Normal 3 3 2 2 4 2 2 2 3 2" xfId="13204"/>
    <cellStyle name="Normal 3 3 2 2 4 2 2 2 3 2 2" xfId="27582"/>
    <cellStyle name="Normal 3 3 2 2 4 2 2 2 3 2 2 2" xfId="56316"/>
    <cellStyle name="Normal 3 3 2 2 4 2 2 2 3 2 3" xfId="41992"/>
    <cellStyle name="Normal 3 3 2 2 4 2 2 2 3 3" xfId="20419"/>
    <cellStyle name="Normal 3 3 2 2 4 2 2 2 3 3 2" xfId="49154"/>
    <cellStyle name="Normal 3 3 2 2 4 2 2 2 3 4" xfId="34830"/>
    <cellStyle name="Normal 3 3 2 2 4 2 2 2 4" xfId="9617"/>
    <cellStyle name="Normal 3 3 2 2 4 2 2 2 4 2" xfId="24000"/>
    <cellStyle name="Normal 3 3 2 2 4 2 2 2 4 2 2" xfId="52735"/>
    <cellStyle name="Normal 3 3 2 2 4 2 2 2 4 3" xfId="38411"/>
    <cellStyle name="Normal 3 3 2 2 4 2 2 2 5" xfId="16837"/>
    <cellStyle name="Normal 3 3 2 2 4 2 2 2 5 2" xfId="45573"/>
    <cellStyle name="Normal 3 3 2 2 4 2 2 2 6" xfId="31249"/>
    <cellStyle name="Normal 3 3 2 2 4 2 2 3" xfId="3179"/>
    <cellStyle name="Normal 3 3 2 2 4 2 2 3 2" xfId="6839"/>
    <cellStyle name="Normal 3 3 2 2 4 2 2 3 2 2" xfId="14099"/>
    <cellStyle name="Normal 3 3 2 2 4 2 2 3 2 2 2" xfId="28477"/>
    <cellStyle name="Normal 3 3 2 2 4 2 2 3 2 2 2 2" xfId="57211"/>
    <cellStyle name="Normal 3 3 2 2 4 2 2 3 2 2 3" xfId="42887"/>
    <cellStyle name="Normal 3 3 2 2 4 2 2 3 2 3" xfId="21314"/>
    <cellStyle name="Normal 3 3 2 2 4 2 2 3 2 3 2" xfId="50049"/>
    <cellStyle name="Normal 3 3 2 2 4 2 2 3 2 4" xfId="35725"/>
    <cellStyle name="Normal 3 3 2 2 4 2 2 3 3" xfId="10512"/>
    <cellStyle name="Normal 3 3 2 2 4 2 2 3 3 2" xfId="24895"/>
    <cellStyle name="Normal 3 3 2 2 4 2 2 3 3 2 2" xfId="53630"/>
    <cellStyle name="Normal 3 3 2 2 4 2 2 3 3 3" xfId="39306"/>
    <cellStyle name="Normal 3 3 2 2 4 2 2 3 4" xfId="17732"/>
    <cellStyle name="Normal 3 3 2 2 4 2 2 3 4 2" xfId="46468"/>
    <cellStyle name="Normal 3 3 2 2 4 2 2 3 5" xfId="32144"/>
    <cellStyle name="Normal 3 3 2 2 4 2 2 4" xfId="5044"/>
    <cellStyle name="Normal 3 3 2 2 4 2 2 4 2" xfId="12309"/>
    <cellStyle name="Normal 3 3 2 2 4 2 2 4 2 2" xfId="26687"/>
    <cellStyle name="Normal 3 3 2 2 4 2 2 4 2 2 2" xfId="55421"/>
    <cellStyle name="Normal 3 3 2 2 4 2 2 4 2 3" xfId="41097"/>
    <cellStyle name="Normal 3 3 2 2 4 2 2 4 3" xfId="19524"/>
    <cellStyle name="Normal 3 3 2 2 4 2 2 4 3 2" xfId="48259"/>
    <cellStyle name="Normal 3 3 2 2 4 2 2 4 4" xfId="33935"/>
    <cellStyle name="Normal 3 3 2 2 4 2 2 5" xfId="8716"/>
    <cellStyle name="Normal 3 3 2 2 4 2 2 5 2" xfId="23105"/>
    <cellStyle name="Normal 3 3 2 2 4 2 2 5 2 2" xfId="51840"/>
    <cellStyle name="Normal 3 3 2 2 4 2 2 5 3" xfId="37516"/>
    <cellStyle name="Normal 3 3 2 2 4 2 2 6" xfId="15942"/>
    <cellStyle name="Normal 3 3 2 2 4 2 2 6 2" xfId="44678"/>
    <cellStyle name="Normal 3 3 2 2 4 2 2 7" xfId="30354"/>
    <cellStyle name="Normal 3 3 2 2 4 2 3" xfId="1836"/>
    <cellStyle name="Normal 3 3 2 2 4 2 3 2" xfId="3628"/>
    <cellStyle name="Normal 3 3 2 2 4 2 3 2 2" xfId="7287"/>
    <cellStyle name="Normal 3 3 2 2 4 2 3 2 2 2" xfId="14547"/>
    <cellStyle name="Normal 3 3 2 2 4 2 3 2 2 2 2" xfId="28925"/>
    <cellStyle name="Normal 3 3 2 2 4 2 3 2 2 2 2 2" xfId="57659"/>
    <cellStyle name="Normal 3 3 2 2 4 2 3 2 2 2 3" xfId="43335"/>
    <cellStyle name="Normal 3 3 2 2 4 2 3 2 2 3" xfId="21762"/>
    <cellStyle name="Normal 3 3 2 2 4 2 3 2 2 3 2" xfId="50497"/>
    <cellStyle name="Normal 3 3 2 2 4 2 3 2 2 4" xfId="36173"/>
    <cellStyle name="Normal 3 3 2 2 4 2 3 2 3" xfId="10960"/>
    <cellStyle name="Normal 3 3 2 2 4 2 3 2 3 2" xfId="25343"/>
    <cellStyle name="Normal 3 3 2 2 4 2 3 2 3 2 2" xfId="54078"/>
    <cellStyle name="Normal 3 3 2 2 4 2 3 2 3 3" xfId="39754"/>
    <cellStyle name="Normal 3 3 2 2 4 2 3 2 4" xfId="18180"/>
    <cellStyle name="Normal 3 3 2 2 4 2 3 2 4 2" xfId="46916"/>
    <cellStyle name="Normal 3 3 2 2 4 2 3 2 5" xfId="32592"/>
    <cellStyle name="Normal 3 3 2 2 4 2 3 3" xfId="5497"/>
    <cellStyle name="Normal 3 3 2 2 4 2 3 3 2" xfId="12757"/>
    <cellStyle name="Normal 3 3 2 2 4 2 3 3 2 2" xfId="27135"/>
    <cellStyle name="Normal 3 3 2 2 4 2 3 3 2 2 2" xfId="55869"/>
    <cellStyle name="Normal 3 3 2 2 4 2 3 3 2 3" xfId="41545"/>
    <cellStyle name="Normal 3 3 2 2 4 2 3 3 3" xfId="19972"/>
    <cellStyle name="Normal 3 3 2 2 4 2 3 3 3 2" xfId="48707"/>
    <cellStyle name="Normal 3 3 2 2 4 2 3 3 4" xfId="34383"/>
    <cellStyle name="Normal 3 3 2 2 4 2 3 4" xfId="9170"/>
    <cellStyle name="Normal 3 3 2 2 4 2 3 4 2" xfId="23553"/>
    <cellStyle name="Normal 3 3 2 2 4 2 3 4 2 2" xfId="52288"/>
    <cellStyle name="Normal 3 3 2 2 4 2 3 4 3" xfId="37964"/>
    <cellStyle name="Normal 3 3 2 2 4 2 3 5" xfId="16390"/>
    <cellStyle name="Normal 3 3 2 2 4 2 3 5 2" xfId="45126"/>
    <cellStyle name="Normal 3 3 2 2 4 2 3 6" xfId="30802"/>
    <cellStyle name="Normal 3 3 2 2 4 2 4" xfId="2732"/>
    <cellStyle name="Normal 3 3 2 2 4 2 4 2" xfId="6392"/>
    <cellStyle name="Normal 3 3 2 2 4 2 4 2 2" xfId="13652"/>
    <cellStyle name="Normal 3 3 2 2 4 2 4 2 2 2" xfId="28030"/>
    <cellStyle name="Normal 3 3 2 2 4 2 4 2 2 2 2" xfId="56764"/>
    <cellStyle name="Normal 3 3 2 2 4 2 4 2 2 3" xfId="42440"/>
    <cellStyle name="Normal 3 3 2 2 4 2 4 2 3" xfId="20867"/>
    <cellStyle name="Normal 3 3 2 2 4 2 4 2 3 2" xfId="49602"/>
    <cellStyle name="Normal 3 3 2 2 4 2 4 2 4" xfId="35278"/>
    <cellStyle name="Normal 3 3 2 2 4 2 4 3" xfId="10065"/>
    <cellStyle name="Normal 3 3 2 2 4 2 4 3 2" xfId="24448"/>
    <cellStyle name="Normal 3 3 2 2 4 2 4 3 2 2" xfId="53183"/>
    <cellStyle name="Normal 3 3 2 2 4 2 4 3 3" xfId="38859"/>
    <cellStyle name="Normal 3 3 2 2 4 2 4 4" xfId="17285"/>
    <cellStyle name="Normal 3 3 2 2 4 2 4 4 2" xfId="46021"/>
    <cellStyle name="Normal 3 3 2 2 4 2 4 5" xfId="31697"/>
    <cellStyle name="Normal 3 3 2 2 4 2 5" xfId="4597"/>
    <cellStyle name="Normal 3 3 2 2 4 2 5 2" xfId="11862"/>
    <cellStyle name="Normal 3 3 2 2 4 2 5 2 2" xfId="26240"/>
    <cellStyle name="Normal 3 3 2 2 4 2 5 2 2 2" xfId="54974"/>
    <cellStyle name="Normal 3 3 2 2 4 2 5 2 3" xfId="40650"/>
    <cellStyle name="Normal 3 3 2 2 4 2 5 3" xfId="19077"/>
    <cellStyle name="Normal 3 3 2 2 4 2 5 3 2" xfId="47812"/>
    <cellStyle name="Normal 3 3 2 2 4 2 5 4" xfId="33488"/>
    <cellStyle name="Normal 3 3 2 2 4 2 6" xfId="8269"/>
    <cellStyle name="Normal 3 3 2 2 4 2 6 2" xfId="22658"/>
    <cellStyle name="Normal 3 3 2 2 4 2 6 2 2" xfId="51393"/>
    <cellStyle name="Normal 3 3 2 2 4 2 6 3" xfId="37069"/>
    <cellStyle name="Normal 3 3 2 2 4 2 7" xfId="15495"/>
    <cellStyle name="Normal 3 3 2 2 4 2 7 2" xfId="44231"/>
    <cellStyle name="Normal 3 3 2 2 4 2 8" xfId="29907"/>
    <cellStyle name="Normal 3 3 2 2 4 3" xfId="1076"/>
    <cellStyle name="Normal 3 3 2 2 4 3 2" xfId="2059"/>
    <cellStyle name="Normal 3 3 2 2 4 3 2 2" xfId="3851"/>
    <cellStyle name="Normal 3 3 2 2 4 3 2 2 2" xfId="7510"/>
    <cellStyle name="Normal 3 3 2 2 4 3 2 2 2 2" xfId="14770"/>
    <cellStyle name="Normal 3 3 2 2 4 3 2 2 2 2 2" xfId="29148"/>
    <cellStyle name="Normal 3 3 2 2 4 3 2 2 2 2 2 2" xfId="57882"/>
    <cellStyle name="Normal 3 3 2 2 4 3 2 2 2 2 3" xfId="43558"/>
    <cellStyle name="Normal 3 3 2 2 4 3 2 2 2 3" xfId="21985"/>
    <cellStyle name="Normal 3 3 2 2 4 3 2 2 2 3 2" xfId="50720"/>
    <cellStyle name="Normal 3 3 2 2 4 3 2 2 2 4" xfId="36396"/>
    <cellStyle name="Normal 3 3 2 2 4 3 2 2 3" xfId="11183"/>
    <cellStyle name="Normal 3 3 2 2 4 3 2 2 3 2" xfId="25566"/>
    <cellStyle name="Normal 3 3 2 2 4 3 2 2 3 2 2" xfId="54301"/>
    <cellStyle name="Normal 3 3 2 2 4 3 2 2 3 3" xfId="39977"/>
    <cellStyle name="Normal 3 3 2 2 4 3 2 2 4" xfId="18403"/>
    <cellStyle name="Normal 3 3 2 2 4 3 2 2 4 2" xfId="47139"/>
    <cellStyle name="Normal 3 3 2 2 4 3 2 2 5" xfId="32815"/>
    <cellStyle name="Normal 3 3 2 2 4 3 2 3" xfId="5720"/>
    <cellStyle name="Normal 3 3 2 2 4 3 2 3 2" xfId="12980"/>
    <cellStyle name="Normal 3 3 2 2 4 3 2 3 2 2" xfId="27358"/>
    <cellStyle name="Normal 3 3 2 2 4 3 2 3 2 2 2" xfId="56092"/>
    <cellStyle name="Normal 3 3 2 2 4 3 2 3 2 3" xfId="41768"/>
    <cellStyle name="Normal 3 3 2 2 4 3 2 3 3" xfId="20195"/>
    <cellStyle name="Normal 3 3 2 2 4 3 2 3 3 2" xfId="48930"/>
    <cellStyle name="Normal 3 3 2 2 4 3 2 3 4" xfId="34606"/>
    <cellStyle name="Normal 3 3 2 2 4 3 2 4" xfId="9393"/>
    <cellStyle name="Normal 3 3 2 2 4 3 2 4 2" xfId="23776"/>
    <cellStyle name="Normal 3 3 2 2 4 3 2 4 2 2" xfId="52511"/>
    <cellStyle name="Normal 3 3 2 2 4 3 2 4 3" xfId="38187"/>
    <cellStyle name="Normal 3 3 2 2 4 3 2 5" xfId="16613"/>
    <cellStyle name="Normal 3 3 2 2 4 3 2 5 2" xfId="45349"/>
    <cellStyle name="Normal 3 3 2 2 4 3 2 6" xfId="31025"/>
    <cellStyle name="Normal 3 3 2 2 4 3 3" xfId="2955"/>
    <cellStyle name="Normal 3 3 2 2 4 3 3 2" xfId="6615"/>
    <cellStyle name="Normal 3 3 2 2 4 3 3 2 2" xfId="13875"/>
    <cellStyle name="Normal 3 3 2 2 4 3 3 2 2 2" xfId="28253"/>
    <cellStyle name="Normal 3 3 2 2 4 3 3 2 2 2 2" xfId="56987"/>
    <cellStyle name="Normal 3 3 2 2 4 3 3 2 2 3" xfId="42663"/>
    <cellStyle name="Normal 3 3 2 2 4 3 3 2 3" xfId="21090"/>
    <cellStyle name="Normal 3 3 2 2 4 3 3 2 3 2" xfId="49825"/>
    <cellStyle name="Normal 3 3 2 2 4 3 3 2 4" xfId="35501"/>
    <cellStyle name="Normal 3 3 2 2 4 3 3 3" xfId="10288"/>
    <cellStyle name="Normal 3 3 2 2 4 3 3 3 2" xfId="24671"/>
    <cellStyle name="Normal 3 3 2 2 4 3 3 3 2 2" xfId="53406"/>
    <cellStyle name="Normal 3 3 2 2 4 3 3 3 3" xfId="39082"/>
    <cellStyle name="Normal 3 3 2 2 4 3 3 4" xfId="17508"/>
    <cellStyle name="Normal 3 3 2 2 4 3 3 4 2" xfId="46244"/>
    <cellStyle name="Normal 3 3 2 2 4 3 3 5" xfId="31920"/>
    <cellStyle name="Normal 3 3 2 2 4 3 4" xfId="4820"/>
    <cellStyle name="Normal 3 3 2 2 4 3 4 2" xfId="12085"/>
    <cellStyle name="Normal 3 3 2 2 4 3 4 2 2" xfId="26463"/>
    <cellStyle name="Normal 3 3 2 2 4 3 4 2 2 2" xfId="55197"/>
    <cellStyle name="Normal 3 3 2 2 4 3 4 2 3" xfId="40873"/>
    <cellStyle name="Normal 3 3 2 2 4 3 4 3" xfId="19300"/>
    <cellStyle name="Normal 3 3 2 2 4 3 4 3 2" xfId="48035"/>
    <cellStyle name="Normal 3 3 2 2 4 3 4 4" xfId="33711"/>
    <cellStyle name="Normal 3 3 2 2 4 3 5" xfId="8492"/>
    <cellStyle name="Normal 3 3 2 2 4 3 5 2" xfId="22881"/>
    <cellStyle name="Normal 3 3 2 2 4 3 5 2 2" xfId="51616"/>
    <cellStyle name="Normal 3 3 2 2 4 3 5 3" xfId="37292"/>
    <cellStyle name="Normal 3 3 2 2 4 3 6" xfId="15718"/>
    <cellStyle name="Normal 3 3 2 2 4 3 6 2" xfId="44454"/>
    <cellStyle name="Normal 3 3 2 2 4 3 7" xfId="30130"/>
    <cellStyle name="Normal 3 3 2 2 4 4" xfId="1607"/>
    <cellStyle name="Normal 3 3 2 2 4 4 2" xfId="3404"/>
    <cellStyle name="Normal 3 3 2 2 4 4 2 2" xfId="7063"/>
    <cellStyle name="Normal 3 3 2 2 4 4 2 2 2" xfId="14323"/>
    <cellStyle name="Normal 3 3 2 2 4 4 2 2 2 2" xfId="28701"/>
    <cellStyle name="Normal 3 3 2 2 4 4 2 2 2 2 2" xfId="57435"/>
    <cellStyle name="Normal 3 3 2 2 4 4 2 2 2 3" xfId="43111"/>
    <cellStyle name="Normal 3 3 2 2 4 4 2 2 3" xfId="21538"/>
    <cellStyle name="Normal 3 3 2 2 4 4 2 2 3 2" xfId="50273"/>
    <cellStyle name="Normal 3 3 2 2 4 4 2 2 4" xfId="35949"/>
    <cellStyle name="Normal 3 3 2 2 4 4 2 3" xfId="10736"/>
    <cellStyle name="Normal 3 3 2 2 4 4 2 3 2" xfId="25119"/>
    <cellStyle name="Normal 3 3 2 2 4 4 2 3 2 2" xfId="53854"/>
    <cellStyle name="Normal 3 3 2 2 4 4 2 3 3" xfId="39530"/>
    <cellStyle name="Normal 3 3 2 2 4 4 2 4" xfId="17956"/>
    <cellStyle name="Normal 3 3 2 2 4 4 2 4 2" xfId="46692"/>
    <cellStyle name="Normal 3 3 2 2 4 4 2 5" xfId="32368"/>
    <cellStyle name="Normal 3 3 2 2 4 4 3" xfId="5273"/>
    <cellStyle name="Normal 3 3 2 2 4 4 3 2" xfId="12533"/>
    <cellStyle name="Normal 3 3 2 2 4 4 3 2 2" xfId="26911"/>
    <cellStyle name="Normal 3 3 2 2 4 4 3 2 2 2" xfId="55645"/>
    <cellStyle name="Normal 3 3 2 2 4 4 3 2 3" xfId="41321"/>
    <cellStyle name="Normal 3 3 2 2 4 4 3 3" xfId="19748"/>
    <cellStyle name="Normal 3 3 2 2 4 4 3 3 2" xfId="48483"/>
    <cellStyle name="Normal 3 3 2 2 4 4 3 4" xfId="34159"/>
    <cellStyle name="Normal 3 3 2 2 4 4 4" xfId="8946"/>
    <cellStyle name="Normal 3 3 2 2 4 4 4 2" xfId="23329"/>
    <cellStyle name="Normal 3 3 2 2 4 4 4 2 2" xfId="52064"/>
    <cellStyle name="Normal 3 3 2 2 4 4 4 3" xfId="37740"/>
    <cellStyle name="Normal 3 3 2 2 4 4 5" xfId="16166"/>
    <cellStyle name="Normal 3 3 2 2 4 4 5 2" xfId="44902"/>
    <cellStyle name="Normal 3 3 2 2 4 4 6" xfId="30578"/>
    <cellStyle name="Normal 3 3 2 2 4 5" xfId="2508"/>
    <cellStyle name="Normal 3 3 2 2 4 5 2" xfId="6168"/>
    <cellStyle name="Normal 3 3 2 2 4 5 2 2" xfId="13428"/>
    <cellStyle name="Normal 3 3 2 2 4 5 2 2 2" xfId="27806"/>
    <cellStyle name="Normal 3 3 2 2 4 5 2 2 2 2" xfId="56540"/>
    <cellStyle name="Normal 3 3 2 2 4 5 2 2 3" xfId="42216"/>
    <cellStyle name="Normal 3 3 2 2 4 5 2 3" xfId="20643"/>
    <cellStyle name="Normal 3 3 2 2 4 5 2 3 2" xfId="49378"/>
    <cellStyle name="Normal 3 3 2 2 4 5 2 4" xfId="35054"/>
    <cellStyle name="Normal 3 3 2 2 4 5 3" xfId="9841"/>
    <cellStyle name="Normal 3 3 2 2 4 5 3 2" xfId="24224"/>
    <cellStyle name="Normal 3 3 2 2 4 5 3 2 2" xfId="52959"/>
    <cellStyle name="Normal 3 3 2 2 4 5 3 3" xfId="38635"/>
    <cellStyle name="Normal 3 3 2 2 4 5 4" xfId="17061"/>
    <cellStyle name="Normal 3 3 2 2 4 5 4 2" xfId="45797"/>
    <cellStyle name="Normal 3 3 2 2 4 5 5" xfId="31473"/>
    <cellStyle name="Normal 3 3 2 2 4 6" xfId="4371"/>
    <cellStyle name="Normal 3 3 2 2 4 6 2" xfId="11638"/>
    <cellStyle name="Normal 3 3 2 2 4 6 2 2" xfId="26016"/>
    <cellStyle name="Normal 3 3 2 2 4 6 2 2 2" xfId="54750"/>
    <cellStyle name="Normal 3 3 2 2 4 6 2 3" xfId="40426"/>
    <cellStyle name="Normal 3 3 2 2 4 6 3" xfId="18853"/>
    <cellStyle name="Normal 3 3 2 2 4 6 3 2" xfId="47588"/>
    <cellStyle name="Normal 3 3 2 2 4 6 4" xfId="33264"/>
    <cellStyle name="Normal 3 3 2 2 4 7" xfId="8041"/>
    <cellStyle name="Normal 3 3 2 2 4 7 2" xfId="22434"/>
    <cellStyle name="Normal 3 3 2 2 4 7 2 2" xfId="51169"/>
    <cellStyle name="Normal 3 3 2 2 4 7 3" xfId="36845"/>
    <cellStyle name="Normal 3 3 2 2 4 8" xfId="15271"/>
    <cellStyle name="Normal 3 3 2 2 4 8 2" xfId="44007"/>
    <cellStyle name="Normal 3 3 2 2 4 9" xfId="29683"/>
    <cellStyle name="Normal 3 3 2 2 5" xfId="737"/>
    <cellStyle name="Normal 3 3 2 2 5 2" xfId="1188"/>
    <cellStyle name="Normal 3 3 2 2 5 2 2" xfId="2171"/>
    <cellStyle name="Normal 3 3 2 2 5 2 2 2" xfId="3963"/>
    <cellStyle name="Normal 3 3 2 2 5 2 2 2 2" xfId="7622"/>
    <cellStyle name="Normal 3 3 2 2 5 2 2 2 2 2" xfId="14882"/>
    <cellStyle name="Normal 3 3 2 2 5 2 2 2 2 2 2" xfId="29260"/>
    <cellStyle name="Normal 3 3 2 2 5 2 2 2 2 2 2 2" xfId="57994"/>
    <cellStyle name="Normal 3 3 2 2 5 2 2 2 2 2 3" xfId="43670"/>
    <cellStyle name="Normal 3 3 2 2 5 2 2 2 2 3" xfId="22097"/>
    <cellStyle name="Normal 3 3 2 2 5 2 2 2 2 3 2" xfId="50832"/>
    <cellStyle name="Normal 3 3 2 2 5 2 2 2 2 4" xfId="36508"/>
    <cellStyle name="Normal 3 3 2 2 5 2 2 2 3" xfId="11295"/>
    <cellStyle name="Normal 3 3 2 2 5 2 2 2 3 2" xfId="25678"/>
    <cellStyle name="Normal 3 3 2 2 5 2 2 2 3 2 2" xfId="54413"/>
    <cellStyle name="Normal 3 3 2 2 5 2 2 2 3 3" xfId="40089"/>
    <cellStyle name="Normal 3 3 2 2 5 2 2 2 4" xfId="18515"/>
    <cellStyle name="Normal 3 3 2 2 5 2 2 2 4 2" xfId="47251"/>
    <cellStyle name="Normal 3 3 2 2 5 2 2 2 5" xfId="32927"/>
    <cellStyle name="Normal 3 3 2 2 5 2 2 3" xfId="5832"/>
    <cellStyle name="Normal 3 3 2 2 5 2 2 3 2" xfId="13092"/>
    <cellStyle name="Normal 3 3 2 2 5 2 2 3 2 2" xfId="27470"/>
    <cellStyle name="Normal 3 3 2 2 5 2 2 3 2 2 2" xfId="56204"/>
    <cellStyle name="Normal 3 3 2 2 5 2 2 3 2 3" xfId="41880"/>
    <cellStyle name="Normal 3 3 2 2 5 2 2 3 3" xfId="20307"/>
    <cellStyle name="Normal 3 3 2 2 5 2 2 3 3 2" xfId="49042"/>
    <cellStyle name="Normal 3 3 2 2 5 2 2 3 4" xfId="34718"/>
    <cellStyle name="Normal 3 3 2 2 5 2 2 4" xfId="9505"/>
    <cellStyle name="Normal 3 3 2 2 5 2 2 4 2" xfId="23888"/>
    <cellStyle name="Normal 3 3 2 2 5 2 2 4 2 2" xfId="52623"/>
    <cellStyle name="Normal 3 3 2 2 5 2 2 4 3" xfId="38299"/>
    <cellStyle name="Normal 3 3 2 2 5 2 2 5" xfId="16725"/>
    <cellStyle name="Normal 3 3 2 2 5 2 2 5 2" xfId="45461"/>
    <cellStyle name="Normal 3 3 2 2 5 2 2 6" xfId="31137"/>
    <cellStyle name="Normal 3 3 2 2 5 2 3" xfId="3067"/>
    <cellStyle name="Normal 3 3 2 2 5 2 3 2" xfId="6727"/>
    <cellStyle name="Normal 3 3 2 2 5 2 3 2 2" xfId="13987"/>
    <cellStyle name="Normal 3 3 2 2 5 2 3 2 2 2" xfId="28365"/>
    <cellStyle name="Normal 3 3 2 2 5 2 3 2 2 2 2" xfId="57099"/>
    <cellStyle name="Normal 3 3 2 2 5 2 3 2 2 3" xfId="42775"/>
    <cellStyle name="Normal 3 3 2 2 5 2 3 2 3" xfId="21202"/>
    <cellStyle name="Normal 3 3 2 2 5 2 3 2 3 2" xfId="49937"/>
    <cellStyle name="Normal 3 3 2 2 5 2 3 2 4" xfId="35613"/>
    <cellStyle name="Normal 3 3 2 2 5 2 3 3" xfId="10400"/>
    <cellStyle name="Normal 3 3 2 2 5 2 3 3 2" xfId="24783"/>
    <cellStyle name="Normal 3 3 2 2 5 2 3 3 2 2" xfId="53518"/>
    <cellStyle name="Normal 3 3 2 2 5 2 3 3 3" xfId="39194"/>
    <cellStyle name="Normal 3 3 2 2 5 2 3 4" xfId="17620"/>
    <cellStyle name="Normal 3 3 2 2 5 2 3 4 2" xfId="46356"/>
    <cellStyle name="Normal 3 3 2 2 5 2 3 5" xfId="32032"/>
    <cellStyle name="Normal 3 3 2 2 5 2 4" xfId="4932"/>
    <cellStyle name="Normal 3 3 2 2 5 2 4 2" xfId="12197"/>
    <cellStyle name="Normal 3 3 2 2 5 2 4 2 2" xfId="26575"/>
    <cellStyle name="Normal 3 3 2 2 5 2 4 2 2 2" xfId="55309"/>
    <cellStyle name="Normal 3 3 2 2 5 2 4 2 3" xfId="40985"/>
    <cellStyle name="Normal 3 3 2 2 5 2 4 3" xfId="19412"/>
    <cellStyle name="Normal 3 3 2 2 5 2 4 3 2" xfId="48147"/>
    <cellStyle name="Normal 3 3 2 2 5 2 4 4" xfId="33823"/>
    <cellStyle name="Normal 3 3 2 2 5 2 5" xfId="8604"/>
    <cellStyle name="Normal 3 3 2 2 5 2 5 2" xfId="22993"/>
    <cellStyle name="Normal 3 3 2 2 5 2 5 2 2" xfId="51728"/>
    <cellStyle name="Normal 3 3 2 2 5 2 5 3" xfId="37404"/>
    <cellStyle name="Normal 3 3 2 2 5 2 6" xfId="15830"/>
    <cellStyle name="Normal 3 3 2 2 5 2 6 2" xfId="44566"/>
    <cellStyle name="Normal 3 3 2 2 5 2 7" xfId="30242"/>
    <cellStyle name="Normal 3 3 2 2 5 3" xfId="1724"/>
    <cellStyle name="Normal 3 3 2 2 5 3 2" xfId="3516"/>
    <cellStyle name="Normal 3 3 2 2 5 3 2 2" xfId="7175"/>
    <cellStyle name="Normal 3 3 2 2 5 3 2 2 2" xfId="14435"/>
    <cellStyle name="Normal 3 3 2 2 5 3 2 2 2 2" xfId="28813"/>
    <cellStyle name="Normal 3 3 2 2 5 3 2 2 2 2 2" xfId="57547"/>
    <cellStyle name="Normal 3 3 2 2 5 3 2 2 2 3" xfId="43223"/>
    <cellStyle name="Normal 3 3 2 2 5 3 2 2 3" xfId="21650"/>
    <cellStyle name="Normal 3 3 2 2 5 3 2 2 3 2" xfId="50385"/>
    <cellStyle name="Normal 3 3 2 2 5 3 2 2 4" xfId="36061"/>
    <cellStyle name="Normal 3 3 2 2 5 3 2 3" xfId="10848"/>
    <cellStyle name="Normal 3 3 2 2 5 3 2 3 2" xfId="25231"/>
    <cellStyle name="Normal 3 3 2 2 5 3 2 3 2 2" xfId="53966"/>
    <cellStyle name="Normal 3 3 2 2 5 3 2 3 3" xfId="39642"/>
    <cellStyle name="Normal 3 3 2 2 5 3 2 4" xfId="18068"/>
    <cellStyle name="Normal 3 3 2 2 5 3 2 4 2" xfId="46804"/>
    <cellStyle name="Normal 3 3 2 2 5 3 2 5" xfId="32480"/>
    <cellStyle name="Normal 3 3 2 2 5 3 3" xfId="5385"/>
    <cellStyle name="Normal 3 3 2 2 5 3 3 2" xfId="12645"/>
    <cellStyle name="Normal 3 3 2 2 5 3 3 2 2" xfId="27023"/>
    <cellStyle name="Normal 3 3 2 2 5 3 3 2 2 2" xfId="55757"/>
    <cellStyle name="Normal 3 3 2 2 5 3 3 2 3" xfId="41433"/>
    <cellStyle name="Normal 3 3 2 2 5 3 3 3" xfId="19860"/>
    <cellStyle name="Normal 3 3 2 2 5 3 3 3 2" xfId="48595"/>
    <cellStyle name="Normal 3 3 2 2 5 3 3 4" xfId="34271"/>
    <cellStyle name="Normal 3 3 2 2 5 3 4" xfId="9058"/>
    <cellStyle name="Normal 3 3 2 2 5 3 4 2" xfId="23441"/>
    <cellStyle name="Normal 3 3 2 2 5 3 4 2 2" xfId="52176"/>
    <cellStyle name="Normal 3 3 2 2 5 3 4 3" xfId="37852"/>
    <cellStyle name="Normal 3 3 2 2 5 3 5" xfId="16278"/>
    <cellStyle name="Normal 3 3 2 2 5 3 5 2" xfId="45014"/>
    <cellStyle name="Normal 3 3 2 2 5 3 6" xfId="30690"/>
    <cellStyle name="Normal 3 3 2 2 5 4" xfId="2620"/>
    <cellStyle name="Normal 3 3 2 2 5 4 2" xfId="6280"/>
    <cellStyle name="Normal 3 3 2 2 5 4 2 2" xfId="13540"/>
    <cellStyle name="Normal 3 3 2 2 5 4 2 2 2" xfId="27918"/>
    <cellStyle name="Normal 3 3 2 2 5 4 2 2 2 2" xfId="56652"/>
    <cellStyle name="Normal 3 3 2 2 5 4 2 2 3" xfId="42328"/>
    <cellStyle name="Normal 3 3 2 2 5 4 2 3" xfId="20755"/>
    <cellStyle name="Normal 3 3 2 2 5 4 2 3 2" xfId="49490"/>
    <cellStyle name="Normal 3 3 2 2 5 4 2 4" xfId="35166"/>
    <cellStyle name="Normal 3 3 2 2 5 4 3" xfId="9953"/>
    <cellStyle name="Normal 3 3 2 2 5 4 3 2" xfId="24336"/>
    <cellStyle name="Normal 3 3 2 2 5 4 3 2 2" xfId="53071"/>
    <cellStyle name="Normal 3 3 2 2 5 4 3 3" xfId="38747"/>
    <cellStyle name="Normal 3 3 2 2 5 4 4" xfId="17173"/>
    <cellStyle name="Normal 3 3 2 2 5 4 4 2" xfId="45909"/>
    <cellStyle name="Normal 3 3 2 2 5 4 5" xfId="31585"/>
    <cellStyle name="Normal 3 3 2 2 5 5" xfId="4484"/>
    <cellStyle name="Normal 3 3 2 2 5 5 2" xfId="11750"/>
    <cellStyle name="Normal 3 3 2 2 5 5 2 2" xfId="26128"/>
    <cellStyle name="Normal 3 3 2 2 5 5 2 2 2" xfId="54862"/>
    <cellStyle name="Normal 3 3 2 2 5 5 2 3" xfId="40538"/>
    <cellStyle name="Normal 3 3 2 2 5 5 3" xfId="18965"/>
    <cellStyle name="Normal 3 3 2 2 5 5 3 2" xfId="47700"/>
    <cellStyle name="Normal 3 3 2 2 5 5 4" xfId="33376"/>
    <cellStyle name="Normal 3 3 2 2 5 6" xfId="8157"/>
    <cellStyle name="Normal 3 3 2 2 5 6 2" xfId="22546"/>
    <cellStyle name="Normal 3 3 2 2 5 6 2 2" xfId="51281"/>
    <cellStyle name="Normal 3 3 2 2 5 6 3" xfId="36957"/>
    <cellStyle name="Normal 3 3 2 2 5 7" xfId="15383"/>
    <cellStyle name="Normal 3 3 2 2 5 7 2" xfId="44119"/>
    <cellStyle name="Normal 3 3 2 2 5 8" xfId="29795"/>
    <cellStyle name="Normal 3 3 2 2 6" xfId="964"/>
    <cellStyle name="Normal 3 3 2 2 6 2" xfId="1947"/>
    <cellStyle name="Normal 3 3 2 2 6 2 2" xfId="3739"/>
    <cellStyle name="Normal 3 3 2 2 6 2 2 2" xfId="7398"/>
    <cellStyle name="Normal 3 3 2 2 6 2 2 2 2" xfId="14658"/>
    <cellStyle name="Normal 3 3 2 2 6 2 2 2 2 2" xfId="29036"/>
    <cellStyle name="Normal 3 3 2 2 6 2 2 2 2 2 2" xfId="57770"/>
    <cellStyle name="Normal 3 3 2 2 6 2 2 2 2 3" xfId="43446"/>
    <cellStyle name="Normal 3 3 2 2 6 2 2 2 3" xfId="21873"/>
    <cellStyle name="Normal 3 3 2 2 6 2 2 2 3 2" xfId="50608"/>
    <cellStyle name="Normal 3 3 2 2 6 2 2 2 4" xfId="36284"/>
    <cellStyle name="Normal 3 3 2 2 6 2 2 3" xfId="11071"/>
    <cellStyle name="Normal 3 3 2 2 6 2 2 3 2" xfId="25454"/>
    <cellStyle name="Normal 3 3 2 2 6 2 2 3 2 2" xfId="54189"/>
    <cellStyle name="Normal 3 3 2 2 6 2 2 3 3" xfId="39865"/>
    <cellStyle name="Normal 3 3 2 2 6 2 2 4" xfId="18291"/>
    <cellStyle name="Normal 3 3 2 2 6 2 2 4 2" xfId="47027"/>
    <cellStyle name="Normal 3 3 2 2 6 2 2 5" xfId="32703"/>
    <cellStyle name="Normal 3 3 2 2 6 2 3" xfId="5608"/>
    <cellStyle name="Normal 3 3 2 2 6 2 3 2" xfId="12868"/>
    <cellStyle name="Normal 3 3 2 2 6 2 3 2 2" xfId="27246"/>
    <cellStyle name="Normal 3 3 2 2 6 2 3 2 2 2" xfId="55980"/>
    <cellStyle name="Normal 3 3 2 2 6 2 3 2 3" xfId="41656"/>
    <cellStyle name="Normal 3 3 2 2 6 2 3 3" xfId="20083"/>
    <cellStyle name="Normal 3 3 2 2 6 2 3 3 2" xfId="48818"/>
    <cellStyle name="Normal 3 3 2 2 6 2 3 4" xfId="34494"/>
    <cellStyle name="Normal 3 3 2 2 6 2 4" xfId="9281"/>
    <cellStyle name="Normal 3 3 2 2 6 2 4 2" xfId="23664"/>
    <cellStyle name="Normal 3 3 2 2 6 2 4 2 2" xfId="52399"/>
    <cellStyle name="Normal 3 3 2 2 6 2 4 3" xfId="38075"/>
    <cellStyle name="Normal 3 3 2 2 6 2 5" xfId="16501"/>
    <cellStyle name="Normal 3 3 2 2 6 2 5 2" xfId="45237"/>
    <cellStyle name="Normal 3 3 2 2 6 2 6" xfId="30913"/>
    <cellStyle name="Normal 3 3 2 2 6 3" xfId="2843"/>
    <cellStyle name="Normal 3 3 2 2 6 3 2" xfId="6503"/>
    <cellStyle name="Normal 3 3 2 2 6 3 2 2" xfId="13763"/>
    <cellStyle name="Normal 3 3 2 2 6 3 2 2 2" xfId="28141"/>
    <cellStyle name="Normal 3 3 2 2 6 3 2 2 2 2" xfId="56875"/>
    <cellStyle name="Normal 3 3 2 2 6 3 2 2 3" xfId="42551"/>
    <cellStyle name="Normal 3 3 2 2 6 3 2 3" xfId="20978"/>
    <cellStyle name="Normal 3 3 2 2 6 3 2 3 2" xfId="49713"/>
    <cellStyle name="Normal 3 3 2 2 6 3 2 4" xfId="35389"/>
    <cellStyle name="Normal 3 3 2 2 6 3 3" xfId="10176"/>
    <cellStyle name="Normal 3 3 2 2 6 3 3 2" xfId="24559"/>
    <cellStyle name="Normal 3 3 2 2 6 3 3 2 2" xfId="53294"/>
    <cellStyle name="Normal 3 3 2 2 6 3 3 3" xfId="38970"/>
    <cellStyle name="Normal 3 3 2 2 6 3 4" xfId="17396"/>
    <cellStyle name="Normal 3 3 2 2 6 3 4 2" xfId="46132"/>
    <cellStyle name="Normal 3 3 2 2 6 3 5" xfId="31808"/>
    <cellStyle name="Normal 3 3 2 2 6 4" xfId="4708"/>
    <cellStyle name="Normal 3 3 2 2 6 4 2" xfId="11973"/>
    <cellStyle name="Normal 3 3 2 2 6 4 2 2" xfId="26351"/>
    <cellStyle name="Normal 3 3 2 2 6 4 2 2 2" xfId="55085"/>
    <cellStyle name="Normal 3 3 2 2 6 4 2 3" xfId="40761"/>
    <cellStyle name="Normal 3 3 2 2 6 4 3" xfId="19188"/>
    <cellStyle name="Normal 3 3 2 2 6 4 3 2" xfId="47923"/>
    <cellStyle name="Normal 3 3 2 2 6 4 4" xfId="33599"/>
    <cellStyle name="Normal 3 3 2 2 6 5" xfId="8380"/>
    <cellStyle name="Normal 3 3 2 2 6 5 2" xfId="22769"/>
    <cellStyle name="Normal 3 3 2 2 6 5 2 2" xfId="51504"/>
    <cellStyle name="Normal 3 3 2 2 6 5 3" xfId="37180"/>
    <cellStyle name="Normal 3 3 2 2 6 6" xfId="15606"/>
    <cellStyle name="Normal 3 3 2 2 6 6 2" xfId="44342"/>
    <cellStyle name="Normal 3 3 2 2 6 7" xfId="30018"/>
    <cellStyle name="Normal 3 3 2 2 7" xfId="1478"/>
    <cellStyle name="Normal 3 3 2 2 7 2" xfId="3292"/>
    <cellStyle name="Normal 3 3 2 2 7 2 2" xfId="6951"/>
    <cellStyle name="Normal 3 3 2 2 7 2 2 2" xfId="14211"/>
    <cellStyle name="Normal 3 3 2 2 7 2 2 2 2" xfId="28589"/>
    <cellStyle name="Normal 3 3 2 2 7 2 2 2 2 2" xfId="57323"/>
    <cellStyle name="Normal 3 3 2 2 7 2 2 2 3" xfId="42999"/>
    <cellStyle name="Normal 3 3 2 2 7 2 2 3" xfId="21426"/>
    <cellStyle name="Normal 3 3 2 2 7 2 2 3 2" xfId="50161"/>
    <cellStyle name="Normal 3 3 2 2 7 2 2 4" xfId="35837"/>
    <cellStyle name="Normal 3 3 2 2 7 2 3" xfId="10624"/>
    <cellStyle name="Normal 3 3 2 2 7 2 3 2" xfId="25007"/>
    <cellStyle name="Normal 3 3 2 2 7 2 3 2 2" xfId="53742"/>
    <cellStyle name="Normal 3 3 2 2 7 2 3 3" xfId="39418"/>
    <cellStyle name="Normal 3 3 2 2 7 2 4" xfId="17844"/>
    <cellStyle name="Normal 3 3 2 2 7 2 4 2" xfId="46580"/>
    <cellStyle name="Normal 3 3 2 2 7 2 5" xfId="32256"/>
    <cellStyle name="Normal 3 3 2 2 7 3" xfId="5160"/>
    <cellStyle name="Normal 3 3 2 2 7 3 2" xfId="12421"/>
    <cellStyle name="Normal 3 3 2 2 7 3 2 2" xfId="26799"/>
    <cellStyle name="Normal 3 3 2 2 7 3 2 2 2" xfId="55533"/>
    <cellStyle name="Normal 3 3 2 2 7 3 2 3" xfId="41209"/>
    <cellStyle name="Normal 3 3 2 2 7 3 3" xfId="19636"/>
    <cellStyle name="Normal 3 3 2 2 7 3 3 2" xfId="48371"/>
    <cellStyle name="Normal 3 3 2 2 7 3 4" xfId="34047"/>
    <cellStyle name="Normal 3 3 2 2 7 4" xfId="8833"/>
    <cellStyle name="Normal 3 3 2 2 7 4 2" xfId="23217"/>
    <cellStyle name="Normal 3 3 2 2 7 4 2 2" xfId="51952"/>
    <cellStyle name="Normal 3 3 2 2 7 4 3" xfId="37628"/>
    <cellStyle name="Normal 3 3 2 2 7 5" xfId="16054"/>
    <cellStyle name="Normal 3 3 2 2 7 5 2" xfId="44790"/>
    <cellStyle name="Normal 3 3 2 2 7 6" xfId="30466"/>
    <cellStyle name="Normal 3 3 2 2 8" xfId="2396"/>
    <cellStyle name="Normal 3 3 2 2 8 2" xfId="6056"/>
    <cellStyle name="Normal 3 3 2 2 8 2 2" xfId="13316"/>
    <cellStyle name="Normal 3 3 2 2 8 2 2 2" xfId="27694"/>
    <cellStyle name="Normal 3 3 2 2 8 2 2 2 2" xfId="56428"/>
    <cellStyle name="Normal 3 3 2 2 8 2 2 3" xfId="42104"/>
    <cellStyle name="Normal 3 3 2 2 8 2 3" xfId="20531"/>
    <cellStyle name="Normal 3 3 2 2 8 2 3 2" xfId="49266"/>
    <cellStyle name="Normal 3 3 2 2 8 2 4" xfId="34942"/>
    <cellStyle name="Normal 3 3 2 2 8 3" xfId="9729"/>
    <cellStyle name="Normal 3 3 2 2 8 3 2" xfId="24112"/>
    <cellStyle name="Normal 3 3 2 2 8 3 2 2" xfId="52847"/>
    <cellStyle name="Normal 3 3 2 2 8 3 3" xfId="38523"/>
    <cellStyle name="Normal 3 3 2 2 8 4" xfId="16949"/>
    <cellStyle name="Normal 3 3 2 2 8 4 2" xfId="45685"/>
    <cellStyle name="Normal 3 3 2 2 8 5" xfId="31361"/>
    <cellStyle name="Normal 3 3 2 2 9" xfId="4250"/>
    <cellStyle name="Normal 3 3 2 2 9 2" xfId="11525"/>
    <cellStyle name="Normal 3 3 2 2 9 2 2" xfId="25904"/>
    <cellStyle name="Normal 3 3 2 2 9 2 2 2" xfId="54638"/>
    <cellStyle name="Normal 3 3 2 2 9 2 3" xfId="40314"/>
    <cellStyle name="Normal 3 3 2 2 9 3" xfId="18741"/>
    <cellStyle name="Normal 3 3 2 2 9 3 2" xfId="47476"/>
    <cellStyle name="Normal 3 3 2 2 9 4" xfId="33152"/>
    <cellStyle name="Normal 3 3 2 3" xfId="351"/>
    <cellStyle name="Normal 3 3 2 3 10" xfId="15173"/>
    <cellStyle name="Normal 3 3 2 3 10 2" xfId="43909"/>
    <cellStyle name="Normal 3 3 2 3 11" xfId="29585"/>
    <cellStyle name="Normal 3 3 2 3 2" xfId="451"/>
    <cellStyle name="Normal 3 3 2 3 2 10" xfId="29641"/>
    <cellStyle name="Normal 3 3 2 3 2 2" xfId="651"/>
    <cellStyle name="Normal 3 3 2 3 2 2 2" xfId="923"/>
    <cellStyle name="Normal 3 3 2 3 2 2 2 2" xfId="1370"/>
    <cellStyle name="Normal 3 3 2 3 2 2 2 2 2" xfId="2353"/>
    <cellStyle name="Normal 3 3 2 3 2 2 2 2 2 2" xfId="4145"/>
    <cellStyle name="Normal 3 3 2 3 2 2 2 2 2 2 2" xfId="7804"/>
    <cellStyle name="Normal 3 3 2 3 2 2 2 2 2 2 2 2" xfId="15064"/>
    <cellStyle name="Normal 3 3 2 3 2 2 2 2 2 2 2 2 2" xfId="29442"/>
    <cellStyle name="Normal 3 3 2 3 2 2 2 2 2 2 2 2 2 2" xfId="58176"/>
    <cellStyle name="Normal 3 3 2 3 2 2 2 2 2 2 2 2 3" xfId="43852"/>
    <cellStyle name="Normal 3 3 2 3 2 2 2 2 2 2 2 3" xfId="22279"/>
    <cellStyle name="Normal 3 3 2 3 2 2 2 2 2 2 2 3 2" xfId="51014"/>
    <cellStyle name="Normal 3 3 2 3 2 2 2 2 2 2 2 4" xfId="36690"/>
    <cellStyle name="Normal 3 3 2 3 2 2 2 2 2 2 3" xfId="11477"/>
    <cellStyle name="Normal 3 3 2 3 2 2 2 2 2 2 3 2" xfId="25860"/>
    <cellStyle name="Normal 3 3 2 3 2 2 2 2 2 2 3 2 2" xfId="54595"/>
    <cellStyle name="Normal 3 3 2 3 2 2 2 2 2 2 3 3" xfId="40271"/>
    <cellStyle name="Normal 3 3 2 3 2 2 2 2 2 2 4" xfId="18697"/>
    <cellStyle name="Normal 3 3 2 3 2 2 2 2 2 2 4 2" xfId="47433"/>
    <cellStyle name="Normal 3 3 2 3 2 2 2 2 2 2 5" xfId="33109"/>
    <cellStyle name="Normal 3 3 2 3 2 2 2 2 2 3" xfId="6014"/>
    <cellStyle name="Normal 3 3 2 3 2 2 2 2 2 3 2" xfId="13274"/>
    <cellStyle name="Normal 3 3 2 3 2 2 2 2 2 3 2 2" xfId="27652"/>
    <cellStyle name="Normal 3 3 2 3 2 2 2 2 2 3 2 2 2" xfId="56386"/>
    <cellStyle name="Normal 3 3 2 3 2 2 2 2 2 3 2 3" xfId="42062"/>
    <cellStyle name="Normal 3 3 2 3 2 2 2 2 2 3 3" xfId="20489"/>
    <cellStyle name="Normal 3 3 2 3 2 2 2 2 2 3 3 2" xfId="49224"/>
    <cellStyle name="Normal 3 3 2 3 2 2 2 2 2 3 4" xfId="34900"/>
    <cellStyle name="Normal 3 3 2 3 2 2 2 2 2 4" xfId="9687"/>
    <cellStyle name="Normal 3 3 2 3 2 2 2 2 2 4 2" xfId="24070"/>
    <cellStyle name="Normal 3 3 2 3 2 2 2 2 2 4 2 2" xfId="52805"/>
    <cellStyle name="Normal 3 3 2 3 2 2 2 2 2 4 3" xfId="38481"/>
    <cellStyle name="Normal 3 3 2 3 2 2 2 2 2 5" xfId="16907"/>
    <cellStyle name="Normal 3 3 2 3 2 2 2 2 2 5 2" xfId="45643"/>
    <cellStyle name="Normal 3 3 2 3 2 2 2 2 2 6" xfId="31319"/>
    <cellStyle name="Normal 3 3 2 3 2 2 2 2 3" xfId="3249"/>
    <cellStyle name="Normal 3 3 2 3 2 2 2 2 3 2" xfId="6909"/>
    <cellStyle name="Normal 3 3 2 3 2 2 2 2 3 2 2" xfId="14169"/>
    <cellStyle name="Normal 3 3 2 3 2 2 2 2 3 2 2 2" xfId="28547"/>
    <cellStyle name="Normal 3 3 2 3 2 2 2 2 3 2 2 2 2" xfId="57281"/>
    <cellStyle name="Normal 3 3 2 3 2 2 2 2 3 2 2 3" xfId="42957"/>
    <cellStyle name="Normal 3 3 2 3 2 2 2 2 3 2 3" xfId="21384"/>
    <cellStyle name="Normal 3 3 2 3 2 2 2 2 3 2 3 2" xfId="50119"/>
    <cellStyle name="Normal 3 3 2 3 2 2 2 2 3 2 4" xfId="35795"/>
    <cellStyle name="Normal 3 3 2 3 2 2 2 2 3 3" xfId="10582"/>
    <cellStyle name="Normal 3 3 2 3 2 2 2 2 3 3 2" xfId="24965"/>
    <cellStyle name="Normal 3 3 2 3 2 2 2 2 3 3 2 2" xfId="53700"/>
    <cellStyle name="Normal 3 3 2 3 2 2 2 2 3 3 3" xfId="39376"/>
    <cellStyle name="Normal 3 3 2 3 2 2 2 2 3 4" xfId="17802"/>
    <cellStyle name="Normal 3 3 2 3 2 2 2 2 3 4 2" xfId="46538"/>
    <cellStyle name="Normal 3 3 2 3 2 2 2 2 3 5" xfId="32214"/>
    <cellStyle name="Normal 3 3 2 3 2 2 2 2 4" xfId="5114"/>
    <cellStyle name="Normal 3 3 2 3 2 2 2 2 4 2" xfId="12379"/>
    <cellStyle name="Normal 3 3 2 3 2 2 2 2 4 2 2" xfId="26757"/>
    <cellStyle name="Normal 3 3 2 3 2 2 2 2 4 2 2 2" xfId="55491"/>
    <cellStyle name="Normal 3 3 2 3 2 2 2 2 4 2 3" xfId="41167"/>
    <cellStyle name="Normal 3 3 2 3 2 2 2 2 4 3" xfId="19594"/>
    <cellStyle name="Normal 3 3 2 3 2 2 2 2 4 3 2" xfId="48329"/>
    <cellStyle name="Normal 3 3 2 3 2 2 2 2 4 4" xfId="34005"/>
    <cellStyle name="Normal 3 3 2 3 2 2 2 2 5" xfId="8786"/>
    <cellStyle name="Normal 3 3 2 3 2 2 2 2 5 2" xfId="23175"/>
    <cellStyle name="Normal 3 3 2 3 2 2 2 2 5 2 2" xfId="51910"/>
    <cellStyle name="Normal 3 3 2 3 2 2 2 2 5 3" xfId="37586"/>
    <cellStyle name="Normal 3 3 2 3 2 2 2 2 6" xfId="16012"/>
    <cellStyle name="Normal 3 3 2 3 2 2 2 2 6 2" xfId="44748"/>
    <cellStyle name="Normal 3 3 2 3 2 2 2 2 7" xfId="30424"/>
    <cellStyle name="Normal 3 3 2 3 2 2 2 3" xfId="1906"/>
    <cellStyle name="Normal 3 3 2 3 2 2 2 3 2" xfId="3698"/>
    <cellStyle name="Normal 3 3 2 3 2 2 2 3 2 2" xfId="7357"/>
    <cellStyle name="Normal 3 3 2 3 2 2 2 3 2 2 2" xfId="14617"/>
    <cellStyle name="Normal 3 3 2 3 2 2 2 3 2 2 2 2" xfId="28995"/>
    <cellStyle name="Normal 3 3 2 3 2 2 2 3 2 2 2 2 2" xfId="57729"/>
    <cellStyle name="Normal 3 3 2 3 2 2 2 3 2 2 2 3" xfId="43405"/>
    <cellStyle name="Normal 3 3 2 3 2 2 2 3 2 2 3" xfId="21832"/>
    <cellStyle name="Normal 3 3 2 3 2 2 2 3 2 2 3 2" xfId="50567"/>
    <cellStyle name="Normal 3 3 2 3 2 2 2 3 2 2 4" xfId="36243"/>
    <cellStyle name="Normal 3 3 2 3 2 2 2 3 2 3" xfId="11030"/>
    <cellStyle name="Normal 3 3 2 3 2 2 2 3 2 3 2" xfId="25413"/>
    <cellStyle name="Normal 3 3 2 3 2 2 2 3 2 3 2 2" xfId="54148"/>
    <cellStyle name="Normal 3 3 2 3 2 2 2 3 2 3 3" xfId="39824"/>
    <cellStyle name="Normal 3 3 2 3 2 2 2 3 2 4" xfId="18250"/>
    <cellStyle name="Normal 3 3 2 3 2 2 2 3 2 4 2" xfId="46986"/>
    <cellStyle name="Normal 3 3 2 3 2 2 2 3 2 5" xfId="32662"/>
    <cellStyle name="Normal 3 3 2 3 2 2 2 3 3" xfId="5567"/>
    <cellStyle name="Normal 3 3 2 3 2 2 2 3 3 2" xfId="12827"/>
    <cellStyle name="Normal 3 3 2 3 2 2 2 3 3 2 2" xfId="27205"/>
    <cellStyle name="Normal 3 3 2 3 2 2 2 3 3 2 2 2" xfId="55939"/>
    <cellStyle name="Normal 3 3 2 3 2 2 2 3 3 2 3" xfId="41615"/>
    <cellStyle name="Normal 3 3 2 3 2 2 2 3 3 3" xfId="20042"/>
    <cellStyle name="Normal 3 3 2 3 2 2 2 3 3 3 2" xfId="48777"/>
    <cellStyle name="Normal 3 3 2 3 2 2 2 3 3 4" xfId="34453"/>
    <cellStyle name="Normal 3 3 2 3 2 2 2 3 4" xfId="9240"/>
    <cellStyle name="Normal 3 3 2 3 2 2 2 3 4 2" xfId="23623"/>
    <cellStyle name="Normal 3 3 2 3 2 2 2 3 4 2 2" xfId="52358"/>
    <cellStyle name="Normal 3 3 2 3 2 2 2 3 4 3" xfId="38034"/>
    <cellStyle name="Normal 3 3 2 3 2 2 2 3 5" xfId="16460"/>
    <cellStyle name="Normal 3 3 2 3 2 2 2 3 5 2" xfId="45196"/>
    <cellStyle name="Normal 3 3 2 3 2 2 2 3 6" xfId="30872"/>
    <cellStyle name="Normal 3 3 2 3 2 2 2 4" xfId="2802"/>
    <cellStyle name="Normal 3 3 2 3 2 2 2 4 2" xfId="6462"/>
    <cellStyle name="Normal 3 3 2 3 2 2 2 4 2 2" xfId="13722"/>
    <cellStyle name="Normal 3 3 2 3 2 2 2 4 2 2 2" xfId="28100"/>
    <cellStyle name="Normal 3 3 2 3 2 2 2 4 2 2 2 2" xfId="56834"/>
    <cellStyle name="Normal 3 3 2 3 2 2 2 4 2 2 3" xfId="42510"/>
    <cellStyle name="Normal 3 3 2 3 2 2 2 4 2 3" xfId="20937"/>
    <cellStyle name="Normal 3 3 2 3 2 2 2 4 2 3 2" xfId="49672"/>
    <cellStyle name="Normal 3 3 2 3 2 2 2 4 2 4" xfId="35348"/>
    <cellStyle name="Normal 3 3 2 3 2 2 2 4 3" xfId="10135"/>
    <cellStyle name="Normal 3 3 2 3 2 2 2 4 3 2" xfId="24518"/>
    <cellStyle name="Normal 3 3 2 3 2 2 2 4 3 2 2" xfId="53253"/>
    <cellStyle name="Normal 3 3 2 3 2 2 2 4 3 3" xfId="38929"/>
    <cellStyle name="Normal 3 3 2 3 2 2 2 4 4" xfId="17355"/>
    <cellStyle name="Normal 3 3 2 3 2 2 2 4 4 2" xfId="46091"/>
    <cellStyle name="Normal 3 3 2 3 2 2 2 4 5" xfId="31767"/>
    <cellStyle name="Normal 3 3 2 3 2 2 2 5" xfId="4667"/>
    <cellStyle name="Normal 3 3 2 3 2 2 2 5 2" xfId="11932"/>
    <cellStyle name="Normal 3 3 2 3 2 2 2 5 2 2" xfId="26310"/>
    <cellStyle name="Normal 3 3 2 3 2 2 2 5 2 2 2" xfId="55044"/>
    <cellStyle name="Normal 3 3 2 3 2 2 2 5 2 3" xfId="40720"/>
    <cellStyle name="Normal 3 3 2 3 2 2 2 5 3" xfId="19147"/>
    <cellStyle name="Normal 3 3 2 3 2 2 2 5 3 2" xfId="47882"/>
    <cellStyle name="Normal 3 3 2 3 2 2 2 5 4" xfId="33558"/>
    <cellStyle name="Normal 3 3 2 3 2 2 2 6" xfId="8339"/>
    <cellStyle name="Normal 3 3 2 3 2 2 2 6 2" xfId="22728"/>
    <cellStyle name="Normal 3 3 2 3 2 2 2 6 2 2" xfId="51463"/>
    <cellStyle name="Normal 3 3 2 3 2 2 2 6 3" xfId="37139"/>
    <cellStyle name="Normal 3 3 2 3 2 2 2 7" xfId="15565"/>
    <cellStyle name="Normal 3 3 2 3 2 2 2 7 2" xfId="44301"/>
    <cellStyle name="Normal 3 3 2 3 2 2 2 8" xfId="29977"/>
    <cellStyle name="Normal 3 3 2 3 2 2 3" xfId="1146"/>
    <cellStyle name="Normal 3 3 2 3 2 2 3 2" xfId="2129"/>
    <cellStyle name="Normal 3 3 2 3 2 2 3 2 2" xfId="3921"/>
    <cellStyle name="Normal 3 3 2 3 2 2 3 2 2 2" xfId="7580"/>
    <cellStyle name="Normal 3 3 2 3 2 2 3 2 2 2 2" xfId="14840"/>
    <cellStyle name="Normal 3 3 2 3 2 2 3 2 2 2 2 2" xfId="29218"/>
    <cellStyle name="Normal 3 3 2 3 2 2 3 2 2 2 2 2 2" xfId="57952"/>
    <cellStyle name="Normal 3 3 2 3 2 2 3 2 2 2 2 3" xfId="43628"/>
    <cellStyle name="Normal 3 3 2 3 2 2 3 2 2 2 3" xfId="22055"/>
    <cellStyle name="Normal 3 3 2 3 2 2 3 2 2 2 3 2" xfId="50790"/>
    <cellStyle name="Normal 3 3 2 3 2 2 3 2 2 2 4" xfId="36466"/>
    <cellStyle name="Normal 3 3 2 3 2 2 3 2 2 3" xfId="11253"/>
    <cellStyle name="Normal 3 3 2 3 2 2 3 2 2 3 2" xfId="25636"/>
    <cellStyle name="Normal 3 3 2 3 2 2 3 2 2 3 2 2" xfId="54371"/>
    <cellStyle name="Normal 3 3 2 3 2 2 3 2 2 3 3" xfId="40047"/>
    <cellStyle name="Normal 3 3 2 3 2 2 3 2 2 4" xfId="18473"/>
    <cellStyle name="Normal 3 3 2 3 2 2 3 2 2 4 2" xfId="47209"/>
    <cellStyle name="Normal 3 3 2 3 2 2 3 2 2 5" xfId="32885"/>
    <cellStyle name="Normal 3 3 2 3 2 2 3 2 3" xfId="5790"/>
    <cellStyle name="Normal 3 3 2 3 2 2 3 2 3 2" xfId="13050"/>
    <cellStyle name="Normal 3 3 2 3 2 2 3 2 3 2 2" xfId="27428"/>
    <cellStyle name="Normal 3 3 2 3 2 2 3 2 3 2 2 2" xfId="56162"/>
    <cellStyle name="Normal 3 3 2 3 2 2 3 2 3 2 3" xfId="41838"/>
    <cellStyle name="Normal 3 3 2 3 2 2 3 2 3 3" xfId="20265"/>
    <cellStyle name="Normal 3 3 2 3 2 2 3 2 3 3 2" xfId="49000"/>
    <cellStyle name="Normal 3 3 2 3 2 2 3 2 3 4" xfId="34676"/>
    <cellStyle name="Normal 3 3 2 3 2 2 3 2 4" xfId="9463"/>
    <cellStyle name="Normal 3 3 2 3 2 2 3 2 4 2" xfId="23846"/>
    <cellStyle name="Normal 3 3 2 3 2 2 3 2 4 2 2" xfId="52581"/>
    <cellStyle name="Normal 3 3 2 3 2 2 3 2 4 3" xfId="38257"/>
    <cellStyle name="Normal 3 3 2 3 2 2 3 2 5" xfId="16683"/>
    <cellStyle name="Normal 3 3 2 3 2 2 3 2 5 2" xfId="45419"/>
    <cellStyle name="Normal 3 3 2 3 2 2 3 2 6" xfId="31095"/>
    <cellStyle name="Normal 3 3 2 3 2 2 3 3" xfId="3025"/>
    <cellStyle name="Normal 3 3 2 3 2 2 3 3 2" xfId="6685"/>
    <cellStyle name="Normal 3 3 2 3 2 2 3 3 2 2" xfId="13945"/>
    <cellStyle name="Normal 3 3 2 3 2 2 3 3 2 2 2" xfId="28323"/>
    <cellStyle name="Normal 3 3 2 3 2 2 3 3 2 2 2 2" xfId="57057"/>
    <cellStyle name="Normal 3 3 2 3 2 2 3 3 2 2 3" xfId="42733"/>
    <cellStyle name="Normal 3 3 2 3 2 2 3 3 2 3" xfId="21160"/>
    <cellStyle name="Normal 3 3 2 3 2 2 3 3 2 3 2" xfId="49895"/>
    <cellStyle name="Normal 3 3 2 3 2 2 3 3 2 4" xfId="35571"/>
    <cellStyle name="Normal 3 3 2 3 2 2 3 3 3" xfId="10358"/>
    <cellStyle name="Normal 3 3 2 3 2 2 3 3 3 2" xfId="24741"/>
    <cellStyle name="Normal 3 3 2 3 2 2 3 3 3 2 2" xfId="53476"/>
    <cellStyle name="Normal 3 3 2 3 2 2 3 3 3 3" xfId="39152"/>
    <cellStyle name="Normal 3 3 2 3 2 2 3 3 4" xfId="17578"/>
    <cellStyle name="Normal 3 3 2 3 2 2 3 3 4 2" xfId="46314"/>
    <cellStyle name="Normal 3 3 2 3 2 2 3 3 5" xfId="31990"/>
    <cellStyle name="Normal 3 3 2 3 2 2 3 4" xfId="4890"/>
    <cellStyle name="Normal 3 3 2 3 2 2 3 4 2" xfId="12155"/>
    <cellStyle name="Normal 3 3 2 3 2 2 3 4 2 2" xfId="26533"/>
    <cellStyle name="Normal 3 3 2 3 2 2 3 4 2 2 2" xfId="55267"/>
    <cellStyle name="Normal 3 3 2 3 2 2 3 4 2 3" xfId="40943"/>
    <cellStyle name="Normal 3 3 2 3 2 2 3 4 3" xfId="19370"/>
    <cellStyle name="Normal 3 3 2 3 2 2 3 4 3 2" xfId="48105"/>
    <cellStyle name="Normal 3 3 2 3 2 2 3 4 4" xfId="33781"/>
    <cellStyle name="Normal 3 3 2 3 2 2 3 5" xfId="8562"/>
    <cellStyle name="Normal 3 3 2 3 2 2 3 5 2" xfId="22951"/>
    <cellStyle name="Normal 3 3 2 3 2 2 3 5 2 2" xfId="51686"/>
    <cellStyle name="Normal 3 3 2 3 2 2 3 5 3" xfId="37362"/>
    <cellStyle name="Normal 3 3 2 3 2 2 3 6" xfId="15788"/>
    <cellStyle name="Normal 3 3 2 3 2 2 3 6 2" xfId="44524"/>
    <cellStyle name="Normal 3 3 2 3 2 2 3 7" xfId="30200"/>
    <cellStyle name="Normal 3 3 2 3 2 2 4" xfId="1678"/>
    <cellStyle name="Normal 3 3 2 3 2 2 4 2" xfId="3474"/>
    <cellStyle name="Normal 3 3 2 3 2 2 4 2 2" xfId="7133"/>
    <cellStyle name="Normal 3 3 2 3 2 2 4 2 2 2" xfId="14393"/>
    <cellStyle name="Normal 3 3 2 3 2 2 4 2 2 2 2" xfId="28771"/>
    <cellStyle name="Normal 3 3 2 3 2 2 4 2 2 2 2 2" xfId="57505"/>
    <cellStyle name="Normal 3 3 2 3 2 2 4 2 2 2 3" xfId="43181"/>
    <cellStyle name="Normal 3 3 2 3 2 2 4 2 2 3" xfId="21608"/>
    <cellStyle name="Normal 3 3 2 3 2 2 4 2 2 3 2" xfId="50343"/>
    <cellStyle name="Normal 3 3 2 3 2 2 4 2 2 4" xfId="36019"/>
    <cellStyle name="Normal 3 3 2 3 2 2 4 2 3" xfId="10806"/>
    <cellStyle name="Normal 3 3 2 3 2 2 4 2 3 2" xfId="25189"/>
    <cellStyle name="Normal 3 3 2 3 2 2 4 2 3 2 2" xfId="53924"/>
    <cellStyle name="Normal 3 3 2 3 2 2 4 2 3 3" xfId="39600"/>
    <cellStyle name="Normal 3 3 2 3 2 2 4 2 4" xfId="18026"/>
    <cellStyle name="Normal 3 3 2 3 2 2 4 2 4 2" xfId="46762"/>
    <cellStyle name="Normal 3 3 2 3 2 2 4 2 5" xfId="32438"/>
    <cellStyle name="Normal 3 3 2 3 2 2 4 3" xfId="5343"/>
    <cellStyle name="Normal 3 3 2 3 2 2 4 3 2" xfId="12603"/>
    <cellStyle name="Normal 3 3 2 3 2 2 4 3 2 2" xfId="26981"/>
    <cellStyle name="Normal 3 3 2 3 2 2 4 3 2 2 2" xfId="55715"/>
    <cellStyle name="Normal 3 3 2 3 2 2 4 3 2 3" xfId="41391"/>
    <cellStyle name="Normal 3 3 2 3 2 2 4 3 3" xfId="19818"/>
    <cellStyle name="Normal 3 3 2 3 2 2 4 3 3 2" xfId="48553"/>
    <cellStyle name="Normal 3 3 2 3 2 2 4 3 4" xfId="34229"/>
    <cellStyle name="Normal 3 3 2 3 2 2 4 4" xfId="9016"/>
    <cellStyle name="Normal 3 3 2 3 2 2 4 4 2" xfId="23399"/>
    <cellStyle name="Normal 3 3 2 3 2 2 4 4 2 2" xfId="52134"/>
    <cellStyle name="Normal 3 3 2 3 2 2 4 4 3" xfId="37810"/>
    <cellStyle name="Normal 3 3 2 3 2 2 4 5" xfId="16236"/>
    <cellStyle name="Normal 3 3 2 3 2 2 4 5 2" xfId="44972"/>
    <cellStyle name="Normal 3 3 2 3 2 2 4 6" xfId="30648"/>
    <cellStyle name="Normal 3 3 2 3 2 2 5" xfId="2578"/>
    <cellStyle name="Normal 3 3 2 3 2 2 5 2" xfId="6238"/>
    <cellStyle name="Normal 3 3 2 3 2 2 5 2 2" xfId="13498"/>
    <cellStyle name="Normal 3 3 2 3 2 2 5 2 2 2" xfId="27876"/>
    <cellStyle name="Normal 3 3 2 3 2 2 5 2 2 2 2" xfId="56610"/>
    <cellStyle name="Normal 3 3 2 3 2 2 5 2 2 3" xfId="42286"/>
    <cellStyle name="Normal 3 3 2 3 2 2 5 2 3" xfId="20713"/>
    <cellStyle name="Normal 3 3 2 3 2 2 5 2 3 2" xfId="49448"/>
    <cellStyle name="Normal 3 3 2 3 2 2 5 2 4" xfId="35124"/>
    <cellStyle name="Normal 3 3 2 3 2 2 5 3" xfId="9911"/>
    <cellStyle name="Normal 3 3 2 3 2 2 5 3 2" xfId="24294"/>
    <cellStyle name="Normal 3 3 2 3 2 2 5 3 2 2" xfId="53029"/>
    <cellStyle name="Normal 3 3 2 3 2 2 5 3 3" xfId="38705"/>
    <cellStyle name="Normal 3 3 2 3 2 2 5 4" xfId="17131"/>
    <cellStyle name="Normal 3 3 2 3 2 2 5 4 2" xfId="45867"/>
    <cellStyle name="Normal 3 3 2 3 2 2 5 5" xfId="31543"/>
    <cellStyle name="Normal 3 3 2 3 2 2 6" xfId="4441"/>
    <cellStyle name="Normal 3 3 2 3 2 2 6 2" xfId="11708"/>
    <cellStyle name="Normal 3 3 2 3 2 2 6 2 2" xfId="26086"/>
    <cellStyle name="Normal 3 3 2 3 2 2 6 2 2 2" xfId="54820"/>
    <cellStyle name="Normal 3 3 2 3 2 2 6 2 3" xfId="40496"/>
    <cellStyle name="Normal 3 3 2 3 2 2 6 3" xfId="18923"/>
    <cellStyle name="Normal 3 3 2 3 2 2 6 3 2" xfId="47658"/>
    <cellStyle name="Normal 3 3 2 3 2 2 6 4" xfId="33334"/>
    <cellStyle name="Normal 3 3 2 3 2 2 7" xfId="8112"/>
    <cellStyle name="Normal 3 3 2 3 2 2 7 2" xfId="22504"/>
    <cellStyle name="Normal 3 3 2 3 2 2 7 2 2" xfId="51239"/>
    <cellStyle name="Normal 3 3 2 3 2 2 7 3" xfId="36915"/>
    <cellStyle name="Normal 3 3 2 3 2 2 8" xfId="15341"/>
    <cellStyle name="Normal 3 3 2 3 2 2 8 2" xfId="44077"/>
    <cellStyle name="Normal 3 3 2 3 2 2 9" xfId="29753"/>
    <cellStyle name="Normal 3 3 2 3 2 3" xfId="809"/>
    <cellStyle name="Normal 3 3 2 3 2 3 2" xfId="1258"/>
    <cellStyle name="Normal 3 3 2 3 2 3 2 2" xfId="2241"/>
    <cellStyle name="Normal 3 3 2 3 2 3 2 2 2" xfId="4033"/>
    <cellStyle name="Normal 3 3 2 3 2 3 2 2 2 2" xfId="7692"/>
    <cellStyle name="Normal 3 3 2 3 2 3 2 2 2 2 2" xfId="14952"/>
    <cellStyle name="Normal 3 3 2 3 2 3 2 2 2 2 2 2" xfId="29330"/>
    <cellStyle name="Normal 3 3 2 3 2 3 2 2 2 2 2 2 2" xfId="58064"/>
    <cellStyle name="Normal 3 3 2 3 2 3 2 2 2 2 2 3" xfId="43740"/>
    <cellStyle name="Normal 3 3 2 3 2 3 2 2 2 2 3" xfId="22167"/>
    <cellStyle name="Normal 3 3 2 3 2 3 2 2 2 2 3 2" xfId="50902"/>
    <cellStyle name="Normal 3 3 2 3 2 3 2 2 2 2 4" xfId="36578"/>
    <cellStyle name="Normal 3 3 2 3 2 3 2 2 2 3" xfId="11365"/>
    <cellStyle name="Normal 3 3 2 3 2 3 2 2 2 3 2" xfId="25748"/>
    <cellStyle name="Normal 3 3 2 3 2 3 2 2 2 3 2 2" xfId="54483"/>
    <cellStyle name="Normal 3 3 2 3 2 3 2 2 2 3 3" xfId="40159"/>
    <cellStyle name="Normal 3 3 2 3 2 3 2 2 2 4" xfId="18585"/>
    <cellStyle name="Normal 3 3 2 3 2 3 2 2 2 4 2" xfId="47321"/>
    <cellStyle name="Normal 3 3 2 3 2 3 2 2 2 5" xfId="32997"/>
    <cellStyle name="Normal 3 3 2 3 2 3 2 2 3" xfId="5902"/>
    <cellStyle name="Normal 3 3 2 3 2 3 2 2 3 2" xfId="13162"/>
    <cellStyle name="Normal 3 3 2 3 2 3 2 2 3 2 2" xfId="27540"/>
    <cellStyle name="Normal 3 3 2 3 2 3 2 2 3 2 2 2" xfId="56274"/>
    <cellStyle name="Normal 3 3 2 3 2 3 2 2 3 2 3" xfId="41950"/>
    <cellStyle name="Normal 3 3 2 3 2 3 2 2 3 3" xfId="20377"/>
    <cellStyle name="Normal 3 3 2 3 2 3 2 2 3 3 2" xfId="49112"/>
    <cellStyle name="Normal 3 3 2 3 2 3 2 2 3 4" xfId="34788"/>
    <cellStyle name="Normal 3 3 2 3 2 3 2 2 4" xfId="9575"/>
    <cellStyle name="Normal 3 3 2 3 2 3 2 2 4 2" xfId="23958"/>
    <cellStyle name="Normal 3 3 2 3 2 3 2 2 4 2 2" xfId="52693"/>
    <cellStyle name="Normal 3 3 2 3 2 3 2 2 4 3" xfId="38369"/>
    <cellStyle name="Normal 3 3 2 3 2 3 2 2 5" xfId="16795"/>
    <cellStyle name="Normal 3 3 2 3 2 3 2 2 5 2" xfId="45531"/>
    <cellStyle name="Normal 3 3 2 3 2 3 2 2 6" xfId="31207"/>
    <cellStyle name="Normal 3 3 2 3 2 3 2 3" xfId="3137"/>
    <cellStyle name="Normal 3 3 2 3 2 3 2 3 2" xfId="6797"/>
    <cellStyle name="Normal 3 3 2 3 2 3 2 3 2 2" xfId="14057"/>
    <cellStyle name="Normal 3 3 2 3 2 3 2 3 2 2 2" xfId="28435"/>
    <cellStyle name="Normal 3 3 2 3 2 3 2 3 2 2 2 2" xfId="57169"/>
    <cellStyle name="Normal 3 3 2 3 2 3 2 3 2 2 3" xfId="42845"/>
    <cellStyle name="Normal 3 3 2 3 2 3 2 3 2 3" xfId="21272"/>
    <cellStyle name="Normal 3 3 2 3 2 3 2 3 2 3 2" xfId="50007"/>
    <cellStyle name="Normal 3 3 2 3 2 3 2 3 2 4" xfId="35683"/>
    <cellStyle name="Normal 3 3 2 3 2 3 2 3 3" xfId="10470"/>
    <cellStyle name="Normal 3 3 2 3 2 3 2 3 3 2" xfId="24853"/>
    <cellStyle name="Normal 3 3 2 3 2 3 2 3 3 2 2" xfId="53588"/>
    <cellStyle name="Normal 3 3 2 3 2 3 2 3 3 3" xfId="39264"/>
    <cellStyle name="Normal 3 3 2 3 2 3 2 3 4" xfId="17690"/>
    <cellStyle name="Normal 3 3 2 3 2 3 2 3 4 2" xfId="46426"/>
    <cellStyle name="Normal 3 3 2 3 2 3 2 3 5" xfId="32102"/>
    <cellStyle name="Normal 3 3 2 3 2 3 2 4" xfId="5002"/>
    <cellStyle name="Normal 3 3 2 3 2 3 2 4 2" xfId="12267"/>
    <cellStyle name="Normal 3 3 2 3 2 3 2 4 2 2" xfId="26645"/>
    <cellStyle name="Normal 3 3 2 3 2 3 2 4 2 2 2" xfId="55379"/>
    <cellStyle name="Normal 3 3 2 3 2 3 2 4 2 3" xfId="41055"/>
    <cellStyle name="Normal 3 3 2 3 2 3 2 4 3" xfId="19482"/>
    <cellStyle name="Normal 3 3 2 3 2 3 2 4 3 2" xfId="48217"/>
    <cellStyle name="Normal 3 3 2 3 2 3 2 4 4" xfId="33893"/>
    <cellStyle name="Normal 3 3 2 3 2 3 2 5" xfId="8674"/>
    <cellStyle name="Normal 3 3 2 3 2 3 2 5 2" xfId="23063"/>
    <cellStyle name="Normal 3 3 2 3 2 3 2 5 2 2" xfId="51798"/>
    <cellStyle name="Normal 3 3 2 3 2 3 2 5 3" xfId="37474"/>
    <cellStyle name="Normal 3 3 2 3 2 3 2 6" xfId="15900"/>
    <cellStyle name="Normal 3 3 2 3 2 3 2 6 2" xfId="44636"/>
    <cellStyle name="Normal 3 3 2 3 2 3 2 7" xfId="30312"/>
    <cellStyle name="Normal 3 3 2 3 2 3 3" xfId="1794"/>
    <cellStyle name="Normal 3 3 2 3 2 3 3 2" xfId="3586"/>
    <cellStyle name="Normal 3 3 2 3 2 3 3 2 2" xfId="7245"/>
    <cellStyle name="Normal 3 3 2 3 2 3 3 2 2 2" xfId="14505"/>
    <cellStyle name="Normal 3 3 2 3 2 3 3 2 2 2 2" xfId="28883"/>
    <cellStyle name="Normal 3 3 2 3 2 3 3 2 2 2 2 2" xfId="57617"/>
    <cellStyle name="Normal 3 3 2 3 2 3 3 2 2 2 3" xfId="43293"/>
    <cellStyle name="Normal 3 3 2 3 2 3 3 2 2 3" xfId="21720"/>
    <cellStyle name="Normal 3 3 2 3 2 3 3 2 2 3 2" xfId="50455"/>
    <cellStyle name="Normal 3 3 2 3 2 3 3 2 2 4" xfId="36131"/>
    <cellStyle name="Normal 3 3 2 3 2 3 3 2 3" xfId="10918"/>
    <cellStyle name="Normal 3 3 2 3 2 3 3 2 3 2" xfId="25301"/>
    <cellStyle name="Normal 3 3 2 3 2 3 3 2 3 2 2" xfId="54036"/>
    <cellStyle name="Normal 3 3 2 3 2 3 3 2 3 3" xfId="39712"/>
    <cellStyle name="Normal 3 3 2 3 2 3 3 2 4" xfId="18138"/>
    <cellStyle name="Normal 3 3 2 3 2 3 3 2 4 2" xfId="46874"/>
    <cellStyle name="Normal 3 3 2 3 2 3 3 2 5" xfId="32550"/>
    <cellStyle name="Normal 3 3 2 3 2 3 3 3" xfId="5455"/>
    <cellStyle name="Normal 3 3 2 3 2 3 3 3 2" xfId="12715"/>
    <cellStyle name="Normal 3 3 2 3 2 3 3 3 2 2" xfId="27093"/>
    <cellStyle name="Normal 3 3 2 3 2 3 3 3 2 2 2" xfId="55827"/>
    <cellStyle name="Normal 3 3 2 3 2 3 3 3 2 3" xfId="41503"/>
    <cellStyle name="Normal 3 3 2 3 2 3 3 3 3" xfId="19930"/>
    <cellStyle name="Normal 3 3 2 3 2 3 3 3 3 2" xfId="48665"/>
    <cellStyle name="Normal 3 3 2 3 2 3 3 3 4" xfId="34341"/>
    <cellStyle name="Normal 3 3 2 3 2 3 3 4" xfId="9128"/>
    <cellStyle name="Normal 3 3 2 3 2 3 3 4 2" xfId="23511"/>
    <cellStyle name="Normal 3 3 2 3 2 3 3 4 2 2" xfId="52246"/>
    <cellStyle name="Normal 3 3 2 3 2 3 3 4 3" xfId="37922"/>
    <cellStyle name="Normal 3 3 2 3 2 3 3 5" xfId="16348"/>
    <cellStyle name="Normal 3 3 2 3 2 3 3 5 2" xfId="45084"/>
    <cellStyle name="Normal 3 3 2 3 2 3 3 6" xfId="30760"/>
    <cellStyle name="Normal 3 3 2 3 2 3 4" xfId="2690"/>
    <cellStyle name="Normal 3 3 2 3 2 3 4 2" xfId="6350"/>
    <cellStyle name="Normal 3 3 2 3 2 3 4 2 2" xfId="13610"/>
    <cellStyle name="Normal 3 3 2 3 2 3 4 2 2 2" xfId="27988"/>
    <cellStyle name="Normal 3 3 2 3 2 3 4 2 2 2 2" xfId="56722"/>
    <cellStyle name="Normal 3 3 2 3 2 3 4 2 2 3" xfId="42398"/>
    <cellStyle name="Normal 3 3 2 3 2 3 4 2 3" xfId="20825"/>
    <cellStyle name="Normal 3 3 2 3 2 3 4 2 3 2" xfId="49560"/>
    <cellStyle name="Normal 3 3 2 3 2 3 4 2 4" xfId="35236"/>
    <cellStyle name="Normal 3 3 2 3 2 3 4 3" xfId="10023"/>
    <cellStyle name="Normal 3 3 2 3 2 3 4 3 2" xfId="24406"/>
    <cellStyle name="Normal 3 3 2 3 2 3 4 3 2 2" xfId="53141"/>
    <cellStyle name="Normal 3 3 2 3 2 3 4 3 3" xfId="38817"/>
    <cellStyle name="Normal 3 3 2 3 2 3 4 4" xfId="17243"/>
    <cellStyle name="Normal 3 3 2 3 2 3 4 4 2" xfId="45979"/>
    <cellStyle name="Normal 3 3 2 3 2 3 4 5" xfId="31655"/>
    <cellStyle name="Normal 3 3 2 3 2 3 5" xfId="4554"/>
    <cellStyle name="Normal 3 3 2 3 2 3 5 2" xfId="11820"/>
    <cellStyle name="Normal 3 3 2 3 2 3 5 2 2" xfId="26198"/>
    <cellStyle name="Normal 3 3 2 3 2 3 5 2 2 2" xfId="54932"/>
    <cellStyle name="Normal 3 3 2 3 2 3 5 2 3" xfId="40608"/>
    <cellStyle name="Normal 3 3 2 3 2 3 5 3" xfId="19035"/>
    <cellStyle name="Normal 3 3 2 3 2 3 5 3 2" xfId="47770"/>
    <cellStyle name="Normal 3 3 2 3 2 3 5 4" xfId="33446"/>
    <cellStyle name="Normal 3 3 2 3 2 3 6" xfId="8227"/>
    <cellStyle name="Normal 3 3 2 3 2 3 6 2" xfId="22616"/>
    <cellStyle name="Normal 3 3 2 3 2 3 6 2 2" xfId="51351"/>
    <cellStyle name="Normal 3 3 2 3 2 3 6 3" xfId="37027"/>
    <cellStyle name="Normal 3 3 2 3 2 3 7" xfId="15453"/>
    <cellStyle name="Normal 3 3 2 3 2 3 7 2" xfId="44189"/>
    <cellStyle name="Normal 3 3 2 3 2 3 8" xfId="29865"/>
    <cellStyle name="Normal 3 3 2 3 2 4" xfId="1034"/>
    <cellStyle name="Normal 3 3 2 3 2 4 2" xfId="2017"/>
    <cellStyle name="Normal 3 3 2 3 2 4 2 2" xfId="3809"/>
    <cellStyle name="Normal 3 3 2 3 2 4 2 2 2" xfId="7468"/>
    <cellStyle name="Normal 3 3 2 3 2 4 2 2 2 2" xfId="14728"/>
    <cellStyle name="Normal 3 3 2 3 2 4 2 2 2 2 2" xfId="29106"/>
    <cellStyle name="Normal 3 3 2 3 2 4 2 2 2 2 2 2" xfId="57840"/>
    <cellStyle name="Normal 3 3 2 3 2 4 2 2 2 2 3" xfId="43516"/>
    <cellStyle name="Normal 3 3 2 3 2 4 2 2 2 3" xfId="21943"/>
    <cellStyle name="Normal 3 3 2 3 2 4 2 2 2 3 2" xfId="50678"/>
    <cellStyle name="Normal 3 3 2 3 2 4 2 2 2 4" xfId="36354"/>
    <cellStyle name="Normal 3 3 2 3 2 4 2 2 3" xfId="11141"/>
    <cellStyle name="Normal 3 3 2 3 2 4 2 2 3 2" xfId="25524"/>
    <cellStyle name="Normal 3 3 2 3 2 4 2 2 3 2 2" xfId="54259"/>
    <cellStyle name="Normal 3 3 2 3 2 4 2 2 3 3" xfId="39935"/>
    <cellStyle name="Normal 3 3 2 3 2 4 2 2 4" xfId="18361"/>
    <cellStyle name="Normal 3 3 2 3 2 4 2 2 4 2" xfId="47097"/>
    <cellStyle name="Normal 3 3 2 3 2 4 2 2 5" xfId="32773"/>
    <cellStyle name="Normal 3 3 2 3 2 4 2 3" xfId="5678"/>
    <cellStyle name="Normal 3 3 2 3 2 4 2 3 2" xfId="12938"/>
    <cellStyle name="Normal 3 3 2 3 2 4 2 3 2 2" xfId="27316"/>
    <cellStyle name="Normal 3 3 2 3 2 4 2 3 2 2 2" xfId="56050"/>
    <cellStyle name="Normal 3 3 2 3 2 4 2 3 2 3" xfId="41726"/>
    <cellStyle name="Normal 3 3 2 3 2 4 2 3 3" xfId="20153"/>
    <cellStyle name="Normal 3 3 2 3 2 4 2 3 3 2" xfId="48888"/>
    <cellStyle name="Normal 3 3 2 3 2 4 2 3 4" xfId="34564"/>
    <cellStyle name="Normal 3 3 2 3 2 4 2 4" xfId="9351"/>
    <cellStyle name="Normal 3 3 2 3 2 4 2 4 2" xfId="23734"/>
    <cellStyle name="Normal 3 3 2 3 2 4 2 4 2 2" xfId="52469"/>
    <cellStyle name="Normal 3 3 2 3 2 4 2 4 3" xfId="38145"/>
    <cellStyle name="Normal 3 3 2 3 2 4 2 5" xfId="16571"/>
    <cellStyle name="Normal 3 3 2 3 2 4 2 5 2" xfId="45307"/>
    <cellStyle name="Normal 3 3 2 3 2 4 2 6" xfId="30983"/>
    <cellStyle name="Normal 3 3 2 3 2 4 3" xfId="2913"/>
    <cellStyle name="Normal 3 3 2 3 2 4 3 2" xfId="6573"/>
    <cellStyle name="Normal 3 3 2 3 2 4 3 2 2" xfId="13833"/>
    <cellStyle name="Normal 3 3 2 3 2 4 3 2 2 2" xfId="28211"/>
    <cellStyle name="Normal 3 3 2 3 2 4 3 2 2 2 2" xfId="56945"/>
    <cellStyle name="Normal 3 3 2 3 2 4 3 2 2 3" xfId="42621"/>
    <cellStyle name="Normal 3 3 2 3 2 4 3 2 3" xfId="21048"/>
    <cellStyle name="Normal 3 3 2 3 2 4 3 2 3 2" xfId="49783"/>
    <cellStyle name="Normal 3 3 2 3 2 4 3 2 4" xfId="35459"/>
    <cellStyle name="Normal 3 3 2 3 2 4 3 3" xfId="10246"/>
    <cellStyle name="Normal 3 3 2 3 2 4 3 3 2" xfId="24629"/>
    <cellStyle name="Normal 3 3 2 3 2 4 3 3 2 2" xfId="53364"/>
    <cellStyle name="Normal 3 3 2 3 2 4 3 3 3" xfId="39040"/>
    <cellStyle name="Normal 3 3 2 3 2 4 3 4" xfId="17466"/>
    <cellStyle name="Normal 3 3 2 3 2 4 3 4 2" xfId="46202"/>
    <cellStyle name="Normal 3 3 2 3 2 4 3 5" xfId="31878"/>
    <cellStyle name="Normal 3 3 2 3 2 4 4" xfId="4778"/>
    <cellStyle name="Normal 3 3 2 3 2 4 4 2" xfId="12043"/>
    <cellStyle name="Normal 3 3 2 3 2 4 4 2 2" xfId="26421"/>
    <cellStyle name="Normal 3 3 2 3 2 4 4 2 2 2" xfId="55155"/>
    <cellStyle name="Normal 3 3 2 3 2 4 4 2 3" xfId="40831"/>
    <cellStyle name="Normal 3 3 2 3 2 4 4 3" xfId="19258"/>
    <cellStyle name="Normal 3 3 2 3 2 4 4 3 2" xfId="47993"/>
    <cellStyle name="Normal 3 3 2 3 2 4 4 4" xfId="33669"/>
    <cellStyle name="Normal 3 3 2 3 2 4 5" xfId="8450"/>
    <cellStyle name="Normal 3 3 2 3 2 4 5 2" xfId="22839"/>
    <cellStyle name="Normal 3 3 2 3 2 4 5 2 2" xfId="51574"/>
    <cellStyle name="Normal 3 3 2 3 2 4 5 3" xfId="37250"/>
    <cellStyle name="Normal 3 3 2 3 2 4 6" xfId="15676"/>
    <cellStyle name="Normal 3 3 2 3 2 4 6 2" xfId="44412"/>
    <cellStyle name="Normal 3 3 2 3 2 4 7" xfId="30088"/>
    <cellStyle name="Normal 3 3 2 3 2 5" xfId="1558"/>
    <cellStyle name="Normal 3 3 2 3 2 5 2" xfId="3362"/>
    <cellStyle name="Normal 3 3 2 3 2 5 2 2" xfId="7021"/>
    <cellStyle name="Normal 3 3 2 3 2 5 2 2 2" xfId="14281"/>
    <cellStyle name="Normal 3 3 2 3 2 5 2 2 2 2" xfId="28659"/>
    <cellStyle name="Normal 3 3 2 3 2 5 2 2 2 2 2" xfId="57393"/>
    <cellStyle name="Normal 3 3 2 3 2 5 2 2 2 3" xfId="43069"/>
    <cellStyle name="Normal 3 3 2 3 2 5 2 2 3" xfId="21496"/>
    <cellStyle name="Normal 3 3 2 3 2 5 2 2 3 2" xfId="50231"/>
    <cellStyle name="Normal 3 3 2 3 2 5 2 2 4" xfId="35907"/>
    <cellStyle name="Normal 3 3 2 3 2 5 2 3" xfId="10694"/>
    <cellStyle name="Normal 3 3 2 3 2 5 2 3 2" xfId="25077"/>
    <cellStyle name="Normal 3 3 2 3 2 5 2 3 2 2" xfId="53812"/>
    <cellStyle name="Normal 3 3 2 3 2 5 2 3 3" xfId="39488"/>
    <cellStyle name="Normal 3 3 2 3 2 5 2 4" xfId="17914"/>
    <cellStyle name="Normal 3 3 2 3 2 5 2 4 2" xfId="46650"/>
    <cellStyle name="Normal 3 3 2 3 2 5 2 5" xfId="32326"/>
    <cellStyle name="Normal 3 3 2 3 2 5 3" xfId="5231"/>
    <cellStyle name="Normal 3 3 2 3 2 5 3 2" xfId="12491"/>
    <cellStyle name="Normal 3 3 2 3 2 5 3 2 2" xfId="26869"/>
    <cellStyle name="Normal 3 3 2 3 2 5 3 2 2 2" xfId="55603"/>
    <cellStyle name="Normal 3 3 2 3 2 5 3 2 3" xfId="41279"/>
    <cellStyle name="Normal 3 3 2 3 2 5 3 3" xfId="19706"/>
    <cellStyle name="Normal 3 3 2 3 2 5 3 3 2" xfId="48441"/>
    <cellStyle name="Normal 3 3 2 3 2 5 3 4" xfId="34117"/>
    <cellStyle name="Normal 3 3 2 3 2 5 4" xfId="8904"/>
    <cellStyle name="Normal 3 3 2 3 2 5 4 2" xfId="23287"/>
    <cellStyle name="Normal 3 3 2 3 2 5 4 2 2" xfId="52022"/>
    <cellStyle name="Normal 3 3 2 3 2 5 4 3" xfId="37698"/>
    <cellStyle name="Normal 3 3 2 3 2 5 5" xfId="16124"/>
    <cellStyle name="Normal 3 3 2 3 2 5 5 2" xfId="44860"/>
    <cellStyle name="Normal 3 3 2 3 2 5 6" xfId="30536"/>
    <cellStyle name="Normal 3 3 2 3 2 6" xfId="2466"/>
    <cellStyle name="Normal 3 3 2 3 2 6 2" xfId="6126"/>
    <cellStyle name="Normal 3 3 2 3 2 6 2 2" xfId="13386"/>
    <cellStyle name="Normal 3 3 2 3 2 6 2 2 2" xfId="27764"/>
    <cellStyle name="Normal 3 3 2 3 2 6 2 2 2 2" xfId="56498"/>
    <cellStyle name="Normal 3 3 2 3 2 6 2 2 3" xfId="42174"/>
    <cellStyle name="Normal 3 3 2 3 2 6 2 3" xfId="20601"/>
    <cellStyle name="Normal 3 3 2 3 2 6 2 3 2" xfId="49336"/>
    <cellStyle name="Normal 3 3 2 3 2 6 2 4" xfId="35012"/>
    <cellStyle name="Normal 3 3 2 3 2 6 3" xfId="9799"/>
    <cellStyle name="Normal 3 3 2 3 2 6 3 2" xfId="24182"/>
    <cellStyle name="Normal 3 3 2 3 2 6 3 2 2" xfId="52917"/>
    <cellStyle name="Normal 3 3 2 3 2 6 3 3" xfId="38593"/>
    <cellStyle name="Normal 3 3 2 3 2 6 4" xfId="17019"/>
    <cellStyle name="Normal 3 3 2 3 2 6 4 2" xfId="45755"/>
    <cellStyle name="Normal 3 3 2 3 2 6 5" xfId="31431"/>
    <cellStyle name="Normal 3 3 2 3 2 7" xfId="4325"/>
    <cellStyle name="Normal 3 3 2 3 2 7 2" xfId="11595"/>
    <cellStyle name="Normal 3 3 2 3 2 7 2 2" xfId="25974"/>
    <cellStyle name="Normal 3 3 2 3 2 7 2 2 2" xfId="54708"/>
    <cellStyle name="Normal 3 3 2 3 2 7 2 3" xfId="40384"/>
    <cellStyle name="Normal 3 3 2 3 2 7 3" xfId="18811"/>
    <cellStyle name="Normal 3 3 2 3 2 7 3 2" xfId="47546"/>
    <cellStyle name="Normal 3 3 2 3 2 7 4" xfId="33222"/>
    <cellStyle name="Normal 3 3 2 3 2 8" xfId="7994"/>
    <cellStyle name="Normal 3 3 2 3 2 8 2" xfId="22392"/>
    <cellStyle name="Normal 3 3 2 3 2 8 2 2" xfId="51127"/>
    <cellStyle name="Normal 3 3 2 3 2 8 3" xfId="36803"/>
    <cellStyle name="Normal 3 3 2 3 2 9" xfId="15229"/>
    <cellStyle name="Normal 3 3 2 3 2 9 2" xfId="43965"/>
    <cellStyle name="Normal 3 3 2 3 3" xfId="590"/>
    <cellStyle name="Normal 3 3 2 3 3 2" xfId="867"/>
    <cellStyle name="Normal 3 3 2 3 3 2 2" xfId="1314"/>
    <cellStyle name="Normal 3 3 2 3 3 2 2 2" xfId="2297"/>
    <cellStyle name="Normal 3 3 2 3 3 2 2 2 2" xfId="4089"/>
    <cellStyle name="Normal 3 3 2 3 3 2 2 2 2 2" xfId="7748"/>
    <cellStyle name="Normal 3 3 2 3 3 2 2 2 2 2 2" xfId="15008"/>
    <cellStyle name="Normal 3 3 2 3 3 2 2 2 2 2 2 2" xfId="29386"/>
    <cellStyle name="Normal 3 3 2 3 3 2 2 2 2 2 2 2 2" xfId="58120"/>
    <cellStyle name="Normal 3 3 2 3 3 2 2 2 2 2 2 3" xfId="43796"/>
    <cellStyle name="Normal 3 3 2 3 3 2 2 2 2 2 3" xfId="22223"/>
    <cellStyle name="Normal 3 3 2 3 3 2 2 2 2 2 3 2" xfId="50958"/>
    <cellStyle name="Normal 3 3 2 3 3 2 2 2 2 2 4" xfId="36634"/>
    <cellStyle name="Normal 3 3 2 3 3 2 2 2 2 3" xfId="11421"/>
    <cellStyle name="Normal 3 3 2 3 3 2 2 2 2 3 2" xfId="25804"/>
    <cellStyle name="Normal 3 3 2 3 3 2 2 2 2 3 2 2" xfId="54539"/>
    <cellStyle name="Normal 3 3 2 3 3 2 2 2 2 3 3" xfId="40215"/>
    <cellStyle name="Normal 3 3 2 3 3 2 2 2 2 4" xfId="18641"/>
    <cellStyle name="Normal 3 3 2 3 3 2 2 2 2 4 2" xfId="47377"/>
    <cellStyle name="Normal 3 3 2 3 3 2 2 2 2 5" xfId="33053"/>
    <cellStyle name="Normal 3 3 2 3 3 2 2 2 3" xfId="5958"/>
    <cellStyle name="Normal 3 3 2 3 3 2 2 2 3 2" xfId="13218"/>
    <cellStyle name="Normal 3 3 2 3 3 2 2 2 3 2 2" xfId="27596"/>
    <cellStyle name="Normal 3 3 2 3 3 2 2 2 3 2 2 2" xfId="56330"/>
    <cellStyle name="Normal 3 3 2 3 3 2 2 2 3 2 3" xfId="42006"/>
    <cellStyle name="Normal 3 3 2 3 3 2 2 2 3 3" xfId="20433"/>
    <cellStyle name="Normal 3 3 2 3 3 2 2 2 3 3 2" xfId="49168"/>
    <cellStyle name="Normal 3 3 2 3 3 2 2 2 3 4" xfId="34844"/>
    <cellStyle name="Normal 3 3 2 3 3 2 2 2 4" xfId="9631"/>
    <cellStyle name="Normal 3 3 2 3 3 2 2 2 4 2" xfId="24014"/>
    <cellStyle name="Normal 3 3 2 3 3 2 2 2 4 2 2" xfId="52749"/>
    <cellStyle name="Normal 3 3 2 3 3 2 2 2 4 3" xfId="38425"/>
    <cellStyle name="Normal 3 3 2 3 3 2 2 2 5" xfId="16851"/>
    <cellStyle name="Normal 3 3 2 3 3 2 2 2 5 2" xfId="45587"/>
    <cellStyle name="Normal 3 3 2 3 3 2 2 2 6" xfId="31263"/>
    <cellStyle name="Normal 3 3 2 3 3 2 2 3" xfId="3193"/>
    <cellStyle name="Normal 3 3 2 3 3 2 2 3 2" xfId="6853"/>
    <cellStyle name="Normal 3 3 2 3 3 2 2 3 2 2" xfId="14113"/>
    <cellStyle name="Normal 3 3 2 3 3 2 2 3 2 2 2" xfId="28491"/>
    <cellStyle name="Normal 3 3 2 3 3 2 2 3 2 2 2 2" xfId="57225"/>
    <cellStyle name="Normal 3 3 2 3 3 2 2 3 2 2 3" xfId="42901"/>
    <cellStyle name="Normal 3 3 2 3 3 2 2 3 2 3" xfId="21328"/>
    <cellStyle name="Normal 3 3 2 3 3 2 2 3 2 3 2" xfId="50063"/>
    <cellStyle name="Normal 3 3 2 3 3 2 2 3 2 4" xfId="35739"/>
    <cellStyle name="Normal 3 3 2 3 3 2 2 3 3" xfId="10526"/>
    <cellStyle name="Normal 3 3 2 3 3 2 2 3 3 2" xfId="24909"/>
    <cellStyle name="Normal 3 3 2 3 3 2 2 3 3 2 2" xfId="53644"/>
    <cellStyle name="Normal 3 3 2 3 3 2 2 3 3 3" xfId="39320"/>
    <cellStyle name="Normal 3 3 2 3 3 2 2 3 4" xfId="17746"/>
    <cellStyle name="Normal 3 3 2 3 3 2 2 3 4 2" xfId="46482"/>
    <cellStyle name="Normal 3 3 2 3 3 2 2 3 5" xfId="32158"/>
    <cellStyle name="Normal 3 3 2 3 3 2 2 4" xfId="5058"/>
    <cellStyle name="Normal 3 3 2 3 3 2 2 4 2" xfId="12323"/>
    <cellStyle name="Normal 3 3 2 3 3 2 2 4 2 2" xfId="26701"/>
    <cellStyle name="Normal 3 3 2 3 3 2 2 4 2 2 2" xfId="55435"/>
    <cellStyle name="Normal 3 3 2 3 3 2 2 4 2 3" xfId="41111"/>
    <cellStyle name="Normal 3 3 2 3 3 2 2 4 3" xfId="19538"/>
    <cellStyle name="Normal 3 3 2 3 3 2 2 4 3 2" xfId="48273"/>
    <cellStyle name="Normal 3 3 2 3 3 2 2 4 4" xfId="33949"/>
    <cellStyle name="Normal 3 3 2 3 3 2 2 5" xfId="8730"/>
    <cellStyle name="Normal 3 3 2 3 3 2 2 5 2" xfId="23119"/>
    <cellStyle name="Normal 3 3 2 3 3 2 2 5 2 2" xfId="51854"/>
    <cellStyle name="Normal 3 3 2 3 3 2 2 5 3" xfId="37530"/>
    <cellStyle name="Normal 3 3 2 3 3 2 2 6" xfId="15956"/>
    <cellStyle name="Normal 3 3 2 3 3 2 2 6 2" xfId="44692"/>
    <cellStyle name="Normal 3 3 2 3 3 2 2 7" xfId="30368"/>
    <cellStyle name="Normal 3 3 2 3 3 2 3" xfId="1850"/>
    <cellStyle name="Normal 3 3 2 3 3 2 3 2" xfId="3642"/>
    <cellStyle name="Normal 3 3 2 3 3 2 3 2 2" xfId="7301"/>
    <cellStyle name="Normal 3 3 2 3 3 2 3 2 2 2" xfId="14561"/>
    <cellStyle name="Normal 3 3 2 3 3 2 3 2 2 2 2" xfId="28939"/>
    <cellStyle name="Normal 3 3 2 3 3 2 3 2 2 2 2 2" xfId="57673"/>
    <cellStyle name="Normal 3 3 2 3 3 2 3 2 2 2 3" xfId="43349"/>
    <cellStyle name="Normal 3 3 2 3 3 2 3 2 2 3" xfId="21776"/>
    <cellStyle name="Normal 3 3 2 3 3 2 3 2 2 3 2" xfId="50511"/>
    <cellStyle name="Normal 3 3 2 3 3 2 3 2 2 4" xfId="36187"/>
    <cellStyle name="Normal 3 3 2 3 3 2 3 2 3" xfId="10974"/>
    <cellStyle name="Normal 3 3 2 3 3 2 3 2 3 2" xfId="25357"/>
    <cellStyle name="Normal 3 3 2 3 3 2 3 2 3 2 2" xfId="54092"/>
    <cellStyle name="Normal 3 3 2 3 3 2 3 2 3 3" xfId="39768"/>
    <cellStyle name="Normal 3 3 2 3 3 2 3 2 4" xfId="18194"/>
    <cellStyle name="Normal 3 3 2 3 3 2 3 2 4 2" xfId="46930"/>
    <cellStyle name="Normal 3 3 2 3 3 2 3 2 5" xfId="32606"/>
    <cellStyle name="Normal 3 3 2 3 3 2 3 3" xfId="5511"/>
    <cellStyle name="Normal 3 3 2 3 3 2 3 3 2" xfId="12771"/>
    <cellStyle name="Normal 3 3 2 3 3 2 3 3 2 2" xfId="27149"/>
    <cellStyle name="Normal 3 3 2 3 3 2 3 3 2 2 2" xfId="55883"/>
    <cellStyle name="Normal 3 3 2 3 3 2 3 3 2 3" xfId="41559"/>
    <cellStyle name="Normal 3 3 2 3 3 2 3 3 3" xfId="19986"/>
    <cellStyle name="Normal 3 3 2 3 3 2 3 3 3 2" xfId="48721"/>
    <cellStyle name="Normal 3 3 2 3 3 2 3 3 4" xfId="34397"/>
    <cellStyle name="Normal 3 3 2 3 3 2 3 4" xfId="9184"/>
    <cellStyle name="Normal 3 3 2 3 3 2 3 4 2" xfId="23567"/>
    <cellStyle name="Normal 3 3 2 3 3 2 3 4 2 2" xfId="52302"/>
    <cellStyle name="Normal 3 3 2 3 3 2 3 4 3" xfId="37978"/>
    <cellStyle name="Normal 3 3 2 3 3 2 3 5" xfId="16404"/>
    <cellStyle name="Normal 3 3 2 3 3 2 3 5 2" xfId="45140"/>
    <cellStyle name="Normal 3 3 2 3 3 2 3 6" xfId="30816"/>
    <cellStyle name="Normal 3 3 2 3 3 2 4" xfId="2746"/>
    <cellStyle name="Normal 3 3 2 3 3 2 4 2" xfId="6406"/>
    <cellStyle name="Normal 3 3 2 3 3 2 4 2 2" xfId="13666"/>
    <cellStyle name="Normal 3 3 2 3 3 2 4 2 2 2" xfId="28044"/>
    <cellStyle name="Normal 3 3 2 3 3 2 4 2 2 2 2" xfId="56778"/>
    <cellStyle name="Normal 3 3 2 3 3 2 4 2 2 3" xfId="42454"/>
    <cellStyle name="Normal 3 3 2 3 3 2 4 2 3" xfId="20881"/>
    <cellStyle name="Normal 3 3 2 3 3 2 4 2 3 2" xfId="49616"/>
    <cellStyle name="Normal 3 3 2 3 3 2 4 2 4" xfId="35292"/>
    <cellStyle name="Normal 3 3 2 3 3 2 4 3" xfId="10079"/>
    <cellStyle name="Normal 3 3 2 3 3 2 4 3 2" xfId="24462"/>
    <cellStyle name="Normal 3 3 2 3 3 2 4 3 2 2" xfId="53197"/>
    <cellStyle name="Normal 3 3 2 3 3 2 4 3 3" xfId="38873"/>
    <cellStyle name="Normal 3 3 2 3 3 2 4 4" xfId="17299"/>
    <cellStyle name="Normal 3 3 2 3 3 2 4 4 2" xfId="46035"/>
    <cellStyle name="Normal 3 3 2 3 3 2 4 5" xfId="31711"/>
    <cellStyle name="Normal 3 3 2 3 3 2 5" xfId="4611"/>
    <cellStyle name="Normal 3 3 2 3 3 2 5 2" xfId="11876"/>
    <cellStyle name="Normal 3 3 2 3 3 2 5 2 2" xfId="26254"/>
    <cellStyle name="Normal 3 3 2 3 3 2 5 2 2 2" xfId="54988"/>
    <cellStyle name="Normal 3 3 2 3 3 2 5 2 3" xfId="40664"/>
    <cellStyle name="Normal 3 3 2 3 3 2 5 3" xfId="19091"/>
    <cellStyle name="Normal 3 3 2 3 3 2 5 3 2" xfId="47826"/>
    <cellStyle name="Normal 3 3 2 3 3 2 5 4" xfId="33502"/>
    <cellStyle name="Normal 3 3 2 3 3 2 6" xfId="8283"/>
    <cellStyle name="Normal 3 3 2 3 3 2 6 2" xfId="22672"/>
    <cellStyle name="Normal 3 3 2 3 3 2 6 2 2" xfId="51407"/>
    <cellStyle name="Normal 3 3 2 3 3 2 6 3" xfId="37083"/>
    <cellStyle name="Normal 3 3 2 3 3 2 7" xfId="15509"/>
    <cellStyle name="Normal 3 3 2 3 3 2 7 2" xfId="44245"/>
    <cellStyle name="Normal 3 3 2 3 3 2 8" xfId="29921"/>
    <cellStyle name="Normal 3 3 2 3 3 3" xfId="1090"/>
    <cellStyle name="Normal 3 3 2 3 3 3 2" xfId="2073"/>
    <cellStyle name="Normal 3 3 2 3 3 3 2 2" xfId="3865"/>
    <cellStyle name="Normal 3 3 2 3 3 3 2 2 2" xfId="7524"/>
    <cellStyle name="Normal 3 3 2 3 3 3 2 2 2 2" xfId="14784"/>
    <cellStyle name="Normal 3 3 2 3 3 3 2 2 2 2 2" xfId="29162"/>
    <cellStyle name="Normal 3 3 2 3 3 3 2 2 2 2 2 2" xfId="57896"/>
    <cellStyle name="Normal 3 3 2 3 3 3 2 2 2 2 3" xfId="43572"/>
    <cellStyle name="Normal 3 3 2 3 3 3 2 2 2 3" xfId="21999"/>
    <cellStyle name="Normal 3 3 2 3 3 3 2 2 2 3 2" xfId="50734"/>
    <cellStyle name="Normal 3 3 2 3 3 3 2 2 2 4" xfId="36410"/>
    <cellStyle name="Normal 3 3 2 3 3 3 2 2 3" xfId="11197"/>
    <cellStyle name="Normal 3 3 2 3 3 3 2 2 3 2" xfId="25580"/>
    <cellStyle name="Normal 3 3 2 3 3 3 2 2 3 2 2" xfId="54315"/>
    <cellStyle name="Normal 3 3 2 3 3 3 2 2 3 3" xfId="39991"/>
    <cellStyle name="Normal 3 3 2 3 3 3 2 2 4" xfId="18417"/>
    <cellStyle name="Normal 3 3 2 3 3 3 2 2 4 2" xfId="47153"/>
    <cellStyle name="Normal 3 3 2 3 3 3 2 2 5" xfId="32829"/>
    <cellStyle name="Normal 3 3 2 3 3 3 2 3" xfId="5734"/>
    <cellStyle name="Normal 3 3 2 3 3 3 2 3 2" xfId="12994"/>
    <cellStyle name="Normal 3 3 2 3 3 3 2 3 2 2" xfId="27372"/>
    <cellStyle name="Normal 3 3 2 3 3 3 2 3 2 2 2" xfId="56106"/>
    <cellStyle name="Normal 3 3 2 3 3 3 2 3 2 3" xfId="41782"/>
    <cellStyle name="Normal 3 3 2 3 3 3 2 3 3" xfId="20209"/>
    <cellStyle name="Normal 3 3 2 3 3 3 2 3 3 2" xfId="48944"/>
    <cellStyle name="Normal 3 3 2 3 3 3 2 3 4" xfId="34620"/>
    <cellStyle name="Normal 3 3 2 3 3 3 2 4" xfId="9407"/>
    <cellStyle name="Normal 3 3 2 3 3 3 2 4 2" xfId="23790"/>
    <cellStyle name="Normal 3 3 2 3 3 3 2 4 2 2" xfId="52525"/>
    <cellStyle name="Normal 3 3 2 3 3 3 2 4 3" xfId="38201"/>
    <cellStyle name="Normal 3 3 2 3 3 3 2 5" xfId="16627"/>
    <cellStyle name="Normal 3 3 2 3 3 3 2 5 2" xfId="45363"/>
    <cellStyle name="Normal 3 3 2 3 3 3 2 6" xfId="31039"/>
    <cellStyle name="Normal 3 3 2 3 3 3 3" xfId="2969"/>
    <cellStyle name="Normal 3 3 2 3 3 3 3 2" xfId="6629"/>
    <cellStyle name="Normal 3 3 2 3 3 3 3 2 2" xfId="13889"/>
    <cellStyle name="Normal 3 3 2 3 3 3 3 2 2 2" xfId="28267"/>
    <cellStyle name="Normal 3 3 2 3 3 3 3 2 2 2 2" xfId="57001"/>
    <cellStyle name="Normal 3 3 2 3 3 3 3 2 2 3" xfId="42677"/>
    <cellStyle name="Normal 3 3 2 3 3 3 3 2 3" xfId="21104"/>
    <cellStyle name="Normal 3 3 2 3 3 3 3 2 3 2" xfId="49839"/>
    <cellStyle name="Normal 3 3 2 3 3 3 3 2 4" xfId="35515"/>
    <cellStyle name="Normal 3 3 2 3 3 3 3 3" xfId="10302"/>
    <cellStyle name="Normal 3 3 2 3 3 3 3 3 2" xfId="24685"/>
    <cellStyle name="Normal 3 3 2 3 3 3 3 3 2 2" xfId="53420"/>
    <cellStyle name="Normal 3 3 2 3 3 3 3 3 3" xfId="39096"/>
    <cellStyle name="Normal 3 3 2 3 3 3 3 4" xfId="17522"/>
    <cellStyle name="Normal 3 3 2 3 3 3 3 4 2" xfId="46258"/>
    <cellStyle name="Normal 3 3 2 3 3 3 3 5" xfId="31934"/>
    <cellStyle name="Normal 3 3 2 3 3 3 4" xfId="4834"/>
    <cellStyle name="Normal 3 3 2 3 3 3 4 2" xfId="12099"/>
    <cellStyle name="Normal 3 3 2 3 3 3 4 2 2" xfId="26477"/>
    <cellStyle name="Normal 3 3 2 3 3 3 4 2 2 2" xfId="55211"/>
    <cellStyle name="Normal 3 3 2 3 3 3 4 2 3" xfId="40887"/>
    <cellStyle name="Normal 3 3 2 3 3 3 4 3" xfId="19314"/>
    <cellStyle name="Normal 3 3 2 3 3 3 4 3 2" xfId="48049"/>
    <cellStyle name="Normal 3 3 2 3 3 3 4 4" xfId="33725"/>
    <cellStyle name="Normal 3 3 2 3 3 3 5" xfId="8506"/>
    <cellStyle name="Normal 3 3 2 3 3 3 5 2" xfId="22895"/>
    <cellStyle name="Normal 3 3 2 3 3 3 5 2 2" xfId="51630"/>
    <cellStyle name="Normal 3 3 2 3 3 3 5 3" xfId="37306"/>
    <cellStyle name="Normal 3 3 2 3 3 3 6" xfId="15732"/>
    <cellStyle name="Normal 3 3 2 3 3 3 6 2" xfId="44468"/>
    <cellStyle name="Normal 3 3 2 3 3 3 7" xfId="30144"/>
    <cellStyle name="Normal 3 3 2 3 3 4" xfId="1622"/>
    <cellStyle name="Normal 3 3 2 3 3 4 2" xfId="3418"/>
    <cellStyle name="Normal 3 3 2 3 3 4 2 2" xfId="7077"/>
    <cellStyle name="Normal 3 3 2 3 3 4 2 2 2" xfId="14337"/>
    <cellStyle name="Normal 3 3 2 3 3 4 2 2 2 2" xfId="28715"/>
    <cellStyle name="Normal 3 3 2 3 3 4 2 2 2 2 2" xfId="57449"/>
    <cellStyle name="Normal 3 3 2 3 3 4 2 2 2 3" xfId="43125"/>
    <cellStyle name="Normal 3 3 2 3 3 4 2 2 3" xfId="21552"/>
    <cellStyle name="Normal 3 3 2 3 3 4 2 2 3 2" xfId="50287"/>
    <cellStyle name="Normal 3 3 2 3 3 4 2 2 4" xfId="35963"/>
    <cellStyle name="Normal 3 3 2 3 3 4 2 3" xfId="10750"/>
    <cellStyle name="Normal 3 3 2 3 3 4 2 3 2" xfId="25133"/>
    <cellStyle name="Normal 3 3 2 3 3 4 2 3 2 2" xfId="53868"/>
    <cellStyle name="Normal 3 3 2 3 3 4 2 3 3" xfId="39544"/>
    <cellStyle name="Normal 3 3 2 3 3 4 2 4" xfId="17970"/>
    <cellStyle name="Normal 3 3 2 3 3 4 2 4 2" xfId="46706"/>
    <cellStyle name="Normal 3 3 2 3 3 4 2 5" xfId="32382"/>
    <cellStyle name="Normal 3 3 2 3 3 4 3" xfId="5287"/>
    <cellStyle name="Normal 3 3 2 3 3 4 3 2" xfId="12547"/>
    <cellStyle name="Normal 3 3 2 3 3 4 3 2 2" xfId="26925"/>
    <cellStyle name="Normal 3 3 2 3 3 4 3 2 2 2" xfId="55659"/>
    <cellStyle name="Normal 3 3 2 3 3 4 3 2 3" xfId="41335"/>
    <cellStyle name="Normal 3 3 2 3 3 4 3 3" xfId="19762"/>
    <cellStyle name="Normal 3 3 2 3 3 4 3 3 2" xfId="48497"/>
    <cellStyle name="Normal 3 3 2 3 3 4 3 4" xfId="34173"/>
    <cellStyle name="Normal 3 3 2 3 3 4 4" xfId="8960"/>
    <cellStyle name="Normal 3 3 2 3 3 4 4 2" xfId="23343"/>
    <cellStyle name="Normal 3 3 2 3 3 4 4 2 2" xfId="52078"/>
    <cellStyle name="Normal 3 3 2 3 3 4 4 3" xfId="37754"/>
    <cellStyle name="Normal 3 3 2 3 3 4 5" xfId="16180"/>
    <cellStyle name="Normal 3 3 2 3 3 4 5 2" xfId="44916"/>
    <cellStyle name="Normal 3 3 2 3 3 4 6" xfId="30592"/>
    <cellStyle name="Normal 3 3 2 3 3 5" xfId="2522"/>
    <cellStyle name="Normal 3 3 2 3 3 5 2" xfId="6182"/>
    <cellStyle name="Normal 3 3 2 3 3 5 2 2" xfId="13442"/>
    <cellStyle name="Normal 3 3 2 3 3 5 2 2 2" xfId="27820"/>
    <cellStyle name="Normal 3 3 2 3 3 5 2 2 2 2" xfId="56554"/>
    <cellStyle name="Normal 3 3 2 3 3 5 2 2 3" xfId="42230"/>
    <cellStyle name="Normal 3 3 2 3 3 5 2 3" xfId="20657"/>
    <cellStyle name="Normal 3 3 2 3 3 5 2 3 2" xfId="49392"/>
    <cellStyle name="Normal 3 3 2 3 3 5 2 4" xfId="35068"/>
    <cellStyle name="Normal 3 3 2 3 3 5 3" xfId="9855"/>
    <cellStyle name="Normal 3 3 2 3 3 5 3 2" xfId="24238"/>
    <cellStyle name="Normal 3 3 2 3 3 5 3 2 2" xfId="52973"/>
    <cellStyle name="Normal 3 3 2 3 3 5 3 3" xfId="38649"/>
    <cellStyle name="Normal 3 3 2 3 3 5 4" xfId="17075"/>
    <cellStyle name="Normal 3 3 2 3 3 5 4 2" xfId="45811"/>
    <cellStyle name="Normal 3 3 2 3 3 5 5" xfId="31487"/>
    <cellStyle name="Normal 3 3 2 3 3 6" xfId="4385"/>
    <cellStyle name="Normal 3 3 2 3 3 6 2" xfId="11652"/>
    <cellStyle name="Normal 3 3 2 3 3 6 2 2" xfId="26030"/>
    <cellStyle name="Normal 3 3 2 3 3 6 2 2 2" xfId="54764"/>
    <cellStyle name="Normal 3 3 2 3 3 6 2 3" xfId="40440"/>
    <cellStyle name="Normal 3 3 2 3 3 6 3" xfId="18867"/>
    <cellStyle name="Normal 3 3 2 3 3 6 3 2" xfId="47602"/>
    <cellStyle name="Normal 3 3 2 3 3 6 4" xfId="33278"/>
    <cellStyle name="Normal 3 3 2 3 3 7" xfId="8056"/>
    <cellStyle name="Normal 3 3 2 3 3 7 2" xfId="22448"/>
    <cellStyle name="Normal 3 3 2 3 3 7 2 2" xfId="51183"/>
    <cellStyle name="Normal 3 3 2 3 3 7 3" xfId="36859"/>
    <cellStyle name="Normal 3 3 2 3 3 8" xfId="15285"/>
    <cellStyle name="Normal 3 3 2 3 3 8 2" xfId="44021"/>
    <cellStyle name="Normal 3 3 2 3 3 9" xfId="29697"/>
    <cellStyle name="Normal 3 3 2 3 4" xfId="752"/>
    <cellStyle name="Normal 3 3 2 3 4 2" xfId="1202"/>
    <cellStyle name="Normal 3 3 2 3 4 2 2" xfId="2185"/>
    <cellStyle name="Normal 3 3 2 3 4 2 2 2" xfId="3977"/>
    <cellStyle name="Normal 3 3 2 3 4 2 2 2 2" xfId="7636"/>
    <cellStyle name="Normal 3 3 2 3 4 2 2 2 2 2" xfId="14896"/>
    <cellStyle name="Normal 3 3 2 3 4 2 2 2 2 2 2" xfId="29274"/>
    <cellStyle name="Normal 3 3 2 3 4 2 2 2 2 2 2 2" xfId="58008"/>
    <cellStyle name="Normal 3 3 2 3 4 2 2 2 2 2 3" xfId="43684"/>
    <cellStyle name="Normal 3 3 2 3 4 2 2 2 2 3" xfId="22111"/>
    <cellStyle name="Normal 3 3 2 3 4 2 2 2 2 3 2" xfId="50846"/>
    <cellStyle name="Normal 3 3 2 3 4 2 2 2 2 4" xfId="36522"/>
    <cellStyle name="Normal 3 3 2 3 4 2 2 2 3" xfId="11309"/>
    <cellStyle name="Normal 3 3 2 3 4 2 2 2 3 2" xfId="25692"/>
    <cellStyle name="Normal 3 3 2 3 4 2 2 2 3 2 2" xfId="54427"/>
    <cellStyle name="Normal 3 3 2 3 4 2 2 2 3 3" xfId="40103"/>
    <cellStyle name="Normal 3 3 2 3 4 2 2 2 4" xfId="18529"/>
    <cellStyle name="Normal 3 3 2 3 4 2 2 2 4 2" xfId="47265"/>
    <cellStyle name="Normal 3 3 2 3 4 2 2 2 5" xfId="32941"/>
    <cellStyle name="Normal 3 3 2 3 4 2 2 3" xfId="5846"/>
    <cellStyle name="Normal 3 3 2 3 4 2 2 3 2" xfId="13106"/>
    <cellStyle name="Normal 3 3 2 3 4 2 2 3 2 2" xfId="27484"/>
    <cellStyle name="Normal 3 3 2 3 4 2 2 3 2 2 2" xfId="56218"/>
    <cellStyle name="Normal 3 3 2 3 4 2 2 3 2 3" xfId="41894"/>
    <cellStyle name="Normal 3 3 2 3 4 2 2 3 3" xfId="20321"/>
    <cellStyle name="Normal 3 3 2 3 4 2 2 3 3 2" xfId="49056"/>
    <cellStyle name="Normal 3 3 2 3 4 2 2 3 4" xfId="34732"/>
    <cellStyle name="Normal 3 3 2 3 4 2 2 4" xfId="9519"/>
    <cellStyle name="Normal 3 3 2 3 4 2 2 4 2" xfId="23902"/>
    <cellStyle name="Normal 3 3 2 3 4 2 2 4 2 2" xfId="52637"/>
    <cellStyle name="Normal 3 3 2 3 4 2 2 4 3" xfId="38313"/>
    <cellStyle name="Normal 3 3 2 3 4 2 2 5" xfId="16739"/>
    <cellStyle name="Normal 3 3 2 3 4 2 2 5 2" xfId="45475"/>
    <cellStyle name="Normal 3 3 2 3 4 2 2 6" xfId="31151"/>
    <cellStyle name="Normal 3 3 2 3 4 2 3" xfId="3081"/>
    <cellStyle name="Normal 3 3 2 3 4 2 3 2" xfId="6741"/>
    <cellStyle name="Normal 3 3 2 3 4 2 3 2 2" xfId="14001"/>
    <cellStyle name="Normal 3 3 2 3 4 2 3 2 2 2" xfId="28379"/>
    <cellStyle name="Normal 3 3 2 3 4 2 3 2 2 2 2" xfId="57113"/>
    <cellStyle name="Normal 3 3 2 3 4 2 3 2 2 3" xfId="42789"/>
    <cellStyle name="Normal 3 3 2 3 4 2 3 2 3" xfId="21216"/>
    <cellStyle name="Normal 3 3 2 3 4 2 3 2 3 2" xfId="49951"/>
    <cellStyle name="Normal 3 3 2 3 4 2 3 2 4" xfId="35627"/>
    <cellStyle name="Normal 3 3 2 3 4 2 3 3" xfId="10414"/>
    <cellStyle name="Normal 3 3 2 3 4 2 3 3 2" xfId="24797"/>
    <cellStyle name="Normal 3 3 2 3 4 2 3 3 2 2" xfId="53532"/>
    <cellStyle name="Normal 3 3 2 3 4 2 3 3 3" xfId="39208"/>
    <cellStyle name="Normal 3 3 2 3 4 2 3 4" xfId="17634"/>
    <cellStyle name="Normal 3 3 2 3 4 2 3 4 2" xfId="46370"/>
    <cellStyle name="Normal 3 3 2 3 4 2 3 5" xfId="32046"/>
    <cellStyle name="Normal 3 3 2 3 4 2 4" xfId="4946"/>
    <cellStyle name="Normal 3 3 2 3 4 2 4 2" xfId="12211"/>
    <cellStyle name="Normal 3 3 2 3 4 2 4 2 2" xfId="26589"/>
    <cellStyle name="Normal 3 3 2 3 4 2 4 2 2 2" xfId="55323"/>
    <cellStyle name="Normal 3 3 2 3 4 2 4 2 3" xfId="40999"/>
    <cellStyle name="Normal 3 3 2 3 4 2 4 3" xfId="19426"/>
    <cellStyle name="Normal 3 3 2 3 4 2 4 3 2" xfId="48161"/>
    <cellStyle name="Normal 3 3 2 3 4 2 4 4" xfId="33837"/>
    <cellStyle name="Normal 3 3 2 3 4 2 5" xfId="8618"/>
    <cellStyle name="Normal 3 3 2 3 4 2 5 2" xfId="23007"/>
    <cellStyle name="Normal 3 3 2 3 4 2 5 2 2" xfId="51742"/>
    <cellStyle name="Normal 3 3 2 3 4 2 5 3" xfId="37418"/>
    <cellStyle name="Normal 3 3 2 3 4 2 6" xfId="15844"/>
    <cellStyle name="Normal 3 3 2 3 4 2 6 2" xfId="44580"/>
    <cellStyle name="Normal 3 3 2 3 4 2 7" xfId="30256"/>
    <cellStyle name="Normal 3 3 2 3 4 3" xfId="1738"/>
    <cellStyle name="Normal 3 3 2 3 4 3 2" xfId="3530"/>
    <cellStyle name="Normal 3 3 2 3 4 3 2 2" xfId="7189"/>
    <cellStyle name="Normal 3 3 2 3 4 3 2 2 2" xfId="14449"/>
    <cellStyle name="Normal 3 3 2 3 4 3 2 2 2 2" xfId="28827"/>
    <cellStyle name="Normal 3 3 2 3 4 3 2 2 2 2 2" xfId="57561"/>
    <cellStyle name="Normal 3 3 2 3 4 3 2 2 2 3" xfId="43237"/>
    <cellStyle name="Normal 3 3 2 3 4 3 2 2 3" xfId="21664"/>
    <cellStyle name="Normal 3 3 2 3 4 3 2 2 3 2" xfId="50399"/>
    <cellStyle name="Normal 3 3 2 3 4 3 2 2 4" xfId="36075"/>
    <cellStyle name="Normal 3 3 2 3 4 3 2 3" xfId="10862"/>
    <cellStyle name="Normal 3 3 2 3 4 3 2 3 2" xfId="25245"/>
    <cellStyle name="Normal 3 3 2 3 4 3 2 3 2 2" xfId="53980"/>
    <cellStyle name="Normal 3 3 2 3 4 3 2 3 3" xfId="39656"/>
    <cellStyle name="Normal 3 3 2 3 4 3 2 4" xfId="18082"/>
    <cellStyle name="Normal 3 3 2 3 4 3 2 4 2" xfId="46818"/>
    <cellStyle name="Normal 3 3 2 3 4 3 2 5" xfId="32494"/>
    <cellStyle name="Normal 3 3 2 3 4 3 3" xfId="5399"/>
    <cellStyle name="Normal 3 3 2 3 4 3 3 2" xfId="12659"/>
    <cellStyle name="Normal 3 3 2 3 4 3 3 2 2" xfId="27037"/>
    <cellStyle name="Normal 3 3 2 3 4 3 3 2 2 2" xfId="55771"/>
    <cellStyle name="Normal 3 3 2 3 4 3 3 2 3" xfId="41447"/>
    <cellStyle name="Normal 3 3 2 3 4 3 3 3" xfId="19874"/>
    <cellStyle name="Normal 3 3 2 3 4 3 3 3 2" xfId="48609"/>
    <cellStyle name="Normal 3 3 2 3 4 3 3 4" xfId="34285"/>
    <cellStyle name="Normal 3 3 2 3 4 3 4" xfId="9072"/>
    <cellStyle name="Normal 3 3 2 3 4 3 4 2" xfId="23455"/>
    <cellStyle name="Normal 3 3 2 3 4 3 4 2 2" xfId="52190"/>
    <cellStyle name="Normal 3 3 2 3 4 3 4 3" xfId="37866"/>
    <cellStyle name="Normal 3 3 2 3 4 3 5" xfId="16292"/>
    <cellStyle name="Normal 3 3 2 3 4 3 5 2" xfId="45028"/>
    <cellStyle name="Normal 3 3 2 3 4 3 6" xfId="30704"/>
    <cellStyle name="Normal 3 3 2 3 4 4" xfId="2634"/>
    <cellStyle name="Normal 3 3 2 3 4 4 2" xfId="6294"/>
    <cellStyle name="Normal 3 3 2 3 4 4 2 2" xfId="13554"/>
    <cellStyle name="Normal 3 3 2 3 4 4 2 2 2" xfId="27932"/>
    <cellStyle name="Normal 3 3 2 3 4 4 2 2 2 2" xfId="56666"/>
    <cellStyle name="Normal 3 3 2 3 4 4 2 2 3" xfId="42342"/>
    <cellStyle name="Normal 3 3 2 3 4 4 2 3" xfId="20769"/>
    <cellStyle name="Normal 3 3 2 3 4 4 2 3 2" xfId="49504"/>
    <cellStyle name="Normal 3 3 2 3 4 4 2 4" xfId="35180"/>
    <cellStyle name="Normal 3 3 2 3 4 4 3" xfId="9967"/>
    <cellStyle name="Normal 3 3 2 3 4 4 3 2" xfId="24350"/>
    <cellStyle name="Normal 3 3 2 3 4 4 3 2 2" xfId="53085"/>
    <cellStyle name="Normal 3 3 2 3 4 4 3 3" xfId="38761"/>
    <cellStyle name="Normal 3 3 2 3 4 4 4" xfId="17187"/>
    <cellStyle name="Normal 3 3 2 3 4 4 4 2" xfId="45923"/>
    <cellStyle name="Normal 3 3 2 3 4 4 5" xfId="31599"/>
    <cellStyle name="Normal 3 3 2 3 4 5" xfId="4498"/>
    <cellStyle name="Normal 3 3 2 3 4 5 2" xfId="11764"/>
    <cellStyle name="Normal 3 3 2 3 4 5 2 2" xfId="26142"/>
    <cellStyle name="Normal 3 3 2 3 4 5 2 2 2" xfId="54876"/>
    <cellStyle name="Normal 3 3 2 3 4 5 2 3" xfId="40552"/>
    <cellStyle name="Normal 3 3 2 3 4 5 3" xfId="18979"/>
    <cellStyle name="Normal 3 3 2 3 4 5 3 2" xfId="47714"/>
    <cellStyle name="Normal 3 3 2 3 4 5 4" xfId="33390"/>
    <cellStyle name="Normal 3 3 2 3 4 6" xfId="8171"/>
    <cellStyle name="Normal 3 3 2 3 4 6 2" xfId="22560"/>
    <cellStyle name="Normal 3 3 2 3 4 6 2 2" xfId="51295"/>
    <cellStyle name="Normal 3 3 2 3 4 6 3" xfId="36971"/>
    <cellStyle name="Normal 3 3 2 3 4 7" xfId="15397"/>
    <cellStyle name="Normal 3 3 2 3 4 7 2" xfId="44133"/>
    <cellStyle name="Normal 3 3 2 3 4 8" xfId="29809"/>
    <cellStyle name="Normal 3 3 2 3 5" xfId="978"/>
    <cellStyle name="Normal 3 3 2 3 5 2" xfId="1961"/>
    <cellStyle name="Normal 3 3 2 3 5 2 2" xfId="3753"/>
    <cellStyle name="Normal 3 3 2 3 5 2 2 2" xfId="7412"/>
    <cellStyle name="Normal 3 3 2 3 5 2 2 2 2" xfId="14672"/>
    <cellStyle name="Normal 3 3 2 3 5 2 2 2 2 2" xfId="29050"/>
    <cellStyle name="Normal 3 3 2 3 5 2 2 2 2 2 2" xfId="57784"/>
    <cellStyle name="Normal 3 3 2 3 5 2 2 2 2 3" xfId="43460"/>
    <cellStyle name="Normal 3 3 2 3 5 2 2 2 3" xfId="21887"/>
    <cellStyle name="Normal 3 3 2 3 5 2 2 2 3 2" xfId="50622"/>
    <cellStyle name="Normal 3 3 2 3 5 2 2 2 4" xfId="36298"/>
    <cellStyle name="Normal 3 3 2 3 5 2 2 3" xfId="11085"/>
    <cellStyle name="Normal 3 3 2 3 5 2 2 3 2" xfId="25468"/>
    <cellStyle name="Normal 3 3 2 3 5 2 2 3 2 2" xfId="54203"/>
    <cellStyle name="Normal 3 3 2 3 5 2 2 3 3" xfId="39879"/>
    <cellStyle name="Normal 3 3 2 3 5 2 2 4" xfId="18305"/>
    <cellStyle name="Normal 3 3 2 3 5 2 2 4 2" xfId="47041"/>
    <cellStyle name="Normal 3 3 2 3 5 2 2 5" xfId="32717"/>
    <cellStyle name="Normal 3 3 2 3 5 2 3" xfId="5622"/>
    <cellStyle name="Normal 3 3 2 3 5 2 3 2" xfId="12882"/>
    <cellStyle name="Normal 3 3 2 3 5 2 3 2 2" xfId="27260"/>
    <cellStyle name="Normal 3 3 2 3 5 2 3 2 2 2" xfId="55994"/>
    <cellStyle name="Normal 3 3 2 3 5 2 3 2 3" xfId="41670"/>
    <cellStyle name="Normal 3 3 2 3 5 2 3 3" xfId="20097"/>
    <cellStyle name="Normal 3 3 2 3 5 2 3 3 2" xfId="48832"/>
    <cellStyle name="Normal 3 3 2 3 5 2 3 4" xfId="34508"/>
    <cellStyle name="Normal 3 3 2 3 5 2 4" xfId="9295"/>
    <cellStyle name="Normal 3 3 2 3 5 2 4 2" xfId="23678"/>
    <cellStyle name="Normal 3 3 2 3 5 2 4 2 2" xfId="52413"/>
    <cellStyle name="Normal 3 3 2 3 5 2 4 3" xfId="38089"/>
    <cellStyle name="Normal 3 3 2 3 5 2 5" xfId="16515"/>
    <cellStyle name="Normal 3 3 2 3 5 2 5 2" xfId="45251"/>
    <cellStyle name="Normal 3 3 2 3 5 2 6" xfId="30927"/>
    <cellStyle name="Normal 3 3 2 3 5 3" xfId="2857"/>
    <cellStyle name="Normal 3 3 2 3 5 3 2" xfId="6517"/>
    <cellStyle name="Normal 3 3 2 3 5 3 2 2" xfId="13777"/>
    <cellStyle name="Normal 3 3 2 3 5 3 2 2 2" xfId="28155"/>
    <cellStyle name="Normal 3 3 2 3 5 3 2 2 2 2" xfId="56889"/>
    <cellStyle name="Normal 3 3 2 3 5 3 2 2 3" xfId="42565"/>
    <cellStyle name="Normal 3 3 2 3 5 3 2 3" xfId="20992"/>
    <cellStyle name="Normal 3 3 2 3 5 3 2 3 2" xfId="49727"/>
    <cellStyle name="Normal 3 3 2 3 5 3 2 4" xfId="35403"/>
    <cellStyle name="Normal 3 3 2 3 5 3 3" xfId="10190"/>
    <cellStyle name="Normal 3 3 2 3 5 3 3 2" xfId="24573"/>
    <cellStyle name="Normal 3 3 2 3 5 3 3 2 2" xfId="53308"/>
    <cellStyle name="Normal 3 3 2 3 5 3 3 3" xfId="38984"/>
    <cellStyle name="Normal 3 3 2 3 5 3 4" xfId="17410"/>
    <cellStyle name="Normal 3 3 2 3 5 3 4 2" xfId="46146"/>
    <cellStyle name="Normal 3 3 2 3 5 3 5" xfId="31822"/>
    <cellStyle name="Normal 3 3 2 3 5 4" xfId="4722"/>
    <cellStyle name="Normal 3 3 2 3 5 4 2" xfId="11987"/>
    <cellStyle name="Normal 3 3 2 3 5 4 2 2" xfId="26365"/>
    <cellStyle name="Normal 3 3 2 3 5 4 2 2 2" xfId="55099"/>
    <cellStyle name="Normal 3 3 2 3 5 4 2 3" xfId="40775"/>
    <cellStyle name="Normal 3 3 2 3 5 4 3" xfId="19202"/>
    <cellStyle name="Normal 3 3 2 3 5 4 3 2" xfId="47937"/>
    <cellStyle name="Normal 3 3 2 3 5 4 4" xfId="33613"/>
    <cellStyle name="Normal 3 3 2 3 5 5" xfId="8394"/>
    <cellStyle name="Normal 3 3 2 3 5 5 2" xfId="22783"/>
    <cellStyle name="Normal 3 3 2 3 5 5 2 2" xfId="51518"/>
    <cellStyle name="Normal 3 3 2 3 5 5 3" xfId="37194"/>
    <cellStyle name="Normal 3 3 2 3 5 6" xfId="15620"/>
    <cellStyle name="Normal 3 3 2 3 5 6 2" xfId="44356"/>
    <cellStyle name="Normal 3 3 2 3 5 7" xfId="30032"/>
    <cellStyle name="Normal 3 3 2 3 6" xfId="1497"/>
    <cellStyle name="Normal 3 3 2 3 6 2" xfId="3306"/>
    <cellStyle name="Normal 3 3 2 3 6 2 2" xfId="6965"/>
    <cellStyle name="Normal 3 3 2 3 6 2 2 2" xfId="14225"/>
    <cellStyle name="Normal 3 3 2 3 6 2 2 2 2" xfId="28603"/>
    <cellStyle name="Normal 3 3 2 3 6 2 2 2 2 2" xfId="57337"/>
    <cellStyle name="Normal 3 3 2 3 6 2 2 2 3" xfId="43013"/>
    <cellStyle name="Normal 3 3 2 3 6 2 2 3" xfId="21440"/>
    <cellStyle name="Normal 3 3 2 3 6 2 2 3 2" xfId="50175"/>
    <cellStyle name="Normal 3 3 2 3 6 2 2 4" xfId="35851"/>
    <cellStyle name="Normal 3 3 2 3 6 2 3" xfId="10638"/>
    <cellStyle name="Normal 3 3 2 3 6 2 3 2" xfId="25021"/>
    <cellStyle name="Normal 3 3 2 3 6 2 3 2 2" xfId="53756"/>
    <cellStyle name="Normal 3 3 2 3 6 2 3 3" xfId="39432"/>
    <cellStyle name="Normal 3 3 2 3 6 2 4" xfId="17858"/>
    <cellStyle name="Normal 3 3 2 3 6 2 4 2" xfId="46594"/>
    <cellStyle name="Normal 3 3 2 3 6 2 5" xfId="32270"/>
    <cellStyle name="Normal 3 3 2 3 6 3" xfId="5174"/>
    <cellStyle name="Normal 3 3 2 3 6 3 2" xfId="12435"/>
    <cellStyle name="Normal 3 3 2 3 6 3 2 2" xfId="26813"/>
    <cellStyle name="Normal 3 3 2 3 6 3 2 2 2" xfId="55547"/>
    <cellStyle name="Normal 3 3 2 3 6 3 2 3" xfId="41223"/>
    <cellStyle name="Normal 3 3 2 3 6 3 3" xfId="19650"/>
    <cellStyle name="Normal 3 3 2 3 6 3 3 2" xfId="48385"/>
    <cellStyle name="Normal 3 3 2 3 6 3 4" xfId="34061"/>
    <cellStyle name="Normal 3 3 2 3 6 4" xfId="8848"/>
    <cellStyle name="Normal 3 3 2 3 6 4 2" xfId="23231"/>
    <cellStyle name="Normal 3 3 2 3 6 4 2 2" xfId="51966"/>
    <cellStyle name="Normal 3 3 2 3 6 4 3" xfId="37642"/>
    <cellStyle name="Normal 3 3 2 3 6 5" xfId="16068"/>
    <cellStyle name="Normal 3 3 2 3 6 5 2" xfId="44804"/>
    <cellStyle name="Normal 3 3 2 3 6 6" xfId="30480"/>
    <cellStyle name="Normal 3 3 2 3 7" xfId="2410"/>
    <cellStyle name="Normal 3 3 2 3 7 2" xfId="6070"/>
    <cellStyle name="Normal 3 3 2 3 7 2 2" xfId="13330"/>
    <cellStyle name="Normal 3 3 2 3 7 2 2 2" xfId="27708"/>
    <cellStyle name="Normal 3 3 2 3 7 2 2 2 2" xfId="56442"/>
    <cellStyle name="Normal 3 3 2 3 7 2 2 3" xfId="42118"/>
    <cellStyle name="Normal 3 3 2 3 7 2 3" xfId="20545"/>
    <cellStyle name="Normal 3 3 2 3 7 2 3 2" xfId="49280"/>
    <cellStyle name="Normal 3 3 2 3 7 2 4" xfId="34956"/>
    <cellStyle name="Normal 3 3 2 3 7 3" xfId="9743"/>
    <cellStyle name="Normal 3 3 2 3 7 3 2" xfId="24126"/>
    <cellStyle name="Normal 3 3 2 3 7 3 2 2" xfId="52861"/>
    <cellStyle name="Normal 3 3 2 3 7 3 3" xfId="38537"/>
    <cellStyle name="Normal 3 3 2 3 7 4" xfId="16963"/>
    <cellStyle name="Normal 3 3 2 3 7 4 2" xfId="45699"/>
    <cellStyle name="Normal 3 3 2 3 7 5" xfId="31375"/>
    <cellStyle name="Normal 3 3 2 3 8" xfId="4267"/>
    <cellStyle name="Normal 3 3 2 3 8 2" xfId="11539"/>
    <cellStyle name="Normal 3 3 2 3 8 2 2" xfId="25918"/>
    <cellStyle name="Normal 3 3 2 3 8 2 2 2" xfId="54652"/>
    <cellStyle name="Normal 3 3 2 3 8 2 3" xfId="40328"/>
    <cellStyle name="Normal 3 3 2 3 8 3" xfId="18755"/>
    <cellStyle name="Normal 3 3 2 3 8 3 2" xfId="47490"/>
    <cellStyle name="Normal 3 3 2 3 8 4" xfId="33166"/>
    <cellStyle name="Normal 3 3 2 3 9" xfId="7935"/>
    <cellStyle name="Normal 3 3 2 3 9 2" xfId="22336"/>
    <cellStyle name="Normal 3 3 2 3 9 2 2" xfId="51071"/>
    <cellStyle name="Normal 3 3 2 3 9 3" xfId="36747"/>
    <cellStyle name="Normal 3 3 2 4" xfId="423"/>
    <cellStyle name="Normal 3 3 2 4 10" xfId="29613"/>
    <cellStyle name="Normal 3 3 2 4 2" xfId="623"/>
    <cellStyle name="Normal 3 3 2 4 2 2" xfId="895"/>
    <cellStyle name="Normal 3 3 2 4 2 2 2" xfId="1342"/>
    <cellStyle name="Normal 3 3 2 4 2 2 2 2" xfId="2325"/>
    <cellStyle name="Normal 3 3 2 4 2 2 2 2 2" xfId="4117"/>
    <cellStyle name="Normal 3 3 2 4 2 2 2 2 2 2" xfId="7776"/>
    <cellStyle name="Normal 3 3 2 4 2 2 2 2 2 2 2" xfId="15036"/>
    <cellStyle name="Normal 3 3 2 4 2 2 2 2 2 2 2 2" xfId="29414"/>
    <cellStyle name="Normal 3 3 2 4 2 2 2 2 2 2 2 2 2" xfId="58148"/>
    <cellStyle name="Normal 3 3 2 4 2 2 2 2 2 2 2 3" xfId="43824"/>
    <cellStyle name="Normal 3 3 2 4 2 2 2 2 2 2 3" xfId="22251"/>
    <cellStyle name="Normal 3 3 2 4 2 2 2 2 2 2 3 2" xfId="50986"/>
    <cellStyle name="Normal 3 3 2 4 2 2 2 2 2 2 4" xfId="36662"/>
    <cellStyle name="Normal 3 3 2 4 2 2 2 2 2 3" xfId="11449"/>
    <cellStyle name="Normal 3 3 2 4 2 2 2 2 2 3 2" xfId="25832"/>
    <cellStyle name="Normal 3 3 2 4 2 2 2 2 2 3 2 2" xfId="54567"/>
    <cellStyle name="Normal 3 3 2 4 2 2 2 2 2 3 3" xfId="40243"/>
    <cellStyle name="Normal 3 3 2 4 2 2 2 2 2 4" xfId="18669"/>
    <cellStyle name="Normal 3 3 2 4 2 2 2 2 2 4 2" xfId="47405"/>
    <cellStyle name="Normal 3 3 2 4 2 2 2 2 2 5" xfId="33081"/>
    <cellStyle name="Normal 3 3 2 4 2 2 2 2 3" xfId="5986"/>
    <cellStyle name="Normal 3 3 2 4 2 2 2 2 3 2" xfId="13246"/>
    <cellStyle name="Normal 3 3 2 4 2 2 2 2 3 2 2" xfId="27624"/>
    <cellStyle name="Normal 3 3 2 4 2 2 2 2 3 2 2 2" xfId="56358"/>
    <cellStyle name="Normal 3 3 2 4 2 2 2 2 3 2 3" xfId="42034"/>
    <cellStyle name="Normal 3 3 2 4 2 2 2 2 3 3" xfId="20461"/>
    <cellStyle name="Normal 3 3 2 4 2 2 2 2 3 3 2" xfId="49196"/>
    <cellStyle name="Normal 3 3 2 4 2 2 2 2 3 4" xfId="34872"/>
    <cellStyle name="Normal 3 3 2 4 2 2 2 2 4" xfId="9659"/>
    <cellStyle name="Normal 3 3 2 4 2 2 2 2 4 2" xfId="24042"/>
    <cellStyle name="Normal 3 3 2 4 2 2 2 2 4 2 2" xfId="52777"/>
    <cellStyle name="Normal 3 3 2 4 2 2 2 2 4 3" xfId="38453"/>
    <cellStyle name="Normal 3 3 2 4 2 2 2 2 5" xfId="16879"/>
    <cellStyle name="Normal 3 3 2 4 2 2 2 2 5 2" xfId="45615"/>
    <cellStyle name="Normal 3 3 2 4 2 2 2 2 6" xfId="31291"/>
    <cellStyle name="Normal 3 3 2 4 2 2 2 3" xfId="3221"/>
    <cellStyle name="Normal 3 3 2 4 2 2 2 3 2" xfId="6881"/>
    <cellStyle name="Normal 3 3 2 4 2 2 2 3 2 2" xfId="14141"/>
    <cellStyle name="Normal 3 3 2 4 2 2 2 3 2 2 2" xfId="28519"/>
    <cellStyle name="Normal 3 3 2 4 2 2 2 3 2 2 2 2" xfId="57253"/>
    <cellStyle name="Normal 3 3 2 4 2 2 2 3 2 2 3" xfId="42929"/>
    <cellStyle name="Normal 3 3 2 4 2 2 2 3 2 3" xfId="21356"/>
    <cellStyle name="Normal 3 3 2 4 2 2 2 3 2 3 2" xfId="50091"/>
    <cellStyle name="Normal 3 3 2 4 2 2 2 3 2 4" xfId="35767"/>
    <cellStyle name="Normal 3 3 2 4 2 2 2 3 3" xfId="10554"/>
    <cellStyle name="Normal 3 3 2 4 2 2 2 3 3 2" xfId="24937"/>
    <cellStyle name="Normal 3 3 2 4 2 2 2 3 3 2 2" xfId="53672"/>
    <cellStyle name="Normal 3 3 2 4 2 2 2 3 3 3" xfId="39348"/>
    <cellStyle name="Normal 3 3 2 4 2 2 2 3 4" xfId="17774"/>
    <cellStyle name="Normal 3 3 2 4 2 2 2 3 4 2" xfId="46510"/>
    <cellStyle name="Normal 3 3 2 4 2 2 2 3 5" xfId="32186"/>
    <cellStyle name="Normal 3 3 2 4 2 2 2 4" xfId="5086"/>
    <cellStyle name="Normal 3 3 2 4 2 2 2 4 2" xfId="12351"/>
    <cellStyle name="Normal 3 3 2 4 2 2 2 4 2 2" xfId="26729"/>
    <cellStyle name="Normal 3 3 2 4 2 2 2 4 2 2 2" xfId="55463"/>
    <cellStyle name="Normal 3 3 2 4 2 2 2 4 2 3" xfId="41139"/>
    <cellStyle name="Normal 3 3 2 4 2 2 2 4 3" xfId="19566"/>
    <cellStyle name="Normal 3 3 2 4 2 2 2 4 3 2" xfId="48301"/>
    <cellStyle name="Normal 3 3 2 4 2 2 2 4 4" xfId="33977"/>
    <cellStyle name="Normal 3 3 2 4 2 2 2 5" xfId="8758"/>
    <cellStyle name="Normal 3 3 2 4 2 2 2 5 2" xfId="23147"/>
    <cellStyle name="Normal 3 3 2 4 2 2 2 5 2 2" xfId="51882"/>
    <cellStyle name="Normal 3 3 2 4 2 2 2 5 3" xfId="37558"/>
    <cellStyle name="Normal 3 3 2 4 2 2 2 6" xfId="15984"/>
    <cellStyle name="Normal 3 3 2 4 2 2 2 6 2" xfId="44720"/>
    <cellStyle name="Normal 3 3 2 4 2 2 2 7" xfId="30396"/>
    <cellStyle name="Normal 3 3 2 4 2 2 3" xfId="1878"/>
    <cellStyle name="Normal 3 3 2 4 2 2 3 2" xfId="3670"/>
    <cellStyle name="Normal 3 3 2 4 2 2 3 2 2" xfId="7329"/>
    <cellStyle name="Normal 3 3 2 4 2 2 3 2 2 2" xfId="14589"/>
    <cellStyle name="Normal 3 3 2 4 2 2 3 2 2 2 2" xfId="28967"/>
    <cellStyle name="Normal 3 3 2 4 2 2 3 2 2 2 2 2" xfId="57701"/>
    <cellStyle name="Normal 3 3 2 4 2 2 3 2 2 2 3" xfId="43377"/>
    <cellStyle name="Normal 3 3 2 4 2 2 3 2 2 3" xfId="21804"/>
    <cellStyle name="Normal 3 3 2 4 2 2 3 2 2 3 2" xfId="50539"/>
    <cellStyle name="Normal 3 3 2 4 2 2 3 2 2 4" xfId="36215"/>
    <cellStyle name="Normal 3 3 2 4 2 2 3 2 3" xfId="11002"/>
    <cellStyle name="Normal 3 3 2 4 2 2 3 2 3 2" xfId="25385"/>
    <cellStyle name="Normal 3 3 2 4 2 2 3 2 3 2 2" xfId="54120"/>
    <cellStyle name="Normal 3 3 2 4 2 2 3 2 3 3" xfId="39796"/>
    <cellStyle name="Normal 3 3 2 4 2 2 3 2 4" xfId="18222"/>
    <cellStyle name="Normal 3 3 2 4 2 2 3 2 4 2" xfId="46958"/>
    <cellStyle name="Normal 3 3 2 4 2 2 3 2 5" xfId="32634"/>
    <cellStyle name="Normal 3 3 2 4 2 2 3 3" xfId="5539"/>
    <cellStyle name="Normal 3 3 2 4 2 2 3 3 2" xfId="12799"/>
    <cellStyle name="Normal 3 3 2 4 2 2 3 3 2 2" xfId="27177"/>
    <cellStyle name="Normal 3 3 2 4 2 2 3 3 2 2 2" xfId="55911"/>
    <cellStyle name="Normal 3 3 2 4 2 2 3 3 2 3" xfId="41587"/>
    <cellStyle name="Normal 3 3 2 4 2 2 3 3 3" xfId="20014"/>
    <cellStyle name="Normal 3 3 2 4 2 2 3 3 3 2" xfId="48749"/>
    <cellStyle name="Normal 3 3 2 4 2 2 3 3 4" xfId="34425"/>
    <cellStyle name="Normal 3 3 2 4 2 2 3 4" xfId="9212"/>
    <cellStyle name="Normal 3 3 2 4 2 2 3 4 2" xfId="23595"/>
    <cellStyle name="Normal 3 3 2 4 2 2 3 4 2 2" xfId="52330"/>
    <cellStyle name="Normal 3 3 2 4 2 2 3 4 3" xfId="38006"/>
    <cellStyle name="Normal 3 3 2 4 2 2 3 5" xfId="16432"/>
    <cellStyle name="Normal 3 3 2 4 2 2 3 5 2" xfId="45168"/>
    <cellStyle name="Normal 3 3 2 4 2 2 3 6" xfId="30844"/>
    <cellStyle name="Normal 3 3 2 4 2 2 4" xfId="2774"/>
    <cellStyle name="Normal 3 3 2 4 2 2 4 2" xfId="6434"/>
    <cellStyle name="Normal 3 3 2 4 2 2 4 2 2" xfId="13694"/>
    <cellStyle name="Normal 3 3 2 4 2 2 4 2 2 2" xfId="28072"/>
    <cellStyle name="Normal 3 3 2 4 2 2 4 2 2 2 2" xfId="56806"/>
    <cellStyle name="Normal 3 3 2 4 2 2 4 2 2 3" xfId="42482"/>
    <cellStyle name="Normal 3 3 2 4 2 2 4 2 3" xfId="20909"/>
    <cellStyle name="Normal 3 3 2 4 2 2 4 2 3 2" xfId="49644"/>
    <cellStyle name="Normal 3 3 2 4 2 2 4 2 4" xfId="35320"/>
    <cellStyle name="Normal 3 3 2 4 2 2 4 3" xfId="10107"/>
    <cellStyle name="Normal 3 3 2 4 2 2 4 3 2" xfId="24490"/>
    <cellStyle name="Normal 3 3 2 4 2 2 4 3 2 2" xfId="53225"/>
    <cellStyle name="Normal 3 3 2 4 2 2 4 3 3" xfId="38901"/>
    <cellStyle name="Normal 3 3 2 4 2 2 4 4" xfId="17327"/>
    <cellStyle name="Normal 3 3 2 4 2 2 4 4 2" xfId="46063"/>
    <cellStyle name="Normal 3 3 2 4 2 2 4 5" xfId="31739"/>
    <cellStyle name="Normal 3 3 2 4 2 2 5" xfId="4639"/>
    <cellStyle name="Normal 3 3 2 4 2 2 5 2" xfId="11904"/>
    <cellStyle name="Normal 3 3 2 4 2 2 5 2 2" xfId="26282"/>
    <cellStyle name="Normal 3 3 2 4 2 2 5 2 2 2" xfId="55016"/>
    <cellStyle name="Normal 3 3 2 4 2 2 5 2 3" xfId="40692"/>
    <cellStyle name="Normal 3 3 2 4 2 2 5 3" xfId="19119"/>
    <cellStyle name="Normal 3 3 2 4 2 2 5 3 2" xfId="47854"/>
    <cellStyle name="Normal 3 3 2 4 2 2 5 4" xfId="33530"/>
    <cellStyle name="Normal 3 3 2 4 2 2 6" xfId="8311"/>
    <cellStyle name="Normal 3 3 2 4 2 2 6 2" xfId="22700"/>
    <cellStyle name="Normal 3 3 2 4 2 2 6 2 2" xfId="51435"/>
    <cellStyle name="Normal 3 3 2 4 2 2 6 3" xfId="37111"/>
    <cellStyle name="Normal 3 3 2 4 2 2 7" xfId="15537"/>
    <cellStyle name="Normal 3 3 2 4 2 2 7 2" xfId="44273"/>
    <cellStyle name="Normal 3 3 2 4 2 2 8" xfId="29949"/>
    <cellStyle name="Normal 3 3 2 4 2 3" xfId="1118"/>
    <cellStyle name="Normal 3 3 2 4 2 3 2" xfId="2101"/>
    <cellStyle name="Normal 3 3 2 4 2 3 2 2" xfId="3893"/>
    <cellStyle name="Normal 3 3 2 4 2 3 2 2 2" xfId="7552"/>
    <cellStyle name="Normal 3 3 2 4 2 3 2 2 2 2" xfId="14812"/>
    <cellStyle name="Normal 3 3 2 4 2 3 2 2 2 2 2" xfId="29190"/>
    <cellStyle name="Normal 3 3 2 4 2 3 2 2 2 2 2 2" xfId="57924"/>
    <cellStyle name="Normal 3 3 2 4 2 3 2 2 2 2 3" xfId="43600"/>
    <cellStyle name="Normal 3 3 2 4 2 3 2 2 2 3" xfId="22027"/>
    <cellStyle name="Normal 3 3 2 4 2 3 2 2 2 3 2" xfId="50762"/>
    <cellStyle name="Normal 3 3 2 4 2 3 2 2 2 4" xfId="36438"/>
    <cellStyle name="Normal 3 3 2 4 2 3 2 2 3" xfId="11225"/>
    <cellStyle name="Normal 3 3 2 4 2 3 2 2 3 2" xfId="25608"/>
    <cellStyle name="Normal 3 3 2 4 2 3 2 2 3 2 2" xfId="54343"/>
    <cellStyle name="Normal 3 3 2 4 2 3 2 2 3 3" xfId="40019"/>
    <cellStyle name="Normal 3 3 2 4 2 3 2 2 4" xfId="18445"/>
    <cellStyle name="Normal 3 3 2 4 2 3 2 2 4 2" xfId="47181"/>
    <cellStyle name="Normal 3 3 2 4 2 3 2 2 5" xfId="32857"/>
    <cellStyle name="Normal 3 3 2 4 2 3 2 3" xfId="5762"/>
    <cellStyle name="Normal 3 3 2 4 2 3 2 3 2" xfId="13022"/>
    <cellStyle name="Normal 3 3 2 4 2 3 2 3 2 2" xfId="27400"/>
    <cellStyle name="Normal 3 3 2 4 2 3 2 3 2 2 2" xfId="56134"/>
    <cellStyle name="Normal 3 3 2 4 2 3 2 3 2 3" xfId="41810"/>
    <cellStyle name="Normal 3 3 2 4 2 3 2 3 3" xfId="20237"/>
    <cellStyle name="Normal 3 3 2 4 2 3 2 3 3 2" xfId="48972"/>
    <cellStyle name="Normal 3 3 2 4 2 3 2 3 4" xfId="34648"/>
    <cellStyle name="Normal 3 3 2 4 2 3 2 4" xfId="9435"/>
    <cellStyle name="Normal 3 3 2 4 2 3 2 4 2" xfId="23818"/>
    <cellStyle name="Normal 3 3 2 4 2 3 2 4 2 2" xfId="52553"/>
    <cellStyle name="Normal 3 3 2 4 2 3 2 4 3" xfId="38229"/>
    <cellStyle name="Normal 3 3 2 4 2 3 2 5" xfId="16655"/>
    <cellStyle name="Normal 3 3 2 4 2 3 2 5 2" xfId="45391"/>
    <cellStyle name="Normal 3 3 2 4 2 3 2 6" xfId="31067"/>
    <cellStyle name="Normal 3 3 2 4 2 3 3" xfId="2997"/>
    <cellStyle name="Normal 3 3 2 4 2 3 3 2" xfId="6657"/>
    <cellStyle name="Normal 3 3 2 4 2 3 3 2 2" xfId="13917"/>
    <cellStyle name="Normal 3 3 2 4 2 3 3 2 2 2" xfId="28295"/>
    <cellStyle name="Normal 3 3 2 4 2 3 3 2 2 2 2" xfId="57029"/>
    <cellStyle name="Normal 3 3 2 4 2 3 3 2 2 3" xfId="42705"/>
    <cellStyle name="Normal 3 3 2 4 2 3 3 2 3" xfId="21132"/>
    <cellStyle name="Normal 3 3 2 4 2 3 3 2 3 2" xfId="49867"/>
    <cellStyle name="Normal 3 3 2 4 2 3 3 2 4" xfId="35543"/>
    <cellStyle name="Normal 3 3 2 4 2 3 3 3" xfId="10330"/>
    <cellStyle name="Normal 3 3 2 4 2 3 3 3 2" xfId="24713"/>
    <cellStyle name="Normal 3 3 2 4 2 3 3 3 2 2" xfId="53448"/>
    <cellStyle name="Normal 3 3 2 4 2 3 3 3 3" xfId="39124"/>
    <cellStyle name="Normal 3 3 2 4 2 3 3 4" xfId="17550"/>
    <cellStyle name="Normal 3 3 2 4 2 3 3 4 2" xfId="46286"/>
    <cellStyle name="Normal 3 3 2 4 2 3 3 5" xfId="31962"/>
    <cellStyle name="Normal 3 3 2 4 2 3 4" xfId="4862"/>
    <cellStyle name="Normal 3 3 2 4 2 3 4 2" xfId="12127"/>
    <cellStyle name="Normal 3 3 2 4 2 3 4 2 2" xfId="26505"/>
    <cellStyle name="Normal 3 3 2 4 2 3 4 2 2 2" xfId="55239"/>
    <cellStyle name="Normal 3 3 2 4 2 3 4 2 3" xfId="40915"/>
    <cellStyle name="Normal 3 3 2 4 2 3 4 3" xfId="19342"/>
    <cellStyle name="Normal 3 3 2 4 2 3 4 3 2" xfId="48077"/>
    <cellStyle name="Normal 3 3 2 4 2 3 4 4" xfId="33753"/>
    <cellStyle name="Normal 3 3 2 4 2 3 5" xfId="8534"/>
    <cellStyle name="Normal 3 3 2 4 2 3 5 2" xfId="22923"/>
    <cellStyle name="Normal 3 3 2 4 2 3 5 2 2" xfId="51658"/>
    <cellStyle name="Normal 3 3 2 4 2 3 5 3" xfId="37334"/>
    <cellStyle name="Normal 3 3 2 4 2 3 6" xfId="15760"/>
    <cellStyle name="Normal 3 3 2 4 2 3 6 2" xfId="44496"/>
    <cellStyle name="Normal 3 3 2 4 2 3 7" xfId="30172"/>
    <cellStyle name="Normal 3 3 2 4 2 4" xfId="1650"/>
    <cellStyle name="Normal 3 3 2 4 2 4 2" xfId="3446"/>
    <cellStyle name="Normal 3 3 2 4 2 4 2 2" xfId="7105"/>
    <cellStyle name="Normal 3 3 2 4 2 4 2 2 2" xfId="14365"/>
    <cellStyle name="Normal 3 3 2 4 2 4 2 2 2 2" xfId="28743"/>
    <cellStyle name="Normal 3 3 2 4 2 4 2 2 2 2 2" xfId="57477"/>
    <cellStyle name="Normal 3 3 2 4 2 4 2 2 2 3" xfId="43153"/>
    <cellStyle name="Normal 3 3 2 4 2 4 2 2 3" xfId="21580"/>
    <cellStyle name="Normal 3 3 2 4 2 4 2 2 3 2" xfId="50315"/>
    <cellStyle name="Normal 3 3 2 4 2 4 2 2 4" xfId="35991"/>
    <cellStyle name="Normal 3 3 2 4 2 4 2 3" xfId="10778"/>
    <cellStyle name="Normal 3 3 2 4 2 4 2 3 2" xfId="25161"/>
    <cellStyle name="Normal 3 3 2 4 2 4 2 3 2 2" xfId="53896"/>
    <cellStyle name="Normal 3 3 2 4 2 4 2 3 3" xfId="39572"/>
    <cellStyle name="Normal 3 3 2 4 2 4 2 4" xfId="17998"/>
    <cellStyle name="Normal 3 3 2 4 2 4 2 4 2" xfId="46734"/>
    <cellStyle name="Normal 3 3 2 4 2 4 2 5" xfId="32410"/>
    <cellStyle name="Normal 3 3 2 4 2 4 3" xfId="5315"/>
    <cellStyle name="Normal 3 3 2 4 2 4 3 2" xfId="12575"/>
    <cellStyle name="Normal 3 3 2 4 2 4 3 2 2" xfId="26953"/>
    <cellStyle name="Normal 3 3 2 4 2 4 3 2 2 2" xfId="55687"/>
    <cellStyle name="Normal 3 3 2 4 2 4 3 2 3" xfId="41363"/>
    <cellStyle name="Normal 3 3 2 4 2 4 3 3" xfId="19790"/>
    <cellStyle name="Normal 3 3 2 4 2 4 3 3 2" xfId="48525"/>
    <cellStyle name="Normal 3 3 2 4 2 4 3 4" xfId="34201"/>
    <cellStyle name="Normal 3 3 2 4 2 4 4" xfId="8988"/>
    <cellStyle name="Normal 3 3 2 4 2 4 4 2" xfId="23371"/>
    <cellStyle name="Normal 3 3 2 4 2 4 4 2 2" xfId="52106"/>
    <cellStyle name="Normal 3 3 2 4 2 4 4 3" xfId="37782"/>
    <cellStyle name="Normal 3 3 2 4 2 4 5" xfId="16208"/>
    <cellStyle name="Normal 3 3 2 4 2 4 5 2" xfId="44944"/>
    <cellStyle name="Normal 3 3 2 4 2 4 6" xfId="30620"/>
    <cellStyle name="Normal 3 3 2 4 2 5" xfId="2550"/>
    <cellStyle name="Normal 3 3 2 4 2 5 2" xfId="6210"/>
    <cellStyle name="Normal 3 3 2 4 2 5 2 2" xfId="13470"/>
    <cellStyle name="Normal 3 3 2 4 2 5 2 2 2" xfId="27848"/>
    <cellStyle name="Normal 3 3 2 4 2 5 2 2 2 2" xfId="56582"/>
    <cellStyle name="Normal 3 3 2 4 2 5 2 2 3" xfId="42258"/>
    <cellStyle name="Normal 3 3 2 4 2 5 2 3" xfId="20685"/>
    <cellStyle name="Normal 3 3 2 4 2 5 2 3 2" xfId="49420"/>
    <cellStyle name="Normal 3 3 2 4 2 5 2 4" xfId="35096"/>
    <cellStyle name="Normal 3 3 2 4 2 5 3" xfId="9883"/>
    <cellStyle name="Normal 3 3 2 4 2 5 3 2" xfId="24266"/>
    <cellStyle name="Normal 3 3 2 4 2 5 3 2 2" xfId="53001"/>
    <cellStyle name="Normal 3 3 2 4 2 5 3 3" xfId="38677"/>
    <cellStyle name="Normal 3 3 2 4 2 5 4" xfId="17103"/>
    <cellStyle name="Normal 3 3 2 4 2 5 4 2" xfId="45839"/>
    <cellStyle name="Normal 3 3 2 4 2 5 5" xfId="31515"/>
    <cellStyle name="Normal 3 3 2 4 2 6" xfId="4413"/>
    <cellStyle name="Normal 3 3 2 4 2 6 2" xfId="11680"/>
    <cellStyle name="Normal 3 3 2 4 2 6 2 2" xfId="26058"/>
    <cellStyle name="Normal 3 3 2 4 2 6 2 2 2" xfId="54792"/>
    <cellStyle name="Normal 3 3 2 4 2 6 2 3" xfId="40468"/>
    <cellStyle name="Normal 3 3 2 4 2 6 3" xfId="18895"/>
    <cellStyle name="Normal 3 3 2 4 2 6 3 2" xfId="47630"/>
    <cellStyle name="Normal 3 3 2 4 2 6 4" xfId="33306"/>
    <cellStyle name="Normal 3 3 2 4 2 7" xfId="8084"/>
    <cellStyle name="Normal 3 3 2 4 2 7 2" xfId="22476"/>
    <cellStyle name="Normal 3 3 2 4 2 7 2 2" xfId="51211"/>
    <cellStyle name="Normal 3 3 2 4 2 7 3" xfId="36887"/>
    <cellStyle name="Normal 3 3 2 4 2 8" xfId="15313"/>
    <cellStyle name="Normal 3 3 2 4 2 8 2" xfId="44049"/>
    <cellStyle name="Normal 3 3 2 4 2 9" xfId="29725"/>
    <cellStyle name="Normal 3 3 2 4 3" xfId="781"/>
    <cellStyle name="Normal 3 3 2 4 3 2" xfId="1230"/>
    <cellStyle name="Normal 3 3 2 4 3 2 2" xfId="2213"/>
    <cellStyle name="Normal 3 3 2 4 3 2 2 2" xfId="4005"/>
    <cellStyle name="Normal 3 3 2 4 3 2 2 2 2" xfId="7664"/>
    <cellStyle name="Normal 3 3 2 4 3 2 2 2 2 2" xfId="14924"/>
    <cellStyle name="Normal 3 3 2 4 3 2 2 2 2 2 2" xfId="29302"/>
    <cellStyle name="Normal 3 3 2 4 3 2 2 2 2 2 2 2" xfId="58036"/>
    <cellStyle name="Normal 3 3 2 4 3 2 2 2 2 2 3" xfId="43712"/>
    <cellStyle name="Normal 3 3 2 4 3 2 2 2 2 3" xfId="22139"/>
    <cellStyle name="Normal 3 3 2 4 3 2 2 2 2 3 2" xfId="50874"/>
    <cellStyle name="Normal 3 3 2 4 3 2 2 2 2 4" xfId="36550"/>
    <cellStyle name="Normal 3 3 2 4 3 2 2 2 3" xfId="11337"/>
    <cellStyle name="Normal 3 3 2 4 3 2 2 2 3 2" xfId="25720"/>
    <cellStyle name="Normal 3 3 2 4 3 2 2 2 3 2 2" xfId="54455"/>
    <cellStyle name="Normal 3 3 2 4 3 2 2 2 3 3" xfId="40131"/>
    <cellStyle name="Normal 3 3 2 4 3 2 2 2 4" xfId="18557"/>
    <cellStyle name="Normal 3 3 2 4 3 2 2 2 4 2" xfId="47293"/>
    <cellStyle name="Normal 3 3 2 4 3 2 2 2 5" xfId="32969"/>
    <cellStyle name="Normal 3 3 2 4 3 2 2 3" xfId="5874"/>
    <cellStyle name="Normal 3 3 2 4 3 2 2 3 2" xfId="13134"/>
    <cellStyle name="Normal 3 3 2 4 3 2 2 3 2 2" xfId="27512"/>
    <cellStyle name="Normal 3 3 2 4 3 2 2 3 2 2 2" xfId="56246"/>
    <cellStyle name="Normal 3 3 2 4 3 2 2 3 2 3" xfId="41922"/>
    <cellStyle name="Normal 3 3 2 4 3 2 2 3 3" xfId="20349"/>
    <cellStyle name="Normal 3 3 2 4 3 2 2 3 3 2" xfId="49084"/>
    <cellStyle name="Normal 3 3 2 4 3 2 2 3 4" xfId="34760"/>
    <cellStyle name="Normal 3 3 2 4 3 2 2 4" xfId="9547"/>
    <cellStyle name="Normal 3 3 2 4 3 2 2 4 2" xfId="23930"/>
    <cellStyle name="Normal 3 3 2 4 3 2 2 4 2 2" xfId="52665"/>
    <cellStyle name="Normal 3 3 2 4 3 2 2 4 3" xfId="38341"/>
    <cellStyle name="Normal 3 3 2 4 3 2 2 5" xfId="16767"/>
    <cellStyle name="Normal 3 3 2 4 3 2 2 5 2" xfId="45503"/>
    <cellStyle name="Normal 3 3 2 4 3 2 2 6" xfId="31179"/>
    <cellStyle name="Normal 3 3 2 4 3 2 3" xfId="3109"/>
    <cellStyle name="Normal 3 3 2 4 3 2 3 2" xfId="6769"/>
    <cellStyle name="Normal 3 3 2 4 3 2 3 2 2" xfId="14029"/>
    <cellStyle name="Normal 3 3 2 4 3 2 3 2 2 2" xfId="28407"/>
    <cellStyle name="Normal 3 3 2 4 3 2 3 2 2 2 2" xfId="57141"/>
    <cellStyle name="Normal 3 3 2 4 3 2 3 2 2 3" xfId="42817"/>
    <cellStyle name="Normal 3 3 2 4 3 2 3 2 3" xfId="21244"/>
    <cellStyle name="Normal 3 3 2 4 3 2 3 2 3 2" xfId="49979"/>
    <cellStyle name="Normal 3 3 2 4 3 2 3 2 4" xfId="35655"/>
    <cellStyle name="Normal 3 3 2 4 3 2 3 3" xfId="10442"/>
    <cellStyle name="Normal 3 3 2 4 3 2 3 3 2" xfId="24825"/>
    <cellStyle name="Normal 3 3 2 4 3 2 3 3 2 2" xfId="53560"/>
    <cellStyle name="Normal 3 3 2 4 3 2 3 3 3" xfId="39236"/>
    <cellStyle name="Normal 3 3 2 4 3 2 3 4" xfId="17662"/>
    <cellStyle name="Normal 3 3 2 4 3 2 3 4 2" xfId="46398"/>
    <cellStyle name="Normal 3 3 2 4 3 2 3 5" xfId="32074"/>
    <cellStyle name="Normal 3 3 2 4 3 2 4" xfId="4974"/>
    <cellStyle name="Normal 3 3 2 4 3 2 4 2" xfId="12239"/>
    <cellStyle name="Normal 3 3 2 4 3 2 4 2 2" xfId="26617"/>
    <cellStyle name="Normal 3 3 2 4 3 2 4 2 2 2" xfId="55351"/>
    <cellStyle name="Normal 3 3 2 4 3 2 4 2 3" xfId="41027"/>
    <cellStyle name="Normal 3 3 2 4 3 2 4 3" xfId="19454"/>
    <cellStyle name="Normal 3 3 2 4 3 2 4 3 2" xfId="48189"/>
    <cellStyle name="Normal 3 3 2 4 3 2 4 4" xfId="33865"/>
    <cellStyle name="Normal 3 3 2 4 3 2 5" xfId="8646"/>
    <cellStyle name="Normal 3 3 2 4 3 2 5 2" xfId="23035"/>
    <cellStyle name="Normal 3 3 2 4 3 2 5 2 2" xfId="51770"/>
    <cellStyle name="Normal 3 3 2 4 3 2 5 3" xfId="37446"/>
    <cellStyle name="Normal 3 3 2 4 3 2 6" xfId="15872"/>
    <cellStyle name="Normal 3 3 2 4 3 2 6 2" xfId="44608"/>
    <cellStyle name="Normal 3 3 2 4 3 2 7" xfId="30284"/>
    <cellStyle name="Normal 3 3 2 4 3 3" xfId="1766"/>
    <cellStyle name="Normal 3 3 2 4 3 3 2" xfId="3558"/>
    <cellStyle name="Normal 3 3 2 4 3 3 2 2" xfId="7217"/>
    <cellStyle name="Normal 3 3 2 4 3 3 2 2 2" xfId="14477"/>
    <cellStyle name="Normal 3 3 2 4 3 3 2 2 2 2" xfId="28855"/>
    <cellStyle name="Normal 3 3 2 4 3 3 2 2 2 2 2" xfId="57589"/>
    <cellStyle name="Normal 3 3 2 4 3 3 2 2 2 3" xfId="43265"/>
    <cellStyle name="Normal 3 3 2 4 3 3 2 2 3" xfId="21692"/>
    <cellStyle name="Normal 3 3 2 4 3 3 2 2 3 2" xfId="50427"/>
    <cellStyle name="Normal 3 3 2 4 3 3 2 2 4" xfId="36103"/>
    <cellStyle name="Normal 3 3 2 4 3 3 2 3" xfId="10890"/>
    <cellStyle name="Normal 3 3 2 4 3 3 2 3 2" xfId="25273"/>
    <cellStyle name="Normal 3 3 2 4 3 3 2 3 2 2" xfId="54008"/>
    <cellStyle name="Normal 3 3 2 4 3 3 2 3 3" xfId="39684"/>
    <cellStyle name="Normal 3 3 2 4 3 3 2 4" xfId="18110"/>
    <cellStyle name="Normal 3 3 2 4 3 3 2 4 2" xfId="46846"/>
    <cellStyle name="Normal 3 3 2 4 3 3 2 5" xfId="32522"/>
    <cellStyle name="Normal 3 3 2 4 3 3 3" xfId="5427"/>
    <cellStyle name="Normal 3 3 2 4 3 3 3 2" xfId="12687"/>
    <cellStyle name="Normal 3 3 2 4 3 3 3 2 2" xfId="27065"/>
    <cellStyle name="Normal 3 3 2 4 3 3 3 2 2 2" xfId="55799"/>
    <cellStyle name="Normal 3 3 2 4 3 3 3 2 3" xfId="41475"/>
    <cellStyle name="Normal 3 3 2 4 3 3 3 3" xfId="19902"/>
    <cellStyle name="Normal 3 3 2 4 3 3 3 3 2" xfId="48637"/>
    <cellStyle name="Normal 3 3 2 4 3 3 3 4" xfId="34313"/>
    <cellStyle name="Normal 3 3 2 4 3 3 4" xfId="9100"/>
    <cellStyle name="Normal 3 3 2 4 3 3 4 2" xfId="23483"/>
    <cellStyle name="Normal 3 3 2 4 3 3 4 2 2" xfId="52218"/>
    <cellStyle name="Normal 3 3 2 4 3 3 4 3" xfId="37894"/>
    <cellStyle name="Normal 3 3 2 4 3 3 5" xfId="16320"/>
    <cellStyle name="Normal 3 3 2 4 3 3 5 2" xfId="45056"/>
    <cellStyle name="Normal 3 3 2 4 3 3 6" xfId="30732"/>
    <cellStyle name="Normal 3 3 2 4 3 4" xfId="2662"/>
    <cellStyle name="Normal 3 3 2 4 3 4 2" xfId="6322"/>
    <cellStyle name="Normal 3 3 2 4 3 4 2 2" xfId="13582"/>
    <cellStyle name="Normal 3 3 2 4 3 4 2 2 2" xfId="27960"/>
    <cellStyle name="Normal 3 3 2 4 3 4 2 2 2 2" xfId="56694"/>
    <cellStyle name="Normal 3 3 2 4 3 4 2 2 3" xfId="42370"/>
    <cellStyle name="Normal 3 3 2 4 3 4 2 3" xfId="20797"/>
    <cellStyle name="Normal 3 3 2 4 3 4 2 3 2" xfId="49532"/>
    <cellStyle name="Normal 3 3 2 4 3 4 2 4" xfId="35208"/>
    <cellStyle name="Normal 3 3 2 4 3 4 3" xfId="9995"/>
    <cellStyle name="Normal 3 3 2 4 3 4 3 2" xfId="24378"/>
    <cellStyle name="Normal 3 3 2 4 3 4 3 2 2" xfId="53113"/>
    <cellStyle name="Normal 3 3 2 4 3 4 3 3" xfId="38789"/>
    <cellStyle name="Normal 3 3 2 4 3 4 4" xfId="17215"/>
    <cellStyle name="Normal 3 3 2 4 3 4 4 2" xfId="45951"/>
    <cellStyle name="Normal 3 3 2 4 3 4 5" xfId="31627"/>
    <cellStyle name="Normal 3 3 2 4 3 5" xfId="4526"/>
    <cellStyle name="Normal 3 3 2 4 3 5 2" xfId="11792"/>
    <cellStyle name="Normal 3 3 2 4 3 5 2 2" xfId="26170"/>
    <cellStyle name="Normal 3 3 2 4 3 5 2 2 2" xfId="54904"/>
    <cellStyle name="Normal 3 3 2 4 3 5 2 3" xfId="40580"/>
    <cellStyle name="Normal 3 3 2 4 3 5 3" xfId="19007"/>
    <cellStyle name="Normal 3 3 2 4 3 5 3 2" xfId="47742"/>
    <cellStyle name="Normal 3 3 2 4 3 5 4" xfId="33418"/>
    <cellStyle name="Normal 3 3 2 4 3 6" xfId="8199"/>
    <cellStyle name="Normal 3 3 2 4 3 6 2" xfId="22588"/>
    <cellStyle name="Normal 3 3 2 4 3 6 2 2" xfId="51323"/>
    <cellStyle name="Normal 3 3 2 4 3 6 3" xfId="36999"/>
    <cellStyle name="Normal 3 3 2 4 3 7" xfId="15425"/>
    <cellStyle name="Normal 3 3 2 4 3 7 2" xfId="44161"/>
    <cellStyle name="Normal 3 3 2 4 3 8" xfId="29837"/>
    <cellStyle name="Normal 3 3 2 4 4" xfId="1006"/>
    <cellStyle name="Normal 3 3 2 4 4 2" xfId="1989"/>
    <cellStyle name="Normal 3 3 2 4 4 2 2" xfId="3781"/>
    <cellStyle name="Normal 3 3 2 4 4 2 2 2" xfId="7440"/>
    <cellStyle name="Normal 3 3 2 4 4 2 2 2 2" xfId="14700"/>
    <cellStyle name="Normal 3 3 2 4 4 2 2 2 2 2" xfId="29078"/>
    <cellStyle name="Normal 3 3 2 4 4 2 2 2 2 2 2" xfId="57812"/>
    <cellStyle name="Normal 3 3 2 4 4 2 2 2 2 3" xfId="43488"/>
    <cellStyle name="Normal 3 3 2 4 4 2 2 2 3" xfId="21915"/>
    <cellStyle name="Normal 3 3 2 4 4 2 2 2 3 2" xfId="50650"/>
    <cellStyle name="Normal 3 3 2 4 4 2 2 2 4" xfId="36326"/>
    <cellStyle name="Normal 3 3 2 4 4 2 2 3" xfId="11113"/>
    <cellStyle name="Normal 3 3 2 4 4 2 2 3 2" xfId="25496"/>
    <cellStyle name="Normal 3 3 2 4 4 2 2 3 2 2" xfId="54231"/>
    <cellStyle name="Normal 3 3 2 4 4 2 2 3 3" xfId="39907"/>
    <cellStyle name="Normal 3 3 2 4 4 2 2 4" xfId="18333"/>
    <cellStyle name="Normal 3 3 2 4 4 2 2 4 2" xfId="47069"/>
    <cellStyle name="Normal 3 3 2 4 4 2 2 5" xfId="32745"/>
    <cellStyle name="Normal 3 3 2 4 4 2 3" xfId="5650"/>
    <cellStyle name="Normal 3 3 2 4 4 2 3 2" xfId="12910"/>
    <cellStyle name="Normal 3 3 2 4 4 2 3 2 2" xfId="27288"/>
    <cellStyle name="Normal 3 3 2 4 4 2 3 2 2 2" xfId="56022"/>
    <cellStyle name="Normal 3 3 2 4 4 2 3 2 3" xfId="41698"/>
    <cellStyle name="Normal 3 3 2 4 4 2 3 3" xfId="20125"/>
    <cellStyle name="Normal 3 3 2 4 4 2 3 3 2" xfId="48860"/>
    <cellStyle name="Normal 3 3 2 4 4 2 3 4" xfId="34536"/>
    <cellStyle name="Normal 3 3 2 4 4 2 4" xfId="9323"/>
    <cellStyle name="Normal 3 3 2 4 4 2 4 2" xfId="23706"/>
    <cellStyle name="Normal 3 3 2 4 4 2 4 2 2" xfId="52441"/>
    <cellStyle name="Normal 3 3 2 4 4 2 4 3" xfId="38117"/>
    <cellStyle name="Normal 3 3 2 4 4 2 5" xfId="16543"/>
    <cellStyle name="Normal 3 3 2 4 4 2 5 2" xfId="45279"/>
    <cellStyle name="Normal 3 3 2 4 4 2 6" xfId="30955"/>
    <cellStyle name="Normal 3 3 2 4 4 3" xfId="2885"/>
    <cellStyle name="Normal 3 3 2 4 4 3 2" xfId="6545"/>
    <cellStyle name="Normal 3 3 2 4 4 3 2 2" xfId="13805"/>
    <cellStyle name="Normal 3 3 2 4 4 3 2 2 2" xfId="28183"/>
    <cellStyle name="Normal 3 3 2 4 4 3 2 2 2 2" xfId="56917"/>
    <cellStyle name="Normal 3 3 2 4 4 3 2 2 3" xfId="42593"/>
    <cellStyle name="Normal 3 3 2 4 4 3 2 3" xfId="21020"/>
    <cellStyle name="Normal 3 3 2 4 4 3 2 3 2" xfId="49755"/>
    <cellStyle name="Normal 3 3 2 4 4 3 2 4" xfId="35431"/>
    <cellStyle name="Normal 3 3 2 4 4 3 3" xfId="10218"/>
    <cellStyle name="Normal 3 3 2 4 4 3 3 2" xfId="24601"/>
    <cellStyle name="Normal 3 3 2 4 4 3 3 2 2" xfId="53336"/>
    <cellStyle name="Normal 3 3 2 4 4 3 3 3" xfId="39012"/>
    <cellStyle name="Normal 3 3 2 4 4 3 4" xfId="17438"/>
    <cellStyle name="Normal 3 3 2 4 4 3 4 2" xfId="46174"/>
    <cellStyle name="Normal 3 3 2 4 4 3 5" xfId="31850"/>
    <cellStyle name="Normal 3 3 2 4 4 4" xfId="4750"/>
    <cellStyle name="Normal 3 3 2 4 4 4 2" xfId="12015"/>
    <cellStyle name="Normal 3 3 2 4 4 4 2 2" xfId="26393"/>
    <cellStyle name="Normal 3 3 2 4 4 4 2 2 2" xfId="55127"/>
    <cellStyle name="Normal 3 3 2 4 4 4 2 3" xfId="40803"/>
    <cellStyle name="Normal 3 3 2 4 4 4 3" xfId="19230"/>
    <cellStyle name="Normal 3 3 2 4 4 4 3 2" xfId="47965"/>
    <cellStyle name="Normal 3 3 2 4 4 4 4" xfId="33641"/>
    <cellStyle name="Normal 3 3 2 4 4 5" xfId="8422"/>
    <cellStyle name="Normal 3 3 2 4 4 5 2" xfId="22811"/>
    <cellStyle name="Normal 3 3 2 4 4 5 2 2" xfId="51546"/>
    <cellStyle name="Normal 3 3 2 4 4 5 3" xfId="37222"/>
    <cellStyle name="Normal 3 3 2 4 4 6" xfId="15648"/>
    <cellStyle name="Normal 3 3 2 4 4 6 2" xfId="44384"/>
    <cellStyle name="Normal 3 3 2 4 4 7" xfId="30060"/>
    <cellStyle name="Normal 3 3 2 4 5" xfId="1530"/>
    <cellStyle name="Normal 3 3 2 4 5 2" xfId="3334"/>
    <cellStyle name="Normal 3 3 2 4 5 2 2" xfId="6993"/>
    <cellStyle name="Normal 3 3 2 4 5 2 2 2" xfId="14253"/>
    <cellStyle name="Normal 3 3 2 4 5 2 2 2 2" xfId="28631"/>
    <cellStyle name="Normal 3 3 2 4 5 2 2 2 2 2" xfId="57365"/>
    <cellStyle name="Normal 3 3 2 4 5 2 2 2 3" xfId="43041"/>
    <cellStyle name="Normal 3 3 2 4 5 2 2 3" xfId="21468"/>
    <cellStyle name="Normal 3 3 2 4 5 2 2 3 2" xfId="50203"/>
    <cellStyle name="Normal 3 3 2 4 5 2 2 4" xfId="35879"/>
    <cellStyle name="Normal 3 3 2 4 5 2 3" xfId="10666"/>
    <cellStyle name="Normal 3 3 2 4 5 2 3 2" xfId="25049"/>
    <cellStyle name="Normal 3 3 2 4 5 2 3 2 2" xfId="53784"/>
    <cellStyle name="Normal 3 3 2 4 5 2 3 3" xfId="39460"/>
    <cellStyle name="Normal 3 3 2 4 5 2 4" xfId="17886"/>
    <cellStyle name="Normal 3 3 2 4 5 2 4 2" xfId="46622"/>
    <cellStyle name="Normal 3 3 2 4 5 2 5" xfId="32298"/>
    <cellStyle name="Normal 3 3 2 4 5 3" xfId="5203"/>
    <cellStyle name="Normal 3 3 2 4 5 3 2" xfId="12463"/>
    <cellStyle name="Normal 3 3 2 4 5 3 2 2" xfId="26841"/>
    <cellStyle name="Normal 3 3 2 4 5 3 2 2 2" xfId="55575"/>
    <cellStyle name="Normal 3 3 2 4 5 3 2 3" xfId="41251"/>
    <cellStyle name="Normal 3 3 2 4 5 3 3" xfId="19678"/>
    <cellStyle name="Normal 3 3 2 4 5 3 3 2" xfId="48413"/>
    <cellStyle name="Normal 3 3 2 4 5 3 4" xfId="34089"/>
    <cellStyle name="Normal 3 3 2 4 5 4" xfId="8876"/>
    <cellStyle name="Normal 3 3 2 4 5 4 2" xfId="23259"/>
    <cellStyle name="Normal 3 3 2 4 5 4 2 2" xfId="51994"/>
    <cellStyle name="Normal 3 3 2 4 5 4 3" xfId="37670"/>
    <cellStyle name="Normal 3 3 2 4 5 5" xfId="16096"/>
    <cellStyle name="Normal 3 3 2 4 5 5 2" xfId="44832"/>
    <cellStyle name="Normal 3 3 2 4 5 6" xfId="30508"/>
    <cellStyle name="Normal 3 3 2 4 6" xfId="2438"/>
    <cellStyle name="Normal 3 3 2 4 6 2" xfId="6098"/>
    <cellStyle name="Normal 3 3 2 4 6 2 2" xfId="13358"/>
    <cellStyle name="Normal 3 3 2 4 6 2 2 2" xfId="27736"/>
    <cellStyle name="Normal 3 3 2 4 6 2 2 2 2" xfId="56470"/>
    <cellStyle name="Normal 3 3 2 4 6 2 2 3" xfId="42146"/>
    <cellStyle name="Normal 3 3 2 4 6 2 3" xfId="20573"/>
    <cellStyle name="Normal 3 3 2 4 6 2 3 2" xfId="49308"/>
    <cellStyle name="Normal 3 3 2 4 6 2 4" xfId="34984"/>
    <cellStyle name="Normal 3 3 2 4 6 3" xfId="9771"/>
    <cellStyle name="Normal 3 3 2 4 6 3 2" xfId="24154"/>
    <cellStyle name="Normal 3 3 2 4 6 3 2 2" xfId="52889"/>
    <cellStyle name="Normal 3 3 2 4 6 3 3" xfId="38565"/>
    <cellStyle name="Normal 3 3 2 4 6 4" xfId="16991"/>
    <cellStyle name="Normal 3 3 2 4 6 4 2" xfId="45727"/>
    <cellStyle name="Normal 3 3 2 4 6 5" xfId="31403"/>
    <cellStyle name="Normal 3 3 2 4 7" xfId="4297"/>
    <cellStyle name="Normal 3 3 2 4 7 2" xfId="11567"/>
    <cellStyle name="Normal 3 3 2 4 7 2 2" xfId="25946"/>
    <cellStyle name="Normal 3 3 2 4 7 2 2 2" xfId="54680"/>
    <cellStyle name="Normal 3 3 2 4 7 2 3" xfId="40356"/>
    <cellStyle name="Normal 3 3 2 4 7 3" xfId="18783"/>
    <cellStyle name="Normal 3 3 2 4 7 3 2" xfId="47518"/>
    <cellStyle name="Normal 3 3 2 4 7 4" xfId="33194"/>
    <cellStyle name="Normal 3 3 2 4 8" xfId="7966"/>
    <cellStyle name="Normal 3 3 2 4 8 2" xfId="22364"/>
    <cellStyle name="Normal 3 3 2 4 8 2 2" xfId="51099"/>
    <cellStyle name="Normal 3 3 2 4 8 3" xfId="36775"/>
    <cellStyle name="Normal 3 3 2 4 9" xfId="15201"/>
    <cellStyle name="Normal 3 3 2 4 9 2" xfId="43937"/>
    <cellStyle name="Normal 3 3 2 5" xfId="544"/>
    <cellStyle name="Normal 3 3 2 5 2" xfId="838"/>
    <cellStyle name="Normal 3 3 2 5 2 2" xfId="1286"/>
    <cellStyle name="Normal 3 3 2 5 2 2 2" xfId="2269"/>
    <cellStyle name="Normal 3 3 2 5 2 2 2 2" xfId="4061"/>
    <cellStyle name="Normal 3 3 2 5 2 2 2 2 2" xfId="7720"/>
    <cellStyle name="Normal 3 3 2 5 2 2 2 2 2 2" xfId="14980"/>
    <cellStyle name="Normal 3 3 2 5 2 2 2 2 2 2 2" xfId="29358"/>
    <cellStyle name="Normal 3 3 2 5 2 2 2 2 2 2 2 2" xfId="58092"/>
    <cellStyle name="Normal 3 3 2 5 2 2 2 2 2 2 3" xfId="43768"/>
    <cellStyle name="Normal 3 3 2 5 2 2 2 2 2 3" xfId="22195"/>
    <cellStyle name="Normal 3 3 2 5 2 2 2 2 2 3 2" xfId="50930"/>
    <cellStyle name="Normal 3 3 2 5 2 2 2 2 2 4" xfId="36606"/>
    <cellStyle name="Normal 3 3 2 5 2 2 2 2 3" xfId="11393"/>
    <cellStyle name="Normal 3 3 2 5 2 2 2 2 3 2" xfId="25776"/>
    <cellStyle name="Normal 3 3 2 5 2 2 2 2 3 2 2" xfId="54511"/>
    <cellStyle name="Normal 3 3 2 5 2 2 2 2 3 3" xfId="40187"/>
    <cellStyle name="Normal 3 3 2 5 2 2 2 2 4" xfId="18613"/>
    <cellStyle name="Normal 3 3 2 5 2 2 2 2 4 2" xfId="47349"/>
    <cellStyle name="Normal 3 3 2 5 2 2 2 2 5" xfId="33025"/>
    <cellStyle name="Normal 3 3 2 5 2 2 2 3" xfId="5930"/>
    <cellStyle name="Normal 3 3 2 5 2 2 2 3 2" xfId="13190"/>
    <cellStyle name="Normal 3 3 2 5 2 2 2 3 2 2" xfId="27568"/>
    <cellStyle name="Normal 3 3 2 5 2 2 2 3 2 2 2" xfId="56302"/>
    <cellStyle name="Normal 3 3 2 5 2 2 2 3 2 3" xfId="41978"/>
    <cellStyle name="Normal 3 3 2 5 2 2 2 3 3" xfId="20405"/>
    <cellStyle name="Normal 3 3 2 5 2 2 2 3 3 2" xfId="49140"/>
    <cellStyle name="Normal 3 3 2 5 2 2 2 3 4" xfId="34816"/>
    <cellStyle name="Normal 3 3 2 5 2 2 2 4" xfId="9603"/>
    <cellStyle name="Normal 3 3 2 5 2 2 2 4 2" xfId="23986"/>
    <cellStyle name="Normal 3 3 2 5 2 2 2 4 2 2" xfId="52721"/>
    <cellStyle name="Normal 3 3 2 5 2 2 2 4 3" xfId="38397"/>
    <cellStyle name="Normal 3 3 2 5 2 2 2 5" xfId="16823"/>
    <cellStyle name="Normal 3 3 2 5 2 2 2 5 2" xfId="45559"/>
    <cellStyle name="Normal 3 3 2 5 2 2 2 6" xfId="31235"/>
    <cellStyle name="Normal 3 3 2 5 2 2 3" xfId="3165"/>
    <cellStyle name="Normal 3 3 2 5 2 2 3 2" xfId="6825"/>
    <cellStyle name="Normal 3 3 2 5 2 2 3 2 2" xfId="14085"/>
    <cellStyle name="Normal 3 3 2 5 2 2 3 2 2 2" xfId="28463"/>
    <cellStyle name="Normal 3 3 2 5 2 2 3 2 2 2 2" xfId="57197"/>
    <cellStyle name="Normal 3 3 2 5 2 2 3 2 2 3" xfId="42873"/>
    <cellStyle name="Normal 3 3 2 5 2 2 3 2 3" xfId="21300"/>
    <cellStyle name="Normal 3 3 2 5 2 2 3 2 3 2" xfId="50035"/>
    <cellStyle name="Normal 3 3 2 5 2 2 3 2 4" xfId="35711"/>
    <cellStyle name="Normal 3 3 2 5 2 2 3 3" xfId="10498"/>
    <cellStyle name="Normal 3 3 2 5 2 2 3 3 2" xfId="24881"/>
    <cellStyle name="Normal 3 3 2 5 2 2 3 3 2 2" xfId="53616"/>
    <cellStyle name="Normal 3 3 2 5 2 2 3 3 3" xfId="39292"/>
    <cellStyle name="Normal 3 3 2 5 2 2 3 4" xfId="17718"/>
    <cellStyle name="Normal 3 3 2 5 2 2 3 4 2" xfId="46454"/>
    <cellStyle name="Normal 3 3 2 5 2 2 3 5" xfId="32130"/>
    <cellStyle name="Normal 3 3 2 5 2 2 4" xfId="5030"/>
    <cellStyle name="Normal 3 3 2 5 2 2 4 2" xfId="12295"/>
    <cellStyle name="Normal 3 3 2 5 2 2 4 2 2" xfId="26673"/>
    <cellStyle name="Normal 3 3 2 5 2 2 4 2 2 2" xfId="55407"/>
    <cellStyle name="Normal 3 3 2 5 2 2 4 2 3" xfId="41083"/>
    <cellStyle name="Normal 3 3 2 5 2 2 4 3" xfId="19510"/>
    <cellStyle name="Normal 3 3 2 5 2 2 4 3 2" xfId="48245"/>
    <cellStyle name="Normal 3 3 2 5 2 2 4 4" xfId="33921"/>
    <cellStyle name="Normal 3 3 2 5 2 2 5" xfId="8702"/>
    <cellStyle name="Normal 3 3 2 5 2 2 5 2" xfId="23091"/>
    <cellStyle name="Normal 3 3 2 5 2 2 5 2 2" xfId="51826"/>
    <cellStyle name="Normal 3 3 2 5 2 2 5 3" xfId="37502"/>
    <cellStyle name="Normal 3 3 2 5 2 2 6" xfId="15928"/>
    <cellStyle name="Normal 3 3 2 5 2 2 6 2" xfId="44664"/>
    <cellStyle name="Normal 3 3 2 5 2 2 7" xfId="30340"/>
    <cellStyle name="Normal 3 3 2 5 2 3" xfId="1822"/>
    <cellStyle name="Normal 3 3 2 5 2 3 2" xfId="3614"/>
    <cellStyle name="Normal 3 3 2 5 2 3 2 2" xfId="7273"/>
    <cellStyle name="Normal 3 3 2 5 2 3 2 2 2" xfId="14533"/>
    <cellStyle name="Normal 3 3 2 5 2 3 2 2 2 2" xfId="28911"/>
    <cellStyle name="Normal 3 3 2 5 2 3 2 2 2 2 2" xfId="57645"/>
    <cellStyle name="Normal 3 3 2 5 2 3 2 2 2 3" xfId="43321"/>
    <cellStyle name="Normal 3 3 2 5 2 3 2 2 3" xfId="21748"/>
    <cellStyle name="Normal 3 3 2 5 2 3 2 2 3 2" xfId="50483"/>
    <cellStyle name="Normal 3 3 2 5 2 3 2 2 4" xfId="36159"/>
    <cellStyle name="Normal 3 3 2 5 2 3 2 3" xfId="10946"/>
    <cellStyle name="Normal 3 3 2 5 2 3 2 3 2" xfId="25329"/>
    <cellStyle name="Normal 3 3 2 5 2 3 2 3 2 2" xfId="54064"/>
    <cellStyle name="Normal 3 3 2 5 2 3 2 3 3" xfId="39740"/>
    <cellStyle name="Normal 3 3 2 5 2 3 2 4" xfId="18166"/>
    <cellStyle name="Normal 3 3 2 5 2 3 2 4 2" xfId="46902"/>
    <cellStyle name="Normal 3 3 2 5 2 3 2 5" xfId="32578"/>
    <cellStyle name="Normal 3 3 2 5 2 3 3" xfId="5483"/>
    <cellStyle name="Normal 3 3 2 5 2 3 3 2" xfId="12743"/>
    <cellStyle name="Normal 3 3 2 5 2 3 3 2 2" xfId="27121"/>
    <cellStyle name="Normal 3 3 2 5 2 3 3 2 2 2" xfId="55855"/>
    <cellStyle name="Normal 3 3 2 5 2 3 3 2 3" xfId="41531"/>
    <cellStyle name="Normal 3 3 2 5 2 3 3 3" xfId="19958"/>
    <cellStyle name="Normal 3 3 2 5 2 3 3 3 2" xfId="48693"/>
    <cellStyle name="Normal 3 3 2 5 2 3 3 4" xfId="34369"/>
    <cellStyle name="Normal 3 3 2 5 2 3 4" xfId="9156"/>
    <cellStyle name="Normal 3 3 2 5 2 3 4 2" xfId="23539"/>
    <cellStyle name="Normal 3 3 2 5 2 3 4 2 2" xfId="52274"/>
    <cellStyle name="Normal 3 3 2 5 2 3 4 3" xfId="37950"/>
    <cellStyle name="Normal 3 3 2 5 2 3 5" xfId="16376"/>
    <cellStyle name="Normal 3 3 2 5 2 3 5 2" xfId="45112"/>
    <cellStyle name="Normal 3 3 2 5 2 3 6" xfId="30788"/>
    <cellStyle name="Normal 3 3 2 5 2 4" xfId="2718"/>
    <cellStyle name="Normal 3 3 2 5 2 4 2" xfId="6378"/>
    <cellStyle name="Normal 3 3 2 5 2 4 2 2" xfId="13638"/>
    <cellStyle name="Normal 3 3 2 5 2 4 2 2 2" xfId="28016"/>
    <cellStyle name="Normal 3 3 2 5 2 4 2 2 2 2" xfId="56750"/>
    <cellStyle name="Normal 3 3 2 5 2 4 2 2 3" xfId="42426"/>
    <cellStyle name="Normal 3 3 2 5 2 4 2 3" xfId="20853"/>
    <cellStyle name="Normal 3 3 2 5 2 4 2 3 2" xfId="49588"/>
    <cellStyle name="Normal 3 3 2 5 2 4 2 4" xfId="35264"/>
    <cellStyle name="Normal 3 3 2 5 2 4 3" xfId="10051"/>
    <cellStyle name="Normal 3 3 2 5 2 4 3 2" xfId="24434"/>
    <cellStyle name="Normal 3 3 2 5 2 4 3 2 2" xfId="53169"/>
    <cellStyle name="Normal 3 3 2 5 2 4 3 3" xfId="38845"/>
    <cellStyle name="Normal 3 3 2 5 2 4 4" xfId="17271"/>
    <cellStyle name="Normal 3 3 2 5 2 4 4 2" xfId="46007"/>
    <cellStyle name="Normal 3 3 2 5 2 4 5" xfId="31683"/>
    <cellStyle name="Normal 3 3 2 5 2 5" xfId="4583"/>
    <cellStyle name="Normal 3 3 2 5 2 5 2" xfId="11848"/>
    <cellStyle name="Normal 3 3 2 5 2 5 2 2" xfId="26226"/>
    <cellStyle name="Normal 3 3 2 5 2 5 2 2 2" xfId="54960"/>
    <cellStyle name="Normal 3 3 2 5 2 5 2 3" xfId="40636"/>
    <cellStyle name="Normal 3 3 2 5 2 5 3" xfId="19063"/>
    <cellStyle name="Normal 3 3 2 5 2 5 3 2" xfId="47798"/>
    <cellStyle name="Normal 3 3 2 5 2 5 4" xfId="33474"/>
    <cellStyle name="Normal 3 3 2 5 2 6" xfId="8255"/>
    <cellStyle name="Normal 3 3 2 5 2 6 2" xfId="22644"/>
    <cellStyle name="Normal 3 3 2 5 2 6 2 2" xfId="51379"/>
    <cellStyle name="Normal 3 3 2 5 2 6 3" xfId="37055"/>
    <cellStyle name="Normal 3 3 2 5 2 7" xfId="15481"/>
    <cellStyle name="Normal 3 3 2 5 2 7 2" xfId="44217"/>
    <cellStyle name="Normal 3 3 2 5 2 8" xfId="29893"/>
    <cellStyle name="Normal 3 3 2 5 3" xfId="1062"/>
    <cellStyle name="Normal 3 3 2 5 3 2" xfId="2045"/>
    <cellStyle name="Normal 3 3 2 5 3 2 2" xfId="3837"/>
    <cellStyle name="Normal 3 3 2 5 3 2 2 2" xfId="7496"/>
    <cellStyle name="Normal 3 3 2 5 3 2 2 2 2" xfId="14756"/>
    <cellStyle name="Normal 3 3 2 5 3 2 2 2 2 2" xfId="29134"/>
    <cellStyle name="Normal 3 3 2 5 3 2 2 2 2 2 2" xfId="57868"/>
    <cellStyle name="Normal 3 3 2 5 3 2 2 2 2 3" xfId="43544"/>
    <cellStyle name="Normal 3 3 2 5 3 2 2 2 3" xfId="21971"/>
    <cellStyle name="Normal 3 3 2 5 3 2 2 2 3 2" xfId="50706"/>
    <cellStyle name="Normal 3 3 2 5 3 2 2 2 4" xfId="36382"/>
    <cellStyle name="Normal 3 3 2 5 3 2 2 3" xfId="11169"/>
    <cellStyle name="Normal 3 3 2 5 3 2 2 3 2" xfId="25552"/>
    <cellStyle name="Normal 3 3 2 5 3 2 2 3 2 2" xfId="54287"/>
    <cellStyle name="Normal 3 3 2 5 3 2 2 3 3" xfId="39963"/>
    <cellStyle name="Normal 3 3 2 5 3 2 2 4" xfId="18389"/>
    <cellStyle name="Normal 3 3 2 5 3 2 2 4 2" xfId="47125"/>
    <cellStyle name="Normal 3 3 2 5 3 2 2 5" xfId="32801"/>
    <cellStyle name="Normal 3 3 2 5 3 2 3" xfId="5706"/>
    <cellStyle name="Normal 3 3 2 5 3 2 3 2" xfId="12966"/>
    <cellStyle name="Normal 3 3 2 5 3 2 3 2 2" xfId="27344"/>
    <cellStyle name="Normal 3 3 2 5 3 2 3 2 2 2" xfId="56078"/>
    <cellStyle name="Normal 3 3 2 5 3 2 3 2 3" xfId="41754"/>
    <cellStyle name="Normal 3 3 2 5 3 2 3 3" xfId="20181"/>
    <cellStyle name="Normal 3 3 2 5 3 2 3 3 2" xfId="48916"/>
    <cellStyle name="Normal 3 3 2 5 3 2 3 4" xfId="34592"/>
    <cellStyle name="Normal 3 3 2 5 3 2 4" xfId="9379"/>
    <cellStyle name="Normal 3 3 2 5 3 2 4 2" xfId="23762"/>
    <cellStyle name="Normal 3 3 2 5 3 2 4 2 2" xfId="52497"/>
    <cellStyle name="Normal 3 3 2 5 3 2 4 3" xfId="38173"/>
    <cellStyle name="Normal 3 3 2 5 3 2 5" xfId="16599"/>
    <cellStyle name="Normal 3 3 2 5 3 2 5 2" xfId="45335"/>
    <cellStyle name="Normal 3 3 2 5 3 2 6" xfId="31011"/>
    <cellStyle name="Normal 3 3 2 5 3 3" xfId="2941"/>
    <cellStyle name="Normal 3 3 2 5 3 3 2" xfId="6601"/>
    <cellStyle name="Normal 3 3 2 5 3 3 2 2" xfId="13861"/>
    <cellStyle name="Normal 3 3 2 5 3 3 2 2 2" xfId="28239"/>
    <cellStyle name="Normal 3 3 2 5 3 3 2 2 2 2" xfId="56973"/>
    <cellStyle name="Normal 3 3 2 5 3 3 2 2 3" xfId="42649"/>
    <cellStyle name="Normal 3 3 2 5 3 3 2 3" xfId="21076"/>
    <cellStyle name="Normal 3 3 2 5 3 3 2 3 2" xfId="49811"/>
    <cellStyle name="Normal 3 3 2 5 3 3 2 4" xfId="35487"/>
    <cellStyle name="Normal 3 3 2 5 3 3 3" xfId="10274"/>
    <cellStyle name="Normal 3 3 2 5 3 3 3 2" xfId="24657"/>
    <cellStyle name="Normal 3 3 2 5 3 3 3 2 2" xfId="53392"/>
    <cellStyle name="Normal 3 3 2 5 3 3 3 3" xfId="39068"/>
    <cellStyle name="Normal 3 3 2 5 3 3 4" xfId="17494"/>
    <cellStyle name="Normal 3 3 2 5 3 3 4 2" xfId="46230"/>
    <cellStyle name="Normal 3 3 2 5 3 3 5" xfId="31906"/>
    <cellStyle name="Normal 3 3 2 5 3 4" xfId="4806"/>
    <cellStyle name="Normal 3 3 2 5 3 4 2" xfId="12071"/>
    <cellStyle name="Normal 3 3 2 5 3 4 2 2" xfId="26449"/>
    <cellStyle name="Normal 3 3 2 5 3 4 2 2 2" xfId="55183"/>
    <cellStyle name="Normal 3 3 2 5 3 4 2 3" xfId="40859"/>
    <cellStyle name="Normal 3 3 2 5 3 4 3" xfId="19286"/>
    <cellStyle name="Normal 3 3 2 5 3 4 3 2" xfId="48021"/>
    <cellStyle name="Normal 3 3 2 5 3 4 4" xfId="33697"/>
    <cellStyle name="Normal 3 3 2 5 3 5" xfId="8478"/>
    <cellStyle name="Normal 3 3 2 5 3 5 2" xfId="22867"/>
    <cellStyle name="Normal 3 3 2 5 3 5 2 2" xfId="51602"/>
    <cellStyle name="Normal 3 3 2 5 3 5 3" xfId="37278"/>
    <cellStyle name="Normal 3 3 2 5 3 6" xfId="15704"/>
    <cellStyle name="Normal 3 3 2 5 3 6 2" xfId="44440"/>
    <cellStyle name="Normal 3 3 2 5 3 7" xfId="30116"/>
    <cellStyle name="Normal 3 3 2 5 4" xfId="1593"/>
    <cellStyle name="Normal 3 3 2 5 4 2" xfId="3390"/>
    <cellStyle name="Normal 3 3 2 5 4 2 2" xfId="7049"/>
    <cellStyle name="Normal 3 3 2 5 4 2 2 2" xfId="14309"/>
    <cellStyle name="Normal 3 3 2 5 4 2 2 2 2" xfId="28687"/>
    <cellStyle name="Normal 3 3 2 5 4 2 2 2 2 2" xfId="57421"/>
    <cellStyle name="Normal 3 3 2 5 4 2 2 2 3" xfId="43097"/>
    <cellStyle name="Normal 3 3 2 5 4 2 2 3" xfId="21524"/>
    <cellStyle name="Normal 3 3 2 5 4 2 2 3 2" xfId="50259"/>
    <cellStyle name="Normal 3 3 2 5 4 2 2 4" xfId="35935"/>
    <cellStyle name="Normal 3 3 2 5 4 2 3" xfId="10722"/>
    <cellStyle name="Normal 3 3 2 5 4 2 3 2" xfId="25105"/>
    <cellStyle name="Normal 3 3 2 5 4 2 3 2 2" xfId="53840"/>
    <cellStyle name="Normal 3 3 2 5 4 2 3 3" xfId="39516"/>
    <cellStyle name="Normal 3 3 2 5 4 2 4" xfId="17942"/>
    <cellStyle name="Normal 3 3 2 5 4 2 4 2" xfId="46678"/>
    <cellStyle name="Normal 3 3 2 5 4 2 5" xfId="32354"/>
    <cellStyle name="Normal 3 3 2 5 4 3" xfId="5259"/>
    <cellStyle name="Normal 3 3 2 5 4 3 2" xfId="12519"/>
    <cellStyle name="Normal 3 3 2 5 4 3 2 2" xfId="26897"/>
    <cellStyle name="Normal 3 3 2 5 4 3 2 2 2" xfId="55631"/>
    <cellStyle name="Normal 3 3 2 5 4 3 2 3" xfId="41307"/>
    <cellStyle name="Normal 3 3 2 5 4 3 3" xfId="19734"/>
    <cellStyle name="Normal 3 3 2 5 4 3 3 2" xfId="48469"/>
    <cellStyle name="Normal 3 3 2 5 4 3 4" xfId="34145"/>
    <cellStyle name="Normal 3 3 2 5 4 4" xfId="8932"/>
    <cellStyle name="Normal 3 3 2 5 4 4 2" xfId="23315"/>
    <cellStyle name="Normal 3 3 2 5 4 4 2 2" xfId="52050"/>
    <cellStyle name="Normal 3 3 2 5 4 4 3" xfId="37726"/>
    <cellStyle name="Normal 3 3 2 5 4 5" xfId="16152"/>
    <cellStyle name="Normal 3 3 2 5 4 5 2" xfId="44888"/>
    <cellStyle name="Normal 3 3 2 5 4 6" xfId="30564"/>
    <cellStyle name="Normal 3 3 2 5 5" xfId="2494"/>
    <cellStyle name="Normal 3 3 2 5 5 2" xfId="6154"/>
    <cellStyle name="Normal 3 3 2 5 5 2 2" xfId="13414"/>
    <cellStyle name="Normal 3 3 2 5 5 2 2 2" xfId="27792"/>
    <cellStyle name="Normal 3 3 2 5 5 2 2 2 2" xfId="56526"/>
    <cellStyle name="Normal 3 3 2 5 5 2 2 3" xfId="42202"/>
    <cellStyle name="Normal 3 3 2 5 5 2 3" xfId="20629"/>
    <cellStyle name="Normal 3 3 2 5 5 2 3 2" xfId="49364"/>
    <cellStyle name="Normal 3 3 2 5 5 2 4" xfId="35040"/>
    <cellStyle name="Normal 3 3 2 5 5 3" xfId="9827"/>
    <cellStyle name="Normal 3 3 2 5 5 3 2" xfId="24210"/>
    <cellStyle name="Normal 3 3 2 5 5 3 2 2" xfId="52945"/>
    <cellStyle name="Normal 3 3 2 5 5 3 3" xfId="38621"/>
    <cellStyle name="Normal 3 3 2 5 5 4" xfId="17047"/>
    <cellStyle name="Normal 3 3 2 5 5 4 2" xfId="45783"/>
    <cellStyle name="Normal 3 3 2 5 5 5" xfId="31459"/>
    <cellStyle name="Normal 3 3 2 5 6" xfId="4356"/>
    <cellStyle name="Normal 3 3 2 5 6 2" xfId="11624"/>
    <cellStyle name="Normal 3 3 2 5 6 2 2" xfId="26002"/>
    <cellStyle name="Normal 3 3 2 5 6 2 2 2" xfId="54736"/>
    <cellStyle name="Normal 3 3 2 5 6 2 3" xfId="40412"/>
    <cellStyle name="Normal 3 3 2 5 6 3" xfId="18839"/>
    <cellStyle name="Normal 3 3 2 5 6 3 2" xfId="47574"/>
    <cellStyle name="Normal 3 3 2 5 6 4" xfId="33250"/>
    <cellStyle name="Normal 3 3 2 5 7" xfId="8027"/>
    <cellStyle name="Normal 3 3 2 5 7 2" xfId="22420"/>
    <cellStyle name="Normal 3 3 2 5 7 2 2" xfId="51155"/>
    <cellStyle name="Normal 3 3 2 5 7 3" xfId="36831"/>
    <cellStyle name="Normal 3 3 2 5 8" xfId="15257"/>
    <cellStyle name="Normal 3 3 2 5 8 2" xfId="43993"/>
    <cellStyle name="Normal 3 3 2 5 9" xfId="29669"/>
    <cellStyle name="Normal 3 3 2 6" xfId="723"/>
    <cellStyle name="Normal 3 3 2 6 2" xfId="1174"/>
    <cellStyle name="Normal 3 3 2 6 2 2" xfId="2157"/>
    <cellStyle name="Normal 3 3 2 6 2 2 2" xfId="3949"/>
    <cellStyle name="Normal 3 3 2 6 2 2 2 2" xfId="7608"/>
    <cellStyle name="Normal 3 3 2 6 2 2 2 2 2" xfId="14868"/>
    <cellStyle name="Normal 3 3 2 6 2 2 2 2 2 2" xfId="29246"/>
    <cellStyle name="Normal 3 3 2 6 2 2 2 2 2 2 2" xfId="57980"/>
    <cellStyle name="Normal 3 3 2 6 2 2 2 2 2 3" xfId="43656"/>
    <cellStyle name="Normal 3 3 2 6 2 2 2 2 3" xfId="22083"/>
    <cellStyle name="Normal 3 3 2 6 2 2 2 2 3 2" xfId="50818"/>
    <cellStyle name="Normal 3 3 2 6 2 2 2 2 4" xfId="36494"/>
    <cellStyle name="Normal 3 3 2 6 2 2 2 3" xfId="11281"/>
    <cellStyle name="Normal 3 3 2 6 2 2 2 3 2" xfId="25664"/>
    <cellStyle name="Normal 3 3 2 6 2 2 2 3 2 2" xfId="54399"/>
    <cellStyle name="Normal 3 3 2 6 2 2 2 3 3" xfId="40075"/>
    <cellStyle name="Normal 3 3 2 6 2 2 2 4" xfId="18501"/>
    <cellStyle name="Normal 3 3 2 6 2 2 2 4 2" xfId="47237"/>
    <cellStyle name="Normal 3 3 2 6 2 2 2 5" xfId="32913"/>
    <cellStyle name="Normal 3 3 2 6 2 2 3" xfId="5818"/>
    <cellStyle name="Normal 3 3 2 6 2 2 3 2" xfId="13078"/>
    <cellStyle name="Normal 3 3 2 6 2 2 3 2 2" xfId="27456"/>
    <cellStyle name="Normal 3 3 2 6 2 2 3 2 2 2" xfId="56190"/>
    <cellStyle name="Normal 3 3 2 6 2 2 3 2 3" xfId="41866"/>
    <cellStyle name="Normal 3 3 2 6 2 2 3 3" xfId="20293"/>
    <cellStyle name="Normal 3 3 2 6 2 2 3 3 2" xfId="49028"/>
    <cellStyle name="Normal 3 3 2 6 2 2 3 4" xfId="34704"/>
    <cellStyle name="Normal 3 3 2 6 2 2 4" xfId="9491"/>
    <cellStyle name="Normal 3 3 2 6 2 2 4 2" xfId="23874"/>
    <cellStyle name="Normal 3 3 2 6 2 2 4 2 2" xfId="52609"/>
    <cellStyle name="Normal 3 3 2 6 2 2 4 3" xfId="38285"/>
    <cellStyle name="Normal 3 3 2 6 2 2 5" xfId="16711"/>
    <cellStyle name="Normal 3 3 2 6 2 2 5 2" xfId="45447"/>
    <cellStyle name="Normal 3 3 2 6 2 2 6" xfId="31123"/>
    <cellStyle name="Normal 3 3 2 6 2 3" xfId="3053"/>
    <cellStyle name="Normal 3 3 2 6 2 3 2" xfId="6713"/>
    <cellStyle name="Normal 3 3 2 6 2 3 2 2" xfId="13973"/>
    <cellStyle name="Normal 3 3 2 6 2 3 2 2 2" xfId="28351"/>
    <cellStyle name="Normal 3 3 2 6 2 3 2 2 2 2" xfId="57085"/>
    <cellStyle name="Normal 3 3 2 6 2 3 2 2 3" xfId="42761"/>
    <cellStyle name="Normal 3 3 2 6 2 3 2 3" xfId="21188"/>
    <cellStyle name="Normal 3 3 2 6 2 3 2 3 2" xfId="49923"/>
    <cellStyle name="Normal 3 3 2 6 2 3 2 4" xfId="35599"/>
    <cellStyle name="Normal 3 3 2 6 2 3 3" xfId="10386"/>
    <cellStyle name="Normal 3 3 2 6 2 3 3 2" xfId="24769"/>
    <cellStyle name="Normal 3 3 2 6 2 3 3 2 2" xfId="53504"/>
    <cellStyle name="Normal 3 3 2 6 2 3 3 3" xfId="39180"/>
    <cellStyle name="Normal 3 3 2 6 2 3 4" xfId="17606"/>
    <cellStyle name="Normal 3 3 2 6 2 3 4 2" xfId="46342"/>
    <cellStyle name="Normal 3 3 2 6 2 3 5" xfId="32018"/>
    <cellStyle name="Normal 3 3 2 6 2 4" xfId="4918"/>
    <cellStyle name="Normal 3 3 2 6 2 4 2" xfId="12183"/>
    <cellStyle name="Normal 3 3 2 6 2 4 2 2" xfId="26561"/>
    <cellStyle name="Normal 3 3 2 6 2 4 2 2 2" xfId="55295"/>
    <cellStyle name="Normal 3 3 2 6 2 4 2 3" xfId="40971"/>
    <cellStyle name="Normal 3 3 2 6 2 4 3" xfId="19398"/>
    <cellStyle name="Normal 3 3 2 6 2 4 3 2" xfId="48133"/>
    <cellStyle name="Normal 3 3 2 6 2 4 4" xfId="33809"/>
    <cellStyle name="Normal 3 3 2 6 2 5" xfId="8590"/>
    <cellStyle name="Normal 3 3 2 6 2 5 2" xfId="22979"/>
    <cellStyle name="Normal 3 3 2 6 2 5 2 2" xfId="51714"/>
    <cellStyle name="Normal 3 3 2 6 2 5 3" xfId="37390"/>
    <cellStyle name="Normal 3 3 2 6 2 6" xfId="15816"/>
    <cellStyle name="Normal 3 3 2 6 2 6 2" xfId="44552"/>
    <cellStyle name="Normal 3 3 2 6 2 7" xfId="30228"/>
    <cellStyle name="Normal 3 3 2 6 3" xfId="1710"/>
    <cellStyle name="Normal 3 3 2 6 3 2" xfId="3502"/>
    <cellStyle name="Normal 3 3 2 6 3 2 2" xfId="7161"/>
    <cellStyle name="Normal 3 3 2 6 3 2 2 2" xfId="14421"/>
    <cellStyle name="Normal 3 3 2 6 3 2 2 2 2" xfId="28799"/>
    <cellStyle name="Normal 3 3 2 6 3 2 2 2 2 2" xfId="57533"/>
    <cellStyle name="Normal 3 3 2 6 3 2 2 2 3" xfId="43209"/>
    <cellStyle name="Normal 3 3 2 6 3 2 2 3" xfId="21636"/>
    <cellStyle name="Normal 3 3 2 6 3 2 2 3 2" xfId="50371"/>
    <cellStyle name="Normal 3 3 2 6 3 2 2 4" xfId="36047"/>
    <cellStyle name="Normal 3 3 2 6 3 2 3" xfId="10834"/>
    <cellStyle name="Normal 3 3 2 6 3 2 3 2" xfId="25217"/>
    <cellStyle name="Normal 3 3 2 6 3 2 3 2 2" xfId="53952"/>
    <cellStyle name="Normal 3 3 2 6 3 2 3 3" xfId="39628"/>
    <cellStyle name="Normal 3 3 2 6 3 2 4" xfId="18054"/>
    <cellStyle name="Normal 3 3 2 6 3 2 4 2" xfId="46790"/>
    <cellStyle name="Normal 3 3 2 6 3 2 5" xfId="32466"/>
    <cellStyle name="Normal 3 3 2 6 3 3" xfId="5371"/>
    <cellStyle name="Normal 3 3 2 6 3 3 2" xfId="12631"/>
    <cellStyle name="Normal 3 3 2 6 3 3 2 2" xfId="27009"/>
    <cellStyle name="Normal 3 3 2 6 3 3 2 2 2" xfId="55743"/>
    <cellStyle name="Normal 3 3 2 6 3 3 2 3" xfId="41419"/>
    <cellStyle name="Normal 3 3 2 6 3 3 3" xfId="19846"/>
    <cellStyle name="Normal 3 3 2 6 3 3 3 2" xfId="48581"/>
    <cellStyle name="Normal 3 3 2 6 3 3 4" xfId="34257"/>
    <cellStyle name="Normal 3 3 2 6 3 4" xfId="9044"/>
    <cellStyle name="Normal 3 3 2 6 3 4 2" xfId="23427"/>
    <cellStyle name="Normal 3 3 2 6 3 4 2 2" xfId="52162"/>
    <cellStyle name="Normal 3 3 2 6 3 4 3" xfId="37838"/>
    <cellStyle name="Normal 3 3 2 6 3 5" xfId="16264"/>
    <cellStyle name="Normal 3 3 2 6 3 5 2" xfId="45000"/>
    <cellStyle name="Normal 3 3 2 6 3 6" xfId="30676"/>
    <cellStyle name="Normal 3 3 2 6 4" xfId="2606"/>
    <cellStyle name="Normal 3 3 2 6 4 2" xfId="6266"/>
    <cellStyle name="Normal 3 3 2 6 4 2 2" xfId="13526"/>
    <cellStyle name="Normal 3 3 2 6 4 2 2 2" xfId="27904"/>
    <cellStyle name="Normal 3 3 2 6 4 2 2 2 2" xfId="56638"/>
    <cellStyle name="Normal 3 3 2 6 4 2 2 3" xfId="42314"/>
    <cellStyle name="Normal 3 3 2 6 4 2 3" xfId="20741"/>
    <cellStyle name="Normal 3 3 2 6 4 2 3 2" xfId="49476"/>
    <cellStyle name="Normal 3 3 2 6 4 2 4" xfId="35152"/>
    <cellStyle name="Normal 3 3 2 6 4 3" xfId="9939"/>
    <cellStyle name="Normal 3 3 2 6 4 3 2" xfId="24322"/>
    <cellStyle name="Normal 3 3 2 6 4 3 2 2" xfId="53057"/>
    <cellStyle name="Normal 3 3 2 6 4 3 3" xfId="38733"/>
    <cellStyle name="Normal 3 3 2 6 4 4" xfId="17159"/>
    <cellStyle name="Normal 3 3 2 6 4 4 2" xfId="45895"/>
    <cellStyle name="Normal 3 3 2 6 4 5" xfId="31571"/>
    <cellStyle name="Normal 3 3 2 6 5" xfId="4470"/>
    <cellStyle name="Normal 3 3 2 6 5 2" xfId="11736"/>
    <cellStyle name="Normal 3 3 2 6 5 2 2" xfId="26114"/>
    <cellStyle name="Normal 3 3 2 6 5 2 2 2" xfId="54848"/>
    <cellStyle name="Normal 3 3 2 6 5 2 3" xfId="40524"/>
    <cellStyle name="Normal 3 3 2 6 5 3" xfId="18951"/>
    <cellStyle name="Normal 3 3 2 6 5 3 2" xfId="47686"/>
    <cellStyle name="Normal 3 3 2 6 5 4" xfId="33362"/>
    <cellStyle name="Normal 3 3 2 6 6" xfId="8143"/>
    <cellStyle name="Normal 3 3 2 6 6 2" xfId="22532"/>
    <cellStyle name="Normal 3 3 2 6 6 2 2" xfId="51267"/>
    <cellStyle name="Normal 3 3 2 6 6 3" xfId="36943"/>
    <cellStyle name="Normal 3 3 2 6 7" xfId="15369"/>
    <cellStyle name="Normal 3 3 2 6 7 2" xfId="44105"/>
    <cellStyle name="Normal 3 3 2 6 8" xfId="29781"/>
    <cellStyle name="Normal 3 3 2 7" xfId="950"/>
    <cellStyle name="Normal 3 3 2 7 2" xfId="1933"/>
    <cellStyle name="Normal 3 3 2 7 2 2" xfId="3725"/>
    <cellStyle name="Normal 3 3 2 7 2 2 2" xfId="7384"/>
    <cellStyle name="Normal 3 3 2 7 2 2 2 2" xfId="14644"/>
    <cellStyle name="Normal 3 3 2 7 2 2 2 2 2" xfId="29022"/>
    <cellStyle name="Normal 3 3 2 7 2 2 2 2 2 2" xfId="57756"/>
    <cellStyle name="Normal 3 3 2 7 2 2 2 2 3" xfId="43432"/>
    <cellStyle name="Normal 3 3 2 7 2 2 2 3" xfId="21859"/>
    <cellStyle name="Normal 3 3 2 7 2 2 2 3 2" xfId="50594"/>
    <cellStyle name="Normal 3 3 2 7 2 2 2 4" xfId="36270"/>
    <cellStyle name="Normal 3 3 2 7 2 2 3" xfId="11057"/>
    <cellStyle name="Normal 3 3 2 7 2 2 3 2" xfId="25440"/>
    <cellStyle name="Normal 3 3 2 7 2 2 3 2 2" xfId="54175"/>
    <cellStyle name="Normal 3 3 2 7 2 2 3 3" xfId="39851"/>
    <cellStyle name="Normal 3 3 2 7 2 2 4" xfId="18277"/>
    <cellStyle name="Normal 3 3 2 7 2 2 4 2" xfId="47013"/>
    <cellStyle name="Normal 3 3 2 7 2 2 5" xfId="32689"/>
    <cellStyle name="Normal 3 3 2 7 2 3" xfId="5594"/>
    <cellStyle name="Normal 3 3 2 7 2 3 2" xfId="12854"/>
    <cellStyle name="Normal 3 3 2 7 2 3 2 2" xfId="27232"/>
    <cellStyle name="Normal 3 3 2 7 2 3 2 2 2" xfId="55966"/>
    <cellStyle name="Normal 3 3 2 7 2 3 2 3" xfId="41642"/>
    <cellStyle name="Normal 3 3 2 7 2 3 3" xfId="20069"/>
    <cellStyle name="Normal 3 3 2 7 2 3 3 2" xfId="48804"/>
    <cellStyle name="Normal 3 3 2 7 2 3 4" xfId="34480"/>
    <cellStyle name="Normal 3 3 2 7 2 4" xfId="9267"/>
    <cellStyle name="Normal 3 3 2 7 2 4 2" xfId="23650"/>
    <cellStyle name="Normal 3 3 2 7 2 4 2 2" xfId="52385"/>
    <cellStyle name="Normal 3 3 2 7 2 4 3" xfId="38061"/>
    <cellStyle name="Normal 3 3 2 7 2 5" xfId="16487"/>
    <cellStyle name="Normal 3 3 2 7 2 5 2" xfId="45223"/>
    <cellStyle name="Normal 3 3 2 7 2 6" xfId="30899"/>
    <cellStyle name="Normal 3 3 2 7 3" xfId="2829"/>
    <cellStyle name="Normal 3 3 2 7 3 2" xfId="6489"/>
    <cellStyle name="Normal 3 3 2 7 3 2 2" xfId="13749"/>
    <cellStyle name="Normal 3 3 2 7 3 2 2 2" xfId="28127"/>
    <cellStyle name="Normal 3 3 2 7 3 2 2 2 2" xfId="56861"/>
    <cellStyle name="Normal 3 3 2 7 3 2 2 3" xfId="42537"/>
    <cellStyle name="Normal 3 3 2 7 3 2 3" xfId="20964"/>
    <cellStyle name="Normal 3 3 2 7 3 2 3 2" xfId="49699"/>
    <cellStyle name="Normal 3 3 2 7 3 2 4" xfId="35375"/>
    <cellStyle name="Normal 3 3 2 7 3 3" xfId="10162"/>
    <cellStyle name="Normal 3 3 2 7 3 3 2" xfId="24545"/>
    <cellStyle name="Normal 3 3 2 7 3 3 2 2" xfId="53280"/>
    <cellStyle name="Normal 3 3 2 7 3 3 3" xfId="38956"/>
    <cellStyle name="Normal 3 3 2 7 3 4" xfId="17382"/>
    <cellStyle name="Normal 3 3 2 7 3 4 2" xfId="46118"/>
    <cellStyle name="Normal 3 3 2 7 3 5" xfId="31794"/>
    <cellStyle name="Normal 3 3 2 7 4" xfId="4694"/>
    <cellStyle name="Normal 3 3 2 7 4 2" xfId="11959"/>
    <cellStyle name="Normal 3 3 2 7 4 2 2" xfId="26337"/>
    <cellStyle name="Normal 3 3 2 7 4 2 2 2" xfId="55071"/>
    <cellStyle name="Normal 3 3 2 7 4 2 3" xfId="40747"/>
    <cellStyle name="Normal 3 3 2 7 4 3" xfId="19174"/>
    <cellStyle name="Normal 3 3 2 7 4 3 2" xfId="47909"/>
    <cellStyle name="Normal 3 3 2 7 4 4" xfId="33585"/>
    <cellStyle name="Normal 3 3 2 7 5" xfId="8366"/>
    <cellStyle name="Normal 3 3 2 7 5 2" xfId="22755"/>
    <cellStyle name="Normal 3 3 2 7 5 2 2" xfId="51490"/>
    <cellStyle name="Normal 3 3 2 7 5 3" xfId="37166"/>
    <cellStyle name="Normal 3 3 2 7 6" xfId="15592"/>
    <cellStyle name="Normal 3 3 2 7 6 2" xfId="44328"/>
    <cellStyle name="Normal 3 3 2 7 7" xfId="30004"/>
    <cellStyle name="Normal 3 3 2 8" xfId="1454"/>
    <cellStyle name="Normal 3 3 2 8 2" xfId="3278"/>
    <cellStyle name="Normal 3 3 2 8 2 2" xfId="6937"/>
    <cellStyle name="Normal 3 3 2 8 2 2 2" xfId="14197"/>
    <cellStyle name="Normal 3 3 2 8 2 2 2 2" xfId="28575"/>
    <cellStyle name="Normal 3 3 2 8 2 2 2 2 2" xfId="57309"/>
    <cellStyle name="Normal 3 3 2 8 2 2 2 3" xfId="42985"/>
    <cellStyle name="Normal 3 3 2 8 2 2 3" xfId="21412"/>
    <cellStyle name="Normal 3 3 2 8 2 2 3 2" xfId="50147"/>
    <cellStyle name="Normal 3 3 2 8 2 2 4" xfId="35823"/>
    <cellStyle name="Normal 3 3 2 8 2 3" xfId="10610"/>
    <cellStyle name="Normal 3 3 2 8 2 3 2" xfId="24993"/>
    <cellStyle name="Normal 3 3 2 8 2 3 2 2" xfId="53728"/>
    <cellStyle name="Normal 3 3 2 8 2 3 3" xfId="39404"/>
    <cellStyle name="Normal 3 3 2 8 2 4" xfId="17830"/>
    <cellStyle name="Normal 3 3 2 8 2 4 2" xfId="46566"/>
    <cellStyle name="Normal 3 3 2 8 2 5" xfId="32242"/>
    <cellStyle name="Normal 3 3 2 8 3" xfId="5145"/>
    <cellStyle name="Normal 3 3 2 8 3 2" xfId="12407"/>
    <cellStyle name="Normal 3 3 2 8 3 2 2" xfId="26785"/>
    <cellStyle name="Normal 3 3 2 8 3 2 2 2" xfId="55519"/>
    <cellStyle name="Normal 3 3 2 8 3 2 3" xfId="41195"/>
    <cellStyle name="Normal 3 3 2 8 3 3" xfId="19622"/>
    <cellStyle name="Normal 3 3 2 8 3 3 2" xfId="48357"/>
    <cellStyle name="Normal 3 3 2 8 3 4" xfId="34033"/>
    <cellStyle name="Normal 3 3 2 8 4" xfId="8817"/>
    <cellStyle name="Normal 3 3 2 8 4 2" xfId="23203"/>
    <cellStyle name="Normal 3 3 2 8 4 2 2" xfId="51938"/>
    <cellStyle name="Normal 3 3 2 8 4 3" xfId="37614"/>
    <cellStyle name="Normal 3 3 2 8 5" xfId="16040"/>
    <cellStyle name="Normal 3 3 2 8 5 2" xfId="44776"/>
    <cellStyle name="Normal 3 3 2 8 6" xfId="30452"/>
    <cellStyle name="Normal 3 3 2 9" xfId="2382"/>
    <cellStyle name="Normal 3 3 2 9 2" xfId="6042"/>
    <cellStyle name="Normal 3 3 2 9 2 2" xfId="13302"/>
    <cellStyle name="Normal 3 3 2 9 2 2 2" xfId="27680"/>
    <cellStyle name="Normal 3 3 2 9 2 2 2 2" xfId="56414"/>
    <cellStyle name="Normal 3 3 2 9 2 2 3" xfId="42090"/>
    <cellStyle name="Normal 3 3 2 9 2 3" xfId="20517"/>
    <cellStyle name="Normal 3 3 2 9 2 3 2" xfId="49252"/>
    <cellStyle name="Normal 3 3 2 9 2 4" xfId="34928"/>
    <cellStyle name="Normal 3 3 2 9 3" xfId="9715"/>
    <cellStyle name="Normal 3 3 2 9 3 2" xfId="24098"/>
    <cellStyle name="Normal 3 3 2 9 3 2 2" xfId="52833"/>
    <cellStyle name="Normal 3 3 2 9 3 3" xfId="38509"/>
    <cellStyle name="Normal 3 3 2 9 4" xfId="16935"/>
    <cellStyle name="Normal 3 3 2 9 4 2" xfId="45671"/>
    <cellStyle name="Normal 3 3 2 9 5" xfId="31347"/>
    <cellStyle name="Normal 3 3 3" xfId="268"/>
    <cellStyle name="Normal 3 3 3 10" xfId="7910"/>
    <cellStyle name="Normal 3 3 3 10 2" xfId="22315"/>
    <cellStyle name="Normal 3 3 3 10 2 2" xfId="51050"/>
    <cellStyle name="Normal 3 3 3 10 3" xfId="36726"/>
    <cellStyle name="Normal 3 3 3 11" xfId="15152"/>
    <cellStyle name="Normal 3 3 3 11 2" xfId="43888"/>
    <cellStyle name="Normal 3 3 3 12" xfId="29564"/>
    <cellStyle name="Normal 3 3 3 2" xfId="358"/>
    <cellStyle name="Normal 3 3 3 2 10" xfId="15180"/>
    <cellStyle name="Normal 3 3 3 2 10 2" xfId="43916"/>
    <cellStyle name="Normal 3 3 3 2 11" xfId="29592"/>
    <cellStyle name="Normal 3 3 3 2 2" xfId="458"/>
    <cellStyle name="Normal 3 3 3 2 2 10" xfId="29648"/>
    <cellStyle name="Normal 3 3 3 2 2 2" xfId="658"/>
    <cellStyle name="Normal 3 3 3 2 2 2 2" xfId="930"/>
    <cellStyle name="Normal 3 3 3 2 2 2 2 2" xfId="1377"/>
    <cellStyle name="Normal 3 3 3 2 2 2 2 2 2" xfId="2360"/>
    <cellStyle name="Normal 3 3 3 2 2 2 2 2 2 2" xfId="4152"/>
    <cellStyle name="Normal 3 3 3 2 2 2 2 2 2 2 2" xfId="7811"/>
    <cellStyle name="Normal 3 3 3 2 2 2 2 2 2 2 2 2" xfId="15071"/>
    <cellStyle name="Normal 3 3 3 2 2 2 2 2 2 2 2 2 2" xfId="29449"/>
    <cellStyle name="Normal 3 3 3 2 2 2 2 2 2 2 2 2 2 2" xfId="58183"/>
    <cellStyle name="Normal 3 3 3 2 2 2 2 2 2 2 2 2 3" xfId="43859"/>
    <cellStyle name="Normal 3 3 3 2 2 2 2 2 2 2 2 3" xfId="22286"/>
    <cellStyle name="Normal 3 3 3 2 2 2 2 2 2 2 2 3 2" xfId="51021"/>
    <cellStyle name="Normal 3 3 3 2 2 2 2 2 2 2 2 4" xfId="36697"/>
    <cellStyle name="Normal 3 3 3 2 2 2 2 2 2 2 3" xfId="11484"/>
    <cellStyle name="Normal 3 3 3 2 2 2 2 2 2 2 3 2" xfId="25867"/>
    <cellStyle name="Normal 3 3 3 2 2 2 2 2 2 2 3 2 2" xfId="54602"/>
    <cellStyle name="Normal 3 3 3 2 2 2 2 2 2 2 3 3" xfId="40278"/>
    <cellStyle name="Normal 3 3 3 2 2 2 2 2 2 2 4" xfId="18704"/>
    <cellStyle name="Normal 3 3 3 2 2 2 2 2 2 2 4 2" xfId="47440"/>
    <cellStyle name="Normal 3 3 3 2 2 2 2 2 2 2 5" xfId="33116"/>
    <cellStyle name="Normal 3 3 3 2 2 2 2 2 2 3" xfId="6021"/>
    <cellStyle name="Normal 3 3 3 2 2 2 2 2 2 3 2" xfId="13281"/>
    <cellStyle name="Normal 3 3 3 2 2 2 2 2 2 3 2 2" xfId="27659"/>
    <cellStyle name="Normal 3 3 3 2 2 2 2 2 2 3 2 2 2" xfId="56393"/>
    <cellStyle name="Normal 3 3 3 2 2 2 2 2 2 3 2 3" xfId="42069"/>
    <cellStyle name="Normal 3 3 3 2 2 2 2 2 2 3 3" xfId="20496"/>
    <cellStyle name="Normal 3 3 3 2 2 2 2 2 2 3 3 2" xfId="49231"/>
    <cellStyle name="Normal 3 3 3 2 2 2 2 2 2 3 4" xfId="34907"/>
    <cellStyle name="Normal 3 3 3 2 2 2 2 2 2 4" xfId="9694"/>
    <cellStyle name="Normal 3 3 3 2 2 2 2 2 2 4 2" xfId="24077"/>
    <cellStyle name="Normal 3 3 3 2 2 2 2 2 2 4 2 2" xfId="52812"/>
    <cellStyle name="Normal 3 3 3 2 2 2 2 2 2 4 3" xfId="38488"/>
    <cellStyle name="Normal 3 3 3 2 2 2 2 2 2 5" xfId="16914"/>
    <cellStyle name="Normal 3 3 3 2 2 2 2 2 2 5 2" xfId="45650"/>
    <cellStyle name="Normal 3 3 3 2 2 2 2 2 2 6" xfId="31326"/>
    <cellStyle name="Normal 3 3 3 2 2 2 2 2 3" xfId="3256"/>
    <cellStyle name="Normal 3 3 3 2 2 2 2 2 3 2" xfId="6916"/>
    <cellStyle name="Normal 3 3 3 2 2 2 2 2 3 2 2" xfId="14176"/>
    <cellStyle name="Normal 3 3 3 2 2 2 2 2 3 2 2 2" xfId="28554"/>
    <cellStyle name="Normal 3 3 3 2 2 2 2 2 3 2 2 2 2" xfId="57288"/>
    <cellStyle name="Normal 3 3 3 2 2 2 2 2 3 2 2 3" xfId="42964"/>
    <cellStyle name="Normal 3 3 3 2 2 2 2 2 3 2 3" xfId="21391"/>
    <cellStyle name="Normal 3 3 3 2 2 2 2 2 3 2 3 2" xfId="50126"/>
    <cellStyle name="Normal 3 3 3 2 2 2 2 2 3 2 4" xfId="35802"/>
    <cellStyle name="Normal 3 3 3 2 2 2 2 2 3 3" xfId="10589"/>
    <cellStyle name="Normal 3 3 3 2 2 2 2 2 3 3 2" xfId="24972"/>
    <cellStyle name="Normal 3 3 3 2 2 2 2 2 3 3 2 2" xfId="53707"/>
    <cellStyle name="Normal 3 3 3 2 2 2 2 2 3 3 3" xfId="39383"/>
    <cellStyle name="Normal 3 3 3 2 2 2 2 2 3 4" xfId="17809"/>
    <cellStyle name="Normal 3 3 3 2 2 2 2 2 3 4 2" xfId="46545"/>
    <cellStyle name="Normal 3 3 3 2 2 2 2 2 3 5" xfId="32221"/>
    <cellStyle name="Normal 3 3 3 2 2 2 2 2 4" xfId="5121"/>
    <cellStyle name="Normal 3 3 3 2 2 2 2 2 4 2" xfId="12386"/>
    <cellStyle name="Normal 3 3 3 2 2 2 2 2 4 2 2" xfId="26764"/>
    <cellStyle name="Normal 3 3 3 2 2 2 2 2 4 2 2 2" xfId="55498"/>
    <cellStyle name="Normal 3 3 3 2 2 2 2 2 4 2 3" xfId="41174"/>
    <cellStyle name="Normal 3 3 3 2 2 2 2 2 4 3" xfId="19601"/>
    <cellStyle name="Normal 3 3 3 2 2 2 2 2 4 3 2" xfId="48336"/>
    <cellStyle name="Normal 3 3 3 2 2 2 2 2 4 4" xfId="34012"/>
    <cellStyle name="Normal 3 3 3 2 2 2 2 2 5" xfId="8793"/>
    <cellStyle name="Normal 3 3 3 2 2 2 2 2 5 2" xfId="23182"/>
    <cellStyle name="Normal 3 3 3 2 2 2 2 2 5 2 2" xfId="51917"/>
    <cellStyle name="Normal 3 3 3 2 2 2 2 2 5 3" xfId="37593"/>
    <cellStyle name="Normal 3 3 3 2 2 2 2 2 6" xfId="16019"/>
    <cellStyle name="Normal 3 3 3 2 2 2 2 2 6 2" xfId="44755"/>
    <cellStyle name="Normal 3 3 3 2 2 2 2 2 7" xfId="30431"/>
    <cellStyle name="Normal 3 3 3 2 2 2 2 3" xfId="1913"/>
    <cellStyle name="Normal 3 3 3 2 2 2 2 3 2" xfId="3705"/>
    <cellStyle name="Normal 3 3 3 2 2 2 2 3 2 2" xfId="7364"/>
    <cellStyle name="Normal 3 3 3 2 2 2 2 3 2 2 2" xfId="14624"/>
    <cellStyle name="Normal 3 3 3 2 2 2 2 3 2 2 2 2" xfId="29002"/>
    <cellStyle name="Normal 3 3 3 2 2 2 2 3 2 2 2 2 2" xfId="57736"/>
    <cellStyle name="Normal 3 3 3 2 2 2 2 3 2 2 2 3" xfId="43412"/>
    <cellStyle name="Normal 3 3 3 2 2 2 2 3 2 2 3" xfId="21839"/>
    <cellStyle name="Normal 3 3 3 2 2 2 2 3 2 2 3 2" xfId="50574"/>
    <cellStyle name="Normal 3 3 3 2 2 2 2 3 2 2 4" xfId="36250"/>
    <cellStyle name="Normal 3 3 3 2 2 2 2 3 2 3" xfId="11037"/>
    <cellStyle name="Normal 3 3 3 2 2 2 2 3 2 3 2" xfId="25420"/>
    <cellStyle name="Normal 3 3 3 2 2 2 2 3 2 3 2 2" xfId="54155"/>
    <cellStyle name="Normal 3 3 3 2 2 2 2 3 2 3 3" xfId="39831"/>
    <cellStyle name="Normal 3 3 3 2 2 2 2 3 2 4" xfId="18257"/>
    <cellStyle name="Normal 3 3 3 2 2 2 2 3 2 4 2" xfId="46993"/>
    <cellStyle name="Normal 3 3 3 2 2 2 2 3 2 5" xfId="32669"/>
    <cellStyle name="Normal 3 3 3 2 2 2 2 3 3" xfId="5574"/>
    <cellStyle name="Normal 3 3 3 2 2 2 2 3 3 2" xfId="12834"/>
    <cellStyle name="Normal 3 3 3 2 2 2 2 3 3 2 2" xfId="27212"/>
    <cellStyle name="Normal 3 3 3 2 2 2 2 3 3 2 2 2" xfId="55946"/>
    <cellStyle name="Normal 3 3 3 2 2 2 2 3 3 2 3" xfId="41622"/>
    <cellStyle name="Normal 3 3 3 2 2 2 2 3 3 3" xfId="20049"/>
    <cellStyle name="Normal 3 3 3 2 2 2 2 3 3 3 2" xfId="48784"/>
    <cellStyle name="Normal 3 3 3 2 2 2 2 3 3 4" xfId="34460"/>
    <cellStyle name="Normal 3 3 3 2 2 2 2 3 4" xfId="9247"/>
    <cellStyle name="Normal 3 3 3 2 2 2 2 3 4 2" xfId="23630"/>
    <cellStyle name="Normal 3 3 3 2 2 2 2 3 4 2 2" xfId="52365"/>
    <cellStyle name="Normal 3 3 3 2 2 2 2 3 4 3" xfId="38041"/>
    <cellStyle name="Normal 3 3 3 2 2 2 2 3 5" xfId="16467"/>
    <cellStyle name="Normal 3 3 3 2 2 2 2 3 5 2" xfId="45203"/>
    <cellStyle name="Normal 3 3 3 2 2 2 2 3 6" xfId="30879"/>
    <cellStyle name="Normal 3 3 3 2 2 2 2 4" xfId="2809"/>
    <cellStyle name="Normal 3 3 3 2 2 2 2 4 2" xfId="6469"/>
    <cellStyle name="Normal 3 3 3 2 2 2 2 4 2 2" xfId="13729"/>
    <cellStyle name="Normal 3 3 3 2 2 2 2 4 2 2 2" xfId="28107"/>
    <cellStyle name="Normal 3 3 3 2 2 2 2 4 2 2 2 2" xfId="56841"/>
    <cellStyle name="Normal 3 3 3 2 2 2 2 4 2 2 3" xfId="42517"/>
    <cellStyle name="Normal 3 3 3 2 2 2 2 4 2 3" xfId="20944"/>
    <cellStyle name="Normal 3 3 3 2 2 2 2 4 2 3 2" xfId="49679"/>
    <cellStyle name="Normal 3 3 3 2 2 2 2 4 2 4" xfId="35355"/>
    <cellStyle name="Normal 3 3 3 2 2 2 2 4 3" xfId="10142"/>
    <cellStyle name="Normal 3 3 3 2 2 2 2 4 3 2" xfId="24525"/>
    <cellStyle name="Normal 3 3 3 2 2 2 2 4 3 2 2" xfId="53260"/>
    <cellStyle name="Normal 3 3 3 2 2 2 2 4 3 3" xfId="38936"/>
    <cellStyle name="Normal 3 3 3 2 2 2 2 4 4" xfId="17362"/>
    <cellStyle name="Normal 3 3 3 2 2 2 2 4 4 2" xfId="46098"/>
    <cellStyle name="Normal 3 3 3 2 2 2 2 4 5" xfId="31774"/>
    <cellStyle name="Normal 3 3 3 2 2 2 2 5" xfId="4674"/>
    <cellStyle name="Normal 3 3 3 2 2 2 2 5 2" xfId="11939"/>
    <cellStyle name="Normal 3 3 3 2 2 2 2 5 2 2" xfId="26317"/>
    <cellStyle name="Normal 3 3 3 2 2 2 2 5 2 2 2" xfId="55051"/>
    <cellStyle name="Normal 3 3 3 2 2 2 2 5 2 3" xfId="40727"/>
    <cellStyle name="Normal 3 3 3 2 2 2 2 5 3" xfId="19154"/>
    <cellStyle name="Normal 3 3 3 2 2 2 2 5 3 2" xfId="47889"/>
    <cellStyle name="Normal 3 3 3 2 2 2 2 5 4" xfId="33565"/>
    <cellStyle name="Normal 3 3 3 2 2 2 2 6" xfId="8346"/>
    <cellStyle name="Normal 3 3 3 2 2 2 2 6 2" xfId="22735"/>
    <cellStyle name="Normal 3 3 3 2 2 2 2 6 2 2" xfId="51470"/>
    <cellStyle name="Normal 3 3 3 2 2 2 2 6 3" xfId="37146"/>
    <cellStyle name="Normal 3 3 3 2 2 2 2 7" xfId="15572"/>
    <cellStyle name="Normal 3 3 3 2 2 2 2 7 2" xfId="44308"/>
    <cellStyle name="Normal 3 3 3 2 2 2 2 8" xfId="29984"/>
    <cellStyle name="Normal 3 3 3 2 2 2 3" xfId="1153"/>
    <cellStyle name="Normal 3 3 3 2 2 2 3 2" xfId="2136"/>
    <cellStyle name="Normal 3 3 3 2 2 2 3 2 2" xfId="3928"/>
    <cellStyle name="Normal 3 3 3 2 2 2 3 2 2 2" xfId="7587"/>
    <cellStyle name="Normal 3 3 3 2 2 2 3 2 2 2 2" xfId="14847"/>
    <cellStyle name="Normal 3 3 3 2 2 2 3 2 2 2 2 2" xfId="29225"/>
    <cellStyle name="Normal 3 3 3 2 2 2 3 2 2 2 2 2 2" xfId="57959"/>
    <cellStyle name="Normal 3 3 3 2 2 2 3 2 2 2 2 3" xfId="43635"/>
    <cellStyle name="Normal 3 3 3 2 2 2 3 2 2 2 3" xfId="22062"/>
    <cellStyle name="Normal 3 3 3 2 2 2 3 2 2 2 3 2" xfId="50797"/>
    <cellStyle name="Normal 3 3 3 2 2 2 3 2 2 2 4" xfId="36473"/>
    <cellStyle name="Normal 3 3 3 2 2 2 3 2 2 3" xfId="11260"/>
    <cellStyle name="Normal 3 3 3 2 2 2 3 2 2 3 2" xfId="25643"/>
    <cellStyle name="Normal 3 3 3 2 2 2 3 2 2 3 2 2" xfId="54378"/>
    <cellStyle name="Normal 3 3 3 2 2 2 3 2 2 3 3" xfId="40054"/>
    <cellStyle name="Normal 3 3 3 2 2 2 3 2 2 4" xfId="18480"/>
    <cellStyle name="Normal 3 3 3 2 2 2 3 2 2 4 2" xfId="47216"/>
    <cellStyle name="Normal 3 3 3 2 2 2 3 2 2 5" xfId="32892"/>
    <cellStyle name="Normal 3 3 3 2 2 2 3 2 3" xfId="5797"/>
    <cellStyle name="Normal 3 3 3 2 2 2 3 2 3 2" xfId="13057"/>
    <cellStyle name="Normal 3 3 3 2 2 2 3 2 3 2 2" xfId="27435"/>
    <cellStyle name="Normal 3 3 3 2 2 2 3 2 3 2 2 2" xfId="56169"/>
    <cellStyle name="Normal 3 3 3 2 2 2 3 2 3 2 3" xfId="41845"/>
    <cellStyle name="Normal 3 3 3 2 2 2 3 2 3 3" xfId="20272"/>
    <cellStyle name="Normal 3 3 3 2 2 2 3 2 3 3 2" xfId="49007"/>
    <cellStyle name="Normal 3 3 3 2 2 2 3 2 3 4" xfId="34683"/>
    <cellStyle name="Normal 3 3 3 2 2 2 3 2 4" xfId="9470"/>
    <cellStyle name="Normal 3 3 3 2 2 2 3 2 4 2" xfId="23853"/>
    <cellStyle name="Normal 3 3 3 2 2 2 3 2 4 2 2" xfId="52588"/>
    <cellStyle name="Normal 3 3 3 2 2 2 3 2 4 3" xfId="38264"/>
    <cellStyle name="Normal 3 3 3 2 2 2 3 2 5" xfId="16690"/>
    <cellStyle name="Normal 3 3 3 2 2 2 3 2 5 2" xfId="45426"/>
    <cellStyle name="Normal 3 3 3 2 2 2 3 2 6" xfId="31102"/>
    <cellStyle name="Normal 3 3 3 2 2 2 3 3" xfId="3032"/>
    <cellStyle name="Normal 3 3 3 2 2 2 3 3 2" xfId="6692"/>
    <cellStyle name="Normal 3 3 3 2 2 2 3 3 2 2" xfId="13952"/>
    <cellStyle name="Normal 3 3 3 2 2 2 3 3 2 2 2" xfId="28330"/>
    <cellStyle name="Normal 3 3 3 2 2 2 3 3 2 2 2 2" xfId="57064"/>
    <cellStyle name="Normal 3 3 3 2 2 2 3 3 2 2 3" xfId="42740"/>
    <cellStyle name="Normal 3 3 3 2 2 2 3 3 2 3" xfId="21167"/>
    <cellStyle name="Normal 3 3 3 2 2 2 3 3 2 3 2" xfId="49902"/>
    <cellStyle name="Normal 3 3 3 2 2 2 3 3 2 4" xfId="35578"/>
    <cellStyle name="Normal 3 3 3 2 2 2 3 3 3" xfId="10365"/>
    <cellStyle name="Normal 3 3 3 2 2 2 3 3 3 2" xfId="24748"/>
    <cellStyle name="Normal 3 3 3 2 2 2 3 3 3 2 2" xfId="53483"/>
    <cellStyle name="Normal 3 3 3 2 2 2 3 3 3 3" xfId="39159"/>
    <cellStyle name="Normal 3 3 3 2 2 2 3 3 4" xfId="17585"/>
    <cellStyle name="Normal 3 3 3 2 2 2 3 3 4 2" xfId="46321"/>
    <cellStyle name="Normal 3 3 3 2 2 2 3 3 5" xfId="31997"/>
    <cellStyle name="Normal 3 3 3 2 2 2 3 4" xfId="4897"/>
    <cellStyle name="Normal 3 3 3 2 2 2 3 4 2" xfId="12162"/>
    <cellStyle name="Normal 3 3 3 2 2 2 3 4 2 2" xfId="26540"/>
    <cellStyle name="Normal 3 3 3 2 2 2 3 4 2 2 2" xfId="55274"/>
    <cellStyle name="Normal 3 3 3 2 2 2 3 4 2 3" xfId="40950"/>
    <cellStyle name="Normal 3 3 3 2 2 2 3 4 3" xfId="19377"/>
    <cellStyle name="Normal 3 3 3 2 2 2 3 4 3 2" xfId="48112"/>
    <cellStyle name="Normal 3 3 3 2 2 2 3 4 4" xfId="33788"/>
    <cellStyle name="Normal 3 3 3 2 2 2 3 5" xfId="8569"/>
    <cellStyle name="Normal 3 3 3 2 2 2 3 5 2" xfId="22958"/>
    <cellStyle name="Normal 3 3 3 2 2 2 3 5 2 2" xfId="51693"/>
    <cellStyle name="Normal 3 3 3 2 2 2 3 5 3" xfId="37369"/>
    <cellStyle name="Normal 3 3 3 2 2 2 3 6" xfId="15795"/>
    <cellStyle name="Normal 3 3 3 2 2 2 3 6 2" xfId="44531"/>
    <cellStyle name="Normal 3 3 3 2 2 2 3 7" xfId="30207"/>
    <cellStyle name="Normal 3 3 3 2 2 2 4" xfId="1685"/>
    <cellStyle name="Normal 3 3 3 2 2 2 4 2" xfId="3481"/>
    <cellStyle name="Normal 3 3 3 2 2 2 4 2 2" xfId="7140"/>
    <cellStyle name="Normal 3 3 3 2 2 2 4 2 2 2" xfId="14400"/>
    <cellStyle name="Normal 3 3 3 2 2 2 4 2 2 2 2" xfId="28778"/>
    <cellStyle name="Normal 3 3 3 2 2 2 4 2 2 2 2 2" xfId="57512"/>
    <cellStyle name="Normal 3 3 3 2 2 2 4 2 2 2 3" xfId="43188"/>
    <cellStyle name="Normal 3 3 3 2 2 2 4 2 2 3" xfId="21615"/>
    <cellStyle name="Normal 3 3 3 2 2 2 4 2 2 3 2" xfId="50350"/>
    <cellStyle name="Normal 3 3 3 2 2 2 4 2 2 4" xfId="36026"/>
    <cellStyle name="Normal 3 3 3 2 2 2 4 2 3" xfId="10813"/>
    <cellStyle name="Normal 3 3 3 2 2 2 4 2 3 2" xfId="25196"/>
    <cellStyle name="Normal 3 3 3 2 2 2 4 2 3 2 2" xfId="53931"/>
    <cellStyle name="Normal 3 3 3 2 2 2 4 2 3 3" xfId="39607"/>
    <cellStyle name="Normal 3 3 3 2 2 2 4 2 4" xfId="18033"/>
    <cellStyle name="Normal 3 3 3 2 2 2 4 2 4 2" xfId="46769"/>
    <cellStyle name="Normal 3 3 3 2 2 2 4 2 5" xfId="32445"/>
    <cellStyle name="Normal 3 3 3 2 2 2 4 3" xfId="5350"/>
    <cellStyle name="Normal 3 3 3 2 2 2 4 3 2" xfId="12610"/>
    <cellStyle name="Normal 3 3 3 2 2 2 4 3 2 2" xfId="26988"/>
    <cellStyle name="Normal 3 3 3 2 2 2 4 3 2 2 2" xfId="55722"/>
    <cellStyle name="Normal 3 3 3 2 2 2 4 3 2 3" xfId="41398"/>
    <cellStyle name="Normal 3 3 3 2 2 2 4 3 3" xfId="19825"/>
    <cellStyle name="Normal 3 3 3 2 2 2 4 3 3 2" xfId="48560"/>
    <cellStyle name="Normal 3 3 3 2 2 2 4 3 4" xfId="34236"/>
    <cellStyle name="Normal 3 3 3 2 2 2 4 4" xfId="9023"/>
    <cellStyle name="Normal 3 3 3 2 2 2 4 4 2" xfId="23406"/>
    <cellStyle name="Normal 3 3 3 2 2 2 4 4 2 2" xfId="52141"/>
    <cellStyle name="Normal 3 3 3 2 2 2 4 4 3" xfId="37817"/>
    <cellStyle name="Normal 3 3 3 2 2 2 4 5" xfId="16243"/>
    <cellStyle name="Normal 3 3 3 2 2 2 4 5 2" xfId="44979"/>
    <cellStyle name="Normal 3 3 3 2 2 2 4 6" xfId="30655"/>
    <cellStyle name="Normal 3 3 3 2 2 2 5" xfId="2585"/>
    <cellStyle name="Normal 3 3 3 2 2 2 5 2" xfId="6245"/>
    <cellStyle name="Normal 3 3 3 2 2 2 5 2 2" xfId="13505"/>
    <cellStyle name="Normal 3 3 3 2 2 2 5 2 2 2" xfId="27883"/>
    <cellStyle name="Normal 3 3 3 2 2 2 5 2 2 2 2" xfId="56617"/>
    <cellStyle name="Normal 3 3 3 2 2 2 5 2 2 3" xfId="42293"/>
    <cellStyle name="Normal 3 3 3 2 2 2 5 2 3" xfId="20720"/>
    <cellStyle name="Normal 3 3 3 2 2 2 5 2 3 2" xfId="49455"/>
    <cellStyle name="Normal 3 3 3 2 2 2 5 2 4" xfId="35131"/>
    <cellStyle name="Normal 3 3 3 2 2 2 5 3" xfId="9918"/>
    <cellStyle name="Normal 3 3 3 2 2 2 5 3 2" xfId="24301"/>
    <cellStyle name="Normal 3 3 3 2 2 2 5 3 2 2" xfId="53036"/>
    <cellStyle name="Normal 3 3 3 2 2 2 5 3 3" xfId="38712"/>
    <cellStyle name="Normal 3 3 3 2 2 2 5 4" xfId="17138"/>
    <cellStyle name="Normal 3 3 3 2 2 2 5 4 2" xfId="45874"/>
    <cellStyle name="Normal 3 3 3 2 2 2 5 5" xfId="31550"/>
    <cellStyle name="Normal 3 3 3 2 2 2 6" xfId="4448"/>
    <cellStyle name="Normal 3 3 3 2 2 2 6 2" xfId="11715"/>
    <cellStyle name="Normal 3 3 3 2 2 2 6 2 2" xfId="26093"/>
    <cellStyle name="Normal 3 3 3 2 2 2 6 2 2 2" xfId="54827"/>
    <cellStyle name="Normal 3 3 3 2 2 2 6 2 3" xfId="40503"/>
    <cellStyle name="Normal 3 3 3 2 2 2 6 3" xfId="18930"/>
    <cellStyle name="Normal 3 3 3 2 2 2 6 3 2" xfId="47665"/>
    <cellStyle name="Normal 3 3 3 2 2 2 6 4" xfId="33341"/>
    <cellStyle name="Normal 3 3 3 2 2 2 7" xfId="8119"/>
    <cellStyle name="Normal 3 3 3 2 2 2 7 2" xfId="22511"/>
    <cellStyle name="Normal 3 3 3 2 2 2 7 2 2" xfId="51246"/>
    <cellStyle name="Normal 3 3 3 2 2 2 7 3" xfId="36922"/>
    <cellStyle name="Normal 3 3 3 2 2 2 8" xfId="15348"/>
    <cellStyle name="Normal 3 3 3 2 2 2 8 2" xfId="44084"/>
    <cellStyle name="Normal 3 3 3 2 2 2 9" xfId="29760"/>
    <cellStyle name="Normal 3 3 3 2 2 3" xfId="816"/>
    <cellStyle name="Normal 3 3 3 2 2 3 2" xfId="1265"/>
    <cellStyle name="Normal 3 3 3 2 2 3 2 2" xfId="2248"/>
    <cellStyle name="Normal 3 3 3 2 2 3 2 2 2" xfId="4040"/>
    <cellStyle name="Normal 3 3 3 2 2 3 2 2 2 2" xfId="7699"/>
    <cellStyle name="Normal 3 3 3 2 2 3 2 2 2 2 2" xfId="14959"/>
    <cellStyle name="Normal 3 3 3 2 2 3 2 2 2 2 2 2" xfId="29337"/>
    <cellStyle name="Normal 3 3 3 2 2 3 2 2 2 2 2 2 2" xfId="58071"/>
    <cellStyle name="Normal 3 3 3 2 2 3 2 2 2 2 2 3" xfId="43747"/>
    <cellStyle name="Normal 3 3 3 2 2 3 2 2 2 2 3" xfId="22174"/>
    <cellStyle name="Normal 3 3 3 2 2 3 2 2 2 2 3 2" xfId="50909"/>
    <cellStyle name="Normal 3 3 3 2 2 3 2 2 2 2 4" xfId="36585"/>
    <cellStyle name="Normal 3 3 3 2 2 3 2 2 2 3" xfId="11372"/>
    <cellStyle name="Normal 3 3 3 2 2 3 2 2 2 3 2" xfId="25755"/>
    <cellStyle name="Normal 3 3 3 2 2 3 2 2 2 3 2 2" xfId="54490"/>
    <cellStyle name="Normal 3 3 3 2 2 3 2 2 2 3 3" xfId="40166"/>
    <cellStyle name="Normal 3 3 3 2 2 3 2 2 2 4" xfId="18592"/>
    <cellStyle name="Normal 3 3 3 2 2 3 2 2 2 4 2" xfId="47328"/>
    <cellStyle name="Normal 3 3 3 2 2 3 2 2 2 5" xfId="33004"/>
    <cellStyle name="Normal 3 3 3 2 2 3 2 2 3" xfId="5909"/>
    <cellStyle name="Normal 3 3 3 2 2 3 2 2 3 2" xfId="13169"/>
    <cellStyle name="Normal 3 3 3 2 2 3 2 2 3 2 2" xfId="27547"/>
    <cellStyle name="Normal 3 3 3 2 2 3 2 2 3 2 2 2" xfId="56281"/>
    <cellStyle name="Normal 3 3 3 2 2 3 2 2 3 2 3" xfId="41957"/>
    <cellStyle name="Normal 3 3 3 2 2 3 2 2 3 3" xfId="20384"/>
    <cellStyle name="Normal 3 3 3 2 2 3 2 2 3 3 2" xfId="49119"/>
    <cellStyle name="Normal 3 3 3 2 2 3 2 2 3 4" xfId="34795"/>
    <cellStyle name="Normal 3 3 3 2 2 3 2 2 4" xfId="9582"/>
    <cellStyle name="Normal 3 3 3 2 2 3 2 2 4 2" xfId="23965"/>
    <cellStyle name="Normal 3 3 3 2 2 3 2 2 4 2 2" xfId="52700"/>
    <cellStyle name="Normal 3 3 3 2 2 3 2 2 4 3" xfId="38376"/>
    <cellStyle name="Normal 3 3 3 2 2 3 2 2 5" xfId="16802"/>
    <cellStyle name="Normal 3 3 3 2 2 3 2 2 5 2" xfId="45538"/>
    <cellStyle name="Normal 3 3 3 2 2 3 2 2 6" xfId="31214"/>
    <cellStyle name="Normal 3 3 3 2 2 3 2 3" xfId="3144"/>
    <cellStyle name="Normal 3 3 3 2 2 3 2 3 2" xfId="6804"/>
    <cellStyle name="Normal 3 3 3 2 2 3 2 3 2 2" xfId="14064"/>
    <cellStyle name="Normal 3 3 3 2 2 3 2 3 2 2 2" xfId="28442"/>
    <cellStyle name="Normal 3 3 3 2 2 3 2 3 2 2 2 2" xfId="57176"/>
    <cellStyle name="Normal 3 3 3 2 2 3 2 3 2 2 3" xfId="42852"/>
    <cellStyle name="Normal 3 3 3 2 2 3 2 3 2 3" xfId="21279"/>
    <cellStyle name="Normal 3 3 3 2 2 3 2 3 2 3 2" xfId="50014"/>
    <cellStyle name="Normal 3 3 3 2 2 3 2 3 2 4" xfId="35690"/>
    <cellStyle name="Normal 3 3 3 2 2 3 2 3 3" xfId="10477"/>
    <cellStyle name="Normal 3 3 3 2 2 3 2 3 3 2" xfId="24860"/>
    <cellStyle name="Normal 3 3 3 2 2 3 2 3 3 2 2" xfId="53595"/>
    <cellStyle name="Normal 3 3 3 2 2 3 2 3 3 3" xfId="39271"/>
    <cellStyle name="Normal 3 3 3 2 2 3 2 3 4" xfId="17697"/>
    <cellStyle name="Normal 3 3 3 2 2 3 2 3 4 2" xfId="46433"/>
    <cellStyle name="Normal 3 3 3 2 2 3 2 3 5" xfId="32109"/>
    <cellStyle name="Normal 3 3 3 2 2 3 2 4" xfId="5009"/>
    <cellStyle name="Normal 3 3 3 2 2 3 2 4 2" xfId="12274"/>
    <cellStyle name="Normal 3 3 3 2 2 3 2 4 2 2" xfId="26652"/>
    <cellStyle name="Normal 3 3 3 2 2 3 2 4 2 2 2" xfId="55386"/>
    <cellStyle name="Normal 3 3 3 2 2 3 2 4 2 3" xfId="41062"/>
    <cellStyle name="Normal 3 3 3 2 2 3 2 4 3" xfId="19489"/>
    <cellStyle name="Normal 3 3 3 2 2 3 2 4 3 2" xfId="48224"/>
    <cellStyle name="Normal 3 3 3 2 2 3 2 4 4" xfId="33900"/>
    <cellStyle name="Normal 3 3 3 2 2 3 2 5" xfId="8681"/>
    <cellStyle name="Normal 3 3 3 2 2 3 2 5 2" xfId="23070"/>
    <cellStyle name="Normal 3 3 3 2 2 3 2 5 2 2" xfId="51805"/>
    <cellStyle name="Normal 3 3 3 2 2 3 2 5 3" xfId="37481"/>
    <cellStyle name="Normal 3 3 3 2 2 3 2 6" xfId="15907"/>
    <cellStyle name="Normal 3 3 3 2 2 3 2 6 2" xfId="44643"/>
    <cellStyle name="Normal 3 3 3 2 2 3 2 7" xfId="30319"/>
    <cellStyle name="Normal 3 3 3 2 2 3 3" xfId="1801"/>
    <cellStyle name="Normal 3 3 3 2 2 3 3 2" xfId="3593"/>
    <cellStyle name="Normal 3 3 3 2 2 3 3 2 2" xfId="7252"/>
    <cellStyle name="Normal 3 3 3 2 2 3 3 2 2 2" xfId="14512"/>
    <cellStyle name="Normal 3 3 3 2 2 3 3 2 2 2 2" xfId="28890"/>
    <cellStyle name="Normal 3 3 3 2 2 3 3 2 2 2 2 2" xfId="57624"/>
    <cellStyle name="Normal 3 3 3 2 2 3 3 2 2 2 3" xfId="43300"/>
    <cellStyle name="Normal 3 3 3 2 2 3 3 2 2 3" xfId="21727"/>
    <cellStyle name="Normal 3 3 3 2 2 3 3 2 2 3 2" xfId="50462"/>
    <cellStyle name="Normal 3 3 3 2 2 3 3 2 2 4" xfId="36138"/>
    <cellStyle name="Normal 3 3 3 2 2 3 3 2 3" xfId="10925"/>
    <cellStyle name="Normal 3 3 3 2 2 3 3 2 3 2" xfId="25308"/>
    <cellStyle name="Normal 3 3 3 2 2 3 3 2 3 2 2" xfId="54043"/>
    <cellStyle name="Normal 3 3 3 2 2 3 3 2 3 3" xfId="39719"/>
    <cellStyle name="Normal 3 3 3 2 2 3 3 2 4" xfId="18145"/>
    <cellStyle name="Normal 3 3 3 2 2 3 3 2 4 2" xfId="46881"/>
    <cellStyle name="Normal 3 3 3 2 2 3 3 2 5" xfId="32557"/>
    <cellStyle name="Normal 3 3 3 2 2 3 3 3" xfId="5462"/>
    <cellStyle name="Normal 3 3 3 2 2 3 3 3 2" xfId="12722"/>
    <cellStyle name="Normal 3 3 3 2 2 3 3 3 2 2" xfId="27100"/>
    <cellStyle name="Normal 3 3 3 2 2 3 3 3 2 2 2" xfId="55834"/>
    <cellStyle name="Normal 3 3 3 2 2 3 3 3 2 3" xfId="41510"/>
    <cellStyle name="Normal 3 3 3 2 2 3 3 3 3" xfId="19937"/>
    <cellStyle name="Normal 3 3 3 2 2 3 3 3 3 2" xfId="48672"/>
    <cellStyle name="Normal 3 3 3 2 2 3 3 3 4" xfId="34348"/>
    <cellStyle name="Normal 3 3 3 2 2 3 3 4" xfId="9135"/>
    <cellStyle name="Normal 3 3 3 2 2 3 3 4 2" xfId="23518"/>
    <cellStyle name="Normal 3 3 3 2 2 3 3 4 2 2" xfId="52253"/>
    <cellStyle name="Normal 3 3 3 2 2 3 3 4 3" xfId="37929"/>
    <cellStyle name="Normal 3 3 3 2 2 3 3 5" xfId="16355"/>
    <cellStyle name="Normal 3 3 3 2 2 3 3 5 2" xfId="45091"/>
    <cellStyle name="Normal 3 3 3 2 2 3 3 6" xfId="30767"/>
    <cellStyle name="Normal 3 3 3 2 2 3 4" xfId="2697"/>
    <cellStyle name="Normal 3 3 3 2 2 3 4 2" xfId="6357"/>
    <cellStyle name="Normal 3 3 3 2 2 3 4 2 2" xfId="13617"/>
    <cellStyle name="Normal 3 3 3 2 2 3 4 2 2 2" xfId="27995"/>
    <cellStyle name="Normal 3 3 3 2 2 3 4 2 2 2 2" xfId="56729"/>
    <cellStyle name="Normal 3 3 3 2 2 3 4 2 2 3" xfId="42405"/>
    <cellStyle name="Normal 3 3 3 2 2 3 4 2 3" xfId="20832"/>
    <cellStyle name="Normal 3 3 3 2 2 3 4 2 3 2" xfId="49567"/>
    <cellStyle name="Normal 3 3 3 2 2 3 4 2 4" xfId="35243"/>
    <cellStyle name="Normal 3 3 3 2 2 3 4 3" xfId="10030"/>
    <cellStyle name="Normal 3 3 3 2 2 3 4 3 2" xfId="24413"/>
    <cellStyle name="Normal 3 3 3 2 2 3 4 3 2 2" xfId="53148"/>
    <cellStyle name="Normal 3 3 3 2 2 3 4 3 3" xfId="38824"/>
    <cellStyle name="Normal 3 3 3 2 2 3 4 4" xfId="17250"/>
    <cellStyle name="Normal 3 3 3 2 2 3 4 4 2" xfId="45986"/>
    <cellStyle name="Normal 3 3 3 2 2 3 4 5" xfId="31662"/>
    <cellStyle name="Normal 3 3 3 2 2 3 5" xfId="4561"/>
    <cellStyle name="Normal 3 3 3 2 2 3 5 2" xfId="11827"/>
    <cellStyle name="Normal 3 3 3 2 2 3 5 2 2" xfId="26205"/>
    <cellStyle name="Normal 3 3 3 2 2 3 5 2 2 2" xfId="54939"/>
    <cellStyle name="Normal 3 3 3 2 2 3 5 2 3" xfId="40615"/>
    <cellStyle name="Normal 3 3 3 2 2 3 5 3" xfId="19042"/>
    <cellStyle name="Normal 3 3 3 2 2 3 5 3 2" xfId="47777"/>
    <cellStyle name="Normal 3 3 3 2 2 3 5 4" xfId="33453"/>
    <cellStyle name="Normal 3 3 3 2 2 3 6" xfId="8234"/>
    <cellStyle name="Normal 3 3 3 2 2 3 6 2" xfId="22623"/>
    <cellStyle name="Normal 3 3 3 2 2 3 6 2 2" xfId="51358"/>
    <cellStyle name="Normal 3 3 3 2 2 3 6 3" xfId="37034"/>
    <cellStyle name="Normal 3 3 3 2 2 3 7" xfId="15460"/>
    <cellStyle name="Normal 3 3 3 2 2 3 7 2" xfId="44196"/>
    <cellStyle name="Normal 3 3 3 2 2 3 8" xfId="29872"/>
    <cellStyle name="Normal 3 3 3 2 2 4" xfId="1041"/>
    <cellStyle name="Normal 3 3 3 2 2 4 2" xfId="2024"/>
    <cellStyle name="Normal 3 3 3 2 2 4 2 2" xfId="3816"/>
    <cellStyle name="Normal 3 3 3 2 2 4 2 2 2" xfId="7475"/>
    <cellStyle name="Normal 3 3 3 2 2 4 2 2 2 2" xfId="14735"/>
    <cellStyle name="Normal 3 3 3 2 2 4 2 2 2 2 2" xfId="29113"/>
    <cellStyle name="Normal 3 3 3 2 2 4 2 2 2 2 2 2" xfId="57847"/>
    <cellStyle name="Normal 3 3 3 2 2 4 2 2 2 2 3" xfId="43523"/>
    <cellStyle name="Normal 3 3 3 2 2 4 2 2 2 3" xfId="21950"/>
    <cellStyle name="Normal 3 3 3 2 2 4 2 2 2 3 2" xfId="50685"/>
    <cellStyle name="Normal 3 3 3 2 2 4 2 2 2 4" xfId="36361"/>
    <cellStyle name="Normal 3 3 3 2 2 4 2 2 3" xfId="11148"/>
    <cellStyle name="Normal 3 3 3 2 2 4 2 2 3 2" xfId="25531"/>
    <cellStyle name="Normal 3 3 3 2 2 4 2 2 3 2 2" xfId="54266"/>
    <cellStyle name="Normal 3 3 3 2 2 4 2 2 3 3" xfId="39942"/>
    <cellStyle name="Normal 3 3 3 2 2 4 2 2 4" xfId="18368"/>
    <cellStyle name="Normal 3 3 3 2 2 4 2 2 4 2" xfId="47104"/>
    <cellStyle name="Normal 3 3 3 2 2 4 2 2 5" xfId="32780"/>
    <cellStyle name="Normal 3 3 3 2 2 4 2 3" xfId="5685"/>
    <cellStyle name="Normal 3 3 3 2 2 4 2 3 2" xfId="12945"/>
    <cellStyle name="Normal 3 3 3 2 2 4 2 3 2 2" xfId="27323"/>
    <cellStyle name="Normal 3 3 3 2 2 4 2 3 2 2 2" xfId="56057"/>
    <cellStyle name="Normal 3 3 3 2 2 4 2 3 2 3" xfId="41733"/>
    <cellStyle name="Normal 3 3 3 2 2 4 2 3 3" xfId="20160"/>
    <cellStyle name="Normal 3 3 3 2 2 4 2 3 3 2" xfId="48895"/>
    <cellStyle name="Normal 3 3 3 2 2 4 2 3 4" xfId="34571"/>
    <cellStyle name="Normal 3 3 3 2 2 4 2 4" xfId="9358"/>
    <cellStyle name="Normal 3 3 3 2 2 4 2 4 2" xfId="23741"/>
    <cellStyle name="Normal 3 3 3 2 2 4 2 4 2 2" xfId="52476"/>
    <cellStyle name="Normal 3 3 3 2 2 4 2 4 3" xfId="38152"/>
    <cellStyle name="Normal 3 3 3 2 2 4 2 5" xfId="16578"/>
    <cellStyle name="Normal 3 3 3 2 2 4 2 5 2" xfId="45314"/>
    <cellStyle name="Normal 3 3 3 2 2 4 2 6" xfId="30990"/>
    <cellStyle name="Normal 3 3 3 2 2 4 3" xfId="2920"/>
    <cellStyle name="Normal 3 3 3 2 2 4 3 2" xfId="6580"/>
    <cellStyle name="Normal 3 3 3 2 2 4 3 2 2" xfId="13840"/>
    <cellStyle name="Normal 3 3 3 2 2 4 3 2 2 2" xfId="28218"/>
    <cellStyle name="Normal 3 3 3 2 2 4 3 2 2 2 2" xfId="56952"/>
    <cellStyle name="Normal 3 3 3 2 2 4 3 2 2 3" xfId="42628"/>
    <cellStyle name="Normal 3 3 3 2 2 4 3 2 3" xfId="21055"/>
    <cellStyle name="Normal 3 3 3 2 2 4 3 2 3 2" xfId="49790"/>
    <cellStyle name="Normal 3 3 3 2 2 4 3 2 4" xfId="35466"/>
    <cellStyle name="Normal 3 3 3 2 2 4 3 3" xfId="10253"/>
    <cellStyle name="Normal 3 3 3 2 2 4 3 3 2" xfId="24636"/>
    <cellStyle name="Normal 3 3 3 2 2 4 3 3 2 2" xfId="53371"/>
    <cellStyle name="Normal 3 3 3 2 2 4 3 3 3" xfId="39047"/>
    <cellStyle name="Normal 3 3 3 2 2 4 3 4" xfId="17473"/>
    <cellStyle name="Normal 3 3 3 2 2 4 3 4 2" xfId="46209"/>
    <cellStyle name="Normal 3 3 3 2 2 4 3 5" xfId="31885"/>
    <cellStyle name="Normal 3 3 3 2 2 4 4" xfId="4785"/>
    <cellStyle name="Normal 3 3 3 2 2 4 4 2" xfId="12050"/>
    <cellStyle name="Normal 3 3 3 2 2 4 4 2 2" xfId="26428"/>
    <cellStyle name="Normal 3 3 3 2 2 4 4 2 2 2" xfId="55162"/>
    <cellStyle name="Normal 3 3 3 2 2 4 4 2 3" xfId="40838"/>
    <cellStyle name="Normal 3 3 3 2 2 4 4 3" xfId="19265"/>
    <cellStyle name="Normal 3 3 3 2 2 4 4 3 2" xfId="48000"/>
    <cellStyle name="Normal 3 3 3 2 2 4 4 4" xfId="33676"/>
    <cellStyle name="Normal 3 3 3 2 2 4 5" xfId="8457"/>
    <cellStyle name="Normal 3 3 3 2 2 4 5 2" xfId="22846"/>
    <cellStyle name="Normal 3 3 3 2 2 4 5 2 2" xfId="51581"/>
    <cellStyle name="Normal 3 3 3 2 2 4 5 3" xfId="37257"/>
    <cellStyle name="Normal 3 3 3 2 2 4 6" xfId="15683"/>
    <cellStyle name="Normal 3 3 3 2 2 4 6 2" xfId="44419"/>
    <cellStyle name="Normal 3 3 3 2 2 4 7" xfId="30095"/>
    <cellStyle name="Normal 3 3 3 2 2 5" xfId="1565"/>
    <cellStyle name="Normal 3 3 3 2 2 5 2" xfId="3369"/>
    <cellStyle name="Normal 3 3 3 2 2 5 2 2" xfId="7028"/>
    <cellStyle name="Normal 3 3 3 2 2 5 2 2 2" xfId="14288"/>
    <cellStyle name="Normal 3 3 3 2 2 5 2 2 2 2" xfId="28666"/>
    <cellStyle name="Normal 3 3 3 2 2 5 2 2 2 2 2" xfId="57400"/>
    <cellStyle name="Normal 3 3 3 2 2 5 2 2 2 3" xfId="43076"/>
    <cellStyle name="Normal 3 3 3 2 2 5 2 2 3" xfId="21503"/>
    <cellStyle name="Normal 3 3 3 2 2 5 2 2 3 2" xfId="50238"/>
    <cellStyle name="Normal 3 3 3 2 2 5 2 2 4" xfId="35914"/>
    <cellStyle name="Normal 3 3 3 2 2 5 2 3" xfId="10701"/>
    <cellStyle name="Normal 3 3 3 2 2 5 2 3 2" xfId="25084"/>
    <cellStyle name="Normal 3 3 3 2 2 5 2 3 2 2" xfId="53819"/>
    <cellStyle name="Normal 3 3 3 2 2 5 2 3 3" xfId="39495"/>
    <cellStyle name="Normal 3 3 3 2 2 5 2 4" xfId="17921"/>
    <cellStyle name="Normal 3 3 3 2 2 5 2 4 2" xfId="46657"/>
    <cellStyle name="Normal 3 3 3 2 2 5 2 5" xfId="32333"/>
    <cellStyle name="Normal 3 3 3 2 2 5 3" xfId="5238"/>
    <cellStyle name="Normal 3 3 3 2 2 5 3 2" xfId="12498"/>
    <cellStyle name="Normal 3 3 3 2 2 5 3 2 2" xfId="26876"/>
    <cellStyle name="Normal 3 3 3 2 2 5 3 2 2 2" xfId="55610"/>
    <cellStyle name="Normal 3 3 3 2 2 5 3 2 3" xfId="41286"/>
    <cellStyle name="Normal 3 3 3 2 2 5 3 3" xfId="19713"/>
    <cellStyle name="Normal 3 3 3 2 2 5 3 3 2" xfId="48448"/>
    <cellStyle name="Normal 3 3 3 2 2 5 3 4" xfId="34124"/>
    <cellStyle name="Normal 3 3 3 2 2 5 4" xfId="8911"/>
    <cellStyle name="Normal 3 3 3 2 2 5 4 2" xfId="23294"/>
    <cellStyle name="Normal 3 3 3 2 2 5 4 2 2" xfId="52029"/>
    <cellStyle name="Normal 3 3 3 2 2 5 4 3" xfId="37705"/>
    <cellStyle name="Normal 3 3 3 2 2 5 5" xfId="16131"/>
    <cellStyle name="Normal 3 3 3 2 2 5 5 2" xfId="44867"/>
    <cellStyle name="Normal 3 3 3 2 2 5 6" xfId="30543"/>
    <cellStyle name="Normal 3 3 3 2 2 6" xfId="2473"/>
    <cellStyle name="Normal 3 3 3 2 2 6 2" xfId="6133"/>
    <cellStyle name="Normal 3 3 3 2 2 6 2 2" xfId="13393"/>
    <cellStyle name="Normal 3 3 3 2 2 6 2 2 2" xfId="27771"/>
    <cellStyle name="Normal 3 3 3 2 2 6 2 2 2 2" xfId="56505"/>
    <cellStyle name="Normal 3 3 3 2 2 6 2 2 3" xfId="42181"/>
    <cellStyle name="Normal 3 3 3 2 2 6 2 3" xfId="20608"/>
    <cellStyle name="Normal 3 3 3 2 2 6 2 3 2" xfId="49343"/>
    <cellStyle name="Normal 3 3 3 2 2 6 2 4" xfId="35019"/>
    <cellStyle name="Normal 3 3 3 2 2 6 3" xfId="9806"/>
    <cellStyle name="Normal 3 3 3 2 2 6 3 2" xfId="24189"/>
    <cellStyle name="Normal 3 3 3 2 2 6 3 2 2" xfId="52924"/>
    <cellStyle name="Normal 3 3 3 2 2 6 3 3" xfId="38600"/>
    <cellStyle name="Normal 3 3 3 2 2 6 4" xfId="17026"/>
    <cellStyle name="Normal 3 3 3 2 2 6 4 2" xfId="45762"/>
    <cellStyle name="Normal 3 3 3 2 2 6 5" xfId="31438"/>
    <cellStyle name="Normal 3 3 3 2 2 7" xfId="4332"/>
    <cellStyle name="Normal 3 3 3 2 2 7 2" xfId="11602"/>
    <cellStyle name="Normal 3 3 3 2 2 7 2 2" xfId="25981"/>
    <cellStyle name="Normal 3 3 3 2 2 7 2 2 2" xfId="54715"/>
    <cellStyle name="Normal 3 3 3 2 2 7 2 3" xfId="40391"/>
    <cellStyle name="Normal 3 3 3 2 2 7 3" xfId="18818"/>
    <cellStyle name="Normal 3 3 3 2 2 7 3 2" xfId="47553"/>
    <cellStyle name="Normal 3 3 3 2 2 7 4" xfId="33229"/>
    <cellStyle name="Normal 3 3 3 2 2 8" xfId="8001"/>
    <cellStyle name="Normal 3 3 3 2 2 8 2" xfId="22399"/>
    <cellStyle name="Normal 3 3 3 2 2 8 2 2" xfId="51134"/>
    <cellStyle name="Normal 3 3 3 2 2 8 3" xfId="36810"/>
    <cellStyle name="Normal 3 3 3 2 2 9" xfId="15236"/>
    <cellStyle name="Normal 3 3 3 2 2 9 2" xfId="43972"/>
    <cellStyle name="Normal 3 3 3 2 3" xfId="597"/>
    <cellStyle name="Normal 3 3 3 2 3 2" xfId="874"/>
    <cellStyle name="Normal 3 3 3 2 3 2 2" xfId="1321"/>
    <cellStyle name="Normal 3 3 3 2 3 2 2 2" xfId="2304"/>
    <cellStyle name="Normal 3 3 3 2 3 2 2 2 2" xfId="4096"/>
    <cellStyle name="Normal 3 3 3 2 3 2 2 2 2 2" xfId="7755"/>
    <cellStyle name="Normal 3 3 3 2 3 2 2 2 2 2 2" xfId="15015"/>
    <cellStyle name="Normal 3 3 3 2 3 2 2 2 2 2 2 2" xfId="29393"/>
    <cellStyle name="Normal 3 3 3 2 3 2 2 2 2 2 2 2 2" xfId="58127"/>
    <cellStyle name="Normal 3 3 3 2 3 2 2 2 2 2 2 3" xfId="43803"/>
    <cellStyle name="Normal 3 3 3 2 3 2 2 2 2 2 3" xfId="22230"/>
    <cellStyle name="Normal 3 3 3 2 3 2 2 2 2 2 3 2" xfId="50965"/>
    <cellStyle name="Normal 3 3 3 2 3 2 2 2 2 2 4" xfId="36641"/>
    <cellStyle name="Normal 3 3 3 2 3 2 2 2 2 3" xfId="11428"/>
    <cellStyle name="Normal 3 3 3 2 3 2 2 2 2 3 2" xfId="25811"/>
    <cellStyle name="Normal 3 3 3 2 3 2 2 2 2 3 2 2" xfId="54546"/>
    <cellStyle name="Normal 3 3 3 2 3 2 2 2 2 3 3" xfId="40222"/>
    <cellStyle name="Normal 3 3 3 2 3 2 2 2 2 4" xfId="18648"/>
    <cellStyle name="Normal 3 3 3 2 3 2 2 2 2 4 2" xfId="47384"/>
    <cellStyle name="Normal 3 3 3 2 3 2 2 2 2 5" xfId="33060"/>
    <cellStyle name="Normal 3 3 3 2 3 2 2 2 3" xfId="5965"/>
    <cellStyle name="Normal 3 3 3 2 3 2 2 2 3 2" xfId="13225"/>
    <cellStyle name="Normal 3 3 3 2 3 2 2 2 3 2 2" xfId="27603"/>
    <cellStyle name="Normal 3 3 3 2 3 2 2 2 3 2 2 2" xfId="56337"/>
    <cellStyle name="Normal 3 3 3 2 3 2 2 2 3 2 3" xfId="42013"/>
    <cellStyle name="Normal 3 3 3 2 3 2 2 2 3 3" xfId="20440"/>
    <cellStyle name="Normal 3 3 3 2 3 2 2 2 3 3 2" xfId="49175"/>
    <cellStyle name="Normal 3 3 3 2 3 2 2 2 3 4" xfId="34851"/>
    <cellStyle name="Normal 3 3 3 2 3 2 2 2 4" xfId="9638"/>
    <cellStyle name="Normal 3 3 3 2 3 2 2 2 4 2" xfId="24021"/>
    <cellStyle name="Normal 3 3 3 2 3 2 2 2 4 2 2" xfId="52756"/>
    <cellStyle name="Normal 3 3 3 2 3 2 2 2 4 3" xfId="38432"/>
    <cellStyle name="Normal 3 3 3 2 3 2 2 2 5" xfId="16858"/>
    <cellStyle name="Normal 3 3 3 2 3 2 2 2 5 2" xfId="45594"/>
    <cellStyle name="Normal 3 3 3 2 3 2 2 2 6" xfId="31270"/>
    <cellStyle name="Normal 3 3 3 2 3 2 2 3" xfId="3200"/>
    <cellStyle name="Normal 3 3 3 2 3 2 2 3 2" xfId="6860"/>
    <cellStyle name="Normal 3 3 3 2 3 2 2 3 2 2" xfId="14120"/>
    <cellStyle name="Normal 3 3 3 2 3 2 2 3 2 2 2" xfId="28498"/>
    <cellStyle name="Normal 3 3 3 2 3 2 2 3 2 2 2 2" xfId="57232"/>
    <cellStyle name="Normal 3 3 3 2 3 2 2 3 2 2 3" xfId="42908"/>
    <cellStyle name="Normal 3 3 3 2 3 2 2 3 2 3" xfId="21335"/>
    <cellStyle name="Normal 3 3 3 2 3 2 2 3 2 3 2" xfId="50070"/>
    <cellStyle name="Normal 3 3 3 2 3 2 2 3 2 4" xfId="35746"/>
    <cellStyle name="Normal 3 3 3 2 3 2 2 3 3" xfId="10533"/>
    <cellStyle name="Normal 3 3 3 2 3 2 2 3 3 2" xfId="24916"/>
    <cellStyle name="Normal 3 3 3 2 3 2 2 3 3 2 2" xfId="53651"/>
    <cellStyle name="Normal 3 3 3 2 3 2 2 3 3 3" xfId="39327"/>
    <cellStyle name="Normal 3 3 3 2 3 2 2 3 4" xfId="17753"/>
    <cellStyle name="Normal 3 3 3 2 3 2 2 3 4 2" xfId="46489"/>
    <cellStyle name="Normal 3 3 3 2 3 2 2 3 5" xfId="32165"/>
    <cellStyle name="Normal 3 3 3 2 3 2 2 4" xfId="5065"/>
    <cellStyle name="Normal 3 3 3 2 3 2 2 4 2" xfId="12330"/>
    <cellStyle name="Normal 3 3 3 2 3 2 2 4 2 2" xfId="26708"/>
    <cellStyle name="Normal 3 3 3 2 3 2 2 4 2 2 2" xfId="55442"/>
    <cellStyle name="Normal 3 3 3 2 3 2 2 4 2 3" xfId="41118"/>
    <cellStyle name="Normal 3 3 3 2 3 2 2 4 3" xfId="19545"/>
    <cellStyle name="Normal 3 3 3 2 3 2 2 4 3 2" xfId="48280"/>
    <cellStyle name="Normal 3 3 3 2 3 2 2 4 4" xfId="33956"/>
    <cellStyle name="Normal 3 3 3 2 3 2 2 5" xfId="8737"/>
    <cellStyle name="Normal 3 3 3 2 3 2 2 5 2" xfId="23126"/>
    <cellStyle name="Normal 3 3 3 2 3 2 2 5 2 2" xfId="51861"/>
    <cellStyle name="Normal 3 3 3 2 3 2 2 5 3" xfId="37537"/>
    <cellStyle name="Normal 3 3 3 2 3 2 2 6" xfId="15963"/>
    <cellStyle name="Normal 3 3 3 2 3 2 2 6 2" xfId="44699"/>
    <cellStyle name="Normal 3 3 3 2 3 2 2 7" xfId="30375"/>
    <cellStyle name="Normal 3 3 3 2 3 2 3" xfId="1857"/>
    <cellStyle name="Normal 3 3 3 2 3 2 3 2" xfId="3649"/>
    <cellStyle name="Normal 3 3 3 2 3 2 3 2 2" xfId="7308"/>
    <cellStyle name="Normal 3 3 3 2 3 2 3 2 2 2" xfId="14568"/>
    <cellStyle name="Normal 3 3 3 2 3 2 3 2 2 2 2" xfId="28946"/>
    <cellStyle name="Normal 3 3 3 2 3 2 3 2 2 2 2 2" xfId="57680"/>
    <cellStyle name="Normal 3 3 3 2 3 2 3 2 2 2 3" xfId="43356"/>
    <cellStyle name="Normal 3 3 3 2 3 2 3 2 2 3" xfId="21783"/>
    <cellStyle name="Normal 3 3 3 2 3 2 3 2 2 3 2" xfId="50518"/>
    <cellStyle name="Normal 3 3 3 2 3 2 3 2 2 4" xfId="36194"/>
    <cellStyle name="Normal 3 3 3 2 3 2 3 2 3" xfId="10981"/>
    <cellStyle name="Normal 3 3 3 2 3 2 3 2 3 2" xfId="25364"/>
    <cellStyle name="Normal 3 3 3 2 3 2 3 2 3 2 2" xfId="54099"/>
    <cellStyle name="Normal 3 3 3 2 3 2 3 2 3 3" xfId="39775"/>
    <cellStyle name="Normal 3 3 3 2 3 2 3 2 4" xfId="18201"/>
    <cellStyle name="Normal 3 3 3 2 3 2 3 2 4 2" xfId="46937"/>
    <cellStyle name="Normal 3 3 3 2 3 2 3 2 5" xfId="32613"/>
    <cellStyle name="Normal 3 3 3 2 3 2 3 3" xfId="5518"/>
    <cellStyle name="Normal 3 3 3 2 3 2 3 3 2" xfId="12778"/>
    <cellStyle name="Normal 3 3 3 2 3 2 3 3 2 2" xfId="27156"/>
    <cellStyle name="Normal 3 3 3 2 3 2 3 3 2 2 2" xfId="55890"/>
    <cellStyle name="Normal 3 3 3 2 3 2 3 3 2 3" xfId="41566"/>
    <cellStyle name="Normal 3 3 3 2 3 2 3 3 3" xfId="19993"/>
    <cellStyle name="Normal 3 3 3 2 3 2 3 3 3 2" xfId="48728"/>
    <cellStyle name="Normal 3 3 3 2 3 2 3 3 4" xfId="34404"/>
    <cellStyle name="Normal 3 3 3 2 3 2 3 4" xfId="9191"/>
    <cellStyle name="Normal 3 3 3 2 3 2 3 4 2" xfId="23574"/>
    <cellStyle name="Normal 3 3 3 2 3 2 3 4 2 2" xfId="52309"/>
    <cellStyle name="Normal 3 3 3 2 3 2 3 4 3" xfId="37985"/>
    <cellStyle name="Normal 3 3 3 2 3 2 3 5" xfId="16411"/>
    <cellStyle name="Normal 3 3 3 2 3 2 3 5 2" xfId="45147"/>
    <cellStyle name="Normal 3 3 3 2 3 2 3 6" xfId="30823"/>
    <cellStyle name="Normal 3 3 3 2 3 2 4" xfId="2753"/>
    <cellStyle name="Normal 3 3 3 2 3 2 4 2" xfId="6413"/>
    <cellStyle name="Normal 3 3 3 2 3 2 4 2 2" xfId="13673"/>
    <cellStyle name="Normal 3 3 3 2 3 2 4 2 2 2" xfId="28051"/>
    <cellStyle name="Normal 3 3 3 2 3 2 4 2 2 2 2" xfId="56785"/>
    <cellStyle name="Normal 3 3 3 2 3 2 4 2 2 3" xfId="42461"/>
    <cellStyle name="Normal 3 3 3 2 3 2 4 2 3" xfId="20888"/>
    <cellStyle name="Normal 3 3 3 2 3 2 4 2 3 2" xfId="49623"/>
    <cellStyle name="Normal 3 3 3 2 3 2 4 2 4" xfId="35299"/>
    <cellStyle name="Normal 3 3 3 2 3 2 4 3" xfId="10086"/>
    <cellStyle name="Normal 3 3 3 2 3 2 4 3 2" xfId="24469"/>
    <cellStyle name="Normal 3 3 3 2 3 2 4 3 2 2" xfId="53204"/>
    <cellStyle name="Normal 3 3 3 2 3 2 4 3 3" xfId="38880"/>
    <cellStyle name="Normal 3 3 3 2 3 2 4 4" xfId="17306"/>
    <cellStyle name="Normal 3 3 3 2 3 2 4 4 2" xfId="46042"/>
    <cellStyle name="Normal 3 3 3 2 3 2 4 5" xfId="31718"/>
    <cellStyle name="Normal 3 3 3 2 3 2 5" xfId="4618"/>
    <cellStyle name="Normal 3 3 3 2 3 2 5 2" xfId="11883"/>
    <cellStyle name="Normal 3 3 3 2 3 2 5 2 2" xfId="26261"/>
    <cellStyle name="Normal 3 3 3 2 3 2 5 2 2 2" xfId="54995"/>
    <cellStyle name="Normal 3 3 3 2 3 2 5 2 3" xfId="40671"/>
    <cellStyle name="Normal 3 3 3 2 3 2 5 3" xfId="19098"/>
    <cellStyle name="Normal 3 3 3 2 3 2 5 3 2" xfId="47833"/>
    <cellStyle name="Normal 3 3 3 2 3 2 5 4" xfId="33509"/>
    <cellStyle name="Normal 3 3 3 2 3 2 6" xfId="8290"/>
    <cellStyle name="Normal 3 3 3 2 3 2 6 2" xfId="22679"/>
    <cellStyle name="Normal 3 3 3 2 3 2 6 2 2" xfId="51414"/>
    <cellStyle name="Normal 3 3 3 2 3 2 6 3" xfId="37090"/>
    <cellStyle name="Normal 3 3 3 2 3 2 7" xfId="15516"/>
    <cellStyle name="Normal 3 3 3 2 3 2 7 2" xfId="44252"/>
    <cellStyle name="Normal 3 3 3 2 3 2 8" xfId="29928"/>
    <cellStyle name="Normal 3 3 3 2 3 3" xfId="1097"/>
    <cellStyle name="Normal 3 3 3 2 3 3 2" xfId="2080"/>
    <cellStyle name="Normal 3 3 3 2 3 3 2 2" xfId="3872"/>
    <cellStyle name="Normal 3 3 3 2 3 3 2 2 2" xfId="7531"/>
    <cellStyle name="Normal 3 3 3 2 3 3 2 2 2 2" xfId="14791"/>
    <cellStyle name="Normal 3 3 3 2 3 3 2 2 2 2 2" xfId="29169"/>
    <cellStyle name="Normal 3 3 3 2 3 3 2 2 2 2 2 2" xfId="57903"/>
    <cellStyle name="Normal 3 3 3 2 3 3 2 2 2 2 3" xfId="43579"/>
    <cellStyle name="Normal 3 3 3 2 3 3 2 2 2 3" xfId="22006"/>
    <cellStyle name="Normal 3 3 3 2 3 3 2 2 2 3 2" xfId="50741"/>
    <cellStyle name="Normal 3 3 3 2 3 3 2 2 2 4" xfId="36417"/>
    <cellStyle name="Normal 3 3 3 2 3 3 2 2 3" xfId="11204"/>
    <cellStyle name="Normal 3 3 3 2 3 3 2 2 3 2" xfId="25587"/>
    <cellStyle name="Normal 3 3 3 2 3 3 2 2 3 2 2" xfId="54322"/>
    <cellStyle name="Normal 3 3 3 2 3 3 2 2 3 3" xfId="39998"/>
    <cellStyle name="Normal 3 3 3 2 3 3 2 2 4" xfId="18424"/>
    <cellStyle name="Normal 3 3 3 2 3 3 2 2 4 2" xfId="47160"/>
    <cellStyle name="Normal 3 3 3 2 3 3 2 2 5" xfId="32836"/>
    <cellStyle name="Normal 3 3 3 2 3 3 2 3" xfId="5741"/>
    <cellStyle name="Normal 3 3 3 2 3 3 2 3 2" xfId="13001"/>
    <cellStyle name="Normal 3 3 3 2 3 3 2 3 2 2" xfId="27379"/>
    <cellStyle name="Normal 3 3 3 2 3 3 2 3 2 2 2" xfId="56113"/>
    <cellStyle name="Normal 3 3 3 2 3 3 2 3 2 3" xfId="41789"/>
    <cellStyle name="Normal 3 3 3 2 3 3 2 3 3" xfId="20216"/>
    <cellStyle name="Normal 3 3 3 2 3 3 2 3 3 2" xfId="48951"/>
    <cellStyle name="Normal 3 3 3 2 3 3 2 3 4" xfId="34627"/>
    <cellStyle name="Normal 3 3 3 2 3 3 2 4" xfId="9414"/>
    <cellStyle name="Normal 3 3 3 2 3 3 2 4 2" xfId="23797"/>
    <cellStyle name="Normal 3 3 3 2 3 3 2 4 2 2" xfId="52532"/>
    <cellStyle name="Normal 3 3 3 2 3 3 2 4 3" xfId="38208"/>
    <cellStyle name="Normal 3 3 3 2 3 3 2 5" xfId="16634"/>
    <cellStyle name="Normal 3 3 3 2 3 3 2 5 2" xfId="45370"/>
    <cellStyle name="Normal 3 3 3 2 3 3 2 6" xfId="31046"/>
    <cellStyle name="Normal 3 3 3 2 3 3 3" xfId="2976"/>
    <cellStyle name="Normal 3 3 3 2 3 3 3 2" xfId="6636"/>
    <cellStyle name="Normal 3 3 3 2 3 3 3 2 2" xfId="13896"/>
    <cellStyle name="Normal 3 3 3 2 3 3 3 2 2 2" xfId="28274"/>
    <cellStyle name="Normal 3 3 3 2 3 3 3 2 2 2 2" xfId="57008"/>
    <cellStyle name="Normal 3 3 3 2 3 3 3 2 2 3" xfId="42684"/>
    <cellStyle name="Normal 3 3 3 2 3 3 3 2 3" xfId="21111"/>
    <cellStyle name="Normal 3 3 3 2 3 3 3 2 3 2" xfId="49846"/>
    <cellStyle name="Normal 3 3 3 2 3 3 3 2 4" xfId="35522"/>
    <cellStyle name="Normal 3 3 3 2 3 3 3 3" xfId="10309"/>
    <cellStyle name="Normal 3 3 3 2 3 3 3 3 2" xfId="24692"/>
    <cellStyle name="Normal 3 3 3 2 3 3 3 3 2 2" xfId="53427"/>
    <cellStyle name="Normal 3 3 3 2 3 3 3 3 3" xfId="39103"/>
    <cellStyle name="Normal 3 3 3 2 3 3 3 4" xfId="17529"/>
    <cellStyle name="Normal 3 3 3 2 3 3 3 4 2" xfId="46265"/>
    <cellStyle name="Normal 3 3 3 2 3 3 3 5" xfId="31941"/>
    <cellStyle name="Normal 3 3 3 2 3 3 4" xfId="4841"/>
    <cellStyle name="Normal 3 3 3 2 3 3 4 2" xfId="12106"/>
    <cellStyle name="Normal 3 3 3 2 3 3 4 2 2" xfId="26484"/>
    <cellStyle name="Normal 3 3 3 2 3 3 4 2 2 2" xfId="55218"/>
    <cellStyle name="Normal 3 3 3 2 3 3 4 2 3" xfId="40894"/>
    <cellStyle name="Normal 3 3 3 2 3 3 4 3" xfId="19321"/>
    <cellStyle name="Normal 3 3 3 2 3 3 4 3 2" xfId="48056"/>
    <cellStyle name="Normal 3 3 3 2 3 3 4 4" xfId="33732"/>
    <cellStyle name="Normal 3 3 3 2 3 3 5" xfId="8513"/>
    <cellStyle name="Normal 3 3 3 2 3 3 5 2" xfId="22902"/>
    <cellStyle name="Normal 3 3 3 2 3 3 5 2 2" xfId="51637"/>
    <cellStyle name="Normal 3 3 3 2 3 3 5 3" xfId="37313"/>
    <cellStyle name="Normal 3 3 3 2 3 3 6" xfId="15739"/>
    <cellStyle name="Normal 3 3 3 2 3 3 6 2" xfId="44475"/>
    <cellStyle name="Normal 3 3 3 2 3 3 7" xfId="30151"/>
    <cellStyle name="Normal 3 3 3 2 3 4" xfId="1629"/>
    <cellStyle name="Normal 3 3 3 2 3 4 2" xfId="3425"/>
    <cellStyle name="Normal 3 3 3 2 3 4 2 2" xfId="7084"/>
    <cellStyle name="Normal 3 3 3 2 3 4 2 2 2" xfId="14344"/>
    <cellStyle name="Normal 3 3 3 2 3 4 2 2 2 2" xfId="28722"/>
    <cellStyle name="Normal 3 3 3 2 3 4 2 2 2 2 2" xfId="57456"/>
    <cellStyle name="Normal 3 3 3 2 3 4 2 2 2 3" xfId="43132"/>
    <cellStyle name="Normal 3 3 3 2 3 4 2 2 3" xfId="21559"/>
    <cellStyle name="Normal 3 3 3 2 3 4 2 2 3 2" xfId="50294"/>
    <cellStyle name="Normal 3 3 3 2 3 4 2 2 4" xfId="35970"/>
    <cellStyle name="Normal 3 3 3 2 3 4 2 3" xfId="10757"/>
    <cellStyle name="Normal 3 3 3 2 3 4 2 3 2" xfId="25140"/>
    <cellStyle name="Normal 3 3 3 2 3 4 2 3 2 2" xfId="53875"/>
    <cellStyle name="Normal 3 3 3 2 3 4 2 3 3" xfId="39551"/>
    <cellStyle name="Normal 3 3 3 2 3 4 2 4" xfId="17977"/>
    <cellStyle name="Normal 3 3 3 2 3 4 2 4 2" xfId="46713"/>
    <cellStyle name="Normal 3 3 3 2 3 4 2 5" xfId="32389"/>
    <cellStyle name="Normal 3 3 3 2 3 4 3" xfId="5294"/>
    <cellStyle name="Normal 3 3 3 2 3 4 3 2" xfId="12554"/>
    <cellStyle name="Normal 3 3 3 2 3 4 3 2 2" xfId="26932"/>
    <cellStyle name="Normal 3 3 3 2 3 4 3 2 2 2" xfId="55666"/>
    <cellStyle name="Normal 3 3 3 2 3 4 3 2 3" xfId="41342"/>
    <cellStyle name="Normal 3 3 3 2 3 4 3 3" xfId="19769"/>
    <cellStyle name="Normal 3 3 3 2 3 4 3 3 2" xfId="48504"/>
    <cellStyle name="Normal 3 3 3 2 3 4 3 4" xfId="34180"/>
    <cellStyle name="Normal 3 3 3 2 3 4 4" xfId="8967"/>
    <cellStyle name="Normal 3 3 3 2 3 4 4 2" xfId="23350"/>
    <cellStyle name="Normal 3 3 3 2 3 4 4 2 2" xfId="52085"/>
    <cellStyle name="Normal 3 3 3 2 3 4 4 3" xfId="37761"/>
    <cellStyle name="Normal 3 3 3 2 3 4 5" xfId="16187"/>
    <cellStyle name="Normal 3 3 3 2 3 4 5 2" xfId="44923"/>
    <cellStyle name="Normal 3 3 3 2 3 4 6" xfId="30599"/>
    <cellStyle name="Normal 3 3 3 2 3 5" xfId="2529"/>
    <cellStyle name="Normal 3 3 3 2 3 5 2" xfId="6189"/>
    <cellStyle name="Normal 3 3 3 2 3 5 2 2" xfId="13449"/>
    <cellStyle name="Normal 3 3 3 2 3 5 2 2 2" xfId="27827"/>
    <cellStyle name="Normal 3 3 3 2 3 5 2 2 2 2" xfId="56561"/>
    <cellStyle name="Normal 3 3 3 2 3 5 2 2 3" xfId="42237"/>
    <cellStyle name="Normal 3 3 3 2 3 5 2 3" xfId="20664"/>
    <cellStyle name="Normal 3 3 3 2 3 5 2 3 2" xfId="49399"/>
    <cellStyle name="Normal 3 3 3 2 3 5 2 4" xfId="35075"/>
    <cellStyle name="Normal 3 3 3 2 3 5 3" xfId="9862"/>
    <cellStyle name="Normal 3 3 3 2 3 5 3 2" xfId="24245"/>
    <cellStyle name="Normal 3 3 3 2 3 5 3 2 2" xfId="52980"/>
    <cellStyle name="Normal 3 3 3 2 3 5 3 3" xfId="38656"/>
    <cellStyle name="Normal 3 3 3 2 3 5 4" xfId="17082"/>
    <cellStyle name="Normal 3 3 3 2 3 5 4 2" xfId="45818"/>
    <cellStyle name="Normal 3 3 3 2 3 5 5" xfId="31494"/>
    <cellStyle name="Normal 3 3 3 2 3 6" xfId="4392"/>
    <cellStyle name="Normal 3 3 3 2 3 6 2" xfId="11659"/>
    <cellStyle name="Normal 3 3 3 2 3 6 2 2" xfId="26037"/>
    <cellStyle name="Normal 3 3 3 2 3 6 2 2 2" xfId="54771"/>
    <cellStyle name="Normal 3 3 3 2 3 6 2 3" xfId="40447"/>
    <cellStyle name="Normal 3 3 3 2 3 6 3" xfId="18874"/>
    <cellStyle name="Normal 3 3 3 2 3 6 3 2" xfId="47609"/>
    <cellStyle name="Normal 3 3 3 2 3 6 4" xfId="33285"/>
    <cellStyle name="Normal 3 3 3 2 3 7" xfId="8063"/>
    <cellStyle name="Normal 3 3 3 2 3 7 2" xfId="22455"/>
    <cellStyle name="Normal 3 3 3 2 3 7 2 2" xfId="51190"/>
    <cellStyle name="Normal 3 3 3 2 3 7 3" xfId="36866"/>
    <cellStyle name="Normal 3 3 3 2 3 8" xfId="15292"/>
    <cellStyle name="Normal 3 3 3 2 3 8 2" xfId="44028"/>
    <cellStyle name="Normal 3 3 3 2 3 9" xfId="29704"/>
    <cellStyle name="Normal 3 3 3 2 4" xfId="759"/>
    <cellStyle name="Normal 3 3 3 2 4 2" xfId="1209"/>
    <cellStyle name="Normal 3 3 3 2 4 2 2" xfId="2192"/>
    <cellStyle name="Normal 3 3 3 2 4 2 2 2" xfId="3984"/>
    <cellStyle name="Normal 3 3 3 2 4 2 2 2 2" xfId="7643"/>
    <cellStyle name="Normal 3 3 3 2 4 2 2 2 2 2" xfId="14903"/>
    <cellStyle name="Normal 3 3 3 2 4 2 2 2 2 2 2" xfId="29281"/>
    <cellStyle name="Normal 3 3 3 2 4 2 2 2 2 2 2 2" xfId="58015"/>
    <cellStyle name="Normal 3 3 3 2 4 2 2 2 2 2 3" xfId="43691"/>
    <cellStyle name="Normal 3 3 3 2 4 2 2 2 2 3" xfId="22118"/>
    <cellStyle name="Normal 3 3 3 2 4 2 2 2 2 3 2" xfId="50853"/>
    <cellStyle name="Normal 3 3 3 2 4 2 2 2 2 4" xfId="36529"/>
    <cellStyle name="Normal 3 3 3 2 4 2 2 2 3" xfId="11316"/>
    <cellStyle name="Normal 3 3 3 2 4 2 2 2 3 2" xfId="25699"/>
    <cellStyle name="Normal 3 3 3 2 4 2 2 2 3 2 2" xfId="54434"/>
    <cellStyle name="Normal 3 3 3 2 4 2 2 2 3 3" xfId="40110"/>
    <cellStyle name="Normal 3 3 3 2 4 2 2 2 4" xfId="18536"/>
    <cellStyle name="Normal 3 3 3 2 4 2 2 2 4 2" xfId="47272"/>
    <cellStyle name="Normal 3 3 3 2 4 2 2 2 5" xfId="32948"/>
    <cellStyle name="Normal 3 3 3 2 4 2 2 3" xfId="5853"/>
    <cellStyle name="Normal 3 3 3 2 4 2 2 3 2" xfId="13113"/>
    <cellStyle name="Normal 3 3 3 2 4 2 2 3 2 2" xfId="27491"/>
    <cellStyle name="Normal 3 3 3 2 4 2 2 3 2 2 2" xfId="56225"/>
    <cellStyle name="Normal 3 3 3 2 4 2 2 3 2 3" xfId="41901"/>
    <cellStyle name="Normal 3 3 3 2 4 2 2 3 3" xfId="20328"/>
    <cellStyle name="Normal 3 3 3 2 4 2 2 3 3 2" xfId="49063"/>
    <cellStyle name="Normal 3 3 3 2 4 2 2 3 4" xfId="34739"/>
    <cellStyle name="Normal 3 3 3 2 4 2 2 4" xfId="9526"/>
    <cellStyle name="Normal 3 3 3 2 4 2 2 4 2" xfId="23909"/>
    <cellStyle name="Normal 3 3 3 2 4 2 2 4 2 2" xfId="52644"/>
    <cellStyle name="Normal 3 3 3 2 4 2 2 4 3" xfId="38320"/>
    <cellStyle name="Normal 3 3 3 2 4 2 2 5" xfId="16746"/>
    <cellStyle name="Normal 3 3 3 2 4 2 2 5 2" xfId="45482"/>
    <cellStyle name="Normal 3 3 3 2 4 2 2 6" xfId="31158"/>
    <cellStyle name="Normal 3 3 3 2 4 2 3" xfId="3088"/>
    <cellStyle name="Normal 3 3 3 2 4 2 3 2" xfId="6748"/>
    <cellStyle name="Normal 3 3 3 2 4 2 3 2 2" xfId="14008"/>
    <cellStyle name="Normal 3 3 3 2 4 2 3 2 2 2" xfId="28386"/>
    <cellStyle name="Normal 3 3 3 2 4 2 3 2 2 2 2" xfId="57120"/>
    <cellStyle name="Normal 3 3 3 2 4 2 3 2 2 3" xfId="42796"/>
    <cellStyle name="Normal 3 3 3 2 4 2 3 2 3" xfId="21223"/>
    <cellStyle name="Normal 3 3 3 2 4 2 3 2 3 2" xfId="49958"/>
    <cellStyle name="Normal 3 3 3 2 4 2 3 2 4" xfId="35634"/>
    <cellStyle name="Normal 3 3 3 2 4 2 3 3" xfId="10421"/>
    <cellStyle name="Normal 3 3 3 2 4 2 3 3 2" xfId="24804"/>
    <cellStyle name="Normal 3 3 3 2 4 2 3 3 2 2" xfId="53539"/>
    <cellStyle name="Normal 3 3 3 2 4 2 3 3 3" xfId="39215"/>
    <cellStyle name="Normal 3 3 3 2 4 2 3 4" xfId="17641"/>
    <cellStyle name="Normal 3 3 3 2 4 2 3 4 2" xfId="46377"/>
    <cellStyle name="Normal 3 3 3 2 4 2 3 5" xfId="32053"/>
    <cellStyle name="Normal 3 3 3 2 4 2 4" xfId="4953"/>
    <cellStyle name="Normal 3 3 3 2 4 2 4 2" xfId="12218"/>
    <cellStyle name="Normal 3 3 3 2 4 2 4 2 2" xfId="26596"/>
    <cellStyle name="Normal 3 3 3 2 4 2 4 2 2 2" xfId="55330"/>
    <cellStyle name="Normal 3 3 3 2 4 2 4 2 3" xfId="41006"/>
    <cellStyle name="Normal 3 3 3 2 4 2 4 3" xfId="19433"/>
    <cellStyle name="Normal 3 3 3 2 4 2 4 3 2" xfId="48168"/>
    <cellStyle name="Normal 3 3 3 2 4 2 4 4" xfId="33844"/>
    <cellStyle name="Normal 3 3 3 2 4 2 5" xfId="8625"/>
    <cellStyle name="Normal 3 3 3 2 4 2 5 2" xfId="23014"/>
    <cellStyle name="Normal 3 3 3 2 4 2 5 2 2" xfId="51749"/>
    <cellStyle name="Normal 3 3 3 2 4 2 5 3" xfId="37425"/>
    <cellStyle name="Normal 3 3 3 2 4 2 6" xfId="15851"/>
    <cellStyle name="Normal 3 3 3 2 4 2 6 2" xfId="44587"/>
    <cellStyle name="Normal 3 3 3 2 4 2 7" xfId="30263"/>
    <cellStyle name="Normal 3 3 3 2 4 3" xfId="1745"/>
    <cellStyle name="Normal 3 3 3 2 4 3 2" xfId="3537"/>
    <cellStyle name="Normal 3 3 3 2 4 3 2 2" xfId="7196"/>
    <cellStyle name="Normal 3 3 3 2 4 3 2 2 2" xfId="14456"/>
    <cellStyle name="Normal 3 3 3 2 4 3 2 2 2 2" xfId="28834"/>
    <cellStyle name="Normal 3 3 3 2 4 3 2 2 2 2 2" xfId="57568"/>
    <cellStyle name="Normal 3 3 3 2 4 3 2 2 2 3" xfId="43244"/>
    <cellStyle name="Normal 3 3 3 2 4 3 2 2 3" xfId="21671"/>
    <cellStyle name="Normal 3 3 3 2 4 3 2 2 3 2" xfId="50406"/>
    <cellStyle name="Normal 3 3 3 2 4 3 2 2 4" xfId="36082"/>
    <cellStyle name="Normal 3 3 3 2 4 3 2 3" xfId="10869"/>
    <cellStyle name="Normal 3 3 3 2 4 3 2 3 2" xfId="25252"/>
    <cellStyle name="Normal 3 3 3 2 4 3 2 3 2 2" xfId="53987"/>
    <cellStyle name="Normal 3 3 3 2 4 3 2 3 3" xfId="39663"/>
    <cellStyle name="Normal 3 3 3 2 4 3 2 4" xfId="18089"/>
    <cellStyle name="Normal 3 3 3 2 4 3 2 4 2" xfId="46825"/>
    <cellStyle name="Normal 3 3 3 2 4 3 2 5" xfId="32501"/>
    <cellStyle name="Normal 3 3 3 2 4 3 3" xfId="5406"/>
    <cellStyle name="Normal 3 3 3 2 4 3 3 2" xfId="12666"/>
    <cellStyle name="Normal 3 3 3 2 4 3 3 2 2" xfId="27044"/>
    <cellStyle name="Normal 3 3 3 2 4 3 3 2 2 2" xfId="55778"/>
    <cellStyle name="Normal 3 3 3 2 4 3 3 2 3" xfId="41454"/>
    <cellStyle name="Normal 3 3 3 2 4 3 3 3" xfId="19881"/>
    <cellStyle name="Normal 3 3 3 2 4 3 3 3 2" xfId="48616"/>
    <cellStyle name="Normal 3 3 3 2 4 3 3 4" xfId="34292"/>
    <cellStyle name="Normal 3 3 3 2 4 3 4" xfId="9079"/>
    <cellStyle name="Normal 3 3 3 2 4 3 4 2" xfId="23462"/>
    <cellStyle name="Normal 3 3 3 2 4 3 4 2 2" xfId="52197"/>
    <cellStyle name="Normal 3 3 3 2 4 3 4 3" xfId="37873"/>
    <cellStyle name="Normal 3 3 3 2 4 3 5" xfId="16299"/>
    <cellStyle name="Normal 3 3 3 2 4 3 5 2" xfId="45035"/>
    <cellStyle name="Normal 3 3 3 2 4 3 6" xfId="30711"/>
    <cellStyle name="Normal 3 3 3 2 4 4" xfId="2641"/>
    <cellStyle name="Normal 3 3 3 2 4 4 2" xfId="6301"/>
    <cellStyle name="Normal 3 3 3 2 4 4 2 2" xfId="13561"/>
    <cellStyle name="Normal 3 3 3 2 4 4 2 2 2" xfId="27939"/>
    <cellStyle name="Normal 3 3 3 2 4 4 2 2 2 2" xfId="56673"/>
    <cellStyle name="Normal 3 3 3 2 4 4 2 2 3" xfId="42349"/>
    <cellStyle name="Normal 3 3 3 2 4 4 2 3" xfId="20776"/>
    <cellStyle name="Normal 3 3 3 2 4 4 2 3 2" xfId="49511"/>
    <cellStyle name="Normal 3 3 3 2 4 4 2 4" xfId="35187"/>
    <cellStyle name="Normal 3 3 3 2 4 4 3" xfId="9974"/>
    <cellStyle name="Normal 3 3 3 2 4 4 3 2" xfId="24357"/>
    <cellStyle name="Normal 3 3 3 2 4 4 3 2 2" xfId="53092"/>
    <cellStyle name="Normal 3 3 3 2 4 4 3 3" xfId="38768"/>
    <cellStyle name="Normal 3 3 3 2 4 4 4" xfId="17194"/>
    <cellStyle name="Normal 3 3 3 2 4 4 4 2" xfId="45930"/>
    <cellStyle name="Normal 3 3 3 2 4 4 5" xfId="31606"/>
    <cellStyle name="Normal 3 3 3 2 4 5" xfId="4505"/>
    <cellStyle name="Normal 3 3 3 2 4 5 2" xfId="11771"/>
    <cellStyle name="Normal 3 3 3 2 4 5 2 2" xfId="26149"/>
    <cellStyle name="Normal 3 3 3 2 4 5 2 2 2" xfId="54883"/>
    <cellStyle name="Normal 3 3 3 2 4 5 2 3" xfId="40559"/>
    <cellStyle name="Normal 3 3 3 2 4 5 3" xfId="18986"/>
    <cellStyle name="Normal 3 3 3 2 4 5 3 2" xfId="47721"/>
    <cellStyle name="Normal 3 3 3 2 4 5 4" xfId="33397"/>
    <cellStyle name="Normal 3 3 3 2 4 6" xfId="8178"/>
    <cellStyle name="Normal 3 3 3 2 4 6 2" xfId="22567"/>
    <cellStyle name="Normal 3 3 3 2 4 6 2 2" xfId="51302"/>
    <cellStyle name="Normal 3 3 3 2 4 6 3" xfId="36978"/>
    <cellStyle name="Normal 3 3 3 2 4 7" xfId="15404"/>
    <cellStyle name="Normal 3 3 3 2 4 7 2" xfId="44140"/>
    <cellStyle name="Normal 3 3 3 2 4 8" xfId="29816"/>
    <cellStyle name="Normal 3 3 3 2 5" xfId="985"/>
    <cellStyle name="Normal 3 3 3 2 5 2" xfId="1968"/>
    <cellStyle name="Normal 3 3 3 2 5 2 2" xfId="3760"/>
    <cellStyle name="Normal 3 3 3 2 5 2 2 2" xfId="7419"/>
    <cellStyle name="Normal 3 3 3 2 5 2 2 2 2" xfId="14679"/>
    <cellStyle name="Normal 3 3 3 2 5 2 2 2 2 2" xfId="29057"/>
    <cellStyle name="Normal 3 3 3 2 5 2 2 2 2 2 2" xfId="57791"/>
    <cellStyle name="Normal 3 3 3 2 5 2 2 2 2 3" xfId="43467"/>
    <cellStyle name="Normal 3 3 3 2 5 2 2 2 3" xfId="21894"/>
    <cellStyle name="Normal 3 3 3 2 5 2 2 2 3 2" xfId="50629"/>
    <cellStyle name="Normal 3 3 3 2 5 2 2 2 4" xfId="36305"/>
    <cellStyle name="Normal 3 3 3 2 5 2 2 3" xfId="11092"/>
    <cellStyle name="Normal 3 3 3 2 5 2 2 3 2" xfId="25475"/>
    <cellStyle name="Normal 3 3 3 2 5 2 2 3 2 2" xfId="54210"/>
    <cellStyle name="Normal 3 3 3 2 5 2 2 3 3" xfId="39886"/>
    <cellStyle name="Normal 3 3 3 2 5 2 2 4" xfId="18312"/>
    <cellStyle name="Normal 3 3 3 2 5 2 2 4 2" xfId="47048"/>
    <cellStyle name="Normal 3 3 3 2 5 2 2 5" xfId="32724"/>
    <cellStyle name="Normal 3 3 3 2 5 2 3" xfId="5629"/>
    <cellStyle name="Normal 3 3 3 2 5 2 3 2" xfId="12889"/>
    <cellStyle name="Normal 3 3 3 2 5 2 3 2 2" xfId="27267"/>
    <cellStyle name="Normal 3 3 3 2 5 2 3 2 2 2" xfId="56001"/>
    <cellStyle name="Normal 3 3 3 2 5 2 3 2 3" xfId="41677"/>
    <cellStyle name="Normal 3 3 3 2 5 2 3 3" xfId="20104"/>
    <cellStyle name="Normal 3 3 3 2 5 2 3 3 2" xfId="48839"/>
    <cellStyle name="Normal 3 3 3 2 5 2 3 4" xfId="34515"/>
    <cellStyle name="Normal 3 3 3 2 5 2 4" xfId="9302"/>
    <cellStyle name="Normal 3 3 3 2 5 2 4 2" xfId="23685"/>
    <cellStyle name="Normal 3 3 3 2 5 2 4 2 2" xfId="52420"/>
    <cellStyle name="Normal 3 3 3 2 5 2 4 3" xfId="38096"/>
    <cellStyle name="Normal 3 3 3 2 5 2 5" xfId="16522"/>
    <cellStyle name="Normal 3 3 3 2 5 2 5 2" xfId="45258"/>
    <cellStyle name="Normal 3 3 3 2 5 2 6" xfId="30934"/>
    <cellStyle name="Normal 3 3 3 2 5 3" xfId="2864"/>
    <cellStyle name="Normal 3 3 3 2 5 3 2" xfId="6524"/>
    <cellStyle name="Normal 3 3 3 2 5 3 2 2" xfId="13784"/>
    <cellStyle name="Normal 3 3 3 2 5 3 2 2 2" xfId="28162"/>
    <cellStyle name="Normal 3 3 3 2 5 3 2 2 2 2" xfId="56896"/>
    <cellStyle name="Normal 3 3 3 2 5 3 2 2 3" xfId="42572"/>
    <cellStyle name="Normal 3 3 3 2 5 3 2 3" xfId="20999"/>
    <cellStyle name="Normal 3 3 3 2 5 3 2 3 2" xfId="49734"/>
    <cellStyle name="Normal 3 3 3 2 5 3 2 4" xfId="35410"/>
    <cellStyle name="Normal 3 3 3 2 5 3 3" xfId="10197"/>
    <cellStyle name="Normal 3 3 3 2 5 3 3 2" xfId="24580"/>
    <cellStyle name="Normal 3 3 3 2 5 3 3 2 2" xfId="53315"/>
    <cellStyle name="Normal 3 3 3 2 5 3 3 3" xfId="38991"/>
    <cellStyle name="Normal 3 3 3 2 5 3 4" xfId="17417"/>
    <cellStyle name="Normal 3 3 3 2 5 3 4 2" xfId="46153"/>
    <cellStyle name="Normal 3 3 3 2 5 3 5" xfId="31829"/>
    <cellStyle name="Normal 3 3 3 2 5 4" xfId="4729"/>
    <cellStyle name="Normal 3 3 3 2 5 4 2" xfId="11994"/>
    <cellStyle name="Normal 3 3 3 2 5 4 2 2" xfId="26372"/>
    <cellStyle name="Normal 3 3 3 2 5 4 2 2 2" xfId="55106"/>
    <cellStyle name="Normal 3 3 3 2 5 4 2 3" xfId="40782"/>
    <cellStyle name="Normal 3 3 3 2 5 4 3" xfId="19209"/>
    <cellStyle name="Normal 3 3 3 2 5 4 3 2" xfId="47944"/>
    <cellStyle name="Normal 3 3 3 2 5 4 4" xfId="33620"/>
    <cellStyle name="Normal 3 3 3 2 5 5" xfId="8401"/>
    <cellStyle name="Normal 3 3 3 2 5 5 2" xfId="22790"/>
    <cellStyle name="Normal 3 3 3 2 5 5 2 2" xfId="51525"/>
    <cellStyle name="Normal 3 3 3 2 5 5 3" xfId="37201"/>
    <cellStyle name="Normal 3 3 3 2 5 6" xfId="15627"/>
    <cellStyle name="Normal 3 3 3 2 5 6 2" xfId="44363"/>
    <cellStyle name="Normal 3 3 3 2 5 7" xfId="30039"/>
    <cellStyle name="Normal 3 3 3 2 6" xfId="1504"/>
    <cellStyle name="Normal 3 3 3 2 6 2" xfId="3313"/>
    <cellStyle name="Normal 3 3 3 2 6 2 2" xfId="6972"/>
    <cellStyle name="Normal 3 3 3 2 6 2 2 2" xfId="14232"/>
    <cellStyle name="Normal 3 3 3 2 6 2 2 2 2" xfId="28610"/>
    <cellStyle name="Normal 3 3 3 2 6 2 2 2 2 2" xfId="57344"/>
    <cellStyle name="Normal 3 3 3 2 6 2 2 2 3" xfId="43020"/>
    <cellStyle name="Normal 3 3 3 2 6 2 2 3" xfId="21447"/>
    <cellStyle name="Normal 3 3 3 2 6 2 2 3 2" xfId="50182"/>
    <cellStyle name="Normal 3 3 3 2 6 2 2 4" xfId="35858"/>
    <cellStyle name="Normal 3 3 3 2 6 2 3" xfId="10645"/>
    <cellStyle name="Normal 3 3 3 2 6 2 3 2" xfId="25028"/>
    <cellStyle name="Normal 3 3 3 2 6 2 3 2 2" xfId="53763"/>
    <cellStyle name="Normal 3 3 3 2 6 2 3 3" xfId="39439"/>
    <cellStyle name="Normal 3 3 3 2 6 2 4" xfId="17865"/>
    <cellStyle name="Normal 3 3 3 2 6 2 4 2" xfId="46601"/>
    <cellStyle name="Normal 3 3 3 2 6 2 5" xfId="32277"/>
    <cellStyle name="Normal 3 3 3 2 6 3" xfId="5181"/>
    <cellStyle name="Normal 3 3 3 2 6 3 2" xfId="12442"/>
    <cellStyle name="Normal 3 3 3 2 6 3 2 2" xfId="26820"/>
    <cellStyle name="Normal 3 3 3 2 6 3 2 2 2" xfId="55554"/>
    <cellStyle name="Normal 3 3 3 2 6 3 2 3" xfId="41230"/>
    <cellStyle name="Normal 3 3 3 2 6 3 3" xfId="19657"/>
    <cellStyle name="Normal 3 3 3 2 6 3 3 2" xfId="48392"/>
    <cellStyle name="Normal 3 3 3 2 6 3 4" xfId="34068"/>
    <cellStyle name="Normal 3 3 3 2 6 4" xfId="8855"/>
    <cellStyle name="Normal 3 3 3 2 6 4 2" xfId="23238"/>
    <cellStyle name="Normal 3 3 3 2 6 4 2 2" xfId="51973"/>
    <cellStyle name="Normal 3 3 3 2 6 4 3" xfId="37649"/>
    <cellStyle name="Normal 3 3 3 2 6 5" xfId="16075"/>
    <cellStyle name="Normal 3 3 3 2 6 5 2" xfId="44811"/>
    <cellStyle name="Normal 3 3 3 2 6 6" xfId="30487"/>
    <cellStyle name="Normal 3 3 3 2 7" xfId="2417"/>
    <cellStyle name="Normal 3 3 3 2 7 2" xfId="6077"/>
    <cellStyle name="Normal 3 3 3 2 7 2 2" xfId="13337"/>
    <cellStyle name="Normal 3 3 3 2 7 2 2 2" xfId="27715"/>
    <cellStyle name="Normal 3 3 3 2 7 2 2 2 2" xfId="56449"/>
    <cellStyle name="Normal 3 3 3 2 7 2 2 3" xfId="42125"/>
    <cellStyle name="Normal 3 3 3 2 7 2 3" xfId="20552"/>
    <cellStyle name="Normal 3 3 3 2 7 2 3 2" xfId="49287"/>
    <cellStyle name="Normal 3 3 3 2 7 2 4" xfId="34963"/>
    <cellStyle name="Normal 3 3 3 2 7 3" xfId="9750"/>
    <cellStyle name="Normal 3 3 3 2 7 3 2" xfId="24133"/>
    <cellStyle name="Normal 3 3 3 2 7 3 2 2" xfId="52868"/>
    <cellStyle name="Normal 3 3 3 2 7 3 3" xfId="38544"/>
    <cellStyle name="Normal 3 3 3 2 7 4" xfId="16970"/>
    <cellStyle name="Normal 3 3 3 2 7 4 2" xfId="45706"/>
    <cellStyle name="Normal 3 3 3 2 7 5" xfId="31382"/>
    <cellStyle name="Normal 3 3 3 2 8" xfId="4274"/>
    <cellStyle name="Normal 3 3 3 2 8 2" xfId="11546"/>
    <cellStyle name="Normal 3 3 3 2 8 2 2" xfId="25925"/>
    <cellStyle name="Normal 3 3 3 2 8 2 2 2" xfId="54659"/>
    <cellStyle name="Normal 3 3 3 2 8 2 3" xfId="40335"/>
    <cellStyle name="Normal 3 3 3 2 8 3" xfId="18762"/>
    <cellStyle name="Normal 3 3 3 2 8 3 2" xfId="47497"/>
    <cellStyle name="Normal 3 3 3 2 8 4" xfId="33173"/>
    <cellStyle name="Normal 3 3 3 2 9" xfId="7942"/>
    <cellStyle name="Normal 3 3 3 2 9 2" xfId="22343"/>
    <cellStyle name="Normal 3 3 3 2 9 2 2" xfId="51078"/>
    <cellStyle name="Normal 3 3 3 2 9 3" xfId="36754"/>
    <cellStyle name="Normal 3 3 3 3" xfId="430"/>
    <cellStyle name="Normal 3 3 3 3 10" xfId="29620"/>
    <cellStyle name="Normal 3 3 3 3 2" xfId="630"/>
    <cellStyle name="Normal 3 3 3 3 2 2" xfId="902"/>
    <cellStyle name="Normal 3 3 3 3 2 2 2" xfId="1349"/>
    <cellStyle name="Normal 3 3 3 3 2 2 2 2" xfId="2332"/>
    <cellStyle name="Normal 3 3 3 3 2 2 2 2 2" xfId="4124"/>
    <cellStyle name="Normal 3 3 3 3 2 2 2 2 2 2" xfId="7783"/>
    <cellStyle name="Normal 3 3 3 3 2 2 2 2 2 2 2" xfId="15043"/>
    <cellStyle name="Normal 3 3 3 3 2 2 2 2 2 2 2 2" xfId="29421"/>
    <cellStyle name="Normal 3 3 3 3 2 2 2 2 2 2 2 2 2" xfId="58155"/>
    <cellStyle name="Normal 3 3 3 3 2 2 2 2 2 2 2 3" xfId="43831"/>
    <cellStyle name="Normal 3 3 3 3 2 2 2 2 2 2 3" xfId="22258"/>
    <cellStyle name="Normal 3 3 3 3 2 2 2 2 2 2 3 2" xfId="50993"/>
    <cellStyle name="Normal 3 3 3 3 2 2 2 2 2 2 4" xfId="36669"/>
    <cellStyle name="Normal 3 3 3 3 2 2 2 2 2 3" xfId="11456"/>
    <cellStyle name="Normal 3 3 3 3 2 2 2 2 2 3 2" xfId="25839"/>
    <cellStyle name="Normal 3 3 3 3 2 2 2 2 2 3 2 2" xfId="54574"/>
    <cellStyle name="Normal 3 3 3 3 2 2 2 2 2 3 3" xfId="40250"/>
    <cellStyle name="Normal 3 3 3 3 2 2 2 2 2 4" xfId="18676"/>
    <cellStyle name="Normal 3 3 3 3 2 2 2 2 2 4 2" xfId="47412"/>
    <cellStyle name="Normal 3 3 3 3 2 2 2 2 2 5" xfId="33088"/>
    <cellStyle name="Normal 3 3 3 3 2 2 2 2 3" xfId="5993"/>
    <cellStyle name="Normal 3 3 3 3 2 2 2 2 3 2" xfId="13253"/>
    <cellStyle name="Normal 3 3 3 3 2 2 2 2 3 2 2" xfId="27631"/>
    <cellStyle name="Normal 3 3 3 3 2 2 2 2 3 2 2 2" xfId="56365"/>
    <cellStyle name="Normal 3 3 3 3 2 2 2 2 3 2 3" xfId="42041"/>
    <cellStyle name="Normal 3 3 3 3 2 2 2 2 3 3" xfId="20468"/>
    <cellStyle name="Normal 3 3 3 3 2 2 2 2 3 3 2" xfId="49203"/>
    <cellStyle name="Normal 3 3 3 3 2 2 2 2 3 4" xfId="34879"/>
    <cellStyle name="Normal 3 3 3 3 2 2 2 2 4" xfId="9666"/>
    <cellStyle name="Normal 3 3 3 3 2 2 2 2 4 2" xfId="24049"/>
    <cellStyle name="Normal 3 3 3 3 2 2 2 2 4 2 2" xfId="52784"/>
    <cellStyle name="Normal 3 3 3 3 2 2 2 2 4 3" xfId="38460"/>
    <cellStyle name="Normal 3 3 3 3 2 2 2 2 5" xfId="16886"/>
    <cellStyle name="Normal 3 3 3 3 2 2 2 2 5 2" xfId="45622"/>
    <cellStyle name="Normal 3 3 3 3 2 2 2 2 6" xfId="31298"/>
    <cellStyle name="Normal 3 3 3 3 2 2 2 3" xfId="3228"/>
    <cellStyle name="Normal 3 3 3 3 2 2 2 3 2" xfId="6888"/>
    <cellStyle name="Normal 3 3 3 3 2 2 2 3 2 2" xfId="14148"/>
    <cellStyle name="Normal 3 3 3 3 2 2 2 3 2 2 2" xfId="28526"/>
    <cellStyle name="Normal 3 3 3 3 2 2 2 3 2 2 2 2" xfId="57260"/>
    <cellStyle name="Normal 3 3 3 3 2 2 2 3 2 2 3" xfId="42936"/>
    <cellStyle name="Normal 3 3 3 3 2 2 2 3 2 3" xfId="21363"/>
    <cellStyle name="Normal 3 3 3 3 2 2 2 3 2 3 2" xfId="50098"/>
    <cellStyle name="Normal 3 3 3 3 2 2 2 3 2 4" xfId="35774"/>
    <cellStyle name="Normal 3 3 3 3 2 2 2 3 3" xfId="10561"/>
    <cellStyle name="Normal 3 3 3 3 2 2 2 3 3 2" xfId="24944"/>
    <cellStyle name="Normal 3 3 3 3 2 2 2 3 3 2 2" xfId="53679"/>
    <cellStyle name="Normal 3 3 3 3 2 2 2 3 3 3" xfId="39355"/>
    <cellStyle name="Normal 3 3 3 3 2 2 2 3 4" xfId="17781"/>
    <cellStyle name="Normal 3 3 3 3 2 2 2 3 4 2" xfId="46517"/>
    <cellStyle name="Normal 3 3 3 3 2 2 2 3 5" xfId="32193"/>
    <cellStyle name="Normal 3 3 3 3 2 2 2 4" xfId="5093"/>
    <cellStyle name="Normal 3 3 3 3 2 2 2 4 2" xfId="12358"/>
    <cellStyle name="Normal 3 3 3 3 2 2 2 4 2 2" xfId="26736"/>
    <cellStyle name="Normal 3 3 3 3 2 2 2 4 2 2 2" xfId="55470"/>
    <cellStyle name="Normal 3 3 3 3 2 2 2 4 2 3" xfId="41146"/>
    <cellStyle name="Normal 3 3 3 3 2 2 2 4 3" xfId="19573"/>
    <cellStyle name="Normal 3 3 3 3 2 2 2 4 3 2" xfId="48308"/>
    <cellStyle name="Normal 3 3 3 3 2 2 2 4 4" xfId="33984"/>
    <cellStyle name="Normal 3 3 3 3 2 2 2 5" xfId="8765"/>
    <cellStyle name="Normal 3 3 3 3 2 2 2 5 2" xfId="23154"/>
    <cellStyle name="Normal 3 3 3 3 2 2 2 5 2 2" xfId="51889"/>
    <cellStyle name="Normal 3 3 3 3 2 2 2 5 3" xfId="37565"/>
    <cellStyle name="Normal 3 3 3 3 2 2 2 6" xfId="15991"/>
    <cellStyle name="Normal 3 3 3 3 2 2 2 6 2" xfId="44727"/>
    <cellStyle name="Normal 3 3 3 3 2 2 2 7" xfId="30403"/>
    <cellStyle name="Normal 3 3 3 3 2 2 3" xfId="1885"/>
    <cellStyle name="Normal 3 3 3 3 2 2 3 2" xfId="3677"/>
    <cellStyle name="Normal 3 3 3 3 2 2 3 2 2" xfId="7336"/>
    <cellStyle name="Normal 3 3 3 3 2 2 3 2 2 2" xfId="14596"/>
    <cellStyle name="Normal 3 3 3 3 2 2 3 2 2 2 2" xfId="28974"/>
    <cellStyle name="Normal 3 3 3 3 2 2 3 2 2 2 2 2" xfId="57708"/>
    <cellStyle name="Normal 3 3 3 3 2 2 3 2 2 2 3" xfId="43384"/>
    <cellStyle name="Normal 3 3 3 3 2 2 3 2 2 3" xfId="21811"/>
    <cellStyle name="Normal 3 3 3 3 2 2 3 2 2 3 2" xfId="50546"/>
    <cellStyle name="Normal 3 3 3 3 2 2 3 2 2 4" xfId="36222"/>
    <cellStyle name="Normal 3 3 3 3 2 2 3 2 3" xfId="11009"/>
    <cellStyle name="Normal 3 3 3 3 2 2 3 2 3 2" xfId="25392"/>
    <cellStyle name="Normal 3 3 3 3 2 2 3 2 3 2 2" xfId="54127"/>
    <cellStyle name="Normal 3 3 3 3 2 2 3 2 3 3" xfId="39803"/>
    <cellStyle name="Normal 3 3 3 3 2 2 3 2 4" xfId="18229"/>
    <cellStyle name="Normal 3 3 3 3 2 2 3 2 4 2" xfId="46965"/>
    <cellStyle name="Normal 3 3 3 3 2 2 3 2 5" xfId="32641"/>
    <cellStyle name="Normal 3 3 3 3 2 2 3 3" xfId="5546"/>
    <cellStyle name="Normal 3 3 3 3 2 2 3 3 2" xfId="12806"/>
    <cellStyle name="Normal 3 3 3 3 2 2 3 3 2 2" xfId="27184"/>
    <cellStyle name="Normal 3 3 3 3 2 2 3 3 2 2 2" xfId="55918"/>
    <cellStyle name="Normal 3 3 3 3 2 2 3 3 2 3" xfId="41594"/>
    <cellStyle name="Normal 3 3 3 3 2 2 3 3 3" xfId="20021"/>
    <cellStyle name="Normal 3 3 3 3 2 2 3 3 3 2" xfId="48756"/>
    <cellStyle name="Normal 3 3 3 3 2 2 3 3 4" xfId="34432"/>
    <cellStyle name="Normal 3 3 3 3 2 2 3 4" xfId="9219"/>
    <cellStyle name="Normal 3 3 3 3 2 2 3 4 2" xfId="23602"/>
    <cellStyle name="Normal 3 3 3 3 2 2 3 4 2 2" xfId="52337"/>
    <cellStyle name="Normal 3 3 3 3 2 2 3 4 3" xfId="38013"/>
    <cellStyle name="Normal 3 3 3 3 2 2 3 5" xfId="16439"/>
    <cellStyle name="Normal 3 3 3 3 2 2 3 5 2" xfId="45175"/>
    <cellStyle name="Normal 3 3 3 3 2 2 3 6" xfId="30851"/>
    <cellStyle name="Normal 3 3 3 3 2 2 4" xfId="2781"/>
    <cellStyle name="Normal 3 3 3 3 2 2 4 2" xfId="6441"/>
    <cellStyle name="Normal 3 3 3 3 2 2 4 2 2" xfId="13701"/>
    <cellStyle name="Normal 3 3 3 3 2 2 4 2 2 2" xfId="28079"/>
    <cellStyle name="Normal 3 3 3 3 2 2 4 2 2 2 2" xfId="56813"/>
    <cellStyle name="Normal 3 3 3 3 2 2 4 2 2 3" xfId="42489"/>
    <cellStyle name="Normal 3 3 3 3 2 2 4 2 3" xfId="20916"/>
    <cellStyle name="Normal 3 3 3 3 2 2 4 2 3 2" xfId="49651"/>
    <cellStyle name="Normal 3 3 3 3 2 2 4 2 4" xfId="35327"/>
    <cellStyle name="Normal 3 3 3 3 2 2 4 3" xfId="10114"/>
    <cellStyle name="Normal 3 3 3 3 2 2 4 3 2" xfId="24497"/>
    <cellStyle name="Normal 3 3 3 3 2 2 4 3 2 2" xfId="53232"/>
    <cellStyle name="Normal 3 3 3 3 2 2 4 3 3" xfId="38908"/>
    <cellStyle name="Normal 3 3 3 3 2 2 4 4" xfId="17334"/>
    <cellStyle name="Normal 3 3 3 3 2 2 4 4 2" xfId="46070"/>
    <cellStyle name="Normal 3 3 3 3 2 2 4 5" xfId="31746"/>
    <cellStyle name="Normal 3 3 3 3 2 2 5" xfId="4646"/>
    <cellStyle name="Normal 3 3 3 3 2 2 5 2" xfId="11911"/>
    <cellStyle name="Normal 3 3 3 3 2 2 5 2 2" xfId="26289"/>
    <cellStyle name="Normal 3 3 3 3 2 2 5 2 2 2" xfId="55023"/>
    <cellStyle name="Normal 3 3 3 3 2 2 5 2 3" xfId="40699"/>
    <cellStyle name="Normal 3 3 3 3 2 2 5 3" xfId="19126"/>
    <cellStyle name="Normal 3 3 3 3 2 2 5 3 2" xfId="47861"/>
    <cellStyle name="Normal 3 3 3 3 2 2 5 4" xfId="33537"/>
    <cellStyle name="Normal 3 3 3 3 2 2 6" xfId="8318"/>
    <cellStyle name="Normal 3 3 3 3 2 2 6 2" xfId="22707"/>
    <cellStyle name="Normal 3 3 3 3 2 2 6 2 2" xfId="51442"/>
    <cellStyle name="Normal 3 3 3 3 2 2 6 3" xfId="37118"/>
    <cellStyle name="Normal 3 3 3 3 2 2 7" xfId="15544"/>
    <cellStyle name="Normal 3 3 3 3 2 2 7 2" xfId="44280"/>
    <cellStyle name="Normal 3 3 3 3 2 2 8" xfId="29956"/>
    <cellStyle name="Normal 3 3 3 3 2 3" xfId="1125"/>
    <cellStyle name="Normal 3 3 3 3 2 3 2" xfId="2108"/>
    <cellStyle name="Normal 3 3 3 3 2 3 2 2" xfId="3900"/>
    <cellStyle name="Normal 3 3 3 3 2 3 2 2 2" xfId="7559"/>
    <cellStyle name="Normal 3 3 3 3 2 3 2 2 2 2" xfId="14819"/>
    <cellStyle name="Normal 3 3 3 3 2 3 2 2 2 2 2" xfId="29197"/>
    <cellStyle name="Normal 3 3 3 3 2 3 2 2 2 2 2 2" xfId="57931"/>
    <cellStyle name="Normal 3 3 3 3 2 3 2 2 2 2 3" xfId="43607"/>
    <cellStyle name="Normal 3 3 3 3 2 3 2 2 2 3" xfId="22034"/>
    <cellStyle name="Normal 3 3 3 3 2 3 2 2 2 3 2" xfId="50769"/>
    <cellStyle name="Normal 3 3 3 3 2 3 2 2 2 4" xfId="36445"/>
    <cellStyle name="Normal 3 3 3 3 2 3 2 2 3" xfId="11232"/>
    <cellStyle name="Normal 3 3 3 3 2 3 2 2 3 2" xfId="25615"/>
    <cellStyle name="Normal 3 3 3 3 2 3 2 2 3 2 2" xfId="54350"/>
    <cellStyle name="Normal 3 3 3 3 2 3 2 2 3 3" xfId="40026"/>
    <cellStyle name="Normal 3 3 3 3 2 3 2 2 4" xfId="18452"/>
    <cellStyle name="Normal 3 3 3 3 2 3 2 2 4 2" xfId="47188"/>
    <cellStyle name="Normal 3 3 3 3 2 3 2 2 5" xfId="32864"/>
    <cellStyle name="Normal 3 3 3 3 2 3 2 3" xfId="5769"/>
    <cellStyle name="Normal 3 3 3 3 2 3 2 3 2" xfId="13029"/>
    <cellStyle name="Normal 3 3 3 3 2 3 2 3 2 2" xfId="27407"/>
    <cellStyle name="Normal 3 3 3 3 2 3 2 3 2 2 2" xfId="56141"/>
    <cellStyle name="Normal 3 3 3 3 2 3 2 3 2 3" xfId="41817"/>
    <cellStyle name="Normal 3 3 3 3 2 3 2 3 3" xfId="20244"/>
    <cellStyle name="Normal 3 3 3 3 2 3 2 3 3 2" xfId="48979"/>
    <cellStyle name="Normal 3 3 3 3 2 3 2 3 4" xfId="34655"/>
    <cellStyle name="Normal 3 3 3 3 2 3 2 4" xfId="9442"/>
    <cellStyle name="Normal 3 3 3 3 2 3 2 4 2" xfId="23825"/>
    <cellStyle name="Normal 3 3 3 3 2 3 2 4 2 2" xfId="52560"/>
    <cellStyle name="Normal 3 3 3 3 2 3 2 4 3" xfId="38236"/>
    <cellStyle name="Normal 3 3 3 3 2 3 2 5" xfId="16662"/>
    <cellStyle name="Normal 3 3 3 3 2 3 2 5 2" xfId="45398"/>
    <cellStyle name="Normal 3 3 3 3 2 3 2 6" xfId="31074"/>
    <cellStyle name="Normal 3 3 3 3 2 3 3" xfId="3004"/>
    <cellStyle name="Normal 3 3 3 3 2 3 3 2" xfId="6664"/>
    <cellStyle name="Normal 3 3 3 3 2 3 3 2 2" xfId="13924"/>
    <cellStyle name="Normal 3 3 3 3 2 3 3 2 2 2" xfId="28302"/>
    <cellStyle name="Normal 3 3 3 3 2 3 3 2 2 2 2" xfId="57036"/>
    <cellStyle name="Normal 3 3 3 3 2 3 3 2 2 3" xfId="42712"/>
    <cellStyle name="Normal 3 3 3 3 2 3 3 2 3" xfId="21139"/>
    <cellStyle name="Normal 3 3 3 3 2 3 3 2 3 2" xfId="49874"/>
    <cellStyle name="Normal 3 3 3 3 2 3 3 2 4" xfId="35550"/>
    <cellStyle name="Normal 3 3 3 3 2 3 3 3" xfId="10337"/>
    <cellStyle name="Normal 3 3 3 3 2 3 3 3 2" xfId="24720"/>
    <cellStyle name="Normal 3 3 3 3 2 3 3 3 2 2" xfId="53455"/>
    <cellStyle name="Normal 3 3 3 3 2 3 3 3 3" xfId="39131"/>
    <cellStyle name="Normal 3 3 3 3 2 3 3 4" xfId="17557"/>
    <cellStyle name="Normal 3 3 3 3 2 3 3 4 2" xfId="46293"/>
    <cellStyle name="Normal 3 3 3 3 2 3 3 5" xfId="31969"/>
    <cellStyle name="Normal 3 3 3 3 2 3 4" xfId="4869"/>
    <cellStyle name="Normal 3 3 3 3 2 3 4 2" xfId="12134"/>
    <cellStyle name="Normal 3 3 3 3 2 3 4 2 2" xfId="26512"/>
    <cellStyle name="Normal 3 3 3 3 2 3 4 2 2 2" xfId="55246"/>
    <cellStyle name="Normal 3 3 3 3 2 3 4 2 3" xfId="40922"/>
    <cellStyle name="Normal 3 3 3 3 2 3 4 3" xfId="19349"/>
    <cellStyle name="Normal 3 3 3 3 2 3 4 3 2" xfId="48084"/>
    <cellStyle name="Normal 3 3 3 3 2 3 4 4" xfId="33760"/>
    <cellStyle name="Normal 3 3 3 3 2 3 5" xfId="8541"/>
    <cellStyle name="Normal 3 3 3 3 2 3 5 2" xfId="22930"/>
    <cellStyle name="Normal 3 3 3 3 2 3 5 2 2" xfId="51665"/>
    <cellStyle name="Normal 3 3 3 3 2 3 5 3" xfId="37341"/>
    <cellStyle name="Normal 3 3 3 3 2 3 6" xfId="15767"/>
    <cellStyle name="Normal 3 3 3 3 2 3 6 2" xfId="44503"/>
    <cellStyle name="Normal 3 3 3 3 2 3 7" xfId="30179"/>
    <cellStyle name="Normal 3 3 3 3 2 4" xfId="1657"/>
    <cellStyle name="Normal 3 3 3 3 2 4 2" xfId="3453"/>
    <cellStyle name="Normal 3 3 3 3 2 4 2 2" xfId="7112"/>
    <cellStyle name="Normal 3 3 3 3 2 4 2 2 2" xfId="14372"/>
    <cellStyle name="Normal 3 3 3 3 2 4 2 2 2 2" xfId="28750"/>
    <cellStyle name="Normal 3 3 3 3 2 4 2 2 2 2 2" xfId="57484"/>
    <cellStyle name="Normal 3 3 3 3 2 4 2 2 2 3" xfId="43160"/>
    <cellStyle name="Normal 3 3 3 3 2 4 2 2 3" xfId="21587"/>
    <cellStyle name="Normal 3 3 3 3 2 4 2 2 3 2" xfId="50322"/>
    <cellStyle name="Normal 3 3 3 3 2 4 2 2 4" xfId="35998"/>
    <cellStyle name="Normal 3 3 3 3 2 4 2 3" xfId="10785"/>
    <cellStyle name="Normal 3 3 3 3 2 4 2 3 2" xfId="25168"/>
    <cellStyle name="Normal 3 3 3 3 2 4 2 3 2 2" xfId="53903"/>
    <cellStyle name="Normal 3 3 3 3 2 4 2 3 3" xfId="39579"/>
    <cellStyle name="Normal 3 3 3 3 2 4 2 4" xfId="18005"/>
    <cellStyle name="Normal 3 3 3 3 2 4 2 4 2" xfId="46741"/>
    <cellStyle name="Normal 3 3 3 3 2 4 2 5" xfId="32417"/>
    <cellStyle name="Normal 3 3 3 3 2 4 3" xfId="5322"/>
    <cellStyle name="Normal 3 3 3 3 2 4 3 2" xfId="12582"/>
    <cellStyle name="Normal 3 3 3 3 2 4 3 2 2" xfId="26960"/>
    <cellStyle name="Normal 3 3 3 3 2 4 3 2 2 2" xfId="55694"/>
    <cellStyle name="Normal 3 3 3 3 2 4 3 2 3" xfId="41370"/>
    <cellStyle name="Normal 3 3 3 3 2 4 3 3" xfId="19797"/>
    <cellStyle name="Normal 3 3 3 3 2 4 3 3 2" xfId="48532"/>
    <cellStyle name="Normal 3 3 3 3 2 4 3 4" xfId="34208"/>
    <cellStyle name="Normal 3 3 3 3 2 4 4" xfId="8995"/>
    <cellStyle name="Normal 3 3 3 3 2 4 4 2" xfId="23378"/>
    <cellStyle name="Normal 3 3 3 3 2 4 4 2 2" xfId="52113"/>
    <cellStyle name="Normal 3 3 3 3 2 4 4 3" xfId="37789"/>
    <cellStyle name="Normal 3 3 3 3 2 4 5" xfId="16215"/>
    <cellStyle name="Normal 3 3 3 3 2 4 5 2" xfId="44951"/>
    <cellStyle name="Normal 3 3 3 3 2 4 6" xfId="30627"/>
    <cellStyle name="Normal 3 3 3 3 2 5" xfId="2557"/>
    <cellStyle name="Normal 3 3 3 3 2 5 2" xfId="6217"/>
    <cellStyle name="Normal 3 3 3 3 2 5 2 2" xfId="13477"/>
    <cellStyle name="Normal 3 3 3 3 2 5 2 2 2" xfId="27855"/>
    <cellStyle name="Normal 3 3 3 3 2 5 2 2 2 2" xfId="56589"/>
    <cellStyle name="Normal 3 3 3 3 2 5 2 2 3" xfId="42265"/>
    <cellStyle name="Normal 3 3 3 3 2 5 2 3" xfId="20692"/>
    <cellStyle name="Normal 3 3 3 3 2 5 2 3 2" xfId="49427"/>
    <cellStyle name="Normal 3 3 3 3 2 5 2 4" xfId="35103"/>
    <cellStyle name="Normal 3 3 3 3 2 5 3" xfId="9890"/>
    <cellStyle name="Normal 3 3 3 3 2 5 3 2" xfId="24273"/>
    <cellStyle name="Normal 3 3 3 3 2 5 3 2 2" xfId="53008"/>
    <cellStyle name="Normal 3 3 3 3 2 5 3 3" xfId="38684"/>
    <cellStyle name="Normal 3 3 3 3 2 5 4" xfId="17110"/>
    <cellStyle name="Normal 3 3 3 3 2 5 4 2" xfId="45846"/>
    <cellStyle name="Normal 3 3 3 3 2 5 5" xfId="31522"/>
    <cellStyle name="Normal 3 3 3 3 2 6" xfId="4420"/>
    <cellStyle name="Normal 3 3 3 3 2 6 2" xfId="11687"/>
    <cellStyle name="Normal 3 3 3 3 2 6 2 2" xfId="26065"/>
    <cellStyle name="Normal 3 3 3 3 2 6 2 2 2" xfId="54799"/>
    <cellStyle name="Normal 3 3 3 3 2 6 2 3" xfId="40475"/>
    <cellStyle name="Normal 3 3 3 3 2 6 3" xfId="18902"/>
    <cellStyle name="Normal 3 3 3 3 2 6 3 2" xfId="47637"/>
    <cellStyle name="Normal 3 3 3 3 2 6 4" xfId="33313"/>
    <cellStyle name="Normal 3 3 3 3 2 7" xfId="8091"/>
    <cellStyle name="Normal 3 3 3 3 2 7 2" xfId="22483"/>
    <cellStyle name="Normal 3 3 3 3 2 7 2 2" xfId="51218"/>
    <cellStyle name="Normal 3 3 3 3 2 7 3" xfId="36894"/>
    <cellStyle name="Normal 3 3 3 3 2 8" xfId="15320"/>
    <cellStyle name="Normal 3 3 3 3 2 8 2" xfId="44056"/>
    <cellStyle name="Normal 3 3 3 3 2 9" xfId="29732"/>
    <cellStyle name="Normal 3 3 3 3 3" xfId="788"/>
    <cellStyle name="Normal 3 3 3 3 3 2" xfId="1237"/>
    <cellStyle name="Normal 3 3 3 3 3 2 2" xfId="2220"/>
    <cellStyle name="Normal 3 3 3 3 3 2 2 2" xfId="4012"/>
    <cellStyle name="Normal 3 3 3 3 3 2 2 2 2" xfId="7671"/>
    <cellStyle name="Normal 3 3 3 3 3 2 2 2 2 2" xfId="14931"/>
    <cellStyle name="Normal 3 3 3 3 3 2 2 2 2 2 2" xfId="29309"/>
    <cellStyle name="Normal 3 3 3 3 3 2 2 2 2 2 2 2" xfId="58043"/>
    <cellStyle name="Normal 3 3 3 3 3 2 2 2 2 2 3" xfId="43719"/>
    <cellStyle name="Normal 3 3 3 3 3 2 2 2 2 3" xfId="22146"/>
    <cellStyle name="Normal 3 3 3 3 3 2 2 2 2 3 2" xfId="50881"/>
    <cellStyle name="Normal 3 3 3 3 3 2 2 2 2 4" xfId="36557"/>
    <cellStyle name="Normal 3 3 3 3 3 2 2 2 3" xfId="11344"/>
    <cellStyle name="Normal 3 3 3 3 3 2 2 2 3 2" xfId="25727"/>
    <cellStyle name="Normal 3 3 3 3 3 2 2 2 3 2 2" xfId="54462"/>
    <cellStyle name="Normal 3 3 3 3 3 2 2 2 3 3" xfId="40138"/>
    <cellStyle name="Normal 3 3 3 3 3 2 2 2 4" xfId="18564"/>
    <cellStyle name="Normal 3 3 3 3 3 2 2 2 4 2" xfId="47300"/>
    <cellStyle name="Normal 3 3 3 3 3 2 2 2 5" xfId="32976"/>
    <cellStyle name="Normal 3 3 3 3 3 2 2 3" xfId="5881"/>
    <cellStyle name="Normal 3 3 3 3 3 2 2 3 2" xfId="13141"/>
    <cellStyle name="Normal 3 3 3 3 3 2 2 3 2 2" xfId="27519"/>
    <cellStyle name="Normal 3 3 3 3 3 2 2 3 2 2 2" xfId="56253"/>
    <cellStyle name="Normal 3 3 3 3 3 2 2 3 2 3" xfId="41929"/>
    <cellStyle name="Normal 3 3 3 3 3 2 2 3 3" xfId="20356"/>
    <cellStyle name="Normal 3 3 3 3 3 2 2 3 3 2" xfId="49091"/>
    <cellStyle name="Normal 3 3 3 3 3 2 2 3 4" xfId="34767"/>
    <cellStyle name="Normal 3 3 3 3 3 2 2 4" xfId="9554"/>
    <cellStyle name="Normal 3 3 3 3 3 2 2 4 2" xfId="23937"/>
    <cellStyle name="Normal 3 3 3 3 3 2 2 4 2 2" xfId="52672"/>
    <cellStyle name="Normal 3 3 3 3 3 2 2 4 3" xfId="38348"/>
    <cellStyle name="Normal 3 3 3 3 3 2 2 5" xfId="16774"/>
    <cellStyle name="Normal 3 3 3 3 3 2 2 5 2" xfId="45510"/>
    <cellStyle name="Normal 3 3 3 3 3 2 2 6" xfId="31186"/>
    <cellStyle name="Normal 3 3 3 3 3 2 3" xfId="3116"/>
    <cellStyle name="Normal 3 3 3 3 3 2 3 2" xfId="6776"/>
    <cellStyle name="Normal 3 3 3 3 3 2 3 2 2" xfId="14036"/>
    <cellStyle name="Normal 3 3 3 3 3 2 3 2 2 2" xfId="28414"/>
    <cellStyle name="Normal 3 3 3 3 3 2 3 2 2 2 2" xfId="57148"/>
    <cellStyle name="Normal 3 3 3 3 3 2 3 2 2 3" xfId="42824"/>
    <cellStyle name="Normal 3 3 3 3 3 2 3 2 3" xfId="21251"/>
    <cellStyle name="Normal 3 3 3 3 3 2 3 2 3 2" xfId="49986"/>
    <cellStyle name="Normal 3 3 3 3 3 2 3 2 4" xfId="35662"/>
    <cellStyle name="Normal 3 3 3 3 3 2 3 3" xfId="10449"/>
    <cellStyle name="Normal 3 3 3 3 3 2 3 3 2" xfId="24832"/>
    <cellStyle name="Normal 3 3 3 3 3 2 3 3 2 2" xfId="53567"/>
    <cellStyle name="Normal 3 3 3 3 3 2 3 3 3" xfId="39243"/>
    <cellStyle name="Normal 3 3 3 3 3 2 3 4" xfId="17669"/>
    <cellStyle name="Normal 3 3 3 3 3 2 3 4 2" xfId="46405"/>
    <cellStyle name="Normal 3 3 3 3 3 2 3 5" xfId="32081"/>
    <cellStyle name="Normal 3 3 3 3 3 2 4" xfId="4981"/>
    <cellStyle name="Normal 3 3 3 3 3 2 4 2" xfId="12246"/>
    <cellStyle name="Normal 3 3 3 3 3 2 4 2 2" xfId="26624"/>
    <cellStyle name="Normal 3 3 3 3 3 2 4 2 2 2" xfId="55358"/>
    <cellStyle name="Normal 3 3 3 3 3 2 4 2 3" xfId="41034"/>
    <cellStyle name="Normal 3 3 3 3 3 2 4 3" xfId="19461"/>
    <cellStyle name="Normal 3 3 3 3 3 2 4 3 2" xfId="48196"/>
    <cellStyle name="Normal 3 3 3 3 3 2 4 4" xfId="33872"/>
    <cellStyle name="Normal 3 3 3 3 3 2 5" xfId="8653"/>
    <cellStyle name="Normal 3 3 3 3 3 2 5 2" xfId="23042"/>
    <cellStyle name="Normal 3 3 3 3 3 2 5 2 2" xfId="51777"/>
    <cellStyle name="Normal 3 3 3 3 3 2 5 3" xfId="37453"/>
    <cellStyle name="Normal 3 3 3 3 3 2 6" xfId="15879"/>
    <cellStyle name="Normal 3 3 3 3 3 2 6 2" xfId="44615"/>
    <cellStyle name="Normal 3 3 3 3 3 2 7" xfId="30291"/>
    <cellStyle name="Normal 3 3 3 3 3 3" xfId="1773"/>
    <cellStyle name="Normal 3 3 3 3 3 3 2" xfId="3565"/>
    <cellStyle name="Normal 3 3 3 3 3 3 2 2" xfId="7224"/>
    <cellStyle name="Normal 3 3 3 3 3 3 2 2 2" xfId="14484"/>
    <cellStyle name="Normal 3 3 3 3 3 3 2 2 2 2" xfId="28862"/>
    <cellStyle name="Normal 3 3 3 3 3 3 2 2 2 2 2" xfId="57596"/>
    <cellStyle name="Normal 3 3 3 3 3 3 2 2 2 3" xfId="43272"/>
    <cellStyle name="Normal 3 3 3 3 3 3 2 2 3" xfId="21699"/>
    <cellStyle name="Normal 3 3 3 3 3 3 2 2 3 2" xfId="50434"/>
    <cellStyle name="Normal 3 3 3 3 3 3 2 2 4" xfId="36110"/>
    <cellStyle name="Normal 3 3 3 3 3 3 2 3" xfId="10897"/>
    <cellStyle name="Normal 3 3 3 3 3 3 2 3 2" xfId="25280"/>
    <cellStyle name="Normal 3 3 3 3 3 3 2 3 2 2" xfId="54015"/>
    <cellStyle name="Normal 3 3 3 3 3 3 2 3 3" xfId="39691"/>
    <cellStyle name="Normal 3 3 3 3 3 3 2 4" xfId="18117"/>
    <cellStyle name="Normal 3 3 3 3 3 3 2 4 2" xfId="46853"/>
    <cellStyle name="Normal 3 3 3 3 3 3 2 5" xfId="32529"/>
    <cellStyle name="Normal 3 3 3 3 3 3 3" xfId="5434"/>
    <cellStyle name="Normal 3 3 3 3 3 3 3 2" xfId="12694"/>
    <cellStyle name="Normal 3 3 3 3 3 3 3 2 2" xfId="27072"/>
    <cellStyle name="Normal 3 3 3 3 3 3 3 2 2 2" xfId="55806"/>
    <cellStyle name="Normal 3 3 3 3 3 3 3 2 3" xfId="41482"/>
    <cellStyle name="Normal 3 3 3 3 3 3 3 3" xfId="19909"/>
    <cellStyle name="Normal 3 3 3 3 3 3 3 3 2" xfId="48644"/>
    <cellStyle name="Normal 3 3 3 3 3 3 3 4" xfId="34320"/>
    <cellStyle name="Normal 3 3 3 3 3 3 4" xfId="9107"/>
    <cellStyle name="Normal 3 3 3 3 3 3 4 2" xfId="23490"/>
    <cellStyle name="Normal 3 3 3 3 3 3 4 2 2" xfId="52225"/>
    <cellStyle name="Normal 3 3 3 3 3 3 4 3" xfId="37901"/>
    <cellStyle name="Normal 3 3 3 3 3 3 5" xfId="16327"/>
    <cellStyle name="Normal 3 3 3 3 3 3 5 2" xfId="45063"/>
    <cellStyle name="Normal 3 3 3 3 3 3 6" xfId="30739"/>
    <cellStyle name="Normal 3 3 3 3 3 4" xfId="2669"/>
    <cellStyle name="Normal 3 3 3 3 3 4 2" xfId="6329"/>
    <cellStyle name="Normal 3 3 3 3 3 4 2 2" xfId="13589"/>
    <cellStyle name="Normal 3 3 3 3 3 4 2 2 2" xfId="27967"/>
    <cellStyle name="Normal 3 3 3 3 3 4 2 2 2 2" xfId="56701"/>
    <cellStyle name="Normal 3 3 3 3 3 4 2 2 3" xfId="42377"/>
    <cellStyle name="Normal 3 3 3 3 3 4 2 3" xfId="20804"/>
    <cellStyle name="Normal 3 3 3 3 3 4 2 3 2" xfId="49539"/>
    <cellStyle name="Normal 3 3 3 3 3 4 2 4" xfId="35215"/>
    <cellStyle name="Normal 3 3 3 3 3 4 3" xfId="10002"/>
    <cellStyle name="Normal 3 3 3 3 3 4 3 2" xfId="24385"/>
    <cellStyle name="Normal 3 3 3 3 3 4 3 2 2" xfId="53120"/>
    <cellStyle name="Normal 3 3 3 3 3 4 3 3" xfId="38796"/>
    <cellStyle name="Normal 3 3 3 3 3 4 4" xfId="17222"/>
    <cellStyle name="Normal 3 3 3 3 3 4 4 2" xfId="45958"/>
    <cellStyle name="Normal 3 3 3 3 3 4 5" xfId="31634"/>
    <cellStyle name="Normal 3 3 3 3 3 5" xfId="4533"/>
    <cellStyle name="Normal 3 3 3 3 3 5 2" xfId="11799"/>
    <cellStyle name="Normal 3 3 3 3 3 5 2 2" xfId="26177"/>
    <cellStyle name="Normal 3 3 3 3 3 5 2 2 2" xfId="54911"/>
    <cellStyle name="Normal 3 3 3 3 3 5 2 3" xfId="40587"/>
    <cellStyle name="Normal 3 3 3 3 3 5 3" xfId="19014"/>
    <cellStyle name="Normal 3 3 3 3 3 5 3 2" xfId="47749"/>
    <cellStyle name="Normal 3 3 3 3 3 5 4" xfId="33425"/>
    <cellStyle name="Normal 3 3 3 3 3 6" xfId="8206"/>
    <cellStyle name="Normal 3 3 3 3 3 6 2" xfId="22595"/>
    <cellStyle name="Normal 3 3 3 3 3 6 2 2" xfId="51330"/>
    <cellStyle name="Normal 3 3 3 3 3 6 3" xfId="37006"/>
    <cellStyle name="Normal 3 3 3 3 3 7" xfId="15432"/>
    <cellStyle name="Normal 3 3 3 3 3 7 2" xfId="44168"/>
    <cellStyle name="Normal 3 3 3 3 3 8" xfId="29844"/>
    <cellStyle name="Normal 3 3 3 3 4" xfId="1013"/>
    <cellStyle name="Normal 3 3 3 3 4 2" xfId="1996"/>
    <cellStyle name="Normal 3 3 3 3 4 2 2" xfId="3788"/>
    <cellStyle name="Normal 3 3 3 3 4 2 2 2" xfId="7447"/>
    <cellStyle name="Normal 3 3 3 3 4 2 2 2 2" xfId="14707"/>
    <cellStyle name="Normal 3 3 3 3 4 2 2 2 2 2" xfId="29085"/>
    <cellStyle name="Normal 3 3 3 3 4 2 2 2 2 2 2" xfId="57819"/>
    <cellStyle name="Normal 3 3 3 3 4 2 2 2 2 3" xfId="43495"/>
    <cellStyle name="Normal 3 3 3 3 4 2 2 2 3" xfId="21922"/>
    <cellStyle name="Normal 3 3 3 3 4 2 2 2 3 2" xfId="50657"/>
    <cellStyle name="Normal 3 3 3 3 4 2 2 2 4" xfId="36333"/>
    <cellStyle name="Normal 3 3 3 3 4 2 2 3" xfId="11120"/>
    <cellStyle name="Normal 3 3 3 3 4 2 2 3 2" xfId="25503"/>
    <cellStyle name="Normal 3 3 3 3 4 2 2 3 2 2" xfId="54238"/>
    <cellStyle name="Normal 3 3 3 3 4 2 2 3 3" xfId="39914"/>
    <cellStyle name="Normal 3 3 3 3 4 2 2 4" xfId="18340"/>
    <cellStyle name="Normal 3 3 3 3 4 2 2 4 2" xfId="47076"/>
    <cellStyle name="Normal 3 3 3 3 4 2 2 5" xfId="32752"/>
    <cellStyle name="Normal 3 3 3 3 4 2 3" xfId="5657"/>
    <cellStyle name="Normal 3 3 3 3 4 2 3 2" xfId="12917"/>
    <cellStyle name="Normal 3 3 3 3 4 2 3 2 2" xfId="27295"/>
    <cellStyle name="Normal 3 3 3 3 4 2 3 2 2 2" xfId="56029"/>
    <cellStyle name="Normal 3 3 3 3 4 2 3 2 3" xfId="41705"/>
    <cellStyle name="Normal 3 3 3 3 4 2 3 3" xfId="20132"/>
    <cellStyle name="Normal 3 3 3 3 4 2 3 3 2" xfId="48867"/>
    <cellStyle name="Normal 3 3 3 3 4 2 3 4" xfId="34543"/>
    <cellStyle name="Normal 3 3 3 3 4 2 4" xfId="9330"/>
    <cellStyle name="Normal 3 3 3 3 4 2 4 2" xfId="23713"/>
    <cellStyle name="Normal 3 3 3 3 4 2 4 2 2" xfId="52448"/>
    <cellStyle name="Normal 3 3 3 3 4 2 4 3" xfId="38124"/>
    <cellStyle name="Normal 3 3 3 3 4 2 5" xfId="16550"/>
    <cellStyle name="Normal 3 3 3 3 4 2 5 2" xfId="45286"/>
    <cellStyle name="Normal 3 3 3 3 4 2 6" xfId="30962"/>
    <cellStyle name="Normal 3 3 3 3 4 3" xfId="2892"/>
    <cellStyle name="Normal 3 3 3 3 4 3 2" xfId="6552"/>
    <cellStyle name="Normal 3 3 3 3 4 3 2 2" xfId="13812"/>
    <cellStyle name="Normal 3 3 3 3 4 3 2 2 2" xfId="28190"/>
    <cellStyle name="Normal 3 3 3 3 4 3 2 2 2 2" xfId="56924"/>
    <cellStyle name="Normal 3 3 3 3 4 3 2 2 3" xfId="42600"/>
    <cellStyle name="Normal 3 3 3 3 4 3 2 3" xfId="21027"/>
    <cellStyle name="Normal 3 3 3 3 4 3 2 3 2" xfId="49762"/>
    <cellStyle name="Normal 3 3 3 3 4 3 2 4" xfId="35438"/>
    <cellStyle name="Normal 3 3 3 3 4 3 3" xfId="10225"/>
    <cellStyle name="Normal 3 3 3 3 4 3 3 2" xfId="24608"/>
    <cellStyle name="Normal 3 3 3 3 4 3 3 2 2" xfId="53343"/>
    <cellStyle name="Normal 3 3 3 3 4 3 3 3" xfId="39019"/>
    <cellStyle name="Normal 3 3 3 3 4 3 4" xfId="17445"/>
    <cellStyle name="Normal 3 3 3 3 4 3 4 2" xfId="46181"/>
    <cellStyle name="Normal 3 3 3 3 4 3 5" xfId="31857"/>
    <cellStyle name="Normal 3 3 3 3 4 4" xfId="4757"/>
    <cellStyle name="Normal 3 3 3 3 4 4 2" xfId="12022"/>
    <cellStyle name="Normal 3 3 3 3 4 4 2 2" xfId="26400"/>
    <cellStyle name="Normal 3 3 3 3 4 4 2 2 2" xfId="55134"/>
    <cellStyle name="Normal 3 3 3 3 4 4 2 3" xfId="40810"/>
    <cellStyle name="Normal 3 3 3 3 4 4 3" xfId="19237"/>
    <cellStyle name="Normal 3 3 3 3 4 4 3 2" xfId="47972"/>
    <cellStyle name="Normal 3 3 3 3 4 4 4" xfId="33648"/>
    <cellStyle name="Normal 3 3 3 3 4 5" xfId="8429"/>
    <cellStyle name="Normal 3 3 3 3 4 5 2" xfId="22818"/>
    <cellStyle name="Normal 3 3 3 3 4 5 2 2" xfId="51553"/>
    <cellStyle name="Normal 3 3 3 3 4 5 3" xfId="37229"/>
    <cellStyle name="Normal 3 3 3 3 4 6" xfId="15655"/>
    <cellStyle name="Normal 3 3 3 3 4 6 2" xfId="44391"/>
    <cellStyle name="Normal 3 3 3 3 4 7" xfId="30067"/>
    <cellStyle name="Normal 3 3 3 3 5" xfId="1537"/>
    <cellStyle name="Normal 3 3 3 3 5 2" xfId="3341"/>
    <cellStyle name="Normal 3 3 3 3 5 2 2" xfId="7000"/>
    <cellStyle name="Normal 3 3 3 3 5 2 2 2" xfId="14260"/>
    <cellStyle name="Normal 3 3 3 3 5 2 2 2 2" xfId="28638"/>
    <cellStyle name="Normal 3 3 3 3 5 2 2 2 2 2" xfId="57372"/>
    <cellStyle name="Normal 3 3 3 3 5 2 2 2 3" xfId="43048"/>
    <cellStyle name="Normal 3 3 3 3 5 2 2 3" xfId="21475"/>
    <cellStyle name="Normal 3 3 3 3 5 2 2 3 2" xfId="50210"/>
    <cellStyle name="Normal 3 3 3 3 5 2 2 4" xfId="35886"/>
    <cellStyle name="Normal 3 3 3 3 5 2 3" xfId="10673"/>
    <cellStyle name="Normal 3 3 3 3 5 2 3 2" xfId="25056"/>
    <cellStyle name="Normal 3 3 3 3 5 2 3 2 2" xfId="53791"/>
    <cellStyle name="Normal 3 3 3 3 5 2 3 3" xfId="39467"/>
    <cellStyle name="Normal 3 3 3 3 5 2 4" xfId="17893"/>
    <cellStyle name="Normal 3 3 3 3 5 2 4 2" xfId="46629"/>
    <cellStyle name="Normal 3 3 3 3 5 2 5" xfId="32305"/>
    <cellStyle name="Normal 3 3 3 3 5 3" xfId="5210"/>
    <cellStyle name="Normal 3 3 3 3 5 3 2" xfId="12470"/>
    <cellStyle name="Normal 3 3 3 3 5 3 2 2" xfId="26848"/>
    <cellStyle name="Normal 3 3 3 3 5 3 2 2 2" xfId="55582"/>
    <cellStyle name="Normal 3 3 3 3 5 3 2 3" xfId="41258"/>
    <cellStyle name="Normal 3 3 3 3 5 3 3" xfId="19685"/>
    <cellStyle name="Normal 3 3 3 3 5 3 3 2" xfId="48420"/>
    <cellStyle name="Normal 3 3 3 3 5 3 4" xfId="34096"/>
    <cellStyle name="Normal 3 3 3 3 5 4" xfId="8883"/>
    <cellStyle name="Normal 3 3 3 3 5 4 2" xfId="23266"/>
    <cellStyle name="Normal 3 3 3 3 5 4 2 2" xfId="52001"/>
    <cellStyle name="Normal 3 3 3 3 5 4 3" xfId="37677"/>
    <cellStyle name="Normal 3 3 3 3 5 5" xfId="16103"/>
    <cellStyle name="Normal 3 3 3 3 5 5 2" xfId="44839"/>
    <cellStyle name="Normal 3 3 3 3 5 6" xfId="30515"/>
    <cellStyle name="Normal 3 3 3 3 6" xfId="2445"/>
    <cellStyle name="Normal 3 3 3 3 6 2" xfId="6105"/>
    <cellStyle name="Normal 3 3 3 3 6 2 2" xfId="13365"/>
    <cellStyle name="Normal 3 3 3 3 6 2 2 2" xfId="27743"/>
    <cellStyle name="Normal 3 3 3 3 6 2 2 2 2" xfId="56477"/>
    <cellStyle name="Normal 3 3 3 3 6 2 2 3" xfId="42153"/>
    <cellStyle name="Normal 3 3 3 3 6 2 3" xfId="20580"/>
    <cellStyle name="Normal 3 3 3 3 6 2 3 2" xfId="49315"/>
    <cellStyle name="Normal 3 3 3 3 6 2 4" xfId="34991"/>
    <cellStyle name="Normal 3 3 3 3 6 3" xfId="9778"/>
    <cellStyle name="Normal 3 3 3 3 6 3 2" xfId="24161"/>
    <cellStyle name="Normal 3 3 3 3 6 3 2 2" xfId="52896"/>
    <cellStyle name="Normal 3 3 3 3 6 3 3" xfId="38572"/>
    <cellStyle name="Normal 3 3 3 3 6 4" xfId="16998"/>
    <cellStyle name="Normal 3 3 3 3 6 4 2" xfId="45734"/>
    <cellStyle name="Normal 3 3 3 3 6 5" xfId="31410"/>
    <cellStyle name="Normal 3 3 3 3 7" xfId="4304"/>
    <cellStyle name="Normal 3 3 3 3 7 2" xfId="11574"/>
    <cellStyle name="Normal 3 3 3 3 7 2 2" xfId="25953"/>
    <cellStyle name="Normal 3 3 3 3 7 2 2 2" xfId="54687"/>
    <cellStyle name="Normal 3 3 3 3 7 2 3" xfId="40363"/>
    <cellStyle name="Normal 3 3 3 3 7 3" xfId="18790"/>
    <cellStyle name="Normal 3 3 3 3 7 3 2" xfId="47525"/>
    <cellStyle name="Normal 3 3 3 3 7 4" xfId="33201"/>
    <cellStyle name="Normal 3 3 3 3 8" xfId="7973"/>
    <cellStyle name="Normal 3 3 3 3 8 2" xfId="22371"/>
    <cellStyle name="Normal 3 3 3 3 8 2 2" xfId="51106"/>
    <cellStyle name="Normal 3 3 3 3 8 3" xfId="36782"/>
    <cellStyle name="Normal 3 3 3 3 9" xfId="15208"/>
    <cellStyle name="Normal 3 3 3 3 9 2" xfId="43944"/>
    <cellStyle name="Normal 3 3 3 4" xfId="561"/>
    <cellStyle name="Normal 3 3 3 4 2" xfId="846"/>
    <cellStyle name="Normal 3 3 3 4 2 2" xfId="1293"/>
    <cellStyle name="Normal 3 3 3 4 2 2 2" xfId="2276"/>
    <cellStyle name="Normal 3 3 3 4 2 2 2 2" xfId="4068"/>
    <cellStyle name="Normal 3 3 3 4 2 2 2 2 2" xfId="7727"/>
    <cellStyle name="Normal 3 3 3 4 2 2 2 2 2 2" xfId="14987"/>
    <cellStyle name="Normal 3 3 3 4 2 2 2 2 2 2 2" xfId="29365"/>
    <cellStyle name="Normal 3 3 3 4 2 2 2 2 2 2 2 2" xfId="58099"/>
    <cellStyle name="Normal 3 3 3 4 2 2 2 2 2 2 3" xfId="43775"/>
    <cellStyle name="Normal 3 3 3 4 2 2 2 2 2 3" xfId="22202"/>
    <cellStyle name="Normal 3 3 3 4 2 2 2 2 2 3 2" xfId="50937"/>
    <cellStyle name="Normal 3 3 3 4 2 2 2 2 2 4" xfId="36613"/>
    <cellStyle name="Normal 3 3 3 4 2 2 2 2 3" xfId="11400"/>
    <cellStyle name="Normal 3 3 3 4 2 2 2 2 3 2" xfId="25783"/>
    <cellStyle name="Normal 3 3 3 4 2 2 2 2 3 2 2" xfId="54518"/>
    <cellStyle name="Normal 3 3 3 4 2 2 2 2 3 3" xfId="40194"/>
    <cellStyle name="Normal 3 3 3 4 2 2 2 2 4" xfId="18620"/>
    <cellStyle name="Normal 3 3 3 4 2 2 2 2 4 2" xfId="47356"/>
    <cellStyle name="Normal 3 3 3 4 2 2 2 2 5" xfId="33032"/>
    <cellStyle name="Normal 3 3 3 4 2 2 2 3" xfId="5937"/>
    <cellStyle name="Normal 3 3 3 4 2 2 2 3 2" xfId="13197"/>
    <cellStyle name="Normal 3 3 3 4 2 2 2 3 2 2" xfId="27575"/>
    <cellStyle name="Normal 3 3 3 4 2 2 2 3 2 2 2" xfId="56309"/>
    <cellStyle name="Normal 3 3 3 4 2 2 2 3 2 3" xfId="41985"/>
    <cellStyle name="Normal 3 3 3 4 2 2 2 3 3" xfId="20412"/>
    <cellStyle name="Normal 3 3 3 4 2 2 2 3 3 2" xfId="49147"/>
    <cellStyle name="Normal 3 3 3 4 2 2 2 3 4" xfId="34823"/>
    <cellStyle name="Normal 3 3 3 4 2 2 2 4" xfId="9610"/>
    <cellStyle name="Normal 3 3 3 4 2 2 2 4 2" xfId="23993"/>
    <cellStyle name="Normal 3 3 3 4 2 2 2 4 2 2" xfId="52728"/>
    <cellStyle name="Normal 3 3 3 4 2 2 2 4 3" xfId="38404"/>
    <cellStyle name="Normal 3 3 3 4 2 2 2 5" xfId="16830"/>
    <cellStyle name="Normal 3 3 3 4 2 2 2 5 2" xfId="45566"/>
    <cellStyle name="Normal 3 3 3 4 2 2 2 6" xfId="31242"/>
    <cellStyle name="Normal 3 3 3 4 2 2 3" xfId="3172"/>
    <cellStyle name="Normal 3 3 3 4 2 2 3 2" xfId="6832"/>
    <cellStyle name="Normal 3 3 3 4 2 2 3 2 2" xfId="14092"/>
    <cellStyle name="Normal 3 3 3 4 2 2 3 2 2 2" xfId="28470"/>
    <cellStyle name="Normal 3 3 3 4 2 2 3 2 2 2 2" xfId="57204"/>
    <cellStyle name="Normal 3 3 3 4 2 2 3 2 2 3" xfId="42880"/>
    <cellStyle name="Normal 3 3 3 4 2 2 3 2 3" xfId="21307"/>
    <cellStyle name="Normal 3 3 3 4 2 2 3 2 3 2" xfId="50042"/>
    <cellStyle name="Normal 3 3 3 4 2 2 3 2 4" xfId="35718"/>
    <cellStyle name="Normal 3 3 3 4 2 2 3 3" xfId="10505"/>
    <cellStyle name="Normal 3 3 3 4 2 2 3 3 2" xfId="24888"/>
    <cellStyle name="Normal 3 3 3 4 2 2 3 3 2 2" xfId="53623"/>
    <cellStyle name="Normal 3 3 3 4 2 2 3 3 3" xfId="39299"/>
    <cellStyle name="Normal 3 3 3 4 2 2 3 4" xfId="17725"/>
    <cellStyle name="Normal 3 3 3 4 2 2 3 4 2" xfId="46461"/>
    <cellStyle name="Normal 3 3 3 4 2 2 3 5" xfId="32137"/>
    <cellStyle name="Normal 3 3 3 4 2 2 4" xfId="5037"/>
    <cellStyle name="Normal 3 3 3 4 2 2 4 2" xfId="12302"/>
    <cellStyle name="Normal 3 3 3 4 2 2 4 2 2" xfId="26680"/>
    <cellStyle name="Normal 3 3 3 4 2 2 4 2 2 2" xfId="55414"/>
    <cellStyle name="Normal 3 3 3 4 2 2 4 2 3" xfId="41090"/>
    <cellStyle name="Normal 3 3 3 4 2 2 4 3" xfId="19517"/>
    <cellStyle name="Normal 3 3 3 4 2 2 4 3 2" xfId="48252"/>
    <cellStyle name="Normal 3 3 3 4 2 2 4 4" xfId="33928"/>
    <cellStyle name="Normal 3 3 3 4 2 2 5" xfId="8709"/>
    <cellStyle name="Normal 3 3 3 4 2 2 5 2" xfId="23098"/>
    <cellStyle name="Normal 3 3 3 4 2 2 5 2 2" xfId="51833"/>
    <cellStyle name="Normal 3 3 3 4 2 2 5 3" xfId="37509"/>
    <cellStyle name="Normal 3 3 3 4 2 2 6" xfId="15935"/>
    <cellStyle name="Normal 3 3 3 4 2 2 6 2" xfId="44671"/>
    <cellStyle name="Normal 3 3 3 4 2 2 7" xfId="30347"/>
    <cellStyle name="Normal 3 3 3 4 2 3" xfId="1829"/>
    <cellStyle name="Normal 3 3 3 4 2 3 2" xfId="3621"/>
    <cellStyle name="Normal 3 3 3 4 2 3 2 2" xfId="7280"/>
    <cellStyle name="Normal 3 3 3 4 2 3 2 2 2" xfId="14540"/>
    <cellStyle name="Normal 3 3 3 4 2 3 2 2 2 2" xfId="28918"/>
    <cellStyle name="Normal 3 3 3 4 2 3 2 2 2 2 2" xfId="57652"/>
    <cellStyle name="Normal 3 3 3 4 2 3 2 2 2 3" xfId="43328"/>
    <cellStyle name="Normal 3 3 3 4 2 3 2 2 3" xfId="21755"/>
    <cellStyle name="Normal 3 3 3 4 2 3 2 2 3 2" xfId="50490"/>
    <cellStyle name="Normal 3 3 3 4 2 3 2 2 4" xfId="36166"/>
    <cellStyle name="Normal 3 3 3 4 2 3 2 3" xfId="10953"/>
    <cellStyle name="Normal 3 3 3 4 2 3 2 3 2" xfId="25336"/>
    <cellStyle name="Normal 3 3 3 4 2 3 2 3 2 2" xfId="54071"/>
    <cellStyle name="Normal 3 3 3 4 2 3 2 3 3" xfId="39747"/>
    <cellStyle name="Normal 3 3 3 4 2 3 2 4" xfId="18173"/>
    <cellStyle name="Normal 3 3 3 4 2 3 2 4 2" xfId="46909"/>
    <cellStyle name="Normal 3 3 3 4 2 3 2 5" xfId="32585"/>
    <cellStyle name="Normal 3 3 3 4 2 3 3" xfId="5490"/>
    <cellStyle name="Normal 3 3 3 4 2 3 3 2" xfId="12750"/>
    <cellStyle name="Normal 3 3 3 4 2 3 3 2 2" xfId="27128"/>
    <cellStyle name="Normal 3 3 3 4 2 3 3 2 2 2" xfId="55862"/>
    <cellStyle name="Normal 3 3 3 4 2 3 3 2 3" xfId="41538"/>
    <cellStyle name="Normal 3 3 3 4 2 3 3 3" xfId="19965"/>
    <cellStyle name="Normal 3 3 3 4 2 3 3 3 2" xfId="48700"/>
    <cellStyle name="Normal 3 3 3 4 2 3 3 4" xfId="34376"/>
    <cellStyle name="Normal 3 3 3 4 2 3 4" xfId="9163"/>
    <cellStyle name="Normal 3 3 3 4 2 3 4 2" xfId="23546"/>
    <cellStyle name="Normal 3 3 3 4 2 3 4 2 2" xfId="52281"/>
    <cellStyle name="Normal 3 3 3 4 2 3 4 3" xfId="37957"/>
    <cellStyle name="Normal 3 3 3 4 2 3 5" xfId="16383"/>
    <cellStyle name="Normal 3 3 3 4 2 3 5 2" xfId="45119"/>
    <cellStyle name="Normal 3 3 3 4 2 3 6" xfId="30795"/>
    <cellStyle name="Normal 3 3 3 4 2 4" xfId="2725"/>
    <cellStyle name="Normal 3 3 3 4 2 4 2" xfId="6385"/>
    <cellStyle name="Normal 3 3 3 4 2 4 2 2" xfId="13645"/>
    <cellStyle name="Normal 3 3 3 4 2 4 2 2 2" xfId="28023"/>
    <cellStyle name="Normal 3 3 3 4 2 4 2 2 2 2" xfId="56757"/>
    <cellStyle name="Normal 3 3 3 4 2 4 2 2 3" xfId="42433"/>
    <cellStyle name="Normal 3 3 3 4 2 4 2 3" xfId="20860"/>
    <cellStyle name="Normal 3 3 3 4 2 4 2 3 2" xfId="49595"/>
    <cellStyle name="Normal 3 3 3 4 2 4 2 4" xfId="35271"/>
    <cellStyle name="Normal 3 3 3 4 2 4 3" xfId="10058"/>
    <cellStyle name="Normal 3 3 3 4 2 4 3 2" xfId="24441"/>
    <cellStyle name="Normal 3 3 3 4 2 4 3 2 2" xfId="53176"/>
    <cellStyle name="Normal 3 3 3 4 2 4 3 3" xfId="38852"/>
    <cellStyle name="Normal 3 3 3 4 2 4 4" xfId="17278"/>
    <cellStyle name="Normal 3 3 3 4 2 4 4 2" xfId="46014"/>
    <cellStyle name="Normal 3 3 3 4 2 4 5" xfId="31690"/>
    <cellStyle name="Normal 3 3 3 4 2 5" xfId="4590"/>
    <cellStyle name="Normal 3 3 3 4 2 5 2" xfId="11855"/>
    <cellStyle name="Normal 3 3 3 4 2 5 2 2" xfId="26233"/>
    <cellStyle name="Normal 3 3 3 4 2 5 2 2 2" xfId="54967"/>
    <cellStyle name="Normal 3 3 3 4 2 5 2 3" xfId="40643"/>
    <cellStyle name="Normal 3 3 3 4 2 5 3" xfId="19070"/>
    <cellStyle name="Normal 3 3 3 4 2 5 3 2" xfId="47805"/>
    <cellStyle name="Normal 3 3 3 4 2 5 4" xfId="33481"/>
    <cellStyle name="Normal 3 3 3 4 2 6" xfId="8262"/>
    <cellStyle name="Normal 3 3 3 4 2 6 2" xfId="22651"/>
    <cellStyle name="Normal 3 3 3 4 2 6 2 2" xfId="51386"/>
    <cellStyle name="Normal 3 3 3 4 2 6 3" xfId="37062"/>
    <cellStyle name="Normal 3 3 3 4 2 7" xfId="15488"/>
    <cellStyle name="Normal 3 3 3 4 2 7 2" xfId="44224"/>
    <cellStyle name="Normal 3 3 3 4 2 8" xfId="29900"/>
    <cellStyle name="Normal 3 3 3 4 3" xfId="1069"/>
    <cellStyle name="Normal 3 3 3 4 3 2" xfId="2052"/>
    <cellStyle name="Normal 3 3 3 4 3 2 2" xfId="3844"/>
    <cellStyle name="Normal 3 3 3 4 3 2 2 2" xfId="7503"/>
    <cellStyle name="Normal 3 3 3 4 3 2 2 2 2" xfId="14763"/>
    <cellStyle name="Normal 3 3 3 4 3 2 2 2 2 2" xfId="29141"/>
    <cellStyle name="Normal 3 3 3 4 3 2 2 2 2 2 2" xfId="57875"/>
    <cellStyle name="Normal 3 3 3 4 3 2 2 2 2 3" xfId="43551"/>
    <cellStyle name="Normal 3 3 3 4 3 2 2 2 3" xfId="21978"/>
    <cellStyle name="Normal 3 3 3 4 3 2 2 2 3 2" xfId="50713"/>
    <cellStyle name="Normal 3 3 3 4 3 2 2 2 4" xfId="36389"/>
    <cellStyle name="Normal 3 3 3 4 3 2 2 3" xfId="11176"/>
    <cellStyle name="Normal 3 3 3 4 3 2 2 3 2" xfId="25559"/>
    <cellStyle name="Normal 3 3 3 4 3 2 2 3 2 2" xfId="54294"/>
    <cellStyle name="Normal 3 3 3 4 3 2 2 3 3" xfId="39970"/>
    <cellStyle name="Normal 3 3 3 4 3 2 2 4" xfId="18396"/>
    <cellStyle name="Normal 3 3 3 4 3 2 2 4 2" xfId="47132"/>
    <cellStyle name="Normal 3 3 3 4 3 2 2 5" xfId="32808"/>
    <cellStyle name="Normal 3 3 3 4 3 2 3" xfId="5713"/>
    <cellStyle name="Normal 3 3 3 4 3 2 3 2" xfId="12973"/>
    <cellStyle name="Normal 3 3 3 4 3 2 3 2 2" xfId="27351"/>
    <cellStyle name="Normal 3 3 3 4 3 2 3 2 2 2" xfId="56085"/>
    <cellStyle name="Normal 3 3 3 4 3 2 3 2 3" xfId="41761"/>
    <cellStyle name="Normal 3 3 3 4 3 2 3 3" xfId="20188"/>
    <cellStyle name="Normal 3 3 3 4 3 2 3 3 2" xfId="48923"/>
    <cellStyle name="Normal 3 3 3 4 3 2 3 4" xfId="34599"/>
    <cellStyle name="Normal 3 3 3 4 3 2 4" xfId="9386"/>
    <cellStyle name="Normal 3 3 3 4 3 2 4 2" xfId="23769"/>
    <cellStyle name="Normal 3 3 3 4 3 2 4 2 2" xfId="52504"/>
    <cellStyle name="Normal 3 3 3 4 3 2 4 3" xfId="38180"/>
    <cellStyle name="Normal 3 3 3 4 3 2 5" xfId="16606"/>
    <cellStyle name="Normal 3 3 3 4 3 2 5 2" xfId="45342"/>
    <cellStyle name="Normal 3 3 3 4 3 2 6" xfId="31018"/>
    <cellStyle name="Normal 3 3 3 4 3 3" xfId="2948"/>
    <cellStyle name="Normal 3 3 3 4 3 3 2" xfId="6608"/>
    <cellStyle name="Normal 3 3 3 4 3 3 2 2" xfId="13868"/>
    <cellStyle name="Normal 3 3 3 4 3 3 2 2 2" xfId="28246"/>
    <cellStyle name="Normal 3 3 3 4 3 3 2 2 2 2" xfId="56980"/>
    <cellStyle name="Normal 3 3 3 4 3 3 2 2 3" xfId="42656"/>
    <cellStyle name="Normal 3 3 3 4 3 3 2 3" xfId="21083"/>
    <cellStyle name="Normal 3 3 3 4 3 3 2 3 2" xfId="49818"/>
    <cellStyle name="Normal 3 3 3 4 3 3 2 4" xfId="35494"/>
    <cellStyle name="Normal 3 3 3 4 3 3 3" xfId="10281"/>
    <cellStyle name="Normal 3 3 3 4 3 3 3 2" xfId="24664"/>
    <cellStyle name="Normal 3 3 3 4 3 3 3 2 2" xfId="53399"/>
    <cellStyle name="Normal 3 3 3 4 3 3 3 3" xfId="39075"/>
    <cellStyle name="Normal 3 3 3 4 3 3 4" xfId="17501"/>
    <cellStyle name="Normal 3 3 3 4 3 3 4 2" xfId="46237"/>
    <cellStyle name="Normal 3 3 3 4 3 3 5" xfId="31913"/>
    <cellStyle name="Normal 3 3 3 4 3 4" xfId="4813"/>
    <cellStyle name="Normal 3 3 3 4 3 4 2" xfId="12078"/>
    <cellStyle name="Normal 3 3 3 4 3 4 2 2" xfId="26456"/>
    <cellStyle name="Normal 3 3 3 4 3 4 2 2 2" xfId="55190"/>
    <cellStyle name="Normal 3 3 3 4 3 4 2 3" xfId="40866"/>
    <cellStyle name="Normal 3 3 3 4 3 4 3" xfId="19293"/>
    <cellStyle name="Normal 3 3 3 4 3 4 3 2" xfId="48028"/>
    <cellStyle name="Normal 3 3 3 4 3 4 4" xfId="33704"/>
    <cellStyle name="Normal 3 3 3 4 3 5" xfId="8485"/>
    <cellStyle name="Normal 3 3 3 4 3 5 2" xfId="22874"/>
    <cellStyle name="Normal 3 3 3 4 3 5 2 2" xfId="51609"/>
    <cellStyle name="Normal 3 3 3 4 3 5 3" xfId="37285"/>
    <cellStyle name="Normal 3 3 3 4 3 6" xfId="15711"/>
    <cellStyle name="Normal 3 3 3 4 3 6 2" xfId="44447"/>
    <cellStyle name="Normal 3 3 3 4 3 7" xfId="30123"/>
    <cellStyle name="Normal 3 3 3 4 4" xfId="1600"/>
    <cellStyle name="Normal 3 3 3 4 4 2" xfId="3397"/>
    <cellStyle name="Normal 3 3 3 4 4 2 2" xfId="7056"/>
    <cellStyle name="Normal 3 3 3 4 4 2 2 2" xfId="14316"/>
    <cellStyle name="Normal 3 3 3 4 4 2 2 2 2" xfId="28694"/>
    <cellStyle name="Normal 3 3 3 4 4 2 2 2 2 2" xfId="57428"/>
    <cellStyle name="Normal 3 3 3 4 4 2 2 2 3" xfId="43104"/>
    <cellStyle name="Normal 3 3 3 4 4 2 2 3" xfId="21531"/>
    <cellStyle name="Normal 3 3 3 4 4 2 2 3 2" xfId="50266"/>
    <cellStyle name="Normal 3 3 3 4 4 2 2 4" xfId="35942"/>
    <cellStyle name="Normal 3 3 3 4 4 2 3" xfId="10729"/>
    <cellStyle name="Normal 3 3 3 4 4 2 3 2" xfId="25112"/>
    <cellStyle name="Normal 3 3 3 4 4 2 3 2 2" xfId="53847"/>
    <cellStyle name="Normal 3 3 3 4 4 2 3 3" xfId="39523"/>
    <cellStyle name="Normal 3 3 3 4 4 2 4" xfId="17949"/>
    <cellStyle name="Normal 3 3 3 4 4 2 4 2" xfId="46685"/>
    <cellStyle name="Normal 3 3 3 4 4 2 5" xfId="32361"/>
    <cellStyle name="Normal 3 3 3 4 4 3" xfId="5266"/>
    <cellStyle name="Normal 3 3 3 4 4 3 2" xfId="12526"/>
    <cellStyle name="Normal 3 3 3 4 4 3 2 2" xfId="26904"/>
    <cellStyle name="Normal 3 3 3 4 4 3 2 2 2" xfId="55638"/>
    <cellStyle name="Normal 3 3 3 4 4 3 2 3" xfId="41314"/>
    <cellStyle name="Normal 3 3 3 4 4 3 3" xfId="19741"/>
    <cellStyle name="Normal 3 3 3 4 4 3 3 2" xfId="48476"/>
    <cellStyle name="Normal 3 3 3 4 4 3 4" xfId="34152"/>
    <cellStyle name="Normal 3 3 3 4 4 4" xfId="8939"/>
    <cellStyle name="Normal 3 3 3 4 4 4 2" xfId="23322"/>
    <cellStyle name="Normal 3 3 3 4 4 4 2 2" xfId="52057"/>
    <cellStyle name="Normal 3 3 3 4 4 4 3" xfId="37733"/>
    <cellStyle name="Normal 3 3 3 4 4 5" xfId="16159"/>
    <cellStyle name="Normal 3 3 3 4 4 5 2" xfId="44895"/>
    <cellStyle name="Normal 3 3 3 4 4 6" xfId="30571"/>
    <cellStyle name="Normal 3 3 3 4 5" xfId="2501"/>
    <cellStyle name="Normal 3 3 3 4 5 2" xfId="6161"/>
    <cellStyle name="Normal 3 3 3 4 5 2 2" xfId="13421"/>
    <cellStyle name="Normal 3 3 3 4 5 2 2 2" xfId="27799"/>
    <cellStyle name="Normal 3 3 3 4 5 2 2 2 2" xfId="56533"/>
    <cellStyle name="Normal 3 3 3 4 5 2 2 3" xfId="42209"/>
    <cellStyle name="Normal 3 3 3 4 5 2 3" xfId="20636"/>
    <cellStyle name="Normal 3 3 3 4 5 2 3 2" xfId="49371"/>
    <cellStyle name="Normal 3 3 3 4 5 2 4" xfId="35047"/>
    <cellStyle name="Normal 3 3 3 4 5 3" xfId="9834"/>
    <cellStyle name="Normal 3 3 3 4 5 3 2" xfId="24217"/>
    <cellStyle name="Normal 3 3 3 4 5 3 2 2" xfId="52952"/>
    <cellStyle name="Normal 3 3 3 4 5 3 3" xfId="38628"/>
    <cellStyle name="Normal 3 3 3 4 5 4" xfId="17054"/>
    <cellStyle name="Normal 3 3 3 4 5 4 2" xfId="45790"/>
    <cellStyle name="Normal 3 3 3 4 5 5" xfId="31466"/>
    <cellStyle name="Normal 3 3 3 4 6" xfId="4364"/>
    <cellStyle name="Normal 3 3 3 4 6 2" xfId="11631"/>
    <cellStyle name="Normal 3 3 3 4 6 2 2" xfId="26009"/>
    <cellStyle name="Normal 3 3 3 4 6 2 2 2" xfId="54743"/>
    <cellStyle name="Normal 3 3 3 4 6 2 3" xfId="40419"/>
    <cellStyle name="Normal 3 3 3 4 6 3" xfId="18846"/>
    <cellStyle name="Normal 3 3 3 4 6 3 2" xfId="47581"/>
    <cellStyle name="Normal 3 3 3 4 6 4" xfId="33257"/>
    <cellStyle name="Normal 3 3 3 4 7" xfId="8034"/>
    <cellStyle name="Normal 3 3 3 4 7 2" xfId="22427"/>
    <cellStyle name="Normal 3 3 3 4 7 2 2" xfId="51162"/>
    <cellStyle name="Normal 3 3 3 4 7 3" xfId="36838"/>
    <cellStyle name="Normal 3 3 3 4 8" xfId="15264"/>
    <cellStyle name="Normal 3 3 3 4 8 2" xfId="44000"/>
    <cellStyle name="Normal 3 3 3 4 9" xfId="29676"/>
    <cellStyle name="Normal 3 3 3 5" xfId="730"/>
    <cellStyle name="Normal 3 3 3 5 2" xfId="1181"/>
    <cellStyle name="Normal 3 3 3 5 2 2" xfId="2164"/>
    <cellStyle name="Normal 3 3 3 5 2 2 2" xfId="3956"/>
    <cellStyle name="Normal 3 3 3 5 2 2 2 2" xfId="7615"/>
    <cellStyle name="Normal 3 3 3 5 2 2 2 2 2" xfId="14875"/>
    <cellStyle name="Normal 3 3 3 5 2 2 2 2 2 2" xfId="29253"/>
    <cellStyle name="Normal 3 3 3 5 2 2 2 2 2 2 2" xfId="57987"/>
    <cellStyle name="Normal 3 3 3 5 2 2 2 2 2 3" xfId="43663"/>
    <cellStyle name="Normal 3 3 3 5 2 2 2 2 3" xfId="22090"/>
    <cellStyle name="Normal 3 3 3 5 2 2 2 2 3 2" xfId="50825"/>
    <cellStyle name="Normal 3 3 3 5 2 2 2 2 4" xfId="36501"/>
    <cellStyle name="Normal 3 3 3 5 2 2 2 3" xfId="11288"/>
    <cellStyle name="Normal 3 3 3 5 2 2 2 3 2" xfId="25671"/>
    <cellStyle name="Normal 3 3 3 5 2 2 2 3 2 2" xfId="54406"/>
    <cellStyle name="Normal 3 3 3 5 2 2 2 3 3" xfId="40082"/>
    <cellStyle name="Normal 3 3 3 5 2 2 2 4" xfId="18508"/>
    <cellStyle name="Normal 3 3 3 5 2 2 2 4 2" xfId="47244"/>
    <cellStyle name="Normal 3 3 3 5 2 2 2 5" xfId="32920"/>
    <cellStyle name="Normal 3 3 3 5 2 2 3" xfId="5825"/>
    <cellStyle name="Normal 3 3 3 5 2 2 3 2" xfId="13085"/>
    <cellStyle name="Normal 3 3 3 5 2 2 3 2 2" xfId="27463"/>
    <cellStyle name="Normal 3 3 3 5 2 2 3 2 2 2" xfId="56197"/>
    <cellStyle name="Normal 3 3 3 5 2 2 3 2 3" xfId="41873"/>
    <cellStyle name="Normal 3 3 3 5 2 2 3 3" xfId="20300"/>
    <cellStyle name="Normal 3 3 3 5 2 2 3 3 2" xfId="49035"/>
    <cellStyle name="Normal 3 3 3 5 2 2 3 4" xfId="34711"/>
    <cellStyle name="Normal 3 3 3 5 2 2 4" xfId="9498"/>
    <cellStyle name="Normal 3 3 3 5 2 2 4 2" xfId="23881"/>
    <cellStyle name="Normal 3 3 3 5 2 2 4 2 2" xfId="52616"/>
    <cellStyle name="Normal 3 3 3 5 2 2 4 3" xfId="38292"/>
    <cellStyle name="Normal 3 3 3 5 2 2 5" xfId="16718"/>
    <cellStyle name="Normal 3 3 3 5 2 2 5 2" xfId="45454"/>
    <cellStyle name="Normal 3 3 3 5 2 2 6" xfId="31130"/>
    <cellStyle name="Normal 3 3 3 5 2 3" xfId="3060"/>
    <cellStyle name="Normal 3 3 3 5 2 3 2" xfId="6720"/>
    <cellStyle name="Normal 3 3 3 5 2 3 2 2" xfId="13980"/>
    <cellStyle name="Normal 3 3 3 5 2 3 2 2 2" xfId="28358"/>
    <cellStyle name="Normal 3 3 3 5 2 3 2 2 2 2" xfId="57092"/>
    <cellStyle name="Normal 3 3 3 5 2 3 2 2 3" xfId="42768"/>
    <cellStyle name="Normal 3 3 3 5 2 3 2 3" xfId="21195"/>
    <cellStyle name="Normal 3 3 3 5 2 3 2 3 2" xfId="49930"/>
    <cellStyle name="Normal 3 3 3 5 2 3 2 4" xfId="35606"/>
    <cellStyle name="Normal 3 3 3 5 2 3 3" xfId="10393"/>
    <cellStyle name="Normal 3 3 3 5 2 3 3 2" xfId="24776"/>
    <cellStyle name="Normal 3 3 3 5 2 3 3 2 2" xfId="53511"/>
    <cellStyle name="Normal 3 3 3 5 2 3 3 3" xfId="39187"/>
    <cellStyle name="Normal 3 3 3 5 2 3 4" xfId="17613"/>
    <cellStyle name="Normal 3 3 3 5 2 3 4 2" xfId="46349"/>
    <cellStyle name="Normal 3 3 3 5 2 3 5" xfId="32025"/>
    <cellStyle name="Normal 3 3 3 5 2 4" xfId="4925"/>
    <cellStyle name="Normal 3 3 3 5 2 4 2" xfId="12190"/>
    <cellStyle name="Normal 3 3 3 5 2 4 2 2" xfId="26568"/>
    <cellStyle name="Normal 3 3 3 5 2 4 2 2 2" xfId="55302"/>
    <cellStyle name="Normal 3 3 3 5 2 4 2 3" xfId="40978"/>
    <cellStyle name="Normal 3 3 3 5 2 4 3" xfId="19405"/>
    <cellStyle name="Normal 3 3 3 5 2 4 3 2" xfId="48140"/>
    <cellStyle name="Normal 3 3 3 5 2 4 4" xfId="33816"/>
    <cellStyle name="Normal 3 3 3 5 2 5" xfId="8597"/>
    <cellStyle name="Normal 3 3 3 5 2 5 2" xfId="22986"/>
    <cellStyle name="Normal 3 3 3 5 2 5 2 2" xfId="51721"/>
    <cellStyle name="Normal 3 3 3 5 2 5 3" xfId="37397"/>
    <cellStyle name="Normal 3 3 3 5 2 6" xfId="15823"/>
    <cellStyle name="Normal 3 3 3 5 2 6 2" xfId="44559"/>
    <cellStyle name="Normal 3 3 3 5 2 7" xfId="30235"/>
    <cellStyle name="Normal 3 3 3 5 3" xfId="1717"/>
    <cellStyle name="Normal 3 3 3 5 3 2" xfId="3509"/>
    <cellStyle name="Normal 3 3 3 5 3 2 2" xfId="7168"/>
    <cellStyle name="Normal 3 3 3 5 3 2 2 2" xfId="14428"/>
    <cellStyle name="Normal 3 3 3 5 3 2 2 2 2" xfId="28806"/>
    <cellStyle name="Normal 3 3 3 5 3 2 2 2 2 2" xfId="57540"/>
    <cellStyle name="Normal 3 3 3 5 3 2 2 2 3" xfId="43216"/>
    <cellStyle name="Normal 3 3 3 5 3 2 2 3" xfId="21643"/>
    <cellStyle name="Normal 3 3 3 5 3 2 2 3 2" xfId="50378"/>
    <cellStyle name="Normal 3 3 3 5 3 2 2 4" xfId="36054"/>
    <cellStyle name="Normal 3 3 3 5 3 2 3" xfId="10841"/>
    <cellStyle name="Normal 3 3 3 5 3 2 3 2" xfId="25224"/>
    <cellStyle name="Normal 3 3 3 5 3 2 3 2 2" xfId="53959"/>
    <cellStyle name="Normal 3 3 3 5 3 2 3 3" xfId="39635"/>
    <cellStyle name="Normal 3 3 3 5 3 2 4" xfId="18061"/>
    <cellStyle name="Normal 3 3 3 5 3 2 4 2" xfId="46797"/>
    <cellStyle name="Normal 3 3 3 5 3 2 5" xfId="32473"/>
    <cellStyle name="Normal 3 3 3 5 3 3" xfId="5378"/>
    <cellStyle name="Normal 3 3 3 5 3 3 2" xfId="12638"/>
    <cellStyle name="Normal 3 3 3 5 3 3 2 2" xfId="27016"/>
    <cellStyle name="Normal 3 3 3 5 3 3 2 2 2" xfId="55750"/>
    <cellStyle name="Normal 3 3 3 5 3 3 2 3" xfId="41426"/>
    <cellStyle name="Normal 3 3 3 5 3 3 3" xfId="19853"/>
    <cellStyle name="Normal 3 3 3 5 3 3 3 2" xfId="48588"/>
    <cellStyle name="Normal 3 3 3 5 3 3 4" xfId="34264"/>
    <cellStyle name="Normal 3 3 3 5 3 4" xfId="9051"/>
    <cellStyle name="Normal 3 3 3 5 3 4 2" xfId="23434"/>
    <cellStyle name="Normal 3 3 3 5 3 4 2 2" xfId="52169"/>
    <cellStyle name="Normal 3 3 3 5 3 4 3" xfId="37845"/>
    <cellStyle name="Normal 3 3 3 5 3 5" xfId="16271"/>
    <cellStyle name="Normal 3 3 3 5 3 5 2" xfId="45007"/>
    <cellStyle name="Normal 3 3 3 5 3 6" xfId="30683"/>
    <cellStyle name="Normal 3 3 3 5 4" xfId="2613"/>
    <cellStyle name="Normal 3 3 3 5 4 2" xfId="6273"/>
    <cellStyle name="Normal 3 3 3 5 4 2 2" xfId="13533"/>
    <cellStyle name="Normal 3 3 3 5 4 2 2 2" xfId="27911"/>
    <cellStyle name="Normal 3 3 3 5 4 2 2 2 2" xfId="56645"/>
    <cellStyle name="Normal 3 3 3 5 4 2 2 3" xfId="42321"/>
    <cellStyle name="Normal 3 3 3 5 4 2 3" xfId="20748"/>
    <cellStyle name="Normal 3 3 3 5 4 2 3 2" xfId="49483"/>
    <cellStyle name="Normal 3 3 3 5 4 2 4" xfId="35159"/>
    <cellStyle name="Normal 3 3 3 5 4 3" xfId="9946"/>
    <cellStyle name="Normal 3 3 3 5 4 3 2" xfId="24329"/>
    <cellStyle name="Normal 3 3 3 5 4 3 2 2" xfId="53064"/>
    <cellStyle name="Normal 3 3 3 5 4 3 3" xfId="38740"/>
    <cellStyle name="Normal 3 3 3 5 4 4" xfId="17166"/>
    <cellStyle name="Normal 3 3 3 5 4 4 2" xfId="45902"/>
    <cellStyle name="Normal 3 3 3 5 4 5" xfId="31578"/>
    <cellStyle name="Normal 3 3 3 5 5" xfId="4477"/>
    <cellStyle name="Normal 3 3 3 5 5 2" xfId="11743"/>
    <cellStyle name="Normal 3 3 3 5 5 2 2" xfId="26121"/>
    <cellStyle name="Normal 3 3 3 5 5 2 2 2" xfId="54855"/>
    <cellStyle name="Normal 3 3 3 5 5 2 3" xfId="40531"/>
    <cellStyle name="Normal 3 3 3 5 5 3" xfId="18958"/>
    <cellStyle name="Normal 3 3 3 5 5 3 2" xfId="47693"/>
    <cellStyle name="Normal 3 3 3 5 5 4" xfId="33369"/>
    <cellStyle name="Normal 3 3 3 5 6" xfId="8150"/>
    <cellStyle name="Normal 3 3 3 5 6 2" xfId="22539"/>
    <cellStyle name="Normal 3 3 3 5 6 2 2" xfId="51274"/>
    <cellStyle name="Normal 3 3 3 5 6 3" xfId="36950"/>
    <cellStyle name="Normal 3 3 3 5 7" xfId="15376"/>
    <cellStyle name="Normal 3 3 3 5 7 2" xfId="44112"/>
    <cellStyle name="Normal 3 3 3 5 8" xfId="29788"/>
    <cellStyle name="Normal 3 3 3 6" xfId="957"/>
    <cellStyle name="Normal 3 3 3 6 2" xfId="1940"/>
    <cellStyle name="Normal 3 3 3 6 2 2" xfId="3732"/>
    <cellStyle name="Normal 3 3 3 6 2 2 2" xfId="7391"/>
    <cellStyle name="Normal 3 3 3 6 2 2 2 2" xfId="14651"/>
    <cellStyle name="Normal 3 3 3 6 2 2 2 2 2" xfId="29029"/>
    <cellStyle name="Normal 3 3 3 6 2 2 2 2 2 2" xfId="57763"/>
    <cellStyle name="Normal 3 3 3 6 2 2 2 2 3" xfId="43439"/>
    <cellStyle name="Normal 3 3 3 6 2 2 2 3" xfId="21866"/>
    <cellStyle name="Normal 3 3 3 6 2 2 2 3 2" xfId="50601"/>
    <cellStyle name="Normal 3 3 3 6 2 2 2 4" xfId="36277"/>
    <cellStyle name="Normal 3 3 3 6 2 2 3" xfId="11064"/>
    <cellStyle name="Normal 3 3 3 6 2 2 3 2" xfId="25447"/>
    <cellStyle name="Normal 3 3 3 6 2 2 3 2 2" xfId="54182"/>
    <cellStyle name="Normal 3 3 3 6 2 2 3 3" xfId="39858"/>
    <cellStyle name="Normal 3 3 3 6 2 2 4" xfId="18284"/>
    <cellStyle name="Normal 3 3 3 6 2 2 4 2" xfId="47020"/>
    <cellStyle name="Normal 3 3 3 6 2 2 5" xfId="32696"/>
    <cellStyle name="Normal 3 3 3 6 2 3" xfId="5601"/>
    <cellStyle name="Normal 3 3 3 6 2 3 2" xfId="12861"/>
    <cellStyle name="Normal 3 3 3 6 2 3 2 2" xfId="27239"/>
    <cellStyle name="Normal 3 3 3 6 2 3 2 2 2" xfId="55973"/>
    <cellStyle name="Normal 3 3 3 6 2 3 2 3" xfId="41649"/>
    <cellStyle name="Normal 3 3 3 6 2 3 3" xfId="20076"/>
    <cellStyle name="Normal 3 3 3 6 2 3 3 2" xfId="48811"/>
    <cellStyle name="Normal 3 3 3 6 2 3 4" xfId="34487"/>
    <cellStyle name="Normal 3 3 3 6 2 4" xfId="9274"/>
    <cellStyle name="Normal 3 3 3 6 2 4 2" xfId="23657"/>
    <cellStyle name="Normal 3 3 3 6 2 4 2 2" xfId="52392"/>
    <cellStyle name="Normal 3 3 3 6 2 4 3" xfId="38068"/>
    <cellStyle name="Normal 3 3 3 6 2 5" xfId="16494"/>
    <cellStyle name="Normal 3 3 3 6 2 5 2" xfId="45230"/>
    <cellStyle name="Normal 3 3 3 6 2 6" xfId="30906"/>
    <cellStyle name="Normal 3 3 3 6 3" xfId="2836"/>
    <cellStyle name="Normal 3 3 3 6 3 2" xfId="6496"/>
    <cellStyle name="Normal 3 3 3 6 3 2 2" xfId="13756"/>
    <cellStyle name="Normal 3 3 3 6 3 2 2 2" xfId="28134"/>
    <cellStyle name="Normal 3 3 3 6 3 2 2 2 2" xfId="56868"/>
    <cellStyle name="Normal 3 3 3 6 3 2 2 3" xfId="42544"/>
    <cellStyle name="Normal 3 3 3 6 3 2 3" xfId="20971"/>
    <cellStyle name="Normal 3 3 3 6 3 2 3 2" xfId="49706"/>
    <cellStyle name="Normal 3 3 3 6 3 2 4" xfId="35382"/>
    <cellStyle name="Normal 3 3 3 6 3 3" xfId="10169"/>
    <cellStyle name="Normal 3 3 3 6 3 3 2" xfId="24552"/>
    <cellStyle name="Normal 3 3 3 6 3 3 2 2" xfId="53287"/>
    <cellStyle name="Normal 3 3 3 6 3 3 3" xfId="38963"/>
    <cellStyle name="Normal 3 3 3 6 3 4" xfId="17389"/>
    <cellStyle name="Normal 3 3 3 6 3 4 2" xfId="46125"/>
    <cellStyle name="Normal 3 3 3 6 3 5" xfId="31801"/>
    <cellStyle name="Normal 3 3 3 6 4" xfId="4701"/>
    <cellStyle name="Normal 3 3 3 6 4 2" xfId="11966"/>
    <cellStyle name="Normal 3 3 3 6 4 2 2" xfId="26344"/>
    <cellStyle name="Normal 3 3 3 6 4 2 2 2" xfId="55078"/>
    <cellStyle name="Normal 3 3 3 6 4 2 3" xfId="40754"/>
    <cellStyle name="Normal 3 3 3 6 4 3" xfId="19181"/>
    <cellStyle name="Normal 3 3 3 6 4 3 2" xfId="47916"/>
    <cellStyle name="Normal 3 3 3 6 4 4" xfId="33592"/>
    <cellStyle name="Normal 3 3 3 6 5" xfId="8373"/>
    <cellStyle name="Normal 3 3 3 6 5 2" xfId="22762"/>
    <cellStyle name="Normal 3 3 3 6 5 2 2" xfId="51497"/>
    <cellStyle name="Normal 3 3 3 6 5 3" xfId="37173"/>
    <cellStyle name="Normal 3 3 3 6 6" xfId="15599"/>
    <cellStyle name="Normal 3 3 3 6 6 2" xfId="44335"/>
    <cellStyle name="Normal 3 3 3 6 7" xfId="30011"/>
    <cellStyle name="Normal 3 3 3 7" xfId="1470"/>
    <cellStyle name="Normal 3 3 3 7 2" xfId="3285"/>
    <cellStyle name="Normal 3 3 3 7 2 2" xfId="6944"/>
    <cellStyle name="Normal 3 3 3 7 2 2 2" xfId="14204"/>
    <cellStyle name="Normal 3 3 3 7 2 2 2 2" xfId="28582"/>
    <cellStyle name="Normal 3 3 3 7 2 2 2 2 2" xfId="57316"/>
    <cellStyle name="Normal 3 3 3 7 2 2 2 3" xfId="42992"/>
    <cellStyle name="Normal 3 3 3 7 2 2 3" xfId="21419"/>
    <cellStyle name="Normal 3 3 3 7 2 2 3 2" xfId="50154"/>
    <cellStyle name="Normal 3 3 3 7 2 2 4" xfId="35830"/>
    <cellStyle name="Normal 3 3 3 7 2 3" xfId="10617"/>
    <cellStyle name="Normal 3 3 3 7 2 3 2" xfId="25000"/>
    <cellStyle name="Normal 3 3 3 7 2 3 2 2" xfId="53735"/>
    <cellStyle name="Normal 3 3 3 7 2 3 3" xfId="39411"/>
    <cellStyle name="Normal 3 3 3 7 2 4" xfId="17837"/>
    <cellStyle name="Normal 3 3 3 7 2 4 2" xfId="46573"/>
    <cellStyle name="Normal 3 3 3 7 2 5" xfId="32249"/>
    <cellStyle name="Normal 3 3 3 7 3" xfId="5153"/>
    <cellStyle name="Normal 3 3 3 7 3 2" xfId="12414"/>
    <cellStyle name="Normal 3 3 3 7 3 2 2" xfId="26792"/>
    <cellStyle name="Normal 3 3 3 7 3 2 2 2" xfId="55526"/>
    <cellStyle name="Normal 3 3 3 7 3 2 3" xfId="41202"/>
    <cellStyle name="Normal 3 3 3 7 3 3" xfId="19629"/>
    <cellStyle name="Normal 3 3 3 7 3 3 2" xfId="48364"/>
    <cellStyle name="Normal 3 3 3 7 3 4" xfId="34040"/>
    <cellStyle name="Normal 3 3 3 7 4" xfId="8826"/>
    <cellStyle name="Normal 3 3 3 7 4 2" xfId="23210"/>
    <cellStyle name="Normal 3 3 3 7 4 2 2" xfId="51945"/>
    <cellStyle name="Normal 3 3 3 7 4 3" xfId="37621"/>
    <cellStyle name="Normal 3 3 3 7 5" xfId="16047"/>
    <cellStyle name="Normal 3 3 3 7 5 2" xfId="44783"/>
    <cellStyle name="Normal 3 3 3 7 6" xfId="30459"/>
    <cellStyle name="Normal 3 3 3 8" xfId="2389"/>
    <cellStyle name="Normal 3 3 3 8 2" xfId="6049"/>
    <cellStyle name="Normal 3 3 3 8 2 2" xfId="13309"/>
    <cellStyle name="Normal 3 3 3 8 2 2 2" xfId="27687"/>
    <cellStyle name="Normal 3 3 3 8 2 2 2 2" xfId="56421"/>
    <cellStyle name="Normal 3 3 3 8 2 2 3" xfId="42097"/>
    <cellStyle name="Normal 3 3 3 8 2 3" xfId="20524"/>
    <cellStyle name="Normal 3 3 3 8 2 3 2" xfId="49259"/>
    <cellStyle name="Normal 3 3 3 8 2 4" xfId="34935"/>
    <cellStyle name="Normal 3 3 3 8 3" xfId="9722"/>
    <cellStyle name="Normal 3 3 3 8 3 2" xfId="24105"/>
    <cellStyle name="Normal 3 3 3 8 3 2 2" xfId="52840"/>
    <cellStyle name="Normal 3 3 3 8 3 3" xfId="38516"/>
    <cellStyle name="Normal 3 3 3 8 4" xfId="16942"/>
    <cellStyle name="Normal 3 3 3 8 4 2" xfId="45678"/>
    <cellStyle name="Normal 3 3 3 8 5" xfId="31354"/>
    <cellStyle name="Normal 3 3 3 9" xfId="4242"/>
    <cellStyle name="Normal 3 3 3 9 2" xfId="11518"/>
    <cellStyle name="Normal 3 3 3 9 2 2" xfId="25897"/>
    <cellStyle name="Normal 3 3 3 9 2 2 2" xfId="54631"/>
    <cellStyle name="Normal 3 3 3 9 2 3" xfId="40307"/>
    <cellStyle name="Normal 3 3 3 9 3" xfId="18734"/>
    <cellStyle name="Normal 3 3 3 9 3 2" xfId="47469"/>
    <cellStyle name="Normal 3 3 3 9 4" xfId="33145"/>
    <cellStyle name="Normal 3 3 4" xfId="344"/>
    <cellStyle name="Normal 3 3 4 10" xfId="15166"/>
    <cellStyle name="Normal 3 3 4 10 2" xfId="43902"/>
    <cellStyle name="Normal 3 3 4 11" xfId="29578"/>
    <cellStyle name="Normal 3 3 4 2" xfId="444"/>
    <cellStyle name="Normal 3 3 4 2 10" xfId="29634"/>
    <cellStyle name="Normal 3 3 4 2 2" xfId="644"/>
    <cellStyle name="Normal 3 3 4 2 2 2" xfId="916"/>
    <cellStyle name="Normal 3 3 4 2 2 2 2" xfId="1363"/>
    <cellStyle name="Normal 3 3 4 2 2 2 2 2" xfId="2346"/>
    <cellStyle name="Normal 3 3 4 2 2 2 2 2 2" xfId="4138"/>
    <cellStyle name="Normal 3 3 4 2 2 2 2 2 2 2" xfId="7797"/>
    <cellStyle name="Normal 3 3 4 2 2 2 2 2 2 2 2" xfId="15057"/>
    <cellStyle name="Normal 3 3 4 2 2 2 2 2 2 2 2 2" xfId="29435"/>
    <cellStyle name="Normal 3 3 4 2 2 2 2 2 2 2 2 2 2" xfId="58169"/>
    <cellStyle name="Normal 3 3 4 2 2 2 2 2 2 2 2 3" xfId="43845"/>
    <cellStyle name="Normal 3 3 4 2 2 2 2 2 2 2 3" xfId="22272"/>
    <cellStyle name="Normal 3 3 4 2 2 2 2 2 2 2 3 2" xfId="51007"/>
    <cellStyle name="Normal 3 3 4 2 2 2 2 2 2 2 4" xfId="36683"/>
    <cellStyle name="Normal 3 3 4 2 2 2 2 2 2 3" xfId="11470"/>
    <cellStyle name="Normal 3 3 4 2 2 2 2 2 2 3 2" xfId="25853"/>
    <cellStyle name="Normal 3 3 4 2 2 2 2 2 2 3 2 2" xfId="54588"/>
    <cellStyle name="Normal 3 3 4 2 2 2 2 2 2 3 3" xfId="40264"/>
    <cellStyle name="Normal 3 3 4 2 2 2 2 2 2 4" xfId="18690"/>
    <cellStyle name="Normal 3 3 4 2 2 2 2 2 2 4 2" xfId="47426"/>
    <cellStyle name="Normal 3 3 4 2 2 2 2 2 2 5" xfId="33102"/>
    <cellStyle name="Normal 3 3 4 2 2 2 2 2 3" xfId="6007"/>
    <cellStyle name="Normal 3 3 4 2 2 2 2 2 3 2" xfId="13267"/>
    <cellStyle name="Normal 3 3 4 2 2 2 2 2 3 2 2" xfId="27645"/>
    <cellStyle name="Normal 3 3 4 2 2 2 2 2 3 2 2 2" xfId="56379"/>
    <cellStyle name="Normal 3 3 4 2 2 2 2 2 3 2 3" xfId="42055"/>
    <cellStyle name="Normal 3 3 4 2 2 2 2 2 3 3" xfId="20482"/>
    <cellStyle name="Normal 3 3 4 2 2 2 2 2 3 3 2" xfId="49217"/>
    <cellStyle name="Normal 3 3 4 2 2 2 2 2 3 4" xfId="34893"/>
    <cellStyle name="Normal 3 3 4 2 2 2 2 2 4" xfId="9680"/>
    <cellStyle name="Normal 3 3 4 2 2 2 2 2 4 2" xfId="24063"/>
    <cellStyle name="Normal 3 3 4 2 2 2 2 2 4 2 2" xfId="52798"/>
    <cellStyle name="Normal 3 3 4 2 2 2 2 2 4 3" xfId="38474"/>
    <cellStyle name="Normal 3 3 4 2 2 2 2 2 5" xfId="16900"/>
    <cellStyle name="Normal 3 3 4 2 2 2 2 2 5 2" xfId="45636"/>
    <cellStyle name="Normal 3 3 4 2 2 2 2 2 6" xfId="31312"/>
    <cellStyle name="Normal 3 3 4 2 2 2 2 3" xfId="3242"/>
    <cellStyle name="Normal 3 3 4 2 2 2 2 3 2" xfId="6902"/>
    <cellStyle name="Normal 3 3 4 2 2 2 2 3 2 2" xfId="14162"/>
    <cellStyle name="Normal 3 3 4 2 2 2 2 3 2 2 2" xfId="28540"/>
    <cellStyle name="Normal 3 3 4 2 2 2 2 3 2 2 2 2" xfId="57274"/>
    <cellStyle name="Normal 3 3 4 2 2 2 2 3 2 2 3" xfId="42950"/>
    <cellStyle name="Normal 3 3 4 2 2 2 2 3 2 3" xfId="21377"/>
    <cellStyle name="Normal 3 3 4 2 2 2 2 3 2 3 2" xfId="50112"/>
    <cellStyle name="Normal 3 3 4 2 2 2 2 3 2 4" xfId="35788"/>
    <cellStyle name="Normal 3 3 4 2 2 2 2 3 3" xfId="10575"/>
    <cellStyle name="Normal 3 3 4 2 2 2 2 3 3 2" xfId="24958"/>
    <cellStyle name="Normal 3 3 4 2 2 2 2 3 3 2 2" xfId="53693"/>
    <cellStyle name="Normal 3 3 4 2 2 2 2 3 3 3" xfId="39369"/>
    <cellStyle name="Normal 3 3 4 2 2 2 2 3 4" xfId="17795"/>
    <cellStyle name="Normal 3 3 4 2 2 2 2 3 4 2" xfId="46531"/>
    <cellStyle name="Normal 3 3 4 2 2 2 2 3 5" xfId="32207"/>
    <cellStyle name="Normal 3 3 4 2 2 2 2 4" xfId="5107"/>
    <cellStyle name="Normal 3 3 4 2 2 2 2 4 2" xfId="12372"/>
    <cellStyle name="Normal 3 3 4 2 2 2 2 4 2 2" xfId="26750"/>
    <cellStyle name="Normal 3 3 4 2 2 2 2 4 2 2 2" xfId="55484"/>
    <cellStyle name="Normal 3 3 4 2 2 2 2 4 2 3" xfId="41160"/>
    <cellStyle name="Normal 3 3 4 2 2 2 2 4 3" xfId="19587"/>
    <cellStyle name="Normal 3 3 4 2 2 2 2 4 3 2" xfId="48322"/>
    <cellStyle name="Normal 3 3 4 2 2 2 2 4 4" xfId="33998"/>
    <cellStyle name="Normal 3 3 4 2 2 2 2 5" xfId="8779"/>
    <cellStyle name="Normal 3 3 4 2 2 2 2 5 2" xfId="23168"/>
    <cellStyle name="Normal 3 3 4 2 2 2 2 5 2 2" xfId="51903"/>
    <cellStyle name="Normal 3 3 4 2 2 2 2 5 3" xfId="37579"/>
    <cellStyle name="Normal 3 3 4 2 2 2 2 6" xfId="16005"/>
    <cellStyle name="Normal 3 3 4 2 2 2 2 6 2" xfId="44741"/>
    <cellStyle name="Normal 3 3 4 2 2 2 2 7" xfId="30417"/>
    <cellStyle name="Normal 3 3 4 2 2 2 3" xfId="1899"/>
    <cellStyle name="Normal 3 3 4 2 2 2 3 2" xfId="3691"/>
    <cellStyle name="Normal 3 3 4 2 2 2 3 2 2" xfId="7350"/>
    <cellStyle name="Normal 3 3 4 2 2 2 3 2 2 2" xfId="14610"/>
    <cellStyle name="Normal 3 3 4 2 2 2 3 2 2 2 2" xfId="28988"/>
    <cellStyle name="Normal 3 3 4 2 2 2 3 2 2 2 2 2" xfId="57722"/>
    <cellStyle name="Normal 3 3 4 2 2 2 3 2 2 2 3" xfId="43398"/>
    <cellStyle name="Normal 3 3 4 2 2 2 3 2 2 3" xfId="21825"/>
    <cellStyle name="Normal 3 3 4 2 2 2 3 2 2 3 2" xfId="50560"/>
    <cellStyle name="Normal 3 3 4 2 2 2 3 2 2 4" xfId="36236"/>
    <cellStyle name="Normal 3 3 4 2 2 2 3 2 3" xfId="11023"/>
    <cellStyle name="Normal 3 3 4 2 2 2 3 2 3 2" xfId="25406"/>
    <cellStyle name="Normal 3 3 4 2 2 2 3 2 3 2 2" xfId="54141"/>
    <cellStyle name="Normal 3 3 4 2 2 2 3 2 3 3" xfId="39817"/>
    <cellStyle name="Normal 3 3 4 2 2 2 3 2 4" xfId="18243"/>
    <cellStyle name="Normal 3 3 4 2 2 2 3 2 4 2" xfId="46979"/>
    <cellStyle name="Normal 3 3 4 2 2 2 3 2 5" xfId="32655"/>
    <cellStyle name="Normal 3 3 4 2 2 2 3 3" xfId="5560"/>
    <cellStyle name="Normal 3 3 4 2 2 2 3 3 2" xfId="12820"/>
    <cellStyle name="Normal 3 3 4 2 2 2 3 3 2 2" xfId="27198"/>
    <cellStyle name="Normal 3 3 4 2 2 2 3 3 2 2 2" xfId="55932"/>
    <cellStyle name="Normal 3 3 4 2 2 2 3 3 2 3" xfId="41608"/>
    <cellStyle name="Normal 3 3 4 2 2 2 3 3 3" xfId="20035"/>
    <cellStyle name="Normal 3 3 4 2 2 2 3 3 3 2" xfId="48770"/>
    <cellStyle name="Normal 3 3 4 2 2 2 3 3 4" xfId="34446"/>
    <cellStyle name="Normal 3 3 4 2 2 2 3 4" xfId="9233"/>
    <cellStyle name="Normal 3 3 4 2 2 2 3 4 2" xfId="23616"/>
    <cellStyle name="Normal 3 3 4 2 2 2 3 4 2 2" xfId="52351"/>
    <cellStyle name="Normal 3 3 4 2 2 2 3 4 3" xfId="38027"/>
    <cellStyle name="Normal 3 3 4 2 2 2 3 5" xfId="16453"/>
    <cellStyle name="Normal 3 3 4 2 2 2 3 5 2" xfId="45189"/>
    <cellStyle name="Normal 3 3 4 2 2 2 3 6" xfId="30865"/>
    <cellStyle name="Normal 3 3 4 2 2 2 4" xfId="2795"/>
    <cellStyle name="Normal 3 3 4 2 2 2 4 2" xfId="6455"/>
    <cellStyle name="Normal 3 3 4 2 2 2 4 2 2" xfId="13715"/>
    <cellStyle name="Normal 3 3 4 2 2 2 4 2 2 2" xfId="28093"/>
    <cellStyle name="Normal 3 3 4 2 2 2 4 2 2 2 2" xfId="56827"/>
    <cellStyle name="Normal 3 3 4 2 2 2 4 2 2 3" xfId="42503"/>
    <cellStyle name="Normal 3 3 4 2 2 2 4 2 3" xfId="20930"/>
    <cellStyle name="Normal 3 3 4 2 2 2 4 2 3 2" xfId="49665"/>
    <cellStyle name="Normal 3 3 4 2 2 2 4 2 4" xfId="35341"/>
    <cellStyle name="Normal 3 3 4 2 2 2 4 3" xfId="10128"/>
    <cellStyle name="Normal 3 3 4 2 2 2 4 3 2" xfId="24511"/>
    <cellStyle name="Normal 3 3 4 2 2 2 4 3 2 2" xfId="53246"/>
    <cellStyle name="Normal 3 3 4 2 2 2 4 3 3" xfId="38922"/>
    <cellStyle name="Normal 3 3 4 2 2 2 4 4" xfId="17348"/>
    <cellStyle name="Normal 3 3 4 2 2 2 4 4 2" xfId="46084"/>
    <cellStyle name="Normal 3 3 4 2 2 2 4 5" xfId="31760"/>
    <cellStyle name="Normal 3 3 4 2 2 2 5" xfId="4660"/>
    <cellStyle name="Normal 3 3 4 2 2 2 5 2" xfId="11925"/>
    <cellStyle name="Normal 3 3 4 2 2 2 5 2 2" xfId="26303"/>
    <cellStyle name="Normal 3 3 4 2 2 2 5 2 2 2" xfId="55037"/>
    <cellStyle name="Normal 3 3 4 2 2 2 5 2 3" xfId="40713"/>
    <cellStyle name="Normal 3 3 4 2 2 2 5 3" xfId="19140"/>
    <cellStyle name="Normal 3 3 4 2 2 2 5 3 2" xfId="47875"/>
    <cellStyle name="Normal 3 3 4 2 2 2 5 4" xfId="33551"/>
    <cellStyle name="Normal 3 3 4 2 2 2 6" xfId="8332"/>
    <cellStyle name="Normal 3 3 4 2 2 2 6 2" xfId="22721"/>
    <cellStyle name="Normal 3 3 4 2 2 2 6 2 2" xfId="51456"/>
    <cellStyle name="Normal 3 3 4 2 2 2 6 3" xfId="37132"/>
    <cellStyle name="Normal 3 3 4 2 2 2 7" xfId="15558"/>
    <cellStyle name="Normal 3 3 4 2 2 2 7 2" xfId="44294"/>
    <cellStyle name="Normal 3 3 4 2 2 2 8" xfId="29970"/>
    <cellStyle name="Normal 3 3 4 2 2 3" xfId="1139"/>
    <cellStyle name="Normal 3 3 4 2 2 3 2" xfId="2122"/>
    <cellStyle name="Normal 3 3 4 2 2 3 2 2" xfId="3914"/>
    <cellStyle name="Normal 3 3 4 2 2 3 2 2 2" xfId="7573"/>
    <cellStyle name="Normal 3 3 4 2 2 3 2 2 2 2" xfId="14833"/>
    <cellStyle name="Normal 3 3 4 2 2 3 2 2 2 2 2" xfId="29211"/>
    <cellStyle name="Normal 3 3 4 2 2 3 2 2 2 2 2 2" xfId="57945"/>
    <cellStyle name="Normal 3 3 4 2 2 3 2 2 2 2 3" xfId="43621"/>
    <cellStyle name="Normal 3 3 4 2 2 3 2 2 2 3" xfId="22048"/>
    <cellStyle name="Normal 3 3 4 2 2 3 2 2 2 3 2" xfId="50783"/>
    <cellStyle name="Normal 3 3 4 2 2 3 2 2 2 4" xfId="36459"/>
    <cellStyle name="Normal 3 3 4 2 2 3 2 2 3" xfId="11246"/>
    <cellStyle name="Normal 3 3 4 2 2 3 2 2 3 2" xfId="25629"/>
    <cellStyle name="Normal 3 3 4 2 2 3 2 2 3 2 2" xfId="54364"/>
    <cellStyle name="Normal 3 3 4 2 2 3 2 2 3 3" xfId="40040"/>
    <cellStyle name="Normal 3 3 4 2 2 3 2 2 4" xfId="18466"/>
    <cellStyle name="Normal 3 3 4 2 2 3 2 2 4 2" xfId="47202"/>
    <cellStyle name="Normal 3 3 4 2 2 3 2 2 5" xfId="32878"/>
    <cellStyle name="Normal 3 3 4 2 2 3 2 3" xfId="5783"/>
    <cellStyle name="Normal 3 3 4 2 2 3 2 3 2" xfId="13043"/>
    <cellStyle name="Normal 3 3 4 2 2 3 2 3 2 2" xfId="27421"/>
    <cellStyle name="Normal 3 3 4 2 2 3 2 3 2 2 2" xfId="56155"/>
    <cellStyle name="Normal 3 3 4 2 2 3 2 3 2 3" xfId="41831"/>
    <cellStyle name="Normal 3 3 4 2 2 3 2 3 3" xfId="20258"/>
    <cellStyle name="Normal 3 3 4 2 2 3 2 3 3 2" xfId="48993"/>
    <cellStyle name="Normal 3 3 4 2 2 3 2 3 4" xfId="34669"/>
    <cellStyle name="Normal 3 3 4 2 2 3 2 4" xfId="9456"/>
    <cellStyle name="Normal 3 3 4 2 2 3 2 4 2" xfId="23839"/>
    <cellStyle name="Normal 3 3 4 2 2 3 2 4 2 2" xfId="52574"/>
    <cellStyle name="Normal 3 3 4 2 2 3 2 4 3" xfId="38250"/>
    <cellStyle name="Normal 3 3 4 2 2 3 2 5" xfId="16676"/>
    <cellStyle name="Normal 3 3 4 2 2 3 2 5 2" xfId="45412"/>
    <cellStyle name="Normal 3 3 4 2 2 3 2 6" xfId="31088"/>
    <cellStyle name="Normal 3 3 4 2 2 3 3" xfId="3018"/>
    <cellStyle name="Normal 3 3 4 2 2 3 3 2" xfId="6678"/>
    <cellStyle name="Normal 3 3 4 2 2 3 3 2 2" xfId="13938"/>
    <cellStyle name="Normal 3 3 4 2 2 3 3 2 2 2" xfId="28316"/>
    <cellStyle name="Normal 3 3 4 2 2 3 3 2 2 2 2" xfId="57050"/>
    <cellStyle name="Normal 3 3 4 2 2 3 3 2 2 3" xfId="42726"/>
    <cellStyle name="Normal 3 3 4 2 2 3 3 2 3" xfId="21153"/>
    <cellStyle name="Normal 3 3 4 2 2 3 3 2 3 2" xfId="49888"/>
    <cellStyle name="Normal 3 3 4 2 2 3 3 2 4" xfId="35564"/>
    <cellStyle name="Normal 3 3 4 2 2 3 3 3" xfId="10351"/>
    <cellStyle name="Normal 3 3 4 2 2 3 3 3 2" xfId="24734"/>
    <cellStyle name="Normal 3 3 4 2 2 3 3 3 2 2" xfId="53469"/>
    <cellStyle name="Normal 3 3 4 2 2 3 3 3 3" xfId="39145"/>
    <cellStyle name="Normal 3 3 4 2 2 3 3 4" xfId="17571"/>
    <cellStyle name="Normal 3 3 4 2 2 3 3 4 2" xfId="46307"/>
    <cellStyle name="Normal 3 3 4 2 2 3 3 5" xfId="31983"/>
    <cellStyle name="Normal 3 3 4 2 2 3 4" xfId="4883"/>
    <cellStyle name="Normal 3 3 4 2 2 3 4 2" xfId="12148"/>
    <cellStyle name="Normal 3 3 4 2 2 3 4 2 2" xfId="26526"/>
    <cellStyle name="Normal 3 3 4 2 2 3 4 2 2 2" xfId="55260"/>
    <cellStyle name="Normal 3 3 4 2 2 3 4 2 3" xfId="40936"/>
    <cellStyle name="Normal 3 3 4 2 2 3 4 3" xfId="19363"/>
    <cellStyle name="Normal 3 3 4 2 2 3 4 3 2" xfId="48098"/>
    <cellStyle name="Normal 3 3 4 2 2 3 4 4" xfId="33774"/>
    <cellStyle name="Normal 3 3 4 2 2 3 5" xfId="8555"/>
    <cellStyle name="Normal 3 3 4 2 2 3 5 2" xfId="22944"/>
    <cellStyle name="Normal 3 3 4 2 2 3 5 2 2" xfId="51679"/>
    <cellStyle name="Normal 3 3 4 2 2 3 5 3" xfId="37355"/>
    <cellStyle name="Normal 3 3 4 2 2 3 6" xfId="15781"/>
    <cellStyle name="Normal 3 3 4 2 2 3 6 2" xfId="44517"/>
    <cellStyle name="Normal 3 3 4 2 2 3 7" xfId="30193"/>
    <cellStyle name="Normal 3 3 4 2 2 4" xfId="1671"/>
    <cellStyle name="Normal 3 3 4 2 2 4 2" xfId="3467"/>
    <cellStyle name="Normal 3 3 4 2 2 4 2 2" xfId="7126"/>
    <cellStyle name="Normal 3 3 4 2 2 4 2 2 2" xfId="14386"/>
    <cellStyle name="Normal 3 3 4 2 2 4 2 2 2 2" xfId="28764"/>
    <cellStyle name="Normal 3 3 4 2 2 4 2 2 2 2 2" xfId="57498"/>
    <cellStyle name="Normal 3 3 4 2 2 4 2 2 2 3" xfId="43174"/>
    <cellStyle name="Normal 3 3 4 2 2 4 2 2 3" xfId="21601"/>
    <cellStyle name="Normal 3 3 4 2 2 4 2 2 3 2" xfId="50336"/>
    <cellStyle name="Normal 3 3 4 2 2 4 2 2 4" xfId="36012"/>
    <cellStyle name="Normal 3 3 4 2 2 4 2 3" xfId="10799"/>
    <cellStyle name="Normal 3 3 4 2 2 4 2 3 2" xfId="25182"/>
    <cellStyle name="Normal 3 3 4 2 2 4 2 3 2 2" xfId="53917"/>
    <cellStyle name="Normal 3 3 4 2 2 4 2 3 3" xfId="39593"/>
    <cellStyle name="Normal 3 3 4 2 2 4 2 4" xfId="18019"/>
    <cellStyle name="Normal 3 3 4 2 2 4 2 4 2" xfId="46755"/>
    <cellStyle name="Normal 3 3 4 2 2 4 2 5" xfId="32431"/>
    <cellStyle name="Normal 3 3 4 2 2 4 3" xfId="5336"/>
    <cellStyle name="Normal 3 3 4 2 2 4 3 2" xfId="12596"/>
    <cellStyle name="Normal 3 3 4 2 2 4 3 2 2" xfId="26974"/>
    <cellStyle name="Normal 3 3 4 2 2 4 3 2 2 2" xfId="55708"/>
    <cellStyle name="Normal 3 3 4 2 2 4 3 2 3" xfId="41384"/>
    <cellStyle name="Normal 3 3 4 2 2 4 3 3" xfId="19811"/>
    <cellStyle name="Normal 3 3 4 2 2 4 3 3 2" xfId="48546"/>
    <cellStyle name="Normal 3 3 4 2 2 4 3 4" xfId="34222"/>
    <cellStyle name="Normal 3 3 4 2 2 4 4" xfId="9009"/>
    <cellStyle name="Normal 3 3 4 2 2 4 4 2" xfId="23392"/>
    <cellStyle name="Normal 3 3 4 2 2 4 4 2 2" xfId="52127"/>
    <cellStyle name="Normal 3 3 4 2 2 4 4 3" xfId="37803"/>
    <cellStyle name="Normal 3 3 4 2 2 4 5" xfId="16229"/>
    <cellStyle name="Normal 3 3 4 2 2 4 5 2" xfId="44965"/>
    <cellStyle name="Normal 3 3 4 2 2 4 6" xfId="30641"/>
    <cellStyle name="Normal 3 3 4 2 2 5" xfId="2571"/>
    <cellStyle name="Normal 3 3 4 2 2 5 2" xfId="6231"/>
    <cellStyle name="Normal 3 3 4 2 2 5 2 2" xfId="13491"/>
    <cellStyle name="Normal 3 3 4 2 2 5 2 2 2" xfId="27869"/>
    <cellStyle name="Normal 3 3 4 2 2 5 2 2 2 2" xfId="56603"/>
    <cellStyle name="Normal 3 3 4 2 2 5 2 2 3" xfId="42279"/>
    <cellStyle name="Normal 3 3 4 2 2 5 2 3" xfId="20706"/>
    <cellStyle name="Normal 3 3 4 2 2 5 2 3 2" xfId="49441"/>
    <cellStyle name="Normal 3 3 4 2 2 5 2 4" xfId="35117"/>
    <cellStyle name="Normal 3 3 4 2 2 5 3" xfId="9904"/>
    <cellStyle name="Normal 3 3 4 2 2 5 3 2" xfId="24287"/>
    <cellStyle name="Normal 3 3 4 2 2 5 3 2 2" xfId="53022"/>
    <cellStyle name="Normal 3 3 4 2 2 5 3 3" xfId="38698"/>
    <cellStyle name="Normal 3 3 4 2 2 5 4" xfId="17124"/>
    <cellStyle name="Normal 3 3 4 2 2 5 4 2" xfId="45860"/>
    <cellStyle name="Normal 3 3 4 2 2 5 5" xfId="31536"/>
    <cellStyle name="Normal 3 3 4 2 2 6" xfId="4434"/>
    <cellStyle name="Normal 3 3 4 2 2 6 2" xfId="11701"/>
    <cellStyle name="Normal 3 3 4 2 2 6 2 2" xfId="26079"/>
    <cellStyle name="Normal 3 3 4 2 2 6 2 2 2" xfId="54813"/>
    <cellStyle name="Normal 3 3 4 2 2 6 2 3" xfId="40489"/>
    <cellStyle name="Normal 3 3 4 2 2 6 3" xfId="18916"/>
    <cellStyle name="Normal 3 3 4 2 2 6 3 2" xfId="47651"/>
    <cellStyle name="Normal 3 3 4 2 2 6 4" xfId="33327"/>
    <cellStyle name="Normal 3 3 4 2 2 7" xfId="8105"/>
    <cellStyle name="Normal 3 3 4 2 2 7 2" xfId="22497"/>
    <cellStyle name="Normal 3 3 4 2 2 7 2 2" xfId="51232"/>
    <cellStyle name="Normal 3 3 4 2 2 7 3" xfId="36908"/>
    <cellStyle name="Normal 3 3 4 2 2 8" xfId="15334"/>
    <cellStyle name="Normal 3 3 4 2 2 8 2" xfId="44070"/>
    <cellStyle name="Normal 3 3 4 2 2 9" xfId="29746"/>
    <cellStyle name="Normal 3 3 4 2 3" xfId="802"/>
    <cellStyle name="Normal 3 3 4 2 3 2" xfId="1251"/>
    <cellStyle name="Normal 3 3 4 2 3 2 2" xfId="2234"/>
    <cellStyle name="Normal 3 3 4 2 3 2 2 2" xfId="4026"/>
    <cellStyle name="Normal 3 3 4 2 3 2 2 2 2" xfId="7685"/>
    <cellStyle name="Normal 3 3 4 2 3 2 2 2 2 2" xfId="14945"/>
    <cellStyle name="Normal 3 3 4 2 3 2 2 2 2 2 2" xfId="29323"/>
    <cellStyle name="Normal 3 3 4 2 3 2 2 2 2 2 2 2" xfId="58057"/>
    <cellStyle name="Normal 3 3 4 2 3 2 2 2 2 2 3" xfId="43733"/>
    <cellStyle name="Normal 3 3 4 2 3 2 2 2 2 3" xfId="22160"/>
    <cellStyle name="Normal 3 3 4 2 3 2 2 2 2 3 2" xfId="50895"/>
    <cellStyle name="Normal 3 3 4 2 3 2 2 2 2 4" xfId="36571"/>
    <cellStyle name="Normal 3 3 4 2 3 2 2 2 3" xfId="11358"/>
    <cellStyle name="Normal 3 3 4 2 3 2 2 2 3 2" xfId="25741"/>
    <cellStyle name="Normal 3 3 4 2 3 2 2 2 3 2 2" xfId="54476"/>
    <cellStyle name="Normal 3 3 4 2 3 2 2 2 3 3" xfId="40152"/>
    <cellStyle name="Normal 3 3 4 2 3 2 2 2 4" xfId="18578"/>
    <cellStyle name="Normal 3 3 4 2 3 2 2 2 4 2" xfId="47314"/>
    <cellStyle name="Normal 3 3 4 2 3 2 2 2 5" xfId="32990"/>
    <cellStyle name="Normal 3 3 4 2 3 2 2 3" xfId="5895"/>
    <cellStyle name="Normal 3 3 4 2 3 2 2 3 2" xfId="13155"/>
    <cellStyle name="Normal 3 3 4 2 3 2 2 3 2 2" xfId="27533"/>
    <cellStyle name="Normal 3 3 4 2 3 2 2 3 2 2 2" xfId="56267"/>
    <cellStyle name="Normal 3 3 4 2 3 2 2 3 2 3" xfId="41943"/>
    <cellStyle name="Normal 3 3 4 2 3 2 2 3 3" xfId="20370"/>
    <cellStyle name="Normal 3 3 4 2 3 2 2 3 3 2" xfId="49105"/>
    <cellStyle name="Normal 3 3 4 2 3 2 2 3 4" xfId="34781"/>
    <cellStyle name="Normal 3 3 4 2 3 2 2 4" xfId="9568"/>
    <cellStyle name="Normal 3 3 4 2 3 2 2 4 2" xfId="23951"/>
    <cellStyle name="Normal 3 3 4 2 3 2 2 4 2 2" xfId="52686"/>
    <cellStyle name="Normal 3 3 4 2 3 2 2 4 3" xfId="38362"/>
    <cellStyle name="Normal 3 3 4 2 3 2 2 5" xfId="16788"/>
    <cellStyle name="Normal 3 3 4 2 3 2 2 5 2" xfId="45524"/>
    <cellStyle name="Normal 3 3 4 2 3 2 2 6" xfId="31200"/>
    <cellStyle name="Normal 3 3 4 2 3 2 3" xfId="3130"/>
    <cellStyle name="Normal 3 3 4 2 3 2 3 2" xfId="6790"/>
    <cellStyle name="Normal 3 3 4 2 3 2 3 2 2" xfId="14050"/>
    <cellStyle name="Normal 3 3 4 2 3 2 3 2 2 2" xfId="28428"/>
    <cellStyle name="Normal 3 3 4 2 3 2 3 2 2 2 2" xfId="57162"/>
    <cellStyle name="Normal 3 3 4 2 3 2 3 2 2 3" xfId="42838"/>
    <cellStyle name="Normal 3 3 4 2 3 2 3 2 3" xfId="21265"/>
    <cellStyle name="Normal 3 3 4 2 3 2 3 2 3 2" xfId="50000"/>
    <cellStyle name="Normal 3 3 4 2 3 2 3 2 4" xfId="35676"/>
    <cellStyle name="Normal 3 3 4 2 3 2 3 3" xfId="10463"/>
    <cellStyle name="Normal 3 3 4 2 3 2 3 3 2" xfId="24846"/>
    <cellStyle name="Normal 3 3 4 2 3 2 3 3 2 2" xfId="53581"/>
    <cellStyle name="Normal 3 3 4 2 3 2 3 3 3" xfId="39257"/>
    <cellStyle name="Normal 3 3 4 2 3 2 3 4" xfId="17683"/>
    <cellStyle name="Normal 3 3 4 2 3 2 3 4 2" xfId="46419"/>
    <cellStyle name="Normal 3 3 4 2 3 2 3 5" xfId="32095"/>
    <cellStyle name="Normal 3 3 4 2 3 2 4" xfId="4995"/>
    <cellStyle name="Normal 3 3 4 2 3 2 4 2" xfId="12260"/>
    <cellStyle name="Normal 3 3 4 2 3 2 4 2 2" xfId="26638"/>
    <cellStyle name="Normal 3 3 4 2 3 2 4 2 2 2" xfId="55372"/>
    <cellStyle name="Normal 3 3 4 2 3 2 4 2 3" xfId="41048"/>
    <cellStyle name="Normal 3 3 4 2 3 2 4 3" xfId="19475"/>
    <cellStyle name="Normal 3 3 4 2 3 2 4 3 2" xfId="48210"/>
    <cellStyle name="Normal 3 3 4 2 3 2 4 4" xfId="33886"/>
    <cellStyle name="Normal 3 3 4 2 3 2 5" xfId="8667"/>
    <cellStyle name="Normal 3 3 4 2 3 2 5 2" xfId="23056"/>
    <cellStyle name="Normal 3 3 4 2 3 2 5 2 2" xfId="51791"/>
    <cellStyle name="Normal 3 3 4 2 3 2 5 3" xfId="37467"/>
    <cellStyle name="Normal 3 3 4 2 3 2 6" xfId="15893"/>
    <cellStyle name="Normal 3 3 4 2 3 2 6 2" xfId="44629"/>
    <cellStyle name="Normal 3 3 4 2 3 2 7" xfId="30305"/>
    <cellStyle name="Normal 3 3 4 2 3 3" xfId="1787"/>
    <cellStyle name="Normal 3 3 4 2 3 3 2" xfId="3579"/>
    <cellStyle name="Normal 3 3 4 2 3 3 2 2" xfId="7238"/>
    <cellStyle name="Normal 3 3 4 2 3 3 2 2 2" xfId="14498"/>
    <cellStyle name="Normal 3 3 4 2 3 3 2 2 2 2" xfId="28876"/>
    <cellStyle name="Normal 3 3 4 2 3 3 2 2 2 2 2" xfId="57610"/>
    <cellStyle name="Normal 3 3 4 2 3 3 2 2 2 3" xfId="43286"/>
    <cellStyle name="Normal 3 3 4 2 3 3 2 2 3" xfId="21713"/>
    <cellStyle name="Normal 3 3 4 2 3 3 2 2 3 2" xfId="50448"/>
    <cellStyle name="Normal 3 3 4 2 3 3 2 2 4" xfId="36124"/>
    <cellStyle name="Normal 3 3 4 2 3 3 2 3" xfId="10911"/>
    <cellStyle name="Normal 3 3 4 2 3 3 2 3 2" xfId="25294"/>
    <cellStyle name="Normal 3 3 4 2 3 3 2 3 2 2" xfId="54029"/>
    <cellStyle name="Normal 3 3 4 2 3 3 2 3 3" xfId="39705"/>
    <cellStyle name="Normal 3 3 4 2 3 3 2 4" xfId="18131"/>
    <cellStyle name="Normal 3 3 4 2 3 3 2 4 2" xfId="46867"/>
    <cellStyle name="Normal 3 3 4 2 3 3 2 5" xfId="32543"/>
    <cellStyle name="Normal 3 3 4 2 3 3 3" xfId="5448"/>
    <cellStyle name="Normal 3 3 4 2 3 3 3 2" xfId="12708"/>
    <cellStyle name="Normal 3 3 4 2 3 3 3 2 2" xfId="27086"/>
    <cellStyle name="Normal 3 3 4 2 3 3 3 2 2 2" xfId="55820"/>
    <cellStyle name="Normal 3 3 4 2 3 3 3 2 3" xfId="41496"/>
    <cellStyle name="Normal 3 3 4 2 3 3 3 3" xfId="19923"/>
    <cellStyle name="Normal 3 3 4 2 3 3 3 3 2" xfId="48658"/>
    <cellStyle name="Normal 3 3 4 2 3 3 3 4" xfId="34334"/>
    <cellStyle name="Normal 3 3 4 2 3 3 4" xfId="9121"/>
    <cellStyle name="Normal 3 3 4 2 3 3 4 2" xfId="23504"/>
    <cellStyle name="Normal 3 3 4 2 3 3 4 2 2" xfId="52239"/>
    <cellStyle name="Normal 3 3 4 2 3 3 4 3" xfId="37915"/>
    <cellStyle name="Normal 3 3 4 2 3 3 5" xfId="16341"/>
    <cellStyle name="Normal 3 3 4 2 3 3 5 2" xfId="45077"/>
    <cellStyle name="Normal 3 3 4 2 3 3 6" xfId="30753"/>
    <cellStyle name="Normal 3 3 4 2 3 4" xfId="2683"/>
    <cellStyle name="Normal 3 3 4 2 3 4 2" xfId="6343"/>
    <cellStyle name="Normal 3 3 4 2 3 4 2 2" xfId="13603"/>
    <cellStyle name="Normal 3 3 4 2 3 4 2 2 2" xfId="27981"/>
    <cellStyle name="Normal 3 3 4 2 3 4 2 2 2 2" xfId="56715"/>
    <cellStyle name="Normal 3 3 4 2 3 4 2 2 3" xfId="42391"/>
    <cellStyle name="Normal 3 3 4 2 3 4 2 3" xfId="20818"/>
    <cellStyle name="Normal 3 3 4 2 3 4 2 3 2" xfId="49553"/>
    <cellStyle name="Normal 3 3 4 2 3 4 2 4" xfId="35229"/>
    <cellStyle name="Normal 3 3 4 2 3 4 3" xfId="10016"/>
    <cellStyle name="Normal 3 3 4 2 3 4 3 2" xfId="24399"/>
    <cellStyle name="Normal 3 3 4 2 3 4 3 2 2" xfId="53134"/>
    <cellStyle name="Normal 3 3 4 2 3 4 3 3" xfId="38810"/>
    <cellStyle name="Normal 3 3 4 2 3 4 4" xfId="17236"/>
    <cellStyle name="Normal 3 3 4 2 3 4 4 2" xfId="45972"/>
    <cellStyle name="Normal 3 3 4 2 3 4 5" xfId="31648"/>
    <cellStyle name="Normal 3 3 4 2 3 5" xfId="4547"/>
    <cellStyle name="Normal 3 3 4 2 3 5 2" xfId="11813"/>
    <cellStyle name="Normal 3 3 4 2 3 5 2 2" xfId="26191"/>
    <cellStyle name="Normal 3 3 4 2 3 5 2 2 2" xfId="54925"/>
    <cellStyle name="Normal 3 3 4 2 3 5 2 3" xfId="40601"/>
    <cellStyle name="Normal 3 3 4 2 3 5 3" xfId="19028"/>
    <cellStyle name="Normal 3 3 4 2 3 5 3 2" xfId="47763"/>
    <cellStyle name="Normal 3 3 4 2 3 5 4" xfId="33439"/>
    <cellStyle name="Normal 3 3 4 2 3 6" xfId="8220"/>
    <cellStyle name="Normal 3 3 4 2 3 6 2" xfId="22609"/>
    <cellStyle name="Normal 3 3 4 2 3 6 2 2" xfId="51344"/>
    <cellStyle name="Normal 3 3 4 2 3 6 3" xfId="37020"/>
    <cellStyle name="Normal 3 3 4 2 3 7" xfId="15446"/>
    <cellStyle name="Normal 3 3 4 2 3 7 2" xfId="44182"/>
    <cellStyle name="Normal 3 3 4 2 3 8" xfId="29858"/>
    <cellStyle name="Normal 3 3 4 2 4" xfId="1027"/>
    <cellStyle name="Normal 3 3 4 2 4 2" xfId="2010"/>
    <cellStyle name="Normal 3 3 4 2 4 2 2" xfId="3802"/>
    <cellStyle name="Normal 3 3 4 2 4 2 2 2" xfId="7461"/>
    <cellStyle name="Normal 3 3 4 2 4 2 2 2 2" xfId="14721"/>
    <cellStyle name="Normal 3 3 4 2 4 2 2 2 2 2" xfId="29099"/>
    <cellStyle name="Normal 3 3 4 2 4 2 2 2 2 2 2" xfId="57833"/>
    <cellStyle name="Normal 3 3 4 2 4 2 2 2 2 3" xfId="43509"/>
    <cellStyle name="Normal 3 3 4 2 4 2 2 2 3" xfId="21936"/>
    <cellStyle name="Normal 3 3 4 2 4 2 2 2 3 2" xfId="50671"/>
    <cellStyle name="Normal 3 3 4 2 4 2 2 2 4" xfId="36347"/>
    <cellStyle name="Normal 3 3 4 2 4 2 2 3" xfId="11134"/>
    <cellStyle name="Normal 3 3 4 2 4 2 2 3 2" xfId="25517"/>
    <cellStyle name="Normal 3 3 4 2 4 2 2 3 2 2" xfId="54252"/>
    <cellStyle name="Normal 3 3 4 2 4 2 2 3 3" xfId="39928"/>
    <cellStyle name="Normal 3 3 4 2 4 2 2 4" xfId="18354"/>
    <cellStyle name="Normal 3 3 4 2 4 2 2 4 2" xfId="47090"/>
    <cellStyle name="Normal 3 3 4 2 4 2 2 5" xfId="32766"/>
    <cellStyle name="Normal 3 3 4 2 4 2 3" xfId="5671"/>
    <cellStyle name="Normal 3 3 4 2 4 2 3 2" xfId="12931"/>
    <cellStyle name="Normal 3 3 4 2 4 2 3 2 2" xfId="27309"/>
    <cellStyle name="Normal 3 3 4 2 4 2 3 2 2 2" xfId="56043"/>
    <cellStyle name="Normal 3 3 4 2 4 2 3 2 3" xfId="41719"/>
    <cellStyle name="Normal 3 3 4 2 4 2 3 3" xfId="20146"/>
    <cellStyle name="Normal 3 3 4 2 4 2 3 3 2" xfId="48881"/>
    <cellStyle name="Normal 3 3 4 2 4 2 3 4" xfId="34557"/>
    <cellStyle name="Normal 3 3 4 2 4 2 4" xfId="9344"/>
    <cellStyle name="Normal 3 3 4 2 4 2 4 2" xfId="23727"/>
    <cellStyle name="Normal 3 3 4 2 4 2 4 2 2" xfId="52462"/>
    <cellStyle name="Normal 3 3 4 2 4 2 4 3" xfId="38138"/>
    <cellStyle name="Normal 3 3 4 2 4 2 5" xfId="16564"/>
    <cellStyle name="Normal 3 3 4 2 4 2 5 2" xfId="45300"/>
    <cellStyle name="Normal 3 3 4 2 4 2 6" xfId="30976"/>
    <cellStyle name="Normal 3 3 4 2 4 3" xfId="2906"/>
    <cellStyle name="Normal 3 3 4 2 4 3 2" xfId="6566"/>
    <cellStyle name="Normal 3 3 4 2 4 3 2 2" xfId="13826"/>
    <cellStyle name="Normal 3 3 4 2 4 3 2 2 2" xfId="28204"/>
    <cellStyle name="Normal 3 3 4 2 4 3 2 2 2 2" xfId="56938"/>
    <cellStyle name="Normal 3 3 4 2 4 3 2 2 3" xfId="42614"/>
    <cellStyle name="Normal 3 3 4 2 4 3 2 3" xfId="21041"/>
    <cellStyle name="Normal 3 3 4 2 4 3 2 3 2" xfId="49776"/>
    <cellStyle name="Normal 3 3 4 2 4 3 2 4" xfId="35452"/>
    <cellStyle name="Normal 3 3 4 2 4 3 3" xfId="10239"/>
    <cellStyle name="Normal 3 3 4 2 4 3 3 2" xfId="24622"/>
    <cellStyle name="Normal 3 3 4 2 4 3 3 2 2" xfId="53357"/>
    <cellStyle name="Normal 3 3 4 2 4 3 3 3" xfId="39033"/>
    <cellStyle name="Normal 3 3 4 2 4 3 4" xfId="17459"/>
    <cellStyle name="Normal 3 3 4 2 4 3 4 2" xfId="46195"/>
    <cellStyle name="Normal 3 3 4 2 4 3 5" xfId="31871"/>
    <cellStyle name="Normal 3 3 4 2 4 4" xfId="4771"/>
    <cellStyle name="Normal 3 3 4 2 4 4 2" xfId="12036"/>
    <cellStyle name="Normal 3 3 4 2 4 4 2 2" xfId="26414"/>
    <cellStyle name="Normal 3 3 4 2 4 4 2 2 2" xfId="55148"/>
    <cellStyle name="Normal 3 3 4 2 4 4 2 3" xfId="40824"/>
    <cellStyle name="Normal 3 3 4 2 4 4 3" xfId="19251"/>
    <cellStyle name="Normal 3 3 4 2 4 4 3 2" xfId="47986"/>
    <cellStyle name="Normal 3 3 4 2 4 4 4" xfId="33662"/>
    <cellStyle name="Normal 3 3 4 2 4 5" xfId="8443"/>
    <cellStyle name="Normal 3 3 4 2 4 5 2" xfId="22832"/>
    <cellStyle name="Normal 3 3 4 2 4 5 2 2" xfId="51567"/>
    <cellStyle name="Normal 3 3 4 2 4 5 3" xfId="37243"/>
    <cellStyle name="Normal 3 3 4 2 4 6" xfId="15669"/>
    <cellStyle name="Normal 3 3 4 2 4 6 2" xfId="44405"/>
    <cellStyle name="Normal 3 3 4 2 4 7" xfId="30081"/>
    <cellStyle name="Normal 3 3 4 2 5" xfId="1551"/>
    <cellStyle name="Normal 3 3 4 2 5 2" xfId="3355"/>
    <cellStyle name="Normal 3 3 4 2 5 2 2" xfId="7014"/>
    <cellStyle name="Normal 3 3 4 2 5 2 2 2" xfId="14274"/>
    <cellStyle name="Normal 3 3 4 2 5 2 2 2 2" xfId="28652"/>
    <cellStyle name="Normal 3 3 4 2 5 2 2 2 2 2" xfId="57386"/>
    <cellStyle name="Normal 3 3 4 2 5 2 2 2 3" xfId="43062"/>
    <cellStyle name="Normal 3 3 4 2 5 2 2 3" xfId="21489"/>
    <cellStyle name="Normal 3 3 4 2 5 2 2 3 2" xfId="50224"/>
    <cellStyle name="Normal 3 3 4 2 5 2 2 4" xfId="35900"/>
    <cellStyle name="Normal 3 3 4 2 5 2 3" xfId="10687"/>
    <cellStyle name="Normal 3 3 4 2 5 2 3 2" xfId="25070"/>
    <cellStyle name="Normal 3 3 4 2 5 2 3 2 2" xfId="53805"/>
    <cellStyle name="Normal 3 3 4 2 5 2 3 3" xfId="39481"/>
    <cellStyle name="Normal 3 3 4 2 5 2 4" xfId="17907"/>
    <cellStyle name="Normal 3 3 4 2 5 2 4 2" xfId="46643"/>
    <cellStyle name="Normal 3 3 4 2 5 2 5" xfId="32319"/>
    <cellStyle name="Normal 3 3 4 2 5 3" xfId="5224"/>
    <cellStyle name="Normal 3 3 4 2 5 3 2" xfId="12484"/>
    <cellStyle name="Normal 3 3 4 2 5 3 2 2" xfId="26862"/>
    <cellStyle name="Normal 3 3 4 2 5 3 2 2 2" xfId="55596"/>
    <cellStyle name="Normal 3 3 4 2 5 3 2 3" xfId="41272"/>
    <cellStyle name="Normal 3 3 4 2 5 3 3" xfId="19699"/>
    <cellStyle name="Normal 3 3 4 2 5 3 3 2" xfId="48434"/>
    <cellStyle name="Normal 3 3 4 2 5 3 4" xfId="34110"/>
    <cellStyle name="Normal 3 3 4 2 5 4" xfId="8897"/>
    <cellStyle name="Normal 3 3 4 2 5 4 2" xfId="23280"/>
    <cellStyle name="Normal 3 3 4 2 5 4 2 2" xfId="52015"/>
    <cellStyle name="Normal 3 3 4 2 5 4 3" xfId="37691"/>
    <cellStyle name="Normal 3 3 4 2 5 5" xfId="16117"/>
    <cellStyle name="Normal 3 3 4 2 5 5 2" xfId="44853"/>
    <cellStyle name="Normal 3 3 4 2 5 6" xfId="30529"/>
    <cellStyle name="Normal 3 3 4 2 6" xfId="2459"/>
    <cellStyle name="Normal 3 3 4 2 6 2" xfId="6119"/>
    <cellStyle name="Normal 3 3 4 2 6 2 2" xfId="13379"/>
    <cellStyle name="Normal 3 3 4 2 6 2 2 2" xfId="27757"/>
    <cellStyle name="Normal 3 3 4 2 6 2 2 2 2" xfId="56491"/>
    <cellStyle name="Normal 3 3 4 2 6 2 2 3" xfId="42167"/>
    <cellStyle name="Normal 3 3 4 2 6 2 3" xfId="20594"/>
    <cellStyle name="Normal 3 3 4 2 6 2 3 2" xfId="49329"/>
    <cellStyle name="Normal 3 3 4 2 6 2 4" xfId="35005"/>
    <cellStyle name="Normal 3 3 4 2 6 3" xfId="9792"/>
    <cellStyle name="Normal 3 3 4 2 6 3 2" xfId="24175"/>
    <cellStyle name="Normal 3 3 4 2 6 3 2 2" xfId="52910"/>
    <cellStyle name="Normal 3 3 4 2 6 3 3" xfId="38586"/>
    <cellStyle name="Normal 3 3 4 2 6 4" xfId="17012"/>
    <cellStyle name="Normal 3 3 4 2 6 4 2" xfId="45748"/>
    <cellStyle name="Normal 3 3 4 2 6 5" xfId="31424"/>
    <cellStyle name="Normal 3 3 4 2 7" xfId="4318"/>
    <cellStyle name="Normal 3 3 4 2 7 2" xfId="11588"/>
    <cellStyle name="Normal 3 3 4 2 7 2 2" xfId="25967"/>
    <cellStyle name="Normal 3 3 4 2 7 2 2 2" xfId="54701"/>
    <cellStyle name="Normal 3 3 4 2 7 2 3" xfId="40377"/>
    <cellStyle name="Normal 3 3 4 2 7 3" xfId="18804"/>
    <cellStyle name="Normal 3 3 4 2 7 3 2" xfId="47539"/>
    <cellStyle name="Normal 3 3 4 2 7 4" xfId="33215"/>
    <cellStyle name="Normal 3 3 4 2 8" xfId="7987"/>
    <cellStyle name="Normal 3 3 4 2 8 2" xfId="22385"/>
    <cellStyle name="Normal 3 3 4 2 8 2 2" xfId="51120"/>
    <cellStyle name="Normal 3 3 4 2 8 3" xfId="36796"/>
    <cellStyle name="Normal 3 3 4 2 9" xfId="15222"/>
    <cellStyle name="Normal 3 3 4 2 9 2" xfId="43958"/>
    <cellStyle name="Normal 3 3 4 3" xfId="583"/>
    <cellStyle name="Normal 3 3 4 3 2" xfId="860"/>
    <cellStyle name="Normal 3 3 4 3 2 2" xfId="1307"/>
    <cellStyle name="Normal 3 3 4 3 2 2 2" xfId="2290"/>
    <cellStyle name="Normal 3 3 4 3 2 2 2 2" xfId="4082"/>
    <cellStyle name="Normal 3 3 4 3 2 2 2 2 2" xfId="7741"/>
    <cellStyle name="Normal 3 3 4 3 2 2 2 2 2 2" xfId="15001"/>
    <cellStyle name="Normal 3 3 4 3 2 2 2 2 2 2 2" xfId="29379"/>
    <cellStyle name="Normal 3 3 4 3 2 2 2 2 2 2 2 2" xfId="58113"/>
    <cellStyle name="Normal 3 3 4 3 2 2 2 2 2 2 3" xfId="43789"/>
    <cellStyle name="Normal 3 3 4 3 2 2 2 2 2 3" xfId="22216"/>
    <cellStyle name="Normal 3 3 4 3 2 2 2 2 2 3 2" xfId="50951"/>
    <cellStyle name="Normal 3 3 4 3 2 2 2 2 2 4" xfId="36627"/>
    <cellStyle name="Normal 3 3 4 3 2 2 2 2 3" xfId="11414"/>
    <cellStyle name="Normal 3 3 4 3 2 2 2 2 3 2" xfId="25797"/>
    <cellStyle name="Normal 3 3 4 3 2 2 2 2 3 2 2" xfId="54532"/>
    <cellStyle name="Normal 3 3 4 3 2 2 2 2 3 3" xfId="40208"/>
    <cellStyle name="Normal 3 3 4 3 2 2 2 2 4" xfId="18634"/>
    <cellStyle name="Normal 3 3 4 3 2 2 2 2 4 2" xfId="47370"/>
    <cellStyle name="Normal 3 3 4 3 2 2 2 2 5" xfId="33046"/>
    <cellStyle name="Normal 3 3 4 3 2 2 2 3" xfId="5951"/>
    <cellStyle name="Normal 3 3 4 3 2 2 2 3 2" xfId="13211"/>
    <cellStyle name="Normal 3 3 4 3 2 2 2 3 2 2" xfId="27589"/>
    <cellStyle name="Normal 3 3 4 3 2 2 2 3 2 2 2" xfId="56323"/>
    <cellStyle name="Normal 3 3 4 3 2 2 2 3 2 3" xfId="41999"/>
    <cellStyle name="Normal 3 3 4 3 2 2 2 3 3" xfId="20426"/>
    <cellStyle name="Normal 3 3 4 3 2 2 2 3 3 2" xfId="49161"/>
    <cellStyle name="Normal 3 3 4 3 2 2 2 3 4" xfId="34837"/>
    <cellStyle name="Normal 3 3 4 3 2 2 2 4" xfId="9624"/>
    <cellStyle name="Normal 3 3 4 3 2 2 2 4 2" xfId="24007"/>
    <cellStyle name="Normal 3 3 4 3 2 2 2 4 2 2" xfId="52742"/>
    <cellStyle name="Normal 3 3 4 3 2 2 2 4 3" xfId="38418"/>
    <cellStyle name="Normal 3 3 4 3 2 2 2 5" xfId="16844"/>
    <cellStyle name="Normal 3 3 4 3 2 2 2 5 2" xfId="45580"/>
    <cellStyle name="Normal 3 3 4 3 2 2 2 6" xfId="31256"/>
    <cellStyle name="Normal 3 3 4 3 2 2 3" xfId="3186"/>
    <cellStyle name="Normal 3 3 4 3 2 2 3 2" xfId="6846"/>
    <cellStyle name="Normal 3 3 4 3 2 2 3 2 2" xfId="14106"/>
    <cellStyle name="Normal 3 3 4 3 2 2 3 2 2 2" xfId="28484"/>
    <cellStyle name="Normal 3 3 4 3 2 2 3 2 2 2 2" xfId="57218"/>
    <cellStyle name="Normal 3 3 4 3 2 2 3 2 2 3" xfId="42894"/>
    <cellStyle name="Normal 3 3 4 3 2 2 3 2 3" xfId="21321"/>
    <cellStyle name="Normal 3 3 4 3 2 2 3 2 3 2" xfId="50056"/>
    <cellStyle name="Normal 3 3 4 3 2 2 3 2 4" xfId="35732"/>
    <cellStyle name="Normal 3 3 4 3 2 2 3 3" xfId="10519"/>
    <cellStyle name="Normal 3 3 4 3 2 2 3 3 2" xfId="24902"/>
    <cellStyle name="Normal 3 3 4 3 2 2 3 3 2 2" xfId="53637"/>
    <cellStyle name="Normal 3 3 4 3 2 2 3 3 3" xfId="39313"/>
    <cellStyle name="Normal 3 3 4 3 2 2 3 4" xfId="17739"/>
    <cellStyle name="Normal 3 3 4 3 2 2 3 4 2" xfId="46475"/>
    <cellStyle name="Normal 3 3 4 3 2 2 3 5" xfId="32151"/>
    <cellStyle name="Normal 3 3 4 3 2 2 4" xfId="5051"/>
    <cellStyle name="Normal 3 3 4 3 2 2 4 2" xfId="12316"/>
    <cellStyle name="Normal 3 3 4 3 2 2 4 2 2" xfId="26694"/>
    <cellStyle name="Normal 3 3 4 3 2 2 4 2 2 2" xfId="55428"/>
    <cellStyle name="Normal 3 3 4 3 2 2 4 2 3" xfId="41104"/>
    <cellStyle name="Normal 3 3 4 3 2 2 4 3" xfId="19531"/>
    <cellStyle name="Normal 3 3 4 3 2 2 4 3 2" xfId="48266"/>
    <cellStyle name="Normal 3 3 4 3 2 2 4 4" xfId="33942"/>
    <cellStyle name="Normal 3 3 4 3 2 2 5" xfId="8723"/>
    <cellStyle name="Normal 3 3 4 3 2 2 5 2" xfId="23112"/>
    <cellStyle name="Normal 3 3 4 3 2 2 5 2 2" xfId="51847"/>
    <cellStyle name="Normal 3 3 4 3 2 2 5 3" xfId="37523"/>
    <cellStyle name="Normal 3 3 4 3 2 2 6" xfId="15949"/>
    <cellStyle name="Normal 3 3 4 3 2 2 6 2" xfId="44685"/>
    <cellStyle name="Normal 3 3 4 3 2 2 7" xfId="30361"/>
    <cellStyle name="Normal 3 3 4 3 2 3" xfId="1843"/>
    <cellStyle name="Normal 3 3 4 3 2 3 2" xfId="3635"/>
    <cellStyle name="Normal 3 3 4 3 2 3 2 2" xfId="7294"/>
    <cellStyle name="Normal 3 3 4 3 2 3 2 2 2" xfId="14554"/>
    <cellStyle name="Normal 3 3 4 3 2 3 2 2 2 2" xfId="28932"/>
    <cellStyle name="Normal 3 3 4 3 2 3 2 2 2 2 2" xfId="57666"/>
    <cellStyle name="Normal 3 3 4 3 2 3 2 2 2 3" xfId="43342"/>
    <cellStyle name="Normal 3 3 4 3 2 3 2 2 3" xfId="21769"/>
    <cellStyle name="Normal 3 3 4 3 2 3 2 2 3 2" xfId="50504"/>
    <cellStyle name="Normal 3 3 4 3 2 3 2 2 4" xfId="36180"/>
    <cellStyle name="Normal 3 3 4 3 2 3 2 3" xfId="10967"/>
    <cellStyle name="Normal 3 3 4 3 2 3 2 3 2" xfId="25350"/>
    <cellStyle name="Normal 3 3 4 3 2 3 2 3 2 2" xfId="54085"/>
    <cellStyle name="Normal 3 3 4 3 2 3 2 3 3" xfId="39761"/>
    <cellStyle name="Normal 3 3 4 3 2 3 2 4" xfId="18187"/>
    <cellStyle name="Normal 3 3 4 3 2 3 2 4 2" xfId="46923"/>
    <cellStyle name="Normal 3 3 4 3 2 3 2 5" xfId="32599"/>
    <cellStyle name="Normal 3 3 4 3 2 3 3" xfId="5504"/>
    <cellStyle name="Normal 3 3 4 3 2 3 3 2" xfId="12764"/>
    <cellStyle name="Normal 3 3 4 3 2 3 3 2 2" xfId="27142"/>
    <cellStyle name="Normal 3 3 4 3 2 3 3 2 2 2" xfId="55876"/>
    <cellStyle name="Normal 3 3 4 3 2 3 3 2 3" xfId="41552"/>
    <cellStyle name="Normal 3 3 4 3 2 3 3 3" xfId="19979"/>
    <cellStyle name="Normal 3 3 4 3 2 3 3 3 2" xfId="48714"/>
    <cellStyle name="Normal 3 3 4 3 2 3 3 4" xfId="34390"/>
    <cellStyle name="Normal 3 3 4 3 2 3 4" xfId="9177"/>
    <cellStyle name="Normal 3 3 4 3 2 3 4 2" xfId="23560"/>
    <cellStyle name="Normal 3 3 4 3 2 3 4 2 2" xfId="52295"/>
    <cellStyle name="Normal 3 3 4 3 2 3 4 3" xfId="37971"/>
    <cellStyle name="Normal 3 3 4 3 2 3 5" xfId="16397"/>
    <cellStyle name="Normal 3 3 4 3 2 3 5 2" xfId="45133"/>
    <cellStyle name="Normal 3 3 4 3 2 3 6" xfId="30809"/>
    <cellStyle name="Normal 3 3 4 3 2 4" xfId="2739"/>
    <cellStyle name="Normal 3 3 4 3 2 4 2" xfId="6399"/>
    <cellStyle name="Normal 3 3 4 3 2 4 2 2" xfId="13659"/>
    <cellStyle name="Normal 3 3 4 3 2 4 2 2 2" xfId="28037"/>
    <cellStyle name="Normal 3 3 4 3 2 4 2 2 2 2" xfId="56771"/>
    <cellStyle name="Normal 3 3 4 3 2 4 2 2 3" xfId="42447"/>
    <cellStyle name="Normal 3 3 4 3 2 4 2 3" xfId="20874"/>
    <cellStyle name="Normal 3 3 4 3 2 4 2 3 2" xfId="49609"/>
    <cellStyle name="Normal 3 3 4 3 2 4 2 4" xfId="35285"/>
    <cellStyle name="Normal 3 3 4 3 2 4 3" xfId="10072"/>
    <cellStyle name="Normal 3 3 4 3 2 4 3 2" xfId="24455"/>
    <cellStyle name="Normal 3 3 4 3 2 4 3 2 2" xfId="53190"/>
    <cellStyle name="Normal 3 3 4 3 2 4 3 3" xfId="38866"/>
    <cellStyle name="Normal 3 3 4 3 2 4 4" xfId="17292"/>
    <cellStyle name="Normal 3 3 4 3 2 4 4 2" xfId="46028"/>
    <cellStyle name="Normal 3 3 4 3 2 4 5" xfId="31704"/>
    <cellStyle name="Normal 3 3 4 3 2 5" xfId="4604"/>
    <cellStyle name="Normal 3 3 4 3 2 5 2" xfId="11869"/>
    <cellStyle name="Normal 3 3 4 3 2 5 2 2" xfId="26247"/>
    <cellStyle name="Normal 3 3 4 3 2 5 2 2 2" xfId="54981"/>
    <cellStyle name="Normal 3 3 4 3 2 5 2 3" xfId="40657"/>
    <cellStyle name="Normal 3 3 4 3 2 5 3" xfId="19084"/>
    <cellStyle name="Normal 3 3 4 3 2 5 3 2" xfId="47819"/>
    <cellStyle name="Normal 3 3 4 3 2 5 4" xfId="33495"/>
    <cellStyle name="Normal 3 3 4 3 2 6" xfId="8276"/>
    <cellStyle name="Normal 3 3 4 3 2 6 2" xfId="22665"/>
    <cellStyle name="Normal 3 3 4 3 2 6 2 2" xfId="51400"/>
    <cellStyle name="Normal 3 3 4 3 2 6 3" xfId="37076"/>
    <cellStyle name="Normal 3 3 4 3 2 7" xfId="15502"/>
    <cellStyle name="Normal 3 3 4 3 2 7 2" xfId="44238"/>
    <cellStyle name="Normal 3 3 4 3 2 8" xfId="29914"/>
    <cellStyle name="Normal 3 3 4 3 3" xfId="1083"/>
    <cellStyle name="Normal 3 3 4 3 3 2" xfId="2066"/>
    <cellStyle name="Normal 3 3 4 3 3 2 2" xfId="3858"/>
    <cellStyle name="Normal 3 3 4 3 3 2 2 2" xfId="7517"/>
    <cellStyle name="Normal 3 3 4 3 3 2 2 2 2" xfId="14777"/>
    <cellStyle name="Normal 3 3 4 3 3 2 2 2 2 2" xfId="29155"/>
    <cellStyle name="Normal 3 3 4 3 3 2 2 2 2 2 2" xfId="57889"/>
    <cellStyle name="Normal 3 3 4 3 3 2 2 2 2 3" xfId="43565"/>
    <cellStyle name="Normal 3 3 4 3 3 2 2 2 3" xfId="21992"/>
    <cellStyle name="Normal 3 3 4 3 3 2 2 2 3 2" xfId="50727"/>
    <cellStyle name="Normal 3 3 4 3 3 2 2 2 4" xfId="36403"/>
    <cellStyle name="Normal 3 3 4 3 3 2 2 3" xfId="11190"/>
    <cellStyle name="Normal 3 3 4 3 3 2 2 3 2" xfId="25573"/>
    <cellStyle name="Normal 3 3 4 3 3 2 2 3 2 2" xfId="54308"/>
    <cellStyle name="Normal 3 3 4 3 3 2 2 3 3" xfId="39984"/>
    <cellStyle name="Normal 3 3 4 3 3 2 2 4" xfId="18410"/>
    <cellStyle name="Normal 3 3 4 3 3 2 2 4 2" xfId="47146"/>
    <cellStyle name="Normal 3 3 4 3 3 2 2 5" xfId="32822"/>
    <cellStyle name="Normal 3 3 4 3 3 2 3" xfId="5727"/>
    <cellStyle name="Normal 3 3 4 3 3 2 3 2" xfId="12987"/>
    <cellStyle name="Normal 3 3 4 3 3 2 3 2 2" xfId="27365"/>
    <cellStyle name="Normal 3 3 4 3 3 2 3 2 2 2" xfId="56099"/>
    <cellStyle name="Normal 3 3 4 3 3 2 3 2 3" xfId="41775"/>
    <cellStyle name="Normal 3 3 4 3 3 2 3 3" xfId="20202"/>
    <cellStyle name="Normal 3 3 4 3 3 2 3 3 2" xfId="48937"/>
    <cellStyle name="Normal 3 3 4 3 3 2 3 4" xfId="34613"/>
    <cellStyle name="Normal 3 3 4 3 3 2 4" xfId="9400"/>
    <cellStyle name="Normal 3 3 4 3 3 2 4 2" xfId="23783"/>
    <cellStyle name="Normal 3 3 4 3 3 2 4 2 2" xfId="52518"/>
    <cellStyle name="Normal 3 3 4 3 3 2 4 3" xfId="38194"/>
    <cellStyle name="Normal 3 3 4 3 3 2 5" xfId="16620"/>
    <cellStyle name="Normal 3 3 4 3 3 2 5 2" xfId="45356"/>
    <cellStyle name="Normal 3 3 4 3 3 2 6" xfId="31032"/>
    <cellStyle name="Normal 3 3 4 3 3 3" xfId="2962"/>
    <cellStyle name="Normal 3 3 4 3 3 3 2" xfId="6622"/>
    <cellStyle name="Normal 3 3 4 3 3 3 2 2" xfId="13882"/>
    <cellStyle name="Normal 3 3 4 3 3 3 2 2 2" xfId="28260"/>
    <cellStyle name="Normal 3 3 4 3 3 3 2 2 2 2" xfId="56994"/>
    <cellStyle name="Normal 3 3 4 3 3 3 2 2 3" xfId="42670"/>
    <cellStyle name="Normal 3 3 4 3 3 3 2 3" xfId="21097"/>
    <cellStyle name="Normal 3 3 4 3 3 3 2 3 2" xfId="49832"/>
    <cellStyle name="Normal 3 3 4 3 3 3 2 4" xfId="35508"/>
    <cellStyle name="Normal 3 3 4 3 3 3 3" xfId="10295"/>
    <cellStyle name="Normal 3 3 4 3 3 3 3 2" xfId="24678"/>
    <cellStyle name="Normal 3 3 4 3 3 3 3 2 2" xfId="53413"/>
    <cellStyle name="Normal 3 3 4 3 3 3 3 3" xfId="39089"/>
    <cellStyle name="Normal 3 3 4 3 3 3 4" xfId="17515"/>
    <cellStyle name="Normal 3 3 4 3 3 3 4 2" xfId="46251"/>
    <cellStyle name="Normal 3 3 4 3 3 3 5" xfId="31927"/>
    <cellStyle name="Normal 3 3 4 3 3 4" xfId="4827"/>
    <cellStyle name="Normal 3 3 4 3 3 4 2" xfId="12092"/>
    <cellStyle name="Normal 3 3 4 3 3 4 2 2" xfId="26470"/>
    <cellStyle name="Normal 3 3 4 3 3 4 2 2 2" xfId="55204"/>
    <cellStyle name="Normal 3 3 4 3 3 4 2 3" xfId="40880"/>
    <cellStyle name="Normal 3 3 4 3 3 4 3" xfId="19307"/>
    <cellStyle name="Normal 3 3 4 3 3 4 3 2" xfId="48042"/>
    <cellStyle name="Normal 3 3 4 3 3 4 4" xfId="33718"/>
    <cellStyle name="Normal 3 3 4 3 3 5" xfId="8499"/>
    <cellStyle name="Normal 3 3 4 3 3 5 2" xfId="22888"/>
    <cellStyle name="Normal 3 3 4 3 3 5 2 2" xfId="51623"/>
    <cellStyle name="Normal 3 3 4 3 3 5 3" xfId="37299"/>
    <cellStyle name="Normal 3 3 4 3 3 6" xfId="15725"/>
    <cellStyle name="Normal 3 3 4 3 3 6 2" xfId="44461"/>
    <cellStyle name="Normal 3 3 4 3 3 7" xfId="30137"/>
    <cellStyle name="Normal 3 3 4 3 4" xfId="1615"/>
    <cellStyle name="Normal 3 3 4 3 4 2" xfId="3411"/>
    <cellStyle name="Normal 3 3 4 3 4 2 2" xfId="7070"/>
    <cellStyle name="Normal 3 3 4 3 4 2 2 2" xfId="14330"/>
    <cellStyle name="Normal 3 3 4 3 4 2 2 2 2" xfId="28708"/>
    <cellStyle name="Normal 3 3 4 3 4 2 2 2 2 2" xfId="57442"/>
    <cellStyle name="Normal 3 3 4 3 4 2 2 2 3" xfId="43118"/>
    <cellStyle name="Normal 3 3 4 3 4 2 2 3" xfId="21545"/>
    <cellStyle name="Normal 3 3 4 3 4 2 2 3 2" xfId="50280"/>
    <cellStyle name="Normal 3 3 4 3 4 2 2 4" xfId="35956"/>
    <cellStyle name="Normal 3 3 4 3 4 2 3" xfId="10743"/>
    <cellStyle name="Normal 3 3 4 3 4 2 3 2" xfId="25126"/>
    <cellStyle name="Normal 3 3 4 3 4 2 3 2 2" xfId="53861"/>
    <cellStyle name="Normal 3 3 4 3 4 2 3 3" xfId="39537"/>
    <cellStyle name="Normal 3 3 4 3 4 2 4" xfId="17963"/>
    <cellStyle name="Normal 3 3 4 3 4 2 4 2" xfId="46699"/>
    <cellStyle name="Normal 3 3 4 3 4 2 5" xfId="32375"/>
    <cellStyle name="Normal 3 3 4 3 4 3" xfId="5280"/>
    <cellStyle name="Normal 3 3 4 3 4 3 2" xfId="12540"/>
    <cellStyle name="Normal 3 3 4 3 4 3 2 2" xfId="26918"/>
    <cellStyle name="Normal 3 3 4 3 4 3 2 2 2" xfId="55652"/>
    <cellStyle name="Normal 3 3 4 3 4 3 2 3" xfId="41328"/>
    <cellStyle name="Normal 3 3 4 3 4 3 3" xfId="19755"/>
    <cellStyle name="Normal 3 3 4 3 4 3 3 2" xfId="48490"/>
    <cellStyle name="Normal 3 3 4 3 4 3 4" xfId="34166"/>
    <cellStyle name="Normal 3 3 4 3 4 4" xfId="8953"/>
    <cellStyle name="Normal 3 3 4 3 4 4 2" xfId="23336"/>
    <cellStyle name="Normal 3 3 4 3 4 4 2 2" xfId="52071"/>
    <cellStyle name="Normal 3 3 4 3 4 4 3" xfId="37747"/>
    <cellStyle name="Normal 3 3 4 3 4 5" xfId="16173"/>
    <cellStyle name="Normal 3 3 4 3 4 5 2" xfId="44909"/>
    <cellStyle name="Normal 3 3 4 3 4 6" xfId="30585"/>
    <cellStyle name="Normal 3 3 4 3 5" xfId="2515"/>
    <cellStyle name="Normal 3 3 4 3 5 2" xfId="6175"/>
    <cellStyle name="Normal 3 3 4 3 5 2 2" xfId="13435"/>
    <cellStyle name="Normal 3 3 4 3 5 2 2 2" xfId="27813"/>
    <cellStyle name="Normal 3 3 4 3 5 2 2 2 2" xfId="56547"/>
    <cellStyle name="Normal 3 3 4 3 5 2 2 3" xfId="42223"/>
    <cellStyle name="Normal 3 3 4 3 5 2 3" xfId="20650"/>
    <cellStyle name="Normal 3 3 4 3 5 2 3 2" xfId="49385"/>
    <cellStyle name="Normal 3 3 4 3 5 2 4" xfId="35061"/>
    <cellStyle name="Normal 3 3 4 3 5 3" xfId="9848"/>
    <cellStyle name="Normal 3 3 4 3 5 3 2" xfId="24231"/>
    <cellStyle name="Normal 3 3 4 3 5 3 2 2" xfId="52966"/>
    <cellStyle name="Normal 3 3 4 3 5 3 3" xfId="38642"/>
    <cellStyle name="Normal 3 3 4 3 5 4" xfId="17068"/>
    <cellStyle name="Normal 3 3 4 3 5 4 2" xfId="45804"/>
    <cellStyle name="Normal 3 3 4 3 5 5" xfId="31480"/>
    <cellStyle name="Normal 3 3 4 3 6" xfId="4378"/>
    <cellStyle name="Normal 3 3 4 3 6 2" xfId="11645"/>
    <cellStyle name="Normal 3 3 4 3 6 2 2" xfId="26023"/>
    <cellStyle name="Normal 3 3 4 3 6 2 2 2" xfId="54757"/>
    <cellStyle name="Normal 3 3 4 3 6 2 3" xfId="40433"/>
    <cellStyle name="Normal 3 3 4 3 6 3" xfId="18860"/>
    <cellStyle name="Normal 3 3 4 3 6 3 2" xfId="47595"/>
    <cellStyle name="Normal 3 3 4 3 6 4" xfId="33271"/>
    <cellStyle name="Normal 3 3 4 3 7" xfId="8049"/>
    <cellStyle name="Normal 3 3 4 3 7 2" xfId="22441"/>
    <cellStyle name="Normal 3 3 4 3 7 2 2" xfId="51176"/>
    <cellStyle name="Normal 3 3 4 3 7 3" xfId="36852"/>
    <cellStyle name="Normal 3 3 4 3 8" xfId="15278"/>
    <cellStyle name="Normal 3 3 4 3 8 2" xfId="44014"/>
    <cellStyle name="Normal 3 3 4 3 9" xfId="29690"/>
    <cellStyle name="Normal 3 3 4 4" xfId="745"/>
    <cellStyle name="Normal 3 3 4 4 2" xfId="1195"/>
    <cellStyle name="Normal 3 3 4 4 2 2" xfId="2178"/>
    <cellStyle name="Normal 3 3 4 4 2 2 2" xfId="3970"/>
    <cellStyle name="Normal 3 3 4 4 2 2 2 2" xfId="7629"/>
    <cellStyle name="Normal 3 3 4 4 2 2 2 2 2" xfId="14889"/>
    <cellStyle name="Normal 3 3 4 4 2 2 2 2 2 2" xfId="29267"/>
    <cellStyle name="Normal 3 3 4 4 2 2 2 2 2 2 2" xfId="58001"/>
    <cellStyle name="Normal 3 3 4 4 2 2 2 2 2 3" xfId="43677"/>
    <cellStyle name="Normal 3 3 4 4 2 2 2 2 3" xfId="22104"/>
    <cellStyle name="Normal 3 3 4 4 2 2 2 2 3 2" xfId="50839"/>
    <cellStyle name="Normal 3 3 4 4 2 2 2 2 4" xfId="36515"/>
    <cellStyle name="Normal 3 3 4 4 2 2 2 3" xfId="11302"/>
    <cellStyle name="Normal 3 3 4 4 2 2 2 3 2" xfId="25685"/>
    <cellStyle name="Normal 3 3 4 4 2 2 2 3 2 2" xfId="54420"/>
    <cellStyle name="Normal 3 3 4 4 2 2 2 3 3" xfId="40096"/>
    <cellStyle name="Normal 3 3 4 4 2 2 2 4" xfId="18522"/>
    <cellStyle name="Normal 3 3 4 4 2 2 2 4 2" xfId="47258"/>
    <cellStyle name="Normal 3 3 4 4 2 2 2 5" xfId="32934"/>
    <cellStyle name="Normal 3 3 4 4 2 2 3" xfId="5839"/>
    <cellStyle name="Normal 3 3 4 4 2 2 3 2" xfId="13099"/>
    <cellStyle name="Normal 3 3 4 4 2 2 3 2 2" xfId="27477"/>
    <cellStyle name="Normal 3 3 4 4 2 2 3 2 2 2" xfId="56211"/>
    <cellStyle name="Normal 3 3 4 4 2 2 3 2 3" xfId="41887"/>
    <cellStyle name="Normal 3 3 4 4 2 2 3 3" xfId="20314"/>
    <cellStyle name="Normal 3 3 4 4 2 2 3 3 2" xfId="49049"/>
    <cellStyle name="Normal 3 3 4 4 2 2 3 4" xfId="34725"/>
    <cellStyle name="Normal 3 3 4 4 2 2 4" xfId="9512"/>
    <cellStyle name="Normal 3 3 4 4 2 2 4 2" xfId="23895"/>
    <cellStyle name="Normal 3 3 4 4 2 2 4 2 2" xfId="52630"/>
    <cellStyle name="Normal 3 3 4 4 2 2 4 3" xfId="38306"/>
    <cellStyle name="Normal 3 3 4 4 2 2 5" xfId="16732"/>
    <cellStyle name="Normal 3 3 4 4 2 2 5 2" xfId="45468"/>
    <cellStyle name="Normal 3 3 4 4 2 2 6" xfId="31144"/>
    <cellStyle name="Normal 3 3 4 4 2 3" xfId="3074"/>
    <cellStyle name="Normal 3 3 4 4 2 3 2" xfId="6734"/>
    <cellStyle name="Normal 3 3 4 4 2 3 2 2" xfId="13994"/>
    <cellStyle name="Normal 3 3 4 4 2 3 2 2 2" xfId="28372"/>
    <cellStyle name="Normal 3 3 4 4 2 3 2 2 2 2" xfId="57106"/>
    <cellStyle name="Normal 3 3 4 4 2 3 2 2 3" xfId="42782"/>
    <cellStyle name="Normal 3 3 4 4 2 3 2 3" xfId="21209"/>
    <cellStyle name="Normal 3 3 4 4 2 3 2 3 2" xfId="49944"/>
    <cellStyle name="Normal 3 3 4 4 2 3 2 4" xfId="35620"/>
    <cellStyle name="Normal 3 3 4 4 2 3 3" xfId="10407"/>
    <cellStyle name="Normal 3 3 4 4 2 3 3 2" xfId="24790"/>
    <cellStyle name="Normal 3 3 4 4 2 3 3 2 2" xfId="53525"/>
    <cellStyle name="Normal 3 3 4 4 2 3 3 3" xfId="39201"/>
    <cellStyle name="Normal 3 3 4 4 2 3 4" xfId="17627"/>
    <cellStyle name="Normal 3 3 4 4 2 3 4 2" xfId="46363"/>
    <cellStyle name="Normal 3 3 4 4 2 3 5" xfId="32039"/>
    <cellStyle name="Normal 3 3 4 4 2 4" xfId="4939"/>
    <cellStyle name="Normal 3 3 4 4 2 4 2" xfId="12204"/>
    <cellStyle name="Normal 3 3 4 4 2 4 2 2" xfId="26582"/>
    <cellStyle name="Normal 3 3 4 4 2 4 2 2 2" xfId="55316"/>
    <cellStyle name="Normal 3 3 4 4 2 4 2 3" xfId="40992"/>
    <cellStyle name="Normal 3 3 4 4 2 4 3" xfId="19419"/>
    <cellStyle name="Normal 3 3 4 4 2 4 3 2" xfId="48154"/>
    <cellStyle name="Normal 3 3 4 4 2 4 4" xfId="33830"/>
    <cellStyle name="Normal 3 3 4 4 2 5" xfId="8611"/>
    <cellStyle name="Normal 3 3 4 4 2 5 2" xfId="23000"/>
    <cellStyle name="Normal 3 3 4 4 2 5 2 2" xfId="51735"/>
    <cellStyle name="Normal 3 3 4 4 2 5 3" xfId="37411"/>
    <cellStyle name="Normal 3 3 4 4 2 6" xfId="15837"/>
    <cellStyle name="Normal 3 3 4 4 2 6 2" xfId="44573"/>
    <cellStyle name="Normal 3 3 4 4 2 7" xfId="30249"/>
    <cellStyle name="Normal 3 3 4 4 3" xfId="1731"/>
    <cellStyle name="Normal 3 3 4 4 3 2" xfId="3523"/>
    <cellStyle name="Normal 3 3 4 4 3 2 2" xfId="7182"/>
    <cellStyle name="Normal 3 3 4 4 3 2 2 2" xfId="14442"/>
    <cellStyle name="Normal 3 3 4 4 3 2 2 2 2" xfId="28820"/>
    <cellStyle name="Normal 3 3 4 4 3 2 2 2 2 2" xfId="57554"/>
    <cellStyle name="Normal 3 3 4 4 3 2 2 2 3" xfId="43230"/>
    <cellStyle name="Normal 3 3 4 4 3 2 2 3" xfId="21657"/>
    <cellStyle name="Normal 3 3 4 4 3 2 2 3 2" xfId="50392"/>
    <cellStyle name="Normal 3 3 4 4 3 2 2 4" xfId="36068"/>
    <cellStyle name="Normal 3 3 4 4 3 2 3" xfId="10855"/>
    <cellStyle name="Normal 3 3 4 4 3 2 3 2" xfId="25238"/>
    <cellStyle name="Normal 3 3 4 4 3 2 3 2 2" xfId="53973"/>
    <cellStyle name="Normal 3 3 4 4 3 2 3 3" xfId="39649"/>
    <cellStyle name="Normal 3 3 4 4 3 2 4" xfId="18075"/>
    <cellStyle name="Normal 3 3 4 4 3 2 4 2" xfId="46811"/>
    <cellStyle name="Normal 3 3 4 4 3 2 5" xfId="32487"/>
    <cellStyle name="Normal 3 3 4 4 3 3" xfId="5392"/>
    <cellStyle name="Normal 3 3 4 4 3 3 2" xfId="12652"/>
    <cellStyle name="Normal 3 3 4 4 3 3 2 2" xfId="27030"/>
    <cellStyle name="Normal 3 3 4 4 3 3 2 2 2" xfId="55764"/>
    <cellStyle name="Normal 3 3 4 4 3 3 2 3" xfId="41440"/>
    <cellStyle name="Normal 3 3 4 4 3 3 3" xfId="19867"/>
    <cellStyle name="Normal 3 3 4 4 3 3 3 2" xfId="48602"/>
    <cellStyle name="Normal 3 3 4 4 3 3 4" xfId="34278"/>
    <cellStyle name="Normal 3 3 4 4 3 4" xfId="9065"/>
    <cellStyle name="Normal 3 3 4 4 3 4 2" xfId="23448"/>
    <cellStyle name="Normal 3 3 4 4 3 4 2 2" xfId="52183"/>
    <cellStyle name="Normal 3 3 4 4 3 4 3" xfId="37859"/>
    <cellStyle name="Normal 3 3 4 4 3 5" xfId="16285"/>
    <cellStyle name="Normal 3 3 4 4 3 5 2" xfId="45021"/>
    <cellStyle name="Normal 3 3 4 4 3 6" xfId="30697"/>
    <cellStyle name="Normal 3 3 4 4 4" xfId="2627"/>
    <cellStyle name="Normal 3 3 4 4 4 2" xfId="6287"/>
    <cellStyle name="Normal 3 3 4 4 4 2 2" xfId="13547"/>
    <cellStyle name="Normal 3 3 4 4 4 2 2 2" xfId="27925"/>
    <cellStyle name="Normal 3 3 4 4 4 2 2 2 2" xfId="56659"/>
    <cellStyle name="Normal 3 3 4 4 4 2 2 3" xfId="42335"/>
    <cellStyle name="Normal 3 3 4 4 4 2 3" xfId="20762"/>
    <cellStyle name="Normal 3 3 4 4 4 2 3 2" xfId="49497"/>
    <cellStyle name="Normal 3 3 4 4 4 2 4" xfId="35173"/>
    <cellStyle name="Normal 3 3 4 4 4 3" xfId="9960"/>
    <cellStyle name="Normal 3 3 4 4 4 3 2" xfId="24343"/>
    <cellStyle name="Normal 3 3 4 4 4 3 2 2" xfId="53078"/>
    <cellStyle name="Normal 3 3 4 4 4 3 3" xfId="38754"/>
    <cellStyle name="Normal 3 3 4 4 4 4" xfId="17180"/>
    <cellStyle name="Normal 3 3 4 4 4 4 2" xfId="45916"/>
    <cellStyle name="Normal 3 3 4 4 4 5" xfId="31592"/>
    <cellStyle name="Normal 3 3 4 4 5" xfId="4491"/>
    <cellStyle name="Normal 3 3 4 4 5 2" xfId="11757"/>
    <cellStyle name="Normal 3 3 4 4 5 2 2" xfId="26135"/>
    <cellStyle name="Normal 3 3 4 4 5 2 2 2" xfId="54869"/>
    <cellStyle name="Normal 3 3 4 4 5 2 3" xfId="40545"/>
    <cellStyle name="Normal 3 3 4 4 5 3" xfId="18972"/>
    <cellStyle name="Normal 3 3 4 4 5 3 2" xfId="47707"/>
    <cellStyle name="Normal 3 3 4 4 5 4" xfId="33383"/>
    <cellStyle name="Normal 3 3 4 4 6" xfId="8164"/>
    <cellStyle name="Normal 3 3 4 4 6 2" xfId="22553"/>
    <cellStyle name="Normal 3 3 4 4 6 2 2" xfId="51288"/>
    <cellStyle name="Normal 3 3 4 4 6 3" xfId="36964"/>
    <cellStyle name="Normal 3 3 4 4 7" xfId="15390"/>
    <cellStyle name="Normal 3 3 4 4 7 2" xfId="44126"/>
    <cellStyle name="Normal 3 3 4 4 8" xfId="29802"/>
    <cellStyle name="Normal 3 3 4 5" xfId="971"/>
    <cellStyle name="Normal 3 3 4 5 2" xfId="1954"/>
    <cellStyle name="Normal 3 3 4 5 2 2" xfId="3746"/>
    <cellStyle name="Normal 3 3 4 5 2 2 2" xfId="7405"/>
    <cellStyle name="Normal 3 3 4 5 2 2 2 2" xfId="14665"/>
    <cellStyle name="Normal 3 3 4 5 2 2 2 2 2" xfId="29043"/>
    <cellStyle name="Normal 3 3 4 5 2 2 2 2 2 2" xfId="57777"/>
    <cellStyle name="Normal 3 3 4 5 2 2 2 2 3" xfId="43453"/>
    <cellStyle name="Normal 3 3 4 5 2 2 2 3" xfId="21880"/>
    <cellStyle name="Normal 3 3 4 5 2 2 2 3 2" xfId="50615"/>
    <cellStyle name="Normal 3 3 4 5 2 2 2 4" xfId="36291"/>
    <cellStyle name="Normal 3 3 4 5 2 2 3" xfId="11078"/>
    <cellStyle name="Normal 3 3 4 5 2 2 3 2" xfId="25461"/>
    <cellStyle name="Normal 3 3 4 5 2 2 3 2 2" xfId="54196"/>
    <cellStyle name="Normal 3 3 4 5 2 2 3 3" xfId="39872"/>
    <cellStyle name="Normal 3 3 4 5 2 2 4" xfId="18298"/>
    <cellStyle name="Normal 3 3 4 5 2 2 4 2" xfId="47034"/>
    <cellStyle name="Normal 3 3 4 5 2 2 5" xfId="32710"/>
    <cellStyle name="Normal 3 3 4 5 2 3" xfId="5615"/>
    <cellStyle name="Normal 3 3 4 5 2 3 2" xfId="12875"/>
    <cellStyle name="Normal 3 3 4 5 2 3 2 2" xfId="27253"/>
    <cellStyle name="Normal 3 3 4 5 2 3 2 2 2" xfId="55987"/>
    <cellStyle name="Normal 3 3 4 5 2 3 2 3" xfId="41663"/>
    <cellStyle name="Normal 3 3 4 5 2 3 3" xfId="20090"/>
    <cellStyle name="Normal 3 3 4 5 2 3 3 2" xfId="48825"/>
    <cellStyle name="Normal 3 3 4 5 2 3 4" xfId="34501"/>
    <cellStyle name="Normal 3 3 4 5 2 4" xfId="9288"/>
    <cellStyle name="Normal 3 3 4 5 2 4 2" xfId="23671"/>
    <cellStyle name="Normal 3 3 4 5 2 4 2 2" xfId="52406"/>
    <cellStyle name="Normal 3 3 4 5 2 4 3" xfId="38082"/>
    <cellStyle name="Normal 3 3 4 5 2 5" xfId="16508"/>
    <cellStyle name="Normal 3 3 4 5 2 5 2" xfId="45244"/>
    <cellStyle name="Normal 3 3 4 5 2 6" xfId="30920"/>
    <cellStyle name="Normal 3 3 4 5 3" xfId="2850"/>
    <cellStyle name="Normal 3 3 4 5 3 2" xfId="6510"/>
    <cellStyle name="Normal 3 3 4 5 3 2 2" xfId="13770"/>
    <cellStyle name="Normal 3 3 4 5 3 2 2 2" xfId="28148"/>
    <cellStyle name="Normal 3 3 4 5 3 2 2 2 2" xfId="56882"/>
    <cellStyle name="Normal 3 3 4 5 3 2 2 3" xfId="42558"/>
    <cellStyle name="Normal 3 3 4 5 3 2 3" xfId="20985"/>
    <cellStyle name="Normal 3 3 4 5 3 2 3 2" xfId="49720"/>
    <cellStyle name="Normal 3 3 4 5 3 2 4" xfId="35396"/>
    <cellStyle name="Normal 3 3 4 5 3 3" xfId="10183"/>
    <cellStyle name="Normal 3 3 4 5 3 3 2" xfId="24566"/>
    <cellStyle name="Normal 3 3 4 5 3 3 2 2" xfId="53301"/>
    <cellStyle name="Normal 3 3 4 5 3 3 3" xfId="38977"/>
    <cellStyle name="Normal 3 3 4 5 3 4" xfId="17403"/>
    <cellStyle name="Normal 3 3 4 5 3 4 2" xfId="46139"/>
    <cellStyle name="Normal 3 3 4 5 3 5" xfId="31815"/>
    <cellStyle name="Normal 3 3 4 5 4" xfId="4715"/>
    <cellStyle name="Normal 3 3 4 5 4 2" xfId="11980"/>
    <cellStyle name="Normal 3 3 4 5 4 2 2" xfId="26358"/>
    <cellStyle name="Normal 3 3 4 5 4 2 2 2" xfId="55092"/>
    <cellStyle name="Normal 3 3 4 5 4 2 3" xfId="40768"/>
    <cellStyle name="Normal 3 3 4 5 4 3" xfId="19195"/>
    <cellStyle name="Normal 3 3 4 5 4 3 2" xfId="47930"/>
    <cellStyle name="Normal 3 3 4 5 4 4" xfId="33606"/>
    <cellStyle name="Normal 3 3 4 5 5" xfId="8387"/>
    <cellStyle name="Normal 3 3 4 5 5 2" xfId="22776"/>
    <cellStyle name="Normal 3 3 4 5 5 2 2" xfId="51511"/>
    <cellStyle name="Normal 3 3 4 5 5 3" xfId="37187"/>
    <cellStyle name="Normal 3 3 4 5 6" xfId="15613"/>
    <cellStyle name="Normal 3 3 4 5 6 2" xfId="44349"/>
    <cellStyle name="Normal 3 3 4 5 7" xfId="30025"/>
    <cellStyle name="Normal 3 3 4 6" xfId="1490"/>
    <cellStyle name="Normal 3 3 4 6 2" xfId="3299"/>
    <cellStyle name="Normal 3 3 4 6 2 2" xfId="6958"/>
    <cellStyle name="Normal 3 3 4 6 2 2 2" xfId="14218"/>
    <cellStyle name="Normal 3 3 4 6 2 2 2 2" xfId="28596"/>
    <cellStyle name="Normal 3 3 4 6 2 2 2 2 2" xfId="57330"/>
    <cellStyle name="Normal 3 3 4 6 2 2 2 3" xfId="43006"/>
    <cellStyle name="Normal 3 3 4 6 2 2 3" xfId="21433"/>
    <cellStyle name="Normal 3 3 4 6 2 2 3 2" xfId="50168"/>
    <cellStyle name="Normal 3 3 4 6 2 2 4" xfId="35844"/>
    <cellStyle name="Normal 3 3 4 6 2 3" xfId="10631"/>
    <cellStyle name="Normal 3 3 4 6 2 3 2" xfId="25014"/>
    <cellStyle name="Normal 3 3 4 6 2 3 2 2" xfId="53749"/>
    <cellStyle name="Normal 3 3 4 6 2 3 3" xfId="39425"/>
    <cellStyle name="Normal 3 3 4 6 2 4" xfId="17851"/>
    <cellStyle name="Normal 3 3 4 6 2 4 2" xfId="46587"/>
    <cellStyle name="Normal 3 3 4 6 2 5" xfId="32263"/>
    <cellStyle name="Normal 3 3 4 6 3" xfId="5167"/>
    <cellStyle name="Normal 3 3 4 6 3 2" xfId="12428"/>
    <cellStyle name="Normal 3 3 4 6 3 2 2" xfId="26806"/>
    <cellStyle name="Normal 3 3 4 6 3 2 2 2" xfId="55540"/>
    <cellStyle name="Normal 3 3 4 6 3 2 3" xfId="41216"/>
    <cellStyle name="Normal 3 3 4 6 3 3" xfId="19643"/>
    <cellStyle name="Normal 3 3 4 6 3 3 2" xfId="48378"/>
    <cellStyle name="Normal 3 3 4 6 3 4" xfId="34054"/>
    <cellStyle name="Normal 3 3 4 6 4" xfId="8841"/>
    <cellStyle name="Normal 3 3 4 6 4 2" xfId="23224"/>
    <cellStyle name="Normal 3 3 4 6 4 2 2" xfId="51959"/>
    <cellStyle name="Normal 3 3 4 6 4 3" xfId="37635"/>
    <cellStyle name="Normal 3 3 4 6 5" xfId="16061"/>
    <cellStyle name="Normal 3 3 4 6 5 2" xfId="44797"/>
    <cellStyle name="Normal 3 3 4 6 6" xfId="30473"/>
    <cellStyle name="Normal 3 3 4 7" xfId="2403"/>
    <cellStyle name="Normal 3 3 4 7 2" xfId="6063"/>
    <cellStyle name="Normal 3 3 4 7 2 2" xfId="13323"/>
    <cellStyle name="Normal 3 3 4 7 2 2 2" xfId="27701"/>
    <cellStyle name="Normal 3 3 4 7 2 2 2 2" xfId="56435"/>
    <cellStyle name="Normal 3 3 4 7 2 2 3" xfId="42111"/>
    <cellStyle name="Normal 3 3 4 7 2 3" xfId="20538"/>
    <cellStyle name="Normal 3 3 4 7 2 3 2" xfId="49273"/>
    <cellStyle name="Normal 3 3 4 7 2 4" xfId="34949"/>
    <cellStyle name="Normal 3 3 4 7 3" xfId="9736"/>
    <cellStyle name="Normal 3 3 4 7 3 2" xfId="24119"/>
    <cellStyle name="Normal 3 3 4 7 3 2 2" xfId="52854"/>
    <cellStyle name="Normal 3 3 4 7 3 3" xfId="38530"/>
    <cellStyle name="Normal 3 3 4 7 4" xfId="16956"/>
    <cellStyle name="Normal 3 3 4 7 4 2" xfId="45692"/>
    <cellStyle name="Normal 3 3 4 7 5" xfId="31368"/>
    <cellStyle name="Normal 3 3 4 8" xfId="4260"/>
    <cellStyle name="Normal 3 3 4 8 2" xfId="11532"/>
    <cellStyle name="Normal 3 3 4 8 2 2" xfId="25911"/>
    <cellStyle name="Normal 3 3 4 8 2 2 2" xfId="54645"/>
    <cellStyle name="Normal 3 3 4 8 2 3" xfId="40321"/>
    <cellStyle name="Normal 3 3 4 8 3" xfId="18748"/>
    <cellStyle name="Normal 3 3 4 8 3 2" xfId="47483"/>
    <cellStyle name="Normal 3 3 4 8 4" xfId="33159"/>
    <cellStyle name="Normal 3 3 4 9" xfId="7928"/>
    <cellStyle name="Normal 3 3 4 9 2" xfId="22329"/>
    <cellStyle name="Normal 3 3 4 9 2 2" xfId="51064"/>
    <cellStyle name="Normal 3 3 4 9 3" xfId="36740"/>
    <cellStyle name="Normal 3 3 5" xfId="416"/>
    <cellStyle name="Normal 3 3 5 10" xfId="29606"/>
    <cellStyle name="Normal 3 3 5 2" xfId="616"/>
    <cellStyle name="Normal 3 3 5 2 2" xfId="888"/>
    <cellStyle name="Normal 3 3 5 2 2 2" xfId="1335"/>
    <cellStyle name="Normal 3 3 5 2 2 2 2" xfId="2318"/>
    <cellStyle name="Normal 3 3 5 2 2 2 2 2" xfId="4110"/>
    <cellStyle name="Normal 3 3 5 2 2 2 2 2 2" xfId="7769"/>
    <cellStyle name="Normal 3 3 5 2 2 2 2 2 2 2" xfId="15029"/>
    <cellStyle name="Normal 3 3 5 2 2 2 2 2 2 2 2" xfId="29407"/>
    <cellStyle name="Normal 3 3 5 2 2 2 2 2 2 2 2 2" xfId="58141"/>
    <cellStyle name="Normal 3 3 5 2 2 2 2 2 2 2 3" xfId="43817"/>
    <cellStyle name="Normal 3 3 5 2 2 2 2 2 2 3" xfId="22244"/>
    <cellStyle name="Normal 3 3 5 2 2 2 2 2 2 3 2" xfId="50979"/>
    <cellStyle name="Normal 3 3 5 2 2 2 2 2 2 4" xfId="36655"/>
    <cellStyle name="Normal 3 3 5 2 2 2 2 2 3" xfId="11442"/>
    <cellStyle name="Normal 3 3 5 2 2 2 2 2 3 2" xfId="25825"/>
    <cellStyle name="Normal 3 3 5 2 2 2 2 2 3 2 2" xfId="54560"/>
    <cellStyle name="Normal 3 3 5 2 2 2 2 2 3 3" xfId="40236"/>
    <cellStyle name="Normal 3 3 5 2 2 2 2 2 4" xfId="18662"/>
    <cellStyle name="Normal 3 3 5 2 2 2 2 2 4 2" xfId="47398"/>
    <cellStyle name="Normal 3 3 5 2 2 2 2 2 5" xfId="33074"/>
    <cellStyle name="Normal 3 3 5 2 2 2 2 3" xfId="5979"/>
    <cellStyle name="Normal 3 3 5 2 2 2 2 3 2" xfId="13239"/>
    <cellStyle name="Normal 3 3 5 2 2 2 2 3 2 2" xfId="27617"/>
    <cellStyle name="Normal 3 3 5 2 2 2 2 3 2 2 2" xfId="56351"/>
    <cellStyle name="Normal 3 3 5 2 2 2 2 3 2 3" xfId="42027"/>
    <cellStyle name="Normal 3 3 5 2 2 2 2 3 3" xfId="20454"/>
    <cellStyle name="Normal 3 3 5 2 2 2 2 3 3 2" xfId="49189"/>
    <cellStyle name="Normal 3 3 5 2 2 2 2 3 4" xfId="34865"/>
    <cellStyle name="Normal 3 3 5 2 2 2 2 4" xfId="9652"/>
    <cellStyle name="Normal 3 3 5 2 2 2 2 4 2" xfId="24035"/>
    <cellStyle name="Normal 3 3 5 2 2 2 2 4 2 2" xfId="52770"/>
    <cellStyle name="Normal 3 3 5 2 2 2 2 4 3" xfId="38446"/>
    <cellStyle name="Normal 3 3 5 2 2 2 2 5" xfId="16872"/>
    <cellStyle name="Normal 3 3 5 2 2 2 2 5 2" xfId="45608"/>
    <cellStyle name="Normal 3 3 5 2 2 2 2 6" xfId="31284"/>
    <cellStyle name="Normal 3 3 5 2 2 2 3" xfId="3214"/>
    <cellStyle name="Normal 3 3 5 2 2 2 3 2" xfId="6874"/>
    <cellStyle name="Normal 3 3 5 2 2 2 3 2 2" xfId="14134"/>
    <cellStyle name="Normal 3 3 5 2 2 2 3 2 2 2" xfId="28512"/>
    <cellStyle name="Normal 3 3 5 2 2 2 3 2 2 2 2" xfId="57246"/>
    <cellStyle name="Normal 3 3 5 2 2 2 3 2 2 3" xfId="42922"/>
    <cellStyle name="Normal 3 3 5 2 2 2 3 2 3" xfId="21349"/>
    <cellStyle name="Normal 3 3 5 2 2 2 3 2 3 2" xfId="50084"/>
    <cellStyle name="Normal 3 3 5 2 2 2 3 2 4" xfId="35760"/>
    <cellStyle name="Normal 3 3 5 2 2 2 3 3" xfId="10547"/>
    <cellStyle name="Normal 3 3 5 2 2 2 3 3 2" xfId="24930"/>
    <cellStyle name="Normal 3 3 5 2 2 2 3 3 2 2" xfId="53665"/>
    <cellStyle name="Normal 3 3 5 2 2 2 3 3 3" xfId="39341"/>
    <cellStyle name="Normal 3 3 5 2 2 2 3 4" xfId="17767"/>
    <cellStyle name="Normal 3 3 5 2 2 2 3 4 2" xfId="46503"/>
    <cellStyle name="Normal 3 3 5 2 2 2 3 5" xfId="32179"/>
    <cellStyle name="Normal 3 3 5 2 2 2 4" xfId="5079"/>
    <cellStyle name="Normal 3 3 5 2 2 2 4 2" xfId="12344"/>
    <cellStyle name="Normal 3 3 5 2 2 2 4 2 2" xfId="26722"/>
    <cellStyle name="Normal 3 3 5 2 2 2 4 2 2 2" xfId="55456"/>
    <cellStyle name="Normal 3 3 5 2 2 2 4 2 3" xfId="41132"/>
    <cellStyle name="Normal 3 3 5 2 2 2 4 3" xfId="19559"/>
    <cellStyle name="Normal 3 3 5 2 2 2 4 3 2" xfId="48294"/>
    <cellStyle name="Normal 3 3 5 2 2 2 4 4" xfId="33970"/>
    <cellStyle name="Normal 3 3 5 2 2 2 5" xfId="8751"/>
    <cellStyle name="Normal 3 3 5 2 2 2 5 2" xfId="23140"/>
    <cellStyle name="Normal 3 3 5 2 2 2 5 2 2" xfId="51875"/>
    <cellStyle name="Normal 3 3 5 2 2 2 5 3" xfId="37551"/>
    <cellStyle name="Normal 3 3 5 2 2 2 6" xfId="15977"/>
    <cellStyle name="Normal 3 3 5 2 2 2 6 2" xfId="44713"/>
    <cellStyle name="Normal 3 3 5 2 2 2 7" xfId="30389"/>
    <cellStyle name="Normal 3 3 5 2 2 3" xfId="1871"/>
    <cellStyle name="Normal 3 3 5 2 2 3 2" xfId="3663"/>
    <cellStyle name="Normal 3 3 5 2 2 3 2 2" xfId="7322"/>
    <cellStyle name="Normal 3 3 5 2 2 3 2 2 2" xfId="14582"/>
    <cellStyle name="Normal 3 3 5 2 2 3 2 2 2 2" xfId="28960"/>
    <cellStyle name="Normal 3 3 5 2 2 3 2 2 2 2 2" xfId="57694"/>
    <cellStyle name="Normal 3 3 5 2 2 3 2 2 2 3" xfId="43370"/>
    <cellStyle name="Normal 3 3 5 2 2 3 2 2 3" xfId="21797"/>
    <cellStyle name="Normal 3 3 5 2 2 3 2 2 3 2" xfId="50532"/>
    <cellStyle name="Normal 3 3 5 2 2 3 2 2 4" xfId="36208"/>
    <cellStyle name="Normal 3 3 5 2 2 3 2 3" xfId="10995"/>
    <cellStyle name="Normal 3 3 5 2 2 3 2 3 2" xfId="25378"/>
    <cellStyle name="Normal 3 3 5 2 2 3 2 3 2 2" xfId="54113"/>
    <cellStyle name="Normal 3 3 5 2 2 3 2 3 3" xfId="39789"/>
    <cellStyle name="Normal 3 3 5 2 2 3 2 4" xfId="18215"/>
    <cellStyle name="Normal 3 3 5 2 2 3 2 4 2" xfId="46951"/>
    <cellStyle name="Normal 3 3 5 2 2 3 2 5" xfId="32627"/>
    <cellStyle name="Normal 3 3 5 2 2 3 3" xfId="5532"/>
    <cellStyle name="Normal 3 3 5 2 2 3 3 2" xfId="12792"/>
    <cellStyle name="Normal 3 3 5 2 2 3 3 2 2" xfId="27170"/>
    <cellStyle name="Normal 3 3 5 2 2 3 3 2 2 2" xfId="55904"/>
    <cellStyle name="Normal 3 3 5 2 2 3 3 2 3" xfId="41580"/>
    <cellStyle name="Normal 3 3 5 2 2 3 3 3" xfId="20007"/>
    <cellStyle name="Normal 3 3 5 2 2 3 3 3 2" xfId="48742"/>
    <cellStyle name="Normal 3 3 5 2 2 3 3 4" xfId="34418"/>
    <cellStyle name="Normal 3 3 5 2 2 3 4" xfId="9205"/>
    <cellStyle name="Normal 3 3 5 2 2 3 4 2" xfId="23588"/>
    <cellStyle name="Normal 3 3 5 2 2 3 4 2 2" xfId="52323"/>
    <cellStyle name="Normal 3 3 5 2 2 3 4 3" xfId="37999"/>
    <cellStyle name="Normal 3 3 5 2 2 3 5" xfId="16425"/>
    <cellStyle name="Normal 3 3 5 2 2 3 5 2" xfId="45161"/>
    <cellStyle name="Normal 3 3 5 2 2 3 6" xfId="30837"/>
    <cellStyle name="Normal 3 3 5 2 2 4" xfId="2767"/>
    <cellStyle name="Normal 3 3 5 2 2 4 2" xfId="6427"/>
    <cellStyle name="Normal 3 3 5 2 2 4 2 2" xfId="13687"/>
    <cellStyle name="Normal 3 3 5 2 2 4 2 2 2" xfId="28065"/>
    <cellStyle name="Normal 3 3 5 2 2 4 2 2 2 2" xfId="56799"/>
    <cellStyle name="Normal 3 3 5 2 2 4 2 2 3" xfId="42475"/>
    <cellStyle name="Normal 3 3 5 2 2 4 2 3" xfId="20902"/>
    <cellStyle name="Normal 3 3 5 2 2 4 2 3 2" xfId="49637"/>
    <cellStyle name="Normal 3 3 5 2 2 4 2 4" xfId="35313"/>
    <cellStyle name="Normal 3 3 5 2 2 4 3" xfId="10100"/>
    <cellStyle name="Normal 3 3 5 2 2 4 3 2" xfId="24483"/>
    <cellStyle name="Normal 3 3 5 2 2 4 3 2 2" xfId="53218"/>
    <cellStyle name="Normal 3 3 5 2 2 4 3 3" xfId="38894"/>
    <cellStyle name="Normal 3 3 5 2 2 4 4" xfId="17320"/>
    <cellStyle name="Normal 3 3 5 2 2 4 4 2" xfId="46056"/>
    <cellStyle name="Normal 3 3 5 2 2 4 5" xfId="31732"/>
    <cellStyle name="Normal 3 3 5 2 2 5" xfId="4632"/>
    <cellStyle name="Normal 3 3 5 2 2 5 2" xfId="11897"/>
    <cellStyle name="Normal 3 3 5 2 2 5 2 2" xfId="26275"/>
    <cellStyle name="Normal 3 3 5 2 2 5 2 2 2" xfId="55009"/>
    <cellStyle name="Normal 3 3 5 2 2 5 2 3" xfId="40685"/>
    <cellStyle name="Normal 3 3 5 2 2 5 3" xfId="19112"/>
    <cellStyle name="Normal 3 3 5 2 2 5 3 2" xfId="47847"/>
    <cellStyle name="Normal 3 3 5 2 2 5 4" xfId="33523"/>
    <cellStyle name="Normal 3 3 5 2 2 6" xfId="8304"/>
    <cellStyle name="Normal 3 3 5 2 2 6 2" xfId="22693"/>
    <cellStyle name="Normal 3 3 5 2 2 6 2 2" xfId="51428"/>
    <cellStyle name="Normal 3 3 5 2 2 6 3" xfId="37104"/>
    <cellStyle name="Normal 3 3 5 2 2 7" xfId="15530"/>
    <cellStyle name="Normal 3 3 5 2 2 7 2" xfId="44266"/>
    <cellStyle name="Normal 3 3 5 2 2 8" xfId="29942"/>
    <cellStyle name="Normal 3 3 5 2 3" xfId="1111"/>
    <cellStyle name="Normal 3 3 5 2 3 2" xfId="2094"/>
    <cellStyle name="Normal 3 3 5 2 3 2 2" xfId="3886"/>
    <cellStyle name="Normal 3 3 5 2 3 2 2 2" xfId="7545"/>
    <cellStyle name="Normal 3 3 5 2 3 2 2 2 2" xfId="14805"/>
    <cellStyle name="Normal 3 3 5 2 3 2 2 2 2 2" xfId="29183"/>
    <cellStyle name="Normal 3 3 5 2 3 2 2 2 2 2 2" xfId="57917"/>
    <cellStyle name="Normal 3 3 5 2 3 2 2 2 2 3" xfId="43593"/>
    <cellStyle name="Normal 3 3 5 2 3 2 2 2 3" xfId="22020"/>
    <cellStyle name="Normal 3 3 5 2 3 2 2 2 3 2" xfId="50755"/>
    <cellStyle name="Normal 3 3 5 2 3 2 2 2 4" xfId="36431"/>
    <cellStyle name="Normal 3 3 5 2 3 2 2 3" xfId="11218"/>
    <cellStyle name="Normal 3 3 5 2 3 2 2 3 2" xfId="25601"/>
    <cellStyle name="Normal 3 3 5 2 3 2 2 3 2 2" xfId="54336"/>
    <cellStyle name="Normal 3 3 5 2 3 2 2 3 3" xfId="40012"/>
    <cellStyle name="Normal 3 3 5 2 3 2 2 4" xfId="18438"/>
    <cellStyle name="Normal 3 3 5 2 3 2 2 4 2" xfId="47174"/>
    <cellStyle name="Normal 3 3 5 2 3 2 2 5" xfId="32850"/>
    <cellStyle name="Normal 3 3 5 2 3 2 3" xfId="5755"/>
    <cellStyle name="Normal 3 3 5 2 3 2 3 2" xfId="13015"/>
    <cellStyle name="Normal 3 3 5 2 3 2 3 2 2" xfId="27393"/>
    <cellStyle name="Normal 3 3 5 2 3 2 3 2 2 2" xfId="56127"/>
    <cellStyle name="Normal 3 3 5 2 3 2 3 2 3" xfId="41803"/>
    <cellStyle name="Normal 3 3 5 2 3 2 3 3" xfId="20230"/>
    <cellStyle name="Normal 3 3 5 2 3 2 3 3 2" xfId="48965"/>
    <cellStyle name="Normal 3 3 5 2 3 2 3 4" xfId="34641"/>
    <cellStyle name="Normal 3 3 5 2 3 2 4" xfId="9428"/>
    <cellStyle name="Normal 3 3 5 2 3 2 4 2" xfId="23811"/>
    <cellStyle name="Normal 3 3 5 2 3 2 4 2 2" xfId="52546"/>
    <cellStyle name="Normal 3 3 5 2 3 2 4 3" xfId="38222"/>
    <cellStyle name="Normal 3 3 5 2 3 2 5" xfId="16648"/>
    <cellStyle name="Normal 3 3 5 2 3 2 5 2" xfId="45384"/>
    <cellStyle name="Normal 3 3 5 2 3 2 6" xfId="31060"/>
    <cellStyle name="Normal 3 3 5 2 3 3" xfId="2990"/>
    <cellStyle name="Normal 3 3 5 2 3 3 2" xfId="6650"/>
    <cellStyle name="Normal 3 3 5 2 3 3 2 2" xfId="13910"/>
    <cellStyle name="Normal 3 3 5 2 3 3 2 2 2" xfId="28288"/>
    <cellStyle name="Normal 3 3 5 2 3 3 2 2 2 2" xfId="57022"/>
    <cellStyle name="Normal 3 3 5 2 3 3 2 2 3" xfId="42698"/>
    <cellStyle name="Normal 3 3 5 2 3 3 2 3" xfId="21125"/>
    <cellStyle name="Normal 3 3 5 2 3 3 2 3 2" xfId="49860"/>
    <cellStyle name="Normal 3 3 5 2 3 3 2 4" xfId="35536"/>
    <cellStyle name="Normal 3 3 5 2 3 3 3" xfId="10323"/>
    <cellStyle name="Normal 3 3 5 2 3 3 3 2" xfId="24706"/>
    <cellStyle name="Normal 3 3 5 2 3 3 3 2 2" xfId="53441"/>
    <cellStyle name="Normal 3 3 5 2 3 3 3 3" xfId="39117"/>
    <cellStyle name="Normal 3 3 5 2 3 3 4" xfId="17543"/>
    <cellStyle name="Normal 3 3 5 2 3 3 4 2" xfId="46279"/>
    <cellStyle name="Normal 3 3 5 2 3 3 5" xfId="31955"/>
    <cellStyle name="Normal 3 3 5 2 3 4" xfId="4855"/>
    <cellStyle name="Normal 3 3 5 2 3 4 2" xfId="12120"/>
    <cellStyle name="Normal 3 3 5 2 3 4 2 2" xfId="26498"/>
    <cellStyle name="Normal 3 3 5 2 3 4 2 2 2" xfId="55232"/>
    <cellStyle name="Normal 3 3 5 2 3 4 2 3" xfId="40908"/>
    <cellStyle name="Normal 3 3 5 2 3 4 3" xfId="19335"/>
    <cellStyle name="Normal 3 3 5 2 3 4 3 2" xfId="48070"/>
    <cellStyle name="Normal 3 3 5 2 3 4 4" xfId="33746"/>
    <cellStyle name="Normal 3 3 5 2 3 5" xfId="8527"/>
    <cellStyle name="Normal 3 3 5 2 3 5 2" xfId="22916"/>
    <cellStyle name="Normal 3 3 5 2 3 5 2 2" xfId="51651"/>
    <cellStyle name="Normal 3 3 5 2 3 5 3" xfId="37327"/>
    <cellStyle name="Normal 3 3 5 2 3 6" xfId="15753"/>
    <cellStyle name="Normal 3 3 5 2 3 6 2" xfId="44489"/>
    <cellStyle name="Normal 3 3 5 2 3 7" xfId="30165"/>
    <cellStyle name="Normal 3 3 5 2 4" xfId="1643"/>
    <cellStyle name="Normal 3 3 5 2 4 2" xfId="3439"/>
    <cellStyle name="Normal 3 3 5 2 4 2 2" xfId="7098"/>
    <cellStyle name="Normal 3 3 5 2 4 2 2 2" xfId="14358"/>
    <cellStyle name="Normal 3 3 5 2 4 2 2 2 2" xfId="28736"/>
    <cellStyle name="Normal 3 3 5 2 4 2 2 2 2 2" xfId="57470"/>
    <cellStyle name="Normal 3 3 5 2 4 2 2 2 3" xfId="43146"/>
    <cellStyle name="Normal 3 3 5 2 4 2 2 3" xfId="21573"/>
    <cellStyle name="Normal 3 3 5 2 4 2 2 3 2" xfId="50308"/>
    <cellStyle name="Normal 3 3 5 2 4 2 2 4" xfId="35984"/>
    <cellStyle name="Normal 3 3 5 2 4 2 3" xfId="10771"/>
    <cellStyle name="Normal 3 3 5 2 4 2 3 2" xfId="25154"/>
    <cellStyle name="Normal 3 3 5 2 4 2 3 2 2" xfId="53889"/>
    <cellStyle name="Normal 3 3 5 2 4 2 3 3" xfId="39565"/>
    <cellStyle name="Normal 3 3 5 2 4 2 4" xfId="17991"/>
    <cellStyle name="Normal 3 3 5 2 4 2 4 2" xfId="46727"/>
    <cellStyle name="Normal 3 3 5 2 4 2 5" xfId="32403"/>
    <cellStyle name="Normal 3 3 5 2 4 3" xfId="5308"/>
    <cellStyle name="Normal 3 3 5 2 4 3 2" xfId="12568"/>
    <cellStyle name="Normal 3 3 5 2 4 3 2 2" xfId="26946"/>
    <cellStyle name="Normal 3 3 5 2 4 3 2 2 2" xfId="55680"/>
    <cellStyle name="Normal 3 3 5 2 4 3 2 3" xfId="41356"/>
    <cellStyle name="Normal 3 3 5 2 4 3 3" xfId="19783"/>
    <cellStyle name="Normal 3 3 5 2 4 3 3 2" xfId="48518"/>
    <cellStyle name="Normal 3 3 5 2 4 3 4" xfId="34194"/>
    <cellStyle name="Normal 3 3 5 2 4 4" xfId="8981"/>
    <cellStyle name="Normal 3 3 5 2 4 4 2" xfId="23364"/>
    <cellStyle name="Normal 3 3 5 2 4 4 2 2" xfId="52099"/>
    <cellStyle name="Normal 3 3 5 2 4 4 3" xfId="37775"/>
    <cellStyle name="Normal 3 3 5 2 4 5" xfId="16201"/>
    <cellStyle name="Normal 3 3 5 2 4 5 2" xfId="44937"/>
    <cellStyle name="Normal 3 3 5 2 4 6" xfId="30613"/>
    <cellStyle name="Normal 3 3 5 2 5" xfId="2543"/>
    <cellStyle name="Normal 3 3 5 2 5 2" xfId="6203"/>
    <cellStyle name="Normal 3 3 5 2 5 2 2" xfId="13463"/>
    <cellStyle name="Normal 3 3 5 2 5 2 2 2" xfId="27841"/>
    <cellStyle name="Normal 3 3 5 2 5 2 2 2 2" xfId="56575"/>
    <cellStyle name="Normal 3 3 5 2 5 2 2 3" xfId="42251"/>
    <cellStyle name="Normal 3 3 5 2 5 2 3" xfId="20678"/>
    <cellStyle name="Normal 3 3 5 2 5 2 3 2" xfId="49413"/>
    <cellStyle name="Normal 3 3 5 2 5 2 4" xfId="35089"/>
    <cellStyle name="Normal 3 3 5 2 5 3" xfId="9876"/>
    <cellStyle name="Normal 3 3 5 2 5 3 2" xfId="24259"/>
    <cellStyle name="Normal 3 3 5 2 5 3 2 2" xfId="52994"/>
    <cellStyle name="Normal 3 3 5 2 5 3 3" xfId="38670"/>
    <cellStyle name="Normal 3 3 5 2 5 4" xfId="17096"/>
    <cellStyle name="Normal 3 3 5 2 5 4 2" xfId="45832"/>
    <cellStyle name="Normal 3 3 5 2 5 5" xfId="31508"/>
    <cellStyle name="Normal 3 3 5 2 6" xfId="4406"/>
    <cellStyle name="Normal 3 3 5 2 6 2" xfId="11673"/>
    <cellStyle name="Normal 3 3 5 2 6 2 2" xfId="26051"/>
    <cellStyle name="Normal 3 3 5 2 6 2 2 2" xfId="54785"/>
    <cellStyle name="Normal 3 3 5 2 6 2 3" xfId="40461"/>
    <cellStyle name="Normal 3 3 5 2 6 3" xfId="18888"/>
    <cellStyle name="Normal 3 3 5 2 6 3 2" xfId="47623"/>
    <cellStyle name="Normal 3 3 5 2 6 4" xfId="33299"/>
    <cellStyle name="Normal 3 3 5 2 7" xfId="8077"/>
    <cellStyle name="Normal 3 3 5 2 7 2" xfId="22469"/>
    <cellStyle name="Normal 3 3 5 2 7 2 2" xfId="51204"/>
    <cellStyle name="Normal 3 3 5 2 7 3" xfId="36880"/>
    <cellStyle name="Normal 3 3 5 2 8" xfId="15306"/>
    <cellStyle name="Normal 3 3 5 2 8 2" xfId="44042"/>
    <cellStyle name="Normal 3 3 5 2 9" xfId="29718"/>
    <cellStyle name="Normal 3 3 5 3" xfId="774"/>
    <cellStyle name="Normal 3 3 5 3 2" xfId="1223"/>
    <cellStyle name="Normal 3 3 5 3 2 2" xfId="2206"/>
    <cellStyle name="Normal 3 3 5 3 2 2 2" xfId="3998"/>
    <cellStyle name="Normal 3 3 5 3 2 2 2 2" xfId="7657"/>
    <cellStyle name="Normal 3 3 5 3 2 2 2 2 2" xfId="14917"/>
    <cellStyle name="Normal 3 3 5 3 2 2 2 2 2 2" xfId="29295"/>
    <cellStyle name="Normal 3 3 5 3 2 2 2 2 2 2 2" xfId="58029"/>
    <cellStyle name="Normal 3 3 5 3 2 2 2 2 2 3" xfId="43705"/>
    <cellStyle name="Normal 3 3 5 3 2 2 2 2 3" xfId="22132"/>
    <cellStyle name="Normal 3 3 5 3 2 2 2 2 3 2" xfId="50867"/>
    <cellStyle name="Normal 3 3 5 3 2 2 2 2 4" xfId="36543"/>
    <cellStyle name="Normal 3 3 5 3 2 2 2 3" xfId="11330"/>
    <cellStyle name="Normal 3 3 5 3 2 2 2 3 2" xfId="25713"/>
    <cellStyle name="Normal 3 3 5 3 2 2 2 3 2 2" xfId="54448"/>
    <cellStyle name="Normal 3 3 5 3 2 2 2 3 3" xfId="40124"/>
    <cellStyle name="Normal 3 3 5 3 2 2 2 4" xfId="18550"/>
    <cellStyle name="Normal 3 3 5 3 2 2 2 4 2" xfId="47286"/>
    <cellStyle name="Normal 3 3 5 3 2 2 2 5" xfId="32962"/>
    <cellStyle name="Normal 3 3 5 3 2 2 3" xfId="5867"/>
    <cellStyle name="Normal 3 3 5 3 2 2 3 2" xfId="13127"/>
    <cellStyle name="Normal 3 3 5 3 2 2 3 2 2" xfId="27505"/>
    <cellStyle name="Normal 3 3 5 3 2 2 3 2 2 2" xfId="56239"/>
    <cellStyle name="Normal 3 3 5 3 2 2 3 2 3" xfId="41915"/>
    <cellStyle name="Normal 3 3 5 3 2 2 3 3" xfId="20342"/>
    <cellStyle name="Normal 3 3 5 3 2 2 3 3 2" xfId="49077"/>
    <cellStyle name="Normal 3 3 5 3 2 2 3 4" xfId="34753"/>
    <cellStyle name="Normal 3 3 5 3 2 2 4" xfId="9540"/>
    <cellStyle name="Normal 3 3 5 3 2 2 4 2" xfId="23923"/>
    <cellStyle name="Normal 3 3 5 3 2 2 4 2 2" xfId="52658"/>
    <cellStyle name="Normal 3 3 5 3 2 2 4 3" xfId="38334"/>
    <cellStyle name="Normal 3 3 5 3 2 2 5" xfId="16760"/>
    <cellStyle name="Normal 3 3 5 3 2 2 5 2" xfId="45496"/>
    <cellStyle name="Normal 3 3 5 3 2 2 6" xfId="31172"/>
    <cellStyle name="Normal 3 3 5 3 2 3" xfId="3102"/>
    <cellStyle name="Normal 3 3 5 3 2 3 2" xfId="6762"/>
    <cellStyle name="Normal 3 3 5 3 2 3 2 2" xfId="14022"/>
    <cellStyle name="Normal 3 3 5 3 2 3 2 2 2" xfId="28400"/>
    <cellStyle name="Normal 3 3 5 3 2 3 2 2 2 2" xfId="57134"/>
    <cellStyle name="Normal 3 3 5 3 2 3 2 2 3" xfId="42810"/>
    <cellStyle name="Normal 3 3 5 3 2 3 2 3" xfId="21237"/>
    <cellStyle name="Normal 3 3 5 3 2 3 2 3 2" xfId="49972"/>
    <cellStyle name="Normal 3 3 5 3 2 3 2 4" xfId="35648"/>
    <cellStyle name="Normal 3 3 5 3 2 3 3" xfId="10435"/>
    <cellStyle name="Normal 3 3 5 3 2 3 3 2" xfId="24818"/>
    <cellStyle name="Normal 3 3 5 3 2 3 3 2 2" xfId="53553"/>
    <cellStyle name="Normal 3 3 5 3 2 3 3 3" xfId="39229"/>
    <cellStyle name="Normal 3 3 5 3 2 3 4" xfId="17655"/>
    <cellStyle name="Normal 3 3 5 3 2 3 4 2" xfId="46391"/>
    <cellStyle name="Normal 3 3 5 3 2 3 5" xfId="32067"/>
    <cellStyle name="Normal 3 3 5 3 2 4" xfId="4967"/>
    <cellStyle name="Normal 3 3 5 3 2 4 2" xfId="12232"/>
    <cellStyle name="Normal 3 3 5 3 2 4 2 2" xfId="26610"/>
    <cellStyle name="Normal 3 3 5 3 2 4 2 2 2" xfId="55344"/>
    <cellStyle name="Normal 3 3 5 3 2 4 2 3" xfId="41020"/>
    <cellStyle name="Normal 3 3 5 3 2 4 3" xfId="19447"/>
    <cellStyle name="Normal 3 3 5 3 2 4 3 2" xfId="48182"/>
    <cellStyle name="Normal 3 3 5 3 2 4 4" xfId="33858"/>
    <cellStyle name="Normal 3 3 5 3 2 5" xfId="8639"/>
    <cellStyle name="Normal 3 3 5 3 2 5 2" xfId="23028"/>
    <cellStyle name="Normal 3 3 5 3 2 5 2 2" xfId="51763"/>
    <cellStyle name="Normal 3 3 5 3 2 5 3" xfId="37439"/>
    <cellStyle name="Normal 3 3 5 3 2 6" xfId="15865"/>
    <cellStyle name="Normal 3 3 5 3 2 6 2" xfId="44601"/>
    <cellStyle name="Normal 3 3 5 3 2 7" xfId="30277"/>
    <cellStyle name="Normal 3 3 5 3 3" xfId="1759"/>
    <cellStyle name="Normal 3 3 5 3 3 2" xfId="3551"/>
    <cellStyle name="Normal 3 3 5 3 3 2 2" xfId="7210"/>
    <cellStyle name="Normal 3 3 5 3 3 2 2 2" xfId="14470"/>
    <cellStyle name="Normal 3 3 5 3 3 2 2 2 2" xfId="28848"/>
    <cellStyle name="Normal 3 3 5 3 3 2 2 2 2 2" xfId="57582"/>
    <cellStyle name="Normal 3 3 5 3 3 2 2 2 3" xfId="43258"/>
    <cellStyle name="Normal 3 3 5 3 3 2 2 3" xfId="21685"/>
    <cellStyle name="Normal 3 3 5 3 3 2 2 3 2" xfId="50420"/>
    <cellStyle name="Normal 3 3 5 3 3 2 2 4" xfId="36096"/>
    <cellStyle name="Normal 3 3 5 3 3 2 3" xfId="10883"/>
    <cellStyle name="Normal 3 3 5 3 3 2 3 2" xfId="25266"/>
    <cellStyle name="Normal 3 3 5 3 3 2 3 2 2" xfId="54001"/>
    <cellStyle name="Normal 3 3 5 3 3 2 3 3" xfId="39677"/>
    <cellStyle name="Normal 3 3 5 3 3 2 4" xfId="18103"/>
    <cellStyle name="Normal 3 3 5 3 3 2 4 2" xfId="46839"/>
    <cellStyle name="Normal 3 3 5 3 3 2 5" xfId="32515"/>
    <cellStyle name="Normal 3 3 5 3 3 3" xfId="5420"/>
    <cellStyle name="Normal 3 3 5 3 3 3 2" xfId="12680"/>
    <cellStyle name="Normal 3 3 5 3 3 3 2 2" xfId="27058"/>
    <cellStyle name="Normal 3 3 5 3 3 3 2 2 2" xfId="55792"/>
    <cellStyle name="Normal 3 3 5 3 3 3 2 3" xfId="41468"/>
    <cellStyle name="Normal 3 3 5 3 3 3 3" xfId="19895"/>
    <cellStyle name="Normal 3 3 5 3 3 3 3 2" xfId="48630"/>
    <cellStyle name="Normal 3 3 5 3 3 3 4" xfId="34306"/>
    <cellStyle name="Normal 3 3 5 3 3 4" xfId="9093"/>
    <cellStyle name="Normal 3 3 5 3 3 4 2" xfId="23476"/>
    <cellStyle name="Normal 3 3 5 3 3 4 2 2" xfId="52211"/>
    <cellStyle name="Normal 3 3 5 3 3 4 3" xfId="37887"/>
    <cellStyle name="Normal 3 3 5 3 3 5" xfId="16313"/>
    <cellStyle name="Normal 3 3 5 3 3 5 2" xfId="45049"/>
    <cellStyle name="Normal 3 3 5 3 3 6" xfId="30725"/>
    <cellStyle name="Normal 3 3 5 3 4" xfId="2655"/>
    <cellStyle name="Normal 3 3 5 3 4 2" xfId="6315"/>
    <cellStyle name="Normal 3 3 5 3 4 2 2" xfId="13575"/>
    <cellStyle name="Normal 3 3 5 3 4 2 2 2" xfId="27953"/>
    <cellStyle name="Normal 3 3 5 3 4 2 2 2 2" xfId="56687"/>
    <cellStyle name="Normal 3 3 5 3 4 2 2 3" xfId="42363"/>
    <cellStyle name="Normal 3 3 5 3 4 2 3" xfId="20790"/>
    <cellStyle name="Normal 3 3 5 3 4 2 3 2" xfId="49525"/>
    <cellStyle name="Normal 3 3 5 3 4 2 4" xfId="35201"/>
    <cellStyle name="Normal 3 3 5 3 4 3" xfId="9988"/>
    <cellStyle name="Normal 3 3 5 3 4 3 2" xfId="24371"/>
    <cellStyle name="Normal 3 3 5 3 4 3 2 2" xfId="53106"/>
    <cellStyle name="Normal 3 3 5 3 4 3 3" xfId="38782"/>
    <cellStyle name="Normal 3 3 5 3 4 4" xfId="17208"/>
    <cellStyle name="Normal 3 3 5 3 4 4 2" xfId="45944"/>
    <cellStyle name="Normal 3 3 5 3 4 5" xfId="31620"/>
    <cellStyle name="Normal 3 3 5 3 5" xfId="4519"/>
    <cellStyle name="Normal 3 3 5 3 5 2" xfId="11785"/>
    <cellStyle name="Normal 3 3 5 3 5 2 2" xfId="26163"/>
    <cellStyle name="Normal 3 3 5 3 5 2 2 2" xfId="54897"/>
    <cellStyle name="Normal 3 3 5 3 5 2 3" xfId="40573"/>
    <cellStyle name="Normal 3 3 5 3 5 3" xfId="19000"/>
    <cellStyle name="Normal 3 3 5 3 5 3 2" xfId="47735"/>
    <cellStyle name="Normal 3 3 5 3 5 4" xfId="33411"/>
    <cellStyle name="Normal 3 3 5 3 6" xfId="8192"/>
    <cellStyle name="Normal 3 3 5 3 6 2" xfId="22581"/>
    <cellStyle name="Normal 3 3 5 3 6 2 2" xfId="51316"/>
    <cellStyle name="Normal 3 3 5 3 6 3" xfId="36992"/>
    <cellStyle name="Normal 3 3 5 3 7" xfId="15418"/>
    <cellStyle name="Normal 3 3 5 3 7 2" xfId="44154"/>
    <cellStyle name="Normal 3 3 5 3 8" xfId="29830"/>
    <cellStyle name="Normal 3 3 5 4" xfId="999"/>
    <cellStyle name="Normal 3 3 5 4 2" xfId="1982"/>
    <cellStyle name="Normal 3 3 5 4 2 2" xfId="3774"/>
    <cellStyle name="Normal 3 3 5 4 2 2 2" xfId="7433"/>
    <cellStyle name="Normal 3 3 5 4 2 2 2 2" xfId="14693"/>
    <cellStyle name="Normal 3 3 5 4 2 2 2 2 2" xfId="29071"/>
    <cellStyle name="Normal 3 3 5 4 2 2 2 2 2 2" xfId="57805"/>
    <cellStyle name="Normal 3 3 5 4 2 2 2 2 3" xfId="43481"/>
    <cellStyle name="Normal 3 3 5 4 2 2 2 3" xfId="21908"/>
    <cellStyle name="Normal 3 3 5 4 2 2 2 3 2" xfId="50643"/>
    <cellStyle name="Normal 3 3 5 4 2 2 2 4" xfId="36319"/>
    <cellStyle name="Normal 3 3 5 4 2 2 3" xfId="11106"/>
    <cellStyle name="Normal 3 3 5 4 2 2 3 2" xfId="25489"/>
    <cellStyle name="Normal 3 3 5 4 2 2 3 2 2" xfId="54224"/>
    <cellStyle name="Normal 3 3 5 4 2 2 3 3" xfId="39900"/>
    <cellStyle name="Normal 3 3 5 4 2 2 4" xfId="18326"/>
    <cellStyle name="Normal 3 3 5 4 2 2 4 2" xfId="47062"/>
    <cellStyle name="Normal 3 3 5 4 2 2 5" xfId="32738"/>
    <cellStyle name="Normal 3 3 5 4 2 3" xfId="5643"/>
    <cellStyle name="Normal 3 3 5 4 2 3 2" xfId="12903"/>
    <cellStyle name="Normal 3 3 5 4 2 3 2 2" xfId="27281"/>
    <cellStyle name="Normal 3 3 5 4 2 3 2 2 2" xfId="56015"/>
    <cellStyle name="Normal 3 3 5 4 2 3 2 3" xfId="41691"/>
    <cellStyle name="Normal 3 3 5 4 2 3 3" xfId="20118"/>
    <cellStyle name="Normal 3 3 5 4 2 3 3 2" xfId="48853"/>
    <cellStyle name="Normal 3 3 5 4 2 3 4" xfId="34529"/>
    <cellStyle name="Normal 3 3 5 4 2 4" xfId="9316"/>
    <cellStyle name="Normal 3 3 5 4 2 4 2" xfId="23699"/>
    <cellStyle name="Normal 3 3 5 4 2 4 2 2" xfId="52434"/>
    <cellStyle name="Normal 3 3 5 4 2 4 3" xfId="38110"/>
    <cellStyle name="Normal 3 3 5 4 2 5" xfId="16536"/>
    <cellStyle name="Normal 3 3 5 4 2 5 2" xfId="45272"/>
    <cellStyle name="Normal 3 3 5 4 2 6" xfId="30948"/>
    <cellStyle name="Normal 3 3 5 4 3" xfId="2878"/>
    <cellStyle name="Normal 3 3 5 4 3 2" xfId="6538"/>
    <cellStyle name="Normal 3 3 5 4 3 2 2" xfId="13798"/>
    <cellStyle name="Normal 3 3 5 4 3 2 2 2" xfId="28176"/>
    <cellStyle name="Normal 3 3 5 4 3 2 2 2 2" xfId="56910"/>
    <cellStyle name="Normal 3 3 5 4 3 2 2 3" xfId="42586"/>
    <cellStyle name="Normal 3 3 5 4 3 2 3" xfId="21013"/>
    <cellStyle name="Normal 3 3 5 4 3 2 3 2" xfId="49748"/>
    <cellStyle name="Normal 3 3 5 4 3 2 4" xfId="35424"/>
    <cellStyle name="Normal 3 3 5 4 3 3" xfId="10211"/>
    <cellStyle name="Normal 3 3 5 4 3 3 2" xfId="24594"/>
    <cellStyle name="Normal 3 3 5 4 3 3 2 2" xfId="53329"/>
    <cellStyle name="Normal 3 3 5 4 3 3 3" xfId="39005"/>
    <cellStyle name="Normal 3 3 5 4 3 4" xfId="17431"/>
    <cellStyle name="Normal 3 3 5 4 3 4 2" xfId="46167"/>
    <cellStyle name="Normal 3 3 5 4 3 5" xfId="31843"/>
    <cellStyle name="Normal 3 3 5 4 4" xfId="4743"/>
    <cellStyle name="Normal 3 3 5 4 4 2" xfId="12008"/>
    <cellStyle name="Normal 3 3 5 4 4 2 2" xfId="26386"/>
    <cellStyle name="Normal 3 3 5 4 4 2 2 2" xfId="55120"/>
    <cellStyle name="Normal 3 3 5 4 4 2 3" xfId="40796"/>
    <cellStyle name="Normal 3 3 5 4 4 3" xfId="19223"/>
    <cellStyle name="Normal 3 3 5 4 4 3 2" xfId="47958"/>
    <cellStyle name="Normal 3 3 5 4 4 4" xfId="33634"/>
    <cellStyle name="Normal 3 3 5 4 5" xfId="8415"/>
    <cellStyle name="Normal 3 3 5 4 5 2" xfId="22804"/>
    <cellStyle name="Normal 3 3 5 4 5 2 2" xfId="51539"/>
    <cellStyle name="Normal 3 3 5 4 5 3" xfId="37215"/>
    <cellStyle name="Normal 3 3 5 4 6" xfId="15641"/>
    <cellStyle name="Normal 3 3 5 4 6 2" xfId="44377"/>
    <cellStyle name="Normal 3 3 5 4 7" xfId="30053"/>
    <cellStyle name="Normal 3 3 5 5" xfId="1523"/>
    <cellStyle name="Normal 3 3 5 5 2" xfId="3327"/>
    <cellStyle name="Normal 3 3 5 5 2 2" xfId="6986"/>
    <cellStyle name="Normal 3 3 5 5 2 2 2" xfId="14246"/>
    <cellStyle name="Normal 3 3 5 5 2 2 2 2" xfId="28624"/>
    <cellStyle name="Normal 3 3 5 5 2 2 2 2 2" xfId="57358"/>
    <cellStyle name="Normal 3 3 5 5 2 2 2 3" xfId="43034"/>
    <cellStyle name="Normal 3 3 5 5 2 2 3" xfId="21461"/>
    <cellStyle name="Normal 3 3 5 5 2 2 3 2" xfId="50196"/>
    <cellStyle name="Normal 3 3 5 5 2 2 4" xfId="35872"/>
    <cellStyle name="Normal 3 3 5 5 2 3" xfId="10659"/>
    <cellStyle name="Normal 3 3 5 5 2 3 2" xfId="25042"/>
    <cellStyle name="Normal 3 3 5 5 2 3 2 2" xfId="53777"/>
    <cellStyle name="Normal 3 3 5 5 2 3 3" xfId="39453"/>
    <cellStyle name="Normal 3 3 5 5 2 4" xfId="17879"/>
    <cellStyle name="Normal 3 3 5 5 2 4 2" xfId="46615"/>
    <cellStyle name="Normal 3 3 5 5 2 5" xfId="32291"/>
    <cellStyle name="Normal 3 3 5 5 3" xfId="5196"/>
    <cellStyle name="Normal 3 3 5 5 3 2" xfId="12456"/>
    <cellStyle name="Normal 3 3 5 5 3 2 2" xfId="26834"/>
    <cellStyle name="Normal 3 3 5 5 3 2 2 2" xfId="55568"/>
    <cellStyle name="Normal 3 3 5 5 3 2 3" xfId="41244"/>
    <cellStyle name="Normal 3 3 5 5 3 3" xfId="19671"/>
    <cellStyle name="Normal 3 3 5 5 3 3 2" xfId="48406"/>
    <cellStyle name="Normal 3 3 5 5 3 4" xfId="34082"/>
    <cellStyle name="Normal 3 3 5 5 4" xfId="8869"/>
    <cellStyle name="Normal 3 3 5 5 4 2" xfId="23252"/>
    <cellStyle name="Normal 3 3 5 5 4 2 2" xfId="51987"/>
    <cellStyle name="Normal 3 3 5 5 4 3" xfId="37663"/>
    <cellStyle name="Normal 3 3 5 5 5" xfId="16089"/>
    <cellStyle name="Normal 3 3 5 5 5 2" xfId="44825"/>
    <cellStyle name="Normal 3 3 5 5 6" xfId="30501"/>
    <cellStyle name="Normal 3 3 5 6" xfId="2431"/>
    <cellStyle name="Normal 3 3 5 6 2" xfId="6091"/>
    <cellStyle name="Normal 3 3 5 6 2 2" xfId="13351"/>
    <cellStyle name="Normal 3 3 5 6 2 2 2" xfId="27729"/>
    <cellStyle name="Normal 3 3 5 6 2 2 2 2" xfId="56463"/>
    <cellStyle name="Normal 3 3 5 6 2 2 3" xfId="42139"/>
    <cellStyle name="Normal 3 3 5 6 2 3" xfId="20566"/>
    <cellStyle name="Normal 3 3 5 6 2 3 2" xfId="49301"/>
    <cellStyle name="Normal 3 3 5 6 2 4" xfId="34977"/>
    <cellStyle name="Normal 3 3 5 6 3" xfId="9764"/>
    <cellStyle name="Normal 3 3 5 6 3 2" xfId="24147"/>
    <cellStyle name="Normal 3 3 5 6 3 2 2" xfId="52882"/>
    <cellStyle name="Normal 3 3 5 6 3 3" xfId="38558"/>
    <cellStyle name="Normal 3 3 5 6 4" xfId="16984"/>
    <cellStyle name="Normal 3 3 5 6 4 2" xfId="45720"/>
    <cellStyle name="Normal 3 3 5 6 5" xfId="31396"/>
    <cellStyle name="Normal 3 3 5 7" xfId="4290"/>
    <cellStyle name="Normal 3 3 5 7 2" xfId="11560"/>
    <cellStyle name="Normal 3 3 5 7 2 2" xfId="25939"/>
    <cellStyle name="Normal 3 3 5 7 2 2 2" xfId="54673"/>
    <cellStyle name="Normal 3 3 5 7 2 3" xfId="40349"/>
    <cellStyle name="Normal 3 3 5 7 3" xfId="18776"/>
    <cellStyle name="Normal 3 3 5 7 3 2" xfId="47511"/>
    <cellStyle name="Normal 3 3 5 7 4" xfId="33187"/>
    <cellStyle name="Normal 3 3 5 8" xfId="7959"/>
    <cellStyle name="Normal 3 3 5 8 2" xfId="22357"/>
    <cellStyle name="Normal 3 3 5 8 2 2" xfId="51092"/>
    <cellStyle name="Normal 3 3 5 8 3" xfId="36768"/>
    <cellStyle name="Normal 3 3 5 9" xfId="15194"/>
    <cellStyle name="Normal 3 3 5 9 2" xfId="43930"/>
    <cellStyle name="Normal 3 3 6" xfId="528"/>
    <cellStyle name="Normal 3 3 6 2" xfId="831"/>
    <cellStyle name="Normal 3 3 6 2 2" xfId="1279"/>
    <cellStyle name="Normal 3 3 6 2 2 2" xfId="2262"/>
    <cellStyle name="Normal 3 3 6 2 2 2 2" xfId="4054"/>
    <cellStyle name="Normal 3 3 6 2 2 2 2 2" xfId="7713"/>
    <cellStyle name="Normal 3 3 6 2 2 2 2 2 2" xfId="14973"/>
    <cellStyle name="Normal 3 3 6 2 2 2 2 2 2 2" xfId="29351"/>
    <cellStyle name="Normal 3 3 6 2 2 2 2 2 2 2 2" xfId="58085"/>
    <cellStyle name="Normal 3 3 6 2 2 2 2 2 2 3" xfId="43761"/>
    <cellStyle name="Normal 3 3 6 2 2 2 2 2 3" xfId="22188"/>
    <cellStyle name="Normal 3 3 6 2 2 2 2 2 3 2" xfId="50923"/>
    <cellStyle name="Normal 3 3 6 2 2 2 2 2 4" xfId="36599"/>
    <cellStyle name="Normal 3 3 6 2 2 2 2 3" xfId="11386"/>
    <cellStyle name="Normal 3 3 6 2 2 2 2 3 2" xfId="25769"/>
    <cellStyle name="Normal 3 3 6 2 2 2 2 3 2 2" xfId="54504"/>
    <cellStyle name="Normal 3 3 6 2 2 2 2 3 3" xfId="40180"/>
    <cellStyle name="Normal 3 3 6 2 2 2 2 4" xfId="18606"/>
    <cellStyle name="Normal 3 3 6 2 2 2 2 4 2" xfId="47342"/>
    <cellStyle name="Normal 3 3 6 2 2 2 2 5" xfId="33018"/>
    <cellStyle name="Normal 3 3 6 2 2 2 3" xfId="5923"/>
    <cellStyle name="Normal 3 3 6 2 2 2 3 2" xfId="13183"/>
    <cellStyle name="Normal 3 3 6 2 2 2 3 2 2" xfId="27561"/>
    <cellStyle name="Normal 3 3 6 2 2 2 3 2 2 2" xfId="56295"/>
    <cellStyle name="Normal 3 3 6 2 2 2 3 2 3" xfId="41971"/>
    <cellStyle name="Normal 3 3 6 2 2 2 3 3" xfId="20398"/>
    <cellStyle name="Normal 3 3 6 2 2 2 3 3 2" xfId="49133"/>
    <cellStyle name="Normal 3 3 6 2 2 2 3 4" xfId="34809"/>
    <cellStyle name="Normal 3 3 6 2 2 2 4" xfId="9596"/>
    <cellStyle name="Normal 3 3 6 2 2 2 4 2" xfId="23979"/>
    <cellStyle name="Normal 3 3 6 2 2 2 4 2 2" xfId="52714"/>
    <cellStyle name="Normal 3 3 6 2 2 2 4 3" xfId="38390"/>
    <cellStyle name="Normal 3 3 6 2 2 2 5" xfId="16816"/>
    <cellStyle name="Normal 3 3 6 2 2 2 5 2" xfId="45552"/>
    <cellStyle name="Normal 3 3 6 2 2 2 6" xfId="31228"/>
    <cellStyle name="Normal 3 3 6 2 2 3" xfId="3158"/>
    <cellStyle name="Normal 3 3 6 2 2 3 2" xfId="6818"/>
    <cellStyle name="Normal 3 3 6 2 2 3 2 2" xfId="14078"/>
    <cellStyle name="Normal 3 3 6 2 2 3 2 2 2" xfId="28456"/>
    <cellStyle name="Normal 3 3 6 2 2 3 2 2 2 2" xfId="57190"/>
    <cellStyle name="Normal 3 3 6 2 2 3 2 2 3" xfId="42866"/>
    <cellStyle name="Normal 3 3 6 2 2 3 2 3" xfId="21293"/>
    <cellStyle name="Normal 3 3 6 2 2 3 2 3 2" xfId="50028"/>
    <cellStyle name="Normal 3 3 6 2 2 3 2 4" xfId="35704"/>
    <cellStyle name="Normal 3 3 6 2 2 3 3" xfId="10491"/>
    <cellStyle name="Normal 3 3 6 2 2 3 3 2" xfId="24874"/>
    <cellStyle name="Normal 3 3 6 2 2 3 3 2 2" xfId="53609"/>
    <cellStyle name="Normal 3 3 6 2 2 3 3 3" xfId="39285"/>
    <cellStyle name="Normal 3 3 6 2 2 3 4" xfId="17711"/>
    <cellStyle name="Normal 3 3 6 2 2 3 4 2" xfId="46447"/>
    <cellStyle name="Normal 3 3 6 2 2 3 5" xfId="32123"/>
    <cellStyle name="Normal 3 3 6 2 2 4" xfId="5023"/>
    <cellStyle name="Normal 3 3 6 2 2 4 2" xfId="12288"/>
    <cellStyle name="Normal 3 3 6 2 2 4 2 2" xfId="26666"/>
    <cellStyle name="Normal 3 3 6 2 2 4 2 2 2" xfId="55400"/>
    <cellStyle name="Normal 3 3 6 2 2 4 2 3" xfId="41076"/>
    <cellStyle name="Normal 3 3 6 2 2 4 3" xfId="19503"/>
    <cellStyle name="Normal 3 3 6 2 2 4 3 2" xfId="48238"/>
    <cellStyle name="Normal 3 3 6 2 2 4 4" xfId="33914"/>
    <cellStyle name="Normal 3 3 6 2 2 5" xfId="8695"/>
    <cellStyle name="Normal 3 3 6 2 2 5 2" xfId="23084"/>
    <cellStyle name="Normal 3 3 6 2 2 5 2 2" xfId="51819"/>
    <cellStyle name="Normal 3 3 6 2 2 5 3" xfId="37495"/>
    <cellStyle name="Normal 3 3 6 2 2 6" xfId="15921"/>
    <cellStyle name="Normal 3 3 6 2 2 6 2" xfId="44657"/>
    <cellStyle name="Normal 3 3 6 2 2 7" xfId="30333"/>
    <cellStyle name="Normal 3 3 6 2 3" xfId="1815"/>
    <cellStyle name="Normal 3 3 6 2 3 2" xfId="3607"/>
    <cellStyle name="Normal 3 3 6 2 3 2 2" xfId="7266"/>
    <cellStyle name="Normal 3 3 6 2 3 2 2 2" xfId="14526"/>
    <cellStyle name="Normal 3 3 6 2 3 2 2 2 2" xfId="28904"/>
    <cellStyle name="Normal 3 3 6 2 3 2 2 2 2 2" xfId="57638"/>
    <cellStyle name="Normal 3 3 6 2 3 2 2 2 3" xfId="43314"/>
    <cellStyle name="Normal 3 3 6 2 3 2 2 3" xfId="21741"/>
    <cellStyle name="Normal 3 3 6 2 3 2 2 3 2" xfId="50476"/>
    <cellStyle name="Normal 3 3 6 2 3 2 2 4" xfId="36152"/>
    <cellStyle name="Normal 3 3 6 2 3 2 3" xfId="10939"/>
    <cellStyle name="Normal 3 3 6 2 3 2 3 2" xfId="25322"/>
    <cellStyle name="Normal 3 3 6 2 3 2 3 2 2" xfId="54057"/>
    <cellStyle name="Normal 3 3 6 2 3 2 3 3" xfId="39733"/>
    <cellStyle name="Normal 3 3 6 2 3 2 4" xfId="18159"/>
    <cellStyle name="Normal 3 3 6 2 3 2 4 2" xfId="46895"/>
    <cellStyle name="Normal 3 3 6 2 3 2 5" xfId="32571"/>
    <cellStyle name="Normal 3 3 6 2 3 3" xfId="5476"/>
    <cellStyle name="Normal 3 3 6 2 3 3 2" xfId="12736"/>
    <cellStyle name="Normal 3 3 6 2 3 3 2 2" xfId="27114"/>
    <cellStyle name="Normal 3 3 6 2 3 3 2 2 2" xfId="55848"/>
    <cellStyle name="Normal 3 3 6 2 3 3 2 3" xfId="41524"/>
    <cellStyle name="Normal 3 3 6 2 3 3 3" xfId="19951"/>
    <cellStyle name="Normal 3 3 6 2 3 3 3 2" xfId="48686"/>
    <cellStyle name="Normal 3 3 6 2 3 3 4" xfId="34362"/>
    <cellStyle name="Normal 3 3 6 2 3 4" xfId="9149"/>
    <cellStyle name="Normal 3 3 6 2 3 4 2" xfId="23532"/>
    <cellStyle name="Normal 3 3 6 2 3 4 2 2" xfId="52267"/>
    <cellStyle name="Normal 3 3 6 2 3 4 3" xfId="37943"/>
    <cellStyle name="Normal 3 3 6 2 3 5" xfId="16369"/>
    <cellStyle name="Normal 3 3 6 2 3 5 2" xfId="45105"/>
    <cellStyle name="Normal 3 3 6 2 3 6" xfId="30781"/>
    <cellStyle name="Normal 3 3 6 2 4" xfId="2711"/>
    <cellStyle name="Normal 3 3 6 2 4 2" xfId="6371"/>
    <cellStyle name="Normal 3 3 6 2 4 2 2" xfId="13631"/>
    <cellStyle name="Normal 3 3 6 2 4 2 2 2" xfId="28009"/>
    <cellStyle name="Normal 3 3 6 2 4 2 2 2 2" xfId="56743"/>
    <cellStyle name="Normal 3 3 6 2 4 2 2 3" xfId="42419"/>
    <cellStyle name="Normal 3 3 6 2 4 2 3" xfId="20846"/>
    <cellStyle name="Normal 3 3 6 2 4 2 3 2" xfId="49581"/>
    <cellStyle name="Normal 3 3 6 2 4 2 4" xfId="35257"/>
    <cellStyle name="Normal 3 3 6 2 4 3" xfId="10044"/>
    <cellStyle name="Normal 3 3 6 2 4 3 2" xfId="24427"/>
    <cellStyle name="Normal 3 3 6 2 4 3 2 2" xfId="53162"/>
    <cellStyle name="Normal 3 3 6 2 4 3 3" xfId="38838"/>
    <cellStyle name="Normal 3 3 6 2 4 4" xfId="17264"/>
    <cellStyle name="Normal 3 3 6 2 4 4 2" xfId="46000"/>
    <cellStyle name="Normal 3 3 6 2 4 5" xfId="31676"/>
    <cellStyle name="Normal 3 3 6 2 5" xfId="4576"/>
    <cellStyle name="Normal 3 3 6 2 5 2" xfId="11841"/>
    <cellStyle name="Normal 3 3 6 2 5 2 2" xfId="26219"/>
    <cellStyle name="Normal 3 3 6 2 5 2 2 2" xfId="54953"/>
    <cellStyle name="Normal 3 3 6 2 5 2 3" xfId="40629"/>
    <cellStyle name="Normal 3 3 6 2 5 3" xfId="19056"/>
    <cellStyle name="Normal 3 3 6 2 5 3 2" xfId="47791"/>
    <cellStyle name="Normal 3 3 6 2 5 4" xfId="33467"/>
    <cellStyle name="Normal 3 3 6 2 6" xfId="8248"/>
    <cellStyle name="Normal 3 3 6 2 6 2" xfId="22637"/>
    <cellStyle name="Normal 3 3 6 2 6 2 2" xfId="51372"/>
    <cellStyle name="Normal 3 3 6 2 6 3" xfId="37048"/>
    <cellStyle name="Normal 3 3 6 2 7" xfId="15474"/>
    <cellStyle name="Normal 3 3 6 2 7 2" xfId="44210"/>
    <cellStyle name="Normal 3 3 6 2 8" xfId="29886"/>
    <cellStyle name="Normal 3 3 6 3" xfId="1055"/>
    <cellStyle name="Normal 3 3 6 3 2" xfId="2038"/>
    <cellStyle name="Normal 3 3 6 3 2 2" xfId="3830"/>
    <cellStyle name="Normal 3 3 6 3 2 2 2" xfId="7489"/>
    <cellStyle name="Normal 3 3 6 3 2 2 2 2" xfId="14749"/>
    <cellStyle name="Normal 3 3 6 3 2 2 2 2 2" xfId="29127"/>
    <cellStyle name="Normal 3 3 6 3 2 2 2 2 2 2" xfId="57861"/>
    <cellStyle name="Normal 3 3 6 3 2 2 2 2 3" xfId="43537"/>
    <cellStyle name="Normal 3 3 6 3 2 2 2 3" xfId="21964"/>
    <cellStyle name="Normal 3 3 6 3 2 2 2 3 2" xfId="50699"/>
    <cellStyle name="Normal 3 3 6 3 2 2 2 4" xfId="36375"/>
    <cellStyle name="Normal 3 3 6 3 2 2 3" xfId="11162"/>
    <cellStyle name="Normal 3 3 6 3 2 2 3 2" xfId="25545"/>
    <cellStyle name="Normal 3 3 6 3 2 2 3 2 2" xfId="54280"/>
    <cellStyle name="Normal 3 3 6 3 2 2 3 3" xfId="39956"/>
    <cellStyle name="Normal 3 3 6 3 2 2 4" xfId="18382"/>
    <cellStyle name="Normal 3 3 6 3 2 2 4 2" xfId="47118"/>
    <cellStyle name="Normal 3 3 6 3 2 2 5" xfId="32794"/>
    <cellStyle name="Normal 3 3 6 3 2 3" xfId="5699"/>
    <cellStyle name="Normal 3 3 6 3 2 3 2" xfId="12959"/>
    <cellStyle name="Normal 3 3 6 3 2 3 2 2" xfId="27337"/>
    <cellStyle name="Normal 3 3 6 3 2 3 2 2 2" xfId="56071"/>
    <cellStyle name="Normal 3 3 6 3 2 3 2 3" xfId="41747"/>
    <cellStyle name="Normal 3 3 6 3 2 3 3" xfId="20174"/>
    <cellStyle name="Normal 3 3 6 3 2 3 3 2" xfId="48909"/>
    <cellStyle name="Normal 3 3 6 3 2 3 4" xfId="34585"/>
    <cellStyle name="Normal 3 3 6 3 2 4" xfId="9372"/>
    <cellStyle name="Normal 3 3 6 3 2 4 2" xfId="23755"/>
    <cellStyle name="Normal 3 3 6 3 2 4 2 2" xfId="52490"/>
    <cellStyle name="Normal 3 3 6 3 2 4 3" xfId="38166"/>
    <cellStyle name="Normal 3 3 6 3 2 5" xfId="16592"/>
    <cellStyle name="Normal 3 3 6 3 2 5 2" xfId="45328"/>
    <cellStyle name="Normal 3 3 6 3 2 6" xfId="31004"/>
    <cellStyle name="Normal 3 3 6 3 3" xfId="2934"/>
    <cellStyle name="Normal 3 3 6 3 3 2" xfId="6594"/>
    <cellStyle name="Normal 3 3 6 3 3 2 2" xfId="13854"/>
    <cellStyle name="Normal 3 3 6 3 3 2 2 2" xfId="28232"/>
    <cellStyle name="Normal 3 3 6 3 3 2 2 2 2" xfId="56966"/>
    <cellStyle name="Normal 3 3 6 3 3 2 2 3" xfId="42642"/>
    <cellStyle name="Normal 3 3 6 3 3 2 3" xfId="21069"/>
    <cellStyle name="Normal 3 3 6 3 3 2 3 2" xfId="49804"/>
    <cellStyle name="Normal 3 3 6 3 3 2 4" xfId="35480"/>
    <cellStyle name="Normal 3 3 6 3 3 3" xfId="10267"/>
    <cellStyle name="Normal 3 3 6 3 3 3 2" xfId="24650"/>
    <cellStyle name="Normal 3 3 6 3 3 3 2 2" xfId="53385"/>
    <cellStyle name="Normal 3 3 6 3 3 3 3" xfId="39061"/>
    <cellStyle name="Normal 3 3 6 3 3 4" xfId="17487"/>
    <cellStyle name="Normal 3 3 6 3 3 4 2" xfId="46223"/>
    <cellStyle name="Normal 3 3 6 3 3 5" xfId="31899"/>
    <cellStyle name="Normal 3 3 6 3 4" xfId="4799"/>
    <cellStyle name="Normal 3 3 6 3 4 2" xfId="12064"/>
    <cellStyle name="Normal 3 3 6 3 4 2 2" xfId="26442"/>
    <cellStyle name="Normal 3 3 6 3 4 2 2 2" xfId="55176"/>
    <cellStyle name="Normal 3 3 6 3 4 2 3" xfId="40852"/>
    <cellStyle name="Normal 3 3 6 3 4 3" xfId="19279"/>
    <cellStyle name="Normal 3 3 6 3 4 3 2" xfId="48014"/>
    <cellStyle name="Normal 3 3 6 3 4 4" xfId="33690"/>
    <cellStyle name="Normal 3 3 6 3 5" xfId="8471"/>
    <cellStyle name="Normal 3 3 6 3 5 2" xfId="22860"/>
    <cellStyle name="Normal 3 3 6 3 5 2 2" xfId="51595"/>
    <cellStyle name="Normal 3 3 6 3 5 3" xfId="37271"/>
    <cellStyle name="Normal 3 3 6 3 6" xfId="15697"/>
    <cellStyle name="Normal 3 3 6 3 6 2" xfId="44433"/>
    <cellStyle name="Normal 3 3 6 3 7" xfId="30109"/>
    <cellStyle name="Normal 3 3 6 4" xfId="1585"/>
    <cellStyle name="Normal 3 3 6 4 2" xfId="3383"/>
    <cellStyle name="Normal 3 3 6 4 2 2" xfId="7042"/>
    <cellStyle name="Normal 3 3 6 4 2 2 2" xfId="14302"/>
    <cellStyle name="Normal 3 3 6 4 2 2 2 2" xfId="28680"/>
    <cellStyle name="Normal 3 3 6 4 2 2 2 2 2" xfId="57414"/>
    <cellStyle name="Normal 3 3 6 4 2 2 2 3" xfId="43090"/>
    <cellStyle name="Normal 3 3 6 4 2 2 3" xfId="21517"/>
    <cellStyle name="Normal 3 3 6 4 2 2 3 2" xfId="50252"/>
    <cellStyle name="Normal 3 3 6 4 2 2 4" xfId="35928"/>
    <cellStyle name="Normal 3 3 6 4 2 3" xfId="10715"/>
    <cellStyle name="Normal 3 3 6 4 2 3 2" xfId="25098"/>
    <cellStyle name="Normal 3 3 6 4 2 3 2 2" xfId="53833"/>
    <cellStyle name="Normal 3 3 6 4 2 3 3" xfId="39509"/>
    <cellStyle name="Normal 3 3 6 4 2 4" xfId="17935"/>
    <cellStyle name="Normal 3 3 6 4 2 4 2" xfId="46671"/>
    <cellStyle name="Normal 3 3 6 4 2 5" xfId="32347"/>
    <cellStyle name="Normal 3 3 6 4 3" xfId="5252"/>
    <cellStyle name="Normal 3 3 6 4 3 2" xfId="12512"/>
    <cellStyle name="Normal 3 3 6 4 3 2 2" xfId="26890"/>
    <cellStyle name="Normal 3 3 6 4 3 2 2 2" xfId="55624"/>
    <cellStyle name="Normal 3 3 6 4 3 2 3" xfId="41300"/>
    <cellStyle name="Normal 3 3 6 4 3 3" xfId="19727"/>
    <cellStyle name="Normal 3 3 6 4 3 3 2" xfId="48462"/>
    <cellStyle name="Normal 3 3 6 4 3 4" xfId="34138"/>
    <cellStyle name="Normal 3 3 6 4 4" xfId="8925"/>
    <cellStyle name="Normal 3 3 6 4 4 2" xfId="23308"/>
    <cellStyle name="Normal 3 3 6 4 4 2 2" xfId="52043"/>
    <cellStyle name="Normal 3 3 6 4 4 3" xfId="37719"/>
    <cellStyle name="Normal 3 3 6 4 5" xfId="16145"/>
    <cellStyle name="Normal 3 3 6 4 5 2" xfId="44881"/>
    <cellStyle name="Normal 3 3 6 4 6" xfId="30557"/>
    <cellStyle name="Normal 3 3 6 5" xfId="2487"/>
    <cellStyle name="Normal 3 3 6 5 2" xfId="6147"/>
    <cellStyle name="Normal 3 3 6 5 2 2" xfId="13407"/>
    <cellStyle name="Normal 3 3 6 5 2 2 2" xfId="27785"/>
    <cellStyle name="Normal 3 3 6 5 2 2 2 2" xfId="56519"/>
    <cellStyle name="Normal 3 3 6 5 2 2 3" xfId="42195"/>
    <cellStyle name="Normal 3 3 6 5 2 3" xfId="20622"/>
    <cellStyle name="Normal 3 3 6 5 2 3 2" xfId="49357"/>
    <cellStyle name="Normal 3 3 6 5 2 4" xfId="35033"/>
    <cellStyle name="Normal 3 3 6 5 3" xfId="9820"/>
    <cellStyle name="Normal 3 3 6 5 3 2" xfId="24203"/>
    <cellStyle name="Normal 3 3 6 5 3 2 2" xfId="52938"/>
    <cellStyle name="Normal 3 3 6 5 3 3" xfId="38614"/>
    <cellStyle name="Normal 3 3 6 5 4" xfId="17040"/>
    <cellStyle name="Normal 3 3 6 5 4 2" xfId="45776"/>
    <cellStyle name="Normal 3 3 6 5 5" xfId="31452"/>
    <cellStyle name="Normal 3 3 6 6" xfId="4349"/>
    <cellStyle name="Normal 3 3 6 6 2" xfId="11617"/>
    <cellStyle name="Normal 3 3 6 6 2 2" xfId="25995"/>
    <cellStyle name="Normal 3 3 6 6 2 2 2" xfId="54729"/>
    <cellStyle name="Normal 3 3 6 6 2 3" xfId="40405"/>
    <cellStyle name="Normal 3 3 6 6 3" xfId="18832"/>
    <cellStyle name="Normal 3 3 6 6 3 2" xfId="47567"/>
    <cellStyle name="Normal 3 3 6 6 4" xfId="33243"/>
    <cellStyle name="Normal 3 3 6 7" xfId="8019"/>
    <cellStyle name="Normal 3 3 6 7 2" xfId="22413"/>
    <cellStyle name="Normal 3 3 6 7 2 2" xfId="51148"/>
    <cellStyle name="Normal 3 3 6 7 3" xfId="36824"/>
    <cellStyle name="Normal 3 3 6 8" xfId="15250"/>
    <cellStyle name="Normal 3 3 6 8 2" xfId="43986"/>
    <cellStyle name="Normal 3 3 6 9" xfId="29662"/>
    <cellStyle name="Normal 3 3 7" xfId="716"/>
    <cellStyle name="Normal 3 3 7 2" xfId="1167"/>
    <cellStyle name="Normal 3 3 7 2 2" xfId="2150"/>
    <cellStyle name="Normal 3 3 7 2 2 2" xfId="3942"/>
    <cellStyle name="Normal 3 3 7 2 2 2 2" xfId="7601"/>
    <cellStyle name="Normal 3 3 7 2 2 2 2 2" xfId="14861"/>
    <cellStyle name="Normal 3 3 7 2 2 2 2 2 2" xfId="29239"/>
    <cellStyle name="Normal 3 3 7 2 2 2 2 2 2 2" xfId="57973"/>
    <cellStyle name="Normal 3 3 7 2 2 2 2 2 3" xfId="43649"/>
    <cellStyle name="Normal 3 3 7 2 2 2 2 3" xfId="22076"/>
    <cellStyle name="Normal 3 3 7 2 2 2 2 3 2" xfId="50811"/>
    <cellStyle name="Normal 3 3 7 2 2 2 2 4" xfId="36487"/>
    <cellStyle name="Normal 3 3 7 2 2 2 3" xfId="11274"/>
    <cellStyle name="Normal 3 3 7 2 2 2 3 2" xfId="25657"/>
    <cellStyle name="Normal 3 3 7 2 2 2 3 2 2" xfId="54392"/>
    <cellStyle name="Normal 3 3 7 2 2 2 3 3" xfId="40068"/>
    <cellStyle name="Normal 3 3 7 2 2 2 4" xfId="18494"/>
    <cellStyle name="Normal 3 3 7 2 2 2 4 2" xfId="47230"/>
    <cellStyle name="Normal 3 3 7 2 2 2 5" xfId="32906"/>
    <cellStyle name="Normal 3 3 7 2 2 3" xfId="5811"/>
    <cellStyle name="Normal 3 3 7 2 2 3 2" xfId="13071"/>
    <cellStyle name="Normal 3 3 7 2 2 3 2 2" xfId="27449"/>
    <cellStyle name="Normal 3 3 7 2 2 3 2 2 2" xfId="56183"/>
    <cellStyle name="Normal 3 3 7 2 2 3 2 3" xfId="41859"/>
    <cellStyle name="Normal 3 3 7 2 2 3 3" xfId="20286"/>
    <cellStyle name="Normal 3 3 7 2 2 3 3 2" xfId="49021"/>
    <cellStyle name="Normal 3 3 7 2 2 3 4" xfId="34697"/>
    <cellStyle name="Normal 3 3 7 2 2 4" xfId="9484"/>
    <cellStyle name="Normal 3 3 7 2 2 4 2" xfId="23867"/>
    <cellStyle name="Normal 3 3 7 2 2 4 2 2" xfId="52602"/>
    <cellStyle name="Normal 3 3 7 2 2 4 3" xfId="38278"/>
    <cellStyle name="Normal 3 3 7 2 2 5" xfId="16704"/>
    <cellStyle name="Normal 3 3 7 2 2 5 2" xfId="45440"/>
    <cellStyle name="Normal 3 3 7 2 2 6" xfId="31116"/>
    <cellStyle name="Normal 3 3 7 2 3" xfId="3046"/>
    <cellStyle name="Normal 3 3 7 2 3 2" xfId="6706"/>
    <cellStyle name="Normal 3 3 7 2 3 2 2" xfId="13966"/>
    <cellStyle name="Normal 3 3 7 2 3 2 2 2" xfId="28344"/>
    <cellStyle name="Normal 3 3 7 2 3 2 2 2 2" xfId="57078"/>
    <cellStyle name="Normal 3 3 7 2 3 2 2 3" xfId="42754"/>
    <cellStyle name="Normal 3 3 7 2 3 2 3" xfId="21181"/>
    <cellStyle name="Normal 3 3 7 2 3 2 3 2" xfId="49916"/>
    <cellStyle name="Normal 3 3 7 2 3 2 4" xfId="35592"/>
    <cellStyle name="Normal 3 3 7 2 3 3" xfId="10379"/>
    <cellStyle name="Normal 3 3 7 2 3 3 2" xfId="24762"/>
    <cellStyle name="Normal 3 3 7 2 3 3 2 2" xfId="53497"/>
    <cellStyle name="Normal 3 3 7 2 3 3 3" xfId="39173"/>
    <cellStyle name="Normal 3 3 7 2 3 4" xfId="17599"/>
    <cellStyle name="Normal 3 3 7 2 3 4 2" xfId="46335"/>
    <cellStyle name="Normal 3 3 7 2 3 5" xfId="32011"/>
    <cellStyle name="Normal 3 3 7 2 4" xfId="4911"/>
    <cellStyle name="Normal 3 3 7 2 4 2" xfId="12176"/>
    <cellStyle name="Normal 3 3 7 2 4 2 2" xfId="26554"/>
    <cellStyle name="Normal 3 3 7 2 4 2 2 2" xfId="55288"/>
    <cellStyle name="Normal 3 3 7 2 4 2 3" xfId="40964"/>
    <cellStyle name="Normal 3 3 7 2 4 3" xfId="19391"/>
    <cellStyle name="Normal 3 3 7 2 4 3 2" xfId="48126"/>
    <cellStyle name="Normal 3 3 7 2 4 4" xfId="33802"/>
    <cellStyle name="Normal 3 3 7 2 5" xfId="8583"/>
    <cellStyle name="Normal 3 3 7 2 5 2" xfId="22972"/>
    <cellStyle name="Normal 3 3 7 2 5 2 2" xfId="51707"/>
    <cellStyle name="Normal 3 3 7 2 5 3" xfId="37383"/>
    <cellStyle name="Normal 3 3 7 2 6" xfId="15809"/>
    <cellStyle name="Normal 3 3 7 2 6 2" xfId="44545"/>
    <cellStyle name="Normal 3 3 7 2 7" xfId="30221"/>
    <cellStyle name="Normal 3 3 7 3" xfId="1703"/>
    <cellStyle name="Normal 3 3 7 3 2" xfId="3495"/>
    <cellStyle name="Normal 3 3 7 3 2 2" xfId="7154"/>
    <cellStyle name="Normal 3 3 7 3 2 2 2" xfId="14414"/>
    <cellStyle name="Normal 3 3 7 3 2 2 2 2" xfId="28792"/>
    <cellStyle name="Normal 3 3 7 3 2 2 2 2 2" xfId="57526"/>
    <cellStyle name="Normal 3 3 7 3 2 2 2 3" xfId="43202"/>
    <cellStyle name="Normal 3 3 7 3 2 2 3" xfId="21629"/>
    <cellStyle name="Normal 3 3 7 3 2 2 3 2" xfId="50364"/>
    <cellStyle name="Normal 3 3 7 3 2 2 4" xfId="36040"/>
    <cellStyle name="Normal 3 3 7 3 2 3" xfId="10827"/>
    <cellStyle name="Normal 3 3 7 3 2 3 2" xfId="25210"/>
    <cellStyle name="Normal 3 3 7 3 2 3 2 2" xfId="53945"/>
    <cellStyle name="Normal 3 3 7 3 2 3 3" xfId="39621"/>
    <cellStyle name="Normal 3 3 7 3 2 4" xfId="18047"/>
    <cellStyle name="Normal 3 3 7 3 2 4 2" xfId="46783"/>
    <cellStyle name="Normal 3 3 7 3 2 5" xfId="32459"/>
    <cellStyle name="Normal 3 3 7 3 3" xfId="5364"/>
    <cellStyle name="Normal 3 3 7 3 3 2" xfId="12624"/>
    <cellStyle name="Normal 3 3 7 3 3 2 2" xfId="27002"/>
    <cellStyle name="Normal 3 3 7 3 3 2 2 2" xfId="55736"/>
    <cellStyle name="Normal 3 3 7 3 3 2 3" xfId="41412"/>
    <cellStyle name="Normal 3 3 7 3 3 3" xfId="19839"/>
    <cellStyle name="Normal 3 3 7 3 3 3 2" xfId="48574"/>
    <cellStyle name="Normal 3 3 7 3 3 4" xfId="34250"/>
    <cellStyle name="Normal 3 3 7 3 4" xfId="9037"/>
    <cellStyle name="Normal 3 3 7 3 4 2" xfId="23420"/>
    <cellStyle name="Normal 3 3 7 3 4 2 2" xfId="52155"/>
    <cellStyle name="Normal 3 3 7 3 4 3" xfId="37831"/>
    <cellStyle name="Normal 3 3 7 3 5" xfId="16257"/>
    <cellStyle name="Normal 3 3 7 3 5 2" xfId="44993"/>
    <cellStyle name="Normal 3 3 7 3 6" xfId="30669"/>
    <cellStyle name="Normal 3 3 7 4" xfId="2599"/>
    <cellStyle name="Normal 3 3 7 4 2" xfId="6259"/>
    <cellStyle name="Normal 3 3 7 4 2 2" xfId="13519"/>
    <cellStyle name="Normal 3 3 7 4 2 2 2" xfId="27897"/>
    <cellStyle name="Normal 3 3 7 4 2 2 2 2" xfId="56631"/>
    <cellStyle name="Normal 3 3 7 4 2 2 3" xfId="42307"/>
    <cellStyle name="Normal 3 3 7 4 2 3" xfId="20734"/>
    <cellStyle name="Normal 3 3 7 4 2 3 2" xfId="49469"/>
    <cellStyle name="Normal 3 3 7 4 2 4" xfId="35145"/>
    <cellStyle name="Normal 3 3 7 4 3" xfId="9932"/>
    <cellStyle name="Normal 3 3 7 4 3 2" xfId="24315"/>
    <cellStyle name="Normal 3 3 7 4 3 2 2" xfId="53050"/>
    <cellStyle name="Normal 3 3 7 4 3 3" xfId="38726"/>
    <cellStyle name="Normal 3 3 7 4 4" xfId="17152"/>
    <cellStyle name="Normal 3 3 7 4 4 2" xfId="45888"/>
    <cellStyle name="Normal 3 3 7 4 5" xfId="31564"/>
    <cellStyle name="Normal 3 3 7 5" xfId="4463"/>
    <cellStyle name="Normal 3 3 7 5 2" xfId="11729"/>
    <cellStyle name="Normal 3 3 7 5 2 2" xfId="26107"/>
    <cellStyle name="Normal 3 3 7 5 2 2 2" xfId="54841"/>
    <cellStyle name="Normal 3 3 7 5 2 3" xfId="40517"/>
    <cellStyle name="Normal 3 3 7 5 3" xfId="18944"/>
    <cellStyle name="Normal 3 3 7 5 3 2" xfId="47679"/>
    <cellStyle name="Normal 3 3 7 5 4" xfId="33355"/>
    <cellStyle name="Normal 3 3 7 6" xfId="8136"/>
    <cellStyle name="Normal 3 3 7 6 2" xfId="22525"/>
    <cellStyle name="Normal 3 3 7 6 2 2" xfId="51260"/>
    <cellStyle name="Normal 3 3 7 6 3" xfId="36936"/>
    <cellStyle name="Normal 3 3 7 7" xfId="15362"/>
    <cellStyle name="Normal 3 3 7 7 2" xfId="44098"/>
    <cellStyle name="Normal 3 3 7 8" xfId="29774"/>
    <cellStyle name="Normal 3 3 8" xfId="943"/>
    <cellStyle name="Normal 3 3 8 2" xfId="1926"/>
    <cellStyle name="Normal 3 3 8 2 2" xfId="3718"/>
    <cellStyle name="Normal 3 3 8 2 2 2" xfId="7377"/>
    <cellStyle name="Normal 3 3 8 2 2 2 2" xfId="14637"/>
    <cellStyle name="Normal 3 3 8 2 2 2 2 2" xfId="29015"/>
    <cellStyle name="Normal 3 3 8 2 2 2 2 2 2" xfId="57749"/>
    <cellStyle name="Normal 3 3 8 2 2 2 2 3" xfId="43425"/>
    <cellStyle name="Normal 3 3 8 2 2 2 3" xfId="21852"/>
    <cellStyle name="Normal 3 3 8 2 2 2 3 2" xfId="50587"/>
    <cellStyle name="Normal 3 3 8 2 2 2 4" xfId="36263"/>
    <cellStyle name="Normal 3 3 8 2 2 3" xfId="11050"/>
    <cellStyle name="Normal 3 3 8 2 2 3 2" xfId="25433"/>
    <cellStyle name="Normal 3 3 8 2 2 3 2 2" xfId="54168"/>
    <cellStyle name="Normal 3 3 8 2 2 3 3" xfId="39844"/>
    <cellStyle name="Normal 3 3 8 2 2 4" xfId="18270"/>
    <cellStyle name="Normal 3 3 8 2 2 4 2" xfId="47006"/>
    <cellStyle name="Normal 3 3 8 2 2 5" xfId="32682"/>
    <cellStyle name="Normal 3 3 8 2 3" xfId="5587"/>
    <cellStyle name="Normal 3 3 8 2 3 2" xfId="12847"/>
    <cellStyle name="Normal 3 3 8 2 3 2 2" xfId="27225"/>
    <cellStyle name="Normal 3 3 8 2 3 2 2 2" xfId="55959"/>
    <cellStyle name="Normal 3 3 8 2 3 2 3" xfId="41635"/>
    <cellStyle name="Normal 3 3 8 2 3 3" xfId="20062"/>
    <cellStyle name="Normal 3 3 8 2 3 3 2" xfId="48797"/>
    <cellStyle name="Normal 3 3 8 2 3 4" xfId="34473"/>
    <cellStyle name="Normal 3 3 8 2 4" xfId="9260"/>
    <cellStyle name="Normal 3 3 8 2 4 2" xfId="23643"/>
    <cellStyle name="Normal 3 3 8 2 4 2 2" xfId="52378"/>
    <cellStyle name="Normal 3 3 8 2 4 3" xfId="38054"/>
    <cellStyle name="Normal 3 3 8 2 5" xfId="16480"/>
    <cellStyle name="Normal 3 3 8 2 5 2" xfId="45216"/>
    <cellStyle name="Normal 3 3 8 2 6" xfId="30892"/>
    <cellStyle name="Normal 3 3 8 3" xfId="2822"/>
    <cellStyle name="Normal 3 3 8 3 2" xfId="6482"/>
    <cellStyle name="Normal 3 3 8 3 2 2" xfId="13742"/>
    <cellStyle name="Normal 3 3 8 3 2 2 2" xfId="28120"/>
    <cellStyle name="Normal 3 3 8 3 2 2 2 2" xfId="56854"/>
    <cellStyle name="Normal 3 3 8 3 2 2 3" xfId="42530"/>
    <cellStyle name="Normal 3 3 8 3 2 3" xfId="20957"/>
    <cellStyle name="Normal 3 3 8 3 2 3 2" xfId="49692"/>
    <cellStyle name="Normal 3 3 8 3 2 4" xfId="35368"/>
    <cellStyle name="Normal 3 3 8 3 3" xfId="10155"/>
    <cellStyle name="Normal 3 3 8 3 3 2" xfId="24538"/>
    <cellStyle name="Normal 3 3 8 3 3 2 2" xfId="53273"/>
    <cellStyle name="Normal 3 3 8 3 3 3" xfId="38949"/>
    <cellStyle name="Normal 3 3 8 3 4" xfId="17375"/>
    <cellStyle name="Normal 3 3 8 3 4 2" xfId="46111"/>
    <cellStyle name="Normal 3 3 8 3 5" xfId="31787"/>
    <cellStyle name="Normal 3 3 8 4" xfId="4687"/>
    <cellStyle name="Normal 3 3 8 4 2" xfId="11952"/>
    <cellStyle name="Normal 3 3 8 4 2 2" xfId="26330"/>
    <cellStyle name="Normal 3 3 8 4 2 2 2" xfId="55064"/>
    <cellStyle name="Normal 3 3 8 4 2 3" xfId="40740"/>
    <cellStyle name="Normal 3 3 8 4 3" xfId="19167"/>
    <cellStyle name="Normal 3 3 8 4 3 2" xfId="47902"/>
    <cellStyle name="Normal 3 3 8 4 4" xfId="33578"/>
    <cellStyle name="Normal 3 3 8 5" xfId="8359"/>
    <cellStyle name="Normal 3 3 8 5 2" xfId="22748"/>
    <cellStyle name="Normal 3 3 8 5 2 2" xfId="51483"/>
    <cellStyle name="Normal 3 3 8 5 3" xfId="37159"/>
    <cellStyle name="Normal 3 3 8 6" xfId="15585"/>
    <cellStyle name="Normal 3 3 8 6 2" xfId="44321"/>
    <cellStyle name="Normal 3 3 8 7" xfId="29997"/>
    <cellStyle name="Normal 3 3 9" xfId="1443"/>
    <cellStyle name="Normal 3 3 9 2" xfId="3271"/>
    <cellStyle name="Normal 3 3 9 2 2" xfId="6930"/>
    <cellStyle name="Normal 3 3 9 2 2 2" xfId="14190"/>
    <cellStyle name="Normal 3 3 9 2 2 2 2" xfId="28568"/>
    <cellStyle name="Normal 3 3 9 2 2 2 2 2" xfId="57302"/>
    <cellStyle name="Normal 3 3 9 2 2 2 3" xfId="42978"/>
    <cellStyle name="Normal 3 3 9 2 2 3" xfId="21405"/>
    <cellStyle name="Normal 3 3 9 2 2 3 2" xfId="50140"/>
    <cellStyle name="Normal 3 3 9 2 2 4" xfId="35816"/>
    <cellStyle name="Normal 3 3 9 2 3" xfId="10603"/>
    <cellStyle name="Normal 3 3 9 2 3 2" xfId="24986"/>
    <cellStyle name="Normal 3 3 9 2 3 2 2" xfId="53721"/>
    <cellStyle name="Normal 3 3 9 2 3 3" xfId="39397"/>
    <cellStyle name="Normal 3 3 9 2 4" xfId="17823"/>
    <cellStyle name="Normal 3 3 9 2 4 2" xfId="46559"/>
    <cellStyle name="Normal 3 3 9 2 5" xfId="32235"/>
    <cellStyle name="Normal 3 3 9 3" xfId="5138"/>
    <cellStyle name="Normal 3 3 9 3 2" xfId="12400"/>
    <cellStyle name="Normal 3 3 9 3 2 2" xfId="26778"/>
    <cellStyle name="Normal 3 3 9 3 2 2 2" xfId="55512"/>
    <cellStyle name="Normal 3 3 9 3 2 3" xfId="41188"/>
    <cellStyle name="Normal 3 3 9 3 3" xfId="19615"/>
    <cellStyle name="Normal 3 3 9 3 3 2" xfId="48350"/>
    <cellStyle name="Normal 3 3 9 3 4" xfId="34026"/>
    <cellStyle name="Normal 3 3 9 4" xfId="8810"/>
    <cellStyle name="Normal 3 3 9 4 2" xfId="23196"/>
    <cellStyle name="Normal 3 3 9 4 2 2" xfId="51931"/>
    <cellStyle name="Normal 3 3 9 4 3" xfId="37607"/>
    <cellStyle name="Normal 3 3 9 5" xfId="16033"/>
    <cellStyle name="Normal 3 3 9 5 2" xfId="44769"/>
    <cellStyle name="Normal 3 3 9 6" xfId="30445"/>
    <cellStyle name="Normal 3 4" xfId="186"/>
    <cellStyle name="Normal 3 4 10" xfId="4226"/>
    <cellStyle name="Normal 3 4 10 2" xfId="11507"/>
    <cellStyle name="Normal 3 4 10 2 2" xfId="25887"/>
    <cellStyle name="Normal 3 4 10 2 2 2" xfId="54621"/>
    <cellStyle name="Normal 3 4 10 2 3" xfId="40297"/>
    <cellStyle name="Normal 3 4 10 3" xfId="18724"/>
    <cellStyle name="Normal 3 4 10 3 2" xfId="47459"/>
    <cellStyle name="Normal 3 4 10 4" xfId="33135"/>
    <cellStyle name="Normal 3 4 11" xfId="7895"/>
    <cellStyle name="Normal 3 4 11 2" xfId="22305"/>
    <cellStyle name="Normal 3 4 11 2 2" xfId="51040"/>
    <cellStyle name="Normal 3 4 11 3" xfId="36716"/>
    <cellStyle name="Normal 3 4 12" xfId="15142"/>
    <cellStyle name="Normal 3 4 12 2" xfId="43878"/>
    <cellStyle name="Normal 3 4 13" xfId="29554"/>
    <cellStyle name="Normal 3 4 2" xfId="288"/>
    <cellStyle name="Normal 3 4 2 10" xfId="7915"/>
    <cellStyle name="Normal 3 4 2 10 2" xfId="22319"/>
    <cellStyle name="Normal 3 4 2 10 2 2" xfId="51054"/>
    <cellStyle name="Normal 3 4 2 10 3" xfId="36730"/>
    <cellStyle name="Normal 3 4 2 11" xfId="15156"/>
    <cellStyle name="Normal 3 4 2 11 2" xfId="43892"/>
    <cellStyle name="Normal 3 4 2 12" xfId="29568"/>
    <cellStyle name="Normal 3 4 2 2" xfId="362"/>
    <cellStyle name="Normal 3 4 2 2 10" xfId="15184"/>
    <cellStyle name="Normal 3 4 2 2 10 2" xfId="43920"/>
    <cellStyle name="Normal 3 4 2 2 11" xfId="29596"/>
    <cellStyle name="Normal 3 4 2 2 2" xfId="462"/>
    <cellStyle name="Normal 3 4 2 2 2 10" xfId="29652"/>
    <cellStyle name="Normal 3 4 2 2 2 2" xfId="662"/>
    <cellStyle name="Normal 3 4 2 2 2 2 2" xfId="934"/>
    <cellStyle name="Normal 3 4 2 2 2 2 2 2" xfId="1381"/>
    <cellStyle name="Normal 3 4 2 2 2 2 2 2 2" xfId="2364"/>
    <cellStyle name="Normal 3 4 2 2 2 2 2 2 2 2" xfId="4156"/>
    <cellStyle name="Normal 3 4 2 2 2 2 2 2 2 2 2" xfId="7815"/>
    <cellStyle name="Normal 3 4 2 2 2 2 2 2 2 2 2 2" xfId="15075"/>
    <cellStyle name="Normal 3 4 2 2 2 2 2 2 2 2 2 2 2" xfId="29453"/>
    <cellStyle name="Normal 3 4 2 2 2 2 2 2 2 2 2 2 2 2" xfId="58187"/>
    <cellStyle name="Normal 3 4 2 2 2 2 2 2 2 2 2 2 3" xfId="43863"/>
    <cellStyle name="Normal 3 4 2 2 2 2 2 2 2 2 2 3" xfId="22290"/>
    <cellStyle name="Normal 3 4 2 2 2 2 2 2 2 2 2 3 2" xfId="51025"/>
    <cellStyle name="Normal 3 4 2 2 2 2 2 2 2 2 2 4" xfId="36701"/>
    <cellStyle name="Normal 3 4 2 2 2 2 2 2 2 2 3" xfId="11488"/>
    <cellStyle name="Normal 3 4 2 2 2 2 2 2 2 2 3 2" xfId="25871"/>
    <cellStyle name="Normal 3 4 2 2 2 2 2 2 2 2 3 2 2" xfId="54606"/>
    <cellStyle name="Normal 3 4 2 2 2 2 2 2 2 2 3 3" xfId="40282"/>
    <cellStyle name="Normal 3 4 2 2 2 2 2 2 2 2 4" xfId="18708"/>
    <cellStyle name="Normal 3 4 2 2 2 2 2 2 2 2 4 2" xfId="47444"/>
    <cellStyle name="Normal 3 4 2 2 2 2 2 2 2 2 5" xfId="33120"/>
    <cellStyle name="Normal 3 4 2 2 2 2 2 2 2 3" xfId="6025"/>
    <cellStyle name="Normal 3 4 2 2 2 2 2 2 2 3 2" xfId="13285"/>
    <cellStyle name="Normal 3 4 2 2 2 2 2 2 2 3 2 2" xfId="27663"/>
    <cellStyle name="Normal 3 4 2 2 2 2 2 2 2 3 2 2 2" xfId="56397"/>
    <cellStyle name="Normal 3 4 2 2 2 2 2 2 2 3 2 3" xfId="42073"/>
    <cellStyle name="Normal 3 4 2 2 2 2 2 2 2 3 3" xfId="20500"/>
    <cellStyle name="Normal 3 4 2 2 2 2 2 2 2 3 3 2" xfId="49235"/>
    <cellStyle name="Normal 3 4 2 2 2 2 2 2 2 3 4" xfId="34911"/>
    <cellStyle name="Normal 3 4 2 2 2 2 2 2 2 4" xfId="9698"/>
    <cellStyle name="Normal 3 4 2 2 2 2 2 2 2 4 2" xfId="24081"/>
    <cellStyle name="Normal 3 4 2 2 2 2 2 2 2 4 2 2" xfId="52816"/>
    <cellStyle name="Normal 3 4 2 2 2 2 2 2 2 4 3" xfId="38492"/>
    <cellStyle name="Normal 3 4 2 2 2 2 2 2 2 5" xfId="16918"/>
    <cellStyle name="Normal 3 4 2 2 2 2 2 2 2 5 2" xfId="45654"/>
    <cellStyle name="Normal 3 4 2 2 2 2 2 2 2 6" xfId="31330"/>
    <cellStyle name="Normal 3 4 2 2 2 2 2 2 3" xfId="3260"/>
    <cellStyle name="Normal 3 4 2 2 2 2 2 2 3 2" xfId="6920"/>
    <cellStyle name="Normal 3 4 2 2 2 2 2 2 3 2 2" xfId="14180"/>
    <cellStyle name="Normal 3 4 2 2 2 2 2 2 3 2 2 2" xfId="28558"/>
    <cellStyle name="Normal 3 4 2 2 2 2 2 2 3 2 2 2 2" xfId="57292"/>
    <cellStyle name="Normal 3 4 2 2 2 2 2 2 3 2 2 3" xfId="42968"/>
    <cellStyle name="Normal 3 4 2 2 2 2 2 2 3 2 3" xfId="21395"/>
    <cellStyle name="Normal 3 4 2 2 2 2 2 2 3 2 3 2" xfId="50130"/>
    <cellStyle name="Normal 3 4 2 2 2 2 2 2 3 2 4" xfId="35806"/>
    <cellStyle name="Normal 3 4 2 2 2 2 2 2 3 3" xfId="10593"/>
    <cellStyle name="Normal 3 4 2 2 2 2 2 2 3 3 2" xfId="24976"/>
    <cellStyle name="Normal 3 4 2 2 2 2 2 2 3 3 2 2" xfId="53711"/>
    <cellStyle name="Normal 3 4 2 2 2 2 2 2 3 3 3" xfId="39387"/>
    <cellStyle name="Normal 3 4 2 2 2 2 2 2 3 4" xfId="17813"/>
    <cellStyle name="Normal 3 4 2 2 2 2 2 2 3 4 2" xfId="46549"/>
    <cellStyle name="Normal 3 4 2 2 2 2 2 2 3 5" xfId="32225"/>
    <cellStyle name="Normal 3 4 2 2 2 2 2 2 4" xfId="5125"/>
    <cellStyle name="Normal 3 4 2 2 2 2 2 2 4 2" xfId="12390"/>
    <cellStyle name="Normal 3 4 2 2 2 2 2 2 4 2 2" xfId="26768"/>
    <cellStyle name="Normal 3 4 2 2 2 2 2 2 4 2 2 2" xfId="55502"/>
    <cellStyle name="Normal 3 4 2 2 2 2 2 2 4 2 3" xfId="41178"/>
    <cellStyle name="Normal 3 4 2 2 2 2 2 2 4 3" xfId="19605"/>
    <cellStyle name="Normal 3 4 2 2 2 2 2 2 4 3 2" xfId="48340"/>
    <cellStyle name="Normal 3 4 2 2 2 2 2 2 4 4" xfId="34016"/>
    <cellStyle name="Normal 3 4 2 2 2 2 2 2 5" xfId="8797"/>
    <cellStyle name="Normal 3 4 2 2 2 2 2 2 5 2" xfId="23186"/>
    <cellStyle name="Normal 3 4 2 2 2 2 2 2 5 2 2" xfId="51921"/>
    <cellStyle name="Normal 3 4 2 2 2 2 2 2 5 3" xfId="37597"/>
    <cellStyle name="Normal 3 4 2 2 2 2 2 2 6" xfId="16023"/>
    <cellStyle name="Normal 3 4 2 2 2 2 2 2 6 2" xfId="44759"/>
    <cellStyle name="Normal 3 4 2 2 2 2 2 2 7" xfId="30435"/>
    <cellStyle name="Normal 3 4 2 2 2 2 2 3" xfId="1917"/>
    <cellStyle name="Normal 3 4 2 2 2 2 2 3 2" xfId="3709"/>
    <cellStyle name="Normal 3 4 2 2 2 2 2 3 2 2" xfId="7368"/>
    <cellStyle name="Normal 3 4 2 2 2 2 2 3 2 2 2" xfId="14628"/>
    <cellStyle name="Normal 3 4 2 2 2 2 2 3 2 2 2 2" xfId="29006"/>
    <cellStyle name="Normal 3 4 2 2 2 2 2 3 2 2 2 2 2" xfId="57740"/>
    <cellStyle name="Normal 3 4 2 2 2 2 2 3 2 2 2 3" xfId="43416"/>
    <cellStyle name="Normal 3 4 2 2 2 2 2 3 2 2 3" xfId="21843"/>
    <cellStyle name="Normal 3 4 2 2 2 2 2 3 2 2 3 2" xfId="50578"/>
    <cellStyle name="Normal 3 4 2 2 2 2 2 3 2 2 4" xfId="36254"/>
    <cellStyle name="Normal 3 4 2 2 2 2 2 3 2 3" xfId="11041"/>
    <cellStyle name="Normal 3 4 2 2 2 2 2 3 2 3 2" xfId="25424"/>
    <cellStyle name="Normal 3 4 2 2 2 2 2 3 2 3 2 2" xfId="54159"/>
    <cellStyle name="Normal 3 4 2 2 2 2 2 3 2 3 3" xfId="39835"/>
    <cellStyle name="Normal 3 4 2 2 2 2 2 3 2 4" xfId="18261"/>
    <cellStyle name="Normal 3 4 2 2 2 2 2 3 2 4 2" xfId="46997"/>
    <cellStyle name="Normal 3 4 2 2 2 2 2 3 2 5" xfId="32673"/>
    <cellStyle name="Normal 3 4 2 2 2 2 2 3 3" xfId="5578"/>
    <cellStyle name="Normal 3 4 2 2 2 2 2 3 3 2" xfId="12838"/>
    <cellStyle name="Normal 3 4 2 2 2 2 2 3 3 2 2" xfId="27216"/>
    <cellStyle name="Normal 3 4 2 2 2 2 2 3 3 2 2 2" xfId="55950"/>
    <cellStyle name="Normal 3 4 2 2 2 2 2 3 3 2 3" xfId="41626"/>
    <cellStyle name="Normal 3 4 2 2 2 2 2 3 3 3" xfId="20053"/>
    <cellStyle name="Normal 3 4 2 2 2 2 2 3 3 3 2" xfId="48788"/>
    <cellStyle name="Normal 3 4 2 2 2 2 2 3 3 4" xfId="34464"/>
    <cellStyle name="Normal 3 4 2 2 2 2 2 3 4" xfId="9251"/>
    <cellStyle name="Normal 3 4 2 2 2 2 2 3 4 2" xfId="23634"/>
    <cellStyle name="Normal 3 4 2 2 2 2 2 3 4 2 2" xfId="52369"/>
    <cellStyle name="Normal 3 4 2 2 2 2 2 3 4 3" xfId="38045"/>
    <cellStyle name="Normal 3 4 2 2 2 2 2 3 5" xfId="16471"/>
    <cellStyle name="Normal 3 4 2 2 2 2 2 3 5 2" xfId="45207"/>
    <cellStyle name="Normal 3 4 2 2 2 2 2 3 6" xfId="30883"/>
    <cellStyle name="Normal 3 4 2 2 2 2 2 4" xfId="2813"/>
    <cellStyle name="Normal 3 4 2 2 2 2 2 4 2" xfId="6473"/>
    <cellStyle name="Normal 3 4 2 2 2 2 2 4 2 2" xfId="13733"/>
    <cellStyle name="Normal 3 4 2 2 2 2 2 4 2 2 2" xfId="28111"/>
    <cellStyle name="Normal 3 4 2 2 2 2 2 4 2 2 2 2" xfId="56845"/>
    <cellStyle name="Normal 3 4 2 2 2 2 2 4 2 2 3" xfId="42521"/>
    <cellStyle name="Normal 3 4 2 2 2 2 2 4 2 3" xfId="20948"/>
    <cellStyle name="Normal 3 4 2 2 2 2 2 4 2 3 2" xfId="49683"/>
    <cellStyle name="Normal 3 4 2 2 2 2 2 4 2 4" xfId="35359"/>
    <cellStyle name="Normal 3 4 2 2 2 2 2 4 3" xfId="10146"/>
    <cellStyle name="Normal 3 4 2 2 2 2 2 4 3 2" xfId="24529"/>
    <cellStyle name="Normal 3 4 2 2 2 2 2 4 3 2 2" xfId="53264"/>
    <cellStyle name="Normal 3 4 2 2 2 2 2 4 3 3" xfId="38940"/>
    <cellStyle name="Normal 3 4 2 2 2 2 2 4 4" xfId="17366"/>
    <cellStyle name="Normal 3 4 2 2 2 2 2 4 4 2" xfId="46102"/>
    <cellStyle name="Normal 3 4 2 2 2 2 2 4 5" xfId="31778"/>
    <cellStyle name="Normal 3 4 2 2 2 2 2 5" xfId="4678"/>
    <cellStyle name="Normal 3 4 2 2 2 2 2 5 2" xfId="11943"/>
    <cellStyle name="Normal 3 4 2 2 2 2 2 5 2 2" xfId="26321"/>
    <cellStyle name="Normal 3 4 2 2 2 2 2 5 2 2 2" xfId="55055"/>
    <cellStyle name="Normal 3 4 2 2 2 2 2 5 2 3" xfId="40731"/>
    <cellStyle name="Normal 3 4 2 2 2 2 2 5 3" xfId="19158"/>
    <cellStyle name="Normal 3 4 2 2 2 2 2 5 3 2" xfId="47893"/>
    <cellStyle name="Normal 3 4 2 2 2 2 2 5 4" xfId="33569"/>
    <cellStyle name="Normal 3 4 2 2 2 2 2 6" xfId="8350"/>
    <cellStyle name="Normal 3 4 2 2 2 2 2 6 2" xfId="22739"/>
    <cellStyle name="Normal 3 4 2 2 2 2 2 6 2 2" xfId="51474"/>
    <cellStyle name="Normal 3 4 2 2 2 2 2 6 3" xfId="37150"/>
    <cellStyle name="Normal 3 4 2 2 2 2 2 7" xfId="15576"/>
    <cellStyle name="Normal 3 4 2 2 2 2 2 7 2" xfId="44312"/>
    <cellStyle name="Normal 3 4 2 2 2 2 2 8" xfId="29988"/>
    <cellStyle name="Normal 3 4 2 2 2 2 3" xfId="1157"/>
    <cellStyle name="Normal 3 4 2 2 2 2 3 2" xfId="2140"/>
    <cellStyle name="Normal 3 4 2 2 2 2 3 2 2" xfId="3932"/>
    <cellStyle name="Normal 3 4 2 2 2 2 3 2 2 2" xfId="7591"/>
    <cellStyle name="Normal 3 4 2 2 2 2 3 2 2 2 2" xfId="14851"/>
    <cellStyle name="Normal 3 4 2 2 2 2 3 2 2 2 2 2" xfId="29229"/>
    <cellStyle name="Normal 3 4 2 2 2 2 3 2 2 2 2 2 2" xfId="57963"/>
    <cellStyle name="Normal 3 4 2 2 2 2 3 2 2 2 2 3" xfId="43639"/>
    <cellStyle name="Normal 3 4 2 2 2 2 3 2 2 2 3" xfId="22066"/>
    <cellStyle name="Normal 3 4 2 2 2 2 3 2 2 2 3 2" xfId="50801"/>
    <cellStyle name="Normal 3 4 2 2 2 2 3 2 2 2 4" xfId="36477"/>
    <cellStyle name="Normal 3 4 2 2 2 2 3 2 2 3" xfId="11264"/>
    <cellStyle name="Normal 3 4 2 2 2 2 3 2 2 3 2" xfId="25647"/>
    <cellStyle name="Normal 3 4 2 2 2 2 3 2 2 3 2 2" xfId="54382"/>
    <cellStyle name="Normal 3 4 2 2 2 2 3 2 2 3 3" xfId="40058"/>
    <cellStyle name="Normal 3 4 2 2 2 2 3 2 2 4" xfId="18484"/>
    <cellStyle name="Normal 3 4 2 2 2 2 3 2 2 4 2" xfId="47220"/>
    <cellStyle name="Normal 3 4 2 2 2 2 3 2 2 5" xfId="32896"/>
    <cellStyle name="Normal 3 4 2 2 2 2 3 2 3" xfId="5801"/>
    <cellStyle name="Normal 3 4 2 2 2 2 3 2 3 2" xfId="13061"/>
    <cellStyle name="Normal 3 4 2 2 2 2 3 2 3 2 2" xfId="27439"/>
    <cellStyle name="Normal 3 4 2 2 2 2 3 2 3 2 2 2" xfId="56173"/>
    <cellStyle name="Normal 3 4 2 2 2 2 3 2 3 2 3" xfId="41849"/>
    <cellStyle name="Normal 3 4 2 2 2 2 3 2 3 3" xfId="20276"/>
    <cellStyle name="Normal 3 4 2 2 2 2 3 2 3 3 2" xfId="49011"/>
    <cellStyle name="Normal 3 4 2 2 2 2 3 2 3 4" xfId="34687"/>
    <cellStyle name="Normal 3 4 2 2 2 2 3 2 4" xfId="9474"/>
    <cellStyle name="Normal 3 4 2 2 2 2 3 2 4 2" xfId="23857"/>
    <cellStyle name="Normal 3 4 2 2 2 2 3 2 4 2 2" xfId="52592"/>
    <cellStyle name="Normal 3 4 2 2 2 2 3 2 4 3" xfId="38268"/>
    <cellStyle name="Normal 3 4 2 2 2 2 3 2 5" xfId="16694"/>
    <cellStyle name="Normal 3 4 2 2 2 2 3 2 5 2" xfId="45430"/>
    <cellStyle name="Normal 3 4 2 2 2 2 3 2 6" xfId="31106"/>
    <cellStyle name="Normal 3 4 2 2 2 2 3 3" xfId="3036"/>
    <cellStyle name="Normal 3 4 2 2 2 2 3 3 2" xfId="6696"/>
    <cellStyle name="Normal 3 4 2 2 2 2 3 3 2 2" xfId="13956"/>
    <cellStyle name="Normal 3 4 2 2 2 2 3 3 2 2 2" xfId="28334"/>
    <cellStyle name="Normal 3 4 2 2 2 2 3 3 2 2 2 2" xfId="57068"/>
    <cellStyle name="Normal 3 4 2 2 2 2 3 3 2 2 3" xfId="42744"/>
    <cellStyle name="Normal 3 4 2 2 2 2 3 3 2 3" xfId="21171"/>
    <cellStyle name="Normal 3 4 2 2 2 2 3 3 2 3 2" xfId="49906"/>
    <cellStyle name="Normal 3 4 2 2 2 2 3 3 2 4" xfId="35582"/>
    <cellStyle name="Normal 3 4 2 2 2 2 3 3 3" xfId="10369"/>
    <cellStyle name="Normal 3 4 2 2 2 2 3 3 3 2" xfId="24752"/>
    <cellStyle name="Normal 3 4 2 2 2 2 3 3 3 2 2" xfId="53487"/>
    <cellStyle name="Normal 3 4 2 2 2 2 3 3 3 3" xfId="39163"/>
    <cellStyle name="Normal 3 4 2 2 2 2 3 3 4" xfId="17589"/>
    <cellStyle name="Normal 3 4 2 2 2 2 3 3 4 2" xfId="46325"/>
    <cellStyle name="Normal 3 4 2 2 2 2 3 3 5" xfId="32001"/>
    <cellStyle name="Normal 3 4 2 2 2 2 3 4" xfId="4901"/>
    <cellStyle name="Normal 3 4 2 2 2 2 3 4 2" xfId="12166"/>
    <cellStyle name="Normal 3 4 2 2 2 2 3 4 2 2" xfId="26544"/>
    <cellStyle name="Normal 3 4 2 2 2 2 3 4 2 2 2" xfId="55278"/>
    <cellStyle name="Normal 3 4 2 2 2 2 3 4 2 3" xfId="40954"/>
    <cellStyle name="Normal 3 4 2 2 2 2 3 4 3" xfId="19381"/>
    <cellStyle name="Normal 3 4 2 2 2 2 3 4 3 2" xfId="48116"/>
    <cellStyle name="Normal 3 4 2 2 2 2 3 4 4" xfId="33792"/>
    <cellStyle name="Normal 3 4 2 2 2 2 3 5" xfId="8573"/>
    <cellStyle name="Normal 3 4 2 2 2 2 3 5 2" xfId="22962"/>
    <cellStyle name="Normal 3 4 2 2 2 2 3 5 2 2" xfId="51697"/>
    <cellStyle name="Normal 3 4 2 2 2 2 3 5 3" xfId="37373"/>
    <cellStyle name="Normal 3 4 2 2 2 2 3 6" xfId="15799"/>
    <cellStyle name="Normal 3 4 2 2 2 2 3 6 2" xfId="44535"/>
    <cellStyle name="Normal 3 4 2 2 2 2 3 7" xfId="30211"/>
    <cellStyle name="Normal 3 4 2 2 2 2 4" xfId="1689"/>
    <cellStyle name="Normal 3 4 2 2 2 2 4 2" xfId="3485"/>
    <cellStyle name="Normal 3 4 2 2 2 2 4 2 2" xfId="7144"/>
    <cellStyle name="Normal 3 4 2 2 2 2 4 2 2 2" xfId="14404"/>
    <cellStyle name="Normal 3 4 2 2 2 2 4 2 2 2 2" xfId="28782"/>
    <cellStyle name="Normal 3 4 2 2 2 2 4 2 2 2 2 2" xfId="57516"/>
    <cellStyle name="Normal 3 4 2 2 2 2 4 2 2 2 3" xfId="43192"/>
    <cellStyle name="Normal 3 4 2 2 2 2 4 2 2 3" xfId="21619"/>
    <cellStyle name="Normal 3 4 2 2 2 2 4 2 2 3 2" xfId="50354"/>
    <cellStyle name="Normal 3 4 2 2 2 2 4 2 2 4" xfId="36030"/>
    <cellStyle name="Normal 3 4 2 2 2 2 4 2 3" xfId="10817"/>
    <cellStyle name="Normal 3 4 2 2 2 2 4 2 3 2" xfId="25200"/>
    <cellStyle name="Normal 3 4 2 2 2 2 4 2 3 2 2" xfId="53935"/>
    <cellStyle name="Normal 3 4 2 2 2 2 4 2 3 3" xfId="39611"/>
    <cellStyle name="Normal 3 4 2 2 2 2 4 2 4" xfId="18037"/>
    <cellStyle name="Normal 3 4 2 2 2 2 4 2 4 2" xfId="46773"/>
    <cellStyle name="Normal 3 4 2 2 2 2 4 2 5" xfId="32449"/>
    <cellStyle name="Normal 3 4 2 2 2 2 4 3" xfId="5354"/>
    <cellStyle name="Normal 3 4 2 2 2 2 4 3 2" xfId="12614"/>
    <cellStyle name="Normal 3 4 2 2 2 2 4 3 2 2" xfId="26992"/>
    <cellStyle name="Normal 3 4 2 2 2 2 4 3 2 2 2" xfId="55726"/>
    <cellStyle name="Normal 3 4 2 2 2 2 4 3 2 3" xfId="41402"/>
    <cellStyle name="Normal 3 4 2 2 2 2 4 3 3" xfId="19829"/>
    <cellStyle name="Normal 3 4 2 2 2 2 4 3 3 2" xfId="48564"/>
    <cellStyle name="Normal 3 4 2 2 2 2 4 3 4" xfId="34240"/>
    <cellStyle name="Normal 3 4 2 2 2 2 4 4" xfId="9027"/>
    <cellStyle name="Normal 3 4 2 2 2 2 4 4 2" xfId="23410"/>
    <cellStyle name="Normal 3 4 2 2 2 2 4 4 2 2" xfId="52145"/>
    <cellStyle name="Normal 3 4 2 2 2 2 4 4 3" xfId="37821"/>
    <cellStyle name="Normal 3 4 2 2 2 2 4 5" xfId="16247"/>
    <cellStyle name="Normal 3 4 2 2 2 2 4 5 2" xfId="44983"/>
    <cellStyle name="Normal 3 4 2 2 2 2 4 6" xfId="30659"/>
    <cellStyle name="Normal 3 4 2 2 2 2 5" xfId="2589"/>
    <cellStyle name="Normal 3 4 2 2 2 2 5 2" xfId="6249"/>
    <cellStyle name="Normal 3 4 2 2 2 2 5 2 2" xfId="13509"/>
    <cellStyle name="Normal 3 4 2 2 2 2 5 2 2 2" xfId="27887"/>
    <cellStyle name="Normal 3 4 2 2 2 2 5 2 2 2 2" xfId="56621"/>
    <cellStyle name="Normal 3 4 2 2 2 2 5 2 2 3" xfId="42297"/>
    <cellStyle name="Normal 3 4 2 2 2 2 5 2 3" xfId="20724"/>
    <cellStyle name="Normal 3 4 2 2 2 2 5 2 3 2" xfId="49459"/>
    <cellStyle name="Normal 3 4 2 2 2 2 5 2 4" xfId="35135"/>
    <cellStyle name="Normal 3 4 2 2 2 2 5 3" xfId="9922"/>
    <cellStyle name="Normal 3 4 2 2 2 2 5 3 2" xfId="24305"/>
    <cellStyle name="Normal 3 4 2 2 2 2 5 3 2 2" xfId="53040"/>
    <cellStyle name="Normal 3 4 2 2 2 2 5 3 3" xfId="38716"/>
    <cellStyle name="Normal 3 4 2 2 2 2 5 4" xfId="17142"/>
    <cellStyle name="Normal 3 4 2 2 2 2 5 4 2" xfId="45878"/>
    <cellStyle name="Normal 3 4 2 2 2 2 5 5" xfId="31554"/>
    <cellStyle name="Normal 3 4 2 2 2 2 6" xfId="4452"/>
    <cellStyle name="Normal 3 4 2 2 2 2 6 2" xfId="11719"/>
    <cellStyle name="Normal 3 4 2 2 2 2 6 2 2" xfId="26097"/>
    <cellStyle name="Normal 3 4 2 2 2 2 6 2 2 2" xfId="54831"/>
    <cellStyle name="Normal 3 4 2 2 2 2 6 2 3" xfId="40507"/>
    <cellStyle name="Normal 3 4 2 2 2 2 6 3" xfId="18934"/>
    <cellStyle name="Normal 3 4 2 2 2 2 6 3 2" xfId="47669"/>
    <cellStyle name="Normal 3 4 2 2 2 2 6 4" xfId="33345"/>
    <cellStyle name="Normal 3 4 2 2 2 2 7" xfId="8123"/>
    <cellStyle name="Normal 3 4 2 2 2 2 7 2" xfId="22515"/>
    <cellStyle name="Normal 3 4 2 2 2 2 7 2 2" xfId="51250"/>
    <cellStyle name="Normal 3 4 2 2 2 2 7 3" xfId="36926"/>
    <cellStyle name="Normal 3 4 2 2 2 2 8" xfId="15352"/>
    <cellStyle name="Normal 3 4 2 2 2 2 8 2" xfId="44088"/>
    <cellStyle name="Normal 3 4 2 2 2 2 9" xfId="29764"/>
    <cellStyle name="Normal 3 4 2 2 2 3" xfId="820"/>
    <cellStyle name="Normal 3 4 2 2 2 3 2" xfId="1269"/>
    <cellStyle name="Normal 3 4 2 2 2 3 2 2" xfId="2252"/>
    <cellStyle name="Normal 3 4 2 2 2 3 2 2 2" xfId="4044"/>
    <cellStyle name="Normal 3 4 2 2 2 3 2 2 2 2" xfId="7703"/>
    <cellStyle name="Normal 3 4 2 2 2 3 2 2 2 2 2" xfId="14963"/>
    <cellStyle name="Normal 3 4 2 2 2 3 2 2 2 2 2 2" xfId="29341"/>
    <cellStyle name="Normal 3 4 2 2 2 3 2 2 2 2 2 2 2" xfId="58075"/>
    <cellStyle name="Normal 3 4 2 2 2 3 2 2 2 2 2 3" xfId="43751"/>
    <cellStyle name="Normal 3 4 2 2 2 3 2 2 2 2 3" xfId="22178"/>
    <cellStyle name="Normal 3 4 2 2 2 3 2 2 2 2 3 2" xfId="50913"/>
    <cellStyle name="Normal 3 4 2 2 2 3 2 2 2 2 4" xfId="36589"/>
    <cellStyle name="Normal 3 4 2 2 2 3 2 2 2 3" xfId="11376"/>
    <cellStyle name="Normal 3 4 2 2 2 3 2 2 2 3 2" xfId="25759"/>
    <cellStyle name="Normal 3 4 2 2 2 3 2 2 2 3 2 2" xfId="54494"/>
    <cellStyle name="Normal 3 4 2 2 2 3 2 2 2 3 3" xfId="40170"/>
    <cellStyle name="Normal 3 4 2 2 2 3 2 2 2 4" xfId="18596"/>
    <cellStyle name="Normal 3 4 2 2 2 3 2 2 2 4 2" xfId="47332"/>
    <cellStyle name="Normal 3 4 2 2 2 3 2 2 2 5" xfId="33008"/>
    <cellStyle name="Normal 3 4 2 2 2 3 2 2 3" xfId="5913"/>
    <cellStyle name="Normal 3 4 2 2 2 3 2 2 3 2" xfId="13173"/>
    <cellStyle name="Normal 3 4 2 2 2 3 2 2 3 2 2" xfId="27551"/>
    <cellStyle name="Normal 3 4 2 2 2 3 2 2 3 2 2 2" xfId="56285"/>
    <cellStyle name="Normal 3 4 2 2 2 3 2 2 3 2 3" xfId="41961"/>
    <cellStyle name="Normal 3 4 2 2 2 3 2 2 3 3" xfId="20388"/>
    <cellStyle name="Normal 3 4 2 2 2 3 2 2 3 3 2" xfId="49123"/>
    <cellStyle name="Normal 3 4 2 2 2 3 2 2 3 4" xfId="34799"/>
    <cellStyle name="Normal 3 4 2 2 2 3 2 2 4" xfId="9586"/>
    <cellStyle name="Normal 3 4 2 2 2 3 2 2 4 2" xfId="23969"/>
    <cellStyle name="Normal 3 4 2 2 2 3 2 2 4 2 2" xfId="52704"/>
    <cellStyle name="Normal 3 4 2 2 2 3 2 2 4 3" xfId="38380"/>
    <cellStyle name="Normal 3 4 2 2 2 3 2 2 5" xfId="16806"/>
    <cellStyle name="Normal 3 4 2 2 2 3 2 2 5 2" xfId="45542"/>
    <cellStyle name="Normal 3 4 2 2 2 3 2 2 6" xfId="31218"/>
    <cellStyle name="Normal 3 4 2 2 2 3 2 3" xfId="3148"/>
    <cellStyle name="Normal 3 4 2 2 2 3 2 3 2" xfId="6808"/>
    <cellStyle name="Normal 3 4 2 2 2 3 2 3 2 2" xfId="14068"/>
    <cellStyle name="Normal 3 4 2 2 2 3 2 3 2 2 2" xfId="28446"/>
    <cellStyle name="Normal 3 4 2 2 2 3 2 3 2 2 2 2" xfId="57180"/>
    <cellStyle name="Normal 3 4 2 2 2 3 2 3 2 2 3" xfId="42856"/>
    <cellStyle name="Normal 3 4 2 2 2 3 2 3 2 3" xfId="21283"/>
    <cellStyle name="Normal 3 4 2 2 2 3 2 3 2 3 2" xfId="50018"/>
    <cellStyle name="Normal 3 4 2 2 2 3 2 3 2 4" xfId="35694"/>
    <cellStyle name="Normal 3 4 2 2 2 3 2 3 3" xfId="10481"/>
    <cellStyle name="Normal 3 4 2 2 2 3 2 3 3 2" xfId="24864"/>
    <cellStyle name="Normal 3 4 2 2 2 3 2 3 3 2 2" xfId="53599"/>
    <cellStyle name="Normal 3 4 2 2 2 3 2 3 3 3" xfId="39275"/>
    <cellStyle name="Normal 3 4 2 2 2 3 2 3 4" xfId="17701"/>
    <cellStyle name="Normal 3 4 2 2 2 3 2 3 4 2" xfId="46437"/>
    <cellStyle name="Normal 3 4 2 2 2 3 2 3 5" xfId="32113"/>
    <cellStyle name="Normal 3 4 2 2 2 3 2 4" xfId="5013"/>
    <cellStyle name="Normal 3 4 2 2 2 3 2 4 2" xfId="12278"/>
    <cellStyle name="Normal 3 4 2 2 2 3 2 4 2 2" xfId="26656"/>
    <cellStyle name="Normal 3 4 2 2 2 3 2 4 2 2 2" xfId="55390"/>
    <cellStyle name="Normal 3 4 2 2 2 3 2 4 2 3" xfId="41066"/>
    <cellStyle name="Normal 3 4 2 2 2 3 2 4 3" xfId="19493"/>
    <cellStyle name="Normal 3 4 2 2 2 3 2 4 3 2" xfId="48228"/>
    <cellStyle name="Normal 3 4 2 2 2 3 2 4 4" xfId="33904"/>
    <cellStyle name="Normal 3 4 2 2 2 3 2 5" xfId="8685"/>
    <cellStyle name="Normal 3 4 2 2 2 3 2 5 2" xfId="23074"/>
    <cellStyle name="Normal 3 4 2 2 2 3 2 5 2 2" xfId="51809"/>
    <cellStyle name="Normal 3 4 2 2 2 3 2 5 3" xfId="37485"/>
    <cellStyle name="Normal 3 4 2 2 2 3 2 6" xfId="15911"/>
    <cellStyle name="Normal 3 4 2 2 2 3 2 6 2" xfId="44647"/>
    <cellStyle name="Normal 3 4 2 2 2 3 2 7" xfId="30323"/>
    <cellStyle name="Normal 3 4 2 2 2 3 3" xfId="1805"/>
    <cellStyle name="Normal 3 4 2 2 2 3 3 2" xfId="3597"/>
    <cellStyle name="Normal 3 4 2 2 2 3 3 2 2" xfId="7256"/>
    <cellStyle name="Normal 3 4 2 2 2 3 3 2 2 2" xfId="14516"/>
    <cellStyle name="Normal 3 4 2 2 2 3 3 2 2 2 2" xfId="28894"/>
    <cellStyle name="Normal 3 4 2 2 2 3 3 2 2 2 2 2" xfId="57628"/>
    <cellStyle name="Normal 3 4 2 2 2 3 3 2 2 2 3" xfId="43304"/>
    <cellStyle name="Normal 3 4 2 2 2 3 3 2 2 3" xfId="21731"/>
    <cellStyle name="Normal 3 4 2 2 2 3 3 2 2 3 2" xfId="50466"/>
    <cellStyle name="Normal 3 4 2 2 2 3 3 2 2 4" xfId="36142"/>
    <cellStyle name="Normal 3 4 2 2 2 3 3 2 3" xfId="10929"/>
    <cellStyle name="Normal 3 4 2 2 2 3 3 2 3 2" xfId="25312"/>
    <cellStyle name="Normal 3 4 2 2 2 3 3 2 3 2 2" xfId="54047"/>
    <cellStyle name="Normal 3 4 2 2 2 3 3 2 3 3" xfId="39723"/>
    <cellStyle name="Normal 3 4 2 2 2 3 3 2 4" xfId="18149"/>
    <cellStyle name="Normal 3 4 2 2 2 3 3 2 4 2" xfId="46885"/>
    <cellStyle name="Normal 3 4 2 2 2 3 3 2 5" xfId="32561"/>
    <cellStyle name="Normal 3 4 2 2 2 3 3 3" xfId="5466"/>
    <cellStyle name="Normal 3 4 2 2 2 3 3 3 2" xfId="12726"/>
    <cellStyle name="Normal 3 4 2 2 2 3 3 3 2 2" xfId="27104"/>
    <cellStyle name="Normal 3 4 2 2 2 3 3 3 2 2 2" xfId="55838"/>
    <cellStyle name="Normal 3 4 2 2 2 3 3 3 2 3" xfId="41514"/>
    <cellStyle name="Normal 3 4 2 2 2 3 3 3 3" xfId="19941"/>
    <cellStyle name="Normal 3 4 2 2 2 3 3 3 3 2" xfId="48676"/>
    <cellStyle name="Normal 3 4 2 2 2 3 3 3 4" xfId="34352"/>
    <cellStyle name="Normal 3 4 2 2 2 3 3 4" xfId="9139"/>
    <cellStyle name="Normal 3 4 2 2 2 3 3 4 2" xfId="23522"/>
    <cellStyle name="Normal 3 4 2 2 2 3 3 4 2 2" xfId="52257"/>
    <cellStyle name="Normal 3 4 2 2 2 3 3 4 3" xfId="37933"/>
    <cellStyle name="Normal 3 4 2 2 2 3 3 5" xfId="16359"/>
    <cellStyle name="Normal 3 4 2 2 2 3 3 5 2" xfId="45095"/>
    <cellStyle name="Normal 3 4 2 2 2 3 3 6" xfId="30771"/>
    <cellStyle name="Normal 3 4 2 2 2 3 4" xfId="2701"/>
    <cellStyle name="Normal 3 4 2 2 2 3 4 2" xfId="6361"/>
    <cellStyle name="Normal 3 4 2 2 2 3 4 2 2" xfId="13621"/>
    <cellStyle name="Normal 3 4 2 2 2 3 4 2 2 2" xfId="27999"/>
    <cellStyle name="Normal 3 4 2 2 2 3 4 2 2 2 2" xfId="56733"/>
    <cellStyle name="Normal 3 4 2 2 2 3 4 2 2 3" xfId="42409"/>
    <cellStyle name="Normal 3 4 2 2 2 3 4 2 3" xfId="20836"/>
    <cellStyle name="Normal 3 4 2 2 2 3 4 2 3 2" xfId="49571"/>
    <cellStyle name="Normal 3 4 2 2 2 3 4 2 4" xfId="35247"/>
    <cellStyle name="Normal 3 4 2 2 2 3 4 3" xfId="10034"/>
    <cellStyle name="Normal 3 4 2 2 2 3 4 3 2" xfId="24417"/>
    <cellStyle name="Normal 3 4 2 2 2 3 4 3 2 2" xfId="53152"/>
    <cellStyle name="Normal 3 4 2 2 2 3 4 3 3" xfId="38828"/>
    <cellStyle name="Normal 3 4 2 2 2 3 4 4" xfId="17254"/>
    <cellStyle name="Normal 3 4 2 2 2 3 4 4 2" xfId="45990"/>
    <cellStyle name="Normal 3 4 2 2 2 3 4 5" xfId="31666"/>
    <cellStyle name="Normal 3 4 2 2 2 3 5" xfId="4565"/>
    <cellStyle name="Normal 3 4 2 2 2 3 5 2" xfId="11831"/>
    <cellStyle name="Normal 3 4 2 2 2 3 5 2 2" xfId="26209"/>
    <cellStyle name="Normal 3 4 2 2 2 3 5 2 2 2" xfId="54943"/>
    <cellStyle name="Normal 3 4 2 2 2 3 5 2 3" xfId="40619"/>
    <cellStyle name="Normal 3 4 2 2 2 3 5 3" xfId="19046"/>
    <cellStyle name="Normal 3 4 2 2 2 3 5 3 2" xfId="47781"/>
    <cellStyle name="Normal 3 4 2 2 2 3 5 4" xfId="33457"/>
    <cellStyle name="Normal 3 4 2 2 2 3 6" xfId="8238"/>
    <cellStyle name="Normal 3 4 2 2 2 3 6 2" xfId="22627"/>
    <cellStyle name="Normal 3 4 2 2 2 3 6 2 2" xfId="51362"/>
    <cellStyle name="Normal 3 4 2 2 2 3 6 3" xfId="37038"/>
    <cellStyle name="Normal 3 4 2 2 2 3 7" xfId="15464"/>
    <cellStyle name="Normal 3 4 2 2 2 3 7 2" xfId="44200"/>
    <cellStyle name="Normal 3 4 2 2 2 3 8" xfId="29876"/>
    <cellStyle name="Normal 3 4 2 2 2 4" xfId="1045"/>
    <cellStyle name="Normal 3 4 2 2 2 4 2" xfId="2028"/>
    <cellStyle name="Normal 3 4 2 2 2 4 2 2" xfId="3820"/>
    <cellStyle name="Normal 3 4 2 2 2 4 2 2 2" xfId="7479"/>
    <cellStyle name="Normal 3 4 2 2 2 4 2 2 2 2" xfId="14739"/>
    <cellStyle name="Normal 3 4 2 2 2 4 2 2 2 2 2" xfId="29117"/>
    <cellStyle name="Normal 3 4 2 2 2 4 2 2 2 2 2 2" xfId="57851"/>
    <cellStyle name="Normal 3 4 2 2 2 4 2 2 2 2 3" xfId="43527"/>
    <cellStyle name="Normal 3 4 2 2 2 4 2 2 2 3" xfId="21954"/>
    <cellStyle name="Normal 3 4 2 2 2 4 2 2 2 3 2" xfId="50689"/>
    <cellStyle name="Normal 3 4 2 2 2 4 2 2 2 4" xfId="36365"/>
    <cellStyle name="Normal 3 4 2 2 2 4 2 2 3" xfId="11152"/>
    <cellStyle name="Normal 3 4 2 2 2 4 2 2 3 2" xfId="25535"/>
    <cellStyle name="Normal 3 4 2 2 2 4 2 2 3 2 2" xfId="54270"/>
    <cellStyle name="Normal 3 4 2 2 2 4 2 2 3 3" xfId="39946"/>
    <cellStyle name="Normal 3 4 2 2 2 4 2 2 4" xfId="18372"/>
    <cellStyle name="Normal 3 4 2 2 2 4 2 2 4 2" xfId="47108"/>
    <cellStyle name="Normal 3 4 2 2 2 4 2 2 5" xfId="32784"/>
    <cellStyle name="Normal 3 4 2 2 2 4 2 3" xfId="5689"/>
    <cellStyle name="Normal 3 4 2 2 2 4 2 3 2" xfId="12949"/>
    <cellStyle name="Normal 3 4 2 2 2 4 2 3 2 2" xfId="27327"/>
    <cellStyle name="Normal 3 4 2 2 2 4 2 3 2 2 2" xfId="56061"/>
    <cellStyle name="Normal 3 4 2 2 2 4 2 3 2 3" xfId="41737"/>
    <cellStyle name="Normal 3 4 2 2 2 4 2 3 3" xfId="20164"/>
    <cellStyle name="Normal 3 4 2 2 2 4 2 3 3 2" xfId="48899"/>
    <cellStyle name="Normal 3 4 2 2 2 4 2 3 4" xfId="34575"/>
    <cellStyle name="Normal 3 4 2 2 2 4 2 4" xfId="9362"/>
    <cellStyle name="Normal 3 4 2 2 2 4 2 4 2" xfId="23745"/>
    <cellStyle name="Normal 3 4 2 2 2 4 2 4 2 2" xfId="52480"/>
    <cellStyle name="Normal 3 4 2 2 2 4 2 4 3" xfId="38156"/>
    <cellStyle name="Normal 3 4 2 2 2 4 2 5" xfId="16582"/>
    <cellStyle name="Normal 3 4 2 2 2 4 2 5 2" xfId="45318"/>
    <cellStyle name="Normal 3 4 2 2 2 4 2 6" xfId="30994"/>
    <cellStyle name="Normal 3 4 2 2 2 4 3" xfId="2924"/>
    <cellStyle name="Normal 3 4 2 2 2 4 3 2" xfId="6584"/>
    <cellStyle name="Normal 3 4 2 2 2 4 3 2 2" xfId="13844"/>
    <cellStyle name="Normal 3 4 2 2 2 4 3 2 2 2" xfId="28222"/>
    <cellStyle name="Normal 3 4 2 2 2 4 3 2 2 2 2" xfId="56956"/>
    <cellStyle name="Normal 3 4 2 2 2 4 3 2 2 3" xfId="42632"/>
    <cellStyle name="Normal 3 4 2 2 2 4 3 2 3" xfId="21059"/>
    <cellStyle name="Normal 3 4 2 2 2 4 3 2 3 2" xfId="49794"/>
    <cellStyle name="Normal 3 4 2 2 2 4 3 2 4" xfId="35470"/>
    <cellStyle name="Normal 3 4 2 2 2 4 3 3" xfId="10257"/>
    <cellStyle name="Normal 3 4 2 2 2 4 3 3 2" xfId="24640"/>
    <cellStyle name="Normal 3 4 2 2 2 4 3 3 2 2" xfId="53375"/>
    <cellStyle name="Normal 3 4 2 2 2 4 3 3 3" xfId="39051"/>
    <cellStyle name="Normal 3 4 2 2 2 4 3 4" xfId="17477"/>
    <cellStyle name="Normal 3 4 2 2 2 4 3 4 2" xfId="46213"/>
    <cellStyle name="Normal 3 4 2 2 2 4 3 5" xfId="31889"/>
    <cellStyle name="Normal 3 4 2 2 2 4 4" xfId="4789"/>
    <cellStyle name="Normal 3 4 2 2 2 4 4 2" xfId="12054"/>
    <cellStyle name="Normal 3 4 2 2 2 4 4 2 2" xfId="26432"/>
    <cellStyle name="Normal 3 4 2 2 2 4 4 2 2 2" xfId="55166"/>
    <cellStyle name="Normal 3 4 2 2 2 4 4 2 3" xfId="40842"/>
    <cellStyle name="Normal 3 4 2 2 2 4 4 3" xfId="19269"/>
    <cellStyle name="Normal 3 4 2 2 2 4 4 3 2" xfId="48004"/>
    <cellStyle name="Normal 3 4 2 2 2 4 4 4" xfId="33680"/>
    <cellStyle name="Normal 3 4 2 2 2 4 5" xfId="8461"/>
    <cellStyle name="Normal 3 4 2 2 2 4 5 2" xfId="22850"/>
    <cellStyle name="Normal 3 4 2 2 2 4 5 2 2" xfId="51585"/>
    <cellStyle name="Normal 3 4 2 2 2 4 5 3" xfId="37261"/>
    <cellStyle name="Normal 3 4 2 2 2 4 6" xfId="15687"/>
    <cellStyle name="Normal 3 4 2 2 2 4 6 2" xfId="44423"/>
    <cellStyle name="Normal 3 4 2 2 2 4 7" xfId="30099"/>
    <cellStyle name="Normal 3 4 2 2 2 5" xfId="1569"/>
    <cellStyle name="Normal 3 4 2 2 2 5 2" xfId="3373"/>
    <cellStyle name="Normal 3 4 2 2 2 5 2 2" xfId="7032"/>
    <cellStyle name="Normal 3 4 2 2 2 5 2 2 2" xfId="14292"/>
    <cellStyle name="Normal 3 4 2 2 2 5 2 2 2 2" xfId="28670"/>
    <cellStyle name="Normal 3 4 2 2 2 5 2 2 2 2 2" xfId="57404"/>
    <cellStyle name="Normal 3 4 2 2 2 5 2 2 2 3" xfId="43080"/>
    <cellStyle name="Normal 3 4 2 2 2 5 2 2 3" xfId="21507"/>
    <cellStyle name="Normal 3 4 2 2 2 5 2 2 3 2" xfId="50242"/>
    <cellStyle name="Normal 3 4 2 2 2 5 2 2 4" xfId="35918"/>
    <cellStyle name="Normal 3 4 2 2 2 5 2 3" xfId="10705"/>
    <cellStyle name="Normal 3 4 2 2 2 5 2 3 2" xfId="25088"/>
    <cellStyle name="Normal 3 4 2 2 2 5 2 3 2 2" xfId="53823"/>
    <cellStyle name="Normal 3 4 2 2 2 5 2 3 3" xfId="39499"/>
    <cellStyle name="Normal 3 4 2 2 2 5 2 4" xfId="17925"/>
    <cellStyle name="Normal 3 4 2 2 2 5 2 4 2" xfId="46661"/>
    <cellStyle name="Normal 3 4 2 2 2 5 2 5" xfId="32337"/>
    <cellStyle name="Normal 3 4 2 2 2 5 3" xfId="5242"/>
    <cellStyle name="Normal 3 4 2 2 2 5 3 2" xfId="12502"/>
    <cellStyle name="Normal 3 4 2 2 2 5 3 2 2" xfId="26880"/>
    <cellStyle name="Normal 3 4 2 2 2 5 3 2 2 2" xfId="55614"/>
    <cellStyle name="Normal 3 4 2 2 2 5 3 2 3" xfId="41290"/>
    <cellStyle name="Normal 3 4 2 2 2 5 3 3" xfId="19717"/>
    <cellStyle name="Normal 3 4 2 2 2 5 3 3 2" xfId="48452"/>
    <cellStyle name="Normal 3 4 2 2 2 5 3 4" xfId="34128"/>
    <cellStyle name="Normal 3 4 2 2 2 5 4" xfId="8915"/>
    <cellStyle name="Normal 3 4 2 2 2 5 4 2" xfId="23298"/>
    <cellStyle name="Normal 3 4 2 2 2 5 4 2 2" xfId="52033"/>
    <cellStyle name="Normal 3 4 2 2 2 5 4 3" xfId="37709"/>
    <cellStyle name="Normal 3 4 2 2 2 5 5" xfId="16135"/>
    <cellStyle name="Normal 3 4 2 2 2 5 5 2" xfId="44871"/>
    <cellStyle name="Normal 3 4 2 2 2 5 6" xfId="30547"/>
    <cellStyle name="Normal 3 4 2 2 2 6" xfId="2477"/>
    <cellStyle name="Normal 3 4 2 2 2 6 2" xfId="6137"/>
    <cellStyle name="Normal 3 4 2 2 2 6 2 2" xfId="13397"/>
    <cellStyle name="Normal 3 4 2 2 2 6 2 2 2" xfId="27775"/>
    <cellStyle name="Normal 3 4 2 2 2 6 2 2 2 2" xfId="56509"/>
    <cellStyle name="Normal 3 4 2 2 2 6 2 2 3" xfId="42185"/>
    <cellStyle name="Normal 3 4 2 2 2 6 2 3" xfId="20612"/>
    <cellStyle name="Normal 3 4 2 2 2 6 2 3 2" xfId="49347"/>
    <cellStyle name="Normal 3 4 2 2 2 6 2 4" xfId="35023"/>
    <cellStyle name="Normal 3 4 2 2 2 6 3" xfId="9810"/>
    <cellStyle name="Normal 3 4 2 2 2 6 3 2" xfId="24193"/>
    <cellStyle name="Normal 3 4 2 2 2 6 3 2 2" xfId="52928"/>
    <cellStyle name="Normal 3 4 2 2 2 6 3 3" xfId="38604"/>
    <cellStyle name="Normal 3 4 2 2 2 6 4" xfId="17030"/>
    <cellStyle name="Normal 3 4 2 2 2 6 4 2" xfId="45766"/>
    <cellStyle name="Normal 3 4 2 2 2 6 5" xfId="31442"/>
    <cellStyle name="Normal 3 4 2 2 2 7" xfId="4336"/>
    <cellStyle name="Normal 3 4 2 2 2 7 2" xfId="11606"/>
    <cellStyle name="Normal 3 4 2 2 2 7 2 2" xfId="25985"/>
    <cellStyle name="Normal 3 4 2 2 2 7 2 2 2" xfId="54719"/>
    <cellStyle name="Normal 3 4 2 2 2 7 2 3" xfId="40395"/>
    <cellStyle name="Normal 3 4 2 2 2 7 3" xfId="18822"/>
    <cellStyle name="Normal 3 4 2 2 2 7 3 2" xfId="47557"/>
    <cellStyle name="Normal 3 4 2 2 2 7 4" xfId="33233"/>
    <cellStyle name="Normal 3 4 2 2 2 8" xfId="8005"/>
    <cellStyle name="Normal 3 4 2 2 2 8 2" xfId="22403"/>
    <cellStyle name="Normal 3 4 2 2 2 8 2 2" xfId="51138"/>
    <cellStyle name="Normal 3 4 2 2 2 8 3" xfId="36814"/>
    <cellStyle name="Normal 3 4 2 2 2 9" xfId="15240"/>
    <cellStyle name="Normal 3 4 2 2 2 9 2" xfId="43976"/>
    <cellStyle name="Normal 3 4 2 2 3" xfId="601"/>
    <cellStyle name="Normal 3 4 2 2 3 2" xfId="878"/>
    <cellStyle name="Normal 3 4 2 2 3 2 2" xfId="1325"/>
    <cellStyle name="Normal 3 4 2 2 3 2 2 2" xfId="2308"/>
    <cellStyle name="Normal 3 4 2 2 3 2 2 2 2" xfId="4100"/>
    <cellStyle name="Normal 3 4 2 2 3 2 2 2 2 2" xfId="7759"/>
    <cellStyle name="Normal 3 4 2 2 3 2 2 2 2 2 2" xfId="15019"/>
    <cellStyle name="Normal 3 4 2 2 3 2 2 2 2 2 2 2" xfId="29397"/>
    <cellStyle name="Normal 3 4 2 2 3 2 2 2 2 2 2 2 2" xfId="58131"/>
    <cellStyle name="Normal 3 4 2 2 3 2 2 2 2 2 2 3" xfId="43807"/>
    <cellStyle name="Normal 3 4 2 2 3 2 2 2 2 2 3" xfId="22234"/>
    <cellStyle name="Normal 3 4 2 2 3 2 2 2 2 2 3 2" xfId="50969"/>
    <cellStyle name="Normal 3 4 2 2 3 2 2 2 2 2 4" xfId="36645"/>
    <cellStyle name="Normal 3 4 2 2 3 2 2 2 2 3" xfId="11432"/>
    <cellStyle name="Normal 3 4 2 2 3 2 2 2 2 3 2" xfId="25815"/>
    <cellStyle name="Normal 3 4 2 2 3 2 2 2 2 3 2 2" xfId="54550"/>
    <cellStyle name="Normal 3 4 2 2 3 2 2 2 2 3 3" xfId="40226"/>
    <cellStyle name="Normal 3 4 2 2 3 2 2 2 2 4" xfId="18652"/>
    <cellStyle name="Normal 3 4 2 2 3 2 2 2 2 4 2" xfId="47388"/>
    <cellStyle name="Normal 3 4 2 2 3 2 2 2 2 5" xfId="33064"/>
    <cellStyle name="Normal 3 4 2 2 3 2 2 2 3" xfId="5969"/>
    <cellStyle name="Normal 3 4 2 2 3 2 2 2 3 2" xfId="13229"/>
    <cellStyle name="Normal 3 4 2 2 3 2 2 2 3 2 2" xfId="27607"/>
    <cellStyle name="Normal 3 4 2 2 3 2 2 2 3 2 2 2" xfId="56341"/>
    <cellStyle name="Normal 3 4 2 2 3 2 2 2 3 2 3" xfId="42017"/>
    <cellStyle name="Normal 3 4 2 2 3 2 2 2 3 3" xfId="20444"/>
    <cellStyle name="Normal 3 4 2 2 3 2 2 2 3 3 2" xfId="49179"/>
    <cellStyle name="Normal 3 4 2 2 3 2 2 2 3 4" xfId="34855"/>
    <cellStyle name="Normal 3 4 2 2 3 2 2 2 4" xfId="9642"/>
    <cellStyle name="Normal 3 4 2 2 3 2 2 2 4 2" xfId="24025"/>
    <cellStyle name="Normal 3 4 2 2 3 2 2 2 4 2 2" xfId="52760"/>
    <cellStyle name="Normal 3 4 2 2 3 2 2 2 4 3" xfId="38436"/>
    <cellStyle name="Normal 3 4 2 2 3 2 2 2 5" xfId="16862"/>
    <cellStyle name="Normal 3 4 2 2 3 2 2 2 5 2" xfId="45598"/>
    <cellStyle name="Normal 3 4 2 2 3 2 2 2 6" xfId="31274"/>
    <cellStyle name="Normal 3 4 2 2 3 2 2 3" xfId="3204"/>
    <cellStyle name="Normal 3 4 2 2 3 2 2 3 2" xfId="6864"/>
    <cellStyle name="Normal 3 4 2 2 3 2 2 3 2 2" xfId="14124"/>
    <cellStyle name="Normal 3 4 2 2 3 2 2 3 2 2 2" xfId="28502"/>
    <cellStyle name="Normal 3 4 2 2 3 2 2 3 2 2 2 2" xfId="57236"/>
    <cellStyle name="Normal 3 4 2 2 3 2 2 3 2 2 3" xfId="42912"/>
    <cellStyle name="Normal 3 4 2 2 3 2 2 3 2 3" xfId="21339"/>
    <cellStyle name="Normal 3 4 2 2 3 2 2 3 2 3 2" xfId="50074"/>
    <cellStyle name="Normal 3 4 2 2 3 2 2 3 2 4" xfId="35750"/>
    <cellStyle name="Normal 3 4 2 2 3 2 2 3 3" xfId="10537"/>
    <cellStyle name="Normal 3 4 2 2 3 2 2 3 3 2" xfId="24920"/>
    <cellStyle name="Normal 3 4 2 2 3 2 2 3 3 2 2" xfId="53655"/>
    <cellStyle name="Normal 3 4 2 2 3 2 2 3 3 3" xfId="39331"/>
    <cellStyle name="Normal 3 4 2 2 3 2 2 3 4" xfId="17757"/>
    <cellStyle name="Normal 3 4 2 2 3 2 2 3 4 2" xfId="46493"/>
    <cellStyle name="Normal 3 4 2 2 3 2 2 3 5" xfId="32169"/>
    <cellStyle name="Normal 3 4 2 2 3 2 2 4" xfId="5069"/>
    <cellStyle name="Normal 3 4 2 2 3 2 2 4 2" xfId="12334"/>
    <cellStyle name="Normal 3 4 2 2 3 2 2 4 2 2" xfId="26712"/>
    <cellStyle name="Normal 3 4 2 2 3 2 2 4 2 2 2" xfId="55446"/>
    <cellStyle name="Normal 3 4 2 2 3 2 2 4 2 3" xfId="41122"/>
    <cellStyle name="Normal 3 4 2 2 3 2 2 4 3" xfId="19549"/>
    <cellStyle name="Normal 3 4 2 2 3 2 2 4 3 2" xfId="48284"/>
    <cellStyle name="Normal 3 4 2 2 3 2 2 4 4" xfId="33960"/>
    <cellStyle name="Normal 3 4 2 2 3 2 2 5" xfId="8741"/>
    <cellStyle name="Normal 3 4 2 2 3 2 2 5 2" xfId="23130"/>
    <cellStyle name="Normal 3 4 2 2 3 2 2 5 2 2" xfId="51865"/>
    <cellStyle name="Normal 3 4 2 2 3 2 2 5 3" xfId="37541"/>
    <cellStyle name="Normal 3 4 2 2 3 2 2 6" xfId="15967"/>
    <cellStyle name="Normal 3 4 2 2 3 2 2 6 2" xfId="44703"/>
    <cellStyle name="Normal 3 4 2 2 3 2 2 7" xfId="30379"/>
    <cellStyle name="Normal 3 4 2 2 3 2 3" xfId="1861"/>
    <cellStyle name="Normal 3 4 2 2 3 2 3 2" xfId="3653"/>
    <cellStyle name="Normal 3 4 2 2 3 2 3 2 2" xfId="7312"/>
    <cellStyle name="Normal 3 4 2 2 3 2 3 2 2 2" xfId="14572"/>
    <cellStyle name="Normal 3 4 2 2 3 2 3 2 2 2 2" xfId="28950"/>
    <cellStyle name="Normal 3 4 2 2 3 2 3 2 2 2 2 2" xfId="57684"/>
    <cellStyle name="Normal 3 4 2 2 3 2 3 2 2 2 3" xfId="43360"/>
    <cellStyle name="Normal 3 4 2 2 3 2 3 2 2 3" xfId="21787"/>
    <cellStyle name="Normal 3 4 2 2 3 2 3 2 2 3 2" xfId="50522"/>
    <cellStyle name="Normal 3 4 2 2 3 2 3 2 2 4" xfId="36198"/>
    <cellStyle name="Normal 3 4 2 2 3 2 3 2 3" xfId="10985"/>
    <cellStyle name="Normal 3 4 2 2 3 2 3 2 3 2" xfId="25368"/>
    <cellStyle name="Normal 3 4 2 2 3 2 3 2 3 2 2" xfId="54103"/>
    <cellStyle name="Normal 3 4 2 2 3 2 3 2 3 3" xfId="39779"/>
    <cellStyle name="Normal 3 4 2 2 3 2 3 2 4" xfId="18205"/>
    <cellStyle name="Normal 3 4 2 2 3 2 3 2 4 2" xfId="46941"/>
    <cellStyle name="Normal 3 4 2 2 3 2 3 2 5" xfId="32617"/>
    <cellStyle name="Normal 3 4 2 2 3 2 3 3" xfId="5522"/>
    <cellStyle name="Normal 3 4 2 2 3 2 3 3 2" xfId="12782"/>
    <cellStyle name="Normal 3 4 2 2 3 2 3 3 2 2" xfId="27160"/>
    <cellStyle name="Normal 3 4 2 2 3 2 3 3 2 2 2" xfId="55894"/>
    <cellStyle name="Normal 3 4 2 2 3 2 3 3 2 3" xfId="41570"/>
    <cellStyle name="Normal 3 4 2 2 3 2 3 3 3" xfId="19997"/>
    <cellStyle name="Normal 3 4 2 2 3 2 3 3 3 2" xfId="48732"/>
    <cellStyle name="Normal 3 4 2 2 3 2 3 3 4" xfId="34408"/>
    <cellStyle name="Normal 3 4 2 2 3 2 3 4" xfId="9195"/>
    <cellStyle name="Normal 3 4 2 2 3 2 3 4 2" xfId="23578"/>
    <cellStyle name="Normal 3 4 2 2 3 2 3 4 2 2" xfId="52313"/>
    <cellStyle name="Normal 3 4 2 2 3 2 3 4 3" xfId="37989"/>
    <cellStyle name="Normal 3 4 2 2 3 2 3 5" xfId="16415"/>
    <cellStyle name="Normal 3 4 2 2 3 2 3 5 2" xfId="45151"/>
    <cellStyle name="Normal 3 4 2 2 3 2 3 6" xfId="30827"/>
    <cellStyle name="Normal 3 4 2 2 3 2 4" xfId="2757"/>
    <cellStyle name="Normal 3 4 2 2 3 2 4 2" xfId="6417"/>
    <cellStyle name="Normal 3 4 2 2 3 2 4 2 2" xfId="13677"/>
    <cellStyle name="Normal 3 4 2 2 3 2 4 2 2 2" xfId="28055"/>
    <cellStyle name="Normal 3 4 2 2 3 2 4 2 2 2 2" xfId="56789"/>
    <cellStyle name="Normal 3 4 2 2 3 2 4 2 2 3" xfId="42465"/>
    <cellStyle name="Normal 3 4 2 2 3 2 4 2 3" xfId="20892"/>
    <cellStyle name="Normal 3 4 2 2 3 2 4 2 3 2" xfId="49627"/>
    <cellStyle name="Normal 3 4 2 2 3 2 4 2 4" xfId="35303"/>
    <cellStyle name="Normal 3 4 2 2 3 2 4 3" xfId="10090"/>
    <cellStyle name="Normal 3 4 2 2 3 2 4 3 2" xfId="24473"/>
    <cellStyle name="Normal 3 4 2 2 3 2 4 3 2 2" xfId="53208"/>
    <cellStyle name="Normal 3 4 2 2 3 2 4 3 3" xfId="38884"/>
    <cellStyle name="Normal 3 4 2 2 3 2 4 4" xfId="17310"/>
    <cellStyle name="Normal 3 4 2 2 3 2 4 4 2" xfId="46046"/>
    <cellStyle name="Normal 3 4 2 2 3 2 4 5" xfId="31722"/>
    <cellStyle name="Normal 3 4 2 2 3 2 5" xfId="4622"/>
    <cellStyle name="Normal 3 4 2 2 3 2 5 2" xfId="11887"/>
    <cellStyle name="Normal 3 4 2 2 3 2 5 2 2" xfId="26265"/>
    <cellStyle name="Normal 3 4 2 2 3 2 5 2 2 2" xfId="54999"/>
    <cellStyle name="Normal 3 4 2 2 3 2 5 2 3" xfId="40675"/>
    <cellStyle name="Normal 3 4 2 2 3 2 5 3" xfId="19102"/>
    <cellStyle name="Normal 3 4 2 2 3 2 5 3 2" xfId="47837"/>
    <cellStyle name="Normal 3 4 2 2 3 2 5 4" xfId="33513"/>
    <cellStyle name="Normal 3 4 2 2 3 2 6" xfId="8294"/>
    <cellStyle name="Normal 3 4 2 2 3 2 6 2" xfId="22683"/>
    <cellStyle name="Normal 3 4 2 2 3 2 6 2 2" xfId="51418"/>
    <cellStyle name="Normal 3 4 2 2 3 2 6 3" xfId="37094"/>
    <cellStyle name="Normal 3 4 2 2 3 2 7" xfId="15520"/>
    <cellStyle name="Normal 3 4 2 2 3 2 7 2" xfId="44256"/>
    <cellStyle name="Normal 3 4 2 2 3 2 8" xfId="29932"/>
    <cellStyle name="Normal 3 4 2 2 3 3" xfId="1101"/>
    <cellStyle name="Normal 3 4 2 2 3 3 2" xfId="2084"/>
    <cellStyle name="Normal 3 4 2 2 3 3 2 2" xfId="3876"/>
    <cellStyle name="Normal 3 4 2 2 3 3 2 2 2" xfId="7535"/>
    <cellStyle name="Normal 3 4 2 2 3 3 2 2 2 2" xfId="14795"/>
    <cellStyle name="Normal 3 4 2 2 3 3 2 2 2 2 2" xfId="29173"/>
    <cellStyle name="Normal 3 4 2 2 3 3 2 2 2 2 2 2" xfId="57907"/>
    <cellStyle name="Normal 3 4 2 2 3 3 2 2 2 2 3" xfId="43583"/>
    <cellStyle name="Normal 3 4 2 2 3 3 2 2 2 3" xfId="22010"/>
    <cellStyle name="Normal 3 4 2 2 3 3 2 2 2 3 2" xfId="50745"/>
    <cellStyle name="Normal 3 4 2 2 3 3 2 2 2 4" xfId="36421"/>
    <cellStyle name="Normal 3 4 2 2 3 3 2 2 3" xfId="11208"/>
    <cellStyle name="Normal 3 4 2 2 3 3 2 2 3 2" xfId="25591"/>
    <cellStyle name="Normal 3 4 2 2 3 3 2 2 3 2 2" xfId="54326"/>
    <cellStyle name="Normal 3 4 2 2 3 3 2 2 3 3" xfId="40002"/>
    <cellStyle name="Normal 3 4 2 2 3 3 2 2 4" xfId="18428"/>
    <cellStyle name="Normal 3 4 2 2 3 3 2 2 4 2" xfId="47164"/>
    <cellStyle name="Normal 3 4 2 2 3 3 2 2 5" xfId="32840"/>
    <cellStyle name="Normal 3 4 2 2 3 3 2 3" xfId="5745"/>
    <cellStyle name="Normal 3 4 2 2 3 3 2 3 2" xfId="13005"/>
    <cellStyle name="Normal 3 4 2 2 3 3 2 3 2 2" xfId="27383"/>
    <cellStyle name="Normal 3 4 2 2 3 3 2 3 2 2 2" xfId="56117"/>
    <cellStyle name="Normal 3 4 2 2 3 3 2 3 2 3" xfId="41793"/>
    <cellStyle name="Normal 3 4 2 2 3 3 2 3 3" xfId="20220"/>
    <cellStyle name="Normal 3 4 2 2 3 3 2 3 3 2" xfId="48955"/>
    <cellStyle name="Normal 3 4 2 2 3 3 2 3 4" xfId="34631"/>
    <cellStyle name="Normal 3 4 2 2 3 3 2 4" xfId="9418"/>
    <cellStyle name="Normal 3 4 2 2 3 3 2 4 2" xfId="23801"/>
    <cellStyle name="Normal 3 4 2 2 3 3 2 4 2 2" xfId="52536"/>
    <cellStyle name="Normal 3 4 2 2 3 3 2 4 3" xfId="38212"/>
    <cellStyle name="Normal 3 4 2 2 3 3 2 5" xfId="16638"/>
    <cellStyle name="Normal 3 4 2 2 3 3 2 5 2" xfId="45374"/>
    <cellStyle name="Normal 3 4 2 2 3 3 2 6" xfId="31050"/>
    <cellStyle name="Normal 3 4 2 2 3 3 3" xfId="2980"/>
    <cellStyle name="Normal 3 4 2 2 3 3 3 2" xfId="6640"/>
    <cellStyle name="Normal 3 4 2 2 3 3 3 2 2" xfId="13900"/>
    <cellStyle name="Normal 3 4 2 2 3 3 3 2 2 2" xfId="28278"/>
    <cellStyle name="Normal 3 4 2 2 3 3 3 2 2 2 2" xfId="57012"/>
    <cellStyle name="Normal 3 4 2 2 3 3 3 2 2 3" xfId="42688"/>
    <cellStyle name="Normal 3 4 2 2 3 3 3 2 3" xfId="21115"/>
    <cellStyle name="Normal 3 4 2 2 3 3 3 2 3 2" xfId="49850"/>
    <cellStyle name="Normal 3 4 2 2 3 3 3 2 4" xfId="35526"/>
    <cellStyle name="Normal 3 4 2 2 3 3 3 3" xfId="10313"/>
    <cellStyle name="Normal 3 4 2 2 3 3 3 3 2" xfId="24696"/>
    <cellStyle name="Normal 3 4 2 2 3 3 3 3 2 2" xfId="53431"/>
    <cellStyle name="Normal 3 4 2 2 3 3 3 3 3" xfId="39107"/>
    <cellStyle name="Normal 3 4 2 2 3 3 3 4" xfId="17533"/>
    <cellStyle name="Normal 3 4 2 2 3 3 3 4 2" xfId="46269"/>
    <cellStyle name="Normal 3 4 2 2 3 3 3 5" xfId="31945"/>
    <cellStyle name="Normal 3 4 2 2 3 3 4" xfId="4845"/>
    <cellStyle name="Normal 3 4 2 2 3 3 4 2" xfId="12110"/>
    <cellStyle name="Normal 3 4 2 2 3 3 4 2 2" xfId="26488"/>
    <cellStyle name="Normal 3 4 2 2 3 3 4 2 2 2" xfId="55222"/>
    <cellStyle name="Normal 3 4 2 2 3 3 4 2 3" xfId="40898"/>
    <cellStyle name="Normal 3 4 2 2 3 3 4 3" xfId="19325"/>
    <cellStyle name="Normal 3 4 2 2 3 3 4 3 2" xfId="48060"/>
    <cellStyle name="Normal 3 4 2 2 3 3 4 4" xfId="33736"/>
    <cellStyle name="Normal 3 4 2 2 3 3 5" xfId="8517"/>
    <cellStyle name="Normal 3 4 2 2 3 3 5 2" xfId="22906"/>
    <cellStyle name="Normal 3 4 2 2 3 3 5 2 2" xfId="51641"/>
    <cellStyle name="Normal 3 4 2 2 3 3 5 3" xfId="37317"/>
    <cellStyle name="Normal 3 4 2 2 3 3 6" xfId="15743"/>
    <cellStyle name="Normal 3 4 2 2 3 3 6 2" xfId="44479"/>
    <cellStyle name="Normal 3 4 2 2 3 3 7" xfId="30155"/>
    <cellStyle name="Normal 3 4 2 2 3 4" xfId="1633"/>
    <cellStyle name="Normal 3 4 2 2 3 4 2" xfId="3429"/>
    <cellStyle name="Normal 3 4 2 2 3 4 2 2" xfId="7088"/>
    <cellStyle name="Normal 3 4 2 2 3 4 2 2 2" xfId="14348"/>
    <cellStyle name="Normal 3 4 2 2 3 4 2 2 2 2" xfId="28726"/>
    <cellStyle name="Normal 3 4 2 2 3 4 2 2 2 2 2" xfId="57460"/>
    <cellStyle name="Normal 3 4 2 2 3 4 2 2 2 3" xfId="43136"/>
    <cellStyle name="Normal 3 4 2 2 3 4 2 2 3" xfId="21563"/>
    <cellStyle name="Normal 3 4 2 2 3 4 2 2 3 2" xfId="50298"/>
    <cellStyle name="Normal 3 4 2 2 3 4 2 2 4" xfId="35974"/>
    <cellStyle name="Normal 3 4 2 2 3 4 2 3" xfId="10761"/>
    <cellStyle name="Normal 3 4 2 2 3 4 2 3 2" xfId="25144"/>
    <cellStyle name="Normal 3 4 2 2 3 4 2 3 2 2" xfId="53879"/>
    <cellStyle name="Normal 3 4 2 2 3 4 2 3 3" xfId="39555"/>
    <cellStyle name="Normal 3 4 2 2 3 4 2 4" xfId="17981"/>
    <cellStyle name="Normal 3 4 2 2 3 4 2 4 2" xfId="46717"/>
    <cellStyle name="Normal 3 4 2 2 3 4 2 5" xfId="32393"/>
    <cellStyle name="Normal 3 4 2 2 3 4 3" xfId="5298"/>
    <cellStyle name="Normal 3 4 2 2 3 4 3 2" xfId="12558"/>
    <cellStyle name="Normal 3 4 2 2 3 4 3 2 2" xfId="26936"/>
    <cellStyle name="Normal 3 4 2 2 3 4 3 2 2 2" xfId="55670"/>
    <cellStyle name="Normal 3 4 2 2 3 4 3 2 3" xfId="41346"/>
    <cellStyle name="Normal 3 4 2 2 3 4 3 3" xfId="19773"/>
    <cellStyle name="Normal 3 4 2 2 3 4 3 3 2" xfId="48508"/>
    <cellStyle name="Normal 3 4 2 2 3 4 3 4" xfId="34184"/>
    <cellStyle name="Normal 3 4 2 2 3 4 4" xfId="8971"/>
    <cellStyle name="Normal 3 4 2 2 3 4 4 2" xfId="23354"/>
    <cellStyle name="Normal 3 4 2 2 3 4 4 2 2" xfId="52089"/>
    <cellStyle name="Normal 3 4 2 2 3 4 4 3" xfId="37765"/>
    <cellStyle name="Normal 3 4 2 2 3 4 5" xfId="16191"/>
    <cellStyle name="Normal 3 4 2 2 3 4 5 2" xfId="44927"/>
    <cellStyle name="Normal 3 4 2 2 3 4 6" xfId="30603"/>
    <cellStyle name="Normal 3 4 2 2 3 5" xfId="2533"/>
    <cellStyle name="Normal 3 4 2 2 3 5 2" xfId="6193"/>
    <cellStyle name="Normal 3 4 2 2 3 5 2 2" xfId="13453"/>
    <cellStyle name="Normal 3 4 2 2 3 5 2 2 2" xfId="27831"/>
    <cellStyle name="Normal 3 4 2 2 3 5 2 2 2 2" xfId="56565"/>
    <cellStyle name="Normal 3 4 2 2 3 5 2 2 3" xfId="42241"/>
    <cellStyle name="Normal 3 4 2 2 3 5 2 3" xfId="20668"/>
    <cellStyle name="Normal 3 4 2 2 3 5 2 3 2" xfId="49403"/>
    <cellStyle name="Normal 3 4 2 2 3 5 2 4" xfId="35079"/>
    <cellStyle name="Normal 3 4 2 2 3 5 3" xfId="9866"/>
    <cellStyle name="Normal 3 4 2 2 3 5 3 2" xfId="24249"/>
    <cellStyle name="Normal 3 4 2 2 3 5 3 2 2" xfId="52984"/>
    <cellStyle name="Normal 3 4 2 2 3 5 3 3" xfId="38660"/>
    <cellStyle name="Normal 3 4 2 2 3 5 4" xfId="17086"/>
    <cellStyle name="Normal 3 4 2 2 3 5 4 2" xfId="45822"/>
    <cellStyle name="Normal 3 4 2 2 3 5 5" xfId="31498"/>
    <cellStyle name="Normal 3 4 2 2 3 6" xfId="4396"/>
    <cellStyle name="Normal 3 4 2 2 3 6 2" xfId="11663"/>
    <cellStyle name="Normal 3 4 2 2 3 6 2 2" xfId="26041"/>
    <cellStyle name="Normal 3 4 2 2 3 6 2 2 2" xfId="54775"/>
    <cellStyle name="Normal 3 4 2 2 3 6 2 3" xfId="40451"/>
    <cellStyle name="Normal 3 4 2 2 3 6 3" xfId="18878"/>
    <cellStyle name="Normal 3 4 2 2 3 6 3 2" xfId="47613"/>
    <cellStyle name="Normal 3 4 2 2 3 6 4" xfId="33289"/>
    <cellStyle name="Normal 3 4 2 2 3 7" xfId="8067"/>
    <cellStyle name="Normal 3 4 2 2 3 7 2" xfId="22459"/>
    <cellStyle name="Normal 3 4 2 2 3 7 2 2" xfId="51194"/>
    <cellStyle name="Normal 3 4 2 2 3 7 3" xfId="36870"/>
    <cellStyle name="Normal 3 4 2 2 3 8" xfId="15296"/>
    <cellStyle name="Normal 3 4 2 2 3 8 2" xfId="44032"/>
    <cellStyle name="Normal 3 4 2 2 3 9" xfId="29708"/>
    <cellStyle name="Normal 3 4 2 2 4" xfId="763"/>
    <cellStyle name="Normal 3 4 2 2 4 2" xfId="1213"/>
    <cellStyle name="Normal 3 4 2 2 4 2 2" xfId="2196"/>
    <cellStyle name="Normal 3 4 2 2 4 2 2 2" xfId="3988"/>
    <cellStyle name="Normal 3 4 2 2 4 2 2 2 2" xfId="7647"/>
    <cellStyle name="Normal 3 4 2 2 4 2 2 2 2 2" xfId="14907"/>
    <cellStyle name="Normal 3 4 2 2 4 2 2 2 2 2 2" xfId="29285"/>
    <cellStyle name="Normal 3 4 2 2 4 2 2 2 2 2 2 2" xfId="58019"/>
    <cellStyle name="Normal 3 4 2 2 4 2 2 2 2 2 3" xfId="43695"/>
    <cellStyle name="Normal 3 4 2 2 4 2 2 2 2 3" xfId="22122"/>
    <cellStyle name="Normal 3 4 2 2 4 2 2 2 2 3 2" xfId="50857"/>
    <cellStyle name="Normal 3 4 2 2 4 2 2 2 2 4" xfId="36533"/>
    <cellStyle name="Normal 3 4 2 2 4 2 2 2 3" xfId="11320"/>
    <cellStyle name="Normal 3 4 2 2 4 2 2 2 3 2" xfId="25703"/>
    <cellStyle name="Normal 3 4 2 2 4 2 2 2 3 2 2" xfId="54438"/>
    <cellStyle name="Normal 3 4 2 2 4 2 2 2 3 3" xfId="40114"/>
    <cellStyle name="Normal 3 4 2 2 4 2 2 2 4" xfId="18540"/>
    <cellStyle name="Normal 3 4 2 2 4 2 2 2 4 2" xfId="47276"/>
    <cellStyle name="Normal 3 4 2 2 4 2 2 2 5" xfId="32952"/>
    <cellStyle name="Normal 3 4 2 2 4 2 2 3" xfId="5857"/>
    <cellStyle name="Normal 3 4 2 2 4 2 2 3 2" xfId="13117"/>
    <cellStyle name="Normal 3 4 2 2 4 2 2 3 2 2" xfId="27495"/>
    <cellStyle name="Normal 3 4 2 2 4 2 2 3 2 2 2" xfId="56229"/>
    <cellStyle name="Normal 3 4 2 2 4 2 2 3 2 3" xfId="41905"/>
    <cellStyle name="Normal 3 4 2 2 4 2 2 3 3" xfId="20332"/>
    <cellStyle name="Normal 3 4 2 2 4 2 2 3 3 2" xfId="49067"/>
    <cellStyle name="Normal 3 4 2 2 4 2 2 3 4" xfId="34743"/>
    <cellStyle name="Normal 3 4 2 2 4 2 2 4" xfId="9530"/>
    <cellStyle name="Normal 3 4 2 2 4 2 2 4 2" xfId="23913"/>
    <cellStyle name="Normal 3 4 2 2 4 2 2 4 2 2" xfId="52648"/>
    <cellStyle name="Normal 3 4 2 2 4 2 2 4 3" xfId="38324"/>
    <cellStyle name="Normal 3 4 2 2 4 2 2 5" xfId="16750"/>
    <cellStyle name="Normal 3 4 2 2 4 2 2 5 2" xfId="45486"/>
    <cellStyle name="Normal 3 4 2 2 4 2 2 6" xfId="31162"/>
    <cellStyle name="Normal 3 4 2 2 4 2 3" xfId="3092"/>
    <cellStyle name="Normal 3 4 2 2 4 2 3 2" xfId="6752"/>
    <cellStyle name="Normal 3 4 2 2 4 2 3 2 2" xfId="14012"/>
    <cellStyle name="Normal 3 4 2 2 4 2 3 2 2 2" xfId="28390"/>
    <cellStyle name="Normal 3 4 2 2 4 2 3 2 2 2 2" xfId="57124"/>
    <cellStyle name="Normal 3 4 2 2 4 2 3 2 2 3" xfId="42800"/>
    <cellStyle name="Normal 3 4 2 2 4 2 3 2 3" xfId="21227"/>
    <cellStyle name="Normal 3 4 2 2 4 2 3 2 3 2" xfId="49962"/>
    <cellStyle name="Normal 3 4 2 2 4 2 3 2 4" xfId="35638"/>
    <cellStyle name="Normal 3 4 2 2 4 2 3 3" xfId="10425"/>
    <cellStyle name="Normal 3 4 2 2 4 2 3 3 2" xfId="24808"/>
    <cellStyle name="Normal 3 4 2 2 4 2 3 3 2 2" xfId="53543"/>
    <cellStyle name="Normal 3 4 2 2 4 2 3 3 3" xfId="39219"/>
    <cellStyle name="Normal 3 4 2 2 4 2 3 4" xfId="17645"/>
    <cellStyle name="Normal 3 4 2 2 4 2 3 4 2" xfId="46381"/>
    <cellStyle name="Normal 3 4 2 2 4 2 3 5" xfId="32057"/>
    <cellStyle name="Normal 3 4 2 2 4 2 4" xfId="4957"/>
    <cellStyle name="Normal 3 4 2 2 4 2 4 2" xfId="12222"/>
    <cellStyle name="Normal 3 4 2 2 4 2 4 2 2" xfId="26600"/>
    <cellStyle name="Normal 3 4 2 2 4 2 4 2 2 2" xfId="55334"/>
    <cellStyle name="Normal 3 4 2 2 4 2 4 2 3" xfId="41010"/>
    <cellStyle name="Normal 3 4 2 2 4 2 4 3" xfId="19437"/>
    <cellStyle name="Normal 3 4 2 2 4 2 4 3 2" xfId="48172"/>
    <cellStyle name="Normal 3 4 2 2 4 2 4 4" xfId="33848"/>
    <cellStyle name="Normal 3 4 2 2 4 2 5" xfId="8629"/>
    <cellStyle name="Normal 3 4 2 2 4 2 5 2" xfId="23018"/>
    <cellStyle name="Normal 3 4 2 2 4 2 5 2 2" xfId="51753"/>
    <cellStyle name="Normal 3 4 2 2 4 2 5 3" xfId="37429"/>
    <cellStyle name="Normal 3 4 2 2 4 2 6" xfId="15855"/>
    <cellStyle name="Normal 3 4 2 2 4 2 6 2" xfId="44591"/>
    <cellStyle name="Normal 3 4 2 2 4 2 7" xfId="30267"/>
    <cellStyle name="Normal 3 4 2 2 4 3" xfId="1749"/>
    <cellStyle name="Normal 3 4 2 2 4 3 2" xfId="3541"/>
    <cellStyle name="Normal 3 4 2 2 4 3 2 2" xfId="7200"/>
    <cellStyle name="Normal 3 4 2 2 4 3 2 2 2" xfId="14460"/>
    <cellStyle name="Normal 3 4 2 2 4 3 2 2 2 2" xfId="28838"/>
    <cellStyle name="Normal 3 4 2 2 4 3 2 2 2 2 2" xfId="57572"/>
    <cellStyle name="Normal 3 4 2 2 4 3 2 2 2 3" xfId="43248"/>
    <cellStyle name="Normal 3 4 2 2 4 3 2 2 3" xfId="21675"/>
    <cellStyle name="Normal 3 4 2 2 4 3 2 2 3 2" xfId="50410"/>
    <cellStyle name="Normal 3 4 2 2 4 3 2 2 4" xfId="36086"/>
    <cellStyle name="Normal 3 4 2 2 4 3 2 3" xfId="10873"/>
    <cellStyle name="Normal 3 4 2 2 4 3 2 3 2" xfId="25256"/>
    <cellStyle name="Normal 3 4 2 2 4 3 2 3 2 2" xfId="53991"/>
    <cellStyle name="Normal 3 4 2 2 4 3 2 3 3" xfId="39667"/>
    <cellStyle name="Normal 3 4 2 2 4 3 2 4" xfId="18093"/>
    <cellStyle name="Normal 3 4 2 2 4 3 2 4 2" xfId="46829"/>
    <cellStyle name="Normal 3 4 2 2 4 3 2 5" xfId="32505"/>
    <cellStyle name="Normal 3 4 2 2 4 3 3" xfId="5410"/>
    <cellStyle name="Normal 3 4 2 2 4 3 3 2" xfId="12670"/>
    <cellStyle name="Normal 3 4 2 2 4 3 3 2 2" xfId="27048"/>
    <cellStyle name="Normal 3 4 2 2 4 3 3 2 2 2" xfId="55782"/>
    <cellStyle name="Normal 3 4 2 2 4 3 3 2 3" xfId="41458"/>
    <cellStyle name="Normal 3 4 2 2 4 3 3 3" xfId="19885"/>
    <cellStyle name="Normal 3 4 2 2 4 3 3 3 2" xfId="48620"/>
    <cellStyle name="Normal 3 4 2 2 4 3 3 4" xfId="34296"/>
    <cellStyle name="Normal 3 4 2 2 4 3 4" xfId="9083"/>
    <cellStyle name="Normal 3 4 2 2 4 3 4 2" xfId="23466"/>
    <cellStyle name="Normal 3 4 2 2 4 3 4 2 2" xfId="52201"/>
    <cellStyle name="Normal 3 4 2 2 4 3 4 3" xfId="37877"/>
    <cellStyle name="Normal 3 4 2 2 4 3 5" xfId="16303"/>
    <cellStyle name="Normal 3 4 2 2 4 3 5 2" xfId="45039"/>
    <cellStyle name="Normal 3 4 2 2 4 3 6" xfId="30715"/>
    <cellStyle name="Normal 3 4 2 2 4 4" xfId="2645"/>
    <cellStyle name="Normal 3 4 2 2 4 4 2" xfId="6305"/>
    <cellStyle name="Normal 3 4 2 2 4 4 2 2" xfId="13565"/>
    <cellStyle name="Normal 3 4 2 2 4 4 2 2 2" xfId="27943"/>
    <cellStyle name="Normal 3 4 2 2 4 4 2 2 2 2" xfId="56677"/>
    <cellStyle name="Normal 3 4 2 2 4 4 2 2 3" xfId="42353"/>
    <cellStyle name="Normal 3 4 2 2 4 4 2 3" xfId="20780"/>
    <cellStyle name="Normal 3 4 2 2 4 4 2 3 2" xfId="49515"/>
    <cellStyle name="Normal 3 4 2 2 4 4 2 4" xfId="35191"/>
    <cellStyle name="Normal 3 4 2 2 4 4 3" xfId="9978"/>
    <cellStyle name="Normal 3 4 2 2 4 4 3 2" xfId="24361"/>
    <cellStyle name="Normal 3 4 2 2 4 4 3 2 2" xfId="53096"/>
    <cellStyle name="Normal 3 4 2 2 4 4 3 3" xfId="38772"/>
    <cellStyle name="Normal 3 4 2 2 4 4 4" xfId="17198"/>
    <cellStyle name="Normal 3 4 2 2 4 4 4 2" xfId="45934"/>
    <cellStyle name="Normal 3 4 2 2 4 4 5" xfId="31610"/>
    <cellStyle name="Normal 3 4 2 2 4 5" xfId="4509"/>
    <cellStyle name="Normal 3 4 2 2 4 5 2" xfId="11775"/>
    <cellStyle name="Normal 3 4 2 2 4 5 2 2" xfId="26153"/>
    <cellStyle name="Normal 3 4 2 2 4 5 2 2 2" xfId="54887"/>
    <cellStyle name="Normal 3 4 2 2 4 5 2 3" xfId="40563"/>
    <cellStyle name="Normal 3 4 2 2 4 5 3" xfId="18990"/>
    <cellStyle name="Normal 3 4 2 2 4 5 3 2" xfId="47725"/>
    <cellStyle name="Normal 3 4 2 2 4 5 4" xfId="33401"/>
    <cellStyle name="Normal 3 4 2 2 4 6" xfId="8182"/>
    <cellStyle name="Normal 3 4 2 2 4 6 2" xfId="22571"/>
    <cellStyle name="Normal 3 4 2 2 4 6 2 2" xfId="51306"/>
    <cellStyle name="Normal 3 4 2 2 4 6 3" xfId="36982"/>
    <cellStyle name="Normal 3 4 2 2 4 7" xfId="15408"/>
    <cellStyle name="Normal 3 4 2 2 4 7 2" xfId="44144"/>
    <cellStyle name="Normal 3 4 2 2 4 8" xfId="29820"/>
    <cellStyle name="Normal 3 4 2 2 5" xfId="989"/>
    <cellStyle name="Normal 3 4 2 2 5 2" xfId="1972"/>
    <cellStyle name="Normal 3 4 2 2 5 2 2" xfId="3764"/>
    <cellStyle name="Normal 3 4 2 2 5 2 2 2" xfId="7423"/>
    <cellStyle name="Normal 3 4 2 2 5 2 2 2 2" xfId="14683"/>
    <cellStyle name="Normal 3 4 2 2 5 2 2 2 2 2" xfId="29061"/>
    <cellStyle name="Normal 3 4 2 2 5 2 2 2 2 2 2" xfId="57795"/>
    <cellStyle name="Normal 3 4 2 2 5 2 2 2 2 3" xfId="43471"/>
    <cellStyle name="Normal 3 4 2 2 5 2 2 2 3" xfId="21898"/>
    <cellStyle name="Normal 3 4 2 2 5 2 2 2 3 2" xfId="50633"/>
    <cellStyle name="Normal 3 4 2 2 5 2 2 2 4" xfId="36309"/>
    <cellStyle name="Normal 3 4 2 2 5 2 2 3" xfId="11096"/>
    <cellStyle name="Normal 3 4 2 2 5 2 2 3 2" xfId="25479"/>
    <cellStyle name="Normal 3 4 2 2 5 2 2 3 2 2" xfId="54214"/>
    <cellStyle name="Normal 3 4 2 2 5 2 2 3 3" xfId="39890"/>
    <cellStyle name="Normal 3 4 2 2 5 2 2 4" xfId="18316"/>
    <cellStyle name="Normal 3 4 2 2 5 2 2 4 2" xfId="47052"/>
    <cellStyle name="Normal 3 4 2 2 5 2 2 5" xfId="32728"/>
    <cellStyle name="Normal 3 4 2 2 5 2 3" xfId="5633"/>
    <cellStyle name="Normal 3 4 2 2 5 2 3 2" xfId="12893"/>
    <cellStyle name="Normal 3 4 2 2 5 2 3 2 2" xfId="27271"/>
    <cellStyle name="Normal 3 4 2 2 5 2 3 2 2 2" xfId="56005"/>
    <cellStyle name="Normal 3 4 2 2 5 2 3 2 3" xfId="41681"/>
    <cellStyle name="Normal 3 4 2 2 5 2 3 3" xfId="20108"/>
    <cellStyle name="Normal 3 4 2 2 5 2 3 3 2" xfId="48843"/>
    <cellStyle name="Normal 3 4 2 2 5 2 3 4" xfId="34519"/>
    <cellStyle name="Normal 3 4 2 2 5 2 4" xfId="9306"/>
    <cellStyle name="Normal 3 4 2 2 5 2 4 2" xfId="23689"/>
    <cellStyle name="Normal 3 4 2 2 5 2 4 2 2" xfId="52424"/>
    <cellStyle name="Normal 3 4 2 2 5 2 4 3" xfId="38100"/>
    <cellStyle name="Normal 3 4 2 2 5 2 5" xfId="16526"/>
    <cellStyle name="Normal 3 4 2 2 5 2 5 2" xfId="45262"/>
    <cellStyle name="Normal 3 4 2 2 5 2 6" xfId="30938"/>
    <cellStyle name="Normal 3 4 2 2 5 3" xfId="2868"/>
    <cellStyle name="Normal 3 4 2 2 5 3 2" xfId="6528"/>
    <cellStyle name="Normal 3 4 2 2 5 3 2 2" xfId="13788"/>
    <cellStyle name="Normal 3 4 2 2 5 3 2 2 2" xfId="28166"/>
    <cellStyle name="Normal 3 4 2 2 5 3 2 2 2 2" xfId="56900"/>
    <cellStyle name="Normal 3 4 2 2 5 3 2 2 3" xfId="42576"/>
    <cellStyle name="Normal 3 4 2 2 5 3 2 3" xfId="21003"/>
    <cellStyle name="Normal 3 4 2 2 5 3 2 3 2" xfId="49738"/>
    <cellStyle name="Normal 3 4 2 2 5 3 2 4" xfId="35414"/>
    <cellStyle name="Normal 3 4 2 2 5 3 3" xfId="10201"/>
    <cellStyle name="Normal 3 4 2 2 5 3 3 2" xfId="24584"/>
    <cellStyle name="Normal 3 4 2 2 5 3 3 2 2" xfId="53319"/>
    <cellStyle name="Normal 3 4 2 2 5 3 3 3" xfId="38995"/>
    <cellStyle name="Normal 3 4 2 2 5 3 4" xfId="17421"/>
    <cellStyle name="Normal 3 4 2 2 5 3 4 2" xfId="46157"/>
    <cellStyle name="Normal 3 4 2 2 5 3 5" xfId="31833"/>
    <cellStyle name="Normal 3 4 2 2 5 4" xfId="4733"/>
    <cellStyle name="Normal 3 4 2 2 5 4 2" xfId="11998"/>
    <cellStyle name="Normal 3 4 2 2 5 4 2 2" xfId="26376"/>
    <cellStyle name="Normal 3 4 2 2 5 4 2 2 2" xfId="55110"/>
    <cellStyle name="Normal 3 4 2 2 5 4 2 3" xfId="40786"/>
    <cellStyle name="Normal 3 4 2 2 5 4 3" xfId="19213"/>
    <cellStyle name="Normal 3 4 2 2 5 4 3 2" xfId="47948"/>
    <cellStyle name="Normal 3 4 2 2 5 4 4" xfId="33624"/>
    <cellStyle name="Normal 3 4 2 2 5 5" xfId="8405"/>
    <cellStyle name="Normal 3 4 2 2 5 5 2" xfId="22794"/>
    <cellStyle name="Normal 3 4 2 2 5 5 2 2" xfId="51529"/>
    <cellStyle name="Normal 3 4 2 2 5 5 3" xfId="37205"/>
    <cellStyle name="Normal 3 4 2 2 5 6" xfId="15631"/>
    <cellStyle name="Normal 3 4 2 2 5 6 2" xfId="44367"/>
    <cellStyle name="Normal 3 4 2 2 5 7" xfId="30043"/>
    <cellStyle name="Normal 3 4 2 2 6" xfId="1508"/>
    <cellStyle name="Normal 3 4 2 2 6 2" xfId="3317"/>
    <cellStyle name="Normal 3 4 2 2 6 2 2" xfId="6976"/>
    <cellStyle name="Normal 3 4 2 2 6 2 2 2" xfId="14236"/>
    <cellStyle name="Normal 3 4 2 2 6 2 2 2 2" xfId="28614"/>
    <cellStyle name="Normal 3 4 2 2 6 2 2 2 2 2" xfId="57348"/>
    <cellStyle name="Normal 3 4 2 2 6 2 2 2 3" xfId="43024"/>
    <cellStyle name="Normal 3 4 2 2 6 2 2 3" xfId="21451"/>
    <cellStyle name="Normal 3 4 2 2 6 2 2 3 2" xfId="50186"/>
    <cellStyle name="Normal 3 4 2 2 6 2 2 4" xfId="35862"/>
    <cellStyle name="Normal 3 4 2 2 6 2 3" xfId="10649"/>
    <cellStyle name="Normal 3 4 2 2 6 2 3 2" xfId="25032"/>
    <cellStyle name="Normal 3 4 2 2 6 2 3 2 2" xfId="53767"/>
    <cellStyle name="Normal 3 4 2 2 6 2 3 3" xfId="39443"/>
    <cellStyle name="Normal 3 4 2 2 6 2 4" xfId="17869"/>
    <cellStyle name="Normal 3 4 2 2 6 2 4 2" xfId="46605"/>
    <cellStyle name="Normal 3 4 2 2 6 2 5" xfId="32281"/>
    <cellStyle name="Normal 3 4 2 2 6 3" xfId="5185"/>
    <cellStyle name="Normal 3 4 2 2 6 3 2" xfId="12446"/>
    <cellStyle name="Normal 3 4 2 2 6 3 2 2" xfId="26824"/>
    <cellStyle name="Normal 3 4 2 2 6 3 2 2 2" xfId="55558"/>
    <cellStyle name="Normal 3 4 2 2 6 3 2 3" xfId="41234"/>
    <cellStyle name="Normal 3 4 2 2 6 3 3" xfId="19661"/>
    <cellStyle name="Normal 3 4 2 2 6 3 3 2" xfId="48396"/>
    <cellStyle name="Normal 3 4 2 2 6 3 4" xfId="34072"/>
    <cellStyle name="Normal 3 4 2 2 6 4" xfId="8859"/>
    <cellStyle name="Normal 3 4 2 2 6 4 2" xfId="23242"/>
    <cellStyle name="Normal 3 4 2 2 6 4 2 2" xfId="51977"/>
    <cellStyle name="Normal 3 4 2 2 6 4 3" xfId="37653"/>
    <cellStyle name="Normal 3 4 2 2 6 5" xfId="16079"/>
    <cellStyle name="Normal 3 4 2 2 6 5 2" xfId="44815"/>
    <cellStyle name="Normal 3 4 2 2 6 6" xfId="30491"/>
    <cellStyle name="Normal 3 4 2 2 7" xfId="2421"/>
    <cellStyle name="Normal 3 4 2 2 7 2" xfId="6081"/>
    <cellStyle name="Normal 3 4 2 2 7 2 2" xfId="13341"/>
    <cellStyle name="Normal 3 4 2 2 7 2 2 2" xfId="27719"/>
    <cellStyle name="Normal 3 4 2 2 7 2 2 2 2" xfId="56453"/>
    <cellStyle name="Normal 3 4 2 2 7 2 2 3" xfId="42129"/>
    <cellStyle name="Normal 3 4 2 2 7 2 3" xfId="20556"/>
    <cellStyle name="Normal 3 4 2 2 7 2 3 2" xfId="49291"/>
    <cellStyle name="Normal 3 4 2 2 7 2 4" xfId="34967"/>
    <cellStyle name="Normal 3 4 2 2 7 3" xfId="9754"/>
    <cellStyle name="Normal 3 4 2 2 7 3 2" xfId="24137"/>
    <cellStyle name="Normal 3 4 2 2 7 3 2 2" xfId="52872"/>
    <cellStyle name="Normal 3 4 2 2 7 3 3" xfId="38548"/>
    <cellStyle name="Normal 3 4 2 2 7 4" xfId="16974"/>
    <cellStyle name="Normal 3 4 2 2 7 4 2" xfId="45710"/>
    <cellStyle name="Normal 3 4 2 2 7 5" xfId="31386"/>
    <cellStyle name="Normal 3 4 2 2 8" xfId="4278"/>
    <cellStyle name="Normal 3 4 2 2 8 2" xfId="11550"/>
    <cellStyle name="Normal 3 4 2 2 8 2 2" xfId="25929"/>
    <cellStyle name="Normal 3 4 2 2 8 2 2 2" xfId="54663"/>
    <cellStyle name="Normal 3 4 2 2 8 2 3" xfId="40339"/>
    <cellStyle name="Normal 3 4 2 2 8 3" xfId="18766"/>
    <cellStyle name="Normal 3 4 2 2 8 3 2" xfId="47501"/>
    <cellStyle name="Normal 3 4 2 2 8 4" xfId="33177"/>
    <cellStyle name="Normal 3 4 2 2 9" xfId="7946"/>
    <cellStyle name="Normal 3 4 2 2 9 2" xfId="22347"/>
    <cellStyle name="Normal 3 4 2 2 9 2 2" xfId="51082"/>
    <cellStyle name="Normal 3 4 2 2 9 3" xfId="36758"/>
    <cellStyle name="Normal 3 4 2 3" xfId="434"/>
    <cellStyle name="Normal 3 4 2 3 10" xfId="29624"/>
    <cellStyle name="Normal 3 4 2 3 2" xfId="634"/>
    <cellStyle name="Normal 3 4 2 3 2 2" xfId="906"/>
    <cellStyle name="Normal 3 4 2 3 2 2 2" xfId="1353"/>
    <cellStyle name="Normal 3 4 2 3 2 2 2 2" xfId="2336"/>
    <cellStyle name="Normal 3 4 2 3 2 2 2 2 2" xfId="4128"/>
    <cellStyle name="Normal 3 4 2 3 2 2 2 2 2 2" xfId="7787"/>
    <cellStyle name="Normal 3 4 2 3 2 2 2 2 2 2 2" xfId="15047"/>
    <cellStyle name="Normal 3 4 2 3 2 2 2 2 2 2 2 2" xfId="29425"/>
    <cellStyle name="Normal 3 4 2 3 2 2 2 2 2 2 2 2 2" xfId="58159"/>
    <cellStyle name="Normal 3 4 2 3 2 2 2 2 2 2 2 3" xfId="43835"/>
    <cellStyle name="Normal 3 4 2 3 2 2 2 2 2 2 3" xfId="22262"/>
    <cellStyle name="Normal 3 4 2 3 2 2 2 2 2 2 3 2" xfId="50997"/>
    <cellStyle name="Normal 3 4 2 3 2 2 2 2 2 2 4" xfId="36673"/>
    <cellStyle name="Normal 3 4 2 3 2 2 2 2 2 3" xfId="11460"/>
    <cellStyle name="Normal 3 4 2 3 2 2 2 2 2 3 2" xfId="25843"/>
    <cellStyle name="Normal 3 4 2 3 2 2 2 2 2 3 2 2" xfId="54578"/>
    <cellStyle name="Normal 3 4 2 3 2 2 2 2 2 3 3" xfId="40254"/>
    <cellStyle name="Normal 3 4 2 3 2 2 2 2 2 4" xfId="18680"/>
    <cellStyle name="Normal 3 4 2 3 2 2 2 2 2 4 2" xfId="47416"/>
    <cellStyle name="Normal 3 4 2 3 2 2 2 2 2 5" xfId="33092"/>
    <cellStyle name="Normal 3 4 2 3 2 2 2 2 3" xfId="5997"/>
    <cellStyle name="Normal 3 4 2 3 2 2 2 2 3 2" xfId="13257"/>
    <cellStyle name="Normal 3 4 2 3 2 2 2 2 3 2 2" xfId="27635"/>
    <cellStyle name="Normal 3 4 2 3 2 2 2 2 3 2 2 2" xfId="56369"/>
    <cellStyle name="Normal 3 4 2 3 2 2 2 2 3 2 3" xfId="42045"/>
    <cellStyle name="Normal 3 4 2 3 2 2 2 2 3 3" xfId="20472"/>
    <cellStyle name="Normal 3 4 2 3 2 2 2 2 3 3 2" xfId="49207"/>
    <cellStyle name="Normal 3 4 2 3 2 2 2 2 3 4" xfId="34883"/>
    <cellStyle name="Normal 3 4 2 3 2 2 2 2 4" xfId="9670"/>
    <cellStyle name="Normal 3 4 2 3 2 2 2 2 4 2" xfId="24053"/>
    <cellStyle name="Normal 3 4 2 3 2 2 2 2 4 2 2" xfId="52788"/>
    <cellStyle name="Normal 3 4 2 3 2 2 2 2 4 3" xfId="38464"/>
    <cellStyle name="Normal 3 4 2 3 2 2 2 2 5" xfId="16890"/>
    <cellStyle name="Normal 3 4 2 3 2 2 2 2 5 2" xfId="45626"/>
    <cellStyle name="Normal 3 4 2 3 2 2 2 2 6" xfId="31302"/>
    <cellStyle name="Normal 3 4 2 3 2 2 2 3" xfId="3232"/>
    <cellStyle name="Normal 3 4 2 3 2 2 2 3 2" xfId="6892"/>
    <cellStyle name="Normal 3 4 2 3 2 2 2 3 2 2" xfId="14152"/>
    <cellStyle name="Normal 3 4 2 3 2 2 2 3 2 2 2" xfId="28530"/>
    <cellStyle name="Normal 3 4 2 3 2 2 2 3 2 2 2 2" xfId="57264"/>
    <cellStyle name="Normal 3 4 2 3 2 2 2 3 2 2 3" xfId="42940"/>
    <cellStyle name="Normal 3 4 2 3 2 2 2 3 2 3" xfId="21367"/>
    <cellStyle name="Normal 3 4 2 3 2 2 2 3 2 3 2" xfId="50102"/>
    <cellStyle name="Normal 3 4 2 3 2 2 2 3 2 4" xfId="35778"/>
    <cellStyle name="Normal 3 4 2 3 2 2 2 3 3" xfId="10565"/>
    <cellStyle name="Normal 3 4 2 3 2 2 2 3 3 2" xfId="24948"/>
    <cellStyle name="Normal 3 4 2 3 2 2 2 3 3 2 2" xfId="53683"/>
    <cellStyle name="Normal 3 4 2 3 2 2 2 3 3 3" xfId="39359"/>
    <cellStyle name="Normal 3 4 2 3 2 2 2 3 4" xfId="17785"/>
    <cellStyle name="Normal 3 4 2 3 2 2 2 3 4 2" xfId="46521"/>
    <cellStyle name="Normal 3 4 2 3 2 2 2 3 5" xfId="32197"/>
    <cellStyle name="Normal 3 4 2 3 2 2 2 4" xfId="5097"/>
    <cellStyle name="Normal 3 4 2 3 2 2 2 4 2" xfId="12362"/>
    <cellStyle name="Normal 3 4 2 3 2 2 2 4 2 2" xfId="26740"/>
    <cellStyle name="Normal 3 4 2 3 2 2 2 4 2 2 2" xfId="55474"/>
    <cellStyle name="Normal 3 4 2 3 2 2 2 4 2 3" xfId="41150"/>
    <cellStyle name="Normal 3 4 2 3 2 2 2 4 3" xfId="19577"/>
    <cellStyle name="Normal 3 4 2 3 2 2 2 4 3 2" xfId="48312"/>
    <cellStyle name="Normal 3 4 2 3 2 2 2 4 4" xfId="33988"/>
    <cellStyle name="Normal 3 4 2 3 2 2 2 5" xfId="8769"/>
    <cellStyle name="Normal 3 4 2 3 2 2 2 5 2" xfId="23158"/>
    <cellStyle name="Normal 3 4 2 3 2 2 2 5 2 2" xfId="51893"/>
    <cellStyle name="Normal 3 4 2 3 2 2 2 5 3" xfId="37569"/>
    <cellStyle name="Normal 3 4 2 3 2 2 2 6" xfId="15995"/>
    <cellStyle name="Normal 3 4 2 3 2 2 2 6 2" xfId="44731"/>
    <cellStyle name="Normal 3 4 2 3 2 2 2 7" xfId="30407"/>
    <cellStyle name="Normal 3 4 2 3 2 2 3" xfId="1889"/>
    <cellStyle name="Normal 3 4 2 3 2 2 3 2" xfId="3681"/>
    <cellStyle name="Normal 3 4 2 3 2 2 3 2 2" xfId="7340"/>
    <cellStyle name="Normal 3 4 2 3 2 2 3 2 2 2" xfId="14600"/>
    <cellStyle name="Normal 3 4 2 3 2 2 3 2 2 2 2" xfId="28978"/>
    <cellStyle name="Normal 3 4 2 3 2 2 3 2 2 2 2 2" xfId="57712"/>
    <cellStyle name="Normal 3 4 2 3 2 2 3 2 2 2 3" xfId="43388"/>
    <cellStyle name="Normal 3 4 2 3 2 2 3 2 2 3" xfId="21815"/>
    <cellStyle name="Normal 3 4 2 3 2 2 3 2 2 3 2" xfId="50550"/>
    <cellStyle name="Normal 3 4 2 3 2 2 3 2 2 4" xfId="36226"/>
    <cellStyle name="Normal 3 4 2 3 2 2 3 2 3" xfId="11013"/>
    <cellStyle name="Normal 3 4 2 3 2 2 3 2 3 2" xfId="25396"/>
    <cellStyle name="Normal 3 4 2 3 2 2 3 2 3 2 2" xfId="54131"/>
    <cellStyle name="Normal 3 4 2 3 2 2 3 2 3 3" xfId="39807"/>
    <cellStyle name="Normal 3 4 2 3 2 2 3 2 4" xfId="18233"/>
    <cellStyle name="Normal 3 4 2 3 2 2 3 2 4 2" xfId="46969"/>
    <cellStyle name="Normal 3 4 2 3 2 2 3 2 5" xfId="32645"/>
    <cellStyle name="Normal 3 4 2 3 2 2 3 3" xfId="5550"/>
    <cellStyle name="Normal 3 4 2 3 2 2 3 3 2" xfId="12810"/>
    <cellStyle name="Normal 3 4 2 3 2 2 3 3 2 2" xfId="27188"/>
    <cellStyle name="Normal 3 4 2 3 2 2 3 3 2 2 2" xfId="55922"/>
    <cellStyle name="Normal 3 4 2 3 2 2 3 3 2 3" xfId="41598"/>
    <cellStyle name="Normal 3 4 2 3 2 2 3 3 3" xfId="20025"/>
    <cellStyle name="Normal 3 4 2 3 2 2 3 3 3 2" xfId="48760"/>
    <cellStyle name="Normal 3 4 2 3 2 2 3 3 4" xfId="34436"/>
    <cellStyle name="Normal 3 4 2 3 2 2 3 4" xfId="9223"/>
    <cellStyle name="Normal 3 4 2 3 2 2 3 4 2" xfId="23606"/>
    <cellStyle name="Normal 3 4 2 3 2 2 3 4 2 2" xfId="52341"/>
    <cellStyle name="Normal 3 4 2 3 2 2 3 4 3" xfId="38017"/>
    <cellStyle name="Normal 3 4 2 3 2 2 3 5" xfId="16443"/>
    <cellStyle name="Normal 3 4 2 3 2 2 3 5 2" xfId="45179"/>
    <cellStyle name="Normal 3 4 2 3 2 2 3 6" xfId="30855"/>
    <cellStyle name="Normal 3 4 2 3 2 2 4" xfId="2785"/>
    <cellStyle name="Normal 3 4 2 3 2 2 4 2" xfId="6445"/>
    <cellStyle name="Normal 3 4 2 3 2 2 4 2 2" xfId="13705"/>
    <cellStyle name="Normal 3 4 2 3 2 2 4 2 2 2" xfId="28083"/>
    <cellStyle name="Normal 3 4 2 3 2 2 4 2 2 2 2" xfId="56817"/>
    <cellStyle name="Normal 3 4 2 3 2 2 4 2 2 3" xfId="42493"/>
    <cellStyle name="Normal 3 4 2 3 2 2 4 2 3" xfId="20920"/>
    <cellStyle name="Normal 3 4 2 3 2 2 4 2 3 2" xfId="49655"/>
    <cellStyle name="Normal 3 4 2 3 2 2 4 2 4" xfId="35331"/>
    <cellStyle name="Normal 3 4 2 3 2 2 4 3" xfId="10118"/>
    <cellStyle name="Normal 3 4 2 3 2 2 4 3 2" xfId="24501"/>
    <cellStyle name="Normal 3 4 2 3 2 2 4 3 2 2" xfId="53236"/>
    <cellStyle name="Normal 3 4 2 3 2 2 4 3 3" xfId="38912"/>
    <cellStyle name="Normal 3 4 2 3 2 2 4 4" xfId="17338"/>
    <cellStyle name="Normal 3 4 2 3 2 2 4 4 2" xfId="46074"/>
    <cellStyle name="Normal 3 4 2 3 2 2 4 5" xfId="31750"/>
    <cellStyle name="Normal 3 4 2 3 2 2 5" xfId="4650"/>
    <cellStyle name="Normal 3 4 2 3 2 2 5 2" xfId="11915"/>
    <cellStyle name="Normal 3 4 2 3 2 2 5 2 2" xfId="26293"/>
    <cellStyle name="Normal 3 4 2 3 2 2 5 2 2 2" xfId="55027"/>
    <cellStyle name="Normal 3 4 2 3 2 2 5 2 3" xfId="40703"/>
    <cellStyle name="Normal 3 4 2 3 2 2 5 3" xfId="19130"/>
    <cellStyle name="Normal 3 4 2 3 2 2 5 3 2" xfId="47865"/>
    <cellStyle name="Normal 3 4 2 3 2 2 5 4" xfId="33541"/>
    <cellStyle name="Normal 3 4 2 3 2 2 6" xfId="8322"/>
    <cellStyle name="Normal 3 4 2 3 2 2 6 2" xfId="22711"/>
    <cellStyle name="Normal 3 4 2 3 2 2 6 2 2" xfId="51446"/>
    <cellStyle name="Normal 3 4 2 3 2 2 6 3" xfId="37122"/>
    <cellStyle name="Normal 3 4 2 3 2 2 7" xfId="15548"/>
    <cellStyle name="Normal 3 4 2 3 2 2 7 2" xfId="44284"/>
    <cellStyle name="Normal 3 4 2 3 2 2 8" xfId="29960"/>
    <cellStyle name="Normal 3 4 2 3 2 3" xfId="1129"/>
    <cellStyle name="Normal 3 4 2 3 2 3 2" xfId="2112"/>
    <cellStyle name="Normal 3 4 2 3 2 3 2 2" xfId="3904"/>
    <cellStyle name="Normal 3 4 2 3 2 3 2 2 2" xfId="7563"/>
    <cellStyle name="Normal 3 4 2 3 2 3 2 2 2 2" xfId="14823"/>
    <cellStyle name="Normal 3 4 2 3 2 3 2 2 2 2 2" xfId="29201"/>
    <cellStyle name="Normal 3 4 2 3 2 3 2 2 2 2 2 2" xfId="57935"/>
    <cellStyle name="Normal 3 4 2 3 2 3 2 2 2 2 3" xfId="43611"/>
    <cellStyle name="Normal 3 4 2 3 2 3 2 2 2 3" xfId="22038"/>
    <cellStyle name="Normal 3 4 2 3 2 3 2 2 2 3 2" xfId="50773"/>
    <cellStyle name="Normal 3 4 2 3 2 3 2 2 2 4" xfId="36449"/>
    <cellStyle name="Normal 3 4 2 3 2 3 2 2 3" xfId="11236"/>
    <cellStyle name="Normal 3 4 2 3 2 3 2 2 3 2" xfId="25619"/>
    <cellStyle name="Normal 3 4 2 3 2 3 2 2 3 2 2" xfId="54354"/>
    <cellStyle name="Normal 3 4 2 3 2 3 2 2 3 3" xfId="40030"/>
    <cellStyle name="Normal 3 4 2 3 2 3 2 2 4" xfId="18456"/>
    <cellStyle name="Normal 3 4 2 3 2 3 2 2 4 2" xfId="47192"/>
    <cellStyle name="Normal 3 4 2 3 2 3 2 2 5" xfId="32868"/>
    <cellStyle name="Normal 3 4 2 3 2 3 2 3" xfId="5773"/>
    <cellStyle name="Normal 3 4 2 3 2 3 2 3 2" xfId="13033"/>
    <cellStyle name="Normal 3 4 2 3 2 3 2 3 2 2" xfId="27411"/>
    <cellStyle name="Normal 3 4 2 3 2 3 2 3 2 2 2" xfId="56145"/>
    <cellStyle name="Normal 3 4 2 3 2 3 2 3 2 3" xfId="41821"/>
    <cellStyle name="Normal 3 4 2 3 2 3 2 3 3" xfId="20248"/>
    <cellStyle name="Normal 3 4 2 3 2 3 2 3 3 2" xfId="48983"/>
    <cellStyle name="Normal 3 4 2 3 2 3 2 3 4" xfId="34659"/>
    <cellStyle name="Normal 3 4 2 3 2 3 2 4" xfId="9446"/>
    <cellStyle name="Normal 3 4 2 3 2 3 2 4 2" xfId="23829"/>
    <cellStyle name="Normal 3 4 2 3 2 3 2 4 2 2" xfId="52564"/>
    <cellStyle name="Normal 3 4 2 3 2 3 2 4 3" xfId="38240"/>
    <cellStyle name="Normal 3 4 2 3 2 3 2 5" xfId="16666"/>
    <cellStyle name="Normal 3 4 2 3 2 3 2 5 2" xfId="45402"/>
    <cellStyle name="Normal 3 4 2 3 2 3 2 6" xfId="31078"/>
    <cellStyle name="Normal 3 4 2 3 2 3 3" xfId="3008"/>
    <cellStyle name="Normal 3 4 2 3 2 3 3 2" xfId="6668"/>
    <cellStyle name="Normal 3 4 2 3 2 3 3 2 2" xfId="13928"/>
    <cellStyle name="Normal 3 4 2 3 2 3 3 2 2 2" xfId="28306"/>
    <cellStyle name="Normal 3 4 2 3 2 3 3 2 2 2 2" xfId="57040"/>
    <cellStyle name="Normal 3 4 2 3 2 3 3 2 2 3" xfId="42716"/>
    <cellStyle name="Normal 3 4 2 3 2 3 3 2 3" xfId="21143"/>
    <cellStyle name="Normal 3 4 2 3 2 3 3 2 3 2" xfId="49878"/>
    <cellStyle name="Normal 3 4 2 3 2 3 3 2 4" xfId="35554"/>
    <cellStyle name="Normal 3 4 2 3 2 3 3 3" xfId="10341"/>
    <cellStyle name="Normal 3 4 2 3 2 3 3 3 2" xfId="24724"/>
    <cellStyle name="Normal 3 4 2 3 2 3 3 3 2 2" xfId="53459"/>
    <cellStyle name="Normal 3 4 2 3 2 3 3 3 3" xfId="39135"/>
    <cellStyle name="Normal 3 4 2 3 2 3 3 4" xfId="17561"/>
    <cellStyle name="Normal 3 4 2 3 2 3 3 4 2" xfId="46297"/>
    <cellStyle name="Normal 3 4 2 3 2 3 3 5" xfId="31973"/>
    <cellStyle name="Normal 3 4 2 3 2 3 4" xfId="4873"/>
    <cellStyle name="Normal 3 4 2 3 2 3 4 2" xfId="12138"/>
    <cellStyle name="Normal 3 4 2 3 2 3 4 2 2" xfId="26516"/>
    <cellStyle name="Normal 3 4 2 3 2 3 4 2 2 2" xfId="55250"/>
    <cellStyle name="Normal 3 4 2 3 2 3 4 2 3" xfId="40926"/>
    <cellStyle name="Normal 3 4 2 3 2 3 4 3" xfId="19353"/>
    <cellStyle name="Normal 3 4 2 3 2 3 4 3 2" xfId="48088"/>
    <cellStyle name="Normal 3 4 2 3 2 3 4 4" xfId="33764"/>
    <cellStyle name="Normal 3 4 2 3 2 3 5" xfId="8545"/>
    <cellStyle name="Normal 3 4 2 3 2 3 5 2" xfId="22934"/>
    <cellStyle name="Normal 3 4 2 3 2 3 5 2 2" xfId="51669"/>
    <cellStyle name="Normal 3 4 2 3 2 3 5 3" xfId="37345"/>
    <cellStyle name="Normal 3 4 2 3 2 3 6" xfId="15771"/>
    <cellStyle name="Normal 3 4 2 3 2 3 6 2" xfId="44507"/>
    <cellStyle name="Normal 3 4 2 3 2 3 7" xfId="30183"/>
    <cellStyle name="Normal 3 4 2 3 2 4" xfId="1661"/>
    <cellStyle name="Normal 3 4 2 3 2 4 2" xfId="3457"/>
    <cellStyle name="Normal 3 4 2 3 2 4 2 2" xfId="7116"/>
    <cellStyle name="Normal 3 4 2 3 2 4 2 2 2" xfId="14376"/>
    <cellStyle name="Normal 3 4 2 3 2 4 2 2 2 2" xfId="28754"/>
    <cellStyle name="Normal 3 4 2 3 2 4 2 2 2 2 2" xfId="57488"/>
    <cellStyle name="Normal 3 4 2 3 2 4 2 2 2 3" xfId="43164"/>
    <cellStyle name="Normal 3 4 2 3 2 4 2 2 3" xfId="21591"/>
    <cellStyle name="Normal 3 4 2 3 2 4 2 2 3 2" xfId="50326"/>
    <cellStyle name="Normal 3 4 2 3 2 4 2 2 4" xfId="36002"/>
    <cellStyle name="Normal 3 4 2 3 2 4 2 3" xfId="10789"/>
    <cellStyle name="Normal 3 4 2 3 2 4 2 3 2" xfId="25172"/>
    <cellStyle name="Normal 3 4 2 3 2 4 2 3 2 2" xfId="53907"/>
    <cellStyle name="Normal 3 4 2 3 2 4 2 3 3" xfId="39583"/>
    <cellStyle name="Normal 3 4 2 3 2 4 2 4" xfId="18009"/>
    <cellStyle name="Normal 3 4 2 3 2 4 2 4 2" xfId="46745"/>
    <cellStyle name="Normal 3 4 2 3 2 4 2 5" xfId="32421"/>
    <cellStyle name="Normal 3 4 2 3 2 4 3" xfId="5326"/>
    <cellStyle name="Normal 3 4 2 3 2 4 3 2" xfId="12586"/>
    <cellStyle name="Normal 3 4 2 3 2 4 3 2 2" xfId="26964"/>
    <cellStyle name="Normal 3 4 2 3 2 4 3 2 2 2" xfId="55698"/>
    <cellStyle name="Normal 3 4 2 3 2 4 3 2 3" xfId="41374"/>
    <cellStyle name="Normal 3 4 2 3 2 4 3 3" xfId="19801"/>
    <cellStyle name="Normal 3 4 2 3 2 4 3 3 2" xfId="48536"/>
    <cellStyle name="Normal 3 4 2 3 2 4 3 4" xfId="34212"/>
    <cellStyle name="Normal 3 4 2 3 2 4 4" xfId="8999"/>
    <cellStyle name="Normal 3 4 2 3 2 4 4 2" xfId="23382"/>
    <cellStyle name="Normal 3 4 2 3 2 4 4 2 2" xfId="52117"/>
    <cellStyle name="Normal 3 4 2 3 2 4 4 3" xfId="37793"/>
    <cellStyle name="Normal 3 4 2 3 2 4 5" xfId="16219"/>
    <cellStyle name="Normal 3 4 2 3 2 4 5 2" xfId="44955"/>
    <cellStyle name="Normal 3 4 2 3 2 4 6" xfId="30631"/>
    <cellStyle name="Normal 3 4 2 3 2 5" xfId="2561"/>
    <cellStyle name="Normal 3 4 2 3 2 5 2" xfId="6221"/>
    <cellStyle name="Normal 3 4 2 3 2 5 2 2" xfId="13481"/>
    <cellStyle name="Normal 3 4 2 3 2 5 2 2 2" xfId="27859"/>
    <cellStyle name="Normal 3 4 2 3 2 5 2 2 2 2" xfId="56593"/>
    <cellStyle name="Normal 3 4 2 3 2 5 2 2 3" xfId="42269"/>
    <cellStyle name="Normal 3 4 2 3 2 5 2 3" xfId="20696"/>
    <cellStyle name="Normal 3 4 2 3 2 5 2 3 2" xfId="49431"/>
    <cellStyle name="Normal 3 4 2 3 2 5 2 4" xfId="35107"/>
    <cellStyle name="Normal 3 4 2 3 2 5 3" xfId="9894"/>
    <cellStyle name="Normal 3 4 2 3 2 5 3 2" xfId="24277"/>
    <cellStyle name="Normal 3 4 2 3 2 5 3 2 2" xfId="53012"/>
    <cellStyle name="Normal 3 4 2 3 2 5 3 3" xfId="38688"/>
    <cellStyle name="Normal 3 4 2 3 2 5 4" xfId="17114"/>
    <cellStyle name="Normal 3 4 2 3 2 5 4 2" xfId="45850"/>
    <cellStyle name="Normal 3 4 2 3 2 5 5" xfId="31526"/>
    <cellStyle name="Normal 3 4 2 3 2 6" xfId="4424"/>
    <cellStyle name="Normal 3 4 2 3 2 6 2" xfId="11691"/>
    <cellStyle name="Normal 3 4 2 3 2 6 2 2" xfId="26069"/>
    <cellStyle name="Normal 3 4 2 3 2 6 2 2 2" xfId="54803"/>
    <cellStyle name="Normal 3 4 2 3 2 6 2 3" xfId="40479"/>
    <cellStyle name="Normal 3 4 2 3 2 6 3" xfId="18906"/>
    <cellStyle name="Normal 3 4 2 3 2 6 3 2" xfId="47641"/>
    <cellStyle name="Normal 3 4 2 3 2 6 4" xfId="33317"/>
    <cellStyle name="Normal 3 4 2 3 2 7" xfId="8095"/>
    <cellStyle name="Normal 3 4 2 3 2 7 2" xfId="22487"/>
    <cellStyle name="Normal 3 4 2 3 2 7 2 2" xfId="51222"/>
    <cellStyle name="Normal 3 4 2 3 2 7 3" xfId="36898"/>
    <cellStyle name="Normal 3 4 2 3 2 8" xfId="15324"/>
    <cellStyle name="Normal 3 4 2 3 2 8 2" xfId="44060"/>
    <cellStyle name="Normal 3 4 2 3 2 9" xfId="29736"/>
    <cellStyle name="Normal 3 4 2 3 3" xfId="792"/>
    <cellStyle name="Normal 3 4 2 3 3 2" xfId="1241"/>
    <cellStyle name="Normal 3 4 2 3 3 2 2" xfId="2224"/>
    <cellStyle name="Normal 3 4 2 3 3 2 2 2" xfId="4016"/>
    <cellStyle name="Normal 3 4 2 3 3 2 2 2 2" xfId="7675"/>
    <cellStyle name="Normal 3 4 2 3 3 2 2 2 2 2" xfId="14935"/>
    <cellStyle name="Normal 3 4 2 3 3 2 2 2 2 2 2" xfId="29313"/>
    <cellStyle name="Normal 3 4 2 3 3 2 2 2 2 2 2 2" xfId="58047"/>
    <cellStyle name="Normal 3 4 2 3 3 2 2 2 2 2 3" xfId="43723"/>
    <cellStyle name="Normal 3 4 2 3 3 2 2 2 2 3" xfId="22150"/>
    <cellStyle name="Normal 3 4 2 3 3 2 2 2 2 3 2" xfId="50885"/>
    <cellStyle name="Normal 3 4 2 3 3 2 2 2 2 4" xfId="36561"/>
    <cellStyle name="Normal 3 4 2 3 3 2 2 2 3" xfId="11348"/>
    <cellStyle name="Normal 3 4 2 3 3 2 2 2 3 2" xfId="25731"/>
    <cellStyle name="Normal 3 4 2 3 3 2 2 2 3 2 2" xfId="54466"/>
    <cellStyle name="Normal 3 4 2 3 3 2 2 2 3 3" xfId="40142"/>
    <cellStyle name="Normal 3 4 2 3 3 2 2 2 4" xfId="18568"/>
    <cellStyle name="Normal 3 4 2 3 3 2 2 2 4 2" xfId="47304"/>
    <cellStyle name="Normal 3 4 2 3 3 2 2 2 5" xfId="32980"/>
    <cellStyle name="Normal 3 4 2 3 3 2 2 3" xfId="5885"/>
    <cellStyle name="Normal 3 4 2 3 3 2 2 3 2" xfId="13145"/>
    <cellStyle name="Normal 3 4 2 3 3 2 2 3 2 2" xfId="27523"/>
    <cellStyle name="Normal 3 4 2 3 3 2 2 3 2 2 2" xfId="56257"/>
    <cellStyle name="Normal 3 4 2 3 3 2 2 3 2 3" xfId="41933"/>
    <cellStyle name="Normal 3 4 2 3 3 2 2 3 3" xfId="20360"/>
    <cellStyle name="Normal 3 4 2 3 3 2 2 3 3 2" xfId="49095"/>
    <cellStyle name="Normal 3 4 2 3 3 2 2 3 4" xfId="34771"/>
    <cellStyle name="Normal 3 4 2 3 3 2 2 4" xfId="9558"/>
    <cellStyle name="Normal 3 4 2 3 3 2 2 4 2" xfId="23941"/>
    <cellStyle name="Normal 3 4 2 3 3 2 2 4 2 2" xfId="52676"/>
    <cellStyle name="Normal 3 4 2 3 3 2 2 4 3" xfId="38352"/>
    <cellStyle name="Normal 3 4 2 3 3 2 2 5" xfId="16778"/>
    <cellStyle name="Normal 3 4 2 3 3 2 2 5 2" xfId="45514"/>
    <cellStyle name="Normal 3 4 2 3 3 2 2 6" xfId="31190"/>
    <cellStyle name="Normal 3 4 2 3 3 2 3" xfId="3120"/>
    <cellStyle name="Normal 3 4 2 3 3 2 3 2" xfId="6780"/>
    <cellStyle name="Normal 3 4 2 3 3 2 3 2 2" xfId="14040"/>
    <cellStyle name="Normal 3 4 2 3 3 2 3 2 2 2" xfId="28418"/>
    <cellStyle name="Normal 3 4 2 3 3 2 3 2 2 2 2" xfId="57152"/>
    <cellStyle name="Normal 3 4 2 3 3 2 3 2 2 3" xfId="42828"/>
    <cellStyle name="Normal 3 4 2 3 3 2 3 2 3" xfId="21255"/>
    <cellStyle name="Normal 3 4 2 3 3 2 3 2 3 2" xfId="49990"/>
    <cellStyle name="Normal 3 4 2 3 3 2 3 2 4" xfId="35666"/>
    <cellStyle name="Normal 3 4 2 3 3 2 3 3" xfId="10453"/>
    <cellStyle name="Normal 3 4 2 3 3 2 3 3 2" xfId="24836"/>
    <cellStyle name="Normal 3 4 2 3 3 2 3 3 2 2" xfId="53571"/>
    <cellStyle name="Normal 3 4 2 3 3 2 3 3 3" xfId="39247"/>
    <cellStyle name="Normal 3 4 2 3 3 2 3 4" xfId="17673"/>
    <cellStyle name="Normal 3 4 2 3 3 2 3 4 2" xfId="46409"/>
    <cellStyle name="Normal 3 4 2 3 3 2 3 5" xfId="32085"/>
    <cellStyle name="Normal 3 4 2 3 3 2 4" xfId="4985"/>
    <cellStyle name="Normal 3 4 2 3 3 2 4 2" xfId="12250"/>
    <cellStyle name="Normal 3 4 2 3 3 2 4 2 2" xfId="26628"/>
    <cellStyle name="Normal 3 4 2 3 3 2 4 2 2 2" xfId="55362"/>
    <cellStyle name="Normal 3 4 2 3 3 2 4 2 3" xfId="41038"/>
    <cellStyle name="Normal 3 4 2 3 3 2 4 3" xfId="19465"/>
    <cellStyle name="Normal 3 4 2 3 3 2 4 3 2" xfId="48200"/>
    <cellStyle name="Normal 3 4 2 3 3 2 4 4" xfId="33876"/>
    <cellStyle name="Normal 3 4 2 3 3 2 5" xfId="8657"/>
    <cellStyle name="Normal 3 4 2 3 3 2 5 2" xfId="23046"/>
    <cellStyle name="Normal 3 4 2 3 3 2 5 2 2" xfId="51781"/>
    <cellStyle name="Normal 3 4 2 3 3 2 5 3" xfId="37457"/>
    <cellStyle name="Normal 3 4 2 3 3 2 6" xfId="15883"/>
    <cellStyle name="Normal 3 4 2 3 3 2 6 2" xfId="44619"/>
    <cellStyle name="Normal 3 4 2 3 3 2 7" xfId="30295"/>
    <cellStyle name="Normal 3 4 2 3 3 3" xfId="1777"/>
    <cellStyle name="Normal 3 4 2 3 3 3 2" xfId="3569"/>
    <cellStyle name="Normal 3 4 2 3 3 3 2 2" xfId="7228"/>
    <cellStyle name="Normal 3 4 2 3 3 3 2 2 2" xfId="14488"/>
    <cellStyle name="Normal 3 4 2 3 3 3 2 2 2 2" xfId="28866"/>
    <cellStyle name="Normal 3 4 2 3 3 3 2 2 2 2 2" xfId="57600"/>
    <cellStyle name="Normal 3 4 2 3 3 3 2 2 2 3" xfId="43276"/>
    <cellStyle name="Normal 3 4 2 3 3 3 2 2 3" xfId="21703"/>
    <cellStyle name="Normal 3 4 2 3 3 3 2 2 3 2" xfId="50438"/>
    <cellStyle name="Normal 3 4 2 3 3 3 2 2 4" xfId="36114"/>
    <cellStyle name="Normal 3 4 2 3 3 3 2 3" xfId="10901"/>
    <cellStyle name="Normal 3 4 2 3 3 3 2 3 2" xfId="25284"/>
    <cellStyle name="Normal 3 4 2 3 3 3 2 3 2 2" xfId="54019"/>
    <cellStyle name="Normal 3 4 2 3 3 3 2 3 3" xfId="39695"/>
    <cellStyle name="Normal 3 4 2 3 3 3 2 4" xfId="18121"/>
    <cellStyle name="Normal 3 4 2 3 3 3 2 4 2" xfId="46857"/>
    <cellStyle name="Normal 3 4 2 3 3 3 2 5" xfId="32533"/>
    <cellStyle name="Normal 3 4 2 3 3 3 3" xfId="5438"/>
    <cellStyle name="Normal 3 4 2 3 3 3 3 2" xfId="12698"/>
    <cellStyle name="Normal 3 4 2 3 3 3 3 2 2" xfId="27076"/>
    <cellStyle name="Normal 3 4 2 3 3 3 3 2 2 2" xfId="55810"/>
    <cellStyle name="Normal 3 4 2 3 3 3 3 2 3" xfId="41486"/>
    <cellStyle name="Normal 3 4 2 3 3 3 3 3" xfId="19913"/>
    <cellStyle name="Normal 3 4 2 3 3 3 3 3 2" xfId="48648"/>
    <cellStyle name="Normal 3 4 2 3 3 3 3 4" xfId="34324"/>
    <cellStyle name="Normal 3 4 2 3 3 3 4" xfId="9111"/>
    <cellStyle name="Normal 3 4 2 3 3 3 4 2" xfId="23494"/>
    <cellStyle name="Normal 3 4 2 3 3 3 4 2 2" xfId="52229"/>
    <cellStyle name="Normal 3 4 2 3 3 3 4 3" xfId="37905"/>
    <cellStyle name="Normal 3 4 2 3 3 3 5" xfId="16331"/>
    <cellStyle name="Normal 3 4 2 3 3 3 5 2" xfId="45067"/>
    <cellStyle name="Normal 3 4 2 3 3 3 6" xfId="30743"/>
    <cellStyle name="Normal 3 4 2 3 3 4" xfId="2673"/>
    <cellStyle name="Normal 3 4 2 3 3 4 2" xfId="6333"/>
    <cellStyle name="Normal 3 4 2 3 3 4 2 2" xfId="13593"/>
    <cellStyle name="Normal 3 4 2 3 3 4 2 2 2" xfId="27971"/>
    <cellStyle name="Normal 3 4 2 3 3 4 2 2 2 2" xfId="56705"/>
    <cellStyle name="Normal 3 4 2 3 3 4 2 2 3" xfId="42381"/>
    <cellStyle name="Normal 3 4 2 3 3 4 2 3" xfId="20808"/>
    <cellStyle name="Normal 3 4 2 3 3 4 2 3 2" xfId="49543"/>
    <cellStyle name="Normal 3 4 2 3 3 4 2 4" xfId="35219"/>
    <cellStyle name="Normal 3 4 2 3 3 4 3" xfId="10006"/>
    <cellStyle name="Normal 3 4 2 3 3 4 3 2" xfId="24389"/>
    <cellStyle name="Normal 3 4 2 3 3 4 3 2 2" xfId="53124"/>
    <cellStyle name="Normal 3 4 2 3 3 4 3 3" xfId="38800"/>
    <cellStyle name="Normal 3 4 2 3 3 4 4" xfId="17226"/>
    <cellStyle name="Normal 3 4 2 3 3 4 4 2" xfId="45962"/>
    <cellStyle name="Normal 3 4 2 3 3 4 5" xfId="31638"/>
    <cellStyle name="Normal 3 4 2 3 3 5" xfId="4537"/>
    <cellStyle name="Normal 3 4 2 3 3 5 2" xfId="11803"/>
    <cellStyle name="Normal 3 4 2 3 3 5 2 2" xfId="26181"/>
    <cellStyle name="Normal 3 4 2 3 3 5 2 2 2" xfId="54915"/>
    <cellStyle name="Normal 3 4 2 3 3 5 2 3" xfId="40591"/>
    <cellStyle name="Normal 3 4 2 3 3 5 3" xfId="19018"/>
    <cellStyle name="Normal 3 4 2 3 3 5 3 2" xfId="47753"/>
    <cellStyle name="Normal 3 4 2 3 3 5 4" xfId="33429"/>
    <cellStyle name="Normal 3 4 2 3 3 6" xfId="8210"/>
    <cellStyle name="Normal 3 4 2 3 3 6 2" xfId="22599"/>
    <cellStyle name="Normal 3 4 2 3 3 6 2 2" xfId="51334"/>
    <cellStyle name="Normal 3 4 2 3 3 6 3" xfId="37010"/>
    <cellStyle name="Normal 3 4 2 3 3 7" xfId="15436"/>
    <cellStyle name="Normal 3 4 2 3 3 7 2" xfId="44172"/>
    <cellStyle name="Normal 3 4 2 3 3 8" xfId="29848"/>
    <cellStyle name="Normal 3 4 2 3 4" xfId="1017"/>
    <cellStyle name="Normal 3 4 2 3 4 2" xfId="2000"/>
    <cellStyle name="Normal 3 4 2 3 4 2 2" xfId="3792"/>
    <cellStyle name="Normal 3 4 2 3 4 2 2 2" xfId="7451"/>
    <cellStyle name="Normal 3 4 2 3 4 2 2 2 2" xfId="14711"/>
    <cellStyle name="Normal 3 4 2 3 4 2 2 2 2 2" xfId="29089"/>
    <cellStyle name="Normal 3 4 2 3 4 2 2 2 2 2 2" xfId="57823"/>
    <cellStyle name="Normal 3 4 2 3 4 2 2 2 2 3" xfId="43499"/>
    <cellStyle name="Normal 3 4 2 3 4 2 2 2 3" xfId="21926"/>
    <cellStyle name="Normal 3 4 2 3 4 2 2 2 3 2" xfId="50661"/>
    <cellStyle name="Normal 3 4 2 3 4 2 2 2 4" xfId="36337"/>
    <cellStyle name="Normal 3 4 2 3 4 2 2 3" xfId="11124"/>
    <cellStyle name="Normal 3 4 2 3 4 2 2 3 2" xfId="25507"/>
    <cellStyle name="Normal 3 4 2 3 4 2 2 3 2 2" xfId="54242"/>
    <cellStyle name="Normal 3 4 2 3 4 2 2 3 3" xfId="39918"/>
    <cellStyle name="Normal 3 4 2 3 4 2 2 4" xfId="18344"/>
    <cellStyle name="Normal 3 4 2 3 4 2 2 4 2" xfId="47080"/>
    <cellStyle name="Normal 3 4 2 3 4 2 2 5" xfId="32756"/>
    <cellStyle name="Normal 3 4 2 3 4 2 3" xfId="5661"/>
    <cellStyle name="Normal 3 4 2 3 4 2 3 2" xfId="12921"/>
    <cellStyle name="Normal 3 4 2 3 4 2 3 2 2" xfId="27299"/>
    <cellStyle name="Normal 3 4 2 3 4 2 3 2 2 2" xfId="56033"/>
    <cellStyle name="Normal 3 4 2 3 4 2 3 2 3" xfId="41709"/>
    <cellStyle name="Normal 3 4 2 3 4 2 3 3" xfId="20136"/>
    <cellStyle name="Normal 3 4 2 3 4 2 3 3 2" xfId="48871"/>
    <cellStyle name="Normal 3 4 2 3 4 2 3 4" xfId="34547"/>
    <cellStyle name="Normal 3 4 2 3 4 2 4" xfId="9334"/>
    <cellStyle name="Normal 3 4 2 3 4 2 4 2" xfId="23717"/>
    <cellStyle name="Normal 3 4 2 3 4 2 4 2 2" xfId="52452"/>
    <cellStyle name="Normal 3 4 2 3 4 2 4 3" xfId="38128"/>
    <cellStyle name="Normal 3 4 2 3 4 2 5" xfId="16554"/>
    <cellStyle name="Normal 3 4 2 3 4 2 5 2" xfId="45290"/>
    <cellStyle name="Normal 3 4 2 3 4 2 6" xfId="30966"/>
    <cellStyle name="Normal 3 4 2 3 4 3" xfId="2896"/>
    <cellStyle name="Normal 3 4 2 3 4 3 2" xfId="6556"/>
    <cellStyle name="Normal 3 4 2 3 4 3 2 2" xfId="13816"/>
    <cellStyle name="Normal 3 4 2 3 4 3 2 2 2" xfId="28194"/>
    <cellStyle name="Normal 3 4 2 3 4 3 2 2 2 2" xfId="56928"/>
    <cellStyle name="Normal 3 4 2 3 4 3 2 2 3" xfId="42604"/>
    <cellStyle name="Normal 3 4 2 3 4 3 2 3" xfId="21031"/>
    <cellStyle name="Normal 3 4 2 3 4 3 2 3 2" xfId="49766"/>
    <cellStyle name="Normal 3 4 2 3 4 3 2 4" xfId="35442"/>
    <cellStyle name="Normal 3 4 2 3 4 3 3" xfId="10229"/>
    <cellStyle name="Normal 3 4 2 3 4 3 3 2" xfId="24612"/>
    <cellStyle name="Normal 3 4 2 3 4 3 3 2 2" xfId="53347"/>
    <cellStyle name="Normal 3 4 2 3 4 3 3 3" xfId="39023"/>
    <cellStyle name="Normal 3 4 2 3 4 3 4" xfId="17449"/>
    <cellStyle name="Normal 3 4 2 3 4 3 4 2" xfId="46185"/>
    <cellStyle name="Normal 3 4 2 3 4 3 5" xfId="31861"/>
    <cellStyle name="Normal 3 4 2 3 4 4" xfId="4761"/>
    <cellStyle name="Normal 3 4 2 3 4 4 2" xfId="12026"/>
    <cellStyle name="Normal 3 4 2 3 4 4 2 2" xfId="26404"/>
    <cellStyle name="Normal 3 4 2 3 4 4 2 2 2" xfId="55138"/>
    <cellStyle name="Normal 3 4 2 3 4 4 2 3" xfId="40814"/>
    <cellStyle name="Normal 3 4 2 3 4 4 3" xfId="19241"/>
    <cellStyle name="Normal 3 4 2 3 4 4 3 2" xfId="47976"/>
    <cellStyle name="Normal 3 4 2 3 4 4 4" xfId="33652"/>
    <cellStyle name="Normal 3 4 2 3 4 5" xfId="8433"/>
    <cellStyle name="Normal 3 4 2 3 4 5 2" xfId="22822"/>
    <cellStyle name="Normal 3 4 2 3 4 5 2 2" xfId="51557"/>
    <cellStyle name="Normal 3 4 2 3 4 5 3" xfId="37233"/>
    <cellStyle name="Normal 3 4 2 3 4 6" xfId="15659"/>
    <cellStyle name="Normal 3 4 2 3 4 6 2" xfId="44395"/>
    <cellStyle name="Normal 3 4 2 3 4 7" xfId="30071"/>
    <cellStyle name="Normal 3 4 2 3 5" xfId="1541"/>
    <cellStyle name="Normal 3 4 2 3 5 2" xfId="3345"/>
    <cellStyle name="Normal 3 4 2 3 5 2 2" xfId="7004"/>
    <cellStyle name="Normal 3 4 2 3 5 2 2 2" xfId="14264"/>
    <cellStyle name="Normal 3 4 2 3 5 2 2 2 2" xfId="28642"/>
    <cellStyle name="Normal 3 4 2 3 5 2 2 2 2 2" xfId="57376"/>
    <cellStyle name="Normal 3 4 2 3 5 2 2 2 3" xfId="43052"/>
    <cellStyle name="Normal 3 4 2 3 5 2 2 3" xfId="21479"/>
    <cellStyle name="Normal 3 4 2 3 5 2 2 3 2" xfId="50214"/>
    <cellStyle name="Normal 3 4 2 3 5 2 2 4" xfId="35890"/>
    <cellStyle name="Normal 3 4 2 3 5 2 3" xfId="10677"/>
    <cellStyle name="Normal 3 4 2 3 5 2 3 2" xfId="25060"/>
    <cellStyle name="Normal 3 4 2 3 5 2 3 2 2" xfId="53795"/>
    <cellStyle name="Normal 3 4 2 3 5 2 3 3" xfId="39471"/>
    <cellStyle name="Normal 3 4 2 3 5 2 4" xfId="17897"/>
    <cellStyle name="Normal 3 4 2 3 5 2 4 2" xfId="46633"/>
    <cellStyle name="Normal 3 4 2 3 5 2 5" xfId="32309"/>
    <cellStyle name="Normal 3 4 2 3 5 3" xfId="5214"/>
    <cellStyle name="Normal 3 4 2 3 5 3 2" xfId="12474"/>
    <cellStyle name="Normal 3 4 2 3 5 3 2 2" xfId="26852"/>
    <cellStyle name="Normal 3 4 2 3 5 3 2 2 2" xfId="55586"/>
    <cellStyle name="Normal 3 4 2 3 5 3 2 3" xfId="41262"/>
    <cellStyle name="Normal 3 4 2 3 5 3 3" xfId="19689"/>
    <cellStyle name="Normal 3 4 2 3 5 3 3 2" xfId="48424"/>
    <cellStyle name="Normal 3 4 2 3 5 3 4" xfId="34100"/>
    <cellStyle name="Normal 3 4 2 3 5 4" xfId="8887"/>
    <cellStyle name="Normal 3 4 2 3 5 4 2" xfId="23270"/>
    <cellStyle name="Normal 3 4 2 3 5 4 2 2" xfId="52005"/>
    <cellStyle name="Normal 3 4 2 3 5 4 3" xfId="37681"/>
    <cellStyle name="Normal 3 4 2 3 5 5" xfId="16107"/>
    <cellStyle name="Normal 3 4 2 3 5 5 2" xfId="44843"/>
    <cellStyle name="Normal 3 4 2 3 5 6" xfId="30519"/>
    <cellStyle name="Normal 3 4 2 3 6" xfId="2449"/>
    <cellStyle name="Normal 3 4 2 3 6 2" xfId="6109"/>
    <cellStyle name="Normal 3 4 2 3 6 2 2" xfId="13369"/>
    <cellStyle name="Normal 3 4 2 3 6 2 2 2" xfId="27747"/>
    <cellStyle name="Normal 3 4 2 3 6 2 2 2 2" xfId="56481"/>
    <cellStyle name="Normal 3 4 2 3 6 2 2 3" xfId="42157"/>
    <cellStyle name="Normal 3 4 2 3 6 2 3" xfId="20584"/>
    <cellStyle name="Normal 3 4 2 3 6 2 3 2" xfId="49319"/>
    <cellStyle name="Normal 3 4 2 3 6 2 4" xfId="34995"/>
    <cellStyle name="Normal 3 4 2 3 6 3" xfId="9782"/>
    <cellStyle name="Normal 3 4 2 3 6 3 2" xfId="24165"/>
    <cellStyle name="Normal 3 4 2 3 6 3 2 2" xfId="52900"/>
    <cellStyle name="Normal 3 4 2 3 6 3 3" xfId="38576"/>
    <cellStyle name="Normal 3 4 2 3 6 4" xfId="17002"/>
    <cellStyle name="Normal 3 4 2 3 6 4 2" xfId="45738"/>
    <cellStyle name="Normal 3 4 2 3 6 5" xfId="31414"/>
    <cellStyle name="Normal 3 4 2 3 7" xfId="4308"/>
    <cellStyle name="Normal 3 4 2 3 7 2" xfId="11578"/>
    <cellStyle name="Normal 3 4 2 3 7 2 2" xfId="25957"/>
    <cellStyle name="Normal 3 4 2 3 7 2 2 2" xfId="54691"/>
    <cellStyle name="Normal 3 4 2 3 7 2 3" xfId="40367"/>
    <cellStyle name="Normal 3 4 2 3 7 3" xfId="18794"/>
    <cellStyle name="Normal 3 4 2 3 7 3 2" xfId="47529"/>
    <cellStyle name="Normal 3 4 2 3 7 4" xfId="33205"/>
    <cellStyle name="Normal 3 4 2 3 8" xfId="7977"/>
    <cellStyle name="Normal 3 4 2 3 8 2" xfId="22375"/>
    <cellStyle name="Normal 3 4 2 3 8 2 2" xfId="51110"/>
    <cellStyle name="Normal 3 4 2 3 8 3" xfId="36786"/>
    <cellStyle name="Normal 3 4 2 3 9" xfId="15212"/>
    <cellStyle name="Normal 3 4 2 3 9 2" xfId="43948"/>
    <cellStyle name="Normal 3 4 2 4" xfId="567"/>
    <cellStyle name="Normal 3 4 2 4 2" xfId="850"/>
    <cellStyle name="Normal 3 4 2 4 2 2" xfId="1297"/>
    <cellStyle name="Normal 3 4 2 4 2 2 2" xfId="2280"/>
    <cellStyle name="Normal 3 4 2 4 2 2 2 2" xfId="4072"/>
    <cellStyle name="Normal 3 4 2 4 2 2 2 2 2" xfId="7731"/>
    <cellStyle name="Normal 3 4 2 4 2 2 2 2 2 2" xfId="14991"/>
    <cellStyle name="Normal 3 4 2 4 2 2 2 2 2 2 2" xfId="29369"/>
    <cellStyle name="Normal 3 4 2 4 2 2 2 2 2 2 2 2" xfId="58103"/>
    <cellStyle name="Normal 3 4 2 4 2 2 2 2 2 2 3" xfId="43779"/>
    <cellStyle name="Normal 3 4 2 4 2 2 2 2 2 3" xfId="22206"/>
    <cellStyle name="Normal 3 4 2 4 2 2 2 2 2 3 2" xfId="50941"/>
    <cellStyle name="Normal 3 4 2 4 2 2 2 2 2 4" xfId="36617"/>
    <cellStyle name="Normal 3 4 2 4 2 2 2 2 3" xfId="11404"/>
    <cellStyle name="Normal 3 4 2 4 2 2 2 2 3 2" xfId="25787"/>
    <cellStyle name="Normal 3 4 2 4 2 2 2 2 3 2 2" xfId="54522"/>
    <cellStyle name="Normal 3 4 2 4 2 2 2 2 3 3" xfId="40198"/>
    <cellStyle name="Normal 3 4 2 4 2 2 2 2 4" xfId="18624"/>
    <cellStyle name="Normal 3 4 2 4 2 2 2 2 4 2" xfId="47360"/>
    <cellStyle name="Normal 3 4 2 4 2 2 2 2 5" xfId="33036"/>
    <cellStyle name="Normal 3 4 2 4 2 2 2 3" xfId="5941"/>
    <cellStyle name="Normal 3 4 2 4 2 2 2 3 2" xfId="13201"/>
    <cellStyle name="Normal 3 4 2 4 2 2 2 3 2 2" xfId="27579"/>
    <cellStyle name="Normal 3 4 2 4 2 2 2 3 2 2 2" xfId="56313"/>
    <cellStyle name="Normal 3 4 2 4 2 2 2 3 2 3" xfId="41989"/>
    <cellStyle name="Normal 3 4 2 4 2 2 2 3 3" xfId="20416"/>
    <cellStyle name="Normal 3 4 2 4 2 2 2 3 3 2" xfId="49151"/>
    <cellStyle name="Normal 3 4 2 4 2 2 2 3 4" xfId="34827"/>
    <cellStyle name="Normal 3 4 2 4 2 2 2 4" xfId="9614"/>
    <cellStyle name="Normal 3 4 2 4 2 2 2 4 2" xfId="23997"/>
    <cellStyle name="Normal 3 4 2 4 2 2 2 4 2 2" xfId="52732"/>
    <cellStyle name="Normal 3 4 2 4 2 2 2 4 3" xfId="38408"/>
    <cellStyle name="Normal 3 4 2 4 2 2 2 5" xfId="16834"/>
    <cellStyle name="Normal 3 4 2 4 2 2 2 5 2" xfId="45570"/>
    <cellStyle name="Normal 3 4 2 4 2 2 2 6" xfId="31246"/>
    <cellStyle name="Normal 3 4 2 4 2 2 3" xfId="3176"/>
    <cellStyle name="Normal 3 4 2 4 2 2 3 2" xfId="6836"/>
    <cellStyle name="Normal 3 4 2 4 2 2 3 2 2" xfId="14096"/>
    <cellStyle name="Normal 3 4 2 4 2 2 3 2 2 2" xfId="28474"/>
    <cellStyle name="Normal 3 4 2 4 2 2 3 2 2 2 2" xfId="57208"/>
    <cellStyle name="Normal 3 4 2 4 2 2 3 2 2 3" xfId="42884"/>
    <cellStyle name="Normal 3 4 2 4 2 2 3 2 3" xfId="21311"/>
    <cellStyle name="Normal 3 4 2 4 2 2 3 2 3 2" xfId="50046"/>
    <cellStyle name="Normal 3 4 2 4 2 2 3 2 4" xfId="35722"/>
    <cellStyle name="Normal 3 4 2 4 2 2 3 3" xfId="10509"/>
    <cellStyle name="Normal 3 4 2 4 2 2 3 3 2" xfId="24892"/>
    <cellStyle name="Normal 3 4 2 4 2 2 3 3 2 2" xfId="53627"/>
    <cellStyle name="Normal 3 4 2 4 2 2 3 3 3" xfId="39303"/>
    <cellStyle name="Normal 3 4 2 4 2 2 3 4" xfId="17729"/>
    <cellStyle name="Normal 3 4 2 4 2 2 3 4 2" xfId="46465"/>
    <cellStyle name="Normal 3 4 2 4 2 2 3 5" xfId="32141"/>
    <cellStyle name="Normal 3 4 2 4 2 2 4" xfId="5041"/>
    <cellStyle name="Normal 3 4 2 4 2 2 4 2" xfId="12306"/>
    <cellStyle name="Normal 3 4 2 4 2 2 4 2 2" xfId="26684"/>
    <cellStyle name="Normal 3 4 2 4 2 2 4 2 2 2" xfId="55418"/>
    <cellStyle name="Normal 3 4 2 4 2 2 4 2 3" xfId="41094"/>
    <cellStyle name="Normal 3 4 2 4 2 2 4 3" xfId="19521"/>
    <cellStyle name="Normal 3 4 2 4 2 2 4 3 2" xfId="48256"/>
    <cellStyle name="Normal 3 4 2 4 2 2 4 4" xfId="33932"/>
    <cellStyle name="Normal 3 4 2 4 2 2 5" xfId="8713"/>
    <cellStyle name="Normal 3 4 2 4 2 2 5 2" xfId="23102"/>
    <cellStyle name="Normal 3 4 2 4 2 2 5 2 2" xfId="51837"/>
    <cellStyle name="Normal 3 4 2 4 2 2 5 3" xfId="37513"/>
    <cellStyle name="Normal 3 4 2 4 2 2 6" xfId="15939"/>
    <cellStyle name="Normal 3 4 2 4 2 2 6 2" xfId="44675"/>
    <cellStyle name="Normal 3 4 2 4 2 2 7" xfId="30351"/>
    <cellStyle name="Normal 3 4 2 4 2 3" xfId="1833"/>
    <cellStyle name="Normal 3 4 2 4 2 3 2" xfId="3625"/>
    <cellStyle name="Normal 3 4 2 4 2 3 2 2" xfId="7284"/>
    <cellStyle name="Normal 3 4 2 4 2 3 2 2 2" xfId="14544"/>
    <cellStyle name="Normal 3 4 2 4 2 3 2 2 2 2" xfId="28922"/>
    <cellStyle name="Normal 3 4 2 4 2 3 2 2 2 2 2" xfId="57656"/>
    <cellStyle name="Normal 3 4 2 4 2 3 2 2 2 3" xfId="43332"/>
    <cellStyle name="Normal 3 4 2 4 2 3 2 2 3" xfId="21759"/>
    <cellStyle name="Normal 3 4 2 4 2 3 2 2 3 2" xfId="50494"/>
    <cellStyle name="Normal 3 4 2 4 2 3 2 2 4" xfId="36170"/>
    <cellStyle name="Normal 3 4 2 4 2 3 2 3" xfId="10957"/>
    <cellStyle name="Normal 3 4 2 4 2 3 2 3 2" xfId="25340"/>
    <cellStyle name="Normal 3 4 2 4 2 3 2 3 2 2" xfId="54075"/>
    <cellStyle name="Normal 3 4 2 4 2 3 2 3 3" xfId="39751"/>
    <cellStyle name="Normal 3 4 2 4 2 3 2 4" xfId="18177"/>
    <cellStyle name="Normal 3 4 2 4 2 3 2 4 2" xfId="46913"/>
    <cellStyle name="Normal 3 4 2 4 2 3 2 5" xfId="32589"/>
    <cellStyle name="Normal 3 4 2 4 2 3 3" xfId="5494"/>
    <cellStyle name="Normal 3 4 2 4 2 3 3 2" xfId="12754"/>
    <cellStyle name="Normal 3 4 2 4 2 3 3 2 2" xfId="27132"/>
    <cellStyle name="Normal 3 4 2 4 2 3 3 2 2 2" xfId="55866"/>
    <cellStyle name="Normal 3 4 2 4 2 3 3 2 3" xfId="41542"/>
    <cellStyle name="Normal 3 4 2 4 2 3 3 3" xfId="19969"/>
    <cellStyle name="Normal 3 4 2 4 2 3 3 3 2" xfId="48704"/>
    <cellStyle name="Normal 3 4 2 4 2 3 3 4" xfId="34380"/>
    <cellStyle name="Normal 3 4 2 4 2 3 4" xfId="9167"/>
    <cellStyle name="Normal 3 4 2 4 2 3 4 2" xfId="23550"/>
    <cellStyle name="Normal 3 4 2 4 2 3 4 2 2" xfId="52285"/>
    <cellStyle name="Normal 3 4 2 4 2 3 4 3" xfId="37961"/>
    <cellStyle name="Normal 3 4 2 4 2 3 5" xfId="16387"/>
    <cellStyle name="Normal 3 4 2 4 2 3 5 2" xfId="45123"/>
    <cellStyle name="Normal 3 4 2 4 2 3 6" xfId="30799"/>
    <cellStyle name="Normal 3 4 2 4 2 4" xfId="2729"/>
    <cellStyle name="Normal 3 4 2 4 2 4 2" xfId="6389"/>
    <cellStyle name="Normal 3 4 2 4 2 4 2 2" xfId="13649"/>
    <cellStyle name="Normal 3 4 2 4 2 4 2 2 2" xfId="28027"/>
    <cellStyle name="Normal 3 4 2 4 2 4 2 2 2 2" xfId="56761"/>
    <cellStyle name="Normal 3 4 2 4 2 4 2 2 3" xfId="42437"/>
    <cellStyle name="Normal 3 4 2 4 2 4 2 3" xfId="20864"/>
    <cellStyle name="Normal 3 4 2 4 2 4 2 3 2" xfId="49599"/>
    <cellStyle name="Normal 3 4 2 4 2 4 2 4" xfId="35275"/>
    <cellStyle name="Normal 3 4 2 4 2 4 3" xfId="10062"/>
    <cellStyle name="Normal 3 4 2 4 2 4 3 2" xfId="24445"/>
    <cellStyle name="Normal 3 4 2 4 2 4 3 2 2" xfId="53180"/>
    <cellStyle name="Normal 3 4 2 4 2 4 3 3" xfId="38856"/>
    <cellStyle name="Normal 3 4 2 4 2 4 4" xfId="17282"/>
    <cellStyle name="Normal 3 4 2 4 2 4 4 2" xfId="46018"/>
    <cellStyle name="Normal 3 4 2 4 2 4 5" xfId="31694"/>
    <cellStyle name="Normal 3 4 2 4 2 5" xfId="4594"/>
    <cellStyle name="Normal 3 4 2 4 2 5 2" xfId="11859"/>
    <cellStyle name="Normal 3 4 2 4 2 5 2 2" xfId="26237"/>
    <cellStyle name="Normal 3 4 2 4 2 5 2 2 2" xfId="54971"/>
    <cellStyle name="Normal 3 4 2 4 2 5 2 3" xfId="40647"/>
    <cellStyle name="Normal 3 4 2 4 2 5 3" xfId="19074"/>
    <cellStyle name="Normal 3 4 2 4 2 5 3 2" xfId="47809"/>
    <cellStyle name="Normal 3 4 2 4 2 5 4" xfId="33485"/>
    <cellStyle name="Normal 3 4 2 4 2 6" xfId="8266"/>
    <cellStyle name="Normal 3 4 2 4 2 6 2" xfId="22655"/>
    <cellStyle name="Normal 3 4 2 4 2 6 2 2" xfId="51390"/>
    <cellStyle name="Normal 3 4 2 4 2 6 3" xfId="37066"/>
    <cellStyle name="Normal 3 4 2 4 2 7" xfId="15492"/>
    <cellStyle name="Normal 3 4 2 4 2 7 2" xfId="44228"/>
    <cellStyle name="Normal 3 4 2 4 2 8" xfId="29904"/>
    <cellStyle name="Normal 3 4 2 4 3" xfId="1073"/>
    <cellStyle name="Normal 3 4 2 4 3 2" xfId="2056"/>
    <cellStyle name="Normal 3 4 2 4 3 2 2" xfId="3848"/>
    <cellStyle name="Normal 3 4 2 4 3 2 2 2" xfId="7507"/>
    <cellStyle name="Normal 3 4 2 4 3 2 2 2 2" xfId="14767"/>
    <cellStyle name="Normal 3 4 2 4 3 2 2 2 2 2" xfId="29145"/>
    <cellStyle name="Normal 3 4 2 4 3 2 2 2 2 2 2" xfId="57879"/>
    <cellStyle name="Normal 3 4 2 4 3 2 2 2 2 3" xfId="43555"/>
    <cellStyle name="Normal 3 4 2 4 3 2 2 2 3" xfId="21982"/>
    <cellStyle name="Normal 3 4 2 4 3 2 2 2 3 2" xfId="50717"/>
    <cellStyle name="Normal 3 4 2 4 3 2 2 2 4" xfId="36393"/>
    <cellStyle name="Normal 3 4 2 4 3 2 2 3" xfId="11180"/>
    <cellStyle name="Normal 3 4 2 4 3 2 2 3 2" xfId="25563"/>
    <cellStyle name="Normal 3 4 2 4 3 2 2 3 2 2" xfId="54298"/>
    <cellStyle name="Normal 3 4 2 4 3 2 2 3 3" xfId="39974"/>
    <cellStyle name="Normal 3 4 2 4 3 2 2 4" xfId="18400"/>
    <cellStyle name="Normal 3 4 2 4 3 2 2 4 2" xfId="47136"/>
    <cellStyle name="Normal 3 4 2 4 3 2 2 5" xfId="32812"/>
    <cellStyle name="Normal 3 4 2 4 3 2 3" xfId="5717"/>
    <cellStyle name="Normal 3 4 2 4 3 2 3 2" xfId="12977"/>
    <cellStyle name="Normal 3 4 2 4 3 2 3 2 2" xfId="27355"/>
    <cellStyle name="Normal 3 4 2 4 3 2 3 2 2 2" xfId="56089"/>
    <cellStyle name="Normal 3 4 2 4 3 2 3 2 3" xfId="41765"/>
    <cellStyle name="Normal 3 4 2 4 3 2 3 3" xfId="20192"/>
    <cellStyle name="Normal 3 4 2 4 3 2 3 3 2" xfId="48927"/>
    <cellStyle name="Normal 3 4 2 4 3 2 3 4" xfId="34603"/>
    <cellStyle name="Normal 3 4 2 4 3 2 4" xfId="9390"/>
    <cellStyle name="Normal 3 4 2 4 3 2 4 2" xfId="23773"/>
    <cellStyle name="Normal 3 4 2 4 3 2 4 2 2" xfId="52508"/>
    <cellStyle name="Normal 3 4 2 4 3 2 4 3" xfId="38184"/>
    <cellStyle name="Normal 3 4 2 4 3 2 5" xfId="16610"/>
    <cellStyle name="Normal 3 4 2 4 3 2 5 2" xfId="45346"/>
    <cellStyle name="Normal 3 4 2 4 3 2 6" xfId="31022"/>
    <cellStyle name="Normal 3 4 2 4 3 3" xfId="2952"/>
    <cellStyle name="Normal 3 4 2 4 3 3 2" xfId="6612"/>
    <cellStyle name="Normal 3 4 2 4 3 3 2 2" xfId="13872"/>
    <cellStyle name="Normal 3 4 2 4 3 3 2 2 2" xfId="28250"/>
    <cellStyle name="Normal 3 4 2 4 3 3 2 2 2 2" xfId="56984"/>
    <cellStyle name="Normal 3 4 2 4 3 3 2 2 3" xfId="42660"/>
    <cellStyle name="Normal 3 4 2 4 3 3 2 3" xfId="21087"/>
    <cellStyle name="Normal 3 4 2 4 3 3 2 3 2" xfId="49822"/>
    <cellStyle name="Normal 3 4 2 4 3 3 2 4" xfId="35498"/>
    <cellStyle name="Normal 3 4 2 4 3 3 3" xfId="10285"/>
    <cellStyle name="Normal 3 4 2 4 3 3 3 2" xfId="24668"/>
    <cellStyle name="Normal 3 4 2 4 3 3 3 2 2" xfId="53403"/>
    <cellStyle name="Normal 3 4 2 4 3 3 3 3" xfId="39079"/>
    <cellStyle name="Normal 3 4 2 4 3 3 4" xfId="17505"/>
    <cellStyle name="Normal 3 4 2 4 3 3 4 2" xfId="46241"/>
    <cellStyle name="Normal 3 4 2 4 3 3 5" xfId="31917"/>
    <cellStyle name="Normal 3 4 2 4 3 4" xfId="4817"/>
    <cellStyle name="Normal 3 4 2 4 3 4 2" xfId="12082"/>
    <cellStyle name="Normal 3 4 2 4 3 4 2 2" xfId="26460"/>
    <cellStyle name="Normal 3 4 2 4 3 4 2 2 2" xfId="55194"/>
    <cellStyle name="Normal 3 4 2 4 3 4 2 3" xfId="40870"/>
    <cellStyle name="Normal 3 4 2 4 3 4 3" xfId="19297"/>
    <cellStyle name="Normal 3 4 2 4 3 4 3 2" xfId="48032"/>
    <cellStyle name="Normal 3 4 2 4 3 4 4" xfId="33708"/>
    <cellStyle name="Normal 3 4 2 4 3 5" xfId="8489"/>
    <cellStyle name="Normal 3 4 2 4 3 5 2" xfId="22878"/>
    <cellStyle name="Normal 3 4 2 4 3 5 2 2" xfId="51613"/>
    <cellStyle name="Normal 3 4 2 4 3 5 3" xfId="37289"/>
    <cellStyle name="Normal 3 4 2 4 3 6" xfId="15715"/>
    <cellStyle name="Normal 3 4 2 4 3 6 2" xfId="44451"/>
    <cellStyle name="Normal 3 4 2 4 3 7" xfId="30127"/>
    <cellStyle name="Normal 3 4 2 4 4" xfId="1604"/>
    <cellStyle name="Normal 3 4 2 4 4 2" xfId="3401"/>
    <cellStyle name="Normal 3 4 2 4 4 2 2" xfId="7060"/>
    <cellStyle name="Normal 3 4 2 4 4 2 2 2" xfId="14320"/>
    <cellStyle name="Normal 3 4 2 4 4 2 2 2 2" xfId="28698"/>
    <cellStyle name="Normal 3 4 2 4 4 2 2 2 2 2" xfId="57432"/>
    <cellStyle name="Normal 3 4 2 4 4 2 2 2 3" xfId="43108"/>
    <cellStyle name="Normal 3 4 2 4 4 2 2 3" xfId="21535"/>
    <cellStyle name="Normal 3 4 2 4 4 2 2 3 2" xfId="50270"/>
    <cellStyle name="Normal 3 4 2 4 4 2 2 4" xfId="35946"/>
    <cellStyle name="Normal 3 4 2 4 4 2 3" xfId="10733"/>
    <cellStyle name="Normal 3 4 2 4 4 2 3 2" xfId="25116"/>
    <cellStyle name="Normal 3 4 2 4 4 2 3 2 2" xfId="53851"/>
    <cellStyle name="Normal 3 4 2 4 4 2 3 3" xfId="39527"/>
    <cellStyle name="Normal 3 4 2 4 4 2 4" xfId="17953"/>
    <cellStyle name="Normal 3 4 2 4 4 2 4 2" xfId="46689"/>
    <cellStyle name="Normal 3 4 2 4 4 2 5" xfId="32365"/>
    <cellStyle name="Normal 3 4 2 4 4 3" xfId="5270"/>
    <cellStyle name="Normal 3 4 2 4 4 3 2" xfId="12530"/>
    <cellStyle name="Normal 3 4 2 4 4 3 2 2" xfId="26908"/>
    <cellStyle name="Normal 3 4 2 4 4 3 2 2 2" xfId="55642"/>
    <cellStyle name="Normal 3 4 2 4 4 3 2 3" xfId="41318"/>
    <cellStyle name="Normal 3 4 2 4 4 3 3" xfId="19745"/>
    <cellStyle name="Normal 3 4 2 4 4 3 3 2" xfId="48480"/>
    <cellStyle name="Normal 3 4 2 4 4 3 4" xfId="34156"/>
    <cellStyle name="Normal 3 4 2 4 4 4" xfId="8943"/>
    <cellStyle name="Normal 3 4 2 4 4 4 2" xfId="23326"/>
    <cellStyle name="Normal 3 4 2 4 4 4 2 2" xfId="52061"/>
    <cellStyle name="Normal 3 4 2 4 4 4 3" xfId="37737"/>
    <cellStyle name="Normal 3 4 2 4 4 5" xfId="16163"/>
    <cellStyle name="Normal 3 4 2 4 4 5 2" xfId="44899"/>
    <cellStyle name="Normal 3 4 2 4 4 6" xfId="30575"/>
    <cellStyle name="Normal 3 4 2 4 5" xfId="2505"/>
    <cellStyle name="Normal 3 4 2 4 5 2" xfId="6165"/>
    <cellStyle name="Normal 3 4 2 4 5 2 2" xfId="13425"/>
    <cellStyle name="Normal 3 4 2 4 5 2 2 2" xfId="27803"/>
    <cellStyle name="Normal 3 4 2 4 5 2 2 2 2" xfId="56537"/>
    <cellStyle name="Normal 3 4 2 4 5 2 2 3" xfId="42213"/>
    <cellStyle name="Normal 3 4 2 4 5 2 3" xfId="20640"/>
    <cellStyle name="Normal 3 4 2 4 5 2 3 2" xfId="49375"/>
    <cellStyle name="Normal 3 4 2 4 5 2 4" xfId="35051"/>
    <cellStyle name="Normal 3 4 2 4 5 3" xfId="9838"/>
    <cellStyle name="Normal 3 4 2 4 5 3 2" xfId="24221"/>
    <cellStyle name="Normal 3 4 2 4 5 3 2 2" xfId="52956"/>
    <cellStyle name="Normal 3 4 2 4 5 3 3" xfId="38632"/>
    <cellStyle name="Normal 3 4 2 4 5 4" xfId="17058"/>
    <cellStyle name="Normal 3 4 2 4 5 4 2" xfId="45794"/>
    <cellStyle name="Normal 3 4 2 4 5 5" xfId="31470"/>
    <cellStyle name="Normal 3 4 2 4 6" xfId="4368"/>
    <cellStyle name="Normal 3 4 2 4 6 2" xfId="11635"/>
    <cellStyle name="Normal 3 4 2 4 6 2 2" xfId="26013"/>
    <cellStyle name="Normal 3 4 2 4 6 2 2 2" xfId="54747"/>
    <cellStyle name="Normal 3 4 2 4 6 2 3" xfId="40423"/>
    <cellStyle name="Normal 3 4 2 4 6 3" xfId="18850"/>
    <cellStyle name="Normal 3 4 2 4 6 3 2" xfId="47585"/>
    <cellStyle name="Normal 3 4 2 4 6 4" xfId="33261"/>
    <cellStyle name="Normal 3 4 2 4 7" xfId="8038"/>
    <cellStyle name="Normal 3 4 2 4 7 2" xfId="22431"/>
    <cellStyle name="Normal 3 4 2 4 7 2 2" xfId="51166"/>
    <cellStyle name="Normal 3 4 2 4 7 3" xfId="36842"/>
    <cellStyle name="Normal 3 4 2 4 8" xfId="15268"/>
    <cellStyle name="Normal 3 4 2 4 8 2" xfId="44004"/>
    <cellStyle name="Normal 3 4 2 4 9" xfId="29680"/>
    <cellStyle name="Normal 3 4 2 5" xfId="734"/>
    <cellStyle name="Normal 3 4 2 5 2" xfId="1185"/>
    <cellStyle name="Normal 3 4 2 5 2 2" xfId="2168"/>
    <cellStyle name="Normal 3 4 2 5 2 2 2" xfId="3960"/>
    <cellStyle name="Normal 3 4 2 5 2 2 2 2" xfId="7619"/>
    <cellStyle name="Normal 3 4 2 5 2 2 2 2 2" xfId="14879"/>
    <cellStyle name="Normal 3 4 2 5 2 2 2 2 2 2" xfId="29257"/>
    <cellStyle name="Normal 3 4 2 5 2 2 2 2 2 2 2" xfId="57991"/>
    <cellStyle name="Normal 3 4 2 5 2 2 2 2 2 3" xfId="43667"/>
    <cellStyle name="Normal 3 4 2 5 2 2 2 2 3" xfId="22094"/>
    <cellStyle name="Normal 3 4 2 5 2 2 2 2 3 2" xfId="50829"/>
    <cellStyle name="Normal 3 4 2 5 2 2 2 2 4" xfId="36505"/>
    <cellStyle name="Normal 3 4 2 5 2 2 2 3" xfId="11292"/>
    <cellStyle name="Normal 3 4 2 5 2 2 2 3 2" xfId="25675"/>
    <cellStyle name="Normal 3 4 2 5 2 2 2 3 2 2" xfId="54410"/>
    <cellStyle name="Normal 3 4 2 5 2 2 2 3 3" xfId="40086"/>
    <cellStyle name="Normal 3 4 2 5 2 2 2 4" xfId="18512"/>
    <cellStyle name="Normal 3 4 2 5 2 2 2 4 2" xfId="47248"/>
    <cellStyle name="Normal 3 4 2 5 2 2 2 5" xfId="32924"/>
    <cellStyle name="Normal 3 4 2 5 2 2 3" xfId="5829"/>
    <cellStyle name="Normal 3 4 2 5 2 2 3 2" xfId="13089"/>
    <cellStyle name="Normal 3 4 2 5 2 2 3 2 2" xfId="27467"/>
    <cellStyle name="Normal 3 4 2 5 2 2 3 2 2 2" xfId="56201"/>
    <cellStyle name="Normal 3 4 2 5 2 2 3 2 3" xfId="41877"/>
    <cellStyle name="Normal 3 4 2 5 2 2 3 3" xfId="20304"/>
    <cellStyle name="Normal 3 4 2 5 2 2 3 3 2" xfId="49039"/>
    <cellStyle name="Normal 3 4 2 5 2 2 3 4" xfId="34715"/>
    <cellStyle name="Normal 3 4 2 5 2 2 4" xfId="9502"/>
    <cellStyle name="Normal 3 4 2 5 2 2 4 2" xfId="23885"/>
    <cellStyle name="Normal 3 4 2 5 2 2 4 2 2" xfId="52620"/>
    <cellStyle name="Normal 3 4 2 5 2 2 4 3" xfId="38296"/>
    <cellStyle name="Normal 3 4 2 5 2 2 5" xfId="16722"/>
    <cellStyle name="Normal 3 4 2 5 2 2 5 2" xfId="45458"/>
    <cellStyle name="Normal 3 4 2 5 2 2 6" xfId="31134"/>
    <cellStyle name="Normal 3 4 2 5 2 3" xfId="3064"/>
    <cellStyle name="Normal 3 4 2 5 2 3 2" xfId="6724"/>
    <cellStyle name="Normal 3 4 2 5 2 3 2 2" xfId="13984"/>
    <cellStyle name="Normal 3 4 2 5 2 3 2 2 2" xfId="28362"/>
    <cellStyle name="Normal 3 4 2 5 2 3 2 2 2 2" xfId="57096"/>
    <cellStyle name="Normal 3 4 2 5 2 3 2 2 3" xfId="42772"/>
    <cellStyle name="Normal 3 4 2 5 2 3 2 3" xfId="21199"/>
    <cellStyle name="Normal 3 4 2 5 2 3 2 3 2" xfId="49934"/>
    <cellStyle name="Normal 3 4 2 5 2 3 2 4" xfId="35610"/>
    <cellStyle name="Normal 3 4 2 5 2 3 3" xfId="10397"/>
    <cellStyle name="Normal 3 4 2 5 2 3 3 2" xfId="24780"/>
    <cellStyle name="Normal 3 4 2 5 2 3 3 2 2" xfId="53515"/>
    <cellStyle name="Normal 3 4 2 5 2 3 3 3" xfId="39191"/>
    <cellStyle name="Normal 3 4 2 5 2 3 4" xfId="17617"/>
    <cellStyle name="Normal 3 4 2 5 2 3 4 2" xfId="46353"/>
    <cellStyle name="Normal 3 4 2 5 2 3 5" xfId="32029"/>
    <cellStyle name="Normal 3 4 2 5 2 4" xfId="4929"/>
    <cellStyle name="Normal 3 4 2 5 2 4 2" xfId="12194"/>
    <cellStyle name="Normal 3 4 2 5 2 4 2 2" xfId="26572"/>
    <cellStyle name="Normal 3 4 2 5 2 4 2 2 2" xfId="55306"/>
    <cellStyle name="Normal 3 4 2 5 2 4 2 3" xfId="40982"/>
    <cellStyle name="Normal 3 4 2 5 2 4 3" xfId="19409"/>
    <cellStyle name="Normal 3 4 2 5 2 4 3 2" xfId="48144"/>
    <cellStyle name="Normal 3 4 2 5 2 4 4" xfId="33820"/>
    <cellStyle name="Normal 3 4 2 5 2 5" xfId="8601"/>
    <cellStyle name="Normal 3 4 2 5 2 5 2" xfId="22990"/>
    <cellStyle name="Normal 3 4 2 5 2 5 2 2" xfId="51725"/>
    <cellStyle name="Normal 3 4 2 5 2 5 3" xfId="37401"/>
    <cellStyle name="Normal 3 4 2 5 2 6" xfId="15827"/>
    <cellStyle name="Normal 3 4 2 5 2 6 2" xfId="44563"/>
    <cellStyle name="Normal 3 4 2 5 2 7" xfId="30239"/>
    <cellStyle name="Normal 3 4 2 5 3" xfId="1721"/>
    <cellStyle name="Normal 3 4 2 5 3 2" xfId="3513"/>
    <cellStyle name="Normal 3 4 2 5 3 2 2" xfId="7172"/>
    <cellStyle name="Normal 3 4 2 5 3 2 2 2" xfId="14432"/>
    <cellStyle name="Normal 3 4 2 5 3 2 2 2 2" xfId="28810"/>
    <cellStyle name="Normal 3 4 2 5 3 2 2 2 2 2" xfId="57544"/>
    <cellStyle name="Normal 3 4 2 5 3 2 2 2 3" xfId="43220"/>
    <cellStyle name="Normal 3 4 2 5 3 2 2 3" xfId="21647"/>
    <cellStyle name="Normal 3 4 2 5 3 2 2 3 2" xfId="50382"/>
    <cellStyle name="Normal 3 4 2 5 3 2 2 4" xfId="36058"/>
    <cellStyle name="Normal 3 4 2 5 3 2 3" xfId="10845"/>
    <cellStyle name="Normal 3 4 2 5 3 2 3 2" xfId="25228"/>
    <cellStyle name="Normal 3 4 2 5 3 2 3 2 2" xfId="53963"/>
    <cellStyle name="Normal 3 4 2 5 3 2 3 3" xfId="39639"/>
    <cellStyle name="Normal 3 4 2 5 3 2 4" xfId="18065"/>
    <cellStyle name="Normal 3 4 2 5 3 2 4 2" xfId="46801"/>
    <cellStyle name="Normal 3 4 2 5 3 2 5" xfId="32477"/>
    <cellStyle name="Normal 3 4 2 5 3 3" xfId="5382"/>
    <cellStyle name="Normal 3 4 2 5 3 3 2" xfId="12642"/>
    <cellStyle name="Normal 3 4 2 5 3 3 2 2" xfId="27020"/>
    <cellStyle name="Normal 3 4 2 5 3 3 2 2 2" xfId="55754"/>
    <cellStyle name="Normal 3 4 2 5 3 3 2 3" xfId="41430"/>
    <cellStyle name="Normal 3 4 2 5 3 3 3" xfId="19857"/>
    <cellStyle name="Normal 3 4 2 5 3 3 3 2" xfId="48592"/>
    <cellStyle name="Normal 3 4 2 5 3 3 4" xfId="34268"/>
    <cellStyle name="Normal 3 4 2 5 3 4" xfId="9055"/>
    <cellStyle name="Normal 3 4 2 5 3 4 2" xfId="23438"/>
    <cellStyle name="Normal 3 4 2 5 3 4 2 2" xfId="52173"/>
    <cellStyle name="Normal 3 4 2 5 3 4 3" xfId="37849"/>
    <cellStyle name="Normal 3 4 2 5 3 5" xfId="16275"/>
    <cellStyle name="Normal 3 4 2 5 3 5 2" xfId="45011"/>
    <cellStyle name="Normal 3 4 2 5 3 6" xfId="30687"/>
    <cellStyle name="Normal 3 4 2 5 4" xfId="2617"/>
    <cellStyle name="Normal 3 4 2 5 4 2" xfId="6277"/>
    <cellStyle name="Normal 3 4 2 5 4 2 2" xfId="13537"/>
    <cellStyle name="Normal 3 4 2 5 4 2 2 2" xfId="27915"/>
    <cellStyle name="Normal 3 4 2 5 4 2 2 2 2" xfId="56649"/>
    <cellStyle name="Normal 3 4 2 5 4 2 2 3" xfId="42325"/>
    <cellStyle name="Normal 3 4 2 5 4 2 3" xfId="20752"/>
    <cellStyle name="Normal 3 4 2 5 4 2 3 2" xfId="49487"/>
    <cellStyle name="Normal 3 4 2 5 4 2 4" xfId="35163"/>
    <cellStyle name="Normal 3 4 2 5 4 3" xfId="9950"/>
    <cellStyle name="Normal 3 4 2 5 4 3 2" xfId="24333"/>
    <cellStyle name="Normal 3 4 2 5 4 3 2 2" xfId="53068"/>
    <cellStyle name="Normal 3 4 2 5 4 3 3" xfId="38744"/>
    <cellStyle name="Normal 3 4 2 5 4 4" xfId="17170"/>
    <cellStyle name="Normal 3 4 2 5 4 4 2" xfId="45906"/>
    <cellStyle name="Normal 3 4 2 5 4 5" xfId="31582"/>
    <cellStyle name="Normal 3 4 2 5 5" xfId="4481"/>
    <cellStyle name="Normal 3 4 2 5 5 2" xfId="11747"/>
    <cellStyle name="Normal 3 4 2 5 5 2 2" xfId="26125"/>
    <cellStyle name="Normal 3 4 2 5 5 2 2 2" xfId="54859"/>
    <cellStyle name="Normal 3 4 2 5 5 2 3" xfId="40535"/>
    <cellStyle name="Normal 3 4 2 5 5 3" xfId="18962"/>
    <cellStyle name="Normal 3 4 2 5 5 3 2" xfId="47697"/>
    <cellStyle name="Normal 3 4 2 5 5 4" xfId="33373"/>
    <cellStyle name="Normal 3 4 2 5 6" xfId="8154"/>
    <cellStyle name="Normal 3 4 2 5 6 2" xfId="22543"/>
    <cellStyle name="Normal 3 4 2 5 6 2 2" xfId="51278"/>
    <cellStyle name="Normal 3 4 2 5 6 3" xfId="36954"/>
    <cellStyle name="Normal 3 4 2 5 7" xfId="15380"/>
    <cellStyle name="Normal 3 4 2 5 7 2" xfId="44116"/>
    <cellStyle name="Normal 3 4 2 5 8" xfId="29792"/>
    <cellStyle name="Normal 3 4 2 6" xfId="961"/>
    <cellStyle name="Normal 3 4 2 6 2" xfId="1944"/>
    <cellStyle name="Normal 3 4 2 6 2 2" xfId="3736"/>
    <cellStyle name="Normal 3 4 2 6 2 2 2" xfId="7395"/>
    <cellStyle name="Normal 3 4 2 6 2 2 2 2" xfId="14655"/>
    <cellStyle name="Normal 3 4 2 6 2 2 2 2 2" xfId="29033"/>
    <cellStyle name="Normal 3 4 2 6 2 2 2 2 2 2" xfId="57767"/>
    <cellStyle name="Normal 3 4 2 6 2 2 2 2 3" xfId="43443"/>
    <cellStyle name="Normal 3 4 2 6 2 2 2 3" xfId="21870"/>
    <cellStyle name="Normal 3 4 2 6 2 2 2 3 2" xfId="50605"/>
    <cellStyle name="Normal 3 4 2 6 2 2 2 4" xfId="36281"/>
    <cellStyle name="Normal 3 4 2 6 2 2 3" xfId="11068"/>
    <cellStyle name="Normal 3 4 2 6 2 2 3 2" xfId="25451"/>
    <cellStyle name="Normal 3 4 2 6 2 2 3 2 2" xfId="54186"/>
    <cellStyle name="Normal 3 4 2 6 2 2 3 3" xfId="39862"/>
    <cellStyle name="Normal 3 4 2 6 2 2 4" xfId="18288"/>
    <cellStyle name="Normal 3 4 2 6 2 2 4 2" xfId="47024"/>
    <cellStyle name="Normal 3 4 2 6 2 2 5" xfId="32700"/>
    <cellStyle name="Normal 3 4 2 6 2 3" xfId="5605"/>
    <cellStyle name="Normal 3 4 2 6 2 3 2" xfId="12865"/>
    <cellStyle name="Normal 3 4 2 6 2 3 2 2" xfId="27243"/>
    <cellStyle name="Normal 3 4 2 6 2 3 2 2 2" xfId="55977"/>
    <cellStyle name="Normal 3 4 2 6 2 3 2 3" xfId="41653"/>
    <cellStyle name="Normal 3 4 2 6 2 3 3" xfId="20080"/>
    <cellStyle name="Normal 3 4 2 6 2 3 3 2" xfId="48815"/>
    <cellStyle name="Normal 3 4 2 6 2 3 4" xfId="34491"/>
    <cellStyle name="Normal 3 4 2 6 2 4" xfId="9278"/>
    <cellStyle name="Normal 3 4 2 6 2 4 2" xfId="23661"/>
    <cellStyle name="Normal 3 4 2 6 2 4 2 2" xfId="52396"/>
    <cellStyle name="Normal 3 4 2 6 2 4 3" xfId="38072"/>
    <cellStyle name="Normal 3 4 2 6 2 5" xfId="16498"/>
    <cellStyle name="Normal 3 4 2 6 2 5 2" xfId="45234"/>
    <cellStyle name="Normal 3 4 2 6 2 6" xfId="30910"/>
    <cellStyle name="Normal 3 4 2 6 3" xfId="2840"/>
    <cellStyle name="Normal 3 4 2 6 3 2" xfId="6500"/>
    <cellStyle name="Normal 3 4 2 6 3 2 2" xfId="13760"/>
    <cellStyle name="Normal 3 4 2 6 3 2 2 2" xfId="28138"/>
    <cellStyle name="Normal 3 4 2 6 3 2 2 2 2" xfId="56872"/>
    <cellStyle name="Normal 3 4 2 6 3 2 2 3" xfId="42548"/>
    <cellStyle name="Normal 3 4 2 6 3 2 3" xfId="20975"/>
    <cellStyle name="Normal 3 4 2 6 3 2 3 2" xfId="49710"/>
    <cellStyle name="Normal 3 4 2 6 3 2 4" xfId="35386"/>
    <cellStyle name="Normal 3 4 2 6 3 3" xfId="10173"/>
    <cellStyle name="Normal 3 4 2 6 3 3 2" xfId="24556"/>
    <cellStyle name="Normal 3 4 2 6 3 3 2 2" xfId="53291"/>
    <cellStyle name="Normal 3 4 2 6 3 3 3" xfId="38967"/>
    <cellStyle name="Normal 3 4 2 6 3 4" xfId="17393"/>
    <cellStyle name="Normal 3 4 2 6 3 4 2" xfId="46129"/>
    <cellStyle name="Normal 3 4 2 6 3 5" xfId="31805"/>
    <cellStyle name="Normal 3 4 2 6 4" xfId="4705"/>
    <cellStyle name="Normal 3 4 2 6 4 2" xfId="11970"/>
    <cellStyle name="Normal 3 4 2 6 4 2 2" xfId="26348"/>
    <cellStyle name="Normal 3 4 2 6 4 2 2 2" xfId="55082"/>
    <cellStyle name="Normal 3 4 2 6 4 2 3" xfId="40758"/>
    <cellStyle name="Normal 3 4 2 6 4 3" xfId="19185"/>
    <cellStyle name="Normal 3 4 2 6 4 3 2" xfId="47920"/>
    <cellStyle name="Normal 3 4 2 6 4 4" xfId="33596"/>
    <cellStyle name="Normal 3 4 2 6 5" xfId="8377"/>
    <cellStyle name="Normal 3 4 2 6 5 2" xfId="22766"/>
    <cellStyle name="Normal 3 4 2 6 5 2 2" xfId="51501"/>
    <cellStyle name="Normal 3 4 2 6 5 3" xfId="37177"/>
    <cellStyle name="Normal 3 4 2 6 6" xfId="15603"/>
    <cellStyle name="Normal 3 4 2 6 6 2" xfId="44339"/>
    <cellStyle name="Normal 3 4 2 6 7" xfId="30015"/>
    <cellStyle name="Normal 3 4 2 7" xfId="1475"/>
    <cellStyle name="Normal 3 4 2 7 2" xfId="3289"/>
    <cellStyle name="Normal 3 4 2 7 2 2" xfId="6948"/>
    <cellStyle name="Normal 3 4 2 7 2 2 2" xfId="14208"/>
    <cellStyle name="Normal 3 4 2 7 2 2 2 2" xfId="28586"/>
    <cellStyle name="Normal 3 4 2 7 2 2 2 2 2" xfId="57320"/>
    <cellStyle name="Normal 3 4 2 7 2 2 2 3" xfId="42996"/>
    <cellStyle name="Normal 3 4 2 7 2 2 3" xfId="21423"/>
    <cellStyle name="Normal 3 4 2 7 2 2 3 2" xfId="50158"/>
    <cellStyle name="Normal 3 4 2 7 2 2 4" xfId="35834"/>
    <cellStyle name="Normal 3 4 2 7 2 3" xfId="10621"/>
    <cellStyle name="Normal 3 4 2 7 2 3 2" xfId="25004"/>
    <cellStyle name="Normal 3 4 2 7 2 3 2 2" xfId="53739"/>
    <cellStyle name="Normal 3 4 2 7 2 3 3" xfId="39415"/>
    <cellStyle name="Normal 3 4 2 7 2 4" xfId="17841"/>
    <cellStyle name="Normal 3 4 2 7 2 4 2" xfId="46577"/>
    <cellStyle name="Normal 3 4 2 7 2 5" xfId="32253"/>
    <cellStyle name="Normal 3 4 2 7 3" xfId="5157"/>
    <cellStyle name="Normal 3 4 2 7 3 2" xfId="12418"/>
    <cellStyle name="Normal 3 4 2 7 3 2 2" xfId="26796"/>
    <cellStyle name="Normal 3 4 2 7 3 2 2 2" xfId="55530"/>
    <cellStyle name="Normal 3 4 2 7 3 2 3" xfId="41206"/>
    <cellStyle name="Normal 3 4 2 7 3 3" xfId="19633"/>
    <cellStyle name="Normal 3 4 2 7 3 3 2" xfId="48368"/>
    <cellStyle name="Normal 3 4 2 7 3 4" xfId="34044"/>
    <cellStyle name="Normal 3 4 2 7 4" xfId="8830"/>
    <cellStyle name="Normal 3 4 2 7 4 2" xfId="23214"/>
    <cellStyle name="Normal 3 4 2 7 4 2 2" xfId="51949"/>
    <cellStyle name="Normal 3 4 2 7 4 3" xfId="37625"/>
    <cellStyle name="Normal 3 4 2 7 5" xfId="16051"/>
    <cellStyle name="Normal 3 4 2 7 5 2" xfId="44787"/>
    <cellStyle name="Normal 3 4 2 7 6" xfId="30463"/>
    <cellStyle name="Normal 3 4 2 8" xfId="2393"/>
    <cellStyle name="Normal 3 4 2 8 2" xfId="6053"/>
    <cellStyle name="Normal 3 4 2 8 2 2" xfId="13313"/>
    <cellStyle name="Normal 3 4 2 8 2 2 2" xfId="27691"/>
    <cellStyle name="Normal 3 4 2 8 2 2 2 2" xfId="56425"/>
    <cellStyle name="Normal 3 4 2 8 2 2 3" xfId="42101"/>
    <cellStyle name="Normal 3 4 2 8 2 3" xfId="20528"/>
    <cellStyle name="Normal 3 4 2 8 2 3 2" xfId="49263"/>
    <cellStyle name="Normal 3 4 2 8 2 4" xfId="34939"/>
    <cellStyle name="Normal 3 4 2 8 3" xfId="9726"/>
    <cellStyle name="Normal 3 4 2 8 3 2" xfId="24109"/>
    <cellStyle name="Normal 3 4 2 8 3 2 2" xfId="52844"/>
    <cellStyle name="Normal 3 4 2 8 3 3" xfId="38520"/>
    <cellStyle name="Normal 3 4 2 8 4" xfId="16946"/>
    <cellStyle name="Normal 3 4 2 8 4 2" xfId="45682"/>
    <cellStyle name="Normal 3 4 2 8 5" xfId="31358"/>
    <cellStyle name="Normal 3 4 2 9" xfId="4247"/>
    <cellStyle name="Normal 3 4 2 9 2" xfId="11522"/>
    <cellStyle name="Normal 3 4 2 9 2 2" xfId="25901"/>
    <cellStyle name="Normal 3 4 2 9 2 2 2" xfId="54635"/>
    <cellStyle name="Normal 3 4 2 9 2 3" xfId="40311"/>
    <cellStyle name="Normal 3 4 2 9 3" xfId="18738"/>
    <cellStyle name="Normal 3 4 2 9 3 2" xfId="47473"/>
    <cellStyle name="Normal 3 4 2 9 4" xfId="33149"/>
    <cellStyle name="Normal 3 4 3" xfId="348"/>
    <cellStyle name="Normal 3 4 3 10" xfId="15170"/>
    <cellStyle name="Normal 3 4 3 10 2" xfId="43906"/>
    <cellStyle name="Normal 3 4 3 11" xfId="29582"/>
    <cellStyle name="Normal 3 4 3 2" xfId="448"/>
    <cellStyle name="Normal 3 4 3 2 10" xfId="29638"/>
    <cellStyle name="Normal 3 4 3 2 2" xfId="648"/>
    <cellStyle name="Normal 3 4 3 2 2 2" xfId="920"/>
    <cellStyle name="Normal 3 4 3 2 2 2 2" xfId="1367"/>
    <cellStyle name="Normal 3 4 3 2 2 2 2 2" xfId="2350"/>
    <cellStyle name="Normal 3 4 3 2 2 2 2 2 2" xfId="4142"/>
    <cellStyle name="Normal 3 4 3 2 2 2 2 2 2 2" xfId="7801"/>
    <cellStyle name="Normal 3 4 3 2 2 2 2 2 2 2 2" xfId="15061"/>
    <cellStyle name="Normal 3 4 3 2 2 2 2 2 2 2 2 2" xfId="29439"/>
    <cellStyle name="Normal 3 4 3 2 2 2 2 2 2 2 2 2 2" xfId="58173"/>
    <cellStyle name="Normal 3 4 3 2 2 2 2 2 2 2 2 3" xfId="43849"/>
    <cellStyle name="Normal 3 4 3 2 2 2 2 2 2 2 3" xfId="22276"/>
    <cellStyle name="Normal 3 4 3 2 2 2 2 2 2 2 3 2" xfId="51011"/>
    <cellStyle name="Normal 3 4 3 2 2 2 2 2 2 2 4" xfId="36687"/>
    <cellStyle name="Normal 3 4 3 2 2 2 2 2 2 3" xfId="11474"/>
    <cellStyle name="Normal 3 4 3 2 2 2 2 2 2 3 2" xfId="25857"/>
    <cellStyle name="Normal 3 4 3 2 2 2 2 2 2 3 2 2" xfId="54592"/>
    <cellStyle name="Normal 3 4 3 2 2 2 2 2 2 3 3" xfId="40268"/>
    <cellStyle name="Normal 3 4 3 2 2 2 2 2 2 4" xfId="18694"/>
    <cellStyle name="Normal 3 4 3 2 2 2 2 2 2 4 2" xfId="47430"/>
    <cellStyle name="Normal 3 4 3 2 2 2 2 2 2 5" xfId="33106"/>
    <cellStyle name="Normal 3 4 3 2 2 2 2 2 3" xfId="6011"/>
    <cellStyle name="Normal 3 4 3 2 2 2 2 2 3 2" xfId="13271"/>
    <cellStyle name="Normal 3 4 3 2 2 2 2 2 3 2 2" xfId="27649"/>
    <cellStyle name="Normal 3 4 3 2 2 2 2 2 3 2 2 2" xfId="56383"/>
    <cellStyle name="Normal 3 4 3 2 2 2 2 2 3 2 3" xfId="42059"/>
    <cellStyle name="Normal 3 4 3 2 2 2 2 2 3 3" xfId="20486"/>
    <cellStyle name="Normal 3 4 3 2 2 2 2 2 3 3 2" xfId="49221"/>
    <cellStyle name="Normal 3 4 3 2 2 2 2 2 3 4" xfId="34897"/>
    <cellStyle name="Normal 3 4 3 2 2 2 2 2 4" xfId="9684"/>
    <cellStyle name="Normal 3 4 3 2 2 2 2 2 4 2" xfId="24067"/>
    <cellStyle name="Normal 3 4 3 2 2 2 2 2 4 2 2" xfId="52802"/>
    <cellStyle name="Normal 3 4 3 2 2 2 2 2 4 3" xfId="38478"/>
    <cellStyle name="Normal 3 4 3 2 2 2 2 2 5" xfId="16904"/>
    <cellStyle name="Normal 3 4 3 2 2 2 2 2 5 2" xfId="45640"/>
    <cellStyle name="Normal 3 4 3 2 2 2 2 2 6" xfId="31316"/>
    <cellStyle name="Normal 3 4 3 2 2 2 2 3" xfId="3246"/>
    <cellStyle name="Normal 3 4 3 2 2 2 2 3 2" xfId="6906"/>
    <cellStyle name="Normal 3 4 3 2 2 2 2 3 2 2" xfId="14166"/>
    <cellStyle name="Normal 3 4 3 2 2 2 2 3 2 2 2" xfId="28544"/>
    <cellStyle name="Normal 3 4 3 2 2 2 2 3 2 2 2 2" xfId="57278"/>
    <cellStyle name="Normal 3 4 3 2 2 2 2 3 2 2 3" xfId="42954"/>
    <cellStyle name="Normal 3 4 3 2 2 2 2 3 2 3" xfId="21381"/>
    <cellStyle name="Normal 3 4 3 2 2 2 2 3 2 3 2" xfId="50116"/>
    <cellStyle name="Normal 3 4 3 2 2 2 2 3 2 4" xfId="35792"/>
    <cellStyle name="Normal 3 4 3 2 2 2 2 3 3" xfId="10579"/>
    <cellStyle name="Normal 3 4 3 2 2 2 2 3 3 2" xfId="24962"/>
    <cellStyle name="Normal 3 4 3 2 2 2 2 3 3 2 2" xfId="53697"/>
    <cellStyle name="Normal 3 4 3 2 2 2 2 3 3 3" xfId="39373"/>
    <cellStyle name="Normal 3 4 3 2 2 2 2 3 4" xfId="17799"/>
    <cellStyle name="Normal 3 4 3 2 2 2 2 3 4 2" xfId="46535"/>
    <cellStyle name="Normal 3 4 3 2 2 2 2 3 5" xfId="32211"/>
    <cellStyle name="Normal 3 4 3 2 2 2 2 4" xfId="5111"/>
    <cellStyle name="Normal 3 4 3 2 2 2 2 4 2" xfId="12376"/>
    <cellStyle name="Normal 3 4 3 2 2 2 2 4 2 2" xfId="26754"/>
    <cellStyle name="Normal 3 4 3 2 2 2 2 4 2 2 2" xfId="55488"/>
    <cellStyle name="Normal 3 4 3 2 2 2 2 4 2 3" xfId="41164"/>
    <cellStyle name="Normal 3 4 3 2 2 2 2 4 3" xfId="19591"/>
    <cellStyle name="Normal 3 4 3 2 2 2 2 4 3 2" xfId="48326"/>
    <cellStyle name="Normal 3 4 3 2 2 2 2 4 4" xfId="34002"/>
    <cellStyle name="Normal 3 4 3 2 2 2 2 5" xfId="8783"/>
    <cellStyle name="Normal 3 4 3 2 2 2 2 5 2" xfId="23172"/>
    <cellStyle name="Normal 3 4 3 2 2 2 2 5 2 2" xfId="51907"/>
    <cellStyle name="Normal 3 4 3 2 2 2 2 5 3" xfId="37583"/>
    <cellStyle name="Normal 3 4 3 2 2 2 2 6" xfId="16009"/>
    <cellStyle name="Normal 3 4 3 2 2 2 2 6 2" xfId="44745"/>
    <cellStyle name="Normal 3 4 3 2 2 2 2 7" xfId="30421"/>
    <cellStyle name="Normal 3 4 3 2 2 2 3" xfId="1903"/>
    <cellStyle name="Normal 3 4 3 2 2 2 3 2" xfId="3695"/>
    <cellStyle name="Normal 3 4 3 2 2 2 3 2 2" xfId="7354"/>
    <cellStyle name="Normal 3 4 3 2 2 2 3 2 2 2" xfId="14614"/>
    <cellStyle name="Normal 3 4 3 2 2 2 3 2 2 2 2" xfId="28992"/>
    <cellStyle name="Normal 3 4 3 2 2 2 3 2 2 2 2 2" xfId="57726"/>
    <cellStyle name="Normal 3 4 3 2 2 2 3 2 2 2 3" xfId="43402"/>
    <cellStyle name="Normal 3 4 3 2 2 2 3 2 2 3" xfId="21829"/>
    <cellStyle name="Normal 3 4 3 2 2 2 3 2 2 3 2" xfId="50564"/>
    <cellStyle name="Normal 3 4 3 2 2 2 3 2 2 4" xfId="36240"/>
    <cellStyle name="Normal 3 4 3 2 2 2 3 2 3" xfId="11027"/>
    <cellStyle name="Normal 3 4 3 2 2 2 3 2 3 2" xfId="25410"/>
    <cellStyle name="Normal 3 4 3 2 2 2 3 2 3 2 2" xfId="54145"/>
    <cellStyle name="Normal 3 4 3 2 2 2 3 2 3 3" xfId="39821"/>
    <cellStyle name="Normal 3 4 3 2 2 2 3 2 4" xfId="18247"/>
    <cellStyle name="Normal 3 4 3 2 2 2 3 2 4 2" xfId="46983"/>
    <cellStyle name="Normal 3 4 3 2 2 2 3 2 5" xfId="32659"/>
    <cellStyle name="Normal 3 4 3 2 2 2 3 3" xfId="5564"/>
    <cellStyle name="Normal 3 4 3 2 2 2 3 3 2" xfId="12824"/>
    <cellStyle name="Normal 3 4 3 2 2 2 3 3 2 2" xfId="27202"/>
    <cellStyle name="Normal 3 4 3 2 2 2 3 3 2 2 2" xfId="55936"/>
    <cellStyle name="Normal 3 4 3 2 2 2 3 3 2 3" xfId="41612"/>
    <cellStyle name="Normal 3 4 3 2 2 2 3 3 3" xfId="20039"/>
    <cellStyle name="Normal 3 4 3 2 2 2 3 3 3 2" xfId="48774"/>
    <cellStyle name="Normal 3 4 3 2 2 2 3 3 4" xfId="34450"/>
    <cellStyle name="Normal 3 4 3 2 2 2 3 4" xfId="9237"/>
    <cellStyle name="Normal 3 4 3 2 2 2 3 4 2" xfId="23620"/>
    <cellStyle name="Normal 3 4 3 2 2 2 3 4 2 2" xfId="52355"/>
    <cellStyle name="Normal 3 4 3 2 2 2 3 4 3" xfId="38031"/>
    <cellStyle name="Normal 3 4 3 2 2 2 3 5" xfId="16457"/>
    <cellStyle name="Normal 3 4 3 2 2 2 3 5 2" xfId="45193"/>
    <cellStyle name="Normal 3 4 3 2 2 2 3 6" xfId="30869"/>
    <cellStyle name="Normal 3 4 3 2 2 2 4" xfId="2799"/>
    <cellStyle name="Normal 3 4 3 2 2 2 4 2" xfId="6459"/>
    <cellStyle name="Normal 3 4 3 2 2 2 4 2 2" xfId="13719"/>
    <cellStyle name="Normal 3 4 3 2 2 2 4 2 2 2" xfId="28097"/>
    <cellStyle name="Normal 3 4 3 2 2 2 4 2 2 2 2" xfId="56831"/>
    <cellStyle name="Normal 3 4 3 2 2 2 4 2 2 3" xfId="42507"/>
    <cellStyle name="Normal 3 4 3 2 2 2 4 2 3" xfId="20934"/>
    <cellStyle name="Normal 3 4 3 2 2 2 4 2 3 2" xfId="49669"/>
    <cellStyle name="Normal 3 4 3 2 2 2 4 2 4" xfId="35345"/>
    <cellStyle name="Normal 3 4 3 2 2 2 4 3" xfId="10132"/>
    <cellStyle name="Normal 3 4 3 2 2 2 4 3 2" xfId="24515"/>
    <cellStyle name="Normal 3 4 3 2 2 2 4 3 2 2" xfId="53250"/>
    <cellStyle name="Normal 3 4 3 2 2 2 4 3 3" xfId="38926"/>
    <cellStyle name="Normal 3 4 3 2 2 2 4 4" xfId="17352"/>
    <cellStyle name="Normal 3 4 3 2 2 2 4 4 2" xfId="46088"/>
    <cellStyle name="Normal 3 4 3 2 2 2 4 5" xfId="31764"/>
    <cellStyle name="Normal 3 4 3 2 2 2 5" xfId="4664"/>
    <cellStyle name="Normal 3 4 3 2 2 2 5 2" xfId="11929"/>
    <cellStyle name="Normal 3 4 3 2 2 2 5 2 2" xfId="26307"/>
    <cellStyle name="Normal 3 4 3 2 2 2 5 2 2 2" xfId="55041"/>
    <cellStyle name="Normal 3 4 3 2 2 2 5 2 3" xfId="40717"/>
    <cellStyle name="Normal 3 4 3 2 2 2 5 3" xfId="19144"/>
    <cellStyle name="Normal 3 4 3 2 2 2 5 3 2" xfId="47879"/>
    <cellStyle name="Normal 3 4 3 2 2 2 5 4" xfId="33555"/>
    <cellStyle name="Normal 3 4 3 2 2 2 6" xfId="8336"/>
    <cellStyle name="Normal 3 4 3 2 2 2 6 2" xfId="22725"/>
    <cellStyle name="Normal 3 4 3 2 2 2 6 2 2" xfId="51460"/>
    <cellStyle name="Normal 3 4 3 2 2 2 6 3" xfId="37136"/>
    <cellStyle name="Normal 3 4 3 2 2 2 7" xfId="15562"/>
    <cellStyle name="Normal 3 4 3 2 2 2 7 2" xfId="44298"/>
    <cellStyle name="Normal 3 4 3 2 2 2 8" xfId="29974"/>
    <cellStyle name="Normal 3 4 3 2 2 3" xfId="1143"/>
    <cellStyle name="Normal 3 4 3 2 2 3 2" xfId="2126"/>
    <cellStyle name="Normal 3 4 3 2 2 3 2 2" xfId="3918"/>
    <cellStyle name="Normal 3 4 3 2 2 3 2 2 2" xfId="7577"/>
    <cellStyle name="Normal 3 4 3 2 2 3 2 2 2 2" xfId="14837"/>
    <cellStyle name="Normal 3 4 3 2 2 3 2 2 2 2 2" xfId="29215"/>
    <cellStyle name="Normal 3 4 3 2 2 3 2 2 2 2 2 2" xfId="57949"/>
    <cellStyle name="Normal 3 4 3 2 2 3 2 2 2 2 3" xfId="43625"/>
    <cellStyle name="Normal 3 4 3 2 2 3 2 2 2 3" xfId="22052"/>
    <cellStyle name="Normal 3 4 3 2 2 3 2 2 2 3 2" xfId="50787"/>
    <cellStyle name="Normal 3 4 3 2 2 3 2 2 2 4" xfId="36463"/>
    <cellStyle name="Normal 3 4 3 2 2 3 2 2 3" xfId="11250"/>
    <cellStyle name="Normal 3 4 3 2 2 3 2 2 3 2" xfId="25633"/>
    <cellStyle name="Normal 3 4 3 2 2 3 2 2 3 2 2" xfId="54368"/>
    <cellStyle name="Normal 3 4 3 2 2 3 2 2 3 3" xfId="40044"/>
    <cellStyle name="Normal 3 4 3 2 2 3 2 2 4" xfId="18470"/>
    <cellStyle name="Normal 3 4 3 2 2 3 2 2 4 2" xfId="47206"/>
    <cellStyle name="Normal 3 4 3 2 2 3 2 2 5" xfId="32882"/>
    <cellStyle name="Normal 3 4 3 2 2 3 2 3" xfId="5787"/>
    <cellStyle name="Normal 3 4 3 2 2 3 2 3 2" xfId="13047"/>
    <cellStyle name="Normal 3 4 3 2 2 3 2 3 2 2" xfId="27425"/>
    <cellStyle name="Normal 3 4 3 2 2 3 2 3 2 2 2" xfId="56159"/>
    <cellStyle name="Normal 3 4 3 2 2 3 2 3 2 3" xfId="41835"/>
    <cellStyle name="Normal 3 4 3 2 2 3 2 3 3" xfId="20262"/>
    <cellStyle name="Normal 3 4 3 2 2 3 2 3 3 2" xfId="48997"/>
    <cellStyle name="Normal 3 4 3 2 2 3 2 3 4" xfId="34673"/>
    <cellStyle name="Normal 3 4 3 2 2 3 2 4" xfId="9460"/>
    <cellStyle name="Normal 3 4 3 2 2 3 2 4 2" xfId="23843"/>
    <cellStyle name="Normal 3 4 3 2 2 3 2 4 2 2" xfId="52578"/>
    <cellStyle name="Normal 3 4 3 2 2 3 2 4 3" xfId="38254"/>
    <cellStyle name="Normal 3 4 3 2 2 3 2 5" xfId="16680"/>
    <cellStyle name="Normal 3 4 3 2 2 3 2 5 2" xfId="45416"/>
    <cellStyle name="Normal 3 4 3 2 2 3 2 6" xfId="31092"/>
    <cellStyle name="Normal 3 4 3 2 2 3 3" xfId="3022"/>
    <cellStyle name="Normal 3 4 3 2 2 3 3 2" xfId="6682"/>
    <cellStyle name="Normal 3 4 3 2 2 3 3 2 2" xfId="13942"/>
    <cellStyle name="Normal 3 4 3 2 2 3 3 2 2 2" xfId="28320"/>
    <cellStyle name="Normal 3 4 3 2 2 3 3 2 2 2 2" xfId="57054"/>
    <cellStyle name="Normal 3 4 3 2 2 3 3 2 2 3" xfId="42730"/>
    <cellStyle name="Normal 3 4 3 2 2 3 3 2 3" xfId="21157"/>
    <cellStyle name="Normal 3 4 3 2 2 3 3 2 3 2" xfId="49892"/>
    <cellStyle name="Normal 3 4 3 2 2 3 3 2 4" xfId="35568"/>
    <cellStyle name="Normal 3 4 3 2 2 3 3 3" xfId="10355"/>
    <cellStyle name="Normal 3 4 3 2 2 3 3 3 2" xfId="24738"/>
    <cellStyle name="Normal 3 4 3 2 2 3 3 3 2 2" xfId="53473"/>
    <cellStyle name="Normal 3 4 3 2 2 3 3 3 3" xfId="39149"/>
    <cellStyle name="Normal 3 4 3 2 2 3 3 4" xfId="17575"/>
    <cellStyle name="Normal 3 4 3 2 2 3 3 4 2" xfId="46311"/>
    <cellStyle name="Normal 3 4 3 2 2 3 3 5" xfId="31987"/>
    <cellStyle name="Normal 3 4 3 2 2 3 4" xfId="4887"/>
    <cellStyle name="Normal 3 4 3 2 2 3 4 2" xfId="12152"/>
    <cellStyle name="Normal 3 4 3 2 2 3 4 2 2" xfId="26530"/>
    <cellStyle name="Normal 3 4 3 2 2 3 4 2 2 2" xfId="55264"/>
    <cellStyle name="Normal 3 4 3 2 2 3 4 2 3" xfId="40940"/>
    <cellStyle name="Normal 3 4 3 2 2 3 4 3" xfId="19367"/>
    <cellStyle name="Normal 3 4 3 2 2 3 4 3 2" xfId="48102"/>
    <cellStyle name="Normal 3 4 3 2 2 3 4 4" xfId="33778"/>
    <cellStyle name="Normal 3 4 3 2 2 3 5" xfId="8559"/>
    <cellStyle name="Normal 3 4 3 2 2 3 5 2" xfId="22948"/>
    <cellStyle name="Normal 3 4 3 2 2 3 5 2 2" xfId="51683"/>
    <cellStyle name="Normal 3 4 3 2 2 3 5 3" xfId="37359"/>
    <cellStyle name="Normal 3 4 3 2 2 3 6" xfId="15785"/>
    <cellStyle name="Normal 3 4 3 2 2 3 6 2" xfId="44521"/>
    <cellStyle name="Normal 3 4 3 2 2 3 7" xfId="30197"/>
    <cellStyle name="Normal 3 4 3 2 2 4" xfId="1675"/>
    <cellStyle name="Normal 3 4 3 2 2 4 2" xfId="3471"/>
    <cellStyle name="Normal 3 4 3 2 2 4 2 2" xfId="7130"/>
    <cellStyle name="Normal 3 4 3 2 2 4 2 2 2" xfId="14390"/>
    <cellStyle name="Normal 3 4 3 2 2 4 2 2 2 2" xfId="28768"/>
    <cellStyle name="Normal 3 4 3 2 2 4 2 2 2 2 2" xfId="57502"/>
    <cellStyle name="Normal 3 4 3 2 2 4 2 2 2 3" xfId="43178"/>
    <cellStyle name="Normal 3 4 3 2 2 4 2 2 3" xfId="21605"/>
    <cellStyle name="Normal 3 4 3 2 2 4 2 2 3 2" xfId="50340"/>
    <cellStyle name="Normal 3 4 3 2 2 4 2 2 4" xfId="36016"/>
    <cellStyle name="Normal 3 4 3 2 2 4 2 3" xfId="10803"/>
    <cellStyle name="Normal 3 4 3 2 2 4 2 3 2" xfId="25186"/>
    <cellStyle name="Normal 3 4 3 2 2 4 2 3 2 2" xfId="53921"/>
    <cellStyle name="Normal 3 4 3 2 2 4 2 3 3" xfId="39597"/>
    <cellStyle name="Normal 3 4 3 2 2 4 2 4" xfId="18023"/>
    <cellStyle name="Normal 3 4 3 2 2 4 2 4 2" xfId="46759"/>
    <cellStyle name="Normal 3 4 3 2 2 4 2 5" xfId="32435"/>
    <cellStyle name="Normal 3 4 3 2 2 4 3" xfId="5340"/>
    <cellStyle name="Normal 3 4 3 2 2 4 3 2" xfId="12600"/>
    <cellStyle name="Normal 3 4 3 2 2 4 3 2 2" xfId="26978"/>
    <cellStyle name="Normal 3 4 3 2 2 4 3 2 2 2" xfId="55712"/>
    <cellStyle name="Normal 3 4 3 2 2 4 3 2 3" xfId="41388"/>
    <cellStyle name="Normal 3 4 3 2 2 4 3 3" xfId="19815"/>
    <cellStyle name="Normal 3 4 3 2 2 4 3 3 2" xfId="48550"/>
    <cellStyle name="Normal 3 4 3 2 2 4 3 4" xfId="34226"/>
    <cellStyle name="Normal 3 4 3 2 2 4 4" xfId="9013"/>
    <cellStyle name="Normal 3 4 3 2 2 4 4 2" xfId="23396"/>
    <cellStyle name="Normal 3 4 3 2 2 4 4 2 2" xfId="52131"/>
    <cellStyle name="Normal 3 4 3 2 2 4 4 3" xfId="37807"/>
    <cellStyle name="Normal 3 4 3 2 2 4 5" xfId="16233"/>
    <cellStyle name="Normal 3 4 3 2 2 4 5 2" xfId="44969"/>
    <cellStyle name="Normal 3 4 3 2 2 4 6" xfId="30645"/>
    <cellStyle name="Normal 3 4 3 2 2 5" xfId="2575"/>
    <cellStyle name="Normal 3 4 3 2 2 5 2" xfId="6235"/>
    <cellStyle name="Normal 3 4 3 2 2 5 2 2" xfId="13495"/>
    <cellStyle name="Normal 3 4 3 2 2 5 2 2 2" xfId="27873"/>
    <cellStyle name="Normal 3 4 3 2 2 5 2 2 2 2" xfId="56607"/>
    <cellStyle name="Normal 3 4 3 2 2 5 2 2 3" xfId="42283"/>
    <cellStyle name="Normal 3 4 3 2 2 5 2 3" xfId="20710"/>
    <cellStyle name="Normal 3 4 3 2 2 5 2 3 2" xfId="49445"/>
    <cellStyle name="Normal 3 4 3 2 2 5 2 4" xfId="35121"/>
    <cellStyle name="Normal 3 4 3 2 2 5 3" xfId="9908"/>
    <cellStyle name="Normal 3 4 3 2 2 5 3 2" xfId="24291"/>
    <cellStyle name="Normal 3 4 3 2 2 5 3 2 2" xfId="53026"/>
    <cellStyle name="Normal 3 4 3 2 2 5 3 3" xfId="38702"/>
    <cellStyle name="Normal 3 4 3 2 2 5 4" xfId="17128"/>
    <cellStyle name="Normal 3 4 3 2 2 5 4 2" xfId="45864"/>
    <cellStyle name="Normal 3 4 3 2 2 5 5" xfId="31540"/>
    <cellStyle name="Normal 3 4 3 2 2 6" xfId="4438"/>
    <cellStyle name="Normal 3 4 3 2 2 6 2" xfId="11705"/>
    <cellStyle name="Normal 3 4 3 2 2 6 2 2" xfId="26083"/>
    <cellStyle name="Normal 3 4 3 2 2 6 2 2 2" xfId="54817"/>
    <cellStyle name="Normal 3 4 3 2 2 6 2 3" xfId="40493"/>
    <cellStyle name="Normal 3 4 3 2 2 6 3" xfId="18920"/>
    <cellStyle name="Normal 3 4 3 2 2 6 3 2" xfId="47655"/>
    <cellStyle name="Normal 3 4 3 2 2 6 4" xfId="33331"/>
    <cellStyle name="Normal 3 4 3 2 2 7" xfId="8109"/>
    <cellStyle name="Normal 3 4 3 2 2 7 2" xfId="22501"/>
    <cellStyle name="Normal 3 4 3 2 2 7 2 2" xfId="51236"/>
    <cellStyle name="Normal 3 4 3 2 2 7 3" xfId="36912"/>
    <cellStyle name="Normal 3 4 3 2 2 8" xfId="15338"/>
    <cellStyle name="Normal 3 4 3 2 2 8 2" xfId="44074"/>
    <cellStyle name="Normal 3 4 3 2 2 9" xfId="29750"/>
    <cellStyle name="Normal 3 4 3 2 3" xfId="806"/>
    <cellStyle name="Normal 3 4 3 2 3 2" xfId="1255"/>
    <cellStyle name="Normal 3 4 3 2 3 2 2" xfId="2238"/>
    <cellStyle name="Normal 3 4 3 2 3 2 2 2" xfId="4030"/>
    <cellStyle name="Normal 3 4 3 2 3 2 2 2 2" xfId="7689"/>
    <cellStyle name="Normal 3 4 3 2 3 2 2 2 2 2" xfId="14949"/>
    <cellStyle name="Normal 3 4 3 2 3 2 2 2 2 2 2" xfId="29327"/>
    <cellStyle name="Normal 3 4 3 2 3 2 2 2 2 2 2 2" xfId="58061"/>
    <cellStyle name="Normal 3 4 3 2 3 2 2 2 2 2 3" xfId="43737"/>
    <cellStyle name="Normal 3 4 3 2 3 2 2 2 2 3" xfId="22164"/>
    <cellStyle name="Normal 3 4 3 2 3 2 2 2 2 3 2" xfId="50899"/>
    <cellStyle name="Normal 3 4 3 2 3 2 2 2 2 4" xfId="36575"/>
    <cellStyle name="Normal 3 4 3 2 3 2 2 2 3" xfId="11362"/>
    <cellStyle name="Normal 3 4 3 2 3 2 2 2 3 2" xfId="25745"/>
    <cellStyle name="Normal 3 4 3 2 3 2 2 2 3 2 2" xfId="54480"/>
    <cellStyle name="Normal 3 4 3 2 3 2 2 2 3 3" xfId="40156"/>
    <cellStyle name="Normal 3 4 3 2 3 2 2 2 4" xfId="18582"/>
    <cellStyle name="Normal 3 4 3 2 3 2 2 2 4 2" xfId="47318"/>
    <cellStyle name="Normal 3 4 3 2 3 2 2 2 5" xfId="32994"/>
    <cellStyle name="Normal 3 4 3 2 3 2 2 3" xfId="5899"/>
    <cellStyle name="Normal 3 4 3 2 3 2 2 3 2" xfId="13159"/>
    <cellStyle name="Normal 3 4 3 2 3 2 2 3 2 2" xfId="27537"/>
    <cellStyle name="Normal 3 4 3 2 3 2 2 3 2 2 2" xfId="56271"/>
    <cellStyle name="Normal 3 4 3 2 3 2 2 3 2 3" xfId="41947"/>
    <cellStyle name="Normal 3 4 3 2 3 2 2 3 3" xfId="20374"/>
    <cellStyle name="Normal 3 4 3 2 3 2 2 3 3 2" xfId="49109"/>
    <cellStyle name="Normal 3 4 3 2 3 2 2 3 4" xfId="34785"/>
    <cellStyle name="Normal 3 4 3 2 3 2 2 4" xfId="9572"/>
    <cellStyle name="Normal 3 4 3 2 3 2 2 4 2" xfId="23955"/>
    <cellStyle name="Normal 3 4 3 2 3 2 2 4 2 2" xfId="52690"/>
    <cellStyle name="Normal 3 4 3 2 3 2 2 4 3" xfId="38366"/>
    <cellStyle name="Normal 3 4 3 2 3 2 2 5" xfId="16792"/>
    <cellStyle name="Normal 3 4 3 2 3 2 2 5 2" xfId="45528"/>
    <cellStyle name="Normal 3 4 3 2 3 2 2 6" xfId="31204"/>
    <cellStyle name="Normal 3 4 3 2 3 2 3" xfId="3134"/>
    <cellStyle name="Normal 3 4 3 2 3 2 3 2" xfId="6794"/>
    <cellStyle name="Normal 3 4 3 2 3 2 3 2 2" xfId="14054"/>
    <cellStyle name="Normal 3 4 3 2 3 2 3 2 2 2" xfId="28432"/>
    <cellStyle name="Normal 3 4 3 2 3 2 3 2 2 2 2" xfId="57166"/>
    <cellStyle name="Normal 3 4 3 2 3 2 3 2 2 3" xfId="42842"/>
    <cellStyle name="Normal 3 4 3 2 3 2 3 2 3" xfId="21269"/>
    <cellStyle name="Normal 3 4 3 2 3 2 3 2 3 2" xfId="50004"/>
    <cellStyle name="Normal 3 4 3 2 3 2 3 2 4" xfId="35680"/>
    <cellStyle name="Normal 3 4 3 2 3 2 3 3" xfId="10467"/>
    <cellStyle name="Normal 3 4 3 2 3 2 3 3 2" xfId="24850"/>
    <cellStyle name="Normal 3 4 3 2 3 2 3 3 2 2" xfId="53585"/>
    <cellStyle name="Normal 3 4 3 2 3 2 3 3 3" xfId="39261"/>
    <cellStyle name="Normal 3 4 3 2 3 2 3 4" xfId="17687"/>
    <cellStyle name="Normal 3 4 3 2 3 2 3 4 2" xfId="46423"/>
    <cellStyle name="Normal 3 4 3 2 3 2 3 5" xfId="32099"/>
    <cellStyle name="Normal 3 4 3 2 3 2 4" xfId="4999"/>
    <cellStyle name="Normal 3 4 3 2 3 2 4 2" xfId="12264"/>
    <cellStyle name="Normal 3 4 3 2 3 2 4 2 2" xfId="26642"/>
    <cellStyle name="Normal 3 4 3 2 3 2 4 2 2 2" xfId="55376"/>
    <cellStyle name="Normal 3 4 3 2 3 2 4 2 3" xfId="41052"/>
    <cellStyle name="Normal 3 4 3 2 3 2 4 3" xfId="19479"/>
    <cellStyle name="Normal 3 4 3 2 3 2 4 3 2" xfId="48214"/>
    <cellStyle name="Normal 3 4 3 2 3 2 4 4" xfId="33890"/>
    <cellStyle name="Normal 3 4 3 2 3 2 5" xfId="8671"/>
    <cellStyle name="Normal 3 4 3 2 3 2 5 2" xfId="23060"/>
    <cellStyle name="Normal 3 4 3 2 3 2 5 2 2" xfId="51795"/>
    <cellStyle name="Normal 3 4 3 2 3 2 5 3" xfId="37471"/>
    <cellStyle name="Normal 3 4 3 2 3 2 6" xfId="15897"/>
    <cellStyle name="Normal 3 4 3 2 3 2 6 2" xfId="44633"/>
    <cellStyle name="Normal 3 4 3 2 3 2 7" xfId="30309"/>
    <cellStyle name="Normal 3 4 3 2 3 3" xfId="1791"/>
    <cellStyle name="Normal 3 4 3 2 3 3 2" xfId="3583"/>
    <cellStyle name="Normal 3 4 3 2 3 3 2 2" xfId="7242"/>
    <cellStyle name="Normal 3 4 3 2 3 3 2 2 2" xfId="14502"/>
    <cellStyle name="Normal 3 4 3 2 3 3 2 2 2 2" xfId="28880"/>
    <cellStyle name="Normal 3 4 3 2 3 3 2 2 2 2 2" xfId="57614"/>
    <cellStyle name="Normal 3 4 3 2 3 3 2 2 2 3" xfId="43290"/>
    <cellStyle name="Normal 3 4 3 2 3 3 2 2 3" xfId="21717"/>
    <cellStyle name="Normal 3 4 3 2 3 3 2 2 3 2" xfId="50452"/>
    <cellStyle name="Normal 3 4 3 2 3 3 2 2 4" xfId="36128"/>
    <cellStyle name="Normal 3 4 3 2 3 3 2 3" xfId="10915"/>
    <cellStyle name="Normal 3 4 3 2 3 3 2 3 2" xfId="25298"/>
    <cellStyle name="Normal 3 4 3 2 3 3 2 3 2 2" xfId="54033"/>
    <cellStyle name="Normal 3 4 3 2 3 3 2 3 3" xfId="39709"/>
    <cellStyle name="Normal 3 4 3 2 3 3 2 4" xfId="18135"/>
    <cellStyle name="Normal 3 4 3 2 3 3 2 4 2" xfId="46871"/>
    <cellStyle name="Normal 3 4 3 2 3 3 2 5" xfId="32547"/>
    <cellStyle name="Normal 3 4 3 2 3 3 3" xfId="5452"/>
    <cellStyle name="Normal 3 4 3 2 3 3 3 2" xfId="12712"/>
    <cellStyle name="Normal 3 4 3 2 3 3 3 2 2" xfId="27090"/>
    <cellStyle name="Normal 3 4 3 2 3 3 3 2 2 2" xfId="55824"/>
    <cellStyle name="Normal 3 4 3 2 3 3 3 2 3" xfId="41500"/>
    <cellStyle name="Normal 3 4 3 2 3 3 3 3" xfId="19927"/>
    <cellStyle name="Normal 3 4 3 2 3 3 3 3 2" xfId="48662"/>
    <cellStyle name="Normal 3 4 3 2 3 3 3 4" xfId="34338"/>
    <cellStyle name="Normal 3 4 3 2 3 3 4" xfId="9125"/>
    <cellStyle name="Normal 3 4 3 2 3 3 4 2" xfId="23508"/>
    <cellStyle name="Normal 3 4 3 2 3 3 4 2 2" xfId="52243"/>
    <cellStyle name="Normal 3 4 3 2 3 3 4 3" xfId="37919"/>
    <cellStyle name="Normal 3 4 3 2 3 3 5" xfId="16345"/>
    <cellStyle name="Normal 3 4 3 2 3 3 5 2" xfId="45081"/>
    <cellStyle name="Normal 3 4 3 2 3 3 6" xfId="30757"/>
    <cellStyle name="Normal 3 4 3 2 3 4" xfId="2687"/>
    <cellStyle name="Normal 3 4 3 2 3 4 2" xfId="6347"/>
    <cellStyle name="Normal 3 4 3 2 3 4 2 2" xfId="13607"/>
    <cellStyle name="Normal 3 4 3 2 3 4 2 2 2" xfId="27985"/>
    <cellStyle name="Normal 3 4 3 2 3 4 2 2 2 2" xfId="56719"/>
    <cellStyle name="Normal 3 4 3 2 3 4 2 2 3" xfId="42395"/>
    <cellStyle name="Normal 3 4 3 2 3 4 2 3" xfId="20822"/>
    <cellStyle name="Normal 3 4 3 2 3 4 2 3 2" xfId="49557"/>
    <cellStyle name="Normal 3 4 3 2 3 4 2 4" xfId="35233"/>
    <cellStyle name="Normal 3 4 3 2 3 4 3" xfId="10020"/>
    <cellStyle name="Normal 3 4 3 2 3 4 3 2" xfId="24403"/>
    <cellStyle name="Normal 3 4 3 2 3 4 3 2 2" xfId="53138"/>
    <cellStyle name="Normal 3 4 3 2 3 4 3 3" xfId="38814"/>
    <cellStyle name="Normal 3 4 3 2 3 4 4" xfId="17240"/>
    <cellStyle name="Normal 3 4 3 2 3 4 4 2" xfId="45976"/>
    <cellStyle name="Normal 3 4 3 2 3 4 5" xfId="31652"/>
    <cellStyle name="Normal 3 4 3 2 3 5" xfId="4551"/>
    <cellStyle name="Normal 3 4 3 2 3 5 2" xfId="11817"/>
    <cellStyle name="Normal 3 4 3 2 3 5 2 2" xfId="26195"/>
    <cellStyle name="Normal 3 4 3 2 3 5 2 2 2" xfId="54929"/>
    <cellStyle name="Normal 3 4 3 2 3 5 2 3" xfId="40605"/>
    <cellStyle name="Normal 3 4 3 2 3 5 3" xfId="19032"/>
    <cellStyle name="Normal 3 4 3 2 3 5 3 2" xfId="47767"/>
    <cellStyle name="Normal 3 4 3 2 3 5 4" xfId="33443"/>
    <cellStyle name="Normal 3 4 3 2 3 6" xfId="8224"/>
    <cellStyle name="Normal 3 4 3 2 3 6 2" xfId="22613"/>
    <cellStyle name="Normal 3 4 3 2 3 6 2 2" xfId="51348"/>
    <cellStyle name="Normal 3 4 3 2 3 6 3" xfId="37024"/>
    <cellStyle name="Normal 3 4 3 2 3 7" xfId="15450"/>
    <cellStyle name="Normal 3 4 3 2 3 7 2" xfId="44186"/>
    <cellStyle name="Normal 3 4 3 2 3 8" xfId="29862"/>
    <cellStyle name="Normal 3 4 3 2 4" xfId="1031"/>
    <cellStyle name="Normal 3 4 3 2 4 2" xfId="2014"/>
    <cellStyle name="Normal 3 4 3 2 4 2 2" xfId="3806"/>
    <cellStyle name="Normal 3 4 3 2 4 2 2 2" xfId="7465"/>
    <cellStyle name="Normal 3 4 3 2 4 2 2 2 2" xfId="14725"/>
    <cellStyle name="Normal 3 4 3 2 4 2 2 2 2 2" xfId="29103"/>
    <cellStyle name="Normal 3 4 3 2 4 2 2 2 2 2 2" xfId="57837"/>
    <cellStyle name="Normal 3 4 3 2 4 2 2 2 2 3" xfId="43513"/>
    <cellStyle name="Normal 3 4 3 2 4 2 2 2 3" xfId="21940"/>
    <cellStyle name="Normal 3 4 3 2 4 2 2 2 3 2" xfId="50675"/>
    <cellStyle name="Normal 3 4 3 2 4 2 2 2 4" xfId="36351"/>
    <cellStyle name="Normal 3 4 3 2 4 2 2 3" xfId="11138"/>
    <cellStyle name="Normal 3 4 3 2 4 2 2 3 2" xfId="25521"/>
    <cellStyle name="Normal 3 4 3 2 4 2 2 3 2 2" xfId="54256"/>
    <cellStyle name="Normal 3 4 3 2 4 2 2 3 3" xfId="39932"/>
    <cellStyle name="Normal 3 4 3 2 4 2 2 4" xfId="18358"/>
    <cellStyle name="Normal 3 4 3 2 4 2 2 4 2" xfId="47094"/>
    <cellStyle name="Normal 3 4 3 2 4 2 2 5" xfId="32770"/>
    <cellStyle name="Normal 3 4 3 2 4 2 3" xfId="5675"/>
    <cellStyle name="Normal 3 4 3 2 4 2 3 2" xfId="12935"/>
    <cellStyle name="Normal 3 4 3 2 4 2 3 2 2" xfId="27313"/>
    <cellStyle name="Normal 3 4 3 2 4 2 3 2 2 2" xfId="56047"/>
    <cellStyle name="Normal 3 4 3 2 4 2 3 2 3" xfId="41723"/>
    <cellStyle name="Normal 3 4 3 2 4 2 3 3" xfId="20150"/>
    <cellStyle name="Normal 3 4 3 2 4 2 3 3 2" xfId="48885"/>
    <cellStyle name="Normal 3 4 3 2 4 2 3 4" xfId="34561"/>
    <cellStyle name="Normal 3 4 3 2 4 2 4" xfId="9348"/>
    <cellStyle name="Normal 3 4 3 2 4 2 4 2" xfId="23731"/>
    <cellStyle name="Normal 3 4 3 2 4 2 4 2 2" xfId="52466"/>
    <cellStyle name="Normal 3 4 3 2 4 2 4 3" xfId="38142"/>
    <cellStyle name="Normal 3 4 3 2 4 2 5" xfId="16568"/>
    <cellStyle name="Normal 3 4 3 2 4 2 5 2" xfId="45304"/>
    <cellStyle name="Normal 3 4 3 2 4 2 6" xfId="30980"/>
    <cellStyle name="Normal 3 4 3 2 4 3" xfId="2910"/>
    <cellStyle name="Normal 3 4 3 2 4 3 2" xfId="6570"/>
    <cellStyle name="Normal 3 4 3 2 4 3 2 2" xfId="13830"/>
    <cellStyle name="Normal 3 4 3 2 4 3 2 2 2" xfId="28208"/>
    <cellStyle name="Normal 3 4 3 2 4 3 2 2 2 2" xfId="56942"/>
    <cellStyle name="Normal 3 4 3 2 4 3 2 2 3" xfId="42618"/>
    <cellStyle name="Normal 3 4 3 2 4 3 2 3" xfId="21045"/>
    <cellStyle name="Normal 3 4 3 2 4 3 2 3 2" xfId="49780"/>
    <cellStyle name="Normal 3 4 3 2 4 3 2 4" xfId="35456"/>
    <cellStyle name="Normal 3 4 3 2 4 3 3" xfId="10243"/>
    <cellStyle name="Normal 3 4 3 2 4 3 3 2" xfId="24626"/>
    <cellStyle name="Normal 3 4 3 2 4 3 3 2 2" xfId="53361"/>
    <cellStyle name="Normal 3 4 3 2 4 3 3 3" xfId="39037"/>
    <cellStyle name="Normal 3 4 3 2 4 3 4" xfId="17463"/>
    <cellStyle name="Normal 3 4 3 2 4 3 4 2" xfId="46199"/>
    <cellStyle name="Normal 3 4 3 2 4 3 5" xfId="31875"/>
    <cellStyle name="Normal 3 4 3 2 4 4" xfId="4775"/>
    <cellStyle name="Normal 3 4 3 2 4 4 2" xfId="12040"/>
    <cellStyle name="Normal 3 4 3 2 4 4 2 2" xfId="26418"/>
    <cellStyle name="Normal 3 4 3 2 4 4 2 2 2" xfId="55152"/>
    <cellStyle name="Normal 3 4 3 2 4 4 2 3" xfId="40828"/>
    <cellStyle name="Normal 3 4 3 2 4 4 3" xfId="19255"/>
    <cellStyle name="Normal 3 4 3 2 4 4 3 2" xfId="47990"/>
    <cellStyle name="Normal 3 4 3 2 4 4 4" xfId="33666"/>
    <cellStyle name="Normal 3 4 3 2 4 5" xfId="8447"/>
    <cellStyle name="Normal 3 4 3 2 4 5 2" xfId="22836"/>
    <cellStyle name="Normal 3 4 3 2 4 5 2 2" xfId="51571"/>
    <cellStyle name="Normal 3 4 3 2 4 5 3" xfId="37247"/>
    <cellStyle name="Normal 3 4 3 2 4 6" xfId="15673"/>
    <cellStyle name="Normal 3 4 3 2 4 6 2" xfId="44409"/>
    <cellStyle name="Normal 3 4 3 2 4 7" xfId="30085"/>
    <cellStyle name="Normal 3 4 3 2 5" xfId="1555"/>
    <cellStyle name="Normal 3 4 3 2 5 2" xfId="3359"/>
    <cellStyle name="Normal 3 4 3 2 5 2 2" xfId="7018"/>
    <cellStyle name="Normal 3 4 3 2 5 2 2 2" xfId="14278"/>
    <cellStyle name="Normal 3 4 3 2 5 2 2 2 2" xfId="28656"/>
    <cellStyle name="Normal 3 4 3 2 5 2 2 2 2 2" xfId="57390"/>
    <cellStyle name="Normal 3 4 3 2 5 2 2 2 3" xfId="43066"/>
    <cellStyle name="Normal 3 4 3 2 5 2 2 3" xfId="21493"/>
    <cellStyle name="Normal 3 4 3 2 5 2 2 3 2" xfId="50228"/>
    <cellStyle name="Normal 3 4 3 2 5 2 2 4" xfId="35904"/>
    <cellStyle name="Normal 3 4 3 2 5 2 3" xfId="10691"/>
    <cellStyle name="Normal 3 4 3 2 5 2 3 2" xfId="25074"/>
    <cellStyle name="Normal 3 4 3 2 5 2 3 2 2" xfId="53809"/>
    <cellStyle name="Normal 3 4 3 2 5 2 3 3" xfId="39485"/>
    <cellStyle name="Normal 3 4 3 2 5 2 4" xfId="17911"/>
    <cellStyle name="Normal 3 4 3 2 5 2 4 2" xfId="46647"/>
    <cellStyle name="Normal 3 4 3 2 5 2 5" xfId="32323"/>
    <cellStyle name="Normal 3 4 3 2 5 3" xfId="5228"/>
    <cellStyle name="Normal 3 4 3 2 5 3 2" xfId="12488"/>
    <cellStyle name="Normal 3 4 3 2 5 3 2 2" xfId="26866"/>
    <cellStyle name="Normal 3 4 3 2 5 3 2 2 2" xfId="55600"/>
    <cellStyle name="Normal 3 4 3 2 5 3 2 3" xfId="41276"/>
    <cellStyle name="Normal 3 4 3 2 5 3 3" xfId="19703"/>
    <cellStyle name="Normal 3 4 3 2 5 3 3 2" xfId="48438"/>
    <cellStyle name="Normal 3 4 3 2 5 3 4" xfId="34114"/>
    <cellStyle name="Normal 3 4 3 2 5 4" xfId="8901"/>
    <cellStyle name="Normal 3 4 3 2 5 4 2" xfId="23284"/>
    <cellStyle name="Normal 3 4 3 2 5 4 2 2" xfId="52019"/>
    <cellStyle name="Normal 3 4 3 2 5 4 3" xfId="37695"/>
    <cellStyle name="Normal 3 4 3 2 5 5" xfId="16121"/>
    <cellStyle name="Normal 3 4 3 2 5 5 2" xfId="44857"/>
    <cellStyle name="Normal 3 4 3 2 5 6" xfId="30533"/>
    <cellStyle name="Normal 3 4 3 2 6" xfId="2463"/>
    <cellStyle name="Normal 3 4 3 2 6 2" xfId="6123"/>
    <cellStyle name="Normal 3 4 3 2 6 2 2" xfId="13383"/>
    <cellStyle name="Normal 3 4 3 2 6 2 2 2" xfId="27761"/>
    <cellStyle name="Normal 3 4 3 2 6 2 2 2 2" xfId="56495"/>
    <cellStyle name="Normal 3 4 3 2 6 2 2 3" xfId="42171"/>
    <cellStyle name="Normal 3 4 3 2 6 2 3" xfId="20598"/>
    <cellStyle name="Normal 3 4 3 2 6 2 3 2" xfId="49333"/>
    <cellStyle name="Normal 3 4 3 2 6 2 4" xfId="35009"/>
    <cellStyle name="Normal 3 4 3 2 6 3" xfId="9796"/>
    <cellStyle name="Normal 3 4 3 2 6 3 2" xfId="24179"/>
    <cellStyle name="Normal 3 4 3 2 6 3 2 2" xfId="52914"/>
    <cellStyle name="Normal 3 4 3 2 6 3 3" xfId="38590"/>
    <cellStyle name="Normal 3 4 3 2 6 4" xfId="17016"/>
    <cellStyle name="Normal 3 4 3 2 6 4 2" xfId="45752"/>
    <cellStyle name="Normal 3 4 3 2 6 5" xfId="31428"/>
    <cellStyle name="Normal 3 4 3 2 7" xfId="4322"/>
    <cellStyle name="Normal 3 4 3 2 7 2" xfId="11592"/>
    <cellStyle name="Normal 3 4 3 2 7 2 2" xfId="25971"/>
    <cellStyle name="Normal 3 4 3 2 7 2 2 2" xfId="54705"/>
    <cellStyle name="Normal 3 4 3 2 7 2 3" xfId="40381"/>
    <cellStyle name="Normal 3 4 3 2 7 3" xfId="18808"/>
    <cellStyle name="Normal 3 4 3 2 7 3 2" xfId="47543"/>
    <cellStyle name="Normal 3 4 3 2 7 4" xfId="33219"/>
    <cellStyle name="Normal 3 4 3 2 8" xfId="7991"/>
    <cellStyle name="Normal 3 4 3 2 8 2" xfId="22389"/>
    <cellStyle name="Normal 3 4 3 2 8 2 2" xfId="51124"/>
    <cellStyle name="Normal 3 4 3 2 8 3" xfId="36800"/>
    <cellStyle name="Normal 3 4 3 2 9" xfId="15226"/>
    <cellStyle name="Normal 3 4 3 2 9 2" xfId="43962"/>
    <cellStyle name="Normal 3 4 3 3" xfId="587"/>
    <cellStyle name="Normal 3 4 3 3 2" xfId="864"/>
    <cellStyle name="Normal 3 4 3 3 2 2" xfId="1311"/>
    <cellStyle name="Normal 3 4 3 3 2 2 2" xfId="2294"/>
    <cellStyle name="Normal 3 4 3 3 2 2 2 2" xfId="4086"/>
    <cellStyle name="Normal 3 4 3 3 2 2 2 2 2" xfId="7745"/>
    <cellStyle name="Normal 3 4 3 3 2 2 2 2 2 2" xfId="15005"/>
    <cellStyle name="Normal 3 4 3 3 2 2 2 2 2 2 2" xfId="29383"/>
    <cellStyle name="Normal 3 4 3 3 2 2 2 2 2 2 2 2" xfId="58117"/>
    <cellStyle name="Normal 3 4 3 3 2 2 2 2 2 2 3" xfId="43793"/>
    <cellStyle name="Normal 3 4 3 3 2 2 2 2 2 3" xfId="22220"/>
    <cellStyle name="Normal 3 4 3 3 2 2 2 2 2 3 2" xfId="50955"/>
    <cellStyle name="Normal 3 4 3 3 2 2 2 2 2 4" xfId="36631"/>
    <cellStyle name="Normal 3 4 3 3 2 2 2 2 3" xfId="11418"/>
    <cellStyle name="Normal 3 4 3 3 2 2 2 2 3 2" xfId="25801"/>
    <cellStyle name="Normal 3 4 3 3 2 2 2 2 3 2 2" xfId="54536"/>
    <cellStyle name="Normal 3 4 3 3 2 2 2 2 3 3" xfId="40212"/>
    <cellStyle name="Normal 3 4 3 3 2 2 2 2 4" xfId="18638"/>
    <cellStyle name="Normal 3 4 3 3 2 2 2 2 4 2" xfId="47374"/>
    <cellStyle name="Normal 3 4 3 3 2 2 2 2 5" xfId="33050"/>
    <cellStyle name="Normal 3 4 3 3 2 2 2 3" xfId="5955"/>
    <cellStyle name="Normal 3 4 3 3 2 2 2 3 2" xfId="13215"/>
    <cellStyle name="Normal 3 4 3 3 2 2 2 3 2 2" xfId="27593"/>
    <cellStyle name="Normal 3 4 3 3 2 2 2 3 2 2 2" xfId="56327"/>
    <cellStyle name="Normal 3 4 3 3 2 2 2 3 2 3" xfId="42003"/>
    <cellStyle name="Normal 3 4 3 3 2 2 2 3 3" xfId="20430"/>
    <cellStyle name="Normal 3 4 3 3 2 2 2 3 3 2" xfId="49165"/>
    <cellStyle name="Normal 3 4 3 3 2 2 2 3 4" xfId="34841"/>
    <cellStyle name="Normal 3 4 3 3 2 2 2 4" xfId="9628"/>
    <cellStyle name="Normal 3 4 3 3 2 2 2 4 2" xfId="24011"/>
    <cellStyle name="Normal 3 4 3 3 2 2 2 4 2 2" xfId="52746"/>
    <cellStyle name="Normal 3 4 3 3 2 2 2 4 3" xfId="38422"/>
    <cellStyle name="Normal 3 4 3 3 2 2 2 5" xfId="16848"/>
    <cellStyle name="Normal 3 4 3 3 2 2 2 5 2" xfId="45584"/>
    <cellStyle name="Normal 3 4 3 3 2 2 2 6" xfId="31260"/>
    <cellStyle name="Normal 3 4 3 3 2 2 3" xfId="3190"/>
    <cellStyle name="Normal 3 4 3 3 2 2 3 2" xfId="6850"/>
    <cellStyle name="Normal 3 4 3 3 2 2 3 2 2" xfId="14110"/>
    <cellStyle name="Normal 3 4 3 3 2 2 3 2 2 2" xfId="28488"/>
    <cellStyle name="Normal 3 4 3 3 2 2 3 2 2 2 2" xfId="57222"/>
    <cellStyle name="Normal 3 4 3 3 2 2 3 2 2 3" xfId="42898"/>
    <cellStyle name="Normal 3 4 3 3 2 2 3 2 3" xfId="21325"/>
    <cellStyle name="Normal 3 4 3 3 2 2 3 2 3 2" xfId="50060"/>
    <cellStyle name="Normal 3 4 3 3 2 2 3 2 4" xfId="35736"/>
    <cellStyle name="Normal 3 4 3 3 2 2 3 3" xfId="10523"/>
    <cellStyle name="Normal 3 4 3 3 2 2 3 3 2" xfId="24906"/>
    <cellStyle name="Normal 3 4 3 3 2 2 3 3 2 2" xfId="53641"/>
    <cellStyle name="Normal 3 4 3 3 2 2 3 3 3" xfId="39317"/>
    <cellStyle name="Normal 3 4 3 3 2 2 3 4" xfId="17743"/>
    <cellStyle name="Normal 3 4 3 3 2 2 3 4 2" xfId="46479"/>
    <cellStyle name="Normal 3 4 3 3 2 2 3 5" xfId="32155"/>
    <cellStyle name="Normal 3 4 3 3 2 2 4" xfId="5055"/>
    <cellStyle name="Normal 3 4 3 3 2 2 4 2" xfId="12320"/>
    <cellStyle name="Normal 3 4 3 3 2 2 4 2 2" xfId="26698"/>
    <cellStyle name="Normal 3 4 3 3 2 2 4 2 2 2" xfId="55432"/>
    <cellStyle name="Normal 3 4 3 3 2 2 4 2 3" xfId="41108"/>
    <cellStyle name="Normal 3 4 3 3 2 2 4 3" xfId="19535"/>
    <cellStyle name="Normal 3 4 3 3 2 2 4 3 2" xfId="48270"/>
    <cellStyle name="Normal 3 4 3 3 2 2 4 4" xfId="33946"/>
    <cellStyle name="Normal 3 4 3 3 2 2 5" xfId="8727"/>
    <cellStyle name="Normal 3 4 3 3 2 2 5 2" xfId="23116"/>
    <cellStyle name="Normal 3 4 3 3 2 2 5 2 2" xfId="51851"/>
    <cellStyle name="Normal 3 4 3 3 2 2 5 3" xfId="37527"/>
    <cellStyle name="Normal 3 4 3 3 2 2 6" xfId="15953"/>
    <cellStyle name="Normal 3 4 3 3 2 2 6 2" xfId="44689"/>
    <cellStyle name="Normal 3 4 3 3 2 2 7" xfId="30365"/>
    <cellStyle name="Normal 3 4 3 3 2 3" xfId="1847"/>
    <cellStyle name="Normal 3 4 3 3 2 3 2" xfId="3639"/>
    <cellStyle name="Normal 3 4 3 3 2 3 2 2" xfId="7298"/>
    <cellStyle name="Normal 3 4 3 3 2 3 2 2 2" xfId="14558"/>
    <cellStyle name="Normal 3 4 3 3 2 3 2 2 2 2" xfId="28936"/>
    <cellStyle name="Normal 3 4 3 3 2 3 2 2 2 2 2" xfId="57670"/>
    <cellStyle name="Normal 3 4 3 3 2 3 2 2 2 3" xfId="43346"/>
    <cellStyle name="Normal 3 4 3 3 2 3 2 2 3" xfId="21773"/>
    <cellStyle name="Normal 3 4 3 3 2 3 2 2 3 2" xfId="50508"/>
    <cellStyle name="Normal 3 4 3 3 2 3 2 2 4" xfId="36184"/>
    <cellStyle name="Normal 3 4 3 3 2 3 2 3" xfId="10971"/>
    <cellStyle name="Normal 3 4 3 3 2 3 2 3 2" xfId="25354"/>
    <cellStyle name="Normal 3 4 3 3 2 3 2 3 2 2" xfId="54089"/>
    <cellStyle name="Normal 3 4 3 3 2 3 2 3 3" xfId="39765"/>
    <cellStyle name="Normal 3 4 3 3 2 3 2 4" xfId="18191"/>
    <cellStyle name="Normal 3 4 3 3 2 3 2 4 2" xfId="46927"/>
    <cellStyle name="Normal 3 4 3 3 2 3 2 5" xfId="32603"/>
    <cellStyle name="Normal 3 4 3 3 2 3 3" xfId="5508"/>
    <cellStyle name="Normal 3 4 3 3 2 3 3 2" xfId="12768"/>
    <cellStyle name="Normal 3 4 3 3 2 3 3 2 2" xfId="27146"/>
    <cellStyle name="Normal 3 4 3 3 2 3 3 2 2 2" xfId="55880"/>
    <cellStyle name="Normal 3 4 3 3 2 3 3 2 3" xfId="41556"/>
    <cellStyle name="Normal 3 4 3 3 2 3 3 3" xfId="19983"/>
    <cellStyle name="Normal 3 4 3 3 2 3 3 3 2" xfId="48718"/>
    <cellStyle name="Normal 3 4 3 3 2 3 3 4" xfId="34394"/>
    <cellStyle name="Normal 3 4 3 3 2 3 4" xfId="9181"/>
    <cellStyle name="Normal 3 4 3 3 2 3 4 2" xfId="23564"/>
    <cellStyle name="Normal 3 4 3 3 2 3 4 2 2" xfId="52299"/>
    <cellStyle name="Normal 3 4 3 3 2 3 4 3" xfId="37975"/>
    <cellStyle name="Normal 3 4 3 3 2 3 5" xfId="16401"/>
    <cellStyle name="Normal 3 4 3 3 2 3 5 2" xfId="45137"/>
    <cellStyle name="Normal 3 4 3 3 2 3 6" xfId="30813"/>
    <cellStyle name="Normal 3 4 3 3 2 4" xfId="2743"/>
    <cellStyle name="Normal 3 4 3 3 2 4 2" xfId="6403"/>
    <cellStyle name="Normal 3 4 3 3 2 4 2 2" xfId="13663"/>
    <cellStyle name="Normal 3 4 3 3 2 4 2 2 2" xfId="28041"/>
    <cellStyle name="Normal 3 4 3 3 2 4 2 2 2 2" xfId="56775"/>
    <cellStyle name="Normal 3 4 3 3 2 4 2 2 3" xfId="42451"/>
    <cellStyle name="Normal 3 4 3 3 2 4 2 3" xfId="20878"/>
    <cellStyle name="Normal 3 4 3 3 2 4 2 3 2" xfId="49613"/>
    <cellStyle name="Normal 3 4 3 3 2 4 2 4" xfId="35289"/>
    <cellStyle name="Normal 3 4 3 3 2 4 3" xfId="10076"/>
    <cellStyle name="Normal 3 4 3 3 2 4 3 2" xfId="24459"/>
    <cellStyle name="Normal 3 4 3 3 2 4 3 2 2" xfId="53194"/>
    <cellStyle name="Normal 3 4 3 3 2 4 3 3" xfId="38870"/>
    <cellStyle name="Normal 3 4 3 3 2 4 4" xfId="17296"/>
    <cellStyle name="Normal 3 4 3 3 2 4 4 2" xfId="46032"/>
    <cellStyle name="Normal 3 4 3 3 2 4 5" xfId="31708"/>
    <cellStyle name="Normal 3 4 3 3 2 5" xfId="4608"/>
    <cellStyle name="Normal 3 4 3 3 2 5 2" xfId="11873"/>
    <cellStyle name="Normal 3 4 3 3 2 5 2 2" xfId="26251"/>
    <cellStyle name="Normal 3 4 3 3 2 5 2 2 2" xfId="54985"/>
    <cellStyle name="Normal 3 4 3 3 2 5 2 3" xfId="40661"/>
    <cellStyle name="Normal 3 4 3 3 2 5 3" xfId="19088"/>
    <cellStyle name="Normal 3 4 3 3 2 5 3 2" xfId="47823"/>
    <cellStyle name="Normal 3 4 3 3 2 5 4" xfId="33499"/>
    <cellStyle name="Normal 3 4 3 3 2 6" xfId="8280"/>
    <cellStyle name="Normal 3 4 3 3 2 6 2" xfId="22669"/>
    <cellStyle name="Normal 3 4 3 3 2 6 2 2" xfId="51404"/>
    <cellStyle name="Normal 3 4 3 3 2 6 3" xfId="37080"/>
    <cellStyle name="Normal 3 4 3 3 2 7" xfId="15506"/>
    <cellStyle name="Normal 3 4 3 3 2 7 2" xfId="44242"/>
    <cellStyle name="Normal 3 4 3 3 2 8" xfId="29918"/>
    <cellStyle name="Normal 3 4 3 3 3" xfId="1087"/>
    <cellStyle name="Normal 3 4 3 3 3 2" xfId="2070"/>
    <cellStyle name="Normal 3 4 3 3 3 2 2" xfId="3862"/>
    <cellStyle name="Normal 3 4 3 3 3 2 2 2" xfId="7521"/>
    <cellStyle name="Normal 3 4 3 3 3 2 2 2 2" xfId="14781"/>
    <cellStyle name="Normal 3 4 3 3 3 2 2 2 2 2" xfId="29159"/>
    <cellStyle name="Normal 3 4 3 3 3 2 2 2 2 2 2" xfId="57893"/>
    <cellStyle name="Normal 3 4 3 3 3 2 2 2 2 3" xfId="43569"/>
    <cellStyle name="Normal 3 4 3 3 3 2 2 2 3" xfId="21996"/>
    <cellStyle name="Normal 3 4 3 3 3 2 2 2 3 2" xfId="50731"/>
    <cellStyle name="Normal 3 4 3 3 3 2 2 2 4" xfId="36407"/>
    <cellStyle name="Normal 3 4 3 3 3 2 2 3" xfId="11194"/>
    <cellStyle name="Normal 3 4 3 3 3 2 2 3 2" xfId="25577"/>
    <cellStyle name="Normal 3 4 3 3 3 2 2 3 2 2" xfId="54312"/>
    <cellStyle name="Normal 3 4 3 3 3 2 2 3 3" xfId="39988"/>
    <cellStyle name="Normal 3 4 3 3 3 2 2 4" xfId="18414"/>
    <cellStyle name="Normal 3 4 3 3 3 2 2 4 2" xfId="47150"/>
    <cellStyle name="Normal 3 4 3 3 3 2 2 5" xfId="32826"/>
    <cellStyle name="Normal 3 4 3 3 3 2 3" xfId="5731"/>
    <cellStyle name="Normal 3 4 3 3 3 2 3 2" xfId="12991"/>
    <cellStyle name="Normal 3 4 3 3 3 2 3 2 2" xfId="27369"/>
    <cellStyle name="Normal 3 4 3 3 3 2 3 2 2 2" xfId="56103"/>
    <cellStyle name="Normal 3 4 3 3 3 2 3 2 3" xfId="41779"/>
    <cellStyle name="Normal 3 4 3 3 3 2 3 3" xfId="20206"/>
    <cellStyle name="Normal 3 4 3 3 3 2 3 3 2" xfId="48941"/>
    <cellStyle name="Normal 3 4 3 3 3 2 3 4" xfId="34617"/>
    <cellStyle name="Normal 3 4 3 3 3 2 4" xfId="9404"/>
    <cellStyle name="Normal 3 4 3 3 3 2 4 2" xfId="23787"/>
    <cellStyle name="Normal 3 4 3 3 3 2 4 2 2" xfId="52522"/>
    <cellStyle name="Normal 3 4 3 3 3 2 4 3" xfId="38198"/>
    <cellStyle name="Normal 3 4 3 3 3 2 5" xfId="16624"/>
    <cellStyle name="Normal 3 4 3 3 3 2 5 2" xfId="45360"/>
    <cellStyle name="Normal 3 4 3 3 3 2 6" xfId="31036"/>
    <cellStyle name="Normal 3 4 3 3 3 3" xfId="2966"/>
    <cellStyle name="Normal 3 4 3 3 3 3 2" xfId="6626"/>
    <cellStyle name="Normal 3 4 3 3 3 3 2 2" xfId="13886"/>
    <cellStyle name="Normal 3 4 3 3 3 3 2 2 2" xfId="28264"/>
    <cellStyle name="Normal 3 4 3 3 3 3 2 2 2 2" xfId="56998"/>
    <cellStyle name="Normal 3 4 3 3 3 3 2 2 3" xfId="42674"/>
    <cellStyle name="Normal 3 4 3 3 3 3 2 3" xfId="21101"/>
    <cellStyle name="Normal 3 4 3 3 3 3 2 3 2" xfId="49836"/>
    <cellStyle name="Normal 3 4 3 3 3 3 2 4" xfId="35512"/>
    <cellStyle name="Normal 3 4 3 3 3 3 3" xfId="10299"/>
    <cellStyle name="Normal 3 4 3 3 3 3 3 2" xfId="24682"/>
    <cellStyle name="Normal 3 4 3 3 3 3 3 2 2" xfId="53417"/>
    <cellStyle name="Normal 3 4 3 3 3 3 3 3" xfId="39093"/>
    <cellStyle name="Normal 3 4 3 3 3 3 4" xfId="17519"/>
    <cellStyle name="Normal 3 4 3 3 3 3 4 2" xfId="46255"/>
    <cellStyle name="Normal 3 4 3 3 3 3 5" xfId="31931"/>
    <cellStyle name="Normal 3 4 3 3 3 4" xfId="4831"/>
    <cellStyle name="Normal 3 4 3 3 3 4 2" xfId="12096"/>
    <cellStyle name="Normal 3 4 3 3 3 4 2 2" xfId="26474"/>
    <cellStyle name="Normal 3 4 3 3 3 4 2 2 2" xfId="55208"/>
    <cellStyle name="Normal 3 4 3 3 3 4 2 3" xfId="40884"/>
    <cellStyle name="Normal 3 4 3 3 3 4 3" xfId="19311"/>
    <cellStyle name="Normal 3 4 3 3 3 4 3 2" xfId="48046"/>
    <cellStyle name="Normal 3 4 3 3 3 4 4" xfId="33722"/>
    <cellStyle name="Normal 3 4 3 3 3 5" xfId="8503"/>
    <cellStyle name="Normal 3 4 3 3 3 5 2" xfId="22892"/>
    <cellStyle name="Normal 3 4 3 3 3 5 2 2" xfId="51627"/>
    <cellStyle name="Normal 3 4 3 3 3 5 3" xfId="37303"/>
    <cellStyle name="Normal 3 4 3 3 3 6" xfId="15729"/>
    <cellStyle name="Normal 3 4 3 3 3 6 2" xfId="44465"/>
    <cellStyle name="Normal 3 4 3 3 3 7" xfId="30141"/>
    <cellStyle name="Normal 3 4 3 3 4" xfId="1619"/>
    <cellStyle name="Normal 3 4 3 3 4 2" xfId="3415"/>
    <cellStyle name="Normal 3 4 3 3 4 2 2" xfId="7074"/>
    <cellStyle name="Normal 3 4 3 3 4 2 2 2" xfId="14334"/>
    <cellStyle name="Normal 3 4 3 3 4 2 2 2 2" xfId="28712"/>
    <cellStyle name="Normal 3 4 3 3 4 2 2 2 2 2" xfId="57446"/>
    <cellStyle name="Normal 3 4 3 3 4 2 2 2 3" xfId="43122"/>
    <cellStyle name="Normal 3 4 3 3 4 2 2 3" xfId="21549"/>
    <cellStyle name="Normal 3 4 3 3 4 2 2 3 2" xfId="50284"/>
    <cellStyle name="Normal 3 4 3 3 4 2 2 4" xfId="35960"/>
    <cellStyle name="Normal 3 4 3 3 4 2 3" xfId="10747"/>
    <cellStyle name="Normal 3 4 3 3 4 2 3 2" xfId="25130"/>
    <cellStyle name="Normal 3 4 3 3 4 2 3 2 2" xfId="53865"/>
    <cellStyle name="Normal 3 4 3 3 4 2 3 3" xfId="39541"/>
    <cellStyle name="Normal 3 4 3 3 4 2 4" xfId="17967"/>
    <cellStyle name="Normal 3 4 3 3 4 2 4 2" xfId="46703"/>
    <cellStyle name="Normal 3 4 3 3 4 2 5" xfId="32379"/>
    <cellStyle name="Normal 3 4 3 3 4 3" xfId="5284"/>
    <cellStyle name="Normal 3 4 3 3 4 3 2" xfId="12544"/>
    <cellStyle name="Normal 3 4 3 3 4 3 2 2" xfId="26922"/>
    <cellStyle name="Normal 3 4 3 3 4 3 2 2 2" xfId="55656"/>
    <cellStyle name="Normal 3 4 3 3 4 3 2 3" xfId="41332"/>
    <cellStyle name="Normal 3 4 3 3 4 3 3" xfId="19759"/>
    <cellStyle name="Normal 3 4 3 3 4 3 3 2" xfId="48494"/>
    <cellStyle name="Normal 3 4 3 3 4 3 4" xfId="34170"/>
    <cellStyle name="Normal 3 4 3 3 4 4" xfId="8957"/>
    <cellStyle name="Normal 3 4 3 3 4 4 2" xfId="23340"/>
    <cellStyle name="Normal 3 4 3 3 4 4 2 2" xfId="52075"/>
    <cellStyle name="Normal 3 4 3 3 4 4 3" xfId="37751"/>
    <cellStyle name="Normal 3 4 3 3 4 5" xfId="16177"/>
    <cellStyle name="Normal 3 4 3 3 4 5 2" xfId="44913"/>
    <cellStyle name="Normal 3 4 3 3 4 6" xfId="30589"/>
    <cellStyle name="Normal 3 4 3 3 5" xfId="2519"/>
    <cellStyle name="Normal 3 4 3 3 5 2" xfId="6179"/>
    <cellStyle name="Normal 3 4 3 3 5 2 2" xfId="13439"/>
    <cellStyle name="Normal 3 4 3 3 5 2 2 2" xfId="27817"/>
    <cellStyle name="Normal 3 4 3 3 5 2 2 2 2" xfId="56551"/>
    <cellStyle name="Normal 3 4 3 3 5 2 2 3" xfId="42227"/>
    <cellStyle name="Normal 3 4 3 3 5 2 3" xfId="20654"/>
    <cellStyle name="Normal 3 4 3 3 5 2 3 2" xfId="49389"/>
    <cellStyle name="Normal 3 4 3 3 5 2 4" xfId="35065"/>
    <cellStyle name="Normal 3 4 3 3 5 3" xfId="9852"/>
    <cellStyle name="Normal 3 4 3 3 5 3 2" xfId="24235"/>
    <cellStyle name="Normal 3 4 3 3 5 3 2 2" xfId="52970"/>
    <cellStyle name="Normal 3 4 3 3 5 3 3" xfId="38646"/>
    <cellStyle name="Normal 3 4 3 3 5 4" xfId="17072"/>
    <cellStyle name="Normal 3 4 3 3 5 4 2" xfId="45808"/>
    <cellStyle name="Normal 3 4 3 3 5 5" xfId="31484"/>
    <cellStyle name="Normal 3 4 3 3 6" xfId="4382"/>
    <cellStyle name="Normal 3 4 3 3 6 2" xfId="11649"/>
    <cellStyle name="Normal 3 4 3 3 6 2 2" xfId="26027"/>
    <cellStyle name="Normal 3 4 3 3 6 2 2 2" xfId="54761"/>
    <cellStyle name="Normal 3 4 3 3 6 2 3" xfId="40437"/>
    <cellStyle name="Normal 3 4 3 3 6 3" xfId="18864"/>
    <cellStyle name="Normal 3 4 3 3 6 3 2" xfId="47599"/>
    <cellStyle name="Normal 3 4 3 3 6 4" xfId="33275"/>
    <cellStyle name="Normal 3 4 3 3 7" xfId="8053"/>
    <cellStyle name="Normal 3 4 3 3 7 2" xfId="22445"/>
    <cellStyle name="Normal 3 4 3 3 7 2 2" xfId="51180"/>
    <cellStyle name="Normal 3 4 3 3 7 3" xfId="36856"/>
    <cellStyle name="Normal 3 4 3 3 8" xfId="15282"/>
    <cellStyle name="Normal 3 4 3 3 8 2" xfId="44018"/>
    <cellStyle name="Normal 3 4 3 3 9" xfId="29694"/>
    <cellStyle name="Normal 3 4 3 4" xfId="749"/>
    <cellStyle name="Normal 3 4 3 4 2" xfId="1199"/>
    <cellStyle name="Normal 3 4 3 4 2 2" xfId="2182"/>
    <cellStyle name="Normal 3 4 3 4 2 2 2" xfId="3974"/>
    <cellStyle name="Normal 3 4 3 4 2 2 2 2" xfId="7633"/>
    <cellStyle name="Normal 3 4 3 4 2 2 2 2 2" xfId="14893"/>
    <cellStyle name="Normal 3 4 3 4 2 2 2 2 2 2" xfId="29271"/>
    <cellStyle name="Normal 3 4 3 4 2 2 2 2 2 2 2" xfId="58005"/>
    <cellStyle name="Normal 3 4 3 4 2 2 2 2 2 3" xfId="43681"/>
    <cellStyle name="Normal 3 4 3 4 2 2 2 2 3" xfId="22108"/>
    <cellStyle name="Normal 3 4 3 4 2 2 2 2 3 2" xfId="50843"/>
    <cellStyle name="Normal 3 4 3 4 2 2 2 2 4" xfId="36519"/>
    <cellStyle name="Normal 3 4 3 4 2 2 2 3" xfId="11306"/>
    <cellStyle name="Normal 3 4 3 4 2 2 2 3 2" xfId="25689"/>
    <cellStyle name="Normal 3 4 3 4 2 2 2 3 2 2" xfId="54424"/>
    <cellStyle name="Normal 3 4 3 4 2 2 2 3 3" xfId="40100"/>
    <cellStyle name="Normal 3 4 3 4 2 2 2 4" xfId="18526"/>
    <cellStyle name="Normal 3 4 3 4 2 2 2 4 2" xfId="47262"/>
    <cellStyle name="Normal 3 4 3 4 2 2 2 5" xfId="32938"/>
    <cellStyle name="Normal 3 4 3 4 2 2 3" xfId="5843"/>
    <cellStyle name="Normal 3 4 3 4 2 2 3 2" xfId="13103"/>
    <cellStyle name="Normal 3 4 3 4 2 2 3 2 2" xfId="27481"/>
    <cellStyle name="Normal 3 4 3 4 2 2 3 2 2 2" xfId="56215"/>
    <cellStyle name="Normal 3 4 3 4 2 2 3 2 3" xfId="41891"/>
    <cellStyle name="Normal 3 4 3 4 2 2 3 3" xfId="20318"/>
    <cellStyle name="Normal 3 4 3 4 2 2 3 3 2" xfId="49053"/>
    <cellStyle name="Normal 3 4 3 4 2 2 3 4" xfId="34729"/>
    <cellStyle name="Normal 3 4 3 4 2 2 4" xfId="9516"/>
    <cellStyle name="Normal 3 4 3 4 2 2 4 2" xfId="23899"/>
    <cellStyle name="Normal 3 4 3 4 2 2 4 2 2" xfId="52634"/>
    <cellStyle name="Normal 3 4 3 4 2 2 4 3" xfId="38310"/>
    <cellStyle name="Normal 3 4 3 4 2 2 5" xfId="16736"/>
    <cellStyle name="Normal 3 4 3 4 2 2 5 2" xfId="45472"/>
    <cellStyle name="Normal 3 4 3 4 2 2 6" xfId="31148"/>
    <cellStyle name="Normal 3 4 3 4 2 3" xfId="3078"/>
    <cellStyle name="Normal 3 4 3 4 2 3 2" xfId="6738"/>
    <cellStyle name="Normal 3 4 3 4 2 3 2 2" xfId="13998"/>
    <cellStyle name="Normal 3 4 3 4 2 3 2 2 2" xfId="28376"/>
    <cellStyle name="Normal 3 4 3 4 2 3 2 2 2 2" xfId="57110"/>
    <cellStyle name="Normal 3 4 3 4 2 3 2 2 3" xfId="42786"/>
    <cellStyle name="Normal 3 4 3 4 2 3 2 3" xfId="21213"/>
    <cellStyle name="Normal 3 4 3 4 2 3 2 3 2" xfId="49948"/>
    <cellStyle name="Normal 3 4 3 4 2 3 2 4" xfId="35624"/>
    <cellStyle name="Normal 3 4 3 4 2 3 3" xfId="10411"/>
    <cellStyle name="Normal 3 4 3 4 2 3 3 2" xfId="24794"/>
    <cellStyle name="Normal 3 4 3 4 2 3 3 2 2" xfId="53529"/>
    <cellStyle name="Normal 3 4 3 4 2 3 3 3" xfId="39205"/>
    <cellStyle name="Normal 3 4 3 4 2 3 4" xfId="17631"/>
    <cellStyle name="Normal 3 4 3 4 2 3 4 2" xfId="46367"/>
    <cellStyle name="Normal 3 4 3 4 2 3 5" xfId="32043"/>
    <cellStyle name="Normal 3 4 3 4 2 4" xfId="4943"/>
    <cellStyle name="Normal 3 4 3 4 2 4 2" xfId="12208"/>
    <cellStyle name="Normal 3 4 3 4 2 4 2 2" xfId="26586"/>
    <cellStyle name="Normal 3 4 3 4 2 4 2 2 2" xfId="55320"/>
    <cellStyle name="Normal 3 4 3 4 2 4 2 3" xfId="40996"/>
    <cellStyle name="Normal 3 4 3 4 2 4 3" xfId="19423"/>
    <cellStyle name="Normal 3 4 3 4 2 4 3 2" xfId="48158"/>
    <cellStyle name="Normal 3 4 3 4 2 4 4" xfId="33834"/>
    <cellStyle name="Normal 3 4 3 4 2 5" xfId="8615"/>
    <cellStyle name="Normal 3 4 3 4 2 5 2" xfId="23004"/>
    <cellStyle name="Normal 3 4 3 4 2 5 2 2" xfId="51739"/>
    <cellStyle name="Normal 3 4 3 4 2 5 3" xfId="37415"/>
    <cellStyle name="Normal 3 4 3 4 2 6" xfId="15841"/>
    <cellStyle name="Normal 3 4 3 4 2 6 2" xfId="44577"/>
    <cellStyle name="Normal 3 4 3 4 2 7" xfId="30253"/>
    <cellStyle name="Normal 3 4 3 4 3" xfId="1735"/>
    <cellStyle name="Normal 3 4 3 4 3 2" xfId="3527"/>
    <cellStyle name="Normal 3 4 3 4 3 2 2" xfId="7186"/>
    <cellStyle name="Normal 3 4 3 4 3 2 2 2" xfId="14446"/>
    <cellStyle name="Normal 3 4 3 4 3 2 2 2 2" xfId="28824"/>
    <cellStyle name="Normal 3 4 3 4 3 2 2 2 2 2" xfId="57558"/>
    <cellStyle name="Normal 3 4 3 4 3 2 2 2 3" xfId="43234"/>
    <cellStyle name="Normal 3 4 3 4 3 2 2 3" xfId="21661"/>
    <cellStyle name="Normal 3 4 3 4 3 2 2 3 2" xfId="50396"/>
    <cellStyle name="Normal 3 4 3 4 3 2 2 4" xfId="36072"/>
    <cellStyle name="Normal 3 4 3 4 3 2 3" xfId="10859"/>
    <cellStyle name="Normal 3 4 3 4 3 2 3 2" xfId="25242"/>
    <cellStyle name="Normal 3 4 3 4 3 2 3 2 2" xfId="53977"/>
    <cellStyle name="Normal 3 4 3 4 3 2 3 3" xfId="39653"/>
    <cellStyle name="Normal 3 4 3 4 3 2 4" xfId="18079"/>
    <cellStyle name="Normal 3 4 3 4 3 2 4 2" xfId="46815"/>
    <cellStyle name="Normal 3 4 3 4 3 2 5" xfId="32491"/>
    <cellStyle name="Normal 3 4 3 4 3 3" xfId="5396"/>
    <cellStyle name="Normal 3 4 3 4 3 3 2" xfId="12656"/>
    <cellStyle name="Normal 3 4 3 4 3 3 2 2" xfId="27034"/>
    <cellStyle name="Normal 3 4 3 4 3 3 2 2 2" xfId="55768"/>
    <cellStyle name="Normal 3 4 3 4 3 3 2 3" xfId="41444"/>
    <cellStyle name="Normal 3 4 3 4 3 3 3" xfId="19871"/>
    <cellStyle name="Normal 3 4 3 4 3 3 3 2" xfId="48606"/>
    <cellStyle name="Normal 3 4 3 4 3 3 4" xfId="34282"/>
    <cellStyle name="Normal 3 4 3 4 3 4" xfId="9069"/>
    <cellStyle name="Normal 3 4 3 4 3 4 2" xfId="23452"/>
    <cellStyle name="Normal 3 4 3 4 3 4 2 2" xfId="52187"/>
    <cellStyle name="Normal 3 4 3 4 3 4 3" xfId="37863"/>
    <cellStyle name="Normal 3 4 3 4 3 5" xfId="16289"/>
    <cellStyle name="Normal 3 4 3 4 3 5 2" xfId="45025"/>
    <cellStyle name="Normal 3 4 3 4 3 6" xfId="30701"/>
    <cellStyle name="Normal 3 4 3 4 4" xfId="2631"/>
    <cellStyle name="Normal 3 4 3 4 4 2" xfId="6291"/>
    <cellStyle name="Normal 3 4 3 4 4 2 2" xfId="13551"/>
    <cellStyle name="Normal 3 4 3 4 4 2 2 2" xfId="27929"/>
    <cellStyle name="Normal 3 4 3 4 4 2 2 2 2" xfId="56663"/>
    <cellStyle name="Normal 3 4 3 4 4 2 2 3" xfId="42339"/>
    <cellStyle name="Normal 3 4 3 4 4 2 3" xfId="20766"/>
    <cellStyle name="Normal 3 4 3 4 4 2 3 2" xfId="49501"/>
    <cellStyle name="Normal 3 4 3 4 4 2 4" xfId="35177"/>
    <cellStyle name="Normal 3 4 3 4 4 3" xfId="9964"/>
    <cellStyle name="Normal 3 4 3 4 4 3 2" xfId="24347"/>
    <cellStyle name="Normal 3 4 3 4 4 3 2 2" xfId="53082"/>
    <cellStyle name="Normal 3 4 3 4 4 3 3" xfId="38758"/>
    <cellStyle name="Normal 3 4 3 4 4 4" xfId="17184"/>
    <cellStyle name="Normal 3 4 3 4 4 4 2" xfId="45920"/>
    <cellStyle name="Normal 3 4 3 4 4 5" xfId="31596"/>
    <cellStyle name="Normal 3 4 3 4 5" xfId="4495"/>
    <cellStyle name="Normal 3 4 3 4 5 2" xfId="11761"/>
    <cellStyle name="Normal 3 4 3 4 5 2 2" xfId="26139"/>
    <cellStyle name="Normal 3 4 3 4 5 2 2 2" xfId="54873"/>
    <cellStyle name="Normal 3 4 3 4 5 2 3" xfId="40549"/>
    <cellStyle name="Normal 3 4 3 4 5 3" xfId="18976"/>
    <cellStyle name="Normal 3 4 3 4 5 3 2" xfId="47711"/>
    <cellStyle name="Normal 3 4 3 4 5 4" xfId="33387"/>
    <cellStyle name="Normal 3 4 3 4 6" xfId="8168"/>
    <cellStyle name="Normal 3 4 3 4 6 2" xfId="22557"/>
    <cellStyle name="Normal 3 4 3 4 6 2 2" xfId="51292"/>
    <cellStyle name="Normal 3 4 3 4 6 3" xfId="36968"/>
    <cellStyle name="Normal 3 4 3 4 7" xfId="15394"/>
    <cellStyle name="Normal 3 4 3 4 7 2" xfId="44130"/>
    <cellStyle name="Normal 3 4 3 4 8" xfId="29806"/>
    <cellStyle name="Normal 3 4 3 5" xfId="975"/>
    <cellStyle name="Normal 3 4 3 5 2" xfId="1958"/>
    <cellStyle name="Normal 3 4 3 5 2 2" xfId="3750"/>
    <cellStyle name="Normal 3 4 3 5 2 2 2" xfId="7409"/>
    <cellStyle name="Normal 3 4 3 5 2 2 2 2" xfId="14669"/>
    <cellStyle name="Normal 3 4 3 5 2 2 2 2 2" xfId="29047"/>
    <cellStyle name="Normal 3 4 3 5 2 2 2 2 2 2" xfId="57781"/>
    <cellStyle name="Normal 3 4 3 5 2 2 2 2 3" xfId="43457"/>
    <cellStyle name="Normal 3 4 3 5 2 2 2 3" xfId="21884"/>
    <cellStyle name="Normal 3 4 3 5 2 2 2 3 2" xfId="50619"/>
    <cellStyle name="Normal 3 4 3 5 2 2 2 4" xfId="36295"/>
    <cellStyle name="Normal 3 4 3 5 2 2 3" xfId="11082"/>
    <cellStyle name="Normal 3 4 3 5 2 2 3 2" xfId="25465"/>
    <cellStyle name="Normal 3 4 3 5 2 2 3 2 2" xfId="54200"/>
    <cellStyle name="Normal 3 4 3 5 2 2 3 3" xfId="39876"/>
    <cellStyle name="Normal 3 4 3 5 2 2 4" xfId="18302"/>
    <cellStyle name="Normal 3 4 3 5 2 2 4 2" xfId="47038"/>
    <cellStyle name="Normal 3 4 3 5 2 2 5" xfId="32714"/>
    <cellStyle name="Normal 3 4 3 5 2 3" xfId="5619"/>
    <cellStyle name="Normal 3 4 3 5 2 3 2" xfId="12879"/>
    <cellStyle name="Normal 3 4 3 5 2 3 2 2" xfId="27257"/>
    <cellStyle name="Normal 3 4 3 5 2 3 2 2 2" xfId="55991"/>
    <cellStyle name="Normal 3 4 3 5 2 3 2 3" xfId="41667"/>
    <cellStyle name="Normal 3 4 3 5 2 3 3" xfId="20094"/>
    <cellStyle name="Normal 3 4 3 5 2 3 3 2" xfId="48829"/>
    <cellStyle name="Normal 3 4 3 5 2 3 4" xfId="34505"/>
    <cellStyle name="Normal 3 4 3 5 2 4" xfId="9292"/>
    <cellStyle name="Normal 3 4 3 5 2 4 2" xfId="23675"/>
    <cellStyle name="Normal 3 4 3 5 2 4 2 2" xfId="52410"/>
    <cellStyle name="Normal 3 4 3 5 2 4 3" xfId="38086"/>
    <cellStyle name="Normal 3 4 3 5 2 5" xfId="16512"/>
    <cellStyle name="Normal 3 4 3 5 2 5 2" xfId="45248"/>
    <cellStyle name="Normal 3 4 3 5 2 6" xfId="30924"/>
    <cellStyle name="Normal 3 4 3 5 3" xfId="2854"/>
    <cellStyle name="Normal 3 4 3 5 3 2" xfId="6514"/>
    <cellStyle name="Normal 3 4 3 5 3 2 2" xfId="13774"/>
    <cellStyle name="Normal 3 4 3 5 3 2 2 2" xfId="28152"/>
    <cellStyle name="Normal 3 4 3 5 3 2 2 2 2" xfId="56886"/>
    <cellStyle name="Normal 3 4 3 5 3 2 2 3" xfId="42562"/>
    <cellStyle name="Normal 3 4 3 5 3 2 3" xfId="20989"/>
    <cellStyle name="Normal 3 4 3 5 3 2 3 2" xfId="49724"/>
    <cellStyle name="Normal 3 4 3 5 3 2 4" xfId="35400"/>
    <cellStyle name="Normal 3 4 3 5 3 3" xfId="10187"/>
    <cellStyle name="Normal 3 4 3 5 3 3 2" xfId="24570"/>
    <cellStyle name="Normal 3 4 3 5 3 3 2 2" xfId="53305"/>
    <cellStyle name="Normal 3 4 3 5 3 3 3" xfId="38981"/>
    <cellStyle name="Normal 3 4 3 5 3 4" xfId="17407"/>
    <cellStyle name="Normal 3 4 3 5 3 4 2" xfId="46143"/>
    <cellStyle name="Normal 3 4 3 5 3 5" xfId="31819"/>
    <cellStyle name="Normal 3 4 3 5 4" xfId="4719"/>
    <cellStyle name="Normal 3 4 3 5 4 2" xfId="11984"/>
    <cellStyle name="Normal 3 4 3 5 4 2 2" xfId="26362"/>
    <cellStyle name="Normal 3 4 3 5 4 2 2 2" xfId="55096"/>
    <cellStyle name="Normal 3 4 3 5 4 2 3" xfId="40772"/>
    <cellStyle name="Normal 3 4 3 5 4 3" xfId="19199"/>
    <cellStyle name="Normal 3 4 3 5 4 3 2" xfId="47934"/>
    <cellStyle name="Normal 3 4 3 5 4 4" xfId="33610"/>
    <cellStyle name="Normal 3 4 3 5 5" xfId="8391"/>
    <cellStyle name="Normal 3 4 3 5 5 2" xfId="22780"/>
    <cellStyle name="Normal 3 4 3 5 5 2 2" xfId="51515"/>
    <cellStyle name="Normal 3 4 3 5 5 3" xfId="37191"/>
    <cellStyle name="Normal 3 4 3 5 6" xfId="15617"/>
    <cellStyle name="Normal 3 4 3 5 6 2" xfId="44353"/>
    <cellStyle name="Normal 3 4 3 5 7" xfId="30029"/>
    <cellStyle name="Normal 3 4 3 6" xfId="1494"/>
    <cellStyle name="Normal 3 4 3 6 2" xfId="3303"/>
    <cellStyle name="Normal 3 4 3 6 2 2" xfId="6962"/>
    <cellStyle name="Normal 3 4 3 6 2 2 2" xfId="14222"/>
    <cellStyle name="Normal 3 4 3 6 2 2 2 2" xfId="28600"/>
    <cellStyle name="Normal 3 4 3 6 2 2 2 2 2" xfId="57334"/>
    <cellStyle name="Normal 3 4 3 6 2 2 2 3" xfId="43010"/>
    <cellStyle name="Normal 3 4 3 6 2 2 3" xfId="21437"/>
    <cellStyle name="Normal 3 4 3 6 2 2 3 2" xfId="50172"/>
    <cellStyle name="Normal 3 4 3 6 2 2 4" xfId="35848"/>
    <cellStyle name="Normal 3 4 3 6 2 3" xfId="10635"/>
    <cellStyle name="Normal 3 4 3 6 2 3 2" xfId="25018"/>
    <cellStyle name="Normal 3 4 3 6 2 3 2 2" xfId="53753"/>
    <cellStyle name="Normal 3 4 3 6 2 3 3" xfId="39429"/>
    <cellStyle name="Normal 3 4 3 6 2 4" xfId="17855"/>
    <cellStyle name="Normal 3 4 3 6 2 4 2" xfId="46591"/>
    <cellStyle name="Normal 3 4 3 6 2 5" xfId="32267"/>
    <cellStyle name="Normal 3 4 3 6 3" xfId="5171"/>
    <cellStyle name="Normal 3 4 3 6 3 2" xfId="12432"/>
    <cellStyle name="Normal 3 4 3 6 3 2 2" xfId="26810"/>
    <cellStyle name="Normal 3 4 3 6 3 2 2 2" xfId="55544"/>
    <cellStyle name="Normal 3 4 3 6 3 2 3" xfId="41220"/>
    <cellStyle name="Normal 3 4 3 6 3 3" xfId="19647"/>
    <cellStyle name="Normal 3 4 3 6 3 3 2" xfId="48382"/>
    <cellStyle name="Normal 3 4 3 6 3 4" xfId="34058"/>
    <cellStyle name="Normal 3 4 3 6 4" xfId="8845"/>
    <cellStyle name="Normal 3 4 3 6 4 2" xfId="23228"/>
    <cellStyle name="Normal 3 4 3 6 4 2 2" xfId="51963"/>
    <cellStyle name="Normal 3 4 3 6 4 3" xfId="37639"/>
    <cellStyle name="Normal 3 4 3 6 5" xfId="16065"/>
    <cellStyle name="Normal 3 4 3 6 5 2" xfId="44801"/>
    <cellStyle name="Normal 3 4 3 6 6" xfId="30477"/>
    <cellStyle name="Normal 3 4 3 7" xfId="2407"/>
    <cellStyle name="Normal 3 4 3 7 2" xfId="6067"/>
    <cellStyle name="Normal 3 4 3 7 2 2" xfId="13327"/>
    <cellStyle name="Normal 3 4 3 7 2 2 2" xfId="27705"/>
    <cellStyle name="Normal 3 4 3 7 2 2 2 2" xfId="56439"/>
    <cellStyle name="Normal 3 4 3 7 2 2 3" xfId="42115"/>
    <cellStyle name="Normal 3 4 3 7 2 3" xfId="20542"/>
    <cellStyle name="Normal 3 4 3 7 2 3 2" xfId="49277"/>
    <cellStyle name="Normal 3 4 3 7 2 4" xfId="34953"/>
    <cellStyle name="Normal 3 4 3 7 3" xfId="9740"/>
    <cellStyle name="Normal 3 4 3 7 3 2" xfId="24123"/>
    <cellStyle name="Normal 3 4 3 7 3 2 2" xfId="52858"/>
    <cellStyle name="Normal 3 4 3 7 3 3" xfId="38534"/>
    <cellStyle name="Normal 3 4 3 7 4" xfId="16960"/>
    <cellStyle name="Normal 3 4 3 7 4 2" xfId="45696"/>
    <cellStyle name="Normal 3 4 3 7 5" xfId="31372"/>
    <cellStyle name="Normal 3 4 3 8" xfId="4264"/>
    <cellStyle name="Normal 3 4 3 8 2" xfId="11536"/>
    <cellStyle name="Normal 3 4 3 8 2 2" xfId="25915"/>
    <cellStyle name="Normal 3 4 3 8 2 2 2" xfId="54649"/>
    <cellStyle name="Normal 3 4 3 8 2 3" xfId="40325"/>
    <cellStyle name="Normal 3 4 3 8 3" xfId="18752"/>
    <cellStyle name="Normal 3 4 3 8 3 2" xfId="47487"/>
    <cellStyle name="Normal 3 4 3 8 4" xfId="33163"/>
    <cellStyle name="Normal 3 4 3 9" xfId="7932"/>
    <cellStyle name="Normal 3 4 3 9 2" xfId="22333"/>
    <cellStyle name="Normal 3 4 3 9 2 2" xfId="51068"/>
    <cellStyle name="Normal 3 4 3 9 3" xfId="36744"/>
    <cellStyle name="Normal 3 4 4" xfId="420"/>
    <cellStyle name="Normal 3 4 4 10" xfId="29610"/>
    <cellStyle name="Normal 3 4 4 2" xfId="620"/>
    <cellStyle name="Normal 3 4 4 2 2" xfId="892"/>
    <cellStyle name="Normal 3 4 4 2 2 2" xfId="1339"/>
    <cellStyle name="Normal 3 4 4 2 2 2 2" xfId="2322"/>
    <cellStyle name="Normal 3 4 4 2 2 2 2 2" xfId="4114"/>
    <cellStyle name="Normal 3 4 4 2 2 2 2 2 2" xfId="7773"/>
    <cellStyle name="Normal 3 4 4 2 2 2 2 2 2 2" xfId="15033"/>
    <cellStyle name="Normal 3 4 4 2 2 2 2 2 2 2 2" xfId="29411"/>
    <cellStyle name="Normal 3 4 4 2 2 2 2 2 2 2 2 2" xfId="58145"/>
    <cellStyle name="Normal 3 4 4 2 2 2 2 2 2 2 3" xfId="43821"/>
    <cellStyle name="Normal 3 4 4 2 2 2 2 2 2 3" xfId="22248"/>
    <cellStyle name="Normal 3 4 4 2 2 2 2 2 2 3 2" xfId="50983"/>
    <cellStyle name="Normal 3 4 4 2 2 2 2 2 2 4" xfId="36659"/>
    <cellStyle name="Normal 3 4 4 2 2 2 2 2 3" xfId="11446"/>
    <cellStyle name="Normal 3 4 4 2 2 2 2 2 3 2" xfId="25829"/>
    <cellStyle name="Normal 3 4 4 2 2 2 2 2 3 2 2" xfId="54564"/>
    <cellStyle name="Normal 3 4 4 2 2 2 2 2 3 3" xfId="40240"/>
    <cellStyle name="Normal 3 4 4 2 2 2 2 2 4" xfId="18666"/>
    <cellStyle name="Normal 3 4 4 2 2 2 2 2 4 2" xfId="47402"/>
    <cellStyle name="Normal 3 4 4 2 2 2 2 2 5" xfId="33078"/>
    <cellStyle name="Normal 3 4 4 2 2 2 2 3" xfId="5983"/>
    <cellStyle name="Normal 3 4 4 2 2 2 2 3 2" xfId="13243"/>
    <cellStyle name="Normal 3 4 4 2 2 2 2 3 2 2" xfId="27621"/>
    <cellStyle name="Normal 3 4 4 2 2 2 2 3 2 2 2" xfId="56355"/>
    <cellStyle name="Normal 3 4 4 2 2 2 2 3 2 3" xfId="42031"/>
    <cellStyle name="Normal 3 4 4 2 2 2 2 3 3" xfId="20458"/>
    <cellStyle name="Normal 3 4 4 2 2 2 2 3 3 2" xfId="49193"/>
    <cellStyle name="Normal 3 4 4 2 2 2 2 3 4" xfId="34869"/>
    <cellStyle name="Normal 3 4 4 2 2 2 2 4" xfId="9656"/>
    <cellStyle name="Normal 3 4 4 2 2 2 2 4 2" xfId="24039"/>
    <cellStyle name="Normal 3 4 4 2 2 2 2 4 2 2" xfId="52774"/>
    <cellStyle name="Normal 3 4 4 2 2 2 2 4 3" xfId="38450"/>
    <cellStyle name="Normal 3 4 4 2 2 2 2 5" xfId="16876"/>
    <cellStyle name="Normal 3 4 4 2 2 2 2 5 2" xfId="45612"/>
    <cellStyle name="Normal 3 4 4 2 2 2 2 6" xfId="31288"/>
    <cellStyle name="Normal 3 4 4 2 2 2 3" xfId="3218"/>
    <cellStyle name="Normal 3 4 4 2 2 2 3 2" xfId="6878"/>
    <cellStyle name="Normal 3 4 4 2 2 2 3 2 2" xfId="14138"/>
    <cellStyle name="Normal 3 4 4 2 2 2 3 2 2 2" xfId="28516"/>
    <cellStyle name="Normal 3 4 4 2 2 2 3 2 2 2 2" xfId="57250"/>
    <cellStyle name="Normal 3 4 4 2 2 2 3 2 2 3" xfId="42926"/>
    <cellStyle name="Normal 3 4 4 2 2 2 3 2 3" xfId="21353"/>
    <cellStyle name="Normal 3 4 4 2 2 2 3 2 3 2" xfId="50088"/>
    <cellStyle name="Normal 3 4 4 2 2 2 3 2 4" xfId="35764"/>
    <cellStyle name="Normal 3 4 4 2 2 2 3 3" xfId="10551"/>
    <cellStyle name="Normal 3 4 4 2 2 2 3 3 2" xfId="24934"/>
    <cellStyle name="Normal 3 4 4 2 2 2 3 3 2 2" xfId="53669"/>
    <cellStyle name="Normal 3 4 4 2 2 2 3 3 3" xfId="39345"/>
    <cellStyle name="Normal 3 4 4 2 2 2 3 4" xfId="17771"/>
    <cellStyle name="Normal 3 4 4 2 2 2 3 4 2" xfId="46507"/>
    <cellStyle name="Normal 3 4 4 2 2 2 3 5" xfId="32183"/>
    <cellStyle name="Normal 3 4 4 2 2 2 4" xfId="5083"/>
    <cellStyle name="Normal 3 4 4 2 2 2 4 2" xfId="12348"/>
    <cellStyle name="Normal 3 4 4 2 2 2 4 2 2" xfId="26726"/>
    <cellStyle name="Normal 3 4 4 2 2 2 4 2 2 2" xfId="55460"/>
    <cellStyle name="Normal 3 4 4 2 2 2 4 2 3" xfId="41136"/>
    <cellStyle name="Normal 3 4 4 2 2 2 4 3" xfId="19563"/>
    <cellStyle name="Normal 3 4 4 2 2 2 4 3 2" xfId="48298"/>
    <cellStyle name="Normal 3 4 4 2 2 2 4 4" xfId="33974"/>
    <cellStyle name="Normal 3 4 4 2 2 2 5" xfId="8755"/>
    <cellStyle name="Normal 3 4 4 2 2 2 5 2" xfId="23144"/>
    <cellStyle name="Normal 3 4 4 2 2 2 5 2 2" xfId="51879"/>
    <cellStyle name="Normal 3 4 4 2 2 2 5 3" xfId="37555"/>
    <cellStyle name="Normal 3 4 4 2 2 2 6" xfId="15981"/>
    <cellStyle name="Normal 3 4 4 2 2 2 6 2" xfId="44717"/>
    <cellStyle name="Normal 3 4 4 2 2 2 7" xfId="30393"/>
    <cellStyle name="Normal 3 4 4 2 2 3" xfId="1875"/>
    <cellStyle name="Normal 3 4 4 2 2 3 2" xfId="3667"/>
    <cellStyle name="Normal 3 4 4 2 2 3 2 2" xfId="7326"/>
    <cellStyle name="Normal 3 4 4 2 2 3 2 2 2" xfId="14586"/>
    <cellStyle name="Normal 3 4 4 2 2 3 2 2 2 2" xfId="28964"/>
    <cellStyle name="Normal 3 4 4 2 2 3 2 2 2 2 2" xfId="57698"/>
    <cellStyle name="Normal 3 4 4 2 2 3 2 2 2 3" xfId="43374"/>
    <cellStyle name="Normal 3 4 4 2 2 3 2 2 3" xfId="21801"/>
    <cellStyle name="Normal 3 4 4 2 2 3 2 2 3 2" xfId="50536"/>
    <cellStyle name="Normal 3 4 4 2 2 3 2 2 4" xfId="36212"/>
    <cellStyle name="Normal 3 4 4 2 2 3 2 3" xfId="10999"/>
    <cellStyle name="Normal 3 4 4 2 2 3 2 3 2" xfId="25382"/>
    <cellStyle name="Normal 3 4 4 2 2 3 2 3 2 2" xfId="54117"/>
    <cellStyle name="Normal 3 4 4 2 2 3 2 3 3" xfId="39793"/>
    <cellStyle name="Normal 3 4 4 2 2 3 2 4" xfId="18219"/>
    <cellStyle name="Normal 3 4 4 2 2 3 2 4 2" xfId="46955"/>
    <cellStyle name="Normal 3 4 4 2 2 3 2 5" xfId="32631"/>
    <cellStyle name="Normal 3 4 4 2 2 3 3" xfId="5536"/>
    <cellStyle name="Normal 3 4 4 2 2 3 3 2" xfId="12796"/>
    <cellStyle name="Normal 3 4 4 2 2 3 3 2 2" xfId="27174"/>
    <cellStyle name="Normal 3 4 4 2 2 3 3 2 2 2" xfId="55908"/>
    <cellStyle name="Normal 3 4 4 2 2 3 3 2 3" xfId="41584"/>
    <cellStyle name="Normal 3 4 4 2 2 3 3 3" xfId="20011"/>
    <cellStyle name="Normal 3 4 4 2 2 3 3 3 2" xfId="48746"/>
    <cellStyle name="Normal 3 4 4 2 2 3 3 4" xfId="34422"/>
    <cellStyle name="Normal 3 4 4 2 2 3 4" xfId="9209"/>
    <cellStyle name="Normal 3 4 4 2 2 3 4 2" xfId="23592"/>
    <cellStyle name="Normal 3 4 4 2 2 3 4 2 2" xfId="52327"/>
    <cellStyle name="Normal 3 4 4 2 2 3 4 3" xfId="38003"/>
    <cellStyle name="Normal 3 4 4 2 2 3 5" xfId="16429"/>
    <cellStyle name="Normal 3 4 4 2 2 3 5 2" xfId="45165"/>
    <cellStyle name="Normal 3 4 4 2 2 3 6" xfId="30841"/>
    <cellStyle name="Normal 3 4 4 2 2 4" xfId="2771"/>
    <cellStyle name="Normal 3 4 4 2 2 4 2" xfId="6431"/>
    <cellStyle name="Normal 3 4 4 2 2 4 2 2" xfId="13691"/>
    <cellStyle name="Normal 3 4 4 2 2 4 2 2 2" xfId="28069"/>
    <cellStyle name="Normal 3 4 4 2 2 4 2 2 2 2" xfId="56803"/>
    <cellStyle name="Normal 3 4 4 2 2 4 2 2 3" xfId="42479"/>
    <cellStyle name="Normal 3 4 4 2 2 4 2 3" xfId="20906"/>
    <cellStyle name="Normal 3 4 4 2 2 4 2 3 2" xfId="49641"/>
    <cellStyle name="Normal 3 4 4 2 2 4 2 4" xfId="35317"/>
    <cellStyle name="Normal 3 4 4 2 2 4 3" xfId="10104"/>
    <cellStyle name="Normal 3 4 4 2 2 4 3 2" xfId="24487"/>
    <cellStyle name="Normal 3 4 4 2 2 4 3 2 2" xfId="53222"/>
    <cellStyle name="Normal 3 4 4 2 2 4 3 3" xfId="38898"/>
    <cellStyle name="Normal 3 4 4 2 2 4 4" xfId="17324"/>
    <cellStyle name="Normal 3 4 4 2 2 4 4 2" xfId="46060"/>
    <cellStyle name="Normal 3 4 4 2 2 4 5" xfId="31736"/>
    <cellStyle name="Normal 3 4 4 2 2 5" xfId="4636"/>
    <cellStyle name="Normal 3 4 4 2 2 5 2" xfId="11901"/>
    <cellStyle name="Normal 3 4 4 2 2 5 2 2" xfId="26279"/>
    <cellStyle name="Normal 3 4 4 2 2 5 2 2 2" xfId="55013"/>
    <cellStyle name="Normal 3 4 4 2 2 5 2 3" xfId="40689"/>
    <cellStyle name="Normal 3 4 4 2 2 5 3" xfId="19116"/>
    <cellStyle name="Normal 3 4 4 2 2 5 3 2" xfId="47851"/>
    <cellStyle name="Normal 3 4 4 2 2 5 4" xfId="33527"/>
    <cellStyle name="Normal 3 4 4 2 2 6" xfId="8308"/>
    <cellStyle name="Normal 3 4 4 2 2 6 2" xfId="22697"/>
    <cellStyle name="Normal 3 4 4 2 2 6 2 2" xfId="51432"/>
    <cellStyle name="Normal 3 4 4 2 2 6 3" xfId="37108"/>
    <cellStyle name="Normal 3 4 4 2 2 7" xfId="15534"/>
    <cellStyle name="Normal 3 4 4 2 2 7 2" xfId="44270"/>
    <cellStyle name="Normal 3 4 4 2 2 8" xfId="29946"/>
    <cellStyle name="Normal 3 4 4 2 3" xfId="1115"/>
    <cellStyle name="Normal 3 4 4 2 3 2" xfId="2098"/>
    <cellStyle name="Normal 3 4 4 2 3 2 2" xfId="3890"/>
    <cellStyle name="Normal 3 4 4 2 3 2 2 2" xfId="7549"/>
    <cellStyle name="Normal 3 4 4 2 3 2 2 2 2" xfId="14809"/>
    <cellStyle name="Normal 3 4 4 2 3 2 2 2 2 2" xfId="29187"/>
    <cellStyle name="Normal 3 4 4 2 3 2 2 2 2 2 2" xfId="57921"/>
    <cellStyle name="Normal 3 4 4 2 3 2 2 2 2 3" xfId="43597"/>
    <cellStyle name="Normal 3 4 4 2 3 2 2 2 3" xfId="22024"/>
    <cellStyle name="Normal 3 4 4 2 3 2 2 2 3 2" xfId="50759"/>
    <cellStyle name="Normal 3 4 4 2 3 2 2 2 4" xfId="36435"/>
    <cellStyle name="Normal 3 4 4 2 3 2 2 3" xfId="11222"/>
    <cellStyle name="Normal 3 4 4 2 3 2 2 3 2" xfId="25605"/>
    <cellStyle name="Normal 3 4 4 2 3 2 2 3 2 2" xfId="54340"/>
    <cellStyle name="Normal 3 4 4 2 3 2 2 3 3" xfId="40016"/>
    <cellStyle name="Normal 3 4 4 2 3 2 2 4" xfId="18442"/>
    <cellStyle name="Normal 3 4 4 2 3 2 2 4 2" xfId="47178"/>
    <cellStyle name="Normal 3 4 4 2 3 2 2 5" xfId="32854"/>
    <cellStyle name="Normal 3 4 4 2 3 2 3" xfId="5759"/>
    <cellStyle name="Normal 3 4 4 2 3 2 3 2" xfId="13019"/>
    <cellStyle name="Normal 3 4 4 2 3 2 3 2 2" xfId="27397"/>
    <cellStyle name="Normal 3 4 4 2 3 2 3 2 2 2" xfId="56131"/>
    <cellStyle name="Normal 3 4 4 2 3 2 3 2 3" xfId="41807"/>
    <cellStyle name="Normal 3 4 4 2 3 2 3 3" xfId="20234"/>
    <cellStyle name="Normal 3 4 4 2 3 2 3 3 2" xfId="48969"/>
    <cellStyle name="Normal 3 4 4 2 3 2 3 4" xfId="34645"/>
    <cellStyle name="Normal 3 4 4 2 3 2 4" xfId="9432"/>
    <cellStyle name="Normal 3 4 4 2 3 2 4 2" xfId="23815"/>
    <cellStyle name="Normal 3 4 4 2 3 2 4 2 2" xfId="52550"/>
    <cellStyle name="Normal 3 4 4 2 3 2 4 3" xfId="38226"/>
    <cellStyle name="Normal 3 4 4 2 3 2 5" xfId="16652"/>
    <cellStyle name="Normal 3 4 4 2 3 2 5 2" xfId="45388"/>
    <cellStyle name="Normal 3 4 4 2 3 2 6" xfId="31064"/>
    <cellStyle name="Normal 3 4 4 2 3 3" xfId="2994"/>
    <cellStyle name="Normal 3 4 4 2 3 3 2" xfId="6654"/>
    <cellStyle name="Normal 3 4 4 2 3 3 2 2" xfId="13914"/>
    <cellStyle name="Normal 3 4 4 2 3 3 2 2 2" xfId="28292"/>
    <cellStyle name="Normal 3 4 4 2 3 3 2 2 2 2" xfId="57026"/>
    <cellStyle name="Normal 3 4 4 2 3 3 2 2 3" xfId="42702"/>
    <cellStyle name="Normal 3 4 4 2 3 3 2 3" xfId="21129"/>
    <cellStyle name="Normal 3 4 4 2 3 3 2 3 2" xfId="49864"/>
    <cellStyle name="Normal 3 4 4 2 3 3 2 4" xfId="35540"/>
    <cellStyle name="Normal 3 4 4 2 3 3 3" xfId="10327"/>
    <cellStyle name="Normal 3 4 4 2 3 3 3 2" xfId="24710"/>
    <cellStyle name="Normal 3 4 4 2 3 3 3 2 2" xfId="53445"/>
    <cellStyle name="Normal 3 4 4 2 3 3 3 3" xfId="39121"/>
    <cellStyle name="Normal 3 4 4 2 3 3 4" xfId="17547"/>
    <cellStyle name="Normal 3 4 4 2 3 3 4 2" xfId="46283"/>
    <cellStyle name="Normal 3 4 4 2 3 3 5" xfId="31959"/>
    <cellStyle name="Normal 3 4 4 2 3 4" xfId="4859"/>
    <cellStyle name="Normal 3 4 4 2 3 4 2" xfId="12124"/>
    <cellStyle name="Normal 3 4 4 2 3 4 2 2" xfId="26502"/>
    <cellStyle name="Normal 3 4 4 2 3 4 2 2 2" xfId="55236"/>
    <cellStyle name="Normal 3 4 4 2 3 4 2 3" xfId="40912"/>
    <cellStyle name="Normal 3 4 4 2 3 4 3" xfId="19339"/>
    <cellStyle name="Normal 3 4 4 2 3 4 3 2" xfId="48074"/>
    <cellStyle name="Normal 3 4 4 2 3 4 4" xfId="33750"/>
    <cellStyle name="Normal 3 4 4 2 3 5" xfId="8531"/>
    <cellStyle name="Normal 3 4 4 2 3 5 2" xfId="22920"/>
    <cellStyle name="Normal 3 4 4 2 3 5 2 2" xfId="51655"/>
    <cellStyle name="Normal 3 4 4 2 3 5 3" xfId="37331"/>
    <cellStyle name="Normal 3 4 4 2 3 6" xfId="15757"/>
    <cellStyle name="Normal 3 4 4 2 3 6 2" xfId="44493"/>
    <cellStyle name="Normal 3 4 4 2 3 7" xfId="30169"/>
    <cellStyle name="Normal 3 4 4 2 4" xfId="1647"/>
    <cellStyle name="Normal 3 4 4 2 4 2" xfId="3443"/>
    <cellStyle name="Normal 3 4 4 2 4 2 2" xfId="7102"/>
    <cellStyle name="Normal 3 4 4 2 4 2 2 2" xfId="14362"/>
    <cellStyle name="Normal 3 4 4 2 4 2 2 2 2" xfId="28740"/>
    <cellStyle name="Normal 3 4 4 2 4 2 2 2 2 2" xfId="57474"/>
    <cellStyle name="Normal 3 4 4 2 4 2 2 2 3" xfId="43150"/>
    <cellStyle name="Normal 3 4 4 2 4 2 2 3" xfId="21577"/>
    <cellStyle name="Normal 3 4 4 2 4 2 2 3 2" xfId="50312"/>
    <cellStyle name="Normal 3 4 4 2 4 2 2 4" xfId="35988"/>
    <cellStyle name="Normal 3 4 4 2 4 2 3" xfId="10775"/>
    <cellStyle name="Normal 3 4 4 2 4 2 3 2" xfId="25158"/>
    <cellStyle name="Normal 3 4 4 2 4 2 3 2 2" xfId="53893"/>
    <cellStyle name="Normal 3 4 4 2 4 2 3 3" xfId="39569"/>
    <cellStyle name="Normal 3 4 4 2 4 2 4" xfId="17995"/>
    <cellStyle name="Normal 3 4 4 2 4 2 4 2" xfId="46731"/>
    <cellStyle name="Normal 3 4 4 2 4 2 5" xfId="32407"/>
    <cellStyle name="Normal 3 4 4 2 4 3" xfId="5312"/>
    <cellStyle name="Normal 3 4 4 2 4 3 2" xfId="12572"/>
    <cellStyle name="Normal 3 4 4 2 4 3 2 2" xfId="26950"/>
    <cellStyle name="Normal 3 4 4 2 4 3 2 2 2" xfId="55684"/>
    <cellStyle name="Normal 3 4 4 2 4 3 2 3" xfId="41360"/>
    <cellStyle name="Normal 3 4 4 2 4 3 3" xfId="19787"/>
    <cellStyle name="Normal 3 4 4 2 4 3 3 2" xfId="48522"/>
    <cellStyle name="Normal 3 4 4 2 4 3 4" xfId="34198"/>
    <cellStyle name="Normal 3 4 4 2 4 4" xfId="8985"/>
    <cellStyle name="Normal 3 4 4 2 4 4 2" xfId="23368"/>
    <cellStyle name="Normal 3 4 4 2 4 4 2 2" xfId="52103"/>
    <cellStyle name="Normal 3 4 4 2 4 4 3" xfId="37779"/>
    <cellStyle name="Normal 3 4 4 2 4 5" xfId="16205"/>
    <cellStyle name="Normal 3 4 4 2 4 5 2" xfId="44941"/>
    <cellStyle name="Normal 3 4 4 2 4 6" xfId="30617"/>
    <cellStyle name="Normal 3 4 4 2 5" xfId="2547"/>
    <cellStyle name="Normal 3 4 4 2 5 2" xfId="6207"/>
    <cellStyle name="Normal 3 4 4 2 5 2 2" xfId="13467"/>
    <cellStyle name="Normal 3 4 4 2 5 2 2 2" xfId="27845"/>
    <cellStyle name="Normal 3 4 4 2 5 2 2 2 2" xfId="56579"/>
    <cellStyle name="Normal 3 4 4 2 5 2 2 3" xfId="42255"/>
    <cellStyle name="Normal 3 4 4 2 5 2 3" xfId="20682"/>
    <cellStyle name="Normal 3 4 4 2 5 2 3 2" xfId="49417"/>
    <cellStyle name="Normal 3 4 4 2 5 2 4" xfId="35093"/>
    <cellStyle name="Normal 3 4 4 2 5 3" xfId="9880"/>
    <cellStyle name="Normal 3 4 4 2 5 3 2" xfId="24263"/>
    <cellStyle name="Normal 3 4 4 2 5 3 2 2" xfId="52998"/>
    <cellStyle name="Normal 3 4 4 2 5 3 3" xfId="38674"/>
    <cellStyle name="Normal 3 4 4 2 5 4" xfId="17100"/>
    <cellStyle name="Normal 3 4 4 2 5 4 2" xfId="45836"/>
    <cellStyle name="Normal 3 4 4 2 5 5" xfId="31512"/>
    <cellStyle name="Normal 3 4 4 2 6" xfId="4410"/>
    <cellStyle name="Normal 3 4 4 2 6 2" xfId="11677"/>
    <cellStyle name="Normal 3 4 4 2 6 2 2" xfId="26055"/>
    <cellStyle name="Normal 3 4 4 2 6 2 2 2" xfId="54789"/>
    <cellStyle name="Normal 3 4 4 2 6 2 3" xfId="40465"/>
    <cellStyle name="Normal 3 4 4 2 6 3" xfId="18892"/>
    <cellStyle name="Normal 3 4 4 2 6 3 2" xfId="47627"/>
    <cellStyle name="Normal 3 4 4 2 6 4" xfId="33303"/>
    <cellStyle name="Normal 3 4 4 2 7" xfId="8081"/>
    <cellStyle name="Normal 3 4 4 2 7 2" xfId="22473"/>
    <cellStyle name="Normal 3 4 4 2 7 2 2" xfId="51208"/>
    <cellStyle name="Normal 3 4 4 2 7 3" xfId="36884"/>
    <cellStyle name="Normal 3 4 4 2 8" xfId="15310"/>
    <cellStyle name="Normal 3 4 4 2 8 2" xfId="44046"/>
    <cellStyle name="Normal 3 4 4 2 9" xfId="29722"/>
    <cellStyle name="Normal 3 4 4 3" xfId="778"/>
    <cellStyle name="Normal 3 4 4 3 2" xfId="1227"/>
    <cellStyle name="Normal 3 4 4 3 2 2" xfId="2210"/>
    <cellStyle name="Normal 3 4 4 3 2 2 2" xfId="4002"/>
    <cellStyle name="Normal 3 4 4 3 2 2 2 2" xfId="7661"/>
    <cellStyle name="Normal 3 4 4 3 2 2 2 2 2" xfId="14921"/>
    <cellStyle name="Normal 3 4 4 3 2 2 2 2 2 2" xfId="29299"/>
    <cellStyle name="Normal 3 4 4 3 2 2 2 2 2 2 2" xfId="58033"/>
    <cellStyle name="Normal 3 4 4 3 2 2 2 2 2 3" xfId="43709"/>
    <cellStyle name="Normal 3 4 4 3 2 2 2 2 3" xfId="22136"/>
    <cellStyle name="Normal 3 4 4 3 2 2 2 2 3 2" xfId="50871"/>
    <cellStyle name="Normal 3 4 4 3 2 2 2 2 4" xfId="36547"/>
    <cellStyle name="Normal 3 4 4 3 2 2 2 3" xfId="11334"/>
    <cellStyle name="Normal 3 4 4 3 2 2 2 3 2" xfId="25717"/>
    <cellStyle name="Normal 3 4 4 3 2 2 2 3 2 2" xfId="54452"/>
    <cellStyle name="Normal 3 4 4 3 2 2 2 3 3" xfId="40128"/>
    <cellStyle name="Normal 3 4 4 3 2 2 2 4" xfId="18554"/>
    <cellStyle name="Normal 3 4 4 3 2 2 2 4 2" xfId="47290"/>
    <cellStyle name="Normal 3 4 4 3 2 2 2 5" xfId="32966"/>
    <cellStyle name="Normal 3 4 4 3 2 2 3" xfId="5871"/>
    <cellStyle name="Normal 3 4 4 3 2 2 3 2" xfId="13131"/>
    <cellStyle name="Normal 3 4 4 3 2 2 3 2 2" xfId="27509"/>
    <cellStyle name="Normal 3 4 4 3 2 2 3 2 2 2" xfId="56243"/>
    <cellStyle name="Normal 3 4 4 3 2 2 3 2 3" xfId="41919"/>
    <cellStyle name="Normal 3 4 4 3 2 2 3 3" xfId="20346"/>
    <cellStyle name="Normal 3 4 4 3 2 2 3 3 2" xfId="49081"/>
    <cellStyle name="Normal 3 4 4 3 2 2 3 4" xfId="34757"/>
    <cellStyle name="Normal 3 4 4 3 2 2 4" xfId="9544"/>
    <cellStyle name="Normal 3 4 4 3 2 2 4 2" xfId="23927"/>
    <cellStyle name="Normal 3 4 4 3 2 2 4 2 2" xfId="52662"/>
    <cellStyle name="Normal 3 4 4 3 2 2 4 3" xfId="38338"/>
    <cellStyle name="Normal 3 4 4 3 2 2 5" xfId="16764"/>
    <cellStyle name="Normal 3 4 4 3 2 2 5 2" xfId="45500"/>
    <cellStyle name="Normal 3 4 4 3 2 2 6" xfId="31176"/>
    <cellStyle name="Normal 3 4 4 3 2 3" xfId="3106"/>
    <cellStyle name="Normal 3 4 4 3 2 3 2" xfId="6766"/>
    <cellStyle name="Normal 3 4 4 3 2 3 2 2" xfId="14026"/>
    <cellStyle name="Normal 3 4 4 3 2 3 2 2 2" xfId="28404"/>
    <cellStyle name="Normal 3 4 4 3 2 3 2 2 2 2" xfId="57138"/>
    <cellStyle name="Normal 3 4 4 3 2 3 2 2 3" xfId="42814"/>
    <cellStyle name="Normal 3 4 4 3 2 3 2 3" xfId="21241"/>
    <cellStyle name="Normal 3 4 4 3 2 3 2 3 2" xfId="49976"/>
    <cellStyle name="Normal 3 4 4 3 2 3 2 4" xfId="35652"/>
    <cellStyle name="Normal 3 4 4 3 2 3 3" xfId="10439"/>
    <cellStyle name="Normal 3 4 4 3 2 3 3 2" xfId="24822"/>
    <cellStyle name="Normal 3 4 4 3 2 3 3 2 2" xfId="53557"/>
    <cellStyle name="Normal 3 4 4 3 2 3 3 3" xfId="39233"/>
    <cellStyle name="Normal 3 4 4 3 2 3 4" xfId="17659"/>
    <cellStyle name="Normal 3 4 4 3 2 3 4 2" xfId="46395"/>
    <cellStyle name="Normal 3 4 4 3 2 3 5" xfId="32071"/>
    <cellStyle name="Normal 3 4 4 3 2 4" xfId="4971"/>
    <cellStyle name="Normal 3 4 4 3 2 4 2" xfId="12236"/>
    <cellStyle name="Normal 3 4 4 3 2 4 2 2" xfId="26614"/>
    <cellStyle name="Normal 3 4 4 3 2 4 2 2 2" xfId="55348"/>
    <cellStyle name="Normal 3 4 4 3 2 4 2 3" xfId="41024"/>
    <cellStyle name="Normal 3 4 4 3 2 4 3" xfId="19451"/>
    <cellStyle name="Normal 3 4 4 3 2 4 3 2" xfId="48186"/>
    <cellStyle name="Normal 3 4 4 3 2 4 4" xfId="33862"/>
    <cellStyle name="Normal 3 4 4 3 2 5" xfId="8643"/>
    <cellStyle name="Normal 3 4 4 3 2 5 2" xfId="23032"/>
    <cellStyle name="Normal 3 4 4 3 2 5 2 2" xfId="51767"/>
    <cellStyle name="Normal 3 4 4 3 2 5 3" xfId="37443"/>
    <cellStyle name="Normal 3 4 4 3 2 6" xfId="15869"/>
    <cellStyle name="Normal 3 4 4 3 2 6 2" xfId="44605"/>
    <cellStyle name="Normal 3 4 4 3 2 7" xfId="30281"/>
    <cellStyle name="Normal 3 4 4 3 3" xfId="1763"/>
    <cellStyle name="Normal 3 4 4 3 3 2" xfId="3555"/>
    <cellStyle name="Normal 3 4 4 3 3 2 2" xfId="7214"/>
    <cellStyle name="Normal 3 4 4 3 3 2 2 2" xfId="14474"/>
    <cellStyle name="Normal 3 4 4 3 3 2 2 2 2" xfId="28852"/>
    <cellStyle name="Normal 3 4 4 3 3 2 2 2 2 2" xfId="57586"/>
    <cellStyle name="Normal 3 4 4 3 3 2 2 2 3" xfId="43262"/>
    <cellStyle name="Normal 3 4 4 3 3 2 2 3" xfId="21689"/>
    <cellStyle name="Normal 3 4 4 3 3 2 2 3 2" xfId="50424"/>
    <cellStyle name="Normal 3 4 4 3 3 2 2 4" xfId="36100"/>
    <cellStyle name="Normal 3 4 4 3 3 2 3" xfId="10887"/>
    <cellStyle name="Normal 3 4 4 3 3 2 3 2" xfId="25270"/>
    <cellStyle name="Normal 3 4 4 3 3 2 3 2 2" xfId="54005"/>
    <cellStyle name="Normal 3 4 4 3 3 2 3 3" xfId="39681"/>
    <cellStyle name="Normal 3 4 4 3 3 2 4" xfId="18107"/>
    <cellStyle name="Normal 3 4 4 3 3 2 4 2" xfId="46843"/>
    <cellStyle name="Normal 3 4 4 3 3 2 5" xfId="32519"/>
    <cellStyle name="Normal 3 4 4 3 3 3" xfId="5424"/>
    <cellStyle name="Normal 3 4 4 3 3 3 2" xfId="12684"/>
    <cellStyle name="Normal 3 4 4 3 3 3 2 2" xfId="27062"/>
    <cellStyle name="Normal 3 4 4 3 3 3 2 2 2" xfId="55796"/>
    <cellStyle name="Normal 3 4 4 3 3 3 2 3" xfId="41472"/>
    <cellStyle name="Normal 3 4 4 3 3 3 3" xfId="19899"/>
    <cellStyle name="Normal 3 4 4 3 3 3 3 2" xfId="48634"/>
    <cellStyle name="Normal 3 4 4 3 3 3 4" xfId="34310"/>
    <cellStyle name="Normal 3 4 4 3 3 4" xfId="9097"/>
    <cellStyle name="Normal 3 4 4 3 3 4 2" xfId="23480"/>
    <cellStyle name="Normal 3 4 4 3 3 4 2 2" xfId="52215"/>
    <cellStyle name="Normal 3 4 4 3 3 4 3" xfId="37891"/>
    <cellStyle name="Normal 3 4 4 3 3 5" xfId="16317"/>
    <cellStyle name="Normal 3 4 4 3 3 5 2" xfId="45053"/>
    <cellStyle name="Normal 3 4 4 3 3 6" xfId="30729"/>
    <cellStyle name="Normal 3 4 4 3 4" xfId="2659"/>
    <cellStyle name="Normal 3 4 4 3 4 2" xfId="6319"/>
    <cellStyle name="Normal 3 4 4 3 4 2 2" xfId="13579"/>
    <cellStyle name="Normal 3 4 4 3 4 2 2 2" xfId="27957"/>
    <cellStyle name="Normal 3 4 4 3 4 2 2 2 2" xfId="56691"/>
    <cellStyle name="Normal 3 4 4 3 4 2 2 3" xfId="42367"/>
    <cellStyle name="Normal 3 4 4 3 4 2 3" xfId="20794"/>
    <cellStyle name="Normal 3 4 4 3 4 2 3 2" xfId="49529"/>
    <cellStyle name="Normal 3 4 4 3 4 2 4" xfId="35205"/>
    <cellStyle name="Normal 3 4 4 3 4 3" xfId="9992"/>
    <cellStyle name="Normal 3 4 4 3 4 3 2" xfId="24375"/>
    <cellStyle name="Normal 3 4 4 3 4 3 2 2" xfId="53110"/>
    <cellStyle name="Normal 3 4 4 3 4 3 3" xfId="38786"/>
    <cellStyle name="Normal 3 4 4 3 4 4" xfId="17212"/>
    <cellStyle name="Normal 3 4 4 3 4 4 2" xfId="45948"/>
    <cellStyle name="Normal 3 4 4 3 4 5" xfId="31624"/>
    <cellStyle name="Normal 3 4 4 3 5" xfId="4523"/>
    <cellStyle name="Normal 3 4 4 3 5 2" xfId="11789"/>
    <cellStyle name="Normal 3 4 4 3 5 2 2" xfId="26167"/>
    <cellStyle name="Normal 3 4 4 3 5 2 2 2" xfId="54901"/>
    <cellStyle name="Normal 3 4 4 3 5 2 3" xfId="40577"/>
    <cellStyle name="Normal 3 4 4 3 5 3" xfId="19004"/>
    <cellStyle name="Normal 3 4 4 3 5 3 2" xfId="47739"/>
    <cellStyle name="Normal 3 4 4 3 5 4" xfId="33415"/>
    <cellStyle name="Normal 3 4 4 3 6" xfId="8196"/>
    <cellStyle name="Normal 3 4 4 3 6 2" xfId="22585"/>
    <cellStyle name="Normal 3 4 4 3 6 2 2" xfId="51320"/>
    <cellStyle name="Normal 3 4 4 3 6 3" xfId="36996"/>
    <cellStyle name="Normal 3 4 4 3 7" xfId="15422"/>
    <cellStyle name="Normal 3 4 4 3 7 2" xfId="44158"/>
    <cellStyle name="Normal 3 4 4 3 8" xfId="29834"/>
    <cellStyle name="Normal 3 4 4 4" xfId="1003"/>
    <cellStyle name="Normal 3 4 4 4 2" xfId="1986"/>
    <cellStyle name="Normal 3 4 4 4 2 2" xfId="3778"/>
    <cellStyle name="Normal 3 4 4 4 2 2 2" xfId="7437"/>
    <cellStyle name="Normal 3 4 4 4 2 2 2 2" xfId="14697"/>
    <cellStyle name="Normal 3 4 4 4 2 2 2 2 2" xfId="29075"/>
    <cellStyle name="Normal 3 4 4 4 2 2 2 2 2 2" xfId="57809"/>
    <cellStyle name="Normal 3 4 4 4 2 2 2 2 3" xfId="43485"/>
    <cellStyle name="Normal 3 4 4 4 2 2 2 3" xfId="21912"/>
    <cellStyle name="Normal 3 4 4 4 2 2 2 3 2" xfId="50647"/>
    <cellStyle name="Normal 3 4 4 4 2 2 2 4" xfId="36323"/>
    <cellStyle name="Normal 3 4 4 4 2 2 3" xfId="11110"/>
    <cellStyle name="Normal 3 4 4 4 2 2 3 2" xfId="25493"/>
    <cellStyle name="Normal 3 4 4 4 2 2 3 2 2" xfId="54228"/>
    <cellStyle name="Normal 3 4 4 4 2 2 3 3" xfId="39904"/>
    <cellStyle name="Normal 3 4 4 4 2 2 4" xfId="18330"/>
    <cellStyle name="Normal 3 4 4 4 2 2 4 2" xfId="47066"/>
    <cellStyle name="Normal 3 4 4 4 2 2 5" xfId="32742"/>
    <cellStyle name="Normal 3 4 4 4 2 3" xfId="5647"/>
    <cellStyle name="Normal 3 4 4 4 2 3 2" xfId="12907"/>
    <cellStyle name="Normal 3 4 4 4 2 3 2 2" xfId="27285"/>
    <cellStyle name="Normal 3 4 4 4 2 3 2 2 2" xfId="56019"/>
    <cellStyle name="Normal 3 4 4 4 2 3 2 3" xfId="41695"/>
    <cellStyle name="Normal 3 4 4 4 2 3 3" xfId="20122"/>
    <cellStyle name="Normal 3 4 4 4 2 3 3 2" xfId="48857"/>
    <cellStyle name="Normal 3 4 4 4 2 3 4" xfId="34533"/>
    <cellStyle name="Normal 3 4 4 4 2 4" xfId="9320"/>
    <cellStyle name="Normal 3 4 4 4 2 4 2" xfId="23703"/>
    <cellStyle name="Normal 3 4 4 4 2 4 2 2" xfId="52438"/>
    <cellStyle name="Normal 3 4 4 4 2 4 3" xfId="38114"/>
    <cellStyle name="Normal 3 4 4 4 2 5" xfId="16540"/>
    <cellStyle name="Normal 3 4 4 4 2 5 2" xfId="45276"/>
    <cellStyle name="Normal 3 4 4 4 2 6" xfId="30952"/>
    <cellStyle name="Normal 3 4 4 4 3" xfId="2882"/>
    <cellStyle name="Normal 3 4 4 4 3 2" xfId="6542"/>
    <cellStyle name="Normal 3 4 4 4 3 2 2" xfId="13802"/>
    <cellStyle name="Normal 3 4 4 4 3 2 2 2" xfId="28180"/>
    <cellStyle name="Normal 3 4 4 4 3 2 2 2 2" xfId="56914"/>
    <cellStyle name="Normal 3 4 4 4 3 2 2 3" xfId="42590"/>
    <cellStyle name="Normal 3 4 4 4 3 2 3" xfId="21017"/>
    <cellStyle name="Normal 3 4 4 4 3 2 3 2" xfId="49752"/>
    <cellStyle name="Normal 3 4 4 4 3 2 4" xfId="35428"/>
    <cellStyle name="Normal 3 4 4 4 3 3" xfId="10215"/>
    <cellStyle name="Normal 3 4 4 4 3 3 2" xfId="24598"/>
    <cellStyle name="Normal 3 4 4 4 3 3 2 2" xfId="53333"/>
    <cellStyle name="Normal 3 4 4 4 3 3 3" xfId="39009"/>
    <cellStyle name="Normal 3 4 4 4 3 4" xfId="17435"/>
    <cellStyle name="Normal 3 4 4 4 3 4 2" xfId="46171"/>
    <cellStyle name="Normal 3 4 4 4 3 5" xfId="31847"/>
    <cellStyle name="Normal 3 4 4 4 4" xfId="4747"/>
    <cellStyle name="Normal 3 4 4 4 4 2" xfId="12012"/>
    <cellStyle name="Normal 3 4 4 4 4 2 2" xfId="26390"/>
    <cellStyle name="Normal 3 4 4 4 4 2 2 2" xfId="55124"/>
    <cellStyle name="Normal 3 4 4 4 4 2 3" xfId="40800"/>
    <cellStyle name="Normal 3 4 4 4 4 3" xfId="19227"/>
    <cellStyle name="Normal 3 4 4 4 4 3 2" xfId="47962"/>
    <cellStyle name="Normal 3 4 4 4 4 4" xfId="33638"/>
    <cellStyle name="Normal 3 4 4 4 5" xfId="8419"/>
    <cellStyle name="Normal 3 4 4 4 5 2" xfId="22808"/>
    <cellStyle name="Normal 3 4 4 4 5 2 2" xfId="51543"/>
    <cellStyle name="Normal 3 4 4 4 5 3" xfId="37219"/>
    <cellStyle name="Normal 3 4 4 4 6" xfId="15645"/>
    <cellStyle name="Normal 3 4 4 4 6 2" xfId="44381"/>
    <cellStyle name="Normal 3 4 4 4 7" xfId="30057"/>
    <cellStyle name="Normal 3 4 4 5" xfId="1527"/>
    <cellStyle name="Normal 3 4 4 5 2" xfId="3331"/>
    <cellStyle name="Normal 3 4 4 5 2 2" xfId="6990"/>
    <cellStyle name="Normal 3 4 4 5 2 2 2" xfId="14250"/>
    <cellStyle name="Normal 3 4 4 5 2 2 2 2" xfId="28628"/>
    <cellStyle name="Normal 3 4 4 5 2 2 2 2 2" xfId="57362"/>
    <cellStyle name="Normal 3 4 4 5 2 2 2 3" xfId="43038"/>
    <cellStyle name="Normal 3 4 4 5 2 2 3" xfId="21465"/>
    <cellStyle name="Normal 3 4 4 5 2 2 3 2" xfId="50200"/>
    <cellStyle name="Normal 3 4 4 5 2 2 4" xfId="35876"/>
    <cellStyle name="Normal 3 4 4 5 2 3" xfId="10663"/>
    <cellStyle name="Normal 3 4 4 5 2 3 2" xfId="25046"/>
    <cellStyle name="Normal 3 4 4 5 2 3 2 2" xfId="53781"/>
    <cellStyle name="Normal 3 4 4 5 2 3 3" xfId="39457"/>
    <cellStyle name="Normal 3 4 4 5 2 4" xfId="17883"/>
    <cellStyle name="Normal 3 4 4 5 2 4 2" xfId="46619"/>
    <cellStyle name="Normal 3 4 4 5 2 5" xfId="32295"/>
    <cellStyle name="Normal 3 4 4 5 3" xfId="5200"/>
    <cellStyle name="Normal 3 4 4 5 3 2" xfId="12460"/>
    <cellStyle name="Normal 3 4 4 5 3 2 2" xfId="26838"/>
    <cellStyle name="Normal 3 4 4 5 3 2 2 2" xfId="55572"/>
    <cellStyle name="Normal 3 4 4 5 3 2 3" xfId="41248"/>
    <cellStyle name="Normal 3 4 4 5 3 3" xfId="19675"/>
    <cellStyle name="Normal 3 4 4 5 3 3 2" xfId="48410"/>
    <cellStyle name="Normal 3 4 4 5 3 4" xfId="34086"/>
    <cellStyle name="Normal 3 4 4 5 4" xfId="8873"/>
    <cellStyle name="Normal 3 4 4 5 4 2" xfId="23256"/>
    <cellStyle name="Normal 3 4 4 5 4 2 2" xfId="51991"/>
    <cellStyle name="Normal 3 4 4 5 4 3" xfId="37667"/>
    <cellStyle name="Normal 3 4 4 5 5" xfId="16093"/>
    <cellStyle name="Normal 3 4 4 5 5 2" xfId="44829"/>
    <cellStyle name="Normal 3 4 4 5 6" xfId="30505"/>
    <cellStyle name="Normal 3 4 4 6" xfId="2435"/>
    <cellStyle name="Normal 3 4 4 6 2" xfId="6095"/>
    <cellStyle name="Normal 3 4 4 6 2 2" xfId="13355"/>
    <cellStyle name="Normal 3 4 4 6 2 2 2" xfId="27733"/>
    <cellStyle name="Normal 3 4 4 6 2 2 2 2" xfId="56467"/>
    <cellStyle name="Normal 3 4 4 6 2 2 3" xfId="42143"/>
    <cellStyle name="Normal 3 4 4 6 2 3" xfId="20570"/>
    <cellStyle name="Normal 3 4 4 6 2 3 2" xfId="49305"/>
    <cellStyle name="Normal 3 4 4 6 2 4" xfId="34981"/>
    <cellStyle name="Normal 3 4 4 6 3" xfId="9768"/>
    <cellStyle name="Normal 3 4 4 6 3 2" xfId="24151"/>
    <cellStyle name="Normal 3 4 4 6 3 2 2" xfId="52886"/>
    <cellStyle name="Normal 3 4 4 6 3 3" xfId="38562"/>
    <cellStyle name="Normal 3 4 4 6 4" xfId="16988"/>
    <cellStyle name="Normal 3 4 4 6 4 2" xfId="45724"/>
    <cellStyle name="Normal 3 4 4 6 5" xfId="31400"/>
    <cellStyle name="Normal 3 4 4 7" xfId="4294"/>
    <cellStyle name="Normal 3 4 4 7 2" xfId="11564"/>
    <cellStyle name="Normal 3 4 4 7 2 2" xfId="25943"/>
    <cellStyle name="Normal 3 4 4 7 2 2 2" xfId="54677"/>
    <cellStyle name="Normal 3 4 4 7 2 3" xfId="40353"/>
    <cellStyle name="Normal 3 4 4 7 3" xfId="18780"/>
    <cellStyle name="Normal 3 4 4 7 3 2" xfId="47515"/>
    <cellStyle name="Normal 3 4 4 7 4" xfId="33191"/>
    <cellStyle name="Normal 3 4 4 8" xfId="7963"/>
    <cellStyle name="Normal 3 4 4 8 2" xfId="22361"/>
    <cellStyle name="Normal 3 4 4 8 2 2" xfId="51096"/>
    <cellStyle name="Normal 3 4 4 8 3" xfId="36772"/>
    <cellStyle name="Normal 3 4 4 9" xfId="15198"/>
    <cellStyle name="Normal 3 4 4 9 2" xfId="43934"/>
    <cellStyle name="Normal 3 4 5" xfId="541"/>
    <cellStyle name="Normal 3 4 5 2" xfId="835"/>
    <cellStyle name="Normal 3 4 5 2 2" xfId="1283"/>
    <cellStyle name="Normal 3 4 5 2 2 2" xfId="2266"/>
    <cellStyle name="Normal 3 4 5 2 2 2 2" xfId="4058"/>
    <cellStyle name="Normal 3 4 5 2 2 2 2 2" xfId="7717"/>
    <cellStyle name="Normal 3 4 5 2 2 2 2 2 2" xfId="14977"/>
    <cellStyle name="Normal 3 4 5 2 2 2 2 2 2 2" xfId="29355"/>
    <cellStyle name="Normal 3 4 5 2 2 2 2 2 2 2 2" xfId="58089"/>
    <cellStyle name="Normal 3 4 5 2 2 2 2 2 2 3" xfId="43765"/>
    <cellStyle name="Normal 3 4 5 2 2 2 2 2 3" xfId="22192"/>
    <cellStyle name="Normal 3 4 5 2 2 2 2 2 3 2" xfId="50927"/>
    <cellStyle name="Normal 3 4 5 2 2 2 2 2 4" xfId="36603"/>
    <cellStyle name="Normal 3 4 5 2 2 2 2 3" xfId="11390"/>
    <cellStyle name="Normal 3 4 5 2 2 2 2 3 2" xfId="25773"/>
    <cellStyle name="Normal 3 4 5 2 2 2 2 3 2 2" xfId="54508"/>
    <cellStyle name="Normal 3 4 5 2 2 2 2 3 3" xfId="40184"/>
    <cellStyle name="Normal 3 4 5 2 2 2 2 4" xfId="18610"/>
    <cellStyle name="Normal 3 4 5 2 2 2 2 4 2" xfId="47346"/>
    <cellStyle name="Normal 3 4 5 2 2 2 2 5" xfId="33022"/>
    <cellStyle name="Normal 3 4 5 2 2 2 3" xfId="5927"/>
    <cellStyle name="Normal 3 4 5 2 2 2 3 2" xfId="13187"/>
    <cellStyle name="Normal 3 4 5 2 2 2 3 2 2" xfId="27565"/>
    <cellStyle name="Normal 3 4 5 2 2 2 3 2 2 2" xfId="56299"/>
    <cellStyle name="Normal 3 4 5 2 2 2 3 2 3" xfId="41975"/>
    <cellStyle name="Normal 3 4 5 2 2 2 3 3" xfId="20402"/>
    <cellStyle name="Normal 3 4 5 2 2 2 3 3 2" xfId="49137"/>
    <cellStyle name="Normal 3 4 5 2 2 2 3 4" xfId="34813"/>
    <cellStyle name="Normal 3 4 5 2 2 2 4" xfId="9600"/>
    <cellStyle name="Normal 3 4 5 2 2 2 4 2" xfId="23983"/>
    <cellStyle name="Normal 3 4 5 2 2 2 4 2 2" xfId="52718"/>
    <cellStyle name="Normal 3 4 5 2 2 2 4 3" xfId="38394"/>
    <cellStyle name="Normal 3 4 5 2 2 2 5" xfId="16820"/>
    <cellStyle name="Normal 3 4 5 2 2 2 5 2" xfId="45556"/>
    <cellStyle name="Normal 3 4 5 2 2 2 6" xfId="31232"/>
    <cellStyle name="Normal 3 4 5 2 2 3" xfId="3162"/>
    <cellStyle name="Normal 3 4 5 2 2 3 2" xfId="6822"/>
    <cellStyle name="Normal 3 4 5 2 2 3 2 2" xfId="14082"/>
    <cellStyle name="Normal 3 4 5 2 2 3 2 2 2" xfId="28460"/>
    <cellStyle name="Normal 3 4 5 2 2 3 2 2 2 2" xfId="57194"/>
    <cellStyle name="Normal 3 4 5 2 2 3 2 2 3" xfId="42870"/>
    <cellStyle name="Normal 3 4 5 2 2 3 2 3" xfId="21297"/>
    <cellStyle name="Normal 3 4 5 2 2 3 2 3 2" xfId="50032"/>
    <cellStyle name="Normal 3 4 5 2 2 3 2 4" xfId="35708"/>
    <cellStyle name="Normal 3 4 5 2 2 3 3" xfId="10495"/>
    <cellStyle name="Normal 3 4 5 2 2 3 3 2" xfId="24878"/>
    <cellStyle name="Normal 3 4 5 2 2 3 3 2 2" xfId="53613"/>
    <cellStyle name="Normal 3 4 5 2 2 3 3 3" xfId="39289"/>
    <cellStyle name="Normal 3 4 5 2 2 3 4" xfId="17715"/>
    <cellStyle name="Normal 3 4 5 2 2 3 4 2" xfId="46451"/>
    <cellStyle name="Normal 3 4 5 2 2 3 5" xfId="32127"/>
    <cellStyle name="Normal 3 4 5 2 2 4" xfId="5027"/>
    <cellStyle name="Normal 3 4 5 2 2 4 2" xfId="12292"/>
    <cellStyle name="Normal 3 4 5 2 2 4 2 2" xfId="26670"/>
    <cellStyle name="Normal 3 4 5 2 2 4 2 2 2" xfId="55404"/>
    <cellStyle name="Normal 3 4 5 2 2 4 2 3" xfId="41080"/>
    <cellStyle name="Normal 3 4 5 2 2 4 3" xfId="19507"/>
    <cellStyle name="Normal 3 4 5 2 2 4 3 2" xfId="48242"/>
    <cellStyle name="Normal 3 4 5 2 2 4 4" xfId="33918"/>
    <cellStyle name="Normal 3 4 5 2 2 5" xfId="8699"/>
    <cellStyle name="Normal 3 4 5 2 2 5 2" xfId="23088"/>
    <cellStyle name="Normal 3 4 5 2 2 5 2 2" xfId="51823"/>
    <cellStyle name="Normal 3 4 5 2 2 5 3" xfId="37499"/>
    <cellStyle name="Normal 3 4 5 2 2 6" xfId="15925"/>
    <cellStyle name="Normal 3 4 5 2 2 6 2" xfId="44661"/>
    <cellStyle name="Normal 3 4 5 2 2 7" xfId="30337"/>
    <cellStyle name="Normal 3 4 5 2 3" xfId="1819"/>
    <cellStyle name="Normal 3 4 5 2 3 2" xfId="3611"/>
    <cellStyle name="Normal 3 4 5 2 3 2 2" xfId="7270"/>
    <cellStyle name="Normal 3 4 5 2 3 2 2 2" xfId="14530"/>
    <cellStyle name="Normal 3 4 5 2 3 2 2 2 2" xfId="28908"/>
    <cellStyle name="Normal 3 4 5 2 3 2 2 2 2 2" xfId="57642"/>
    <cellStyle name="Normal 3 4 5 2 3 2 2 2 3" xfId="43318"/>
    <cellStyle name="Normal 3 4 5 2 3 2 2 3" xfId="21745"/>
    <cellStyle name="Normal 3 4 5 2 3 2 2 3 2" xfId="50480"/>
    <cellStyle name="Normal 3 4 5 2 3 2 2 4" xfId="36156"/>
    <cellStyle name="Normal 3 4 5 2 3 2 3" xfId="10943"/>
    <cellStyle name="Normal 3 4 5 2 3 2 3 2" xfId="25326"/>
    <cellStyle name="Normal 3 4 5 2 3 2 3 2 2" xfId="54061"/>
    <cellStyle name="Normal 3 4 5 2 3 2 3 3" xfId="39737"/>
    <cellStyle name="Normal 3 4 5 2 3 2 4" xfId="18163"/>
    <cellStyle name="Normal 3 4 5 2 3 2 4 2" xfId="46899"/>
    <cellStyle name="Normal 3 4 5 2 3 2 5" xfId="32575"/>
    <cellStyle name="Normal 3 4 5 2 3 3" xfId="5480"/>
    <cellStyle name="Normal 3 4 5 2 3 3 2" xfId="12740"/>
    <cellStyle name="Normal 3 4 5 2 3 3 2 2" xfId="27118"/>
    <cellStyle name="Normal 3 4 5 2 3 3 2 2 2" xfId="55852"/>
    <cellStyle name="Normal 3 4 5 2 3 3 2 3" xfId="41528"/>
    <cellStyle name="Normal 3 4 5 2 3 3 3" xfId="19955"/>
    <cellStyle name="Normal 3 4 5 2 3 3 3 2" xfId="48690"/>
    <cellStyle name="Normal 3 4 5 2 3 3 4" xfId="34366"/>
    <cellStyle name="Normal 3 4 5 2 3 4" xfId="9153"/>
    <cellStyle name="Normal 3 4 5 2 3 4 2" xfId="23536"/>
    <cellStyle name="Normal 3 4 5 2 3 4 2 2" xfId="52271"/>
    <cellStyle name="Normal 3 4 5 2 3 4 3" xfId="37947"/>
    <cellStyle name="Normal 3 4 5 2 3 5" xfId="16373"/>
    <cellStyle name="Normal 3 4 5 2 3 5 2" xfId="45109"/>
    <cellStyle name="Normal 3 4 5 2 3 6" xfId="30785"/>
    <cellStyle name="Normal 3 4 5 2 4" xfId="2715"/>
    <cellStyle name="Normal 3 4 5 2 4 2" xfId="6375"/>
    <cellStyle name="Normal 3 4 5 2 4 2 2" xfId="13635"/>
    <cellStyle name="Normal 3 4 5 2 4 2 2 2" xfId="28013"/>
    <cellStyle name="Normal 3 4 5 2 4 2 2 2 2" xfId="56747"/>
    <cellStyle name="Normal 3 4 5 2 4 2 2 3" xfId="42423"/>
    <cellStyle name="Normal 3 4 5 2 4 2 3" xfId="20850"/>
    <cellStyle name="Normal 3 4 5 2 4 2 3 2" xfId="49585"/>
    <cellStyle name="Normal 3 4 5 2 4 2 4" xfId="35261"/>
    <cellStyle name="Normal 3 4 5 2 4 3" xfId="10048"/>
    <cellStyle name="Normal 3 4 5 2 4 3 2" xfId="24431"/>
    <cellStyle name="Normal 3 4 5 2 4 3 2 2" xfId="53166"/>
    <cellStyle name="Normal 3 4 5 2 4 3 3" xfId="38842"/>
    <cellStyle name="Normal 3 4 5 2 4 4" xfId="17268"/>
    <cellStyle name="Normal 3 4 5 2 4 4 2" xfId="46004"/>
    <cellStyle name="Normal 3 4 5 2 4 5" xfId="31680"/>
    <cellStyle name="Normal 3 4 5 2 5" xfId="4580"/>
    <cellStyle name="Normal 3 4 5 2 5 2" xfId="11845"/>
    <cellStyle name="Normal 3 4 5 2 5 2 2" xfId="26223"/>
    <cellStyle name="Normal 3 4 5 2 5 2 2 2" xfId="54957"/>
    <cellStyle name="Normal 3 4 5 2 5 2 3" xfId="40633"/>
    <cellStyle name="Normal 3 4 5 2 5 3" xfId="19060"/>
    <cellStyle name="Normal 3 4 5 2 5 3 2" xfId="47795"/>
    <cellStyle name="Normal 3 4 5 2 5 4" xfId="33471"/>
    <cellStyle name="Normal 3 4 5 2 6" xfId="8252"/>
    <cellStyle name="Normal 3 4 5 2 6 2" xfId="22641"/>
    <cellStyle name="Normal 3 4 5 2 6 2 2" xfId="51376"/>
    <cellStyle name="Normal 3 4 5 2 6 3" xfId="37052"/>
    <cellStyle name="Normal 3 4 5 2 7" xfId="15478"/>
    <cellStyle name="Normal 3 4 5 2 7 2" xfId="44214"/>
    <cellStyle name="Normal 3 4 5 2 8" xfId="29890"/>
    <cellStyle name="Normal 3 4 5 3" xfId="1059"/>
    <cellStyle name="Normal 3 4 5 3 2" xfId="2042"/>
    <cellStyle name="Normal 3 4 5 3 2 2" xfId="3834"/>
    <cellStyle name="Normal 3 4 5 3 2 2 2" xfId="7493"/>
    <cellStyle name="Normal 3 4 5 3 2 2 2 2" xfId="14753"/>
    <cellStyle name="Normal 3 4 5 3 2 2 2 2 2" xfId="29131"/>
    <cellStyle name="Normal 3 4 5 3 2 2 2 2 2 2" xfId="57865"/>
    <cellStyle name="Normal 3 4 5 3 2 2 2 2 3" xfId="43541"/>
    <cellStyle name="Normal 3 4 5 3 2 2 2 3" xfId="21968"/>
    <cellStyle name="Normal 3 4 5 3 2 2 2 3 2" xfId="50703"/>
    <cellStyle name="Normal 3 4 5 3 2 2 2 4" xfId="36379"/>
    <cellStyle name="Normal 3 4 5 3 2 2 3" xfId="11166"/>
    <cellStyle name="Normal 3 4 5 3 2 2 3 2" xfId="25549"/>
    <cellStyle name="Normal 3 4 5 3 2 2 3 2 2" xfId="54284"/>
    <cellStyle name="Normal 3 4 5 3 2 2 3 3" xfId="39960"/>
    <cellStyle name="Normal 3 4 5 3 2 2 4" xfId="18386"/>
    <cellStyle name="Normal 3 4 5 3 2 2 4 2" xfId="47122"/>
    <cellStyle name="Normal 3 4 5 3 2 2 5" xfId="32798"/>
    <cellStyle name="Normal 3 4 5 3 2 3" xfId="5703"/>
    <cellStyle name="Normal 3 4 5 3 2 3 2" xfId="12963"/>
    <cellStyle name="Normal 3 4 5 3 2 3 2 2" xfId="27341"/>
    <cellStyle name="Normal 3 4 5 3 2 3 2 2 2" xfId="56075"/>
    <cellStyle name="Normal 3 4 5 3 2 3 2 3" xfId="41751"/>
    <cellStyle name="Normal 3 4 5 3 2 3 3" xfId="20178"/>
    <cellStyle name="Normal 3 4 5 3 2 3 3 2" xfId="48913"/>
    <cellStyle name="Normal 3 4 5 3 2 3 4" xfId="34589"/>
    <cellStyle name="Normal 3 4 5 3 2 4" xfId="9376"/>
    <cellStyle name="Normal 3 4 5 3 2 4 2" xfId="23759"/>
    <cellStyle name="Normal 3 4 5 3 2 4 2 2" xfId="52494"/>
    <cellStyle name="Normal 3 4 5 3 2 4 3" xfId="38170"/>
    <cellStyle name="Normal 3 4 5 3 2 5" xfId="16596"/>
    <cellStyle name="Normal 3 4 5 3 2 5 2" xfId="45332"/>
    <cellStyle name="Normal 3 4 5 3 2 6" xfId="31008"/>
    <cellStyle name="Normal 3 4 5 3 3" xfId="2938"/>
    <cellStyle name="Normal 3 4 5 3 3 2" xfId="6598"/>
    <cellStyle name="Normal 3 4 5 3 3 2 2" xfId="13858"/>
    <cellStyle name="Normal 3 4 5 3 3 2 2 2" xfId="28236"/>
    <cellStyle name="Normal 3 4 5 3 3 2 2 2 2" xfId="56970"/>
    <cellStyle name="Normal 3 4 5 3 3 2 2 3" xfId="42646"/>
    <cellStyle name="Normal 3 4 5 3 3 2 3" xfId="21073"/>
    <cellStyle name="Normal 3 4 5 3 3 2 3 2" xfId="49808"/>
    <cellStyle name="Normal 3 4 5 3 3 2 4" xfId="35484"/>
    <cellStyle name="Normal 3 4 5 3 3 3" xfId="10271"/>
    <cellStyle name="Normal 3 4 5 3 3 3 2" xfId="24654"/>
    <cellStyle name="Normal 3 4 5 3 3 3 2 2" xfId="53389"/>
    <cellStyle name="Normal 3 4 5 3 3 3 3" xfId="39065"/>
    <cellStyle name="Normal 3 4 5 3 3 4" xfId="17491"/>
    <cellStyle name="Normal 3 4 5 3 3 4 2" xfId="46227"/>
    <cellStyle name="Normal 3 4 5 3 3 5" xfId="31903"/>
    <cellStyle name="Normal 3 4 5 3 4" xfId="4803"/>
    <cellStyle name="Normal 3 4 5 3 4 2" xfId="12068"/>
    <cellStyle name="Normal 3 4 5 3 4 2 2" xfId="26446"/>
    <cellStyle name="Normal 3 4 5 3 4 2 2 2" xfId="55180"/>
    <cellStyle name="Normal 3 4 5 3 4 2 3" xfId="40856"/>
    <cellStyle name="Normal 3 4 5 3 4 3" xfId="19283"/>
    <cellStyle name="Normal 3 4 5 3 4 3 2" xfId="48018"/>
    <cellStyle name="Normal 3 4 5 3 4 4" xfId="33694"/>
    <cellStyle name="Normal 3 4 5 3 5" xfId="8475"/>
    <cellStyle name="Normal 3 4 5 3 5 2" xfId="22864"/>
    <cellStyle name="Normal 3 4 5 3 5 2 2" xfId="51599"/>
    <cellStyle name="Normal 3 4 5 3 5 3" xfId="37275"/>
    <cellStyle name="Normal 3 4 5 3 6" xfId="15701"/>
    <cellStyle name="Normal 3 4 5 3 6 2" xfId="44437"/>
    <cellStyle name="Normal 3 4 5 3 7" xfId="30113"/>
    <cellStyle name="Normal 3 4 5 4" xfId="1590"/>
    <cellStyle name="Normal 3 4 5 4 2" xfId="3387"/>
    <cellStyle name="Normal 3 4 5 4 2 2" xfId="7046"/>
    <cellStyle name="Normal 3 4 5 4 2 2 2" xfId="14306"/>
    <cellStyle name="Normal 3 4 5 4 2 2 2 2" xfId="28684"/>
    <cellStyle name="Normal 3 4 5 4 2 2 2 2 2" xfId="57418"/>
    <cellStyle name="Normal 3 4 5 4 2 2 2 3" xfId="43094"/>
    <cellStyle name="Normal 3 4 5 4 2 2 3" xfId="21521"/>
    <cellStyle name="Normal 3 4 5 4 2 2 3 2" xfId="50256"/>
    <cellStyle name="Normal 3 4 5 4 2 2 4" xfId="35932"/>
    <cellStyle name="Normal 3 4 5 4 2 3" xfId="10719"/>
    <cellStyle name="Normal 3 4 5 4 2 3 2" xfId="25102"/>
    <cellStyle name="Normal 3 4 5 4 2 3 2 2" xfId="53837"/>
    <cellStyle name="Normal 3 4 5 4 2 3 3" xfId="39513"/>
    <cellStyle name="Normal 3 4 5 4 2 4" xfId="17939"/>
    <cellStyle name="Normal 3 4 5 4 2 4 2" xfId="46675"/>
    <cellStyle name="Normal 3 4 5 4 2 5" xfId="32351"/>
    <cellStyle name="Normal 3 4 5 4 3" xfId="5256"/>
    <cellStyle name="Normal 3 4 5 4 3 2" xfId="12516"/>
    <cellStyle name="Normal 3 4 5 4 3 2 2" xfId="26894"/>
    <cellStyle name="Normal 3 4 5 4 3 2 2 2" xfId="55628"/>
    <cellStyle name="Normal 3 4 5 4 3 2 3" xfId="41304"/>
    <cellStyle name="Normal 3 4 5 4 3 3" xfId="19731"/>
    <cellStyle name="Normal 3 4 5 4 3 3 2" xfId="48466"/>
    <cellStyle name="Normal 3 4 5 4 3 4" xfId="34142"/>
    <cellStyle name="Normal 3 4 5 4 4" xfId="8929"/>
    <cellStyle name="Normal 3 4 5 4 4 2" xfId="23312"/>
    <cellStyle name="Normal 3 4 5 4 4 2 2" xfId="52047"/>
    <cellStyle name="Normal 3 4 5 4 4 3" xfId="37723"/>
    <cellStyle name="Normal 3 4 5 4 5" xfId="16149"/>
    <cellStyle name="Normal 3 4 5 4 5 2" xfId="44885"/>
    <cellStyle name="Normal 3 4 5 4 6" xfId="30561"/>
    <cellStyle name="Normal 3 4 5 5" xfId="2491"/>
    <cellStyle name="Normal 3 4 5 5 2" xfId="6151"/>
    <cellStyle name="Normal 3 4 5 5 2 2" xfId="13411"/>
    <cellStyle name="Normal 3 4 5 5 2 2 2" xfId="27789"/>
    <cellStyle name="Normal 3 4 5 5 2 2 2 2" xfId="56523"/>
    <cellStyle name="Normal 3 4 5 5 2 2 3" xfId="42199"/>
    <cellStyle name="Normal 3 4 5 5 2 3" xfId="20626"/>
    <cellStyle name="Normal 3 4 5 5 2 3 2" xfId="49361"/>
    <cellStyle name="Normal 3 4 5 5 2 4" xfId="35037"/>
    <cellStyle name="Normal 3 4 5 5 3" xfId="9824"/>
    <cellStyle name="Normal 3 4 5 5 3 2" xfId="24207"/>
    <cellStyle name="Normal 3 4 5 5 3 2 2" xfId="52942"/>
    <cellStyle name="Normal 3 4 5 5 3 3" xfId="38618"/>
    <cellStyle name="Normal 3 4 5 5 4" xfId="17044"/>
    <cellStyle name="Normal 3 4 5 5 4 2" xfId="45780"/>
    <cellStyle name="Normal 3 4 5 5 5" xfId="31456"/>
    <cellStyle name="Normal 3 4 5 6" xfId="4353"/>
    <cellStyle name="Normal 3 4 5 6 2" xfId="11621"/>
    <cellStyle name="Normal 3 4 5 6 2 2" xfId="25999"/>
    <cellStyle name="Normal 3 4 5 6 2 2 2" xfId="54733"/>
    <cellStyle name="Normal 3 4 5 6 2 3" xfId="40409"/>
    <cellStyle name="Normal 3 4 5 6 3" xfId="18836"/>
    <cellStyle name="Normal 3 4 5 6 3 2" xfId="47571"/>
    <cellStyle name="Normal 3 4 5 6 4" xfId="33247"/>
    <cellStyle name="Normal 3 4 5 7" xfId="8024"/>
    <cellStyle name="Normal 3 4 5 7 2" xfId="22417"/>
    <cellStyle name="Normal 3 4 5 7 2 2" xfId="51152"/>
    <cellStyle name="Normal 3 4 5 7 3" xfId="36828"/>
    <cellStyle name="Normal 3 4 5 8" xfId="15254"/>
    <cellStyle name="Normal 3 4 5 8 2" xfId="43990"/>
    <cellStyle name="Normal 3 4 5 9" xfId="29666"/>
    <cellStyle name="Normal 3 4 6" xfId="720"/>
    <cellStyle name="Normal 3 4 6 2" xfId="1171"/>
    <cellStyle name="Normal 3 4 6 2 2" xfId="2154"/>
    <cellStyle name="Normal 3 4 6 2 2 2" xfId="3946"/>
    <cellStyle name="Normal 3 4 6 2 2 2 2" xfId="7605"/>
    <cellStyle name="Normal 3 4 6 2 2 2 2 2" xfId="14865"/>
    <cellStyle name="Normal 3 4 6 2 2 2 2 2 2" xfId="29243"/>
    <cellStyle name="Normal 3 4 6 2 2 2 2 2 2 2" xfId="57977"/>
    <cellStyle name="Normal 3 4 6 2 2 2 2 2 3" xfId="43653"/>
    <cellStyle name="Normal 3 4 6 2 2 2 2 3" xfId="22080"/>
    <cellStyle name="Normal 3 4 6 2 2 2 2 3 2" xfId="50815"/>
    <cellStyle name="Normal 3 4 6 2 2 2 2 4" xfId="36491"/>
    <cellStyle name="Normal 3 4 6 2 2 2 3" xfId="11278"/>
    <cellStyle name="Normal 3 4 6 2 2 2 3 2" xfId="25661"/>
    <cellStyle name="Normal 3 4 6 2 2 2 3 2 2" xfId="54396"/>
    <cellStyle name="Normal 3 4 6 2 2 2 3 3" xfId="40072"/>
    <cellStyle name="Normal 3 4 6 2 2 2 4" xfId="18498"/>
    <cellStyle name="Normal 3 4 6 2 2 2 4 2" xfId="47234"/>
    <cellStyle name="Normal 3 4 6 2 2 2 5" xfId="32910"/>
    <cellStyle name="Normal 3 4 6 2 2 3" xfId="5815"/>
    <cellStyle name="Normal 3 4 6 2 2 3 2" xfId="13075"/>
    <cellStyle name="Normal 3 4 6 2 2 3 2 2" xfId="27453"/>
    <cellStyle name="Normal 3 4 6 2 2 3 2 2 2" xfId="56187"/>
    <cellStyle name="Normal 3 4 6 2 2 3 2 3" xfId="41863"/>
    <cellStyle name="Normal 3 4 6 2 2 3 3" xfId="20290"/>
    <cellStyle name="Normal 3 4 6 2 2 3 3 2" xfId="49025"/>
    <cellStyle name="Normal 3 4 6 2 2 3 4" xfId="34701"/>
    <cellStyle name="Normal 3 4 6 2 2 4" xfId="9488"/>
    <cellStyle name="Normal 3 4 6 2 2 4 2" xfId="23871"/>
    <cellStyle name="Normal 3 4 6 2 2 4 2 2" xfId="52606"/>
    <cellStyle name="Normal 3 4 6 2 2 4 3" xfId="38282"/>
    <cellStyle name="Normal 3 4 6 2 2 5" xfId="16708"/>
    <cellStyle name="Normal 3 4 6 2 2 5 2" xfId="45444"/>
    <cellStyle name="Normal 3 4 6 2 2 6" xfId="31120"/>
    <cellStyle name="Normal 3 4 6 2 3" xfId="3050"/>
    <cellStyle name="Normal 3 4 6 2 3 2" xfId="6710"/>
    <cellStyle name="Normal 3 4 6 2 3 2 2" xfId="13970"/>
    <cellStyle name="Normal 3 4 6 2 3 2 2 2" xfId="28348"/>
    <cellStyle name="Normal 3 4 6 2 3 2 2 2 2" xfId="57082"/>
    <cellStyle name="Normal 3 4 6 2 3 2 2 3" xfId="42758"/>
    <cellStyle name="Normal 3 4 6 2 3 2 3" xfId="21185"/>
    <cellStyle name="Normal 3 4 6 2 3 2 3 2" xfId="49920"/>
    <cellStyle name="Normal 3 4 6 2 3 2 4" xfId="35596"/>
    <cellStyle name="Normal 3 4 6 2 3 3" xfId="10383"/>
    <cellStyle name="Normal 3 4 6 2 3 3 2" xfId="24766"/>
    <cellStyle name="Normal 3 4 6 2 3 3 2 2" xfId="53501"/>
    <cellStyle name="Normal 3 4 6 2 3 3 3" xfId="39177"/>
    <cellStyle name="Normal 3 4 6 2 3 4" xfId="17603"/>
    <cellStyle name="Normal 3 4 6 2 3 4 2" xfId="46339"/>
    <cellStyle name="Normal 3 4 6 2 3 5" xfId="32015"/>
    <cellStyle name="Normal 3 4 6 2 4" xfId="4915"/>
    <cellStyle name="Normal 3 4 6 2 4 2" xfId="12180"/>
    <cellStyle name="Normal 3 4 6 2 4 2 2" xfId="26558"/>
    <cellStyle name="Normal 3 4 6 2 4 2 2 2" xfId="55292"/>
    <cellStyle name="Normal 3 4 6 2 4 2 3" xfId="40968"/>
    <cellStyle name="Normal 3 4 6 2 4 3" xfId="19395"/>
    <cellStyle name="Normal 3 4 6 2 4 3 2" xfId="48130"/>
    <cellStyle name="Normal 3 4 6 2 4 4" xfId="33806"/>
    <cellStyle name="Normal 3 4 6 2 5" xfId="8587"/>
    <cellStyle name="Normal 3 4 6 2 5 2" xfId="22976"/>
    <cellStyle name="Normal 3 4 6 2 5 2 2" xfId="51711"/>
    <cellStyle name="Normal 3 4 6 2 5 3" xfId="37387"/>
    <cellStyle name="Normal 3 4 6 2 6" xfId="15813"/>
    <cellStyle name="Normal 3 4 6 2 6 2" xfId="44549"/>
    <cellStyle name="Normal 3 4 6 2 7" xfId="30225"/>
    <cellStyle name="Normal 3 4 6 3" xfId="1707"/>
    <cellStyle name="Normal 3 4 6 3 2" xfId="3499"/>
    <cellStyle name="Normal 3 4 6 3 2 2" xfId="7158"/>
    <cellStyle name="Normal 3 4 6 3 2 2 2" xfId="14418"/>
    <cellStyle name="Normal 3 4 6 3 2 2 2 2" xfId="28796"/>
    <cellStyle name="Normal 3 4 6 3 2 2 2 2 2" xfId="57530"/>
    <cellStyle name="Normal 3 4 6 3 2 2 2 3" xfId="43206"/>
    <cellStyle name="Normal 3 4 6 3 2 2 3" xfId="21633"/>
    <cellStyle name="Normal 3 4 6 3 2 2 3 2" xfId="50368"/>
    <cellStyle name="Normal 3 4 6 3 2 2 4" xfId="36044"/>
    <cellStyle name="Normal 3 4 6 3 2 3" xfId="10831"/>
    <cellStyle name="Normal 3 4 6 3 2 3 2" xfId="25214"/>
    <cellStyle name="Normal 3 4 6 3 2 3 2 2" xfId="53949"/>
    <cellStyle name="Normal 3 4 6 3 2 3 3" xfId="39625"/>
    <cellStyle name="Normal 3 4 6 3 2 4" xfId="18051"/>
    <cellStyle name="Normal 3 4 6 3 2 4 2" xfId="46787"/>
    <cellStyle name="Normal 3 4 6 3 2 5" xfId="32463"/>
    <cellStyle name="Normal 3 4 6 3 3" xfId="5368"/>
    <cellStyle name="Normal 3 4 6 3 3 2" xfId="12628"/>
    <cellStyle name="Normal 3 4 6 3 3 2 2" xfId="27006"/>
    <cellStyle name="Normal 3 4 6 3 3 2 2 2" xfId="55740"/>
    <cellStyle name="Normal 3 4 6 3 3 2 3" xfId="41416"/>
    <cellStyle name="Normal 3 4 6 3 3 3" xfId="19843"/>
    <cellStyle name="Normal 3 4 6 3 3 3 2" xfId="48578"/>
    <cellStyle name="Normal 3 4 6 3 3 4" xfId="34254"/>
    <cellStyle name="Normal 3 4 6 3 4" xfId="9041"/>
    <cellStyle name="Normal 3 4 6 3 4 2" xfId="23424"/>
    <cellStyle name="Normal 3 4 6 3 4 2 2" xfId="52159"/>
    <cellStyle name="Normal 3 4 6 3 4 3" xfId="37835"/>
    <cellStyle name="Normal 3 4 6 3 5" xfId="16261"/>
    <cellStyle name="Normal 3 4 6 3 5 2" xfId="44997"/>
    <cellStyle name="Normal 3 4 6 3 6" xfId="30673"/>
    <cellStyle name="Normal 3 4 6 4" xfId="2603"/>
    <cellStyle name="Normal 3 4 6 4 2" xfId="6263"/>
    <cellStyle name="Normal 3 4 6 4 2 2" xfId="13523"/>
    <cellStyle name="Normal 3 4 6 4 2 2 2" xfId="27901"/>
    <cellStyle name="Normal 3 4 6 4 2 2 2 2" xfId="56635"/>
    <cellStyle name="Normal 3 4 6 4 2 2 3" xfId="42311"/>
    <cellStyle name="Normal 3 4 6 4 2 3" xfId="20738"/>
    <cellStyle name="Normal 3 4 6 4 2 3 2" xfId="49473"/>
    <cellStyle name="Normal 3 4 6 4 2 4" xfId="35149"/>
    <cellStyle name="Normal 3 4 6 4 3" xfId="9936"/>
    <cellStyle name="Normal 3 4 6 4 3 2" xfId="24319"/>
    <cellStyle name="Normal 3 4 6 4 3 2 2" xfId="53054"/>
    <cellStyle name="Normal 3 4 6 4 3 3" xfId="38730"/>
    <cellStyle name="Normal 3 4 6 4 4" xfId="17156"/>
    <cellStyle name="Normal 3 4 6 4 4 2" xfId="45892"/>
    <cellStyle name="Normal 3 4 6 4 5" xfId="31568"/>
    <cellStyle name="Normal 3 4 6 5" xfId="4467"/>
    <cellStyle name="Normal 3 4 6 5 2" xfId="11733"/>
    <cellStyle name="Normal 3 4 6 5 2 2" xfId="26111"/>
    <cellStyle name="Normal 3 4 6 5 2 2 2" xfId="54845"/>
    <cellStyle name="Normal 3 4 6 5 2 3" xfId="40521"/>
    <cellStyle name="Normal 3 4 6 5 3" xfId="18948"/>
    <cellStyle name="Normal 3 4 6 5 3 2" xfId="47683"/>
    <cellStyle name="Normal 3 4 6 5 4" xfId="33359"/>
    <cellStyle name="Normal 3 4 6 6" xfId="8140"/>
    <cellStyle name="Normal 3 4 6 6 2" xfId="22529"/>
    <cellStyle name="Normal 3 4 6 6 2 2" xfId="51264"/>
    <cellStyle name="Normal 3 4 6 6 3" xfId="36940"/>
    <cellStyle name="Normal 3 4 6 7" xfId="15366"/>
    <cellStyle name="Normal 3 4 6 7 2" xfId="44102"/>
    <cellStyle name="Normal 3 4 6 8" xfId="29778"/>
    <cellStyle name="Normal 3 4 7" xfId="947"/>
    <cellStyle name="Normal 3 4 7 2" xfId="1930"/>
    <cellStyle name="Normal 3 4 7 2 2" xfId="3722"/>
    <cellStyle name="Normal 3 4 7 2 2 2" xfId="7381"/>
    <cellStyle name="Normal 3 4 7 2 2 2 2" xfId="14641"/>
    <cellStyle name="Normal 3 4 7 2 2 2 2 2" xfId="29019"/>
    <cellStyle name="Normal 3 4 7 2 2 2 2 2 2" xfId="57753"/>
    <cellStyle name="Normal 3 4 7 2 2 2 2 3" xfId="43429"/>
    <cellStyle name="Normal 3 4 7 2 2 2 3" xfId="21856"/>
    <cellStyle name="Normal 3 4 7 2 2 2 3 2" xfId="50591"/>
    <cellStyle name="Normal 3 4 7 2 2 2 4" xfId="36267"/>
    <cellStyle name="Normal 3 4 7 2 2 3" xfId="11054"/>
    <cellStyle name="Normal 3 4 7 2 2 3 2" xfId="25437"/>
    <cellStyle name="Normal 3 4 7 2 2 3 2 2" xfId="54172"/>
    <cellStyle name="Normal 3 4 7 2 2 3 3" xfId="39848"/>
    <cellStyle name="Normal 3 4 7 2 2 4" xfId="18274"/>
    <cellStyle name="Normal 3 4 7 2 2 4 2" xfId="47010"/>
    <cellStyle name="Normal 3 4 7 2 2 5" xfId="32686"/>
    <cellStyle name="Normal 3 4 7 2 3" xfId="5591"/>
    <cellStyle name="Normal 3 4 7 2 3 2" xfId="12851"/>
    <cellStyle name="Normal 3 4 7 2 3 2 2" xfId="27229"/>
    <cellStyle name="Normal 3 4 7 2 3 2 2 2" xfId="55963"/>
    <cellStyle name="Normal 3 4 7 2 3 2 3" xfId="41639"/>
    <cellStyle name="Normal 3 4 7 2 3 3" xfId="20066"/>
    <cellStyle name="Normal 3 4 7 2 3 3 2" xfId="48801"/>
    <cellStyle name="Normal 3 4 7 2 3 4" xfId="34477"/>
    <cellStyle name="Normal 3 4 7 2 4" xfId="9264"/>
    <cellStyle name="Normal 3 4 7 2 4 2" xfId="23647"/>
    <cellStyle name="Normal 3 4 7 2 4 2 2" xfId="52382"/>
    <cellStyle name="Normal 3 4 7 2 4 3" xfId="38058"/>
    <cellStyle name="Normal 3 4 7 2 5" xfId="16484"/>
    <cellStyle name="Normal 3 4 7 2 5 2" xfId="45220"/>
    <cellStyle name="Normal 3 4 7 2 6" xfId="30896"/>
    <cellStyle name="Normal 3 4 7 3" xfId="2826"/>
    <cellStyle name="Normal 3 4 7 3 2" xfId="6486"/>
    <cellStyle name="Normal 3 4 7 3 2 2" xfId="13746"/>
    <cellStyle name="Normal 3 4 7 3 2 2 2" xfId="28124"/>
    <cellStyle name="Normal 3 4 7 3 2 2 2 2" xfId="56858"/>
    <cellStyle name="Normal 3 4 7 3 2 2 3" xfId="42534"/>
    <cellStyle name="Normal 3 4 7 3 2 3" xfId="20961"/>
    <cellStyle name="Normal 3 4 7 3 2 3 2" xfId="49696"/>
    <cellStyle name="Normal 3 4 7 3 2 4" xfId="35372"/>
    <cellStyle name="Normal 3 4 7 3 3" xfId="10159"/>
    <cellStyle name="Normal 3 4 7 3 3 2" xfId="24542"/>
    <cellStyle name="Normal 3 4 7 3 3 2 2" xfId="53277"/>
    <cellStyle name="Normal 3 4 7 3 3 3" xfId="38953"/>
    <cellStyle name="Normal 3 4 7 3 4" xfId="17379"/>
    <cellStyle name="Normal 3 4 7 3 4 2" xfId="46115"/>
    <cellStyle name="Normal 3 4 7 3 5" xfId="31791"/>
    <cellStyle name="Normal 3 4 7 4" xfId="4691"/>
    <cellStyle name="Normal 3 4 7 4 2" xfId="11956"/>
    <cellStyle name="Normal 3 4 7 4 2 2" xfId="26334"/>
    <cellStyle name="Normal 3 4 7 4 2 2 2" xfId="55068"/>
    <cellStyle name="Normal 3 4 7 4 2 3" xfId="40744"/>
    <cellStyle name="Normal 3 4 7 4 3" xfId="19171"/>
    <cellStyle name="Normal 3 4 7 4 3 2" xfId="47906"/>
    <cellStyle name="Normal 3 4 7 4 4" xfId="33582"/>
    <cellStyle name="Normal 3 4 7 5" xfId="8363"/>
    <cellStyle name="Normal 3 4 7 5 2" xfId="22752"/>
    <cellStyle name="Normal 3 4 7 5 2 2" xfId="51487"/>
    <cellStyle name="Normal 3 4 7 5 3" xfId="37163"/>
    <cellStyle name="Normal 3 4 7 6" xfId="15589"/>
    <cellStyle name="Normal 3 4 7 6 2" xfId="44325"/>
    <cellStyle name="Normal 3 4 7 7" xfId="30001"/>
    <cellStyle name="Normal 3 4 8" xfId="1451"/>
    <cellStyle name="Normal 3 4 8 2" xfId="3275"/>
    <cellStyle name="Normal 3 4 8 2 2" xfId="6934"/>
    <cellStyle name="Normal 3 4 8 2 2 2" xfId="14194"/>
    <cellStyle name="Normal 3 4 8 2 2 2 2" xfId="28572"/>
    <cellStyle name="Normal 3 4 8 2 2 2 2 2" xfId="57306"/>
    <cellStyle name="Normal 3 4 8 2 2 2 3" xfId="42982"/>
    <cellStyle name="Normal 3 4 8 2 2 3" xfId="21409"/>
    <cellStyle name="Normal 3 4 8 2 2 3 2" xfId="50144"/>
    <cellStyle name="Normal 3 4 8 2 2 4" xfId="35820"/>
    <cellStyle name="Normal 3 4 8 2 3" xfId="10607"/>
    <cellStyle name="Normal 3 4 8 2 3 2" xfId="24990"/>
    <cellStyle name="Normal 3 4 8 2 3 2 2" xfId="53725"/>
    <cellStyle name="Normal 3 4 8 2 3 3" xfId="39401"/>
    <cellStyle name="Normal 3 4 8 2 4" xfId="17827"/>
    <cellStyle name="Normal 3 4 8 2 4 2" xfId="46563"/>
    <cellStyle name="Normal 3 4 8 2 5" xfId="32239"/>
    <cellStyle name="Normal 3 4 8 3" xfId="5142"/>
    <cellStyle name="Normal 3 4 8 3 2" xfId="12404"/>
    <cellStyle name="Normal 3 4 8 3 2 2" xfId="26782"/>
    <cellStyle name="Normal 3 4 8 3 2 2 2" xfId="55516"/>
    <cellStyle name="Normal 3 4 8 3 2 3" xfId="41192"/>
    <cellStyle name="Normal 3 4 8 3 3" xfId="19619"/>
    <cellStyle name="Normal 3 4 8 3 3 2" xfId="48354"/>
    <cellStyle name="Normal 3 4 8 3 4" xfId="34030"/>
    <cellStyle name="Normal 3 4 8 4" xfId="8814"/>
    <cellStyle name="Normal 3 4 8 4 2" xfId="23200"/>
    <cellStyle name="Normal 3 4 8 4 2 2" xfId="51935"/>
    <cellStyle name="Normal 3 4 8 4 3" xfId="37611"/>
    <cellStyle name="Normal 3 4 8 5" xfId="16037"/>
    <cellStyle name="Normal 3 4 8 5 2" xfId="44773"/>
    <cellStyle name="Normal 3 4 8 6" xfId="30449"/>
    <cellStyle name="Normal 3 4 9" xfId="2379"/>
    <cellStyle name="Normal 3 4 9 2" xfId="6039"/>
    <cellStyle name="Normal 3 4 9 2 2" xfId="13299"/>
    <cellStyle name="Normal 3 4 9 2 2 2" xfId="27677"/>
    <cellStyle name="Normal 3 4 9 2 2 2 2" xfId="56411"/>
    <cellStyle name="Normal 3 4 9 2 2 3" xfId="42087"/>
    <cellStyle name="Normal 3 4 9 2 3" xfId="20514"/>
    <cellStyle name="Normal 3 4 9 2 3 2" xfId="49249"/>
    <cellStyle name="Normal 3 4 9 2 4" xfId="34925"/>
    <cellStyle name="Normal 3 4 9 3" xfId="9712"/>
    <cellStyle name="Normal 3 4 9 3 2" xfId="24095"/>
    <cellStyle name="Normal 3 4 9 3 2 2" xfId="52830"/>
    <cellStyle name="Normal 3 4 9 3 3" xfId="38506"/>
    <cellStyle name="Normal 3 4 9 4" xfId="16932"/>
    <cellStyle name="Normal 3 4 9 4 2" xfId="45668"/>
    <cellStyle name="Normal 3 4 9 5" xfId="31344"/>
    <cellStyle name="Normal 3 5" xfId="237"/>
    <cellStyle name="Normal 3 5 10" xfId="7905"/>
    <cellStyle name="Normal 3 5 10 2" xfId="22312"/>
    <cellStyle name="Normal 3 5 10 2 2" xfId="51047"/>
    <cellStyle name="Normal 3 5 10 3" xfId="36723"/>
    <cellStyle name="Normal 3 5 11" xfId="15149"/>
    <cellStyle name="Normal 3 5 11 2" xfId="43885"/>
    <cellStyle name="Normal 3 5 12" xfId="29561"/>
    <cellStyle name="Normal 3 5 2" xfId="355"/>
    <cellStyle name="Normal 3 5 2 10" xfId="15177"/>
    <cellStyle name="Normal 3 5 2 10 2" xfId="43913"/>
    <cellStyle name="Normal 3 5 2 11" xfId="29589"/>
    <cellStyle name="Normal 3 5 2 2" xfId="455"/>
    <cellStyle name="Normal 3 5 2 2 10" xfId="29645"/>
    <cellStyle name="Normal 3 5 2 2 2" xfId="655"/>
    <cellStyle name="Normal 3 5 2 2 2 2" xfId="927"/>
    <cellStyle name="Normal 3 5 2 2 2 2 2" xfId="1374"/>
    <cellStyle name="Normal 3 5 2 2 2 2 2 2" xfId="2357"/>
    <cellStyle name="Normal 3 5 2 2 2 2 2 2 2" xfId="4149"/>
    <cellStyle name="Normal 3 5 2 2 2 2 2 2 2 2" xfId="7808"/>
    <cellStyle name="Normal 3 5 2 2 2 2 2 2 2 2 2" xfId="15068"/>
    <cellStyle name="Normal 3 5 2 2 2 2 2 2 2 2 2 2" xfId="29446"/>
    <cellStyle name="Normal 3 5 2 2 2 2 2 2 2 2 2 2 2" xfId="58180"/>
    <cellStyle name="Normal 3 5 2 2 2 2 2 2 2 2 2 3" xfId="43856"/>
    <cellStyle name="Normal 3 5 2 2 2 2 2 2 2 2 3" xfId="22283"/>
    <cellStyle name="Normal 3 5 2 2 2 2 2 2 2 2 3 2" xfId="51018"/>
    <cellStyle name="Normal 3 5 2 2 2 2 2 2 2 2 4" xfId="36694"/>
    <cellStyle name="Normal 3 5 2 2 2 2 2 2 2 3" xfId="11481"/>
    <cellStyle name="Normal 3 5 2 2 2 2 2 2 2 3 2" xfId="25864"/>
    <cellStyle name="Normal 3 5 2 2 2 2 2 2 2 3 2 2" xfId="54599"/>
    <cellStyle name="Normal 3 5 2 2 2 2 2 2 2 3 3" xfId="40275"/>
    <cellStyle name="Normal 3 5 2 2 2 2 2 2 2 4" xfId="18701"/>
    <cellStyle name="Normal 3 5 2 2 2 2 2 2 2 4 2" xfId="47437"/>
    <cellStyle name="Normal 3 5 2 2 2 2 2 2 2 5" xfId="33113"/>
    <cellStyle name="Normal 3 5 2 2 2 2 2 2 3" xfId="6018"/>
    <cellStyle name="Normal 3 5 2 2 2 2 2 2 3 2" xfId="13278"/>
    <cellStyle name="Normal 3 5 2 2 2 2 2 2 3 2 2" xfId="27656"/>
    <cellStyle name="Normal 3 5 2 2 2 2 2 2 3 2 2 2" xfId="56390"/>
    <cellStyle name="Normal 3 5 2 2 2 2 2 2 3 2 3" xfId="42066"/>
    <cellStyle name="Normal 3 5 2 2 2 2 2 2 3 3" xfId="20493"/>
    <cellStyle name="Normal 3 5 2 2 2 2 2 2 3 3 2" xfId="49228"/>
    <cellStyle name="Normal 3 5 2 2 2 2 2 2 3 4" xfId="34904"/>
    <cellStyle name="Normal 3 5 2 2 2 2 2 2 4" xfId="9691"/>
    <cellStyle name="Normal 3 5 2 2 2 2 2 2 4 2" xfId="24074"/>
    <cellStyle name="Normal 3 5 2 2 2 2 2 2 4 2 2" xfId="52809"/>
    <cellStyle name="Normal 3 5 2 2 2 2 2 2 4 3" xfId="38485"/>
    <cellStyle name="Normal 3 5 2 2 2 2 2 2 5" xfId="16911"/>
    <cellStyle name="Normal 3 5 2 2 2 2 2 2 5 2" xfId="45647"/>
    <cellStyle name="Normal 3 5 2 2 2 2 2 2 6" xfId="31323"/>
    <cellStyle name="Normal 3 5 2 2 2 2 2 3" xfId="3253"/>
    <cellStyle name="Normal 3 5 2 2 2 2 2 3 2" xfId="6913"/>
    <cellStyle name="Normal 3 5 2 2 2 2 2 3 2 2" xfId="14173"/>
    <cellStyle name="Normal 3 5 2 2 2 2 2 3 2 2 2" xfId="28551"/>
    <cellStyle name="Normal 3 5 2 2 2 2 2 3 2 2 2 2" xfId="57285"/>
    <cellStyle name="Normal 3 5 2 2 2 2 2 3 2 2 3" xfId="42961"/>
    <cellStyle name="Normal 3 5 2 2 2 2 2 3 2 3" xfId="21388"/>
    <cellStyle name="Normal 3 5 2 2 2 2 2 3 2 3 2" xfId="50123"/>
    <cellStyle name="Normal 3 5 2 2 2 2 2 3 2 4" xfId="35799"/>
    <cellStyle name="Normal 3 5 2 2 2 2 2 3 3" xfId="10586"/>
    <cellStyle name="Normal 3 5 2 2 2 2 2 3 3 2" xfId="24969"/>
    <cellStyle name="Normal 3 5 2 2 2 2 2 3 3 2 2" xfId="53704"/>
    <cellStyle name="Normal 3 5 2 2 2 2 2 3 3 3" xfId="39380"/>
    <cellStyle name="Normal 3 5 2 2 2 2 2 3 4" xfId="17806"/>
    <cellStyle name="Normal 3 5 2 2 2 2 2 3 4 2" xfId="46542"/>
    <cellStyle name="Normal 3 5 2 2 2 2 2 3 5" xfId="32218"/>
    <cellStyle name="Normal 3 5 2 2 2 2 2 4" xfId="5118"/>
    <cellStyle name="Normal 3 5 2 2 2 2 2 4 2" xfId="12383"/>
    <cellStyle name="Normal 3 5 2 2 2 2 2 4 2 2" xfId="26761"/>
    <cellStyle name="Normal 3 5 2 2 2 2 2 4 2 2 2" xfId="55495"/>
    <cellStyle name="Normal 3 5 2 2 2 2 2 4 2 3" xfId="41171"/>
    <cellStyle name="Normal 3 5 2 2 2 2 2 4 3" xfId="19598"/>
    <cellStyle name="Normal 3 5 2 2 2 2 2 4 3 2" xfId="48333"/>
    <cellStyle name="Normal 3 5 2 2 2 2 2 4 4" xfId="34009"/>
    <cellStyle name="Normal 3 5 2 2 2 2 2 5" xfId="8790"/>
    <cellStyle name="Normal 3 5 2 2 2 2 2 5 2" xfId="23179"/>
    <cellStyle name="Normal 3 5 2 2 2 2 2 5 2 2" xfId="51914"/>
    <cellStyle name="Normal 3 5 2 2 2 2 2 5 3" xfId="37590"/>
    <cellStyle name="Normal 3 5 2 2 2 2 2 6" xfId="16016"/>
    <cellStyle name="Normal 3 5 2 2 2 2 2 6 2" xfId="44752"/>
    <cellStyle name="Normal 3 5 2 2 2 2 2 7" xfId="30428"/>
    <cellStyle name="Normal 3 5 2 2 2 2 3" xfId="1910"/>
    <cellStyle name="Normal 3 5 2 2 2 2 3 2" xfId="3702"/>
    <cellStyle name="Normal 3 5 2 2 2 2 3 2 2" xfId="7361"/>
    <cellStyle name="Normal 3 5 2 2 2 2 3 2 2 2" xfId="14621"/>
    <cellStyle name="Normal 3 5 2 2 2 2 3 2 2 2 2" xfId="28999"/>
    <cellStyle name="Normal 3 5 2 2 2 2 3 2 2 2 2 2" xfId="57733"/>
    <cellStyle name="Normal 3 5 2 2 2 2 3 2 2 2 3" xfId="43409"/>
    <cellStyle name="Normal 3 5 2 2 2 2 3 2 2 3" xfId="21836"/>
    <cellStyle name="Normal 3 5 2 2 2 2 3 2 2 3 2" xfId="50571"/>
    <cellStyle name="Normal 3 5 2 2 2 2 3 2 2 4" xfId="36247"/>
    <cellStyle name="Normal 3 5 2 2 2 2 3 2 3" xfId="11034"/>
    <cellStyle name="Normal 3 5 2 2 2 2 3 2 3 2" xfId="25417"/>
    <cellStyle name="Normal 3 5 2 2 2 2 3 2 3 2 2" xfId="54152"/>
    <cellStyle name="Normal 3 5 2 2 2 2 3 2 3 3" xfId="39828"/>
    <cellStyle name="Normal 3 5 2 2 2 2 3 2 4" xfId="18254"/>
    <cellStyle name="Normal 3 5 2 2 2 2 3 2 4 2" xfId="46990"/>
    <cellStyle name="Normal 3 5 2 2 2 2 3 2 5" xfId="32666"/>
    <cellStyle name="Normal 3 5 2 2 2 2 3 3" xfId="5571"/>
    <cellStyle name="Normal 3 5 2 2 2 2 3 3 2" xfId="12831"/>
    <cellStyle name="Normal 3 5 2 2 2 2 3 3 2 2" xfId="27209"/>
    <cellStyle name="Normal 3 5 2 2 2 2 3 3 2 2 2" xfId="55943"/>
    <cellStyle name="Normal 3 5 2 2 2 2 3 3 2 3" xfId="41619"/>
    <cellStyle name="Normal 3 5 2 2 2 2 3 3 3" xfId="20046"/>
    <cellStyle name="Normal 3 5 2 2 2 2 3 3 3 2" xfId="48781"/>
    <cellStyle name="Normal 3 5 2 2 2 2 3 3 4" xfId="34457"/>
    <cellStyle name="Normal 3 5 2 2 2 2 3 4" xfId="9244"/>
    <cellStyle name="Normal 3 5 2 2 2 2 3 4 2" xfId="23627"/>
    <cellStyle name="Normal 3 5 2 2 2 2 3 4 2 2" xfId="52362"/>
    <cellStyle name="Normal 3 5 2 2 2 2 3 4 3" xfId="38038"/>
    <cellStyle name="Normal 3 5 2 2 2 2 3 5" xfId="16464"/>
    <cellStyle name="Normal 3 5 2 2 2 2 3 5 2" xfId="45200"/>
    <cellStyle name="Normal 3 5 2 2 2 2 3 6" xfId="30876"/>
    <cellStyle name="Normal 3 5 2 2 2 2 4" xfId="2806"/>
    <cellStyle name="Normal 3 5 2 2 2 2 4 2" xfId="6466"/>
    <cellStyle name="Normal 3 5 2 2 2 2 4 2 2" xfId="13726"/>
    <cellStyle name="Normal 3 5 2 2 2 2 4 2 2 2" xfId="28104"/>
    <cellStyle name="Normal 3 5 2 2 2 2 4 2 2 2 2" xfId="56838"/>
    <cellStyle name="Normal 3 5 2 2 2 2 4 2 2 3" xfId="42514"/>
    <cellStyle name="Normal 3 5 2 2 2 2 4 2 3" xfId="20941"/>
    <cellStyle name="Normal 3 5 2 2 2 2 4 2 3 2" xfId="49676"/>
    <cellStyle name="Normal 3 5 2 2 2 2 4 2 4" xfId="35352"/>
    <cellStyle name="Normal 3 5 2 2 2 2 4 3" xfId="10139"/>
    <cellStyle name="Normal 3 5 2 2 2 2 4 3 2" xfId="24522"/>
    <cellStyle name="Normal 3 5 2 2 2 2 4 3 2 2" xfId="53257"/>
    <cellStyle name="Normal 3 5 2 2 2 2 4 3 3" xfId="38933"/>
    <cellStyle name="Normal 3 5 2 2 2 2 4 4" xfId="17359"/>
    <cellStyle name="Normal 3 5 2 2 2 2 4 4 2" xfId="46095"/>
    <cellStyle name="Normal 3 5 2 2 2 2 4 5" xfId="31771"/>
    <cellStyle name="Normal 3 5 2 2 2 2 5" xfId="4671"/>
    <cellStyle name="Normal 3 5 2 2 2 2 5 2" xfId="11936"/>
    <cellStyle name="Normal 3 5 2 2 2 2 5 2 2" xfId="26314"/>
    <cellStyle name="Normal 3 5 2 2 2 2 5 2 2 2" xfId="55048"/>
    <cellStyle name="Normal 3 5 2 2 2 2 5 2 3" xfId="40724"/>
    <cellStyle name="Normal 3 5 2 2 2 2 5 3" xfId="19151"/>
    <cellStyle name="Normal 3 5 2 2 2 2 5 3 2" xfId="47886"/>
    <cellStyle name="Normal 3 5 2 2 2 2 5 4" xfId="33562"/>
    <cellStyle name="Normal 3 5 2 2 2 2 6" xfId="8343"/>
    <cellStyle name="Normal 3 5 2 2 2 2 6 2" xfId="22732"/>
    <cellStyle name="Normal 3 5 2 2 2 2 6 2 2" xfId="51467"/>
    <cellStyle name="Normal 3 5 2 2 2 2 6 3" xfId="37143"/>
    <cellStyle name="Normal 3 5 2 2 2 2 7" xfId="15569"/>
    <cellStyle name="Normal 3 5 2 2 2 2 7 2" xfId="44305"/>
    <cellStyle name="Normal 3 5 2 2 2 2 8" xfId="29981"/>
    <cellStyle name="Normal 3 5 2 2 2 3" xfId="1150"/>
    <cellStyle name="Normal 3 5 2 2 2 3 2" xfId="2133"/>
    <cellStyle name="Normal 3 5 2 2 2 3 2 2" xfId="3925"/>
    <cellStyle name="Normal 3 5 2 2 2 3 2 2 2" xfId="7584"/>
    <cellStyle name="Normal 3 5 2 2 2 3 2 2 2 2" xfId="14844"/>
    <cellStyle name="Normal 3 5 2 2 2 3 2 2 2 2 2" xfId="29222"/>
    <cellStyle name="Normal 3 5 2 2 2 3 2 2 2 2 2 2" xfId="57956"/>
    <cellStyle name="Normal 3 5 2 2 2 3 2 2 2 2 3" xfId="43632"/>
    <cellStyle name="Normal 3 5 2 2 2 3 2 2 2 3" xfId="22059"/>
    <cellStyle name="Normal 3 5 2 2 2 3 2 2 2 3 2" xfId="50794"/>
    <cellStyle name="Normal 3 5 2 2 2 3 2 2 2 4" xfId="36470"/>
    <cellStyle name="Normal 3 5 2 2 2 3 2 2 3" xfId="11257"/>
    <cellStyle name="Normal 3 5 2 2 2 3 2 2 3 2" xfId="25640"/>
    <cellStyle name="Normal 3 5 2 2 2 3 2 2 3 2 2" xfId="54375"/>
    <cellStyle name="Normal 3 5 2 2 2 3 2 2 3 3" xfId="40051"/>
    <cellStyle name="Normal 3 5 2 2 2 3 2 2 4" xfId="18477"/>
    <cellStyle name="Normal 3 5 2 2 2 3 2 2 4 2" xfId="47213"/>
    <cellStyle name="Normal 3 5 2 2 2 3 2 2 5" xfId="32889"/>
    <cellStyle name="Normal 3 5 2 2 2 3 2 3" xfId="5794"/>
    <cellStyle name="Normal 3 5 2 2 2 3 2 3 2" xfId="13054"/>
    <cellStyle name="Normal 3 5 2 2 2 3 2 3 2 2" xfId="27432"/>
    <cellStyle name="Normal 3 5 2 2 2 3 2 3 2 2 2" xfId="56166"/>
    <cellStyle name="Normal 3 5 2 2 2 3 2 3 2 3" xfId="41842"/>
    <cellStyle name="Normal 3 5 2 2 2 3 2 3 3" xfId="20269"/>
    <cellStyle name="Normal 3 5 2 2 2 3 2 3 3 2" xfId="49004"/>
    <cellStyle name="Normal 3 5 2 2 2 3 2 3 4" xfId="34680"/>
    <cellStyle name="Normal 3 5 2 2 2 3 2 4" xfId="9467"/>
    <cellStyle name="Normal 3 5 2 2 2 3 2 4 2" xfId="23850"/>
    <cellStyle name="Normal 3 5 2 2 2 3 2 4 2 2" xfId="52585"/>
    <cellStyle name="Normal 3 5 2 2 2 3 2 4 3" xfId="38261"/>
    <cellStyle name="Normal 3 5 2 2 2 3 2 5" xfId="16687"/>
    <cellStyle name="Normal 3 5 2 2 2 3 2 5 2" xfId="45423"/>
    <cellStyle name="Normal 3 5 2 2 2 3 2 6" xfId="31099"/>
    <cellStyle name="Normal 3 5 2 2 2 3 3" xfId="3029"/>
    <cellStyle name="Normal 3 5 2 2 2 3 3 2" xfId="6689"/>
    <cellStyle name="Normal 3 5 2 2 2 3 3 2 2" xfId="13949"/>
    <cellStyle name="Normal 3 5 2 2 2 3 3 2 2 2" xfId="28327"/>
    <cellStyle name="Normal 3 5 2 2 2 3 3 2 2 2 2" xfId="57061"/>
    <cellStyle name="Normal 3 5 2 2 2 3 3 2 2 3" xfId="42737"/>
    <cellStyle name="Normal 3 5 2 2 2 3 3 2 3" xfId="21164"/>
    <cellStyle name="Normal 3 5 2 2 2 3 3 2 3 2" xfId="49899"/>
    <cellStyle name="Normal 3 5 2 2 2 3 3 2 4" xfId="35575"/>
    <cellStyle name="Normal 3 5 2 2 2 3 3 3" xfId="10362"/>
    <cellStyle name="Normal 3 5 2 2 2 3 3 3 2" xfId="24745"/>
    <cellStyle name="Normal 3 5 2 2 2 3 3 3 2 2" xfId="53480"/>
    <cellStyle name="Normal 3 5 2 2 2 3 3 3 3" xfId="39156"/>
    <cellStyle name="Normal 3 5 2 2 2 3 3 4" xfId="17582"/>
    <cellStyle name="Normal 3 5 2 2 2 3 3 4 2" xfId="46318"/>
    <cellStyle name="Normal 3 5 2 2 2 3 3 5" xfId="31994"/>
    <cellStyle name="Normal 3 5 2 2 2 3 4" xfId="4894"/>
    <cellStyle name="Normal 3 5 2 2 2 3 4 2" xfId="12159"/>
    <cellStyle name="Normal 3 5 2 2 2 3 4 2 2" xfId="26537"/>
    <cellStyle name="Normal 3 5 2 2 2 3 4 2 2 2" xfId="55271"/>
    <cellStyle name="Normal 3 5 2 2 2 3 4 2 3" xfId="40947"/>
    <cellStyle name="Normal 3 5 2 2 2 3 4 3" xfId="19374"/>
    <cellStyle name="Normal 3 5 2 2 2 3 4 3 2" xfId="48109"/>
    <cellStyle name="Normal 3 5 2 2 2 3 4 4" xfId="33785"/>
    <cellStyle name="Normal 3 5 2 2 2 3 5" xfId="8566"/>
    <cellStyle name="Normal 3 5 2 2 2 3 5 2" xfId="22955"/>
    <cellStyle name="Normal 3 5 2 2 2 3 5 2 2" xfId="51690"/>
    <cellStyle name="Normal 3 5 2 2 2 3 5 3" xfId="37366"/>
    <cellStyle name="Normal 3 5 2 2 2 3 6" xfId="15792"/>
    <cellStyle name="Normal 3 5 2 2 2 3 6 2" xfId="44528"/>
    <cellStyle name="Normal 3 5 2 2 2 3 7" xfId="30204"/>
    <cellStyle name="Normal 3 5 2 2 2 4" xfId="1682"/>
    <cellStyle name="Normal 3 5 2 2 2 4 2" xfId="3478"/>
    <cellStyle name="Normal 3 5 2 2 2 4 2 2" xfId="7137"/>
    <cellStyle name="Normal 3 5 2 2 2 4 2 2 2" xfId="14397"/>
    <cellStyle name="Normal 3 5 2 2 2 4 2 2 2 2" xfId="28775"/>
    <cellStyle name="Normal 3 5 2 2 2 4 2 2 2 2 2" xfId="57509"/>
    <cellStyle name="Normal 3 5 2 2 2 4 2 2 2 3" xfId="43185"/>
    <cellStyle name="Normal 3 5 2 2 2 4 2 2 3" xfId="21612"/>
    <cellStyle name="Normal 3 5 2 2 2 4 2 2 3 2" xfId="50347"/>
    <cellStyle name="Normal 3 5 2 2 2 4 2 2 4" xfId="36023"/>
    <cellStyle name="Normal 3 5 2 2 2 4 2 3" xfId="10810"/>
    <cellStyle name="Normal 3 5 2 2 2 4 2 3 2" xfId="25193"/>
    <cellStyle name="Normal 3 5 2 2 2 4 2 3 2 2" xfId="53928"/>
    <cellStyle name="Normal 3 5 2 2 2 4 2 3 3" xfId="39604"/>
    <cellStyle name="Normal 3 5 2 2 2 4 2 4" xfId="18030"/>
    <cellStyle name="Normal 3 5 2 2 2 4 2 4 2" xfId="46766"/>
    <cellStyle name="Normal 3 5 2 2 2 4 2 5" xfId="32442"/>
    <cellStyle name="Normal 3 5 2 2 2 4 3" xfId="5347"/>
    <cellStyle name="Normal 3 5 2 2 2 4 3 2" xfId="12607"/>
    <cellStyle name="Normal 3 5 2 2 2 4 3 2 2" xfId="26985"/>
    <cellStyle name="Normal 3 5 2 2 2 4 3 2 2 2" xfId="55719"/>
    <cellStyle name="Normal 3 5 2 2 2 4 3 2 3" xfId="41395"/>
    <cellStyle name="Normal 3 5 2 2 2 4 3 3" xfId="19822"/>
    <cellStyle name="Normal 3 5 2 2 2 4 3 3 2" xfId="48557"/>
    <cellStyle name="Normal 3 5 2 2 2 4 3 4" xfId="34233"/>
    <cellStyle name="Normal 3 5 2 2 2 4 4" xfId="9020"/>
    <cellStyle name="Normal 3 5 2 2 2 4 4 2" xfId="23403"/>
    <cellStyle name="Normal 3 5 2 2 2 4 4 2 2" xfId="52138"/>
    <cellStyle name="Normal 3 5 2 2 2 4 4 3" xfId="37814"/>
    <cellStyle name="Normal 3 5 2 2 2 4 5" xfId="16240"/>
    <cellStyle name="Normal 3 5 2 2 2 4 5 2" xfId="44976"/>
    <cellStyle name="Normal 3 5 2 2 2 4 6" xfId="30652"/>
    <cellStyle name="Normal 3 5 2 2 2 5" xfId="2582"/>
    <cellStyle name="Normal 3 5 2 2 2 5 2" xfId="6242"/>
    <cellStyle name="Normal 3 5 2 2 2 5 2 2" xfId="13502"/>
    <cellStyle name="Normal 3 5 2 2 2 5 2 2 2" xfId="27880"/>
    <cellStyle name="Normal 3 5 2 2 2 5 2 2 2 2" xfId="56614"/>
    <cellStyle name="Normal 3 5 2 2 2 5 2 2 3" xfId="42290"/>
    <cellStyle name="Normal 3 5 2 2 2 5 2 3" xfId="20717"/>
    <cellStyle name="Normal 3 5 2 2 2 5 2 3 2" xfId="49452"/>
    <cellStyle name="Normal 3 5 2 2 2 5 2 4" xfId="35128"/>
    <cellStyle name="Normal 3 5 2 2 2 5 3" xfId="9915"/>
    <cellStyle name="Normal 3 5 2 2 2 5 3 2" xfId="24298"/>
    <cellStyle name="Normal 3 5 2 2 2 5 3 2 2" xfId="53033"/>
    <cellStyle name="Normal 3 5 2 2 2 5 3 3" xfId="38709"/>
    <cellStyle name="Normal 3 5 2 2 2 5 4" xfId="17135"/>
    <cellStyle name="Normal 3 5 2 2 2 5 4 2" xfId="45871"/>
    <cellStyle name="Normal 3 5 2 2 2 5 5" xfId="31547"/>
    <cellStyle name="Normal 3 5 2 2 2 6" xfId="4445"/>
    <cellStyle name="Normal 3 5 2 2 2 6 2" xfId="11712"/>
    <cellStyle name="Normal 3 5 2 2 2 6 2 2" xfId="26090"/>
    <cellStyle name="Normal 3 5 2 2 2 6 2 2 2" xfId="54824"/>
    <cellStyle name="Normal 3 5 2 2 2 6 2 3" xfId="40500"/>
    <cellStyle name="Normal 3 5 2 2 2 6 3" xfId="18927"/>
    <cellStyle name="Normal 3 5 2 2 2 6 3 2" xfId="47662"/>
    <cellStyle name="Normal 3 5 2 2 2 6 4" xfId="33338"/>
    <cellStyle name="Normal 3 5 2 2 2 7" xfId="8116"/>
    <cellStyle name="Normal 3 5 2 2 2 7 2" xfId="22508"/>
    <cellStyle name="Normal 3 5 2 2 2 7 2 2" xfId="51243"/>
    <cellStyle name="Normal 3 5 2 2 2 7 3" xfId="36919"/>
    <cellStyle name="Normal 3 5 2 2 2 8" xfId="15345"/>
    <cellStyle name="Normal 3 5 2 2 2 8 2" xfId="44081"/>
    <cellStyle name="Normal 3 5 2 2 2 9" xfId="29757"/>
    <cellStyle name="Normal 3 5 2 2 3" xfId="813"/>
    <cellStyle name="Normal 3 5 2 2 3 2" xfId="1262"/>
    <cellStyle name="Normal 3 5 2 2 3 2 2" xfId="2245"/>
    <cellStyle name="Normal 3 5 2 2 3 2 2 2" xfId="4037"/>
    <cellStyle name="Normal 3 5 2 2 3 2 2 2 2" xfId="7696"/>
    <cellStyle name="Normal 3 5 2 2 3 2 2 2 2 2" xfId="14956"/>
    <cellStyle name="Normal 3 5 2 2 3 2 2 2 2 2 2" xfId="29334"/>
    <cellStyle name="Normal 3 5 2 2 3 2 2 2 2 2 2 2" xfId="58068"/>
    <cellStyle name="Normal 3 5 2 2 3 2 2 2 2 2 3" xfId="43744"/>
    <cellStyle name="Normal 3 5 2 2 3 2 2 2 2 3" xfId="22171"/>
    <cellStyle name="Normal 3 5 2 2 3 2 2 2 2 3 2" xfId="50906"/>
    <cellStyle name="Normal 3 5 2 2 3 2 2 2 2 4" xfId="36582"/>
    <cellStyle name="Normal 3 5 2 2 3 2 2 2 3" xfId="11369"/>
    <cellStyle name="Normal 3 5 2 2 3 2 2 2 3 2" xfId="25752"/>
    <cellStyle name="Normal 3 5 2 2 3 2 2 2 3 2 2" xfId="54487"/>
    <cellStyle name="Normal 3 5 2 2 3 2 2 2 3 3" xfId="40163"/>
    <cellStyle name="Normal 3 5 2 2 3 2 2 2 4" xfId="18589"/>
    <cellStyle name="Normal 3 5 2 2 3 2 2 2 4 2" xfId="47325"/>
    <cellStyle name="Normal 3 5 2 2 3 2 2 2 5" xfId="33001"/>
    <cellStyle name="Normal 3 5 2 2 3 2 2 3" xfId="5906"/>
    <cellStyle name="Normal 3 5 2 2 3 2 2 3 2" xfId="13166"/>
    <cellStyle name="Normal 3 5 2 2 3 2 2 3 2 2" xfId="27544"/>
    <cellStyle name="Normal 3 5 2 2 3 2 2 3 2 2 2" xfId="56278"/>
    <cellStyle name="Normal 3 5 2 2 3 2 2 3 2 3" xfId="41954"/>
    <cellStyle name="Normal 3 5 2 2 3 2 2 3 3" xfId="20381"/>
    <cellStyle name="Normal 3 5 2 2 3 2 2 3 3 2" xfId="49116"/>
    <cellStyle name="Normal 3 5 2 2 3 2 2 3 4" xfId="34792"/>
    <cellStyle name="Normal 3 5 2 2 3 2 2 4" xfId="9579"/>
    <cellStyle name="Normal 3 5 2 2 3 2 2 4 2" xfId="23962"/>
    <cellStyle name="Normal 3 5 2 2 3 2 2 4 2 2" xfId="52697"/>
    <cellStyle name="Normal 3 5 2 2 3 2 2 4 3" xfId="38373"/>
    <cellStyle name="Normal 3 5 2 2 3 2 2 5" xfId="16799"/>
    <cellStyle name="Normal 3 5 2 2 3 2 2 5 2" xfId="45535"/>
    <cellStyle name="Normal 3 5 2 2 3 2 2 6" xfId="31211"/>
    <cellStyle name="Normal 3 5 2 2 3 2 3" xfId="3141"/>
    <cellStyle name="Normal 3 5 2 2 3 2 3 2" xfId="6801"/>
    <cellStyle name="Normal 3 5 2 2 3 2 3 2 2" xfId="14061"/>
    <cellStyle name="Normal 3 5 2 2 3 2 3 2 2 2" xfId="28439"/>
    <cellStyle name="Normal 3 5 2 2 3 2 3 2 2 2 2" xfId="57173"/>
    <cellStyle name="Normal 3 5 2 2 3 2 3 2 2 3" xfId="42849"/>
    <cellStyle name="Normal 3 5 2 2 3 2 3 2 3" xfId="21276"/>
    <cellStyle name="Normal 3 5 2 2 3 2 3 2 3 2" xfId="50011"/>
    <cellStyle name="Normal 3 5 2 2 3 2 3 2 4" xfId="35687"/>
    <cellStyle name="Normal 3 5 2 2 3 2 3 3" xfId="10474"/>
    <cellStyle name="Normal 3 5 2 2 3 2 3 3 2" xfId="24857"/>
    <cellStyle name="Normal 3 5 2 2 3 2 3 3 2 2" xfId="53592"/>
    <cellStyle name="Normal 3 5 2 2 3 2 3 3 3" xfId="39268"/>
    <cellStyle name="Normal 3 5 2 2 3 2 3 4" xfId="17694"/>
    <cellStyle name="Normal 3 5 2 2 3 2 3 4 2" xfId="46430"/>
    <cellStyle name="Normal 3 5 2 2 3 2 3 5" xfId="32106"/>
    <cellStyle name="Normal 3 5 2 2 3 2 4" xfId="5006"/>
    <cellStyle name="Normal 3 5 2 2 3 2 4 2" xfId="12271"/>
    <cellStyle name="Normal 3 5 2 2 3 2 4 2 2" xfId="26649"/>
    <cellStyle name="Normal 3 5 2 2 3 2 4 2 2 2" xfId="55383"/>
    <cellStyle name="Normal 3 5 2 2 3 2 4 2 3" xfId="41059"/>
    <cellStyle name="Normal 3 5 2 2 3 2 4 3" xfId="19486"/>
    <cellStyle name="Normal 3 5 2 2 3 2 4 3 2" xfId="48221"/>
    <cellStyle name="Normal 3 5 2 2 3 2 4 4" xfId="33897"/>
    <cellStyle name="Normal 3 5 2 2 3 2 5" xfId="8678"/>
    <cellStyle name="Normal 3 5 2 2 3 2 5 2" xfId="23067"/>
    <cellStyle name="Normal 3 5 2 2 3 2 5 2 2" xfId="51802"/>
    <cellStyle name="Normal 3 5 2 2 3 2 5 3" xfId="37478"/>
    <cellStyle name="Normal 3 5 2 2 3 2 6" xfId="15904"/>
    <cellStyle name="Normal 3 5 2 2 3 2 6 2" xfId="44640"/>
    <cellStyle name="Normal 3 5 2 2 3 2 7" xfId="30316"/>
    <cellStyle name="Normal 3 5 2 2 3 3" xfId="1798"/>
    <cellStyle name="Normal 3 5 2 2 3 3 2" xfId="3590"/>
    <cellStyle name="Normal 3 5 2 2 3 3 2 2" xfId="7249"/>
    <cellStyle name="Normal 3 5 2 2 3 3 2 2 2" xfId="14509"/>
    <cellStyle name="Normal 3 5 2 2 3 3 2 2 2 2" xfId="28887"/>
    <cellStyle name="Normal 3 5 2 2 3 3 2 2 2 2 2" xfId="57621"/>
    <cellStyle name="Normal 3 5 2 2 3 3 2 2 2 3" xfId="43297"/>
    <cellStyle name="Normal 3 5 2 2 3 3 2 2 3" xfId="21724"/>
    <cellStyle name="Normal 3 5 2 2 3 3 2 2 3 2" xfId="50459"/>
    <cellStyle name="Normal 3 5 2 2 3 3 2 2 4" xfId="36135"/>
    <cellStyle name="Normal 3 5 2 2 3 3 2 3" xfId="10922"/>
    <cellStyle name="Normal 3 5 2 2 3 3 2 3 2" xfId="25305"/>
    <cellStyle name="Normal 3 5 2 2 3 3 2 3 2 2" xfId="54040"/>
    <cellStyle name="Normal 3 5 2 2 3 3 2 3 3" xfId="39716"/>
    <cellStyle name="Normal 3 5 2 2 3 3 2 4" xfId="18142"/>
    <cellStyle name="Normal 3 5 2 2 3 3 2 4 2" xfId="46878"/>
    <cellStyle name="Normal 3 5 2 2 3 3 2 5" xfId="32554"/>
    <cellStyle name="Normal 3 5 2 2 3 3 3" xfId="5459"/>
    <cellStyle name="Normal 3 5 2 2 3 3 3 2" xfId="12719"/>
    <cellStyle name="Normal 3 5 2 2 3 3 3 2 2" xfId="27097"/>
    <cellStyle name="Normal 3 5 2 2 3 3 3 2 2 2" xfId="55831"/>
    <cellStyle name="Normal 3 5 2 2 3 3 3 2 3" xfId="41507"/>
    <cellStyle name="Normal 3 5 2 2 3 3 3 3" xfId="19934"/>
    <cellStyle name="Normal 3 5 2 2 3 3 3 3 2" xfId="48669"/>
    <cellStyle name="Normal 3 5 2 2 3 3 3 4" xfId="34345"/>
    <cellStyle name="Normal 3 5 2 2 3 3 4" xfId="9132"/>
    <cellStyle name="Normal 3 5 2 2 3 3 4 2" xfId="23515"/>
    <cellStyle name="Normal 3 5 2 2 3 3 4 2 2" xfId="52250"/>
    <cellStyle name="Normal 3 5 2 2 3 3 4 3" xfId="37926"/>
    <cellStyle name="Normal 3 5 2 2 3 3 5" xfId="16352"/>
    <cellStyle name="Normal 3 5 2 2 3 3 5 2" xfId="45088"/>
    <cellStyle name="Normal 3 5 2 2 3 3 6" xfId="30764"/>
    <cellStyle name="Normal 3 5 2 2 3 4" xfId="2694"/>
    <cellStyle name="Normal 3 5 2 2 3 4 2" xfId="6354"/>
    <cellStyle name="Normal 3 5 2 2 3 4 2 2" xfId="13614"/>
    <cellStyle name="Normal 3 5 2 2 3 4 2 2 2" xfId="27992"/>
    <cellStyle name="Normal 3 5 2 2 3 4 2 2 2 2" xfId="56726"/>
    <cellStyle name="Normal 3 5 2 2 3 4 2 2 3" xfId="42402"/>
    <cellStyle name="Normal 3 5 2 2 3 4 2 3" xfId="20829"/>
    <cellStyle name="Normal 3 5 2 2 3 4 2 3 2" xfId="49564"/>
    <cellStyle name="Normal 3 5 2 2 3 4 2 4" xfId="35240"/>
    <cellStyle name="Normal 3 5 2 2 3 4 3" xfId="10027"/>
    <cellStyle name="Normal 3 5 2 2 3 4 3 2" xfId="24410"/>
    <cellStyle name="Normal 3 5 2 2 3 4 3 2 2" xfId="53145"/>
    <cellStyle name="Normal 3 5 2 2 3 4 3 3" xfId="38821"/>
    <cellStyle name="Normal 3 5 2 2 3 4 4" xfId="17247"/>
    <cellStyle name="Normal 3 5 2 2 3 4 4 2" xfId="45983"/>
    <cellStyle name="Normal 3 5 2 2 3 4 5" xfId="31659"/>
    <cellStyle name="Normal 3 5 2 2 3 5" xfId="4558"/>
    <cellStyle name="Normal 3 5 2 2 3 5 2" xfId="11824"/>
    <cellStyle name="Normal 3 5 2 2 3 5 2 2" xfId="26202"/>
    <cellStyle name="Normal 3 5 2 2 3 5 2 2 2" xfId="54936"/>
    <cellStyle name="Normal 3 5 2 2 3 5 2 3" xfId="40612"/>
    <cellStyle name="Normal 3 5 2 2 3 5 3" xfId="19039"/>
    <cellStyle name="Normal 3 5 2 2 3 5 3 2" xfId="47774"/>
    <cellStyle name="Normal 3 5 2 2 3 5 4" xfId="33450"/>
    <cellStyle name="Normal 3 5 2 2 3 6" xfId="8231"/>
    <cellStyle name="Normal 3 5 2 2 3 6 2" xfId="22620"/>
    <cellStyle name="Normal 3 5 2 2 3 6 2 2" xfId="51355"/>
    <cellStyle name="Normal 3 5 2 2 3 6 3" xfId="37031"/>
    <cellStyle name="Normal 3 5 2 2 3 7" xfId="15457"/>
    <cellStyle name="Normal 3 5 2 2 3 7 2" xfId="44193"/>
    <cellStyle name="Normal 3 5 2 2 3 8" xfId="29869"/>
    <cellStyle name="Normal 3 5 2 2 4" xfId="1038"/>
    <cellStyle name="Normal 3 5 2 2 4 2" xfId="2021"/>
    <cellStyle name="Normal 3 5 2 2 4 2 2" xfId="3813"/>
    <cellStyle name="Normal 3 5 2 2 4 2 2 2" xfId="7472"/>
    <cellStyle name="Normal 3 5 2 2 4 2 2 2 2" xfId="14732"/>
    <cellStyle name="Normal 3 5 2 2 4 2 2 2 2 2" xfId="29110"/>
    <cellStyle name="Normal 3 5 2 2 4 2 2 2 2 2 2" xfId="57844"/>
    <cellStyle name="Normal 3 5 2 2 4 2 2 2 2 3" xfId="43520"/>
    <cellStyle name="Normal 3 5 2 2 4 2 2 2 3" xfId="21947"/>
    <cellStyle name="Normal 3 5 2 2 4 2 2 2 3 2" xfId="50682"/>
    <cellStyle name="Normal 3 5 2 2 4 2 2 2 4" xfId="36358"/>
    <cellStyle name="Normal 3 5 2 2 4 2 2 3" xfId="11145"/>
    <cellStyle name="Normal 3 5 2 2 4 2 2 3 2" xfId="25528"/>
    <cellStyle name="Normal 3 5 2 2 4 2 2 3 2 2" xfId="54263"/>
    <cellStyle name="Normal 3 5 2 2 4 2 2 3 3" xfId="39939"/>
    <cellStyle name="Normal 3 5 2 2 4 2 2 4" xfId="18365"/>
    <cellStyle name="Normal 3 5 2 2 4 2 2 4 2" xfId="47101"/>
    <cellStyle name="Normal 3 5 2 2 4 2 2 5" xfId="32777"/>
    <cellStyle name="Normal 3 5 2 2 4 2 3" xfId="5682"/>
    <cellStyle name="Normal 3 5 2 2 4 2 3 2" xfId="12942"/>
    <cellStyle name="Normal 3 5 2 2 4 2 3 2 2" xfId="27320"/>
    <cellStyle name="Normal 3 5 2 2 4 2 3 2 2 2" xfId="56054"/>
    <cellStyle name="Normal 3 5 2 2 4 2 3 2 3" xfId="41730"/>
    <cellStyle name="Normal 3 5 2 2 4 2 3 3" xfId="20157"/>
    <cellStyle name="Normal 3 5 2 2 4 2 3 3 2" xfId="48892"/>
    <cellStyle name="Normal 3 5 2 2 4 2 3 4" xfId="34568"/>
    <cellStyle name="Normal 3 5 2 2 4 2 4" xfId="9355"/>
    <cellStyle name="Normal 3 5 2 2 4 2 4 2" xfId="23738"/>
    <cellStyle name="Normal 3 5 2 2 4 2 4 2 2" xfId="52473"/>
    <cellStyle name="Normal 3 5 2 2 4 2 4 3" xfId="38149"/>
    <cellStyle name="Normal 3 5 2 2 4 2 5" xfId="16575"/>
    <cellStyle name="Normal 3 5 2 2 4 2 5 2" xfId="45311"/>
    <cellStyle name="Normal 3 5 2 2 4 2 6" xfId="30987"/>
    <cellStyle name="Normal 3 5 2 2 4 3" xfId="2917"/>
    <cellStyle name="Normal 3 5 2 2 4 3 2" xfId="6577"/>
    <cellStyle name="Normal 3 5 2 2 4 3 2 2" xfId="13837"/>
    <cellStyle name="Normal 3 5 2 2 4 3 2 2 2" xfId="28215"/>
    <cellStyle name="Normal 3 5 2 2 4 3 2 2 2 2" xfId="56949"/>
    <cellStyle name="Normal 3 5 2 2 4 3 2 2 3" xfId="42625"/>
    <cellStyle name="Normal 3 5 2 2 4 3 2 3" xfId="21052"/>
    <cellStyle name="Normal 3 5 2 2 4 3 2 3 2" xfId="49787"/>
    <cellStyle name="Normal 3 5 2 2 4 3 2 4" xfId="35463"/>
    <cellStyle name="Normal 3 5 2 2 4 3 3" xfId="10250"/>
    <cellStyle name="Normal 3 5 2 2 4 3 3 2" xfId="24633"/>
    <cellStyle name="Normal 3 5 2 2 4 3 3 2 2" xfId="53368"/>
    <cellStyle name="Normal 3 5 2 2 4 3 3 3" xfId="39044"/>
    <cellStyle name="Normal 3 5 2 2 4 3 4" xfId="17470"/>
    <cellStyle name="Normal 3 5 2 2 4 3 4 2" xfId="46206"/>
    <cellStyle name="Normal 3 5 2 2 4 3 5" xfId="31882"/>
    <cellStyle name="Normal 3 5 2 2 4 4" xfId="4782"/>
    <cellStyle name="Normal 3 5 2 2 4 4 2" xfId="12047"/>
    <cellStyle name="Normal 3 5 2 2 4 4 2 2" xfId="26425"/>
    <cellStyle name="Normal 3 5 2 2 4 4 2 2 2" xfId="55159"/>
    <cellStyle name="Normal 3 5 2 2 4 4 2 3" xfId="40835"/>
    <cellStyle name="Normal 3 5 2 2 4 4 3" xfId="19262"/>
    <cellStyle name="Normal 3 5 2 2 4 4 3 2" xfId="47997"/>
    <cellStyle name="Normal 3 5 2 2 4 4 4" xfId="33673"/>
    <cellStyle name="Normal 3 5 2 2 4 5" xfId="8454"/>
    <cellStyle name="Normal 3 5 2 2 4 5 2" xfId="22843"/>
    <cellStyle name="Normal 3 5 2 2 4 5 2 2" xfId="51578"/>
    <cellStyle name="Normal 3 5 2 2 4 5 3" xfId="37254"/>
    <cellStyle name="Normal 3 5 2 2 4 6" xfId="15680"/>
    <cellStyle name="Normal 3 5 2 2 4 6 2" xfId="44416"/>
    <cellStyle name="Normal 3 5 2 2 4 7" xfId="30092"/>
    <cellStyle name="Normal 3 5 2 2 5" xfId="1562"/>
    <cellStyle name="Normal 3 5 2 2 5 2" xfId="3366"/>
    <cellStyle name="Normal 3 5 2 2 5 2 2" xfId="7025"/>
    <cellStyle name="Normal 3 5 2 2 5 2 2 2" xfId="14285"/>
    <cellStyle name="Normal 3 5 2 2 5 2 2 2 2" xfId="28663"/>
    <cellStyle name="Normal 3 5 2 2 5 2 2 2 2 2" xfId="57397"/>
    <cellStyle name="Normal 3 5 2 2 5 2 2 2 3" xfId="43073"/>
    <cellStyle name="Normal 3 5 2 2 5 2 2 3" xfId="21500"/>
    <cellStyle name="Normal 3 5 2 2 5 2 2 3 2" xfId="50235"/>
    <cellStyle name="Normal 3 5 2 2 5 2 2 4" xfId="35911"/>
    <cellStyle name="Normal 3 5 2 2 5 2 3" xfId="10698"/>
    <cellStyle name="Normal 3 5 2 2 5 2 3 2" xfId="25081"/>
    <cellStyle name="Normal 3 5 2 2 5 2 3 2 2" xfId="53816"/>
    <cellStyle name="Normal 3 5 2 2 5 2 3 3" xfId="39492"/>
    <cellStyle name="Normal 3 5 2 2 5 2 4" xfId="17918"/>
    <cellStyle name="Normal 3 5 2 2 5 2 4 2" xfId="46654"/>
    <cellStyle name="Normal 3 5 2 2 5 2 5" xfId="32330"/>
    <cellStyle name="Normal 3 5 2 2 5 3" xfId="5235"/>
    <cellStyle name="Normal 3 5 2 2 5 3 2" xfId="12495"/>
    <cellStyle name="Normal 3 5 2 2 5 3 2 2" xfId="26873"/>
    <cellStyle name="Normal 3 5 2 2 5 3 2 2 2" xfId="55607"/>
    <cellStyle name="Normal 3 5 2 2 5 3 2 3" xfId="41283"/>
    <cellStyle name="Normal 3 5 2 2 5 3 3" xfId="19710"/>
    <cellStyle name="Normal 3 5 2 2 5 3 3 2" xfId="48445"/>
    <cellStyle name="Normal 3 5 2 2 5 3 4" xfId="34121"/>
    <cellStyle name="Normal 3 5 2 2 5 4" xfId="8908"/>
    <cellStyle name="Normal 3 5 2 2 5 4 2" xfId="23291"/>
    <cellStyle name="Normal 3 5 2 2 5 4 2 2" xfId="52026"/>
    <cellStyle name="Normal 3 5 2 2 5 4 3" xfId="37702"/>
    <cellStyle name="Normal 3 5 2 2 5 5" xfId="16128"/>
    <cellStyle name="Normal 3 5 2 2 5 5 2" xfId="44864"/>
    <cellStyle name="Normal 3 5 2 2 5 6" xfId="30540"/>
    <cellStyle name="Normal 3 5 2 2 6" xfId="2470"/>
    <cellStyle name="Normal 3 5 2 2 6 2" xfId="6130"/>
    <cellStyle name="Normal 3 5 2 2 6 2 2" xfId="13390"/>
    <cellStyle name="Normal 3 5 2 2 6 2 2 2" xfId="27768"/>
    <cellStyle name="Normal 3 5 2 2 6 2 2 2 2" xfId="56502"/>
    <cellStyle name="Normal 3 5 2 2 6 2 2 3" xfId="42178"/>
    <cellStyle name="Normal 3 5 2 2 6 2 3" xfId="20605"/>
    <cellStyle name="Normal 3 5 2 2 6 2 3 2" xfId="49340"/>
    <cellStyle name="Normal 3 5 2 2 6 2 4" xfId="35016"/>
    <cellStyle name="Normal 3 5 2 2 6 3" xfId="9803"/>
    <cellStyle name="Normal 3 5 2 2 6 3 2" xfId="24186"/>
    <cellStyle name="Normal 3 5 2 2 6 3 2 2" xfId="52921"/>
    <cellStyle name="Normal 3 5 2 2 6 3 3" xfId="38597"/>
    <cellStyle name="Normal 3 5 2 2 6 4" xfId="17023"/>
    <cellStyle name="Normal 3 5 2 2 6 4 2" xfId="45759"/>
    <cellStyle name="Normal 3 5 2 2 6 5" xfId="31435"/>
    <cellStyle name="Normal 3 5 2 2 7" xfId="4329"/>
    <cellStyle name="Normal 3 5 2 2 7 2" xfId="11599"/>
    <cellStyle name="Normal 3 5 2 2 7 2 2" xfId="25978"/>
    <cellStyle name="Normal 3 5 2 2 7 2 2 2" xfId="54712"/>
    <cellStyle name="Normal 3 5 2 2 7 2 3" xfId="40388"/>
    <cellStyle name="Normal 3 5 2 2 7 3" xfId="18815"/>
    <cellStyle name="Normal 3 5 2 2 7 3 2" xfId="47550"/>
    <cellStyle name="Normal 3 5 2 2 7 4" xfId="33226"/>
    <cellStyle name="Normal 3 5 2 2 8" xfId="7998"/>
    <cellStyle name="Normal 3 5 2 2 8 2" xfId="22396"/>
    <cellStyle name="Normal 3 5 2 2 8 2 2" xfId="51131"/>
    <cellStyle name="Normal 3 5 2 2 8 3" xfId="36807"/>
    <cellStyle name="Normal 3 5 2 2 9" xfId="15233"/>
    <cellStyle name="Normal 3 5 2 2 9 2" xfId="43969"/>
    <cellStyle name="Normal 3 5 2 3" xfId="594"/>
    <cellStyle name="Normal 3 5 2 3 2" xfId="871"/>
    <cellStyle name="Normal 3 5 2 3 2 2" xfId="1318"/>
    <cellStyle name="Normal 3 5 2 3 2 2 2" xfId="2301"/>
    <cellStyle name="Normal 3 5 2 3 2 2 2 2" xfId="4093"/>
    <cellStyle name="Normal 3 5 2 3 2 2 2 2 2" xfId="7752"/>
    <cellStyle name="Normal 3 5 2 3 2 2 2 2 2 2" xfId="15012"/>
    <cellStyle name="Normal 3 5 2 3 2 2 2 2 2 2 2" xfId="29390"/>
    <cellStyle name="Normal 3 5 2 3 2 2 2 2 2 2 2 2" xfId="58124"/>
    <cellStyle name="Normal 3 5 2 3 2 2 2 2 2 2 3" xfId="43800"/>
    <cellStyle name="Normal 3 5 2 3 2 2 2 2 2 3" xfId="22227"/>
    <cellStyle name="Normal 3 5 2 3 2 2 2 2 2 3 2" xfId="50962"/>
    <cellStyle name="Normal 3 5 2 3 2 2 2 2 2 4" xfId="36638"/>
    <cellStyle name="Normal 3 5 2 3 2 2 2 2 3" xfId="11425"/>
    <cellStyle name="Normal 3 5 2 3 2 2 2 2 3 2" xfId="25808"/>
    <cellStyle name="Normal 3 5 2 3 2 2 2 2 3 2 2" xfId="54543"/>
    <cellStyle name="Normal 3 5 2 3 2 2 2 2 3 3" xfId="40219"/>
    <cellStyle name="Normal 3 5 2 3 2 2 2 2 4" xfId="18645"/>
    <cellStyle name="Normal 3 5 2 3 2 2 2 2 4 2" xfId="47381"/>
    <cellStyle name="Normal 3 5 2 3 2 2 2 2 5" xfId="33057"/>
    <cellStyle name="Normal 3 5 2 3 2 2 2 3" xfId="5962"/>
    <cellStyle name="Normal 3 5 2 3 2 2 2 3 2" xfId="13222"/>
    <cellStyle name="Normal 3 5 2 3 2 2 2 3 2 2" xfId="27600"/>
    <cellStyle name="Normal 3 5 2 3 2 2 2 3 2 2 2" xfId="56334"/>
    <cellStyle name="Normal 3 5 2 3 2 2 2 3 2 3" xfId="42010"/>
    <cellStyle name="Normal 3 5 2 3 2 2 2 3 3" xfId="20437"/>
    <cellStyle name="Normal 3 5 2 3 2 2 2 3 3 2" xfId="49172"/>
    <cellStyle name="Normal 3 5 2 3 2 2 2 3 4" xfId="34848"/>
    <cellStyle name="Normal 3 5 2 3 2 2 2 4" xfId="9635"/>
    <cellStyle name="Normal 3 5 2 3 2 2 2 4 2" xfId="24018"/>
    <cellStyle name="Normal 3 5 2 3 2 2 2 4 2 2" xfId="52753"/>
    <cellStyle name="Normal 3 5 2 3 2 2 2 4 3" xfId="38429"/>
    <cellStyle name="Normal 3 5 2 3 2 2 2 5" xfId="16855"/>
    <cellStyle name="Normal 3 5 2 3 2 2 2 5 2" xfId="45591"/>
    <cellStyle name="Normal 3 5 2 3 2 2 2 6" xfId="31267"/>
    <cellStyle name="Normal 3 5 2 3 2 2 3" xfId="3197"/>
    <cellStyle name="Normal 3 5 2 3 2 2 3 2" xfId="6857"/>
    <cellStyle name="Normal 3 5 2 3 2 2 3 2 2" xfId="14117"/>
    <cellStyle name="Normal 3 5 2 3 2 2 3 2 2 2" xfId="28495"/>
    <cellStyle name="Normal 3 5 2 3 2 2 3 2 2 2 2" xfId="57229"/>
    <cellStyle name="Normal 3 5 2 3 2 2 3 2 2 3" xfId="42905"/>
    <cellStyle name="Normal 3 5 2 3 2 2 3 2 3" xfId="21332"/>
    <cellStyle name="Normal 3 5 2 3 2 2 3 2 3 2" xfId="50067"/>
    <cellStyle name="Normal 3 5 2 3 2 2 3 2 4" xfId="35743"/>
    <cellStyle name="Normal 3 5 2 3 2 2 3 3" xfId="10530"/>
    <cellStyle name="Normal 3 5 2 3 2 2 3 3 2" xfId="24913"/>
    <cellStyle name="Normal 3 5 2 3 2 2 3 3 2 2" xfId="53648"/>
    <cellStyle name="Normal 3 5 2 3 2 2 3 3 3" xfId="39324"/>
    <cellStyle name="Normal 3 5 2 3 2 2 3 4" xfId="17750"/>
    <cellStyle name="Normal 3 5 2 3 2 2 3 4 2" xfId="46486"/>
    <cellStyle name="Normal 3 5 2 3 2 2 3 5" xfId="32162"/>
    <cellStyle name="Normal 3 5 2 3 2 2 4" xfId="5062"/>
    <cellStyle name="Normal 3 5 2 3 2 2 4 2" xfId="12327"/>
    <cellStyle name="Normal 3 5 2 3 2 2 4 2 2" xfId="26705"/>
    <cellStyle name="Normal 3 5 2 3 2 2 4 2 2 2" xfId="55439"/>
    <cellStyle name="Normal 3 5 2 3 2 2 4 2 3" xfId="41115"/>
    <cellStyle name="Normal 3 5 2 3 2 2 4 3" xfId="19542"/>
    <cellStyle name="Normal 3 5 2 3 2 2 4 3 2" xfId="48277"/>
    <cellStyle name="Normal 3 5 2 3 2 2 4 4" xfId="33953"/>
    <cellStyle name="Normal 3 5 2 3 2 2 5" xfId="8734"/>
    <cellStyle name="Normal 3 5 2 3 2 2 5 2" xfId="23123"/>
    <cellStyle name="Normal 3 5 2 3 2 2 5 2 2" xfId="51858"/>
    <cellStyle name="Normal 3 5 2 3 2 2 5 3" xfId="37534"/>
    <cellStyle name="Normal 3 5 2 3 2 2 6" xfId="15960"/>
    <cellStyle name="Normal 3 5 2 3 2 2 6 2" xfId="44696"/>
    <cellStyle name="Normal 3 5 2 3 2 2 7" xfId="30372"/>
    <cellStyle name="Normal 3 5 2 3 2 3" xfId="1854"/>
    <cellStyle name="Normal 3 5 2 3 2 3 2" xfId="3646"/>
    <cellStyle name="Normal 3 5 2 3 2 3 2 2" xfId="7305"/>
    <cellStyle name="Normal 3 5 2 3 2 3 2 2 2" xfId="14565"/>
    <cellStyle name="Normal 3 5 2 3 2 3 2 2 2 2" xfId="28943"/>
    <cellStyle name="Normal 3 5 2 3 2 3 2 2 2 2 2" xfId="57677"/>
    <cellStyle name="Normal 3 5 2 3 2 3 2 2 2 3" xfId="43353"/>
    <cellStyle name="Normal 3 5 2 3 2 3 2 2 3" xfId="21780"/>
    <cellStyle name="Normal 3 5 2 3 2 3 2 2 3 2" xfId="50515"/>
    <cellStyle name="Normal 3 5 2 3 2 3 2 2 4" xfId="36191"/>
    <cellStyle name="Normal 3 5 2 3 2 3 2 3" xfId="10978"/>
    <cellStyle name="Normal 3 5 2 3 2 3 2 3 2" xfId="25361"/>
    <cellStyle name="Normal 3 5 2 3 2 3 2 3 2 2" xfId="54096"/>
    <cellStyle name="Normal 3 5 2 3 2 3 2 3 3" xfId="39772"/>
    <cellStyle name="Normal 3 5 2 3 2 3 2 4" xfId="18198"/>
    <cellStyle name="Normal 3 5 2 3 2 3 2 4 2" xfId="46934"/>
    <cellStyle name="Normal 3 5 2 3 2 3 2 5" xfId="32610"/>
    <cellStyle name="Normal 3 5 2 3 2 3 3" xfId="5515"/>
    <cellStyle name="Normal 3 5 2 3 2 3 3 2" xfId="12775"/>
    <cellStyle name="Normal 3 5 2 3 2 3 3 2 2" xfId="27153"/>
    <cellStyle name="Normal 3 5 2 3 2 3 3 2 2 2" xfId="55887"/>
    <cellStyle name="Normal 3 5 2 3 2 3 3 2 3" xfId="41563"/>
    <cellStyle name="Normal 3 5 2 3 2 3 3 3" xfId="19990"/>
    <cellStyle name="Normal 3 5 2 3 2 3 3 3 2" xfId="48725"/>
    <cellStyle name="Normal 3 5 2 3 2 3 3 4" xfId="34401"/>
    <cellStyle name="Normal 3 5 2 3 2 3 4" xfId="9188"/>
    <cellStyle name="Normal 3 5 2 3 2 3 4 2" xfId="23571"/>
    <cellStyle name="Normal 3 5 2 3 2 3 4 2 2" xfId="52306"/>
    <cellStyle name="Normal 3 5 2 3 2 3 4 3" xfId="37982"/>
    <cellStyle name="Normal 3 5 2 3 2 3 5" xfId="16408"/>
    <cellStyle name="Normal 3 5 2 3 2 3 5 2" xfId="45144"/>
    <cellStyle name="Normal 3 5 2 3 2 3 6" xfId="30820"/>
    <cellStyle name="Normal 3 5 2 3 2 4" xfId="2750"/>
    <cellStyle name="Normal 3 5 2 3 2 4 2" xfId="6410"/>
    <cellStyle name="Normal 3 5 2 3 2 4 2 2" xfId="13670"/>
    <cellStyle name="Normal 3 5 2 3 2 4 2 2 2" xfId="28048"/>
    <cellStyle name="Normal 3 5 2 3 2 4 2 2 2 2" xfId="56782"/>
    <cellStyle name="Normal 3 5 2 3 2 4 2 2 3" xfId="42458"/>
    <cellStyle name="Normal 3 5 2 3 2 4 2 3" xfId="20885"/>
    <cellStyle name="Normal 3 5 2 3 2 4 2 3 2" xfId="49620"/>
    <cellStyle name="Normal 3 5 2 3 2 4 2 4" xfId="35296"/>
    <cellStyle name="Normal 3 5 2 3 2 4 3" xfId="10083"/>
    <cellStyle name="Normal 3 5 2 3 2 4 3 2" xfId="24466"/>
    <cellStyle name="Normal 3 5 2 3 2 4 3 2 2" xfId="53201"/>
    <cellStyle name="Normal 3 5 2 3 2 4 3 3" xfId="38877"/>
    <cellStyle name="Normal 3 5 2 3 2 4 4" xfId="17303"/>
    <cellStyle name="Normal 3 5 2 3 2 4 4 2" xfId="46039"/>
    <cellStyle name="Normal 3 5 2 3 2 4 5" xfId="31715"/>
    <cellStyle name="Normal 3 5 2 3 2 5" xfId="4615"/>
    <cellStyle name="Normal 3 5 2 3 2 5 2" xfId="11880"/>
    <cellStyle name="Normal 3 5 2 3 2 5 2 2" xfId="26258"/>
    <cellStyle name="Normal 3 5 2 3 2 5 2 2 2" xfId="54992"/>
    <cellStyle name="Normal 3 5 2 3 2 5 2 3" xfId="40668"/>
    <cellStyle name="Normal 3 5 2 3 2 5 3" xfId="19095"/>
    <cellStyle name="Normal 3 5 2 3 2 5 3 2" xfId="47830"/>
    <cellStyle name="Normal 3 5 2 3 2 5 4" xfId="33506"/>
    <cellStyle name="Normal 3 5 2 3 2 6" xfId="8287"/>
    <cellStyle name="Normal 3 5 2 3 2 6 2" xfId="22676"/>
    <cellStyle name="Normal 3 5 2 3 2 6 2 2" xfId="51411"/>
    <cellStyle name="Normal 3 5 2 3 2 6 3" xfId="37087"/>
    <cellStyle name="Normal 3 5 2 3 2 7" xfId="15513"/>
    <cellStyle name="Normal 3 5 2 3 2 7 2" xfId="44249"/>
    <cellStyle name="Normal 3 5 2 3 2 8" xfId="29925"/>
    <cellStyle name="Normal 3 5 2 3 3" xfId="1094"/>
    <cellStyle name="Normal 3 5 2 3 3 2" xfId="2077"/>
    <cellStyle name="Normal 3 5 2 3 3 2 2" xfId="3869"/>
    <cellStyle name="Normal 3 5 2 3 3 2 2 2" xfId="7528"/>
    <cellStyle name="Normal 3 5 2 3 3 2 2 2 2" xfId="14788"/>
    <cellStyle name="Normal 3 5 2 3 3 2 2 2 2 2" xfId="29166"/>
    <cellStyle name="Normal 3 5 2 3 3 2 2 2 2 2 2" xfId="57900"/>
    <cellStyle name="Normal 3 5 2 3 3 2 2 2 2 3" xfId="43576"/>
    <cellStyle name="Normal 3 5 2 3 3 2 2 2 3" xfId="22003"/>
    <cellStyle name="Normal 3 5 2 3 3 2 2 2 3 2" xfId="50738"/>
    <cellStyle name="Normal 3 5 2 3 3 2 2 2 4" xfId="36414"/>
    <cellStyle name="Normal 3 5 2 3 3 2 2 3" xfId="11201"/>
    <cellStyle name="Normal 3 5 2 3 3 2 2 3 2" xfId="25584"/>
    <cellStyle name="Normal 3 5 2 3 3 2 2 3 2 2" xfId="54319"/>
    <cellStyle name="Normal 3 5 2 3 3 2 2 3 3" xfId="39995"/>
    <cellStyle name="Normal 3 5 2 3 3 2 2 4" xfId="18421"/>
    <cellStyle name="Normal 3 5 2 3 3 2 2 4 2" xfId="47157"/>
    <cellStyle name="Normal 3 5 2 3 3 2 2 5" xfId="32833"/>
    <cellStyle name="Normal 3 5 2 3 3 2 3" xfId="5738"/>
    <cellStyle name="Normal 3 5 2 3 3 2 3 2" xfId="12998"/>
    <cellStyle name="Normal 3 5 2 3 3 2 3 2 2" xfId="27376"/>
    <cellStyle name="Normal 3 5 2 3 3 2 3 2 2 2" xfId="56110"/>
    <cellStyle name="Normal 3 5 2 3 3 2 3 2 3" xfId="41786"/>
    <cellStyle name="Normal 3 5 2 3 3 2 3 3" xfId="20213"/>
    <cellStyle name="Normal 3 5 2 3 3 2 3 3 2" xfId="48948"/>
    <cellStyle name="Normal 3 5 2 3 3 2 3 4" xfId="34624"/>
    <cellStyle name="Normal 3 5 2 3 3 2 4" xfId="9411"/>
    <cellStyle name="Normal 3 5 2 3 3 2 4 2" xfId="23794"/>
    <cellStyle name="Normal 3 5 2 3 3 2 4 2 2" xfId="52529"/>
    <cellStyle name="Normal 3 5 2 3 3 2 4 3" xfId="38205"/>
    <cellStyle name="Normal 3 5 2 3 3 2 5" xfId="16631"/>
    <cellStyle name="Normal 3 5 2 3 3 2 5 2" xfId="45367"/>
    <cellStyle name="Normal 3 5 2 3 3 2 6" xfId="31043"/>
    <cellStyle name="Normal 3 5 2 3 3 3" xfId="2973"/>
    <cellStyle name="Normal 3 5 2 3 3 3 2" xfId="6633"/>
    <cellStyle name="Normal 3 5 2 3 3 3 2 2" xfId="13893"/>
    <cellStyle name="Normal 3 5 2 3 3 3 2 2 2" xfId="28271"/>
    <cellStyle name="Normal 3 5 2 3 3 3 2 2 2 2" xfId="57005"/>
    <cellStyle name="Normal 3 5 2 3 3 3 2 2 3" xfId="42681"/>
    <cellStyle name="Normal 3 5 2 3 3 3 2 3" xfId="21108"/>
    <cellStyle name="Normal 3 5 2 3 3 3 2 3 2" xfId="49843"/>
    <cellStyle name="Normal 3 5 2 3 3 3 2 4" xfId="35519"/>
    <cellStyle name="Normal 3 5 2 3 3 3 3" xfId="10306"/>
    <cellStyle name="Normal 3 5 2 3 3 3 3 2" xfId="24689"/>
    <cellStyle name="Normal 3 5 2 3 3 3 3 2 2" xfId="53424"/>
    <cellStyle name="Normal 3 5 2 3 3 3 3 3" xfId="39100"/>
    <cellStyle name="Normal 3 5 2 3 3 3 4" xfId="17526"/>
    <cellStyle name="Normal 3 5 2 3 3 3 4 2" xfId="46262"/>
    <cellStyle name="Normal 3 5 2 3 3 3 5" xfId="31938"/>
    <cellStyle name="Normal 3 5 2 3 3 4" xfId="4838"/>
    <cellStyle name="Normal 3 5 2 3 3 4 2" xfId="12103"/>
    <cellStyle name="Normal 3 5 2 3 3 4 2 2" xfId="26481"/>
    <cellStyle name="Normal 3 5 2 3 3 4 2 2 2" xfId="55215"/>
    <cellStyle name="Normal 3 5 2 3 3 4 2 3" xfId="40891"/>
    <cellStyle name="Normal 3 5 2 3 3 4 3" xfId="19318"/>
    <cellStyle name="Normal 3 5 2 3 3 4 3 2" xfId="48053"/>
    <cellStyle name="Normal 3 5 2 3 3 4 4" xfId="33729"/>
    <cellStyle name="Normal 3 5 2 3 3 5" xfId="8510"/>
    <cellStyle name="Normal 3 5 2 3 3 5 2" xfId="22899"/>
    <cellStyle name="Normal 3 5 2 3 3 5 2 2" xfId="51634"/>
    <cellStyle name="Normal 3 5 2 3 3 5 3" xfId="37310"/>
    <cellStyle name="Normal 3 5 2 3 3 6" xfId="15736"/>
    <cellStyle name="Normal 3 5 2 3 3 6 2" xfId="44472"/>
    <cellStyle name="Normal 3 5 2 3 3 7" xfId="30148"/>
    <cellStyle name="Normal 3 5 2 3 4" xfId="1626"/>
    <cellStyle name="Normal 3 5 2 3 4 2" xfId="3422"/>
    <cellStyle name="Normal 3 5 2 3 4 2 2" xfId="7081"/>
    <cellStyle name="Normal 3 5 2 3 4 2 2 2" xfId="14341"/>
    <cellStyle name="Normal 3 5 2 3 4 2 2 2 2" xfId="28719"/>
    <cellStyle name="Normal 3 5 2 3 4 2 2 2 2 2" xfId="57453"/>
    <cellStyle name="Normal 3 5 2 3 4 2 2 2 3" xfId="43129"/>
    <cellStyle name="Normal 3 5 2 3 4 2 2 3" xfId="21556"/>
    <cellStyle name="Normal 3 5 2 3 4 2 2 3 2" xfId="50291"/>
    <cellStyle name="Normal 3 5 2 3 4 2 2 4" xfId="35967"/>
    <cellStyle name="Normal 3 5 2 3 4 2 3" xfId="10754"/>
    <cellStyle name="Normal 3 5 2 3 4 2 3 2" xfId="25137"/>
    <cellStyle name="Normal 3 5 2 3 4 2 3 2 2" xfId="53872"/>
    <cellStyle name="Normal 3 5 2 3 4 2 3 3" xfId="39548"/>
    <cellStyle name="Normal 3 5 2 3 4 2 4" xfId="17974"/>
    <cellStyle name="Normal 3 5 2 3 4 2 4 2" xfId="46710"/>
    <cellStyle name="Normal 3 5 2 3 4 2 5" xfId="32386"/>
    <cellStyle name="Normal 3 5 2 3 4 3" xfId="5291"/>
    <cellStyle name="Normal 3 5 2 3 4 3 2" xfId="12551"/>
    <cellStyle name="Normal 3 5 2 3 4 3 2 2" xfId="26929"/>
    <cellStyle name="Normal 3 5 2 3 4 3 2 2 2" xfId="55663"/>
    <cellStyle name="Normal 3 5 2 3 4 3 2 3" xfId="41339"/>
    <cellStyle name="Normal 3 5 2 3 4 3 3" xfId="19766"/>
    <cellStyle name="Normal 3 5 2 3 4 3 3 2" xfId="48501"/>
    <cellStyle name="Normal 3 5 2 3 4 3 4" xfId="34177"/>
    <cellStyle name="Normal 3 5 2 3 4 4" xfId="8964"/>
    <cellStyle name="Normal 3 5 2 3 4 4 2" xfId="23347"/>
    <cellStyle name="Normal 3 5 2 3 4 4 2 2" xfId="52082"/>
    <cellStyle name="Normal 3 5 2 3 4 4 3" xfId="37758"/>
    <cellStyle name="Normal 3 5 2 3 4 5" xfId="16184"/>
    <cellStyle name="Normal 3 5 2 3 4 5 2" xfId="44920"/>
    <cellStyle name="Normal 3 5 2 3 4 6" xfId="30596"/>
    <cellStyle name="Normal 3 5 2 3 5" xfId="2526"/>
    <cellStyle name="Normal 3 5 2 3 5 2" xfId="6186"/>
    <cellStyle name="Normal 3 5 2 3 5 2 2" xfId="13446"/>
    <cellStyle name="Normal 3 5 2 3 5 2 2 2" xfId="27824"/>
    <cellStyle name="Normal 3 5 2 3 5 2 2 2 2" xfId="56558"/>
    <cellStyle name="Normal 3 5 2 3 5 2 2 3" xfId="42234"/>
    <cellStyle name="Normal 3 5 2 3 5 2 3" xfId="20661"/>
    <cellStyle name="Normal 3 5 2 3 5 2 3 2" xfId="49396"/>
    <cellStyle name="Normal 3 5 2 3 5 2 4" xfId="35072"/>
    <cellStyle name="Normal 3 5 2 3 5 3" xfId="9859"/>
    <cellStyle name="Normal 3 5 2 3 5 3 2" xfId="24242"/>
    <cellStyle name="Normal 3 5 2 3 5 3 2 2" xfId="52977"/>
    <cellStyle name="Normal 3 5 2 3 5 3 3" xfId="38653"/>
    <cellStyle name="Normal 3 5 2 3 5 4" xfId="17079"/>
    <cellStyle name="Normal 3 5 2 3 5 4 2" xfId="45815"/>
    <cellStyle name="Normal 3 5 2 3 5 5" xfId="31491"/>
    <cellStyle name="Normal 3 5 2 3 6" xfId="4389"/>
    <cellStyle name="Normal 3 5 2 3 6 2" xfId="11656"/>
    <cellStyle name="Normal 3 5 2 3 6 2 2" xfId="26034"/>
    <cellStyle name="Normal 3 5 2 3 6 2 2 2" xfId="54768"/>
    <cellStyle name="Normal 3 5 2 3 6 2 3" xfId="40444"/>
    <cellStyle name="Normal 3 5 2 3 6 3" xfId="18871"/>
    <cellStyle name="Normal 3 5 2 3 6 3 2" xfId="47606"/>
    <cellStyle name="Normal 3 5 2 3 6 4" xfId="33282"/>
    <cellStyle name="Normal 3 5 2 3 7" xfId="8060"/>
    <cellStyle name="Normal 3 5 2 3 7 2" xfId="22452"/>
    <cellStyle name="Normal 3 5 2 3 7 2 2" xfId="51187"/>
    <cellStyle name="Normal 3 5 2 3 7 3" xfId="36863"/>
    <cellStyle name="Normal 3 5 2 3 8" xfId="15289"/>
    <cellStyle name="Normal 3 5 2 3 8 2" xfId="44025"/>
    <cellStyle name="Normal 3 5 2 3 9" xfId="29701"/>
    <cellStyle name="Normal 3 5 2 4" xfId="756"/>
    <cellStyle name="Normal 3 5 2 4 2" xfId="1206"/>
    <cellStyle name="Normal 3 5 2 4 2 2" xfId="2189"/>
    <cellStyle name="Normal 3 5 2 4 2 2 2" xfId="3981"/>
    <cellStyle name="Normal 3 5 2 4 2 2 2 2" xfId="7640"/>
    <cellStyle name="Normal 3 5 2 4 2 2 2 2 2" xfId="14900"/>
    <cellStyle name="Normal 3 5 2 4 2 2 2 2 2 2" xfId="29278"/>
    <cellStyle name="Normal 3 5 2 4 2 2 2 2 2 2 2" xfId="58012"/>
    <cellStyle name="Normal 3 5 2 4 2 2 2 2 2 3" xfId="43688"/>
    <cellStyle name="Normal 3 5 2 4 2 2 2 2 3" xfId="22115"/>
    <cellStyle name="Normal 3 5 2 4 2 2 2 2 3 2" xfId="50850"/>
    <cellStyle name="Normal 3 5 2 4 2 2 2 2 4" xfId="36526"/>
    <cellStyle name="Normal 3 5 2 4 2 2 2 3" xfId="11313"/>
    <cellStyle name="Normal 3 5 2 4 2 2 2 3 2" xfId="25696"/>
    <cellStyle name="Normal 3 5 2 4 2 2 2 3 2 2" xfId="54431"/>
    <cellStyle name="Normal 3 5 2 4 2 2 2 3 3" xfId="40107"/>
    <cellStyle name="Normal 3 5 2 4 2 2 2 4" xfId="18533"/>
    <cellStyle name="Normal 3 5 2 4 2 2 2 4 2" xfId="47269"/>
    <cellStyle name="Normal 3 5 2 4 2 2 2 5" xfId="32945"/>
    <cellStyle name="Normal 3 5 2 4 2 2 3" xfId="5850"/>
    <cellStyle name="Normal 3 5 2 4 2 2 3 2" xfId="13110"/>
    <cellStyle name="Normal 3 5 2 4 2 2 3 2 2" xfId="27488"/>
    <cellStyle name="Normal 3 5 2 4 2 2 3 2 2 2" xfId="56222"/>
    <cellStyle name="Normal 3 5 2 4 2 2 3 2 3" xfId="41898"/>
    <cellStyle name="Normal 3 5 2 4 2 2 3 3" xfId="20325"/>
    <cellStyle name="Normal 3 5 2 4 2 2 3 3 2" xfId="49060"/>
    <cellStyle name="Normal 3 5 2 4 2 2 3 4" xfId="34736"/>
    <cellStyle name="Normal 3 5 2 4 2 2 4" xfId="9523"/>
    <cellStyle name="Normal 3 5 2 4 2 2 4 2" xfId="23906"/>
    <cellStyle name="Normal 3 5 2 4 2 2 4 2 2" xfId="52641"/>
    <cellStyle name="Normal 3 5 2 4 2 2 4 3" xfId="38317"/>
    <cellStyle name="Normal 3 5 2 4 2 2 5" xfId="16743"/>
    <cellStyle name="Normal 3 5 2 4 2 2 5 2" xfId="45479"/>
    <cellStyle name="Normal 3 5 2 4 2 2 6" xfId="31155"/>
    <cellStyle name="Normal 3 5 2 4 2 3" xfId="3085"/>
    <cellStyle name="Normal 3 5 2 4 2 3 2" xfId="6745"/>
    <cellStyle name="Normal 3 5 2 4 2 3 2 2" xfId="14005"/>
    <cellStyle name="Normal 3 5 2 4 2 3 2 2 2" xfId="28383"/>
    <cellStyle name="Normal 3 5 2 4 2 3 2 2 2 2" xfId="57117"/>
    <cellStyle name="Normal 3 5 2 4 2 3 2 2 3" xfId="42793"/>
    <cellStyle name="Normal 3 5 2 4 2 3 2 3" xfId="21220"/>
    <cellStyle name="Normal 3 5 2 4 2 3 2 3 2" xfId="49955"/>
    <cellStyle name="Normal 3 5 2 4 2 3 2 4" xfId="35631"/>
    <cellStyle name="Normal 3 5 2 4 2 3 3" xfId="10418"/>
    <cellStyle name="Normal 3 5 2 4 2 3 3 2" xfId="24801"/>
    <cellStyle name="Normal 3 5 2 4 2 3 3 2 2" xfId="53536"/>
    <cellStyle name="Normal 3 5 2 4 2 3 3 3" xfId="39212"/>
    <cellStyle name="Normal 3 5 2 4 2 3 4" xfId="17638"/>
    <cellStyle name="Normal 3 5 2 4 2 3 4 2" xfId="46374"/>
    <cellStyle name="Normal 3 5 2 4 2 3 5" xfId="32050"/>
    <cellStyle name="Normal 3 5 2 4 2 4" xfId="4950"/>
    <cellStyle name="Normal 3 5 2 4 2 4 2" xfId="12215"/>
    <cellStyle name="Normal 3 5 2 4 2 4 2 2" xfId="26593"/>
    <cellStyle name="Normal 3 5 2 4 2 4 2 2 2" xfId="55327"/>
    <cellStyle name="Normal 3 5 2 4 2 4 2 3" xfId="41003"/>
    <cellStyle name="Normal 3 5 2 4 2 4 3" xfId="19430"/>
    <cellStyle name="Normal 3 5 2 4 2 4 3 2" xfId="48165"/>
    <cellStyle name="Normal 3 5 2 4 2 4 4" xfId="33841"/>
    <cellStyle name="Normal 3 5 2 4 2 5" xfId="8622"/>
    <cellStyle name="Normal 3 5 2 4 2 5 2" xfId="23011"/>
    <cellStyle name="Normal 3 5 2 4 2 5 2 2" xfId="51746"/>
    <cellStyle name="Normal 3 5 2 4 2 5 3" xfId="37422"/>
    <cellStyle name="Normal 3 5 2 4 2 6" xfId="15848"/>
    <cellStyle name="Normal 3 5 2 4 2 6 2" xfId="44584"/>
    <cellStyle name="Normal 3 5 2 4 2 7" xfId="30260"/>
    <cellStyle name="Normal 3 5 2 4 3" xfId="1742"/>
    <cellStyle name="Normal 3 5 2 4 3 2" xfId="3534"/>
    <cellStyle name="Normal 3 5 2 4 3 2 2" xfId="7193"/>
    <cellStyle name="Normal 3 5 2 4 3 2 2 2" xfId="14453"/>
    <cellStyle name="Normal 3 5 2 4 3 2 2 2 2" xfId="28831"/>
    <cellStyle name="Normal 3 5 2 4 3 2 2 2 2 2" xfId="57565"/>
    <cellStyle name="Normal 3 5 2 4 3 2 2 2 3" xfId="43241"/>
    <cellStyle name="Normal 3 5 2 4 3 2 2 3" xfId="21668"/>
    <cellStyle name="Normal 3 5 2 4 3 2 2 3 2" xfId="50403"/>
    <cellStyle name="Normal 3 5 2 4 3 2 2 4" xfId="36079"/>
    <cellStyle name="Normal 3 5 2 4 3 2 3" xfId="10866"/>
    <cellStyle name="Normal 3 5 2 4 3 2 3 2" xfId="25249"/>
    <cellStyle name="Normal 3 5 2 4 3 2 3 2 2" xfId="53984"/>
    <cellStyle name="Normal 3 5 2 4 3 2 3 3" xfId="39660"/>
    <cellStyle name="Normal 3 5 2 4 3 2 4" xfId="18086"/>
    <cellStyle name="Normal 3 5 2 4 3 2 4 2" xfId="46822"/>
    <cellStyle name="Normal 3 5 2 4 3 2 5" xfId="32498"/>
    <cellStyle name="Normal 3 5 2 4 3 3" xfId="5403"/>
    <cellStyle name="Normal 3 5 2 4 3 3 2" xfId="12663"/>
    <cellStyle name="Normal 3 5 2 4 3 3 2 2" xfId="27041"/>
    <cellStyle name="Normal 3 5 2 4 3 3 2 2 2" xfId="55775"/>
    <cellStyle name="Normal 3 5 2 4 3 3 2 3" xfId="41451"/>
    <cellStyle name="Normal 3 5 2 4 3 3 3" xfId="19878"/>
    <cellStyle name="Normal 3 5 2 4 3 3 3 2" xfId="48613"/>
    <cellStyle name="Normal 3 5 2 4 3 3 4" xfId="34289"/>
    <cellStyle name="Normal 3 5 2 4 3 4" xfId="9076"/>
    <cellStyle name="Normal 3 5 2 4 3 4 2" xfId="23459"/>
    <cellStyle name="Normal 3 5 2 4 3 4 2 2" xfId="52194"/>
    <cellStyle name="Normal 3 5 2 4 3 4 3" xfId="37870"/>
    <cellStyle name="Normal 3 5 2 4 3 5" xfId="16296"/>
    <cellStyle name="Normal 3 5 2 4 3 5 2" xfId="45032"/>
    <cellStyle name="Normal 3 5 2 4 3 6" xfId="30708"/>
    <cellStyle name="Normal 3 5 2 4 4" xfId="2638"/>
    <cellStyle name="Normal 3 5 2 4 4 2" xfId="6298"/>
    <cellStyle name="Normal 3 5 2 4 4 2 2" xfId="13558"/>
    <cellStyle name="Normal 3 5 2 4 4 2 2 2" xfId="27936"/>
    <cellStyle name="Normal 3 5 2 4 4 2 2 2 2" xfId="56670"/>
    <cellStyle name="Normal 3 5 2 4 4 2 2 3" xfId="42346"/>
    <cellStyle name="Normal 3 5 2 4 4 2 3" xfId="20773"/>
    <cellStyle name="Normal 3 5 2 4 4 2 3 2" xfId="49508"/>
    <cellStyle name="Normal 3 5 2 4 4 2 4" xfId="35184"/>
    <cellStyle name="Normal 3 5 2 4 4 3" xfId="9971"/>
    <cellStyle name="Normal 3 5 2 4 4 3 2" xfId="24354"/>
    <cellStyle name="Normal 3 5 2 4 4 3 2 2" xfId="53089"/>
    <cellStyle name="Normal 3 5 2 4 4 3 3" xfId="38765"/>
    <cellStyle name="Normal 3 5 2 4 4 4" xfId="17191"/>
    <cellStyle name="Normal 3 5 2 4 4 4 2" xfId="45927"/>
    <cellStyle name="Normal 3 5 2 4 4 5" xfId="31603"/>
    <cellStyle name="Normal 3 5 2 4 5" xfId="4502"/>
    <cellStyle name="Normal 3 5 2 4 5 2" xfId="11768"/>
    <cellStyle name="Normal 3 5 2 4 5 2 2" xfId="26146"/>
    <cellStyle name="Normal 3 5 2 4 5 2 2 2" xfId="54880"/>
    <cellStyle name="Normal 3 5 2 4 5 2 3" xfId="40556"/>
    <cellStyle name="Normal 3 5 2 4 5 3" xfId="18983"/>
    <cellStyle name="Normal 3 5 2 4 5 3 2" xfId="47718"/>
    <cellStyle name="Normal 3 5 2 4 5 4" xfId="33394"/>
    <cellStyle name="Normal 3 5 2 4 6" xfId="8175"/>
    <cellStyle name="Normal 3 5 2 4 6 2" xfId="22564"/>
    <cellStyle name="Normal 3 5 2 4 6 2 2" xfId="51299"/>
    <cellStyle name="Normal 3 5 2 4 6 3" xfId="36975"/>
    <cellStyle name="Normal 3 5 2 4 7" xfId="15401"/>
    <cellStyle name="Normal 3 5 2 4 7 2" xfId="44137"/>
    <cellStyle name="Normal 3 5 2 4 8" xfId="29813"/>
    <cellStyle name="Normal 3 5 2 5" xfId="982"/>
    <cellStyle name="Normal 3 5 2 5 2" xfId="1965"/>
    <cellStyle name="Normal 3 5 2 5 2 2" xfId="3757"/>
    <cellStyle name="Normal 3 5 2 5 2 2 2" xfId="7416"/>
    <cellStyle name="Normal 3 5 2 5 2 2 2 2" xfId="14676"/>
    <cellStyle name="Normal 3 5 2 5 2 2 2 2 2" xfId="29054"/>
    <cellStyle name="Normal 3 5 2 5 2 2 2 2 2 2" xfId="57788"/>
    <cellStyle name="Normal 3 5 2 5 2 2 2 2 3" xfId="43464"/>
    <cellStyle name="Normal 3 5 2 5 2 2 2 3" xfId="21891"/>
    <cellStyle name="Normal 3 5 2 5 2 2 2 3 2" xfId="50626"/>
    <cellStyle name="Normal 3 5 2 5 2 2 2 4" xfId="36302"/>
    <cellStyle name="Normal 3 5 2 5 2 2 3" xfId="11089"/>
    <cellStyle name="Normal 3 5 2 5 2 2 3 2" xfId="25472"/>
    <cellStyle name="Normal 3 5 2 5 2 2 3 2 2" xfId="54207"/>
    <cellStyle name="Normal 3 5 2 5 2 2 3 3" xfId="39883"/>
    <cellStyle name="Normal 3 5 2 5 2 2 4" xfId="18309"/>
    <cellStyle name="Normal 3 5 2 5 2 2 4 2" xfId="47045"/>
    <cellStyle name="Normal 3 5 2 5 2 2 5" xfId="32721"/>
    <cellStyle name="Normal 3 5 2 5 2 3" xfId="5626"/>
    <cellStyle name="Normal 3 5 2 5 2 3 2" xfId="12886"/>
    <cellStyle name="Normal 3 5 2 5 2 3 2 2" xfId="27264"/>
    <cellStyle name="Normal 3 5 2 5 2 3 2 2 2" xfId="55998"/>
    <cellStyle name="Normal 3 5 2 5 2 3 2 3" xfId="41674"/>
    <cellStyle name="Normal 3 5 2 5 2 3 3" xfId="20101"/>
    <cellStyle name="Normal 3 5 2 5 2 3 3 2" xfId="48836"/>
    <cellStyle name="Normal 3 5 2 5 2 3 4" xfId="34512"/>
    <cellStyle name="Normal 3 5 2 5 2 4" xfId="9299"/>
    <cellStyle name="Normal 3 5 2 5 2 4 2" xfId="23682"/>
    <cellStyle name="Normal 3 5 2 5 2 4 2 2" xfId="52417"/>
    <cellStyle name="Normal 3 5 2 5 2 4 3" xfId="38093"/>
    <cellStyle name="Normal 3 5 2 5 2 5" xfId="16519"/>
    <cellStyle name="Normal 3 5 2 5 2 5 2" xfId="45255"/>
    <cellStyle name="Normal 3 5 2 5 2 6" xfId="30931"/>
    <cellStyle name="Normal 3 5 2 5 3" xfId="2861"/>
    <cellStyle name="Normal 3 5 2 5 3 2" xfId="6521"/>
    <cellStyle name="Normal 3 5 2 5 3 2 2" xfId="13781"/>
    <cellStyle name="Normal 3 5 2 5 3 2 2 2" xfId="28159"/>
    <cellStyle name="Normal 3 5 2 5 3 2 2 2 2" xfId="56893"/>
    <cellStyle name="Normal 3 5 2 5 3 2 2 3" xfId="42569"/>
    <cellStyle name="Normal 3 5 2 5 3 2 3" xfId="20996"/>
    <cellStyle name="Normal 3 5 2 5 3 2 3 2" xfId="49731"/>
    <cellStyle name="Normal 3 5 2 5 3 2 4" xfId="35407"/>
    <cellStyle name="Normal 3 5 2 5 3 3" xfId="10194"/>
    <cellStyle name="Normal 3 5 2 5 3 3 2" xfId="24577"/>
    <cellStyle name="Normal 3 5 2 5 3 3 2 2" xfId="53312"/>
    <cellStyle name="Normal 3 5 2 5 3 3 3" xfId="38988"/>
    <cellStyle name="Normal 3 5 2 5 3 4" xfId="17414"/>
    <cellStyle name="Normal 3 5 2 5 3 4 2" xfId="46150"/>
    <cellStyle name="Normal 3 5 2 5 3 5" xfId="31826"/>
    <cellStyle name="Normal 3 5 2 5 4" xfId="4726"/>
    <cellStyle name="Normal 3 5 2 5 4 2" xfId="11991"/>
    <cellStyle name="Normal 3 5 2 5 4 2 2" xfId="26369"/>
    <cellStyle name="Normal 3 5 2 5 4 2 2 2" xfId="55103"/>
    <cellStyle name="Normal 3 5 2 5 4 2 3" xfId="40779"/>
    <cellStyle name="Normal 3 5 2 5 4 3" xfId="19206"/>
    <cellStyle name="Normal 3 5 2 5 4 3 2" xfId="47941"/>
    <cellStyle name="Normal 3 5 2 5 4 4" xfId="33617"/>
    <cellStyle name="Normal 3 5 2 5 5" xfId="8398"/>
    <cellStyle name="Normal 3 5 2 5 5 2" xfId="22787"/>
    <cellStyle name="Normal 3 5 2 5 5 2 2" xfId="51522"/>
    <cellStyle name="Normal 3 5 2 5 5 3" xfId="37198"/>
    <cellStyle name="Normal 3 5 2 5 6" xfId="15624"/>
    <cellStyle name="Normal 3 5 2 5 6 2" xfId="44360"/>
    <cellStyle name="Normal 3 5 2 5 7" xfId="30036"/>
    <cellStyle name="Normal 3 5 2 6" xfId="1501"/>
    <cellStyle name="Normal 3 5 2 6 2" xfId="3310"/>
    <cellStyle name="Normal 3 5 2 6 2 2" xfId="6969"/>
    <cellStyle name="Normal 3 5 2 6 2 2 2" xfId="14229"/>
    <cellStyle name="Normal 3 5 2 6 2 2 2 2" xfId="28607"/>
    <cellStyle name="Normal 3 5 2 6 2 2 2 2 2" xfId="57341"/>
    <cellStyle name="Normal 3 5 2 6 2 2 2 3" xfId="43017"/>
    <cellStyle name="Normal 3 5 2 6 2 2 3" xfId="21444"/>
    <cellStyle name="Normal 3 5 2 6 2 2 3 2" xfId="50179"/>
    <cellStyle name="Normal 3 5 2 6 2 2 4" xfId="35855"/>
    <cellStyle name="Normal 3 5 2 6 2 3" xfId="10642"/>
    <cellStyle name="Normal 3 5 2 6 2 3 2" xfId="25025"/>
    <cellStyle name="Normal 3 5 2 6 2 3 2 2" xfId="53760"/>
    <cellStyle name="Normal 3 5 2 6 2 3 3" xfId="39436"/>
    <cellStyle name="Normal 3 5 2 6 2 4" xfId="17862"/>
    <cellStyle name="Normal 3 5 2 6 2 4 2" xfId="46598"/>
    <cellStyle name="Normal 3 5 2 6 2 5" xfId="32274"/>
    <cellStyle name="Normal 3 5 2 6 3" xfId="5178"/>
    <cellStyle name="Normal 3 5 2 6 3 2" xfId="12439"/>
    <cellStyle name="Normal 3 5 2 6 3 2 2" xfId="26817"/>
    <cellStyle name="Normal 3 5 2 6 3 2 2 2" xfId="55551"/>
    <cellStyle name="Normal 3 5 2 6 3 2 3" xfId="41227"/>
    <cellStyle name="Normal 3 5 2 6 3 3" xfId="19654"/>
    <cellStyle name="Normal 3 5 2 6 3 3 2" xfId="48389"/>
    <cellStyle name="Normal 3 5 2 6 3 4" xfId="34065"/>
    <cellStyle name="Normal 3 5 2 6 4" xfId="8852"/>
    <cellStyle name="Normal 3 5 2 6 4 2" xfId="23235"/>
    <cellStyle name="Normal 3 5 2 6 4 2 2" xfId="51970"/>
    <cellStyle name="Normal 3 5 2 6 4 3" xfId="37646"/>
    <cellStyle name="Normal 3 5 2 6 5" xfId="16072"/>
    <cellStyle name="Normal 3 5 2 6 5 2" xfId="44808"/>
    <cellStyle name="Normal 3 5 2 6 6" xfId="30484"/>
    <cellStyle name="Normal 3 5 2 7" xfId="2414"/>
    <cellStyle name="Normal 3 5 2 7 2" xfId="6074"/>
    <cellStyle name="Normal 3 5 2 7 2 2" xfId="13334"/>
    <cellStyle name="Normal 3 5 2 7 2 2 2" xfId="27712"/>
    <cellStyle name="Normal 3 5 2 7 2 2 2 2" xfId="56446"/>
    <cellStyle name="Normal 3 5 2 7 2 2 3" xfId="42122"/>
    <cellStyle name="Normal 3 5 2 7 2 3" xfId="20549"/>
    <cellStyle name="Normal 3 5 2 7 2 3 2" xfId="49284"/>
    <cellStyle name="Normal 3 5 2 7 2 4" xfId="34960"/>
    <cellStyle name="Normal 3 5 2 7 3" xfId="9747"/>
    <cellStyle name="Normal 3 5 2 7 3 2" xfId="24130"/>
    <cellStyle name="Normal 3 5 2 7 3 2 2" xfId="52865"/>
    <cellStyle name="Normal 3 5 2 7 3 3" xfId="38541"/>
    <cellStyle name="Normal 3 5 2 7 4" xfId="16967"/>
    <cellStyle name="Normal 3 5 2 7 4 2" xfId="45703"/>
    <cellStyle name="Normal 3 5 2 7 5" xfId="31379"/>
    <cellStyle name="Normal 3 5 2 8" xfId="4271"/>
    <cellStyle name="Normal 3 5 2 8 2" xfId="11543"/>
    <cellStyle name="Normal 3 5 2 8 2 2" xfId="25922"/>
    <cellStyle name="Normal 3 5 2 8 2 2 2" xfId="54656"/>
    <cellStyle name="Normal 3 5 2 8 2 3" xfId="40332"/>
    <cellStyle name="Normal 3 5 2 8 3" xfId="18759"/>
    <cellStyle name="Normal 3 5 2 8 3 2" xfId="47494"/>
    <cellStyle name="Normal 3 5 2 8 4" xfId="33170"/>
    <cellStyle name="Normal 3 5 2 9" xfId="7939"/>
    <cellStyle name="Normal 3 5 2 9 2" xfId="22340"/>
    <cellStyle name="Normal 3 5 2 9 2 2" xfId="51075"/>
    <cellStyle name="Normal 3 5 2 9 3" xfId="36751"/>
    <cellStyle name="Normal 3 5 3" xfId="427"/>
    <cellStyle name="Normal 3 5 3 10" xfId="29617"/>
    <cellStyle name="Normal 3 5 3 2" xfId="627"/>
    <cellStyle name="Normal 3 5 3 2 2" xfId="899"/>
    <cellStyle name="Normal 3 5 3 2 2 2" xfId="1346"/>
    <cellStyle name="Normal 3 5 3 2 2 2 2" xfId="2329"/>
    <cellStyle name="Normal 3 5 3 2 2 2 2 2" xfId="4121"/>
    <cellStyle name="Normal 3 5 3 2 2 2 2 2 2" xfId="7780"/>
    <cellStyle name="Normal 3 5 3 2 2 2 2 2 2 2" xfId="15040"/>
    <cellStyle name="Normal 3 5 3 2 2 2 2 2 2 2 2" xfId="29418"/>
    <cellStyle name="Normal 3 5 3 2 2 2 2 2 2 2 2 2" xfId="58152"/>
    <cellStyle name="Normal 3 5 3 2 2 2 2 2 2 2 3" xfId="43828"/>
    <cellStyle name="Normal 3 5 3 2 2 2 2 2 2 3" xfId="22255"/>
    <cellStyle name="Normal 3 5 3 2 2 2 2 2 2 3 2" xfId="50990"/>
    <cellStyle name="Normal 3 5 3 2 2 2 2 2 2 4" xfId="36666"/>
    <cellStyle name="Normal 3 5 3 2 2 2 2 2 3" xfId="11453"/>
    <cellStyle name="Normal 3 5 3 2 2 2 2 2 3 2" xfId="25836"/>
    <cellStyle name="Normal 3 5 3 2 2 2 2 2 3 2 2" xfId="54571"/>
    <cellStyle name="Normal 3 5 3 2 2 2 2 2 3 3" xfId="40247"/>
    <cellStyle name="Normal 3 5 3 2 2 2 2 2 4" xfId="18673"/>
    <cellStyle name="Normal 3 5 3 2 2 2 2 2 4 2" xfId="47409"/>
    <cellStyle name="Normal 3 5 3 2 2 2 2 2 5" xfId="33085"/>
    <cellStyle name="Normal 3 5 3 2 2 2 2 3" xfId="5990"/>
    <cellStyle name="Normal 3 5 3 2 2 2 2 3 2" xfId="13250"/>
    <cellStyle name="Normal 3 5 3 2 2 2 2 3 2 2" xfId="27628"/>
    <cellStyle name="Normal 3 5 3 2 2 2 2 3 2 2 2" xfId="56362"/>
    <cellStyle name="Normal 3 5 3 2 2 2 2 3 2 3" xfId="42038"/>
    <cellStyle name="Normal 3 5 3 2 2 2 2 3 3" xfId="20465"/>
    <cellStyle name="Normal 3 5 3 2 2 2 2 3 3 2" xfId="49200"/>
    <cellStyle name="Normal 3 5 3 2 2 2 2 3 4" xfId="34876"/>
    <cellStyle name="Normal 3 5 3 2 2 2 2 4" xfId="9663"/>
    <cellStyle name="Normal 3 5 3 2 2 2 2 4 2" xfId="24046"/>
    <cellStyle name="Normal 3 5 3 2 2 2 2 4 2 2" xfId="52781"/>
    <cellStyle name="Normal 3 5 3 2 2 2 2 4 3" xfId="38457"/>
    <cellStyle name="Normal 3 5 3 2 2 2 2 5" xfId="16883"/>
    <cellStyle name="Normal 3 5 3 2 2 2 2 5 2" xfId="45619"/>
    <cellStyle name="Normal 3 5 3 2 2 2 2 6" xfId="31295"/>
    <cellStyle name="Normal 3 5 3 2 2 2 3" xfId="3225"/>
    <cellStyle name="Normal 3 5 3 2 2 2 3 2" xfId="6885"/>
    <cellStyle name="Normal 3 5 3 2 2 2 3 2 2" xfId="14145"/>
    <cellStyle name="Normal 3 5 3 2 2 2 3 2 2 2" xfId="28523"/>
    <cellStyle name="Normal 3 5 3 2 2 2 3 2 2 2 2" xfId="57257"/>
    <cellStyle name="Normal 3 5 3 2 2 2 3 2 2 3" xfId="42933"/>
    <cellStyle name="Normal 3 5 3 2 2 2 3 2 3" xfId="21360"/>
    <cellStyle name="Normal 3 5 3 2 2 2 3 2 3 2" xfId="50095"/>
    <cellStyle name="Normal 3 5 3 2 2 2 3 2 4" xfId="35771"/>
    <cellStyle name="Normal 3 5 3 2 2 2 3 3" xfId="10558"/>
    <cellStyle name="Normal 3 5 3 2 2 2 3 3 2" xfId="24941"/>
    <cellStyle name="Normal 3 5 3 2 2 2 3 3 2 2" xfId="53676"/>
    <cellStyle name="Normal 3 5 3 2 2 2 3 3 3" xfId="39352"/>
    <cellStyle name="Normal 3 5 3 2 2 2 3 4" xfId="17778"/>
    <cellStyle name="Normal 3 5 3 2 2 2 3 4 2" xfId="46514"/>
    <cellStyle name="Normal 3 5 3 2 2 2 3 5" xfId="32190"/>
    <cellStyle name="Normal 3 5 3 2 2 2 4" xfId="5090"/>
    <cellStyle name="Normal 3 5 3 2 2 2 4 2" xfId="12355"/>
    <cellStyle name="Normal 3 5 3 2 2 2 4 2 2" xfId="26733"/>
    <cellStyle name="Normal 3 5 3 2 2 2 4 2 2 2" xfId="55467"/>
    <cellStyle name="Normal 3 5 3 2 2 2 4 2 3" xfId="41143"/>
    <cellStyle name="Normal 3 5 3 2 2 2 4 3" xfId="19570"/>
    <cellStyle name="Normal 3 5 3 2 2 2 4 3 2" xfId="48305"/>
    <cellStyle name="Normal 3 5 3 2 2 2 4 4" xfId="33981"/>
    <cellStyle name="Normal 3 5 3 2 2 2 5" xfId="8762"/>
    <cellStyle name="Normal 3 5 3 2 2 2 5 2" xfId="23151"/>
    <cellStyle name="Normal 3 5 3 2 2 2 5 2 2" xfId="51886"/>
    <cellStyle name="Normal 3 5 3 2 2 2 5 3" xfId="37562"/>
    <cellStyle name="Normal 3 5 3 2 2 2 6" xfId="15988"/>
    <cellStyle name="Normal 3 5 3 2 2 2 6 2" xfId="44724"/>
    <cellStyle name="Normal 3 5 3 2 2 2 7" xfId="30400"/>
    <cellStyle name="Normal 3 5 3 2 2 3" xfId="1882"/>
    <cellStyle name="Normal 3 5 3 2 2 3 2" xfId="3674"/>
    <cellStyle name="Normal 3 5 3 2 2 3 2 2" xfId="7333"/>
    <cellStyle name="Normal 3 5 3 2 2 3 2 2 2" xfId="14593"/>
    <cellStyle name="Normal 3 5 3 2 2 3 2 2 2 2" xfId="28971"/>
    <cellStyle name="Normal 3 5 3 2 2 3 2 2 2 2 2" xfId="57705"/>
    <cellStyle name="Normal 3 5 3 2 2 3 2 2 2 3" xfId="43381"/>
    <cellStyle name="Normal 3 5 3 2 2 3 2 2 3" xfId="21808"/>
    <cellStyle name="Normal 3 5 3 2 2 3 2 2 3 2" xfId="50543"/>
    <cellStyle name="Normal 3 5 3 2 2 3 2 2 4" xfId="36219"/>
    <cellStyle name="Normal 3 5 3 2 2 3 2 3" xfId="11006"/>
    <cellStyle name="Normal 3 5 3 2 2 3 2 3 2" xfId="25389"/>
    <cellStyle name="Normal 3 5 3 2 2 3 2 3 2 2" xfId="54124"/>
    <cellStyle name="Normal 3 5 3 2 2 3 2 3 3" xfId="39800"/>
    <cellStyle name="Normal 3 5 3 2 2 3 2 4" xfId="18226"/>
    <cellStyle name="Normal 3 5 3 2 2 3 2 4 2" xfId="46962"/>
    <cellStyle name="Normal 3 5 3 2 2 3 2 5" xfId="32638"/>
    <cellStyle name="Normal 3 5 3 2 2 3 3" xfId="5543"/>
    <cellStyle name="Normal 3 5 3 2 2 3 3 2" xfId="12803"/>
    <cellStyle name="Normal 3 5 3 2 2 3 3 2 2" xfId="27181"/>
    <cellStyle name="Normal 3 5 3 2 2 3 3 2 2 2" xfId="55915"/>
    <cellStyle name="Normal 3 5 3 2 2 3 3 2 3" xfId="41591"/>
    <cellStyle name="Normal 3 5 3 2 2 3 3 3" xfId="20018"/>
    <cellStyle name="Normal 3 5 3 2 2 3 3 3 2" xfId="48753"/>
    <cellStyle name="Normal 3 5 3 2 2 3 3 4" xfId="34429"/>
    <cellStyle name="Normal 3 5 3 2 2 3 4" xfId="9216"/>
    <cellStyle name="Normal 3 5 3 2 2 3 4 2" xfId="23599"/>
    <cellStyle name="Normal 3 5 3 2 2 3 4 2 2" xfId="52334"/>
    <cellStyle name="Normal 3 5 3 2 2 3 4 3" xfId="38010"/>
    <cellStyle name="Normal 3 5 3 2 2 3 5" xfId="16436"/>
    <cellStyle name="Normal 3 5 3 2 2 3 5 2" xfId="45172"/>
    <cellStyle name="Normal 3 5 3 2 2 3 6" xfId="30848"/>
    <cellStyle name="Normal 3 5 3 2 2 4" xfId="2778"/>
    <cellStyle name="Normal 3 5 3 2 2 4 2" xfId="6438"/>
    <cellStyle name="Normal 3 5 3 2 2 4 2 2" xfId="13698"/>
    <cellStyle name="Normal 3 5 3 2 2 4 2 2 2" xfId="28076"/>
    <cellStyle name="Normal 3 5 3 2 2 4 2 2 2 2" xfId="56810"/>
    <cellStyle name="Normal 3 5 3 2 2 4 2 2 3" xfId="42486"/>
    <cellStyle name="Normal 3 5 3 2 2 4 2 3" xfId="20913"/>
    <cellStyle name="Normal 3 5 3 2 2 4 2 3 2" xfId="49648"/>
    <cellStyle name="Normal 3 5 3 2 2 4 2 4" xfId="35324"/>
    <cellStyle name="Normal 3 5 3 2 2 4 3" xfId="10111"/>
    <cellStyle name="Normal 3 5 3 2 2 4 3 2" xfId="24494"/>
    <cellStyle name="Normal 3 5 3 2 2 4 3 2 2" xfId="53229"/>
    <cellStyle name="Normal 3 5 3 2 2 4 3 3" xfId="38905"/>
    <cellStyle name="Normal 3 5 3 2 2 4 4" xfId="17331"/>
    <cellStyle name="Normal 3 5 3 2 2 4 4 2" xfId="46067"/>
    <cellStyle name="Normal 3 5 3 2 2 4 5" xfId="31743"/>
    <cellStyle name="Normal 3 5 3 2 2 5" xfId="4643"/>
    <cellStyle name="Normal 3 5 3 2 2 5 2" xfId="11908"/>
    <cellStyle name="Normal 3 5 3 2 2 5 2 2" xfId="26286"/>
    <cellStyle name="Normal 3 5 3 2 2 5 2 2 2" xfId="55020"/>
    <cellStyle name="Normal 3 5 3 2 2 5 2 3" xfId="40696"/>
    <cellStyle name="Normal 3 5 3 2 2 5 3" xfId="19123"/>
    <cellStyle name="Normal 3 5 3 2 2 5 3 2" xfId="47858"/>
    <cellStyle name="Normal 3 5 3 2 2 5 4" xfId="33534"/>
    <cellStyle name="Normal 3 5 3 2 2 6" xfId="8315"/>
    <cellStyle name="Normal 3 5 3 2 2 6 2" xfId="22704"/>
    <cellStyle name="Normal 3 5 3 2 2 6 2 2" xfId="51439"/>
    <cellStyle name="Normal 3 5 3 2 2 6 3" xfId="37115"/>
    <cellStyle name="Normal 3 5 3 2 2 7" xfId="15541"/>
    <cellStyle name="Normal 3 5 3 2 2 7 2" xfId="44277"/>
    <cellStyle name="Normal 3 5 3 2 2 8" xfId="29953"/>
    <cellStyle name="Normal 3 5 3 2 3" xfId="1122"/>
    <cellStyle name="Normal 3 5 3 2 3 2" xfId="2105"/>
    <cellStyle name="Normal 3 5 3 2 3 2 2" xfId="3897"/>
    <cellStyle name="Normal 3 5 3 2 3 2 2 2" xfId="7556"/>
    <cellStyle name="Normal 3 5 3 2 3 2 2 2 2" xfId="14816"/>
    <cellStyle name="Normal 3 5 3 2 3 2 2 2 2 2" xfId="29194"/>
    <cellStyle name="Normal 3 5 3 2 3 2 2 2 2 2 2" xfId="57928"/>
    <cellStyle name="Normal 3 5 3 2 3 2 2 2 2 3" xfId="43604"/>
    <cellStyle name="Normal 3 5 3 2 3 2 2 2 3" xfId="22031"/>
    <cellStyle name="Normal 3 5 3 2 3 2 2 2 3 2" xfId="50766"/>
    <cellStyle name="Normal 3 5 3 2 3 2 2 2 4" xfId="36442"/>
    <cellStyle name="Normal 3 5 3 2 3 2 2 3" xfId="11229"/>
    <cellStyle name="Normal 3 5 3 2 3 2 2 3 2" xfId="25612"/>
    <cellStyle name="Normal 3 5 3 2 3 2 2 3 2 2" xfId="54347"/>
    <cellStyle name="Normal 3 5 3 2 3 2 2 3 3" xfId="40023"/>
    <cellStyle name="Normal 3 5 3 2 3 2 2 4" xfId="18449"/>
    <cellStyle name="Normal 3 5 3 2 3 2 2 4 2" xfId="47185"/>
    <cellStyle name="Normal 3 5 3 2 3 2 2 5" xfId="32861"/>
    <cellStyle name="Normal 3 5 3 2 3 2 3" xfId="5766"/>
    <cellStyle name="Normal 3 5 3 2 3 2 3 2" xfId="13026"/>
    <cellStyle name="Normal 3 5 3 2 3 2 3 2 2" xfId="27404"/>
    <cellStyle name="Normal 3 5 3 2 3 2 3 2 2 2" xfId="56138"/>
    <cellStyle name="Normal 3 5 3 2 3 2 3 2 3" xfId="41814"/>
    <cellStyle name="Normal 3 5 3 2 3 2 3 3" xfId="20241"/>
    <cellStyle name="Normal 3 5 3 2 3 2 3 3 2" xfId="48976"/>
    <cellStyle name="Normal 3 5 3 2 3 2 3 4" xfId="34652"/>
    <cellStyle name="Normal 3 5 3 2 3 2 4" xfId="9439"/>
    <cellStyle name="Normal 3 5 3 2 3 2 4 2" xfId="23822"/>
    <cellStyle name="Normal 3 5 3 2 3 2 4 2 2" xfId="52557"/>
    <cellStyle name="Normal 3 5 3 2 3 2 4 3" xfId="38233"/>
    <cellStyle name="Normal 3 5 3 2 3 2 5" xfId="16659"/>
    <cellStyle name="Normal 3 5 3 2 3 2 5 2" xfId="45395"/>
    <cellStyle name="Normal 3 5 3 2 3 2 6" xfId="31071"/>
    <cellStyle name="Normal 3 5 3 2 3 3" xfId="3001"/>
    <cellStyle name="Normal 3 5 3 2 3 3 2" xfId="6661"/>
    <cellStyle name="Normal 3 5 3 2 3 3 2 2" xfId="13921"/>
    <cellStyle name="Normal 3 5 3 2 3 3 2 2 2" xfId="28299"/>
    <cellStyle name="Normal 3 5 3 2 3 3 2 2 2 2" xfId="57033"/>
    <cellStyle name="Normal 3 5 3 2 3 3 2 2 3" xfId="42709"/>
    <cellStyle name="Normal 3 5 3 2 3 3 2 3" xfId="21136"/>
    <cellStyle name="Normal 3 5 3 2 3 3 2 3 2" xfId="49871"/>
    <cellStyle name="Normal 3 5 3 2 3 3 2 4" xfId="35547"/>
    <cellStyle name="Normal 3 5 3 2 3 3 3" xfId="10334"/>
    <cellStyle name="Normal 3 5 3 2 3 3 3 2" xfId="24717"/>
    <cellStyle name="Normal 3 5 3 2 3 3 3 2 2" xfId="53452"/>
    <cellStyle name="Normal 3 5 3 2 3 3 3 3" xfId="39128"/>
    <cellStyle name="Normal 3 5 3 2 3 3 4" xfId="17554"/>
    <cellStyle name="Normal 3 5 3 2 3 3 4 2" xfId="46290"/>
    <cellStyle name="Normal 3 5 3 2 3 3 5" xfId="31966"/>
    <cellStyle name="Normal 3 5 3 2 3 4" xfId="4866"/>
    <cellStyle name="Normal 3 5 3 2 3 4 2" xfId="12131"/>
    <cellStyle name="Normal 3 5 3 2 3 4 2 2" xfId="26509"/>
    <cellStyle name="Normal 3 5 3 2 3 4 2 2 2" xfId="55243"/>
    <cellStyle name="Normal 3 5 3 2 3 4 2 3" xfId="40919"/>
    <cellStyle name="Normal 3 5 3 2 3 4 3" xfId="19346"/>
    <cellStyle name="Normal 3 5 3 2 3 4 3 2" xfId="48081"/>
    <cellStyle name="Normal 3 5 3 2 3 4 4" xfId="33757"/>
    <cellStyle name="Normal 3 5 3 2 3 5" xfId="8538"/>
    <cellStyle name="Normal 3 5 3 2 3 5 2" xfId="22927"/>
    <cellStyle name="Normal 3 5 3 2 3 5 2 2" xfId="51662"/>
    <cellStyle name="Normal 3 5 3 2 3 5 3" xfId="37338"/>
    <cellStyle name="Normal 3 5 3 2 3 6" xfId="15764"/>
    <cellStyle name="Normal 3 5 3 2 3 6 2" xfId="44500"/>
    <cellStyle name="Normal 3 5 3 2 3 7" xfId="30176"/>
    <cellStyle name="Normal 3 5 3 2 4" xfId="1654"/>
    <cellStyle name="Normal 3 5 3 2 4 2" xfId="3450"/>
    <cellStyle name="Normal 3 5 3 2 4 2 2" xfId="7109"/>
    <cellStyle name="Normal 3 5 3 2 4 2 2 2" xfId="14369"/>
    <cellStyle name="Normal 3 5 3 2 4 2 2 2 2" xfId="28747"/>
    <cellStyle name="Normal 3 5 3 2 4 2 2 2 2 2" xfId="57481"/>
    <cellStyle name="Normal 3 5 3 2 4 2 2 2 3" xfId="43157"/>
    <cellStyle name="Normal 3 5 3 2 4 2 2 3" xfId="21584"/>
    <cellStyle name="Normal 3 5 3 2 4 2 2 3 2" xfId="50319"/>
    <cellStyle name="Normal 3 5 3 2 4 2 2 4" xfId="35995"/>
    <cellStyle name="Normal 3 5 3 2 4 2 3" xfId="10782"/>
    <cellStyle name="Normal 3 5 3 2 4 2 3 2" xfId="25165"/>
    <cellStyle name="Normal 3 5 3 2 4 2 3 2 2" xfId="53900"/>
    <cellStyle name="Normal 3 5 3 2 4 2 3 3" xfId="39576"/>
    <cellStyle name="Normal 3 5 3 2 4 2 4" xfId="18002"/>
    <cellStyle name="Normal 3 5 3 2 4 2 4 2" xfId="46738"/>
    <cellStyle name="Normal 3 5 3 2 4 2 5" xfId="32414"/>
    <cellStyle name="Normal 3 5 3 2 4 3" xfId="5319"/>
    <cellStyle name="Normal 3 5 3 2 4 3 2" xfId="12579"/>
    <cellStyle name="Normal 3 5 3 2 4 3 2 2" xfId="26957"/>
    <cellStyle name="Normal 3 5 3 2 4 3 2 2 2" xfId="55691"/>
    <cellStyle name="Normal 3 5 3 2 4 3 2 3" xfId="41367"/>
    <cellStyle name="Normal 3 5 3 2 4 3 3" xfId="19794"/>
    <cellStyle name="Normal 3 5 3 2 4 3 3 2" xfId="48529"/>
    <cellStyle name="Normal 3 5 3 2 4 3 4" xfId="34205"/>
    <cellStyle name="Normal 3 5 3 2 4 4" xfId="8992"/>
    <cellStyle name="Normal 3 5 3 2 4 4 2" xfId="23375"/>
    <cellStyle name="Normal 3 5 3 2 4 4 2 2" xfId="52110"/>
    <cellStyle name="Normal 3 5 3 2 4 4 3" xfId="37786"/>
    <cellStyle name="Normal 3 5 3 2 4 5" xfId="16212"/>
    <cellStyle name="Normal 3 5 3 2 4 5 2" xfId="44948"/>
    <cellStyle name="Normal 3 5 3 2 4 6" xfId="30624"/>
    <cellStyle name="Normal 3 5 3 2 5" xfId="2554"/>
    <cellStyle name="Normal 3 5 3 2 5 2" xfId="6214"/>
    <cellStyle name="Normal 3 5 3 2 5 2 2" xfId="13474"/>
    <cellStyle name="Normal 3 5 3 2 5 2 2 2" xfId="27852"/>
    <cellStyle name="Normal 3 5 3 2 5 2 2 2 2" xfId="56586"/>
    <cellStyle name="Normal 3 5 3 2 5 2 2 3" xfId="42262"/>
    <cellStyle name="Normal 3 5 3 2 5 2 3" xfId="20689"/>
    <cellStyle name="Normal 3 5 3 2 5 2 3 2" xfId="49424"/>
    <cellStyle name="Normal 3 5 3 2 5 2 4" xfId="35100"/>
    <cellStyle name="Normal 3 5 3 2 5 3" xfId="9887"/>
    <cellStyle name="Normal 3 5 3 2 5 3 2" xfId="24270"/>
    <cellStyle name="Normal 3 5 3 2 5 3 2 2" xfId="53005"/>
    <cellStyle name="Normal 3 5 3 2 5 3 3" xfId="38681"/>
    <cellStyle name="Normal 3 5 3 2 5 4" xfId="17107"/>
    <cellStyle name="Normal 3 5 3 2 5 4 2" xfId="45843"/>
    <cellStyle name="Normal 3 5 3 2 5 5" xfId="31519"/>
    <cellStyle name="Normal 3 5 3 2 6" xfId="4417"/>
    <cellStyle name="Normal 3 5 3 2 6 2" xfId="11684"/>
    <cellStyle name="Normal 3 5 3 2 6 2 2" xfId="26062"/>
    <cellStyle name="Normal 3 5 3 2 6 2 2 2" xfId="54796"/>
    <cellStyle name="Normal 3 5 3 2 6 2 3" xfId="40472"/>
    <cellStyle name="Normal 3 5 3 2 6 3" xfId="18899"/>
    <cellStyle name="Normal 3 5 3 2 6 3 2" xfId="47634"/>
    <cellStyle name="Normal 3 5 3 2 6 4" xfId="33310"/>
    <cellStyle name="Normal 3 5 3 2 7" xfId="8088"/>
    <cellStyle name="Normal 3 5 3 2 7 2" xfId="22480"/>
    <cellStyle name="Normal 3 5 3 2 7 2 2" xfId="51215"/>
    <cellStyle name="Normal 3 5 3 2 7 3" xfId="36891"/>
    <cellStyle name="Normal 3 5 3 2 8" xfId="15317"/>
    <cellStyle name="Normal 3 5 3 2 8 2" xfId="44053"/>
    <cellStyle name="Normal 3 5 3 2 9" xfId="29729"/>
    <cellStyle name="Normal 3 5 3 3" xfId="785"/>
    <cellStyle name="Normal 3 5 3 3 2" xfId="1234"/>
    <cellStyle name="Normal 3 5 3 3 2 2" xfId="2217"/>
    <cellStyle name="Normal 3 5 3 3 2 2 2" xfId="4009"/>
    <cellStyle name="Normal 3 5 3 3 2 2 2 2" xfId="7668"/>
    <cellStyle name="Normal 3 5 3 3 2 2 2 2 2" xfId="14928"/>
    <cellStyle name="Normal 3 5 3 3 2 2 2 2 2 2" xfId="29306"/>
    <cellStyle name="Normal 3 5 3 3 2 2 2 2 2 2 2" xfId="58040"/>
    <cellStyle name="Normal 3 5 3 3 2 2 2 2 2 3" xfId="43716"/>
    <cellStyle name="Normal 3 5 3 3 2 2 2 2 3" xfId="22143"/>
    <cellStyle name="Normal 3 5 3 3 2 2 2 2 3 2" xfId="50878"/>
    <cellStyle name="Normal 3 5 3 3 2 2 2 2 4" xfId="36554"/>
    <cellStyle name="Normal 3 5 3 3 2 2 2 3" xfId="11341"/>
    <cellStyle name="Normal 3 5 3 3 2 2 2 3 2" xfId="25724"/>
    <cellStyle name="Normal 3 5 3 3 2 2 2 3 2 2" xfId="54459"/>
    <cellStyle name="Normal 3 5 3 3 2 2 2 3 3" xfId="40135"/>
    <cellStyle name="Normal 3 5 3 3 2 2 2 4" xfId="18561"/>
    <cellStyle name="Normal 3 5 3 3 2 2 2 4 2" xfId="47297"/>
    <cellStyle name="Normal 3 5 3 3 2 2 2 5" xfId="32973"/>
    <cellStyle name="Normal 3 5 3 3 2 2 3" xfId="5878"/>
    <cellStyle name="Normal 3 5 3 3 2 2 3 2" xfId="13138"/>
    <cellStyle name="Normal 3 5 3 3 2 2 3 2 2" xfId="27516"/>
    <cellStyle name="Normal 3 5 3 3 2 2 3 2 2 2" xfId="56250"/>
    <cellStyle name="Normal 3 5 3 3 2 2 3 2 3" xfId="41926"/>
    <cellStyle name="Normal 3 5 3 3 2 2 3 3" xfId="20353"/>
    <cellStyle name="Normal 3 5 3 3 2 2 3 3 2" xfId="49088"/>
    <cellStyle name="Normal 3 5 3 3 2 2 3 4" xfId="34764"/>
    <cellStyle name="Normal 3 5 3 3 2 2 4" xfId="9551"/>
    <cellStyle name="Normal 3 5 3 3 2 2 4 2" xfId="23934"/>
    <cellStyle name="Normal 3 5 3 3 2 2 4 2 2" xfId="52669"/>
    <cellStyle name="Normal 3 5 3 3 2 2 4 3" xfId="38345"/>
    <cellStyle name="Normal 3 5 3 3 2 2 5" xfId="16771"/>
    <cellStyle name="Normal 3 5 3 3 2 2 5 2" xfId="45507"/>
    <cellStyle name="Normal 3 5 3 3 2 2 6" xfId="31183"/>
    <cellStyle name="Normal 3 5 3 3 2 3" xfId="3113"/>
    <cellStyle name="Normal 3 5 3 3 2 3 2" xfId="6773"/>
    <cellStyle name="Normal 3 5 3 3 2 3 2 2" xfId="14033"/>
    <cellStyle name="Normal 3 5 3 3 2 3 2 2 2" xfId="28411"/>
    <cellStyle name="Normal 3 5 3 3 2 3 2 2 2 2" xfId="57145"/>
    <cellStyle name="Normal 3 5 3 3 2 3 2 2 3" xfId="42821"/>
    <cellStyle name="Normal 3 5 3 3 2 3 2 3" xfId="21248"/>
    <cellStyle name="Normal 3 5 3 3 2 3 2 3 2" xfId="49983"/>
    <cellStyle name="Normal 3 5 3 3 2 3 2 4" xfId="35659"/>
    <cellStyle name="Normal 3 5 3 3 2 3 3" xfId="10446"/>
    <cellStyle name="Normal 3 5 3 3 2 3 3 2" xfId="24829"/>
    <cellStyle name="Normal 3 5 3 3 2 3 3 2 2" xfId="53564"/>
    <cellStyle name="Normal 3 5 3 3 2 3 3 3" xfId="39240"/>
    <cellStyle name="Normal 3 5 3 3 2 3 4" xfId="17666"/>
    <cellStyle name="Normal 3 5 3 3 2 3 4 2" xfId="46402"/>
    <cellStyle name="Normal 3 5 3 3 2 3 5" xfId="32078"/>
    <cellStyle name="Normal 3 5 3 3 2 4" xfId="4978"/>
    <cellStyle name="Normal 3 5 3 3 2 4 2" xfId="12243"/>
    <cellStyle name="Normal 3 5 3 3 2 4 2 2" xfId="26621"/>
    <cellStyle name="Normal 3 5 3 3 2 4 2 2 2" xfId="55355"/>
    <cellStyle name="Normal 3 5 3 3 2 4 2 3" xfId="41031"/>
    <cellStyle name="Normal 3 5 3 3 2 4 3" xfId="19458"/>
    <cellStyle name="Normal 3 5 3 3 2 4 3 2" xfId="48193"/>
    <cellStyle name="Normal 3 5 3 3 2 4 4" xfId="33869"/>
    <cellStyle name="Normal 3 5 3 3 2 5" xfId="8650"/>
    <cellStyle name="Normal 3 5 3 3 2 5 2" xfId="23039"/>
    <cellStyle name="Normal 3 5 3 3 2 5 2 2" xfId="51774"/>
    <cellStyle name="Normal 3 5 3 3 2 5 3" xfId="37450"/>
    <cellStyle name="Normal 3 5 3 3 2 6" xfId="15876"/>
    <cellStyle name="Normal 3 5 3 3 2 6 2" xfId="44612"/>
    <cellStyle name="Normal 3 5 3 3 2 7" xfId="30288"/>
    <cellStyle name="Normal 3 5 3 3 3" xfId="1770"/>
    <cellStyle name="Normal 3 5 3 3 3 2" xfId="3562"/>
    <cellStyle name="Normal 3 5 3 3 3 2 2" xfId="7221"/>
    <cellStyle name="Normal 3 5 3 3 3 2 2 2" xfId="14481"/>
    <cellStyle name="Normal 3 5 3 3 3 2 2 2 2" xfId="28859"/>
    <cellStyle name="Normal 3 5 3 3 3 2 2 2 2 2" xfId="57593"/>
    <cellStyle name="Normal 3 5 3 3 3 2 2 2 3" xfId="43269"/>
    <cellStyle name="Normal 3 5 3 3 3 2 2 3" xfId="21696"/>
    <cellStyle name="Normal 3 5 3 3 3 2 2 3 2" xfId="50431"/>
    <cellStyle name="Normal 3 5 3 3 3 2 2 4" xfId="36107"/>
    <cellStyle name="Normal 3 5 3 3 3 2 3" xfId="10894"/>
    <cellStyle name="Normal 3 5 3 3 3 2 3 2" xfId="25277"/>
    <cellStyle name="Normal 3 5 3 3 3 2 3 2 2" xfId="54012"/>
    <cellStyle name="Normal 3 5 3 3 3 2 3 3" xfId="39688"/>
    <cellStyle name="Normal 3 5 3 3 3 2 4" xfId="18114"/>
    <cellStyle name="Normal 3 5 3 3 3 2 4 2" xfId="46850"/>
    <cellStyle name="Normal 3 5 3 3 3 2 5" xfId="32526"/>
    <cellStyle name="Normal 3 5 3 3 3 3" xfId="5431"/>
    <cellStyle name="Normal 3 5 3 3 3 3 2" xfId="12691"/>
    <cellStyle name="Normal 3 5 3 3 3 3 2 2" xfId="27069"/>
    <cellStyle name="Normal 3 5 3 3 3 3 2 2 2" xfId="55803"/>
    <cellStyle name="Normal 3 5 3 3 3 3 2 3" xfId="41479"/>
    <cellStyle name="Normal 3 5 3 3 3 3 3" xfId="19906"/>
    <cellStyle name="Normal 3 5 3 3 3 3 3 2" xfId="48641"/>
    <cellStyle name="Normal 3 5 3 3 3 3 4" xfId="34317"/>
    <cellStyle name="Normal 3 5 3 3 3 4" xfId="9104"/>
    <cellStyle name="Normal 3 5 3 3 3 4 2" xfId="23487"/>
    <cellStyle name="Normal 3 5 3 3 3 4 2 2" xfId="52222"/>
    <cellStyle name="Normal 3 5 3 3 3 4 3" xfId="37898"/>
    <cellStyle name="Normal 3 5 3 3 3 5" xfId="16324"/>
    <cellStyle name="Normal 3 5 3 3 3 5 2" xfId="45060"/>
    <cellStyle name="Normal 3 5 3 3 3 6" xfId="30736"/>
    <cellStyle name="Normal 3 5 3 3 4" xfId="2666"/>
    <cellStyle name="Normal 3 5 3 3 4 2" xfId="6326"/>
    <cellStyle name="Normal 3 5 3 3 4 2 2" xfId="13586"/>
    <cellStyle name="Normal 3 5 3 3 4 2 2 2" xfId="27964"/>
    <cellStyle name="Normal 3 5 3 3 4 2 2 2 2" xfId="56698"/>
    <cellStyle name="Normal 3 5 3 3 4 2 2 3" xfId="42374"/>
    <cellStyle name="Normal 3 5 3 3 4 2 3" xfId="20801"/>
    <cellStyle name="Normal 3 5 3 3 4 2 3 2" xfId="49536"/>
    <cellStyle name="Normal 3 5 3 3 4 2 4" xfId="35212"/>
    <cellStyle name="Normal 3 5 3 3 4 3" xfId="9999"/>
    <cellStyle name="Normal 3 5 3 3 4 3 2" xfId="24382"/>
    <cellStyle name="Normal 3 5 3 3 4 3 2 2" xfId="53117"/>
    <cellStyle name="Normal 3 5 3 3 4 3 3" xfId="38793"/>
    <cellStyle name="Normal 3 5 3 3 4 4" xfId="17219"/>
    <cellStyle name="Normal 3 5 3 3 4 4 2" xfId="45955"/>
    <cellStyle name="Normal 3 5 3 3 4 5" xfId="31631"/>
    <cellStyle name="Normal 3 5 3 3 5" xfId="4530"/>
    <cellStyle name="Normal 3 5 3 3 5 2" xfId="11796"/>
    <cellStyle name="Normal 3 5 3 3 5 2 2" xfId="26174"/>
    <cellStyle name="Normal 3 5 3 3 5 2 2 2" xfId="54908"/>
    <cellStyle name="Normal 3 5 3 3 5 2 3" xfId="40584"/>
    <cellStyle name="Normal 3 5 3 3 5 3" xfId="19011"/>
    <cellStyle name="Normal 3 5 3 3 5 3 2" xfId="47746"/>
    <cellStyle name="Normal 3 5 3 3 5 4" xfId="33422"/>
    <cellStyle name="Normal 3 5 3 3 6" xfId="8203"/>
    <cellStyle name="Normal 3 5 3 3 6 2" xfId="22592"/>
    <cellStyle name="Normal 3 5 3 3 6 2 2" xfId="51327"/>
    <cellStyle name="Normal 3 5 3 3 6 3" xfId="37003"/>
    <cellStyle name="Normal 3 5 3 3 7" xfId="15429"/>
    <cellStyle name="Normal 3 5 3 3 7 2" xfId="44165"/>
    <cellStyle name="Normal 3 5 3 3 8" xfId="29841"/>
    <cellStyle name="Normal 3 5 3 4" xfId="1010"/>
    <cellStyle name="Normal 3 5 3 4 2" xfId="1993"/>
    <cellStyle name="Normal 3 5 3 4 2 2" xfId="3785"/>
    <cellStyle name="Normal 3 5 3 4 2 2 2" xfId="7444"/>
    <cellStyle name="Normal 3 5 3 4 2 2 2 2" xfId="14704"/>
    <cellStyle name="Normal 3 5 3 4 2 2 2 2 2" xfId="29082"/>
    <cellStyle name="Normal 3 5 3 4 2 2 2 2 2 2" xfId="57816"/>
    <cellStyle name="Normal 3 5 3 4 2 2 2 2 3" xfId="43492"/>
    <cellStyle name="Normal 3 5 3 4 2 2 2 3" xfId="21919"/>
    <cellStyle name="Normal 3 5 3 4 2 2 2 3 2" xfId="50654"/>
    <cellStyle name="Normal 3 5 3 4 2 2 2 4" xfId="36330"/>
    <cellStyle name="Normal 3 5 3 4 2 2 3" xfId="11117"/>
    <cellStyle name="Normal 3 5 3 4 2 2 3 2" xfId="25500"/>
    <cellStyle name="Normal 3 5 3 4 2 2 3 2 2" xfId="54235"/>
    <cellStyle name="Normal 3 5 3 4 2 2 3 3" xfId="39911"/>
    <cellStyle name="Normal 3 5 3 4 2 2 4" xfId="18337"/>
    <cellStyle name="Normal 3 5 3 4 2 2 4 2" xfId="47073"/>
    <cellStyle name="Normal 3 5 3 4 2 2 5" xfId="32749"/>
    <cellStyle name="Normal 3 5 3 4 2 3" xfId="5654"/>
    <cellStyle name="Normal 3 5 3 4 2 3 2" xfId="12914"/>
    <cellStyle name="Normal 3 5 3 4 2 3 2 2" xfId="27292"/>
    <cellStyle name="Normal 3 5 3 4 2 3 2 2 2" xfId="56026"/>
    <cellStyle name="Normal 3 5 3 4 2 3 2 3" xfId="41702"/>
    <cellStyle name="Normal 3 5 3 4 2 3 3" xfId="20129"/>
    <cellStyle name="Normal 3 5 3 4 2 3 3 2" xfId="48864"/>
    <cellStyle name="Normal 3 5 3 4 2 3 4" xfId="34540"/>
    <cellStyle name="Normal 3 5 3 4 2 4" xfId="9327"/>
    <cellStyle name="Normal 3 5 3 4 2 4 2" xfId="23710"/>
    <cellStyle name="Normal 3 5 3 4 2 4 2 2" xfId="52445"/>
    <cellStyle name="Normal 3 5 3 4 2 4 3" xfId="38121"/>
    <cellStyle name="Normal 3 5 3 4 2 5" xfId="16547"/>
    <cellStyle name="Normal 3 5 3 4 2 5 2" xfId="45283"/>
    <cellStyle name="Normal 3 5 3 4 2 6" xfId="30959"/>
    <cellStyle name="Normal 3 5 3 4 3" xfId="2889"/>
    <cellStyle name="Normal 3 5 3 4 3 2" xfId="6549"/>
    <cellStyle name="Normal 3 5 3 4 3 2 2" xfId="13809"/>
    <cellStyle name="Normal 3 5 3 4 3 2 2 2" xfId="28187"/>
    <cellStyle name="Normal 3 5 3 4 3 2 2 2 2" xfId="56921"/>
    <cellStyle name="Normal 3 5 3 4 3 2 2 3" xfId="42597"/>
    <cellStyle name="Normal 3 5 3 4 3 2 3" xfId="21024"/>
    <cellStyle name="Normal 3 5 3 4 3 2 3 2" xfId="49759"/>
    <cellStyle name="Normal 3 5 3 4 3 2 4" xfId="35435"/>
    <cellStyle name="Normal 3 5 3 4 3 3" xfId="10222"/>
    <cellStyle name="Normal 3 5 3 4 3 3 2" xfId="24605"/>
    <cellStyle name="Normal 3 5 3 4 3 3 2 2" xfId="53340"/>
    <cellStyle name="Normal 3 5 3 4 3 3 3" xfId="39016"/>
    <cellStyle name="Normal 3 5 3 4 3 4" xfId="17442"/>
    <cellStyle name="Normal 3 5 3 4 3 4 2" xfId="46178"/>
    <cellStyle name="Normal 3 5 3 4 3 5" xfId="31854"/>
    <cellStyle name="Normal 3 5 3 4 4" xfId="4754"/>
    <cellStyle name="Normal 3 5 3 4 4 2" xfId="12019"/>
    <cellStyle name="Normal 3 5 3 4 4 2 2" xfId="26397"/>
    <cellStyle name="Normal 3 5 3 4 4 2 2 2" xfId="55131"/>
    <cellStyle name="Normal 3 5 3 4 4 2 3" xfId="40807"/>
    <cellStyle name="Normal 3 5 3 4 4 3" xfId="19234"/>
    <cellStyle name="Normal 3 5 3 4 4 3 2" xfId="47969"/>
    <cellStyle name="Normal 3 5 3 4 4 4" xfId="33645"/>
    <cellStyle name="Normal 3 5 3 4 5" xfId="8426"/>
    <cellStyle name="Normal 3 5 3 4 5 2" xfId="22815"/>
    <cellStyle name="Normal 3 5 3 4 5 2 2" xfId="51550"/>
    <cellStyle name="Normal 3 5 3 4 5 3" xfId="37226"/>
    <cellStyle name="Normal 3 5 3 4 6" xfId="15652"/>
    <cellStyle name="Normal 3 5 3 4 6 2" xfId="44388"/>
    <cellStyle name="Normal 3 5 3 4 7" xfId="30064"/>
    <cellStyle name="Normal 3 5 3 5" xfId="1534"/>
    <cellStyle name="Normal 3 5 3 5 2" xfId="3338"/>
    <cellStyle name="Normal 3 5 3 5 2 2" xfId="6997"/>
    <cellStyle name="Normal 3 5 3 5 2 2 2" xfId="14257"/>
    <cellStyle name="Normal 3 5 3 5 2 2 2 2" xfId="28635"/>
    <cellStyle name="Normal 3 5 3 5 2 2 2 2 2" xfId="57369"/>
    <cellStyle name="Normal 3 5 3 5 2 2 2 3" xfId="43045"/>
    <cellStyle name="Normal 3 5 3 5 2 2 3" xfId="21472"/>
    <cellStyle name="Normal 3 5 3 5 2 2 3 2" xfId="50207"/>
    <cellStyle name="Normal 3 5 3 5 2 2 4" xfId="35883"/>
    <cellStyle name="Normal 3 5 3 5 2 3" xfId="10670"/>
    <cellStyle name="Normal 3 5 3 5 2 3 2" xfId="25053"/>
    <cellStyle name="Normal 3 5 3 5 2 3 2 2" xfId="53788"/>
    <cellStyle name="Normal 3 5 3 5 2 3 3" xfId="39464"/>
    <cellStyle name="Normal 3 5 3 5 2 4" xfId="17890"/>
    <cellStyle name="Normal 3 5 3 5 2 4 2" xfId="46626"/>
    <cellStyle name="Normal 3 5 3 5 2 5" xfId="32302"/>
    <cellStyle name="Normal 3 5 3 5 3" xfId="5207"/>
    <cellStyle name="Normal 3 5 3 5 3 2" xfId="12467"/>
    <cellStyle name="Normal 3 5 3 5 3 2 2" xfId="26845"/>
    <cellStyle name="Normal 3 5 3 5 3 2 2 2" xfId="55579"/>
    <cellStyle name="Normal 3 5 3 5 3 2 3" xfId="41255"/>
    <cellStyle name="Normal 3 5 3 5 3 3" xfId="19682"/>
    <cellStyle name="Normal 3 5 3 5 3 3 2" xfId="48417"/>
    <cellStyle name="Normal 3 5 3 5 3 4" xfId="34093"/>
    <cellStyle name="Normal 3 5 3 5 4" xfId="8880"/>
    <cellStyle name="Normal 3 5 3 5 4 2" xfId="23263"/>
    <cellStyle name="Normal 3 5 3 5 4 2 2" xfId="51998"/>
    <cellStyle name="Normal 3 5 3 5 4 3" xfId="37674"/>
    <cellStyle name="Normal 3 5 3 5 5" xfId="16100"/>
    <cellStyle name="Normal 3 5 3 5 5 2" xfId="44836"/>
    <cellStyle name="Normal 3 5 3 5 6" xfId="30512"/>
    <cellStyle name="Normal 3 5 3 6" xfId="2442"/>
    <cellStyle name="Normal 3 5 3 6 2" xfId="6102"/>
    <cellStyle name="Normal 3 5 3 6 2 2" xfId="13362"/>
    <cellStyle name="Normal 3 5 3 6 2 2 2" xfId="27740"/>
    <cellStyle name="Normal 3 5 3 6 2 2 2 2" xfId="56474"/>
    <cellStyle name="Normal 3 5 3 6 2 2 3" xfId="42150"/>
    <cellStyle name="Normal 3 5 3 6 2 3" xfId="20577"/>
    <cellStyle name="Normal 3 5 3 6 2 3 2" xfId="49312"/>
    <cellStyle name="Normal 3 5 3 6 2 4" xfId="34988"/>
    <cellStyle name="Normal 3 5 3 6 3" xfId="9775"/>
    <cellStyle name="Normal 3 5 3 6 3 2" xfId="24158"/>
    <cellStyle name="Normal 3 5 3 6 3 2 2" xfId="52893"/>
    <cellStyle name="Normal 3 5 3 6 3 3" xfId="38569"/>
    <cellStyle name="Normal 3 5 3 6 4" xfId="16995"/>
    <cellStyle name="Normal 3 5 3 6 4 2" xfId="45731"/>
    <cellStyle name="Normal 3 5 3 6 5" xfId="31407"/>
    <cellStyle name="Normal 3 5 3 7" xfId="4301"/>
    <cellStyle name="Normal 3 5 3 7 2" xfId="11571"/>
    <cellStyle name="Normal 3 5 3 7 2 2" xfId="25950"/>
    <cellStyle name="Normal 3 5 3 7 2 2 2" xfId="54684"/>
    <cellStyle name="Normal 3 5 3 7 2 3" xfId="40360"/>
    <cellStyle name="Normal 3 5 3 7 3" xfId="18787"/>
    <cellStyle name="Normal 3 5 3 7 3 2" xfId="47522"/>
    <cellStyle name="Normal 3 5 3 7 4" xfId="33198"/>
    <cellStyle name="Normal 3 5 3 8" xfId="7970"/>
    <cellStyle name="Normal 3 5 3 8 2" xfId="22368"/>
    <cellStyle name="Normal 3 5 3 8 2 2" xfId="51103"/>
    <cellStyle name="Normal 3 5 3 8 3" xfId="36779"/>
    <cellStyle name="Normal 3 5 3 9" xfId="15205"/>
    <cellStyle name="Normal 3 5 3 9 2" xfId="43941"/>
    <cellStyle name="Normal 3 5 4" xfId="554"/>
    <cellStyle name="Normal 3 5 4 2" xfId="842"/>
    <cellStyle name="Normal 3 5 4 2 2" xfId="1290"/>
    <cellStyle name="Normal 3 5 4 2 2 2" xfId="2273"/>
    <cellStyle name="Normal 3 5 4 2 2 2 2" xfId="4065"/>
    <cellStyle name="Normal 3 5 4 2 2 2 2 2" xfId="7724"/>
    <cellStyle name="Normal 3 5 4 2 2 2 2 2 2" xfId="14984"/>
    <cellStyle name="Normal 3 5 4 2 2 2 2 2 2 2" xfId="29362"/>
    <cellStyle name="Normal 3 5 4 2 2 2 2 2 2 2 2" xfId="58096"/>
    <cellStyle name="Normal 3 5 4 2 2 2 2 2 2 3" xfId="43772"/>
    <cellStyle name="Normal 3 5 4 2 2 2 2 2 3" xfId="22199"/>
    <cellStyle name="Normal 3 5 4 2 2 2 2 2 3 2" xfId="50934"/>
    <cellStyle name="Normal 3 5 4 2 2 2 2 2 4" xfId="36610"/>
    <cellStyle name="Normal 3 5 4 2 2 2 2 3" xfId="11397"/>
    <cellStyle name="Normal 3 5 4 2 2 2 2 3 2" xfId="25780"/>
    <cellStyle name="Normal 3 5 4 2 2 2 2 3 2 2" xfId="54515"/>
    <cellStyle name="Normal 3 5 4 2 2 2 2 3 3" xfId="40191"/>
    <cellStyle name="Normal 3 5 4 2 2 2 2 4" xfId="18617"/>
    <cellStyle name="Normal 3 5 4 2 2 2 2 4 2" xfId="47353"/>
    <cellStyle name="Normal 3 5 4 2 2 2 2 5" xfId="33029"/>
    <cellStyle name="Normal 3 5 4 2 2 2 3" xfId="5934"/>
    <cellStyle name="Normal 3 5 4 2 2 2 3 2" xfId="13194"/>
    <cellStyle name="Normal 3 5 4 2 2 2 3 2 2" xfId="27572"/>
    <cellStyle name="Normal 3 5 4 2 2 2 3 2 2 2" xfId="56306"/>
    <cellStyle name="Normal 3 5 4 2 2 2 3 2 3" xfId="41982"/>
    <cellStyle name="Normal 3 5 4 2 2 2 3 3" xfId="20409"/>
    <cellStyle name="Normal 3 5 4 2 2 2 3 3 2" xfId="49144"/>
    <cellStyle name="Normal 3 5 4 2 2 2 3 4" xfId="34820"/>
    <cellStyle name="Normal 3 5 4 2 2 2 4" xfId="9607"/>
    <cellStyle name="Normal 3 5 4 2 2 2 4 2" xfId="23990"/>
    <cellStyle name="Normal 3 5 4 2 2 2 4 2 2" xfId="52725"/>
    <cellStyle name="Normal 3 5 4 2 2 2 4 3" xfId="38401"/>
    <cellStyle name="Normal 3 5 4 2 2 2 5" xfId="16827"/>
    <cellStyle name="Normal 3 5 4 2 2 2 5 2" xfId="45563"/>
    <cellStyle name="Normal 3 5 4 2 2 2 6" xfId="31239"/>
    <cellStyle name="Normal 3 5 4 2 2 3" xfId="3169"/>
    <cellStyle name="Normal 3 5 4 2 2 3 2" xfId="6829"/>
    <cellStyle name="Normal 3 5 4 2 2 3 2 2" xfId="14089"/>
    <cellStyle name="Normal 3 5 4 2 2 3 2 2 2" xfId="28467"/>
    <cellStyle name="Normal 3 5 4 2 2 3 2 2 2 2" xfId="57201"/>
    <cellStyle name="Normal 3 5 4 2 2 3 2 2 3" xfId="42877"/>
    <cellStyle name="Normal 3 5 4 2 2 3 2 3" xfId="21304"/>
    <cellStyle name="Normal 3 5 4 2 2 3 2 3 2" xfId="50039"/>
    <cellStyle name="Normal 3 5 4 2 2 3 2 4" xfId="35715"/>
    <cellStyle name="Normal 3 5 4 2 2 3 3" xfId="10502"/>
    <cellStyle name="Normal 3 5 4 2 2 3 3 2" xfId="24885"/>
    <cellStyle name="Normal 3 5 4 2 2 3 3 2 2" xfId="53620"/>
    <cellStyle name="Normal 3 5 4 2 2 3 3 3" xfId="39296"/>
    <cellStyle name="Normal 3 5 4 2 2 3 4" xfId="17722"/>
    <cellStyle name="Normal 3 5 4 2 2 3 4 2" xfId="46458"/>
    <cellStyle name="Normal 3 5 4 2 2 3 5" xfId="32134"/>
    <cellStyle name="Normal 3 5 4 2 2 4" xfId="5034"/>
    <cellStyle name="Normal 3 5 4 2 2 4 2" xfId="12299"/>
    <cellStyle name="Normal 3 5 4 2 2 4 2 2" xfId="26677"/>
    <cellStyle name="Normal 3 5 4 2 2 4 2 2 2" xfId="55411"/>
    <cellStyle name="Normal 3 5 4 2 2 4 2 3" xfId="41087"/>
    <cellStyle name="Normal 3 5 4 2 2 4 3" xfId="19514"/>
    <cellStyle name="Normal 3 5 4 2 2 4 3 2" xfId="48249"/>
    <cellStyle name="Normal 3 5 4 2 2 4 4" xfId="33925"/>
    <cellStyle name="Normal 3 5 4 2 2 5" xfId="8706"/>
    <cellStyle name="Normal 3 5 4 2 2 5 2" xfId="23095"/>
    <cellStyle name="Normal 3 5 4 2 2 5 2 2" xfId="51830"/>
    <cellStyle name="Normal 3 5 4 2 2 5 3" xfId="37506"/>
    <cellStyle name="Normal 3 5 4 2 2 6" xfId="15932"/>
    <cellStyle name="Normal 3 5 4 2 2 6 2" xfId="44668"/>
    <cellStyle name="Normal 3 5 4 2 2 7" xfId="30344"/>
    <cellStyle name="Normal 3 5 4 2 3" xfId="1826"/>
    <cellStyle name="Normal 3 5 4 2 3 2" xfId="3618"/>
    <cellStyle name="Normal 3 5 4 2 3 2 2" xfId="7277"/>
    <cellStyle name="Normal 3 5 4 2 3 2 2 2" xfId="14537"/>
    <cellStyle name="Normal 3 5 4 2 3 2 2 2 2" xfId="28915"/>
    <cellStyle name="Normal 3 5 4 2 3 2 2 2 2 2" xfId="57649"/>
    <cellStyle name="Normal 3 5 4 2 3 2 2 2 3" xfId="43325"/>
    <cellStyle name="Normal 3 5 4 2 3 2 2 3" xfId="21752"/>
    <cellStyle name="Normal 3 5 4 2 3 2 2 3 2" xfId="50487"/>
    <cellStyle name="Normal 3 5 4 2 3 2 2 4" xfId="36163"/>
    <cellStyle name="Normal 3 5 4 2 3 2 3" xfId="10950"/>
    <cellStyle name="Normal 3 5 4 2 3 2 3 2" xfId="25333"/>
    <cellStyle name="Normal 3 5 4 2 3 2 3 2 2" xfId="54068"/>
    <cellStyle name="Normal 3 5 4 2 3 2 3 3" xfId="39744"/>
    <cellStyle name="Normal 3 5 4 2 3 2 4" xfId="18170"/>
    <cellStyle name="Normal 3 5 4 2 3 2 4 2" xfId="46906"/>
    <cellStyle name="Normal 3 5 4 2 3 2 5" xfId="32582"/>
    <cellStyle name="Normal 3 5 4 2 3 3" xfId="5487"/>
    <cellStyle name="Normal 3 5 4 2 3 3 2" xfId="12747"/>
    <cellStyle name="Normal 3 5 4 2 3 3 2 2" xfId="27125"/>
    <cellStyle name="Normal 3 5 4 2 3 3 2 2 2" xfId="55859"/>
    <cellStyle name="Normal 3 5 4 2 3 3 2 3" xfId="41535"/>
    <cellStyle name="Normal 3 5 4 2 3 3 3" xfId="19962"/>
    <cellStyle name="Normal 3 5 4 2 3 3 3 2" xfId="48697"/>
    <cellStyle name="Normal 3 5 4 2 3 3 4" xfId="34373"/>
    <cellStyle name="Normal 3 5 4 2 3 4" xfId="9160"/>
    <cellStyle name="Normal 3 5 4 2 3 4 2" xfId="23543"/>
    <cellStyle name="Normal 3 5 4 2 3 4 2 2" xfId="52278"/>
    <cellStyle name="Normal 3 5 4 2 3 4 3" xfId="37954"/>
    <cellStyle name="Normal 3 5 4 2 3 5" xfId="16380"/>
    <cellStyle name="Normal 3 5 4 2 3 5 2" xfId="45116"/>
    <cellStyle name="Normal 3 5 4 2 3 6" xfId="30792"/>
    <cellStyle name="Normal 3 5 4 2 4" xfId="2722"/>
    <cellStyle name="Normal 3 5 4 2 4 2" xfId="6382"/>
    <cellStyle name="Normal 3 5 4 2 4 2 2" xfId="13642"/>
    <cellStyle name="Normal 3 5 4 2 4 2 2 2" xfId="28020"/>
    <cellStyle name="Normal 3 5 4 2 4 2 2 2 2" xfId="56754"/>
    <cellStyle name="Normal 3 5 4 2 4 2 2 3" xfId="42430"/>
    <cellStyle name="Normal 3 5 4 2 4 2 3" xfId="20857"/>
    <cellStyle name="Normal 3 5 4 2 4 2 3 2" xfId="49592"/>
    <cellStyle name="Normal 3 5 4 2 4 2 4" xfId="35268"/>
    <cellStyle name="Normal 3 5 4 2 4 3" xfId="10055"/>
    <cellStyle name="Normal 3 5 4 2 4 3 2" xfId="24438"/>
    <cellStyle name="Normal 3 5 4 2 4 3 2 2" xfId="53173"/>
    <cellStyle name="Normal 3 5 4 2 4 3 3" xfId="38849"/>
    <cellStyle name="Normal 3 5 4 2 4 4" xfId="17275"/>
    <cellStyle name="Normal 3 5 4 2 4 4 2" xfId="46011"/>
    <cellStyle name="Normal 3 5 4 2 4 5" xfId="31687"/>
    <cellStyle name="Normal 3 5 4 2 5" xfId="4587"/>
    <cellStyle name="Normal 3 5 4 2 5 2" xfId="11852"/>
    <cellStyle name="Normal 3 5 4 2 5 2 2" xfId="26230"/>
    <cellStyle name="Normal 3 5 4 2 5 2 2 2" xfId="54964"/>
    <cellStyle name="Normal 3 5 4 2 5 2 3" xfId="40640"/>
    <cellStyle name="Normal 3 5 4 2 5 3" xfId="19067"/>
    <cellStyle name="Normal 3 5 4 2 5 3 2" xfId="47802"/>
    <cellStyle name="Normal 3 5 4 2 5 4" xfId="33478"/>
    <cellStyle name="Normal 3 5 4 2 6" xfId="8259"/>
    <cellStyle name="Normal 3 5 4 2 6 2" xfId="22648"/>
    <cellStyle name="Normal 3 5 4 2 6 2 2" xfId="51383"/>
    <cellStyle name="Normal 3 5 4 2 6 3" xfId="37059"/>
    <cellStyle name="Normal 3 5 4 2 7" xfId="15485"/>
    <cellStyle name="Normal 3 5 4 2 7 2" xfId="44221"/>
    <cellStyle name="Normal 3 5 4 2 8" xfId="29897"/>
    <cellStyle name="Normal 3 5 4 3" xfId="1066"/>
    <cellStyle name="Normal 3 5 4 3 2" xfId="2049"/>
    <cellStyle name="Normal 3 5 4 3 2 2" xfId="3841"/>
    <cellStyle name="Normal 3 5 4 3 2 2 2" xfId="7500"/>
    <cellStyle name="Normal 3 5 4 3 2 2 2 2" xfId="14760"/>
    <cellStyle name="Normal 3 5 4 3 2 2 2 2 2" xfId="29138"/>
    <cellStyle name="Normal 3 5 4 3 2 2 2 2 2 2" xfId="57872"/>
    <cellStyle name="Normal 3 5 4 3 2 2 2 2 3" xfId="43548"/>
    <cellStyle name="Normal 3 5 4 3 2 2 2 3" xfId="21975"/>
    <cellStyle name="Normal 3 5 4 3 2 2 2 3 2" xfId="50710"/>
    <cellStyle name="Normal 3 5 4 3 2 2 2 4" xfId="36386"/>
    <cellStyle name="Normal 3 5 4 3 2 2 3" xfId="11173"/>
    <cellStyle name="Normal 3 5 4 3 2 2 3 2" xfId="25556"/>
    <cellStyle name="Normal 3 5 4 3 2 2 3 2 2" xfId="54291"/>
    <cellStyle name="Normal 3 5 4 3 2 2 3 3" xfId="39967"/>
    <cellStyle name="Normal 3 5 4 3 2 2 4" xfId="18393"/>
    <cellStyle name="Normal 3 5 4 3 2 2 4 2" xfId="47129"/>
    <cellStyle name="Normal 3 5 4 3 2 2 5" xfId="32805"/>
    <cellStyle name="Normal 3 5 4 3 2 3" xfId="5710"/>
    <cellStyle name="Normal 3 5 4 3 2 3 2" xfId="12970"/>
    <cellStyle name="Normal 3 5 4 3 2 3 2 2" xfId="27348"/>
    <cellStyle name="Normal 3 5 4 3 2 3 2 2 2" xfId="56082"/>
    <cellStyle name="Normal 3 5 4 3 2 3 2 3" xfId="41758"/>
    <cellStyle name="Normal 3 5 4 3 2 3 3" xfId="20185"/>
    <cellStyle name="Normal 3 5 4 3 2 3 3 2" xfId="48920"/>
    <cellStyle name="Normal 3 5 4 3 2 3 4" xfId="34596"/>
    <cellStyle name="Normal 3 5 4 3 2 4" xfId="9383"/>
    <cellStyle name="Normal 3 5 4 3 2 4 2" xfId="23766"/>
    <cellStyle name="Normal 3 5 4 3 2 4 2 2" xfId="52501"/>
    <cellStyle name="Normal 3 5 4 3 2 4 3" xfId="38177"/>
    <cellStyle name="Normal 3 5 4 3 2 5" xfId="16603"/>
    <cellStyle name="Normal 3 5 4 3 2 5 2" xfId="45339"/>
    <cellStyle name="Normal 3 5 4 3 2 6" xfId="31015"/>
    <cellStyle name="Normal 3 5 4 3 3" xfId="2945"/>
    <cellStyle name="Normal 3 5 4 3 3 2" xfId="6605"/>
    <cellStyle name="Normal 3 5 4 3 3 2 2" xfId="13865"/>
    <cellStyle name="Normal 3 5 4 3 3 2 2 2" xfId="28243"/>
    <cellStyle name="Normal 3 5 4 3 3 2 2 2 2" xfId="56977"/>
    <cellStyle name="Normal 3 5 4 3 3 2 2 3" xfId="42653"/>
    <cellStyle name="Normal 3 5 4 3 3 2 3" xfId="21080"/>
    <cellStyle name="Normal 3 5 4 3 3 2 3 2" xfId="49815"/>
    <cellStyle name="Normal 3 5 4 3 3 2 4" xfId="35491"/>
    <cellStyle name="Normal 3 5 4 3 3 3" xfId="10278"/>
    <cellStyle name="Normal 3 5 4 3 3 3 2" xfId="24661"/>
    <cellStyle name="Normal 3 5 4 3 3 3 2 2" xfId="53396"/>
    <cellStyle name="Normal 3 5 4 3 3 3 3" xfId="39072"/>
    <cellStyle name="Normal 3 5 4 3 3 4" xfId="17498"/>
    <cellStyle name="Normal 3 5 4 3 3 4 2" xfId="46234"/>
    <cellStyle name="Normal 3 5 4 3 3 5" xfId="31910"/>
    <cellStyle name="Normal 3 5 4 3 4" xfId="4810"/>
    <cellStyle name="Normal 3 5 4 3 4 2" xfId="12075"/>
    <cellStyle name="Normal 3 5 4 3 4 2 2" xfId="26453"/>
    <cellStyle name="Normal 3 5 4 3 4 2 2 2" xfId="55187"/>
    <cellStyle name="Normal 3 5 4 3 4 2 3" xfId="40863"/>
    <cellStyle name="Normal 3 5 4 3 4 3" xfId="19290"/>
    <cellStyle name="Normal 3 5 4 3 4 3 2" xfId="48025"/>
    <cellStyle name="Normal 3 5 4 3 4 4" xfId="33701"/>
    <cellStyle name="Normal 3 5 4 3 5" xfId="8482"/>
    <cellStyle name="Normal 3 5 4 3 5 2" xfId="22871"/>
    <cellStyle name="Normal 3 5 4 3 5 2 2" xfId="51606"/>
    <cellStyle name="Normal 3 5 4 3 5 3" xfId="37282"/>
    <cellStyle name="Normal 3 5 4 3 6" xfId="15708"/>
    <cellStyle name="Normal 3 5 4 3 6 2" xfId="44444"/>
    <cellStyle name="Normal 3 5 4 3 7" xfId="30120"/>
    <cellStyle name="Normal 3 5 4 4" xfId="1597"/>
    <cellStyle name="Normal 3 5 4 4 2" xfId="3394"/>
    <cellStyle name="Normal 3 5 4 4 2 2" xfId="7053"/>
    <cellStyle name="Normal 3 5 4 4 2 2 2" xfId="14313"/>
    <cellStyle name="Normal 3 5 4 4 2 2 2 2" xfId="28691"/>
    <cellStyle name="Normal 3 5 4 4 2 2 2 2 2" xfId="57425"/>
    <cellStyle name="Normal 3 5 4 4 2 2 2 3" xfId="43101"/>
    <cellStyle name="Normal 3 5 4 4 2 2 3" xfId="21528"/>
    <cellStyle name="Normal 3 5 4 4 2 2 3 2" xfId="50263"/>
    <cellStyle name="Normal 3 5 4 4 2 2 4" xfId="35939"/>
    <cellStyle name="Normal 3 5 4 4 2 3" xfId="10726"/>
    <cellStyle name="Normal 3 5 4 4 2 3 2" xfId="25109"/>
    <cellStyle name="Normal 3 5 4 4 2 3 2 2" xfId="53844"/>
    <cellStyle name="Normal 3 5 4 4 2 3 3" xfId="39520"/>
    <cellStyle name="Normal 3 5 4 4 2 4" xfId="17946"/>
    <cellStyle name="Normal 3 5 4 4 2 4 2" xfId="46682"/>
    <cellStyle name="Normal 3 5 4 4 2 5" xfId="32358"/>
    <cellStyle name="Normal 3 5 4 4 3" xfId="5263"/>
    <cellStyle name="Normal 3 5 4 4 3 2" xfId="12523"/>
    <cellStyle name="Normal 3 5 4 4 3 2 2" xfId="26901"/>
    <cellStyle name="Normal 3 5 4 4 3 2 2 2" xfId="55635"/>
    <cellStyle name="Normal 3 5 4 4 3 2 3" xfId="41311"/>
    <cellStyle name="Normal 3 5 4 4 3 3" xfId="19738"/>
    <cellStyle name="Normal 3 5 4 4 3 3 2" xfId="48473"/>
    <cellStyle name="Normal 3 5 4 4 3 4" xfId="34149"/>
    <cellStyle name="Normal 3 5 4 4 4" xfId="8936"/>
    <cellStyle name="Normal 3 5 4 4 4 2" xfId="23319"/>
    <cellStyle name="Normal 3 5 4 4 4 2 2" xfId="52054"/>
    <cellStyle name="Normal 3 5 4 4 4 3" xfId="37730"/>
    <cellStyle name="Normal 3 5 4 4 5" xfId="16156"/>
    <cellStyle name="Normal 3 5 4 4 5 2" xfId="44892"/>
    <cellStyle name="Normal 3 5 4 4 6" xfId="30568"/>
    <cellStyle name="Normal 3 5 4 5" xfId="2498"/>
    <cellStyle name="Normal 3 5 4 5 2" xfId="6158"/>
    <cellStyle name="Normal 3 5 4 5 2 2" xfId="13418"/>
    <cellStyle name="Normal 3 5 4 5 2 2 2" xfId="27796"/>
    <cellStyle name="Normal 3 5 4 5 2 2 2 2" xfId="56530"/>
    <cellStyle name="Normal 3 5 4 5 2 2 3" xfId="42206"/>
    <cellStyle name="Normal 3 5 4 5 2 3" xfId="20633"/>
    <cellStyle name="Normal 3 5 4 5 2 3 2" xfId="49368"/>
    <cellStyle name="Normal 3 5 4 5 2 4" xfId="35044"/>
    <cellStyle name="Normal 3 5 4 5 3" xfId="9831"/>
    <cellStyle name="Normal 3 5 4 5 3 2" xfId="24214"/>
    <cellStyle name="Normal 3 5 4 5 3 2 2" xfId="52949"/>
    <cellStyle name="Normal 3 5 4 5 3 3" xfId="38625"/>
    <cellStyle name="Normal 3 5 4 5 4" xfId="17051"/>
    <cellStyle name="Normal 3 5 4 5 4 2" xfId="45787"/>
    <cellStyle name="Normal 3 5 4 5 5" xfId="31463"/>
    <cellStyle name="Normal 3 5 4 6" xfId="4360"/>
    <cellStyle name="Normal 3 5 4 6 2" xfId="11628"/>
    <cellStyle name="Normal 3 5 4 6 2 2" xfId="26006"/>
    <cellStyle name="Normal 3 5 4 6 2 2 2" xfId="54740"/>
    <cellStyle name="Normal 3 5 4 6 2 3" xfId="40416"/>
    <cellStyle name="Normal 3 5 4 6 3" xfId="18843"/>
    <cellStyle name="Normal 3 5 4 6 3 2" xfId="47578"/>
    <cellStyle name="Normal 3 5 4 6 4" xfId="33254"/>
    <cellStyle name="Normal 3 5 4 7" xfId="8031"/>
    <cellStyle name="Normal 3 5 4 7 2" xfId="22424"/>
    <cellStyle name="Normal 3 5 4 7 2 2" xfId="51159"/>
    <cellStyle name="Normal 3 5 4 7 3" xfId="36835"/>
    <cellStyle name="Normal 3 5 4 8" xfId="15261"/>
    <cellStyle name="Normal 3 5 4 8 2" xfId="43997"/>
    <cellStyle name="Normal 3 5 4 9" xfId="29673"/>
    <cellStyle name="Normal 3 5 5" xfId="727"/>
    <cellStyle name="Normal 3 5 5 2" xfId="1178"/>
    <cellStyle name="Normal 3 5 5 2 2" xfId="2161"/>
    <cellStyle name="Normal 3 5 5 2 2 2" xfId="3953"/>
    <cellStyle name="Normal 3 5 5 2 2 2 2" xfId="7612"/>
    <cellStyle name="Normal 3 5 5 2 2 2 2 2" xfId="14872"/>
    <cellStyle name="Normal 3 5 5 2 2 2 2 2 2" xfId="29250"/>
    <cellStyle name="Normal 3 5 5 2 2 2 2 2 2 2" xfId="57984"/>
    <cellStyle name="Normal 3 5 5 2 2 2 2 2 3" xfId="43660"/>
    <cellStyle name="Normal 3 5 5 2 2 2 2 3" xfId="22087"/>
    <cellStyle name="Normal 3 5 5 2 2 2 2 3 2" xfId="50822"/>
    <cellStyle name="Normal 3 5 5 2 2 2 2 4" xfId="36498"/>
    <cellStyle name="Normal 3 5 5 2 2 2 3" xfId="11285"/>
    <cellStyle name="Normal 3 5 5 2 2 2 3 2" xfId="25668"/>
    <cellStyle name="Normal 3 5 5 2 2 2 3 2 2" xfId="54403"/>
    <cellStyle name="Normal 3 5 5 2 2 2 3 3" xfId="40079"/>
    <cellStyle name="Normal 3 5 5 2 2 2 4" xfId="18505"/>
    <cellStyle name="Normal 3 5 5 2 2 2 4 2" xfId="47241"/>
    <cellStyle name="Normal 3 5 5 2 2 2 5" xfId="32917"/>
    <cellStyle name="Normal 3 5 5 2 2 3" xfId="5822"/>
    <cellStyle name="Normal 3 5 5 2 2 3 2" xfId="13082"/>
    <cellStyle name="Normal 3 5 5 2 2 3 2 2" xfId="27460"/>
    <cellStyle name="Normal 3 5 5 2 2 3 2 2 2" xfId="56194"/>
    <cellStyle name="Normal 3 5 5 2 2 3 2 3" xfId="41870"/>
    <cellStyle name="Normal 3 5 5 2 2 3 3" xfId="20297"/>
    <cellStyle name="Normal 3 5 5 2 2 3 3 2" xfId="49032"/>
    <cellStyle name="Normal 3 5 5 2 2 3 4" xfId="34708"/>
    <cellStyle name="Normal 3 5 5 2 2 4" xfId="9495"/>
    <cellStyle name="Normal 3 5 5 2 2 4 2" xfId="23878"/>
    <cellStyle name="Normal 3 5 5 2 2 4 2 2" xfId="52613"/>
    <cellStyle name="Normal 3 5 5 2 2 4 3" xfId="38289"/>
    <cellStyle name="Normal 3 5 5 2 2 5" xfId="16715"/>
    <cellStyle name="Normal 3 5 5 2 2 5 2" xfId="45451"/>
    <cellStyle name="Normal 3 5 5 2 2 6" xfId="31127"/>
    <cellStyle name="Normal 3 5 5 2 3" xfId="3057"/>
    <cellStyle name="Normal 3 5 5 2 3 2" xfId="6717"/>
    <cellStyle name="Normal 3 5 5 2 3 2 2" xfId="13977"/>
    <cellStyle name="Normal 3 5 5 2 3 2 2 2" xfId="28355"/>
    <cellStyle name="Normal 3 5 5 2 3 2 2 2 2" xfId="57089"/>
    <cellStyle name="Normal 3 5 5 2 3 2 2 3" xfId="42765"/>
    <cellStyle name="Normal 3 5 5 2 3 2 3" xfId="21192"/>
    <cellStyle name="Normal 3 5 5 2 3 2 3 2" xfId="49927"/>
    <cellStyle name="Normal 3 5 5 2 3 2 4" xfId="35603"/>
    <cellStyle name="Normal 3 5 5 2 3 3" xfId="10390"/>
    <cellStyle name="Normal 3 5 5 2 3 3 2" xfId="24773"/>
    <cellStyle name="Normal 3 5 5 2 3 3 2 2" xfId="53508"/>
    <cellStyle name="Normal 3 5 5 2 3 3 3" xfId="39184"/>
    <cellStyle name="Normal 3 5 5 2 3 4" xfId="17610"/>
    <cellStyle name="Normal 3 5 5 2 3 4 2" xfId="46346"/>
    <cellStyle name="Normal 3 5 5 2 3 5" xfId="32022"/>
    <cellStyle name="Normal 3 5 5 2 4" xfId="4922"/>
    <cellStyle name="Normal 3 5 5 2 4 2" xfId="12187"/>
    <cellStyle name="Normal 3 5 5 2 4 2 2" xfId="26565"/>
    <cellStyle name="Normal 3 5 5 2 4 2 2 2" xfId="55299"/>
    <cellStyle name="Normal 3 5 5 2 4 2 3" xfId="40975"/>
    <cellStyle name="Normal 3 5 5 2 4 3" xfId="19402"/>
    <cellStyle name="Normal 3 5 5 2 4 3 2" xfId="48137"/>
    <cellStyle name="Normal 3 5 5 2 4 4" xfId="33813"/>
    <cellStyle name="Normal 3 5 5 2 5" xfId="8594"/>
    <cellStyle name="Normal 3 5 5 2 5 2" xfId="22983"/>
    <cellStyle name="Normal 3 5 5 2 5 2 2" xfId="51718"/>
    <cellStyle name="Normal 3 5 5 2 5 3" xfId="37394"/>
    <cellStyle name="Normal 3 5 5 2 6" xfId="15820"/>
    <cellStyle name="Normal 3 5 5 2 6 2" xfId="44556"/>
    <cellStyle name="Normal 3 5 5 2 7" xfId="30232"/>
    <cellStyle name="Normal 3 5 5 3" xfId="1714"/>
    <cellStyle name="Normal 3 5 5 3 2" xfId="3506"/>
    <cellStyle name="Normal 3 5 5 3 2 2" xfId="7165"/>
    <cellStyle name="Normal 3 5 5 3 2 2 2" xfId="14425"/>
    <cellStyle name="Normal 3 5 5 3 2 2 2 2" xfId="28803"/>
    <cellStyle name="Normal 3 5 5 3 2 2 2 2 2" xfId="57537"/>
    <cellStyle name="Normal 3 5 5 3 2 2 2 3" xfId="43213"/>
    <cellStyle name="Normal 3 5 5 3 2 2 3" xfId="21640"/>
    <cellStyle name="Normal 3 5 5 3 2 2 3 2" xfId="50375"/>
    <cellStyle name="Normal 3 5 5 3 2 2 4" xfId="36051"/>
    <cellStyle name="Normal 3 5 5 3 2 3" xfId="10838"/>
    <cellStyle name="Normal 3 5 5 3 2 3 2" xfId="25221"/>
    <cellStyle name="Normal 3 5 5 3 2 3 2 2" xfId="53956"/>
    <cellStyle name="Normal 3 5 5 3 2 3 3" xfId="39632"/>
    <cellStyle name="Normal 3 5 5 3 2 4" xfId="18058"/>
    <cellStyle name="Normal 3 5 5 3 2 4 2" xfId="46794"/>
    <cellStyle name="Normal 3 5 5 3 2 5" xfId="32470"/>
    <cellStyle name="Normal 3 5 5 3 3" xfId="5375"/>
    <cellStyle name="Normal 3 5 5 3 3 2" xfId="12635"/>
    <cellStyle name="Normal 3 5 5 3 3 2 2" xfId="27013"/>
    <cellStyle name="Normal 3 5 5 3 3 2 2 2" xfId="55747"/>
    <cellStyle name="Normal 3 5 5 3 3 2 3" xfId="41423"/>
    <cellStyle name="Normal 3 5 5 3 3 3" xfId="19850"/>
    <cellStyle name="Normal 3 5 5 3 3 3 2" xfId="48585"/>
    <cellStyle name="Normal 3 5 5 3 3 4" xfId="34261"/>
    <cellStyle name="Normal 3 5 5 3 4" xfId="9048"/>
    <cellStyle name="Normal 3 5 5 3 4 2" xfId="23431"/>
    <cellStyle name="Normal 3 5 5 3 4 2 2" xfId="52166"/>
    <cellStyle name="Normal 3 5 5 3 4 3" xfId="37842"/>
    <cellStyle name="Normal 3 5 5 3 5" xfId="16268"/>
    <cellStyle name="Normal 3 5 5 3 5 2" xfId="45004"/>
    <cellStyle name="Normal 3 5 5 3 6" xfId="30680"/>
    <cellStyle name="Normal 3 5 5 4" xfId="2610"/>
    <cellStyle name="Normal 3 5 5 4 2" xfId="6270"/>
    <cellStyle name="Normal 3 5 5 4 2 2" xfId="13530"/>
    <cellStyle name="Normal 3 5 5 4 2 2 2" xfId="27908"/>
    <cellStyle name="Normal 3 5 5 4 2 2 2 2" xfId="56642"/>
    <cellStyle name="Normal 3 5 5 4 2 2 3" xfId="42318"/>
    <cellStyle name="Normal 3 5 5 4 2 3" xfId="20745"/>
    <cellStyle name="Normal 3 5 5 4 2 3 2" xfId="49480"/>
    <cellStyle name="Normal 3 5 5 4 2 4" xfId="35156"/>
    <cellStyle name="Normal 3 5 5 4 3" xfId="9943"/>
    <cellStyle name="Normal 3 5 5 4 3 2" xfId="24326"/>
    <cellStyle name="Normal 3 5 5 4 3 2 2" xfId="53061"/>
    <cellStyle name="Normal 3 5 5 4 3 3" xfId="38737"/>
    <cellStyle name="Normal 3 5 5 4 4" xfId="17163"/>
    <cellStyle name="Normal 3 5 5 4 4 2" xfId="45899"/>
    <cellStyle name="Normal 3 5 5 4 5" xfId="31575"/>
    <cellStyle name="Normal 3 5 5 5" xfId="4474"/>
    <cellStyle name="Normal 3 5 5 5 2" xfId="11740"/>
    <cellStyle name="Normal 3 5 5 5 2 2" xfId="26118"/>
    <cellStyle name="Normal 3 5 5 5 2 2 2" xfId="54852"/>
    <cellStyle name="Normal 3 5 5 5 2 3" xfId="40528"/>
    <cellStyle name="Normal 3 5 5 5 3" xfId="18955"/>
    <cellStyle name="Normal 3 5 5 5 3 2" xfId="47690"/>
    <cellStyle name="Normal 3 5 5 5 4" xfId="33366"/>
    <cellStyle name="Normal 3 5 5 6" xfId="8147"/>
    <cellStyle name="Normal 3 5 5 6 2" xfId="22536"/>
    <cellStyle name="Normal 3 5 5 6 2 2" xfId="51271"/>
    <cellStyle name="Normal 3 5 5 6 3" xfId="36947"/>
    <cellStyle name="Normal 3 5 5 7" xfId="15373"/>
    <cellStyle name="Normal 3 5 5 7 2" xfId="44109"/>
    <cellStyle name="Normal 3 5 5 8" xfId="29785"/>
    <cellStyle name="Normal 3 5 6" xfId="954"/>
    <cellStyle name="Normal 3 5 6 2" xfId="1937"/>
    <cellStyle name="Normal 3 5 6 2 2" xfId="3729"/>
    <cellStyle name="Normal 3 5 6 2 2 2" xfId="7388"/>
    <cellStyle name="Normal 3 5 6 2 2 2 2" xfId="14648"/>
    <cellStyle name="Normal 3 5 6 2 2 2 2 2" xfId="29026"/>
    <cellStyle name="Normal 3 5 6 2 2 2 2 2 2" xfId="57760"/>
    <cellStyle name="Normal 3 5 6 2 2 2 2 3" xfId="43436"/>
    <cellStyle name="Normal 3 5 6 2 2 2 3" xfId="21863"/>
    <cellStyle name="Normal 3 5 6 2 2 2 3 2" xfId="50598"/>
    <cellStyle name="Normal 3 5 6 2 2 2 4" xfId="36274"/>
    <cellStyle name="Normal 3 5 6 2 2 3" xfId="11061"/>
    <cellStyle name="Normal 3 5 6 2 2 3 2" xfId="25444"/>
    <cellStyle name="Normal 3 5 6 2 2 3 2 2" xfId="54179"/>
    <cellStyle name="Normal 3 5 6 2 2 3 3" xfId="39855"/>
    <cellStyle name="Normal 3 5 6 2 2 4" xfId="18281"/>
    <cellStyle name="Normal 3 5 6 2 2 4 2" xfId="47017"/>
    <cellStyle name="Normal 3 5 6 2 2 5" xfId="32693"/>
    <cellStyle name="Normal 3 5 6 2 3" xfId="5598"/>
    <cellStyle name="Normal 3 5 6 2 3 2" xfId="12858"/>
    <cellStyle name="Normal 3 5 6 2 3 2 2" xfId="27236"/>
    <cellStyle name="Normal 3 5 6 2 3 2 2 2" xfId="55970"/>
    <cellStyle name="Normal 3 5 6 2 3 2 3" xfId="41646"/>
    <cellStyle name="Normal 3 5 6 2 3 3" xfId="20073"/>
    <cellStyle name="Normal 3 5 6 2 3 3 2" xfId="48808"/>
    <cellStyle name="Normal 3 5 6 2 3 4" xfId="34484"/>
    <cellStyle name="Normal 3 5 6 2 4" xfId="9271"/>
    <cellStyle name="Normal 3 5 6 2 4 2" xfId="23654"/>
    <cellStyle name="Normal 3 5 6 2 4 2 2" xfId="52389"/>
    <cellStyle name="Normal 3 5 6 2 4 3" xfId="38065"/>
    <cellStyle name="Normal 3 5 6 2 5" xfId="16491"/>
    <cellStyle name="Normal 3 5 6 2 5 2" xfId="45227"/>
    <cellStyle name="Normal 3 5 6 2 6" xfId="30903"/>
    <cellStyle name="Normal 3 5 6 3" xfId="2833"/>
    <cellStyle name="Normal 3 5 6 3 2" xfId="6493"/>
    <cellStyle name="Normal 3 5 6 3 2 2" xfId="13753"/>
    <cellStyle name="Normal 3 5 6 3 2 2 2" xfId="28131"/>
    <cellStyle name="Normal 3 5 6 3 2 2 2 2" xfId="56865"/>
    <cellStyle name="Normal 3 5 6 3 2 2 3" xfId="42541"/>
    <cellStyle name="Normal 3 5 6 3 2 3" xfId="20968"/>
    <cellStyle name="Normal 3 5 6 3 2 3 2" xfId="49703"/>
    <cellStyle name="Normal 3 5 6 3 2 4" xfId="35379"/>
    <cellStyle name="Normal 3 5 6 3 3" xfId="10166"/>
    <cellStyle name="Normal 3 5 6 3 3 2" xfId="24549"/>
    <cellStyle name="Normal 3 5 6 3 3 2 2" xfId="53284"/>
    <cellStyle name="Normal 3 5 6 3 3 3" xfId="38960"/>
    <cellStyle name="Normal 3 5 6 3 4" xfId="17386"/>
    <cellStyle name="Normal 3 5 6 3 4 2" xfId="46122"/>
    <cellStyle name="Normal 3 5 6 3 5" xfId="31798"/>
    <cellStyle name="Normal 3 5 6 4" xfId="4698"/>
    <cellStyle name="Normal 3 5 6 4 2" xfId="11963"/>
    <cellStyle name="Normal 3 5 6 4 2 2" xfId="26341"/>
    <cellStyle name="Normal 3 5 6 4 2 2 2" xfId="55075"/>
    <cellStyle name="Normal 3 5 6 4 2 3" xfId="40751"/>
    <cellStyle name="Normal 3 5 6 4 3" xfId="19178"/>
    <cellStyle name="Normal 3 5 6 4 3 2" xfId="47913"/>
    <cellStyle name="Normal 3 5 6 4 4" xfId="33589"/>
    <cellStyle name="Normal 3 5 6 5" xfId="8370"/>
    <cellStyle name="Normal 3 5 6 5 2" xfId="22759"/>
    <cellStyle name="Normal 3 5 6 5 2 2" xfId="51494"/>
    <cellStyle name="Normal 3 5 6 5 3" xfId="37170"/>
    <cellStyle name="Normal 3 5 6 6" xfId="15596"/>
    <cellStyle name="Normal 3 5 6 6 2" xfId="44332"/>
    <cellStyle name="Normal 3 5 6 7" xfId="30008"/>
    <cellStyle name="Normal 3 5 7" xfId="1463"/>
    <cellStyle name="Normal 3 5 7 2" xfId="3282"/>
    <cellStyle name="Normal 3 5 7 2 2" xfId="6941"/>
    <cellStyle name="Normal 3 5 7 2 2 2" xfId="14201"/>
    <cellStyle name="Normal 3 5 7 2 2 2 2" xfId="28579"/>
    <cellStyle name="Normal 3 5 7 2 2 2 2 2" xfId="57313"/>
    <cellStyle name="Normal 3 5 7 2 2 2 3" xfId="42989"/>
    <cellStyle name="Normal 3 5 7 2 2 3" xfId="21416"/>
    <cellStyle name="Normal 3 5 7 2 2 3 2" xfId="50151"/>
    <cellStyle name="Normal 3 5 7 2 2 4" xfId="35827"/>
    <cellStyle name="Normal 3 5 7 2 3" xfId="10614"/>
    <cellStyle name="Normal 3 5 7 2 3 2" xfId="24997"/>
    <cellStyle name="Normal 3 5 7 2 3 2 2" xfId="53732"/>
    <cellStyle name="Normal 3 5 7 2 3 3" xfId="39408"/>
    <cellStyle name="Normal 3 5 7 2 4" xfId="17834"/>
    <cellStyle name="Normal 3 5 7 2 4 2" xfId="46570"/>
    <cellStyle name="Normal 3 5 7 2 5" xfId="32246"/>
    <cellStyle name="Normal 3 5 7 3" xfId="5150"/>
    <cellStyle name="Normal 3 5 7 3 2" xfId="12411"/>
    <cellStyle name="Normal 3 5 7 3 2 2" xfId="26789"/>
    <cellStyle name="Normal 3 5 7 3 2 2 2" xfId="55523"/>
    <cellStyle name="Normal 3 5 7 3 2 3" xfId="41199"/>
    <cellStyle name="Normal 3 5 7 3 3" xfId="19626"/>
    <cellStyle name="Normal 3 5 7 3 3 2" xfId="48361"/>
    <cellStyle name="Normal 3 5 7 3 4" xfId="34037"/>
    <cellStyle name="Normal 3 5 7 4" xfId="8822"/>
    <cellStyle name="Normal 3 5 7 4 2" xfId="23207"/>
    <cellStyle name="Normal 3 5 7 4 2 2" xfId="51942"/>
    <cellStyle name="Normal 3 5 7 4 3" xfId="37618"/>
    <cellStyle name="Normal 3 5 7 5" xfId="16044"/>
    <cellStyle name="Normal 3 5 7 5 2" xfId="44780"/>
    <cellStyle name="Normal 3 5 7 6" xfId="30456"/>
    <cellStyle name="Normal 3 5 8" xfId="2386"/>
    <cellStyle name="Normal 3 5 8 2" xfId="6046"/>
    <cellStyle name="Normal 3 5 8 2 2" xfId="13306"/>
    <cellStyle name="Normal 3 5 8 2 2 2" xfId="27684"/>
    <cellStyle name="Normal 3 5 8 2 2 2 2" xfId="56418"/>
    <cellStyle name="Normal 3 5 8 2 2 3" xfId="42094"/>
    <cellStyle name="Normal 3 5 8 2 3" xfId="20521"/>
    <cellStyle name="Normal 3 5 8 2 3 2" xfId="49256"/>
    <cellStyle name="Normal 3 5 8 2 4" xfId="34932"/>
    <cellStyle name="Normal 3 5 8 3" xfId="9719"/>
    <cellStyle name="Normal 3 5 8 3 2" xfId="24102"/>
    <cellStyle name="Normal 3 5 8 3 2 2" xfId="52837"/>
    <cellStyle name="Normal 3 5 8 3 3" xfId="38513"/>
    <cellStyle name="Normal 3 5 8 4" xfId="16939"/>
    <cellStyle name="Normal 3 5 8 4 2" xfId="45675"/>
    <cellStyle name="Normal 3 5 8 5" xfId="31351"/>
    <cellStyle name="Normal 3 5 9" xfId="4237"/>
    <cellStyle name="Normal 3 5 9 2" xfId="11515"/>
    <cellStyle name="Normal 3 5 9 2 2" xfId="25894"/>
    <cellStyle name="Normal 3 5 9 2 2 2" xfId="54628"/>
    <cellStyle name="Normal 3 5 9 2 3" xfId="40304"/>
    <cellStyle name="Normal 3 5 9 3" xfId="18731"/>
    <cellStyle name="Normal 3 5 9 3 2" xfId="47466"/>
    <cellStyle name="Normal 3 5 9 4" xfId="33142"/>
    <cellStyle name="Normal 3 6" xfId="341"/>
    <cellStyle name="Normal 3 6 10" xfId="15163"/>
    <cellStyle name="Normal 3 6 10 2" xfId="43899"/>
    <cellStyle name="Normal 3 6 11" xfId="29575"/>
    <cellStyle name="Normal 3 6 2" xfId="441"/>
    <cellStyle name="Normal 3 6 2 10" xfId="29631"/>
    <cellStyle name="Normal 3 6 2 2" xfId="641"/>
    <cellStyle name="Normal 3 6 2 2 2" xfId="913"/>
    <cellStyle name="Normal 3 6 2 2 2 2" xfId="1360"/>
    <cellStyle name="Normal 3 6 2 2 2 2 2" xfId="2343"/>
    <cellStyle name="Normal 3 6 2 2 2 2 2 2" xfId="4135"/>
    <cellStyle name="Normal 3 6 2 2 2 2 2 2 2" xfId="7794"/>
    <cellStyle name="Normal 3 6 2 2 2 2 2 2 2 2" xfId="15054"/>
    <cellStyle name="Normal 3 6 2 2 2 2 2 2 2 2 2" xfId="29432"/>
    <cellStyle name="Normal 3 6 2 2 2 2 2 2 2 2 2 2" xfId="58166"/>
    <cellStyle name="Normal 3 6 2 2 2 2 2 2 2 2 3" xfId="43842"/>
    <cellStyle name="Normal 3 6 2 2 2 2 2 2 2 3" xfId="22269"/>
    <cellStyle name="Normal 3 6 2 2 2 2 2 2 2 3 2" xfId="51004"/>
    <cellStyle name="Normal 3 6 2 2 2 2 2 2 2 4" xfId="36680"/>
    <cellStyle name="Normal 3 6 2 2 2 2 2 2 3" xfId="11467"/>
    <cellStyle name="Normal 3 6 2 2 2 2 2 2 3 2" xfId="25850"/>
    <cellStyle name="Normal 3 6 2 2 2 2 2 2 3 2 2" xfId="54585"/>
    <cellStyle name="Normal 3 6 2 2 2 2 2 2 3 3" xfId="40261"/>
    <cellStyle name="Normal 3 6 2 2 2 2 2 2 4" xfId="18687"/>
    <cellStyle name="Normal 3 6 2 2 2 2 2 2 4 2" xfId="47423"/>
    <cellStyle name="Normal 3 6 2 2 2 2 2 2 5" xfId="33099"/>
    <cellStyle name="Normal 3 6 2 2 2 2 2 3" xfId="6004"/>
    <cellStyle name="Normal 3 6 2 2 2 2 2 3 2" xfId="13264"/>
    <cellStyle name="Normal 3 6 2 2 2 2 2 3 2 2" xfId="27642"/>
    <cellStyle name="Normal 3 6 2 2 2 2 2 3 2 2 2" xfId="56376"/>
    <cellStyle name="Normal 3 6 2 2 2 2 2 3 2 3" xfId="42052"/>
    <cellStyle name="Normal 3 6 2 2 2 2 2 3 3" xfId="20479"/>
    <cellStyle name="Normal 3 6 2 2 2 2 2 3 3 2" xfId="49214"/>
    <cellStyle name="Normal 3 6 2 2 2 2 2 3 4" xfId="34890"/>
    <cellStyle name="Normal 3 6 2 2 2 2 2 4" xfId="9677"/>
    <cellStyle name="Normal 3 6 2 2 2 2 2 4 2" xfId="24060"/>
    <cellStyle name="Normal 3 6 2 2 2 2 2 4 2 2" xfId="52795"/>
    <cellStyle name="Normal 3 6 2 2 2 2 2 4 3" xfId="38471"/>
    <cellStyle name="Normal 3 6 2 2 2 2 2 5" xfId="16897"/>
    <cellStyle name="Normal 3 6 2 2 2 2 2 5 2" xfId="45633"/>
    <cellStyle name="Normal 3 6 2 2 2 2 2 6" xfId="31309"/>
    <cellStyle name="Normal 3 6 2 2 2 2 3" xfId="3239"/>
    <cellStyle name="Normal 3 6 2 2 2 2 3 2" xfId="6899"/>
    <cellStyle name="Normal 3 6 2 2 2 2 3 2 2" xfId="14159"/>
    <cellStyle name="Normal 3 6 2 2 2 2 3 2 2 2" xfId="28537"/>
    <cellStyle name="Normal 3 6 2 2 2 2 3 2 2 2 2" xfId="57271"/>
    <cellStyle name="Normal 3 6 2 2 2 2 3 2 2 3" xfId="42947"/>
    <cellStyle name="Normal 3 6 2 2 2 2 3 2 3" xfId="21374"/>
    <cellStyle name="Normal 3 6 2 2 2 2 3 2 3 2" xfId="50109"/>
    <cellStyle name="Normal 3 6 2 2 2 2 3 2 4" xfId="35785"/>
    <cellStyle name="Normal 3 6 2 2 2 2 3 3" xfId="10572"/>
    <cellStyle name="Normal 3 6 2 2 2 2 3 3 2" xfId="24955"/>
    <cellStyle name="Normal 3 6 2 2 2 2 3 3 2 2" xfId="53690"/>
    <cellStyle name="Normal 3 6 2 2 2 2 3 3 3" xfId="39366"/>
    <cellStyle name="Normal 3 6 2 2 2 2 3 4" xfId="17792"/>
    <cellStyle name="Normal 3 6 2 2 2 2 3 4 2" xfId="46528"/>
    <cellStyle name="Normal 3 6 2 2 2 2 3 5" xfId="32204"/>
    <cellStyle name="Normal 3 6 2 2 2 2 4" xfId="5104"/>
    <cellStyle name="Normal 3 6 2 2 2 2 4 2" xfId="12369"/>
    <cellStyle name="Normal 3 6 2 2 2 2 4 2 2" xfId="26747"/>
    <cellStyle name="Normal 3 6 2 2 2 2 4 2 2 2" xfId="55481"/>
    <cellStyle name="Normal 3 6 2 2 2 2 4 2 3" xfId="41157"/>
    <cellStyle name="Normal 3 6 2 2 2 2 4 3" xfId="19584"/>
    <cellStyle name="Normal 3 6 2 2 2 2 4 3 2" xfId="48319"/>
    <cellStyle name="Normal 3 6 2 2 2 2 4 4" xfId="33995"/>
    <cellStyle name="Normal 3 6 2 2 2 2 5" xfId="8776"/>
    <cellStyle name="Normal 3 6 2 2 2 2 5 2" xfId="23165"/>
    <cellStyle name="Normal 3 6 2 2 2 2 5 2 2" xfId="51900"/>
    <cellStyle name="Normal 3 6 2 2 2 2 5 3" xfId="37576"/>
    <cellStyle name="Normal 3 6 2 2 2 2 6" xfId="16002"/>
    <cellStyle name="Normal 3 6 2 2 2 2 6 2" xfId="44738"/>
    <cellStyle name="Normal 3 6 2 2 2 2 7" xfId="30414"/>
    <cellStyle name="Normal 3 6 2 2 2 3" xfId="1896"/>
    <cellStyle name="Normal 3 6 2 2 2 3 2" xfId="3688"/>
    <cellStyle name="Normal 3 6 2 2 2 3 2 2" xfId="7347"/>
    <cellStyle name="Normal 3 6 2 2 2 3 2 2 2" xfId="14607"/>
    <cellStyle name="Normal 3 6 2 2 2 3 2 2 2 2" xfId="28985"/>
    <cellStyle name="Normal 3 6 2 2 2 3 2 2 2 2 2" xfId="57719"/>
    <cellStyle name="Normal 3 6 2 2 2 3 2 2 2 3" xfId="43395"/>
    <cellStyle name="Normal 3 6 2 2 2 3 2 2 3" xfId="21822"/>
    <cellStyle name="Normal 3 6 2 2 2 3 2 2 3 2" xfId="50557"/>
    <cellStyle name="Normal 3 6 2 2 2 3 2 2 4" xfId="36233"/>
    <cellStyle name="Normal 3 6 2 2 2 3 2 3" xfId="11020"/>
    <cellStyle name="Normal 3 6 2 2 2 3 2 3 2" xfId="25403"/>
    <cellStyle name="Normal 3 6 2 2 2 3 2 3 2 2" xfId="54138"/>
    <cellStyle name="Normal 3 6 2 2 2 3 2 3 3" xfId="39814"/>
    <cellStyle name="Normal 3 6 2 2 2 3 2 4" xfId="18240"/>
    <cellStyle name="Normal 3 6 2 2 2 3 2 4 2" xfId="46976"/>
    <cellStyle name="Normal 3 6 2 2 2 3 2 5" xfId="32652"/>
    <cellStyle name="Normal 3 6 2 2 2 3 3" xfId="5557"/>
    <cellStyle name="Normal 3 6 2 2 2 3 3 2" xfId="12817"/>
    <cellStyle name="Normal 3 6 2 2 2 3 3 2 2" xfId="27195"/>
    <cellStyle name="Normal 3 6 2 2 2 3 3 2 2 2" xfId="55929"/>
    <cellStyle name="Normal 3 6 2 2 2 3 3 2 3" xfId="41605"/>
    <cellStyle name="Normal 3 6 2 2 2 3 3 3" xfId="20032"/>
    <cellStyle name="Normal 3 6 2 2 2 3 3 3 2" xfId="48767"/>
    <cellStyle name="Normal 3 6 2 2 2 3 3 4" xfId="34443"/>
    <cellStyle name="Normal 3 6 2 2 2 3 4" xfId="9230"/>
    <cellStyle name="Normal 3 6 2 2 2 3 4 2" xfId="23613"/>
    <cellStyle name="Normal 3 6 2 2 2 3 4 2 2" xfId="52348"/>
    <cellStyle name="Normal 3 6 2 2 2 3 4 3" xfId="38024"/>
    <cellStyle name="Normal 3 6 2 2 2 3 5" xfId="16450"/>
    <cellStyle name="Normal 3 6 2 2 2 3 5 2" xfId="45186"/>
    <cellStyle name="Normal 3 6 2 2 2 3 6" xfId="30862"/>
    <cellStyle name="Normal 3 6 2 2 2 4" xfId="2792"/>
    <cellStyle name="Normal 3 6 2 2 2 4 2" xfId="6452"/>
    <cellStyle name="Normal 3 6 2 2 2 4 2 2" xfId="13712"/>
    <cellStyle name="Normal 3 6 2 2 2 4 2 2 2" xfId="28090"/>
    <cellStyle name="Normal 3 6 2 2 2 4 2 2 2 2" xfId="56824"/>
    <cellStyle name="Normal 3 6 2 2 2 4 2 2 3" xfId="42500"/>
    <cellStyle name="Normal 3 6 2 2 2 4 2 3" xfId="20927"/>
    <cellStyle name="Normal 3 6 2 2 2 4 2 3 2" xfId="49662"/>
    <cellStyle name="Normal 3 6 2 2 2 4 2 4" xfId="35338"/>
    <cellStyle name="Normal 3 6 2 2 2 4 3" xfId="10125"/>
    <cellStyle name="Normal 3 6 2 2 2 4 3 2" xfId="24508"/>
    <cellStyle name="Normal 3 6 2 2 2 4 3 2 2" xfId="53243"/>
    <cellStyle name="Normal 3 6 2 2 2 4 3 3" xfId="38919"/>
    <cellStyle name="Normal 3 6 2 2 2 4 4" xfId="17345"/>
    <cellStyle name="Normal 3 6 2 2 2 4 4 2" xfId="46081"/>
    <cellStyle name="Normal 3 6 2 2 2 4 5" xfId="31757"/>
    <cellStyle name="Normal 3 6 2 2 2 5" xfId="4657"/>
    <cellStyle name="Normal 3 6 2 2 2 5 2" xfId="11922"/>
    <cellStyle name="Normal 3 6 2 2 2 5 2 2" xfId="26300"/>
    <cellStyle name="Normal 3 6 2 2 2 5 2 2 2" xfId="55034"/>
    <cellStyle name="Normal 3 6 2 2 2 5 2 3" xfId="40710"/>
    <cellStyle name="Normal 3 6 2 2 2 5 3" xfId="19137"/>
    <cellStyle name="Normal 3 6 2 2 2 5 3 2" xfId="47872"/>
    <cellStyle name="Normal 3 6 2 2 2 5 4" xfId="33548"/>
    <cellStyle name="Normal 3 6 2 2 2 6" xfId="8329"/>
    <cellStyle name="Normal 3 6 2 2 2 6 2" xfId="22718"/>
    <cellStyle name="Normal 3 6 2 2 2 6 2 2" xfId="51453"/>
    <cellStyle name="Normal 3 6 2 2 2 6 3" xfId="37129"/>
    <cellStyle name="Normal 3 6 2 2 2 7" xfId="15555"/>
    <cellStyle name="Normal 3 6 2 2 2 7 2" xfId="44291"/>
    <cellStyle name="Normal 3 6 2 2 2 8" xfId="29967"/>
    <cellStyle name="Normal 3 6 2 2 3" xfId="1136"/>
    <cellStyle name="Normal 3 6 2 2 3 2" xfId="2119"/>
    <cellStyle name="Normal 3 6 2 2 3 2 2" xfId="3911"/>
    <cellStyle name="Normal 3 6 2 2 3 2 2 2" xfId="7570"/>
    <cellStyle name="Normal 3 6 2 2 3 2 2 2 2" xfId="14830"/>
    <cellStyle name="Normal 3 6 2 2 3 2 2 2 2 2" xfId="29208"/>
    <cellStyle name="Normal 3 6 2 2 3 2 2 2 2 2 2" xfId="57942"/>
    <cellStyle name="Normal 3 6 2 2 3 2 2 2 2 3" xfId="43618"/>
    <cellStyle name="Normal 3 6 2 2 3 2 2 2 3" xfId="22045"/>
    <cellStyle name="Normal 3 6 2 2 3 2 2 2 3 2" xfId="50780"/>
    <cellStyle name="Normal 3 6 2 2 3 2 2 2 4" xfId="36456"/>
    <cellStyle name="Normal 3 6 2 2 3 2 2 3" xfId="11243"/>
    <cellStyle name="Normal 3 6 2 2 3 2 2 3 2" xfId="25626"/>
    <cellStyle name="Normal 3 6 2 2 3 2 2 3 2 2" xfId="54361"/>
    <cellStyle name="Normal 3 6 2 2 3 2 2 3 3" xfId="40037"/>
    <cellStyle name="Normal 3 6 2 2 3 2 2 4" xfId="18463"/>
    <cellStyle name="Normal 3 6 2 2 3 2 2 4 2" xfId="47199"/>
    <cellStyle name="Normal 3 6 2 2 3 2 2 5" xfId="32875"/>
    <cellStyle name="Normal 3 6 2 2 3 2 3" xfId="5780"/>
    <cellStyle name="Normal 3 6 2 2 3 2 3 2" xfId="13040"/>
    <cellStyle name="Normal 3 6 2 2 3 2 3 2 2" xfId="27418"/>
    <cellStyle name="Normal 3 6 2 2 3 2 3 2 2 2" xfId="56152"/>
    <cellStyle name="Normal 3 6 2 2 3 2 3 2 3" xfId="41828"/>
    <cellStyle name="Normal 3 6 2 2 3 2 3 3" xfId="20255"/>
    <cellStyle name="Normal 3 6 2 2 3 2 3 3 2" xfId="48990"/>
    <cellStyle name="Normal 3 6 2 2 3 2 3 4" xfId="34666"/>
    <cellStyle name="Normal 3 6 2 2 3 2 4" xfId="9453"/>
    <cellStyle name="Normal 3 6 2 2 3 2 4 2" xfId="23836"/>
    <cellStyle name="Normal 3 6 2 2 3 2 4 2 2" xfId="52571"/>
    <cellStyle name="Normal 3 6 2 2 3 2 4 3" xfId="38247"/>
    <cellStyle name="Normal 3 6 2 2 3 2 5" xfId="16673"/>
    <cellStyle name="Normal 3 6 2 2 3 2 5 2" xfId="45409"/>
    <cellStyle name="Normal 3 6 2 2 3 2 6" xfId="31085"/>
    <cellStyle name="Normal 3 6 2 2 3 3" xfId="3015"/>
    <cellStyle name="Normal 3 6 2 2 3 3 2" xfId="6675"/>
    <cellStyle name="Normal 3 6 2 2 3 3 2 2" xfId="13935"/>
    <cellStyle name="Normal 3 6 2 2 3 3 2 2 2" xfId="28313"/>
    <cellStyle name="Normal 3 6 2 2 3 3 2 2 2 2" xfId="57047"/>
    <cellStyle name="Normal 3 6 2 2 3 3 2 2 3" xfId="42723"/>
    <cellStyle name="Normal 3 6 2 2 3 3 2 3" xfId="21150"/>
    <cellStyle name="Normal 3 6 2 2 3 3 2 3 2" xfId="49885"/>
    <cellStyle name="Normal 3 6 2 2 3 3 2 4" xfId="35561"/>
    <cellStyle name="Normal 3 6 2 2 3 3 3" xfId="10348"/>
    <cellStyle name="Normal 3 6 2 2 3 3 3 2" xfId="24731"/>
    <cellStyle name="Normal 3 6 2 2 3 3 3 2 2" xfId="53466"/>
    <cellStyle name="Normal 3 6 2 2 3 3 3 3" xfId="39142"/>
    <cellStyle name="Normal 3 6 2 2 3 3 4" xfId="17568"/>
    <cellStyle name="Normal 3 6 2 2 3 3 4 2" xfId="46304"/>
    <cellStyle name="Normal 3 6 2 2 3 3 5" xfId="31980"/>
    <cellStyle name="Normal 3 6 2 2 3 4" xfId="4880"/>
    <cellStyle name="Normal 3 6 2 2 3 4 2" xfId="12145"/>
    <cellStyle name="Normal 3 6 2 2 3 4 2 2" xfId="26523"/>
    <cellStyle name="Normal 3 6 2 2 3 4 2 2 2" xfId="55257"/>
    <cellStyle name="Normal 3 6 2 2 3 4 2 3" xfId="40933"/>
    <cellStyle name="Normal 3 6 2 2 3 4 3" xfId="19360"/>
    <cellStyle name="Normal 3 6 2 2 3 4 3 2" xfId="48095"/>
    <cellStyle name="Normal 3 6 2 2 3 4 4" xfId="33771"/>
    <cellStyle name="Normal 3 6 2 2 3 5" xfId="8552"/>
    <cellStyle name="Normal 3 6 2 2 3 5 2" xfId="22941"/>
    <cellStyle name="Normal 3 6 2 2 3 5 2 2" xfId="51676"/>
    <cellStyle name="Normal 3 6 2 2 3 5 3" xfId="37352"/>
    <cellStyle name="Normal 3 6 2 2 3 6" xfId="15778"/>
    <cellStyle name="Normal 3 6 2 2 3 6 2" xfId="44514"/>
    <cellStyle name="Normal 3 6 2 2 3 7" xfId="30190"/>
    <cellStyle name="Normal 3 6 2 2 4" xfId="1668"/>
    <cellStyle name="Normal 3 6 2 2 4 2" xfId="3464"/>
    <cellStyle name="Normal 3 6 2 2 4 2 2" xfId="7123"/>
    <cellStyle name="Normal 3 6 2 2 4 2 2 2" xfId="14383"/>
    <cellStyle name="Normal 3 6 2 2 4 2 2 2 2" xfId="28761"/>
    <cellStyle name="Normal 3 6 2 2 4 2 2 2 2 2" xfId="57495"/>
    <cellStyle name="Normal 3 6 2 2 4 2 2 2 3" xfId="43171"/>
    <cellStyle name="Normal 3 6 2 2 4 2 2 3" xfId="21598"/>
    <cellStyle name="Normal 3 6 2 2 4 2 2 3 2" xfId="50333"/>
    <cellStyle name="Normal 3 6 2 2 4 2 2 4" xfId="36009"/>
    <cellStyle name="Normal 3 6 2 2 4 2 3" xfId="10796"/>
    <cellStyle name="Normal 3 6 2 2 4 2 3 2" xfId="25179"/>
    <cellStyle name="Normal 3 6 2 2 4 2 3 2 2" xfId="53914"/>
    <cellStyle name="Normal 3 6 2 2 4 2 3 3" xfId="39590"/>
    <cellStyle name="Normal 3 6 2 2 4 2 4" xfId="18016"/>
    <cellStyle name="Normal 3 6 2 2 4 2 4 2" xfId="46752"/>
    <cellStyle name="Normal 3 6 2 2 4 2 5" xfId="32428"/>
    <cellStyle name="Normal 3 6 2 2 4 3" xfId="5333"/>
    <cellStyle name="Normal 3 6 2 2 4 3 2" xfId="12593"/>
    <cellStyle name="Normal 3 6 2 2 4 3 2 2" xfId="26971"/>
    <cellStyle name="Normal 3 6 2 2 4 3 2 2 2" xfId="55705"/>
    <cellStyle name="Normal 3 6 2 2 4 3 2 3" xfId="41381"/>
    <cellStyle name="Normal 3 6 2 2 4 3 3" xfId="19808"/>
    <cellStyle name="Normal 3 6 2 2 4 3 3 2" xfId="48543"/>
    <cellStyle name="Normal 3 6 2 2 4 3 4" xfId="34219"/>
    <cellStyle name="Normal 3 6 2 2 4 4" xfId="9006"/>
    <cellStyle name="Normal 3 6 2 2 4 4 2" xfId="23389"/>
    <cellStyle name="Normal 3 6 2 2 4 4 2 2" xfId="52124"/>
    <cellStyle name="Normal 3 6 2 2 4 4 3" xfId="37800"/>
    <cellStyle name="Normal 3 6 2 2 4 5" xfId="16226"/>
    <cellStyle name="Normal 3 6 2 2 4 5 2" xfId="44962"/>
    <cellStyle name="Normal 3 6 2 2 4 6" xfId="30638"/>
    <cellStyle name="Normal 3 6 2 2 5" xfId="2568"/>
    <cellStyle name="Normal 3 6 2 2 5 2" xfId="6228"/>
    <cellStyle name="Normal 3 6 2 2 5 2 2" xfId="13488"/>
    <cellStyle name="Normal 3 6 2 2 5 2 2 2" xfId="27866"/>
    <cellStyle name="Normal 3 6 2 2 5 2 2 2 2" xfId="56600"/>
    <cellStyle name="Normal 3 6 2 2 5 2 2 3" xfId="42276"/>
    <cellStyle name="Normal 3 6 2 2 5 2 3" xfId="20703"/>
    <cellStyle name="Normal 3 6 2 2 5 2 3 2" xfId="49438"/>
    <cellStyle name="Normal 3 6 2 2 5 2 4" xfId="35114"/>
    <cellStyle name="Normal 3 6 2 2 5 3" xfId="9901"/>
    <cellStyle name="Normal 3 6 2 2 5 3 2" xfId="24284"/>
    <cellStyle name="Normal 3 6 2 2 5 3 2 2" xfId="53019"/>
    <cellStyle name="Normal 3 6 2 2 5 3 3" xfId="38695"/>
    <cellStyle name="Normal 3 6 2 2 5 4" xfId="17121"/>
    <cellStyle name="Normal 3 6 2 2 5 4 2" xfId="45857"/>
    <cellStyle name="Normal 3 6 2 2 5 5" xfId="31533"/>
    <cellStyle name="Normal 3 6 2 2 6" xfId="4431"/>
    <cellStyle name="Normal 3 6 2 2 6 2" xfId="11698"/>
    <cellStyle name="Normal 3 6 2 2 6 2 2" xfId="26076"/>
    <cellStyle name="Normal 3 6 2 2 6 2 2 2" xfId="54810"/>
    <cellStyle name="Normal 3 6 2 2 6 2 3" xfId="40486"/>
    <cellStyle name="Normal 3 6 2 2 6 3" xfId="18913"/>
    <cellStyle name="Normal 3 6 2 2 6 3 2" xfId="47648"/>
    <cellStyle name="Normal 3 6 2 2 6 4" xfId="33324"/>
    <cellStyle name="Normal 3 6 2 2 7" xfId="8102"/>
    <cellStyle name="Normal 3 6 2 2 7 2" xfId="22494"/>
    <cellStyle name="Normal 3 6 2 2 7 2 2" xfId="51229"/>
    <cellStyle name="Normal 3 6 2 2 7 3" xfId="36905"/>
    <cellStyle name="Normal 3 6 2 2 8" xfId="15331"/>
    <cellStyle name="Normal 3 6 2 2 8 2" xfId="44067"/>
    <cellStyle name="Normal 3 6 2 2 9" xfId="29743"/>
    <cellStyle name="Normal 3 6 2 3" xfId="799"/>
    <cellStyle name="Normal 3 6 2 3 2" xfId="1248"/>
    <cellStyle name="Normal 3 6 2 3 2 2" xfId="2231"/>
    <cellStyle name="Normal 3 6 2 3 2 2 2" xfId="4023"/>
    <cellStyle name="Normal 3 6 2 3 2 2 2 2" xfId="7682"/>
    <cellStyle name="Normal 3 6 2 3 2 2 2 2 2" xfId="14942"/>
    <cellStyle name="Normal 3 6 2 3 2 2 2 2 2 2" xfId="29320"/>
    <cellStyle name="Normal 3 6 2 3 2 2 2 2 2 2 2" xfId="58054"/>
    <cellStyle name="Normal 3 6 2 3 2 2 2 2 2 3" xfId="43730"/>
    <cellStyle name="Normal 3 6 2 3 2 2 2 2 3" xfId="22157"/>
    <cellStyle name="Normal 3 6 2 3 2 2 2 2 3 2" xfId="50892"/>
    <cellStyle name="Normal 3 6 2 3 2 2 2 2 4" xfId="36568"/>
    <cellStyle name="Normal 3 6 2 3 2 2 2 3" xfId="11355"/>
    <cellStyle name="Normal 3 6 2 3 2 2 2 3 2" xfId="25738"/>
    <cellStyle name="Normal 3 6 2 3 2 2 2 3 2 2" xfId="54473"/>
    <cellStyle name="Normal 3 6 2 3 2 2 2 3 3" xfId="40149"/>
    <cellStyle name="Normal 3 6 2 3 2 2 2 4" xfId="18575"/>
    <cellStyle name="Normal 3 6 2 3 2 2 2 4 2" xfId="47311"/>
    <cellStyle name="Normal 3 6 2 3 2 2 2 5" xfId="32987"/>
    <cellStyle name="Normal 3 6 2 3 2 2 3" xfId="5892"/>
    <cellStyle name="Normal 3 6 2 3 2 2 3 2" xfId="13152"/>
    <cellStyle name="Normal 3 6 2 3 2 2 3 2 2" xfId="27530"/>
    <cellStyle name="Normal 3 6 2 3 2 2 3 2 2 2" xfId="56264"/>
    <cellStyle name="Normal 3 6 2 3 2 2 3 2 3" xfId="41940"/>
    <cellStyle name="Normal 3 6 2 3 2 2 3 3" xfId="20367"/>
    <cellStyle name="Normal 3 6 2 3 2 2 3 3 2" xfId="49102"/>
    <cellStyle name="Normal 3 6 2 3 2 2 3 4" xfId="34778"/>
    <cellStyle name="Normal 3 6 2 3 2 2 4" xfId="9565"/>
    <cellStyle name="Normal 3 6 2 3 2 2 4 2" xfId="23948"/>
    <cellStyle name="Normal 3 6 2 3 2 2 4 2 2" xfId="52683"/>
    <cellStyle name="Normal 3 6 2 3 2 2 4 3" xfId="38359"/>
    <cellStyle name="Normal 3 6 2 3 2 2 5" xfId="16785"/>
    <cellStyle name="Normal 3 6 2 3 2 2 5 2" xfId="45521"/>
    <cellStyle name="Normal 3 6 2 3 2 2 6" xfId="31197"/>
    <cellStyle name="Normal 3 6 2 3 2 3" xfId="3127"/>
    <cellStyle name="Normal 3 6 2 3 2 3 2" xfId="6787"/>
    <cellStyle name="Normal 3 6 2 3 2 3 2 2" xfId="14047"/>
    <cellStyle name="Normal 3 6 2 3 2 3 2 2 2" xfId="28425"/>
    <cellStyle name="Normal 3 6 2 3 2 3 2 2 2 2" xfId="57159"/>
    <cellStyle name="Normal 3 6 2 3 2 3 2 2 3" xfId="42835"/>
    <cellStyle name="Normal 3 6 2 3 2 3 2 3" xfId="21262"/>
    <cellStyle name="Normal 3 6 2 3 2 3 2 3 2" xfId="49997"/>
    <cellStyle name="Normal 3 6 2 3 2 3 2 4" xfId="35673"/>
    <cellStyle name="Normal 3 6 2 3 2 3 3" xfId="10460"/>
    <cellStyle name="Normal 3 6 2 3 2 3 3 2" xfId="24843"/>
    <cellStyle name="Normal 3 6 2 3 2 3 3 2 2" xfId="53578"/>
    <cellStyle name="Normal 3 6 2 3 2 3 3 3" xfId="39254"/>
    <cellStyle name="Normal 3 6 2 3 2 3 4" xfId="17680"/>
    <cellStyle name="Normal 3 6 2 3 2 3 4 2" xfId="46416"/>
    <cellStyle name="Normal 3 6 2 3 2 3 5" xfId="32092"/>
    <cellStyle name="Normal 3 6 2 3 2 4" xfId="4992"/>
    <cellStyle name="Normal 3 6 2 3 2 4 2" xfId="12257"/>
    <cellStyle name="Normal 3 6 2 3 2 4 2 2" xfId="26635"/>
    <cellStyle name="Normal 3 6 2 3 2 4 2 2 2" xfId="55369"/>
    <cellStyle name="Normal 3 6 2 3 2 4 2 3" xfId="41045"/>
    <cellStyle name="Normal 3 6 2 3 2 4 3" xfId="19472"/>
    <cellStyle name="Normal 3 6 2 3 2 4 3 2" xfId="48207"/>
    <cellStyle name="Normal 3 6 2 3 2 4 4" xfId="33883"/>
    <cellStyle name="Normal 3 6 2 3 2 5" xfId="8664"/>
    <cellStyle name="Normal 3 6 2 3 2 5 2" xfId="23053"/>
    <cellStyle name="Normal 3 6 2 3 2 5 2 2" xfId="51788"/>
    <cellStyle name="Normal 3 6 2 3 2 5 3" xfId="37464"/>
    <cellStyle name="Normal 3 6 2 3 2 6" xfId="15890"/>
    <cellStyle name="Normal 3 6 2 3 2 6 2" xfId="44626"/>
    <cellStyle name="Normal 3 6 2 3 2 7" xfId="30302"/>
    <cellStyle name="Normal 3 6 2 3 3" xfId="1784"/>
    <cellStyle name="Normal 3 6 2 3 3 2" xfId="3576"/>
    <cellStyle name="Normal 3 6 2 3 3 2 2" xfId="7235"/>
    <cellStyle name="Normal 3 6 2 3 3 2 2 2" xfId="14495"/>
    <cellStyle name="Normal 3 6 2 3 3 2 2 2 2" xfId="28873"/>
    <cellStyle name="Normal 3 6 2 3 3 2 2 2 2 2" xfId="57607"/>
    <cellStyle name="Normal 3 6 2 3 3 2 2 2 3" xfId="43283"/>
    <cellStyle name="Normal 3 6 2 3 3 2 2 3" xfId="21710"/>
    <cellStyle name="Normal 3 6 2 3 3 2 2 3 2" xfId="50445"/>
    <cellStyle name="Normal 3 6 2 3 3 2 2 4" xfId="36121"/>
    <cellStyle name="Normal 3 6 2 3 3 2 3" xfId="10908"/>
    <cellStyle name="Normal 3 6 2 3 3 2 3 2" xfId="25291"/>
    <cellStyle name="Normal 3 6 2 3 3 2 3 2 2" xfId="54026"/>
    <cellStyle name="Normal 3 6 2 3 3 2 3 3" xfId="39702"/>
    <cellStyle name="Normal 3 6 2 3 3 2 4" xfId="18128"/>
    <cellStyle name="Normal 3 6 2 3 3 2 4 2" xfId="46864"/>
    <cellStyle name="Normal 3 6 2 3 3 2 5" xfId="32540"/>
    <cellStyle name="Normal 3 6 2 3 3 3" xfId="5445"/>
    <cellStyle name="Normal 3 6 2 3 3 3 2" xfId="12705"/>
    <cellStyle name="Normal 3 6 2 3 3 3 2 2" xfId="27083"/>
    <cellStyle name="Normal 3 6 2 3 3 3 2 2 2" xfId="55817"/>
    <cellStyle name="Normal 3 6 2 3 3 3 2 3" xfId="41493"/>
    <cellStyle name="Normal 3 6 2 3 3 3 3" xfId="19920"/>
    <cellStyle name="Normal 3 6 2 3 3 3 3 2" xfId="48655"/>
    <cellStyle name="Normal 3 6 2 3 3 3 4" xfId="34331"/>
    <cellStyle name="Normal 3 6 2 3 3 4" xfId="9118"/>
    <cellStyle name="Normal 3 6 2 3 3 4 2" xfId="23501"/>
    <cellStyle name="Normal 3 6 2 3 3 4 2 2" xfId="52236"/>
    <cellStyle name="Normal 3 6 2 3 3 4 3" xfId="37912"/>
    <cellStyle name="Normal 3 6 2 3 3 5" xfId="16338"/>
    <cellStyle name="Normal 3 6 2 3 3 5 2" xfId="45074"/>
    <cellStyle name="Normal 3 6 2 3 3 6" xfId="30750"/>
    <cellStyle name="Normal 3 6 2 3 4" xfId="2680"/>
    <cellStyle name="Normal 3 6 2 3 4 2" xfId="6340"/>
    <cellStyle name="Normal 3 6 2 3 4 2 2" xfId="13600"/>
    <cellStyle name="Normal 3 6 2 3 4 2 2 2" xfId="27978"/>
    <cellStyle name="Normal 3 6 2 3 4 2 2 2 2" xfId="56712"/>
    <cellStyle name="Normal 3 6 2 3 4 2 2 3" xfId="42388"/>
    <cellStyle name="Normal 3 6 2 3 4 2 3" xfId="20815"/>
    <cellStyle name="Normal 3 6 2 3 4 2 3 2" xfId="49550"/>
    <cellStyle name="Normal 3 6 2 3 4 2 4" xfId="35226"/>
    <cellStyle name="Normal 3 6 2 3 4 3" xfId="10013"/>
    <cellStyle name="Normal 3 6 2 3 4 3 2" xfId="24396"/>
    <cellStyle name="Normal 3 6 2 3 4 3 2 2" xfId="53131"/>
    <cellStyle name="Normal 3 6 2 3 4 3 3" xfId="38807"/>
    <cellStyle name="Normal 3 6 2 3 4 4" xfId="17233"/>
    <cellStyle name="Normal 3 6 2 3 4 4 2" xfId="45969"/>
    <cellStyle name="Normal 3 6 2 3 4 5" xfId="31645"/>
    <cellStyle name="Normal 3 6 2 3 5" xfId="4544"/>
    <cellStyle name="Normal 3 6 2 3 5 2" xfId="11810"/>
    <cellStyle name="Normal 3 6 2 3 5 2 2" xfId="26188"/>
    <cellStyle name="Normal 3 6 2 3 5 2 2 2" xfId="54922"/>
    <cellStyle name="Normal 3 6 2 3 5 2 3" xfId="40598"/>
    <cellStyle name="Normal 3 6 2 3 5 3" xfId="19025"/>
    <cellStyle name="Normal 3 6 2 3 5 3 2" xfId="47760"/>
    <cellStyle name="Normal 3 6 2 3 5 4" xfId="33436"/>
    <cellStyle name="Normal 3 6 2 3 6" xfId="8217"/>
    <cellStyle name="Normal 3 6 2 3 6 2" xfId="22606"/>
    <cellStyle name="Normal 3 6 2 3 6 2 2" xfId="51341"/>
    <cellStyle name="Normal 3 6 2 3 6 3" xfId="37017"/>
    <cellStyle name="Normal 3 6 2 3 7" xfId="15443"/>
    <cellStyle name="Normal 3 6 2 3 7 2" xfId="44179"/>
    <cellStyle name="Normal 3 6 2 3 8" xfId="29855"/>
    <cellStyle name="Normal 3 6 2 4" xfId="1024"/>
    <cellStyle name="Normal 3 6 2 4 2" xfId="2007"/>
    <cellStyle name="Normal 3 6 2 4 2 2" xfId="3799"/>
    <cellStyle name="Normal 3 6 2 4 2 2 2" xfId="7458"/>
    <cellStyle name="Normal 3 6 2 4 2 2 2 2" xfId="14718"/>
    <cellStyle name="Normal 3 6 2 4 2 2 2 2 2" xfId="29096"/>
    <cellStyle name="Normal 3 6 2 4 2 2 2 2 2 2" xfId="57830"/>
    <cellStyle name="Normal 3 6 2 4 2 2 2 2 3" xfId="43506"/>
    <cellStyle name="Normal 3 6 2 4 2 2 2 3" xfId="21933"/>
    <cellStyle name="Normal 3 6 2 4 2 2 2 3 2" xfId="50668"/>
    <cellStyle name="Normal 3 6 2 4 2 2 2 4" xfId="36344"/>
    <cellStyle name="Normal 3 6 2 4 2 2 3" xfId="11131"/>
    <cellStyle name="Normal 3 6 2 4 2 2 3 2" xfId="25514"/>
    <cellStyle name="Normal 3 6 2 4 2 2 3 2 2" xfId="54249"/>
    <cellStyle name="Normal 3 6 2 4 2 2 3 3" xfId="39925"/>
    <cellStyle name="Normal 3 6 2 4 2 2 4" xfId="18351"/>
    <cellStyle name="Normal 3 6 2 4 2 2 4 2" xfId="47087"/>
    <cellStyle name="Normal 3 6 2 4 2 2 5" xfId="32763"/>
    <cellStyle name="Normal 3 6 2 4 2 3" xfId="5668"/>
    <cellStyle name="Normal 3 6 2 4 2 3 2" xfId="12928"/>
    <cellStyle name="Normal 3 6 2 4 2 3 2 2" xfId="27306"/>
    <cellStyle name="Normal 3 6 2 4 2 3 2 2 2" xfId="56040"/>
    <cellStyle name="Normal 3 6 2 4 2 3 2 3" xfId="41716"/>
    <cellStyle name="Normal 3 6 2 4 2 3 3" xfId="20143"/>
    <cellStyle name="Normal 3 6 2 4 2 3 3 2" xfId="48878"/>
    <cellStyle name="Normal 3 6 2 4 2 3 4" xfId="34554"/>
    <cellStyle name="Normal 3 6 2 4 2 4" xfId="9341"/>
    <cellStyle name="Normal 3 6 2 4 2 4 2" xfId="23724"/>
    <cellStyle name="Normal 3 6 2 4 2 4 2 2" xfId="52459"/>
    <cellStyle name="Normal 3 6 2 4 2 4 3" xfId="38135"/>
    <cellStyle name="Normal 3 6 2 4 2 5" xfId="16561"/>
    <cellStyle name="Normal 3 6 2 4 2 5 2" xfId="45297"/>
    <cellStyle name="Normal 3 6 2 4 2 6" xfId="30973"/>
    <cellStyle name="Normal 3 6 2 4 3" xfId="2903"/>
    <cellStyle name="Normal 3 6 2 4 3 2" xfId="6563"/>
    <cellStyle name="Normal 3 6 2 4 3 2 2" xfId="13823"/>
    <cellStyle name="Normal 3 6 2 4 3 2 2 2" xfId="28201"/>
    <cellStyle name="Normal 3 6 2 4 3 2 2 2 2" xfId="56935"/>
    <cellStyle name="Normal 3 6 2 4 3 2 2 3" xfId="42611"/>
    <cellStyle name="Normal 3 6 2 4 3 2 3" xfId="21038"/>
    <cellStyle name="Normal 3 6 2 4 3 2 3 2" xfId="49773"/>
    <cellStyle name="Normal 3 6 2 4 3 2 4" xfId="35449"/>
    <cellStyle name="Normal 3 6 2 4 3 3" xfId="10236"/>
    <cellStyle name="Normal 3 6 2 4 3 3 2" xfId="24619"/>
    <cellStyle name="Normal 3 6 2 4 3 3 2 2" xfId="53354"/>
    <cellStyle name="Normal 3 6 2 4 3 3 3" xfId="39030"/>
    <cellStyle name="Normal 3 6 2 4 3 4" xfId="17456"/>
    <cellStyle name="Normal 3 6 2 4 3 4 2" xfId="46192"/>
    <cellStyle name="Normal 3 6 2 4 3 5" xfId="31868"/>
    <cellStyle name="Normal 3 6 2 4 4" xfId="4768"/>
    <cellStyle name="Normal 3 6 2 4 4 2" xfId="12033"/>
    <cellStyle name="Normal 3 6 2 4 4 2 2" xfId="26411"/>
    <cellStyle name="Normal 3 6 2 4 4 2 2 2" xfId="55145"/>
    <cellStyle name="Normal 3 6 2 4 4 2 3" xfId="40821"/>
    <cellStyle name="Normal 3 6 2 4 4 3" xfId="19248"/>
    <cellStyle name="Normal 3 6 2 4 4 3 2" xfId="47983"/>
    <cellStyle name="Normal 3 6 2 4 4 4" xfId="33659"/>
    <cellStyle name="Normal 3 6 2 4 5" xfId="8440"/>
    <cellStyle name="Normal 3 6 2 4 5 2" xfId="22829"/>
    <cellStyle name="Normal 3 6 2 4 5 2 2" xfId="51564"/>
    <cellStyle name="Normal 3 6 2 4 5 3" xfId="37240"/>
    <cellStyle name="Normal 3 6 2 4 6" xfId="15666"/>
    <cellStyle name="Normal 3 6 2 4 6 2" xfId="44402"/>
    <cellStyle name="Normal 3 6 2 4 7" xfId="30078"/>
    <cellStyle name="Normal 3 6 2 5" xfId="1548"/>
    <cellStyle name="Normal 3 6 2 5 2" xfId="3352"/>
    <cellStyle name="Normal 3 6 2 5 2 2" xfId="7011"/>
    <cellStyle name="Normal 3 6 2 5 2 2 2" xfId="14271"/>
    <cellStyle name="Normal 3 6 2 5 2 2 2 2" xfId="28649"/>
    <cellStyle name="Normal 3 6 2 5 2 2 2 2 2" xfId="57383"/>
    <cellStyle name="Normal 3 6 2 5 2 2 2 3" xfId="43059"/>
    <cellStyle name="Normal 3 6 2 5 2 2 3" xfId="21486"/>
    <cellStyle name="Normal 3 6 2 5 2 2 3 2" xfId="50221"/>
    <cellStyle name="Normal 3 6 2 5 2 2 4" xfId="35897"/>
    <cellStyle name="Normal 3 6 2 5 2 3" xfId="10684"/>
    <cellStyle name="Normal 3 6 2 5 2 3 2" xfId="25067"/>
    <cellStyle name="Normal 3 6 2 5 2 3 2 2" xfId="53802"/>
    <cellStyle name="Normal 3 6 2 5 2 3 3" xfId="39478"/>
    <cellStyle name="Normal 3 6 2 5 2 4" xfId="17904"/>
    <cellStyle name="Normal 3 6 2 5 2 4 2" xfId="46640"/>
    <cellStyle name="Normal 3 6 2 5 2 5" xfId="32316"/>
    <cellStyle name="Normal 3 6 2 5 3" xfId="5221"/>
    <cellStyle name="Normal 3 6 2 5 3 2" xfId="12481"/>
    <cellStyle name="Normal 3 6 2 5 3 2 2" xfId="26859"/>
    <cellStyle name="Normal 3 6 2 5 3 2 2 2" xfId="55593"/>
    <cellStyle name="Normal 3 6 2 5 3 2 3" xfId="41269"/>
    <cellStyle name="Normal 3 6 2 5 3 3" xfId="19696"/>
    <cellStyle name="Normal 3 6 2 5 3 3 2" xfId="48431"/>
    <cellStyle name="Normal 3 6 2 5 3 4" xfId="34107"/>
    <cellStyle name="Normal 3 6 2 5 4" xfId="8894"/>
    <cellStyle name="Normal 3 6 2 5 4 2" xfId="23277"/>
    <cellStyle name="Normal 3 6 2 5 4 2 2" xfId="52012"/>
    <cellStyle name="Normal 3 6 2 5 4 3" xfId="37688"/>
    <cellStyle name="Normal 3 6 2 5 5" xfId="16114"/>
    <cellStyle name="Normal 3 6 2 5 5 2" xfId="44850"/>
    <cellStyle name="Normal 3 6 2 5 6" xfId="30526"/>
    <cellStyle name="Normal 3 6 2 6" xfId="2456"/>
    <cellStyle name="Normal 3 6 2 6 2" xfId="6116"/>
    <cellStyle name="Normal 3 6 2 6 2 2" xfId="13376"/>
    <cellStyle name="Normal 3 6 2 6 2 2 2" xfId="27754"/>
    <cellStyle name="Normal 3 6 2 6 2 2 2 2" xfId="56488"/>
    <cellStyle name="Normal 3 6 2 6 2 2 3" xfId="42164"/>
    <cellStyle name="Normal 3 6 2 6 2 3" xfId="20591"/>
    <cellStyle name="Normal 3 6 2 6 2 3 2" xfId="49326"/>
    <cellStyle name="Normal 3 6 2 6 2 4" xfId="35002"/>
    <cellStyle name="Normal 3 6 2 6 3" xfId="9789"/>
    <cellStyle name="Normal 3 6 2 6 3 2" xfId="24172"/>
    <cellStyle name="Normal 3 6 2 6 3 2 2" xfId="52907"/>
    <cellStyle name="Normal 3 6 2 6 3 3" xfId="38583"/>
    <cellStyle name="Normal 3 6 2 6 4" xfId="17009"/>
    <cellStyle name="Normal 3 6 2 6 4 2" xfId="45745"/>
    <cellStyle name="Normal 3 6 2 6 5" xfId="31421"/>
    <cellStyle name="Normal 3 6 2 7" xfId="4315"/>
    <cellStyle name="Normal 3 6 2 7 2" xfId="11585"/>
    <cellStyle name="Normal 3 6 2 7 2 2" xfId="25964"/>
    <cellStyle name="Normal 3 6 2 7 2 2 2" xfId="54698"/>
    <cellStyle name="Normal 3 6 2 7 2 3" xfId="40374"/>
    <cellStyle name="Normal 3 6 2 7 3" xfId="18801"/>
    <cellStyle name="Normal 3 6 2 7 3 2" xfId="47536"/>
    <cellStyle name="Normal 3 6 2 7 4" xfId="33212"/>
    <cellStyle name="Normal 3 6 2 8" xfId="7984"/>
    <cellStyle name="Normal 3 6 2 8 2" xfId="22382"/>
    <cellStyle name="Normal 3 6 2 8 2 2" xfId="51117"/>
    <cellStyle name="Normal 3 6 2 8 3" xfId="36793"/>
    <cellStyle name="Normal 3 6 2 9" xfId="15219"/>
    <cellStyle name="Normal 3 6 2 9 2" xfId="43955"/>
    <cellStyle name="Normal 3 6 3" xfId="580"/>
    <cellStyle name="Normal 3 6 3 2" xfId="857"/>
    <cellStyle name="Normal 3 6 3 2 2" xfId="1304"/>
    <cellStyle name="Normal 3 6 3 2 2 2" xfId="2287"/>
    <cellStyle name="Normal 3 6 3 2 2 2 2" xfId="4079"/>
    <cellStyle name="Normal 3 6 3 2 2 2 2 2" xfId="7738"/>
    <cellStyle name="Normal 3 6 3 2 2 2 2 2 2" xfId="14998"/>
    <cellStyle name="Normal 3 6 3 2 2 2 2 2 2 2" xfId="29376"/>
    <cellStyle name="Normal 3 6 3 2 2 2 2 2 2 2 2" xfId="58110"/>
    <cellStyle name="Normal 3 6 3 2 2 2 2 2 2 3" xfId="43786"/>
    <cellStyle name="Normal 3 6 3 2 2 2 2 2 3" xfId="22213"/>
    <cellStyle name="Normal 3 6 3 2 2 2 2 2 3 2" xfId="50948"/>
    <cellStyle name="Normal 3 6 3 2 2 2 2 2 4" xfId="36624"/>
    <cellStyle name="Normal 3 6 3 2 2 2 2 3" xfId="11411"/>
    <cellStyle name="Normal 3 6 3 2 2 2 2 3 2" xfId="25794"/>
    <cellStyle name="Normal 3 6 3 2 2 2 2 3 2 2" xfId="54529"/>
    <cellStyle name="Normal 3 6 3 2 2 2 2 3 3" xfId="40205"/>
    <cellStyle name="Normal 3 6 3 2 2 2 2 4" xfId="18631"/>
    <cellStyle name="Normal 3 6 3 2 2 2 2 4 2" xfId="47367"/>
    <cellStyle name="Normal 3 6 3 2 2 2 2 5" xfId="33043"/>
    <cellStyle name="Normal 3 6 3 2 2 2 3" xfId="5948"/>
    <cellStyle name="Normal 3 6 3 2 2 2 3 2" xfId="13208"/>
    <cellStyle name="Normal 3 6 3 2 2 2 3 2 2" xfId="27586"/>
    <cellStyle name="Normal 3 6 3 2 2 2 3 2 2 2" xfId="56320"/>
    <cellStyle name="Normal 3 6 3 2 2 2 3 2 3" xfId="41996"/>
    <cellStyle name="Normal 3 6 3 2 2 2 3 3" xfId="20423"/>
    <cellStyle name="Normal 3 6 3 2 2 2 3 3 2" xfId="49158"/>
    <cellStyle name="Normal 3 6 3 2 2 2 3 4" xfId="34834"/>
    <cellStyle name="Normal 3 6 3 2 2 2 4" xfId="9621"/>
    <cellStyle name="Normal 3 6 3 2 2 2 4 2" xfId="24004"/>
    <cellStyle name="Normal 3 6 3 2 2 2 4 2 2" xfId="52739"/>
    <cellStyle name="Normal 3 6 3 2 2 2 4 3" xfId="38415"/>
    <cellStyle name="Normal 3 6 3 2 2 2 5" xfId="16841"/>
    <cellStyle name="Normal 3 6 3 2 2 2 5 2" xfId="45577"/>
    <cellStyle name="Normal 3 6 3 2 2 2 6" xfId="31253"/>
    <cellStyle name="Normal 3 6 3 2 2 3" xfId="3183"/>
    <cellStyle name="Normal 3 6 3 2 2 3 2" xfId="6843"/>
    <cellStyle name="Normal 3 6 3 2 2 3 2 2" xfId="14103"/>
    <cellStyle name="Normal 3 6 3 2 2 3 2 2 2" xfId="28481"/>
    <cellStyle name="Normal 3 6 3 2 2 3 2 2 2 2" xfId="57215"/>
    <cellStyle name="Normal 3 6 3 2 2 3 2 2 3" xfId="42891"/>
    <cellStyle name="Normal 3 6 3 2 2 3 2 3" xfId="21318"/>
    <cellStyle name="Normal 3 6 3 2 2 3 2 3 2" xfId="50053"/>
    <cellStyle name="Normal 3 6 3 2 2 3 2 4" xfId="35729"/>
    <cellStyle name="Normal 3 6 3 2 2 3 3" xfId="10516"/>
    <cellStyle name="Normal 3 6 3 2 2 3 3 2" xfId="24899"/>
    <cellStyle name="Normal 3 6 3 2 2 3 3 2 2" xfId="53634"/>
    <cellStyle name="Normal 3 6 3 2 2 3 3 3" xfId="39310"/>
    <cellStyle name="Normal 3 6 3 2 2 3 4" xfId="17736"/>
    <cellStyle name="Normal 3 6 3 2 2 3 4 2" xfId="46472"/>
    <cellStyle name="Normal 3 6 3 2 2 3 5" xfId="32148"/>
    <cellStyle name="Normal 3 6 3 2 2 4" xfId="5048"/>
    <cellStyle name="Normal 3 6 3 2 2 4 2" xfId="12313"/>
    <cellStyle name="Normal 3 6 3 2 2 4 2 2" xfId="26691"/>
    <cellStyle name="Normal 3 6 3 2 2 4 2 2 2" xfId="55425"/>
    <cellStyle name="Normal 3 6 3 2 2 4 2 3" xfId="41101"/>
    <cellStyle name="Normal 3 6 3 2 2 4 3" xfId="19528"/>
    <cellStyle name="Normal 3 6 3 2 2 4 3 2" xfId="48263"/>
    <cellStyle name="Normal 3 6 3 2 2 4 4" xfId="33939"/>
    <cellStyle name="Normal 3 6 3 2 2 5" xfId="8720"/>
    <cellStyle name="Normal 3 6 3 2 2 5 2" xfId="23109"/>
    <cellStyle name="Normal 3 6 3 2 2 5 2 2" xfId="51844"/>
    <cellStyle name="Normal 3 6 3 2 2 5 3" xfId="37520"/>
    <cellStyle name="Normal 3 6 3 2 2 6" xfId="15946"/>
    <cellStyle name="Normal 3 6 3 2 2 6 2" xfId="44682"/>
    <cellStyle name="Normal 3 6 3 2 2 7" xfId="30358"/>
    <cellStyle name="Normal 3 6 3 2 3" xfId="1840"/>
    <cellStyle name="Normal 3 6 3 2 3 2" xfId="3632"/>
    <cellStyle name="Normal 3 6 3 2 3 2 2" xfId="7291"/>
    <cellStyle name="Normal 3 6 3 2 3 2 2 2" xfId="14551"/>
    <cellStyle name="Normal 3 6 3 2 3 2 2 2 2" xfId="28929"/>
    <cellStyle name="Normal 3 6 3 2 3 2 2 2 2 2" xfId="57663"/>
    <cellStyle name="Normal 3 6 3 2 3 2 2 2 3" xfId="43339"/>
    <cellStyle name="Normal 3 6 3 2 3 2 2 3" xfId="21766"/>
    <cellStyle name="Normal 3 6 3 2 3 2 2 3 2" xfId="50501"/>
    <cellStyle name="Normal 3 6 3 2 3 2 2 4" xfId="36177"/>
    <cellStyle name="Normal 3 6 3 2 3 2 3" xfId="10964"/>
    <cellStyle name="Normal 3 6 3 2 3 2 3 2" xfId="25347"/>
    <cellStyle name="Normal 3 6 3 2 3 2 3 2 2" xfId="54082"/>
    <cellStyle name="Normal 3 6 3 2 3 2 3 3" xfId="39758"/>
    <cellStyle name="Normal 3 6 3 2 3 2 4" xfId="18184"/>
    <cellStyle name="Normal 3 6 3 2 3 2 4 2" xfId="46920"/>
    <cellStyle name="Normal 3 6 3 2 3 2 5" xfId="32596"/>
    <cellStyle name="Normal 3 6 3 2 3 3" xfId="5501"/>
    <cellStyle name="Normal 3 6 3 2 3 3 2" xfId="12761"/>
    <cellStyle name="Normal 3 6 3 2 3 3 2 2" xfId="27139"/>
    <cellStyle name="Normal 3 6 3 2 3 3 2 2 2" xfId="55873"/>
    <cellStyle name="Normal 3 6 3 2 3 3 2 3" xfId="41549"/>
    <cellStyle name="Normal 3 6 3 2 3 3 3" xfId="19976"/>
    <cellStyle name="Normal 3 6 3 2 3 3 3 2" xfId="48711"/>
    <cellStyle name="Normal 3 6 3 2 3 3 4" xfId="34387"/>
    <cellStyle name="Normal 3 6 3 2 3 4" xfId="9174"/>
    <cellStyle name="Normal 3 6 3 2 3 4 2" xfId="23557"/>
    <cellStyle name="Normal 3 6 3 2 3 4 2 2" xfId="52292"/>
    <cellStyle name="Normal 3 6 3 2 3 4 3" xfId="37968"/>
    <cellStyle name="Normal 3 6 3 2 3 5" xfId="16394"/>
    <cellStyle name="Normal 3 6 3 2 3 5 2" xfId="45130"/>
    <cellStyle name="Normal 3 6 3 2 3 6" xfId="30806"/>
    <cellStyle name="Normal 3 6 3 2 4" xfId="2736"/>
    <cellStyle name="Normal 3 6 3 2 4 2" xfId="6396"/>
    <cellStyle name="Normal 3 6 3 2 4 2 2" xfId="13656"/>
    <cellStyle name="Normal 3 6 3 2 4 2 2 2" xfId="28034"/>
    <cellStyle name="Normal 3 6 3 2 4 2 2 2 2" xfId="56768"/>
    <cellStyle name="Normal 3 6 3 2 4 2 2 3" xfId="42444"/>
    <cellStyle name="Normal 3 6 3 2 4 2 3" xfId="20871"/>
    <cellStyle name="Normal 3 6 3 2 4 2 3 2" xfId="49606"/>
    <cellStyle name="Normal 3 6 3 2 4 2 4" xfId="35282"/>
    <cellStyle name="Normal 3 6 3 2 4 3" xfId="10069"/>
    <cellStyle name="Normal 3 6 3 2 4 3 2" xfId="24452"/>
    <cellStyle name="Normal 3 6 3 2 4 3 2 2" xfId="53187"/>
    <cellStyle name="Normal 3 6 3 2 4 3 3" xfId="38863"/>
    <cellStyle name="Normal 3 6 3 2 4 4" xfId="17289"/>
    <cellStyle name="Normal 3 6 3 2 4 4 2" xfId="46025"/>
    <cellStyle name="Normal 3 6 3 2 4 5" xfId="31701"/>
    <cellStyle name="Normal 3 6 3 2 5" xfId="4601"/>
    <cellStyle name="Normal 3 6 3 2 5 2" xfId="11866"/>
    <cellStyle name="Normal 3 6 3 2 5 2 2" xfId="26244"/>
    <cellStyle name="Normal 3 6 3 2 5 2 2 2" xfId="54978"/>
    <cellStyle name="Normal 3 6 3 2 5 2 3" xfId="40654"/>
    <cellStyle name="Normal 3 6 3 2 5 3" xfId="19081"/>
    <cellStyle name="Normal 3 6 3 2 5 3 2" xfId="47816"/>
    <cellStyle name="Normal 3 6 3 2 5 4" xfId="33492"/>
    <cellStyle name="Normal 3 6 3 2 6" xfId="8273"/>
    <cellStyle name="Normal 3 6 3 2 6 2" xfId="22662"/>
    <cellStyle name="Normal 3 6 3 2 6 2 2" xfId="51397"/>
    <cellStyle name="Normal 3 6 3 2 6 3" xfId="37073"/>
    <cellStyle name="Normal 3 6 3 2 7" xfId="15499"/>
    <cellStyle name="Normal 3 6 3 2 7 2" xfId="44235"/>
    <cellStyle name="Normal 3 6 3 2 8" xfId="29911"/>
    <cellStyle name="Normal 3 6 3 3" xfId="1080"/>
    <cellStyle name="Normal 3 6 3 3 2" xfId="2063"/>
    <cellStyle name="Normal 3 6 3 3 2 2" xfId="3855"/>
    <cellStyle name="Normal 3 6 3 3 2 2 2" xfId="7514"/>
    <cellStyle name="Normal 3 6 3 3 2 2 2 2" xfId="14774"/>
    <cellStyle name="Normal 3 6 3 3 2 2 2 2 2" xfId="29152"/>
    <cellStyle name="Normal 3 6 3 3 2 2 2 2 2 2" xfId="57886"/>
    <cellStyle name="Normal 3 6 3 3 2 2 2 2 3" xfId="43562"/>
    <cellStyle name="Normal 3 6 3 3 2 2 2 3" xfId="21989"/>
    <cellStyle name="Normal 3 6 3 3 2 2 2 3 2" xfId="50724"/>
    <cellStyle name="Normal 3 6 3 3 2 2 2 4" xfId="36400"/>
    <cellStyle name="Normal 3 6 3 3 2 2 3" xfId="11187"/>
    <cellStyle name="Normal 3 6 3 3 2 2 3 2" xfId="25570"/>
    <cellStyle name="Normal 3 6 3 3 2 2 3 2 2" xfId="54305"/>
    <cellStyle name="Normal 3 6 3 3 2 2 3 3" xfId="39981"/>
    <cellStyle name="Normal 3 6 3 3 2 2 4" xfId="18407"/>
    <cellStyle name="Normal 3 6 3 3 2 2 4 2" xfId="47143"/>
    <cellStyle name="Normal 3 6 3 3 2 2 5" xfId="32819"/>
    <cellStyle name="Normal 3 6 3 3 2 3" xfId="5724"/>
    <cellStyle name="Normal 3 6 3 3 2 3 2" xfId="12984"/>
    <cellStyle name="Normal 3 6 3 3 2 3 2 2" xfId="27362"/>
    <cellStyle name="Normal 3 6 3 3 2 3 2 2 2" xfId="56096"/>
    <cellStyle name="Normal 3 6 3 3 2 3 2 3" xfId="41772"/>
    <cellStyle name="Normal 3 6 3 3 2 3 3" xfId="20199"/>
    <cellStyle name="Normal 3 6 3 3 2 3 3 2" xfId="48934"/>
    <cellStyle name="Normal 3 6 3 3 2 3 4" xfId="34610"/>
    <cellStyle name="Normal 3 6 3 3 2 4" xfId="9397"/>
    <cellStyle name="Normal 3 6 3 3 2 4 2" xfId="23780"/>
    <cellStyle name="Normal 3 6 3 3 2 4 2 2" xfId="52515"/>
    <cellStyle name="Normal 3 6 3 3 2 4 3" xfId="38191"/>
    <cellStyle name="Normal 3 6 3 3 2 5" xfId="16617"/>
    <cellStyle name="Normal 3 6 3 3 2 5 2" xfId="45353"/>
    <cellStyle name="Normal 3 6 3 3 2 6" xfId="31029"/>
    <cellStyle name="Normal 3 6 3 3 3" xfId="2959"/>
    <cellStyle name="Normal 3 6 3 3 3 2" xfId="6619"/>
    <cellStyle name="Normal 3 6 3 3 3 2 2" xfId="13879"/>
    <cellStyle name="Normal 3 6 3 3 3 2 2 2" xfId="28257"/>
    <cellStyle name="Normal 3 6 3 3 3 2 2 2 2" xfId="56991"/>
    <cellStyle name="Normal 3 6 3 3 3 2 2 3" xfId="42667"/>
    <cellStyle name="Normal 3 6 3 3 3 2 3" xfId="21094"/>
    <cellStyle name="Normal 3 6 3 3 3 2 3 2" xfId="49829"/>
    <cellStyle name="Normal 3 6 3 3 3 2 4" xfId="35505"/>
    <cellStyle name="Normal 3 6 3 3 3 3" xfId="10292"/>
    <cellStyle name="Normal 3 6 3 3 3 3 2" xfId="24675"/>
    <cellStyle name="Normal 3 6 3 3 3 3 2 2" xfId="53410"/>
    <cellStyle name="Normal 3 6 3 3 3 3 3" xfId="39086"/>
    <cellStyle name="Normal 3 6 3 3 3 4" xfId="17512"/>
    <cellStyle name="Normal 3 6 3 3 3 4 2" xfId="46248"/>
    <cellStyle name="Normal 3 6 3 3 3 5" xfId="31924"/>
    <cellStyle name="Normal 3 6 3 3 4" xfId="4824"/>
    <cellStyle name="Normal 3 6 3 3 4 2" xfId="12089"/>
    <cellStyle name="Normal 3 6 3 3 4 2 2" xfId="26467"/>
    <cellStyle name="Normal 3 6 3 3 4 2 2 2" xfId="55201"/>
    <cellStyle name="Normal 3 6 3 3 4 2 3" xfId="40877"/>
    <cellStyle name="Normal 3 6 3 3 4 3" xfId="19304"/>
    <cellStyle name="Normal 3 6 3 3 4 3 2" xfId="48039"/>
    <cellStyle name="Normal 3 6 3 3 4 4" xfId="33715"/>
    <cellStyle name="Normal 3 6 3 3 5" xfId="8496"/>
    <cellStyle name="Normal 3 6 3 3 5 2" xfId="22885"/>
    <cellStyle name="Normal 3 6 3 3 5 2 2" xfId="51620"/>
    <cellStyle name="Normal 3 6 3 3 5 3" xfId="37296"/>
    <cellStyle name="Normal 3 6 3 3 6" xfId="15722"/>
    <cellStyle name="Normal 3 6 3 3 6 2" xfId="44458"/>
    <cellStyle name="Normal 3 6 3 3 7" xfId="30134"/>
    <cellStyle name="Normal 3 6 3 4" xfId="1612"/>
    <cellStyle name="Normal 3 6 3 4 2" xfId="3408"/>
    <cellStyle name="Normal 3 6 3 4 2 2" xfId="7067"/>
    <cellStyle name="Normal 3 6 3 4 2 2 2" xfId="14327"/>
    <cellStyle name="Normal 3 6 3 4 2 2 2 2" xfId="28705"/>
    <cellStyle name="Normal 3 6 3 4 2 2 2 2 2" xfId="57439"/>
    <cellStyle name="Normal 3 6 3 4 2 2 2 3" xfId="43115"/>
    <cellStyle name="Normal 3 6 3 4 2 2 3" xfId="21542"/>
    <cellStyle name="Normal 3 6 3 4 2 2 3 2" xfId="50277"/>
    <cellStyle name="Normal 3 6 3 4 2 2 4" xfId="35953"/>
    <cellStyle name="Normal 3 6 3 4 2 3" xfId="10740"/>
    <cellStyle name="Normal 3 6 3 4 2 3 2" xfId="25123"/>
    <cellStyle name="Normal 3 6 3 4 2 3 2 2" xfId="53858"/>
    <cellStyle name="Normal 3 6 3 4 2 3 3" xfId="39534"/>
    <cellStyle name="Normal 3 6 3 4 2 4" xfId="17960"/>
    <cellStyle name="Normal 3 6 3 4 2 4 2" xfId="46696"/>
    <cellStyle name="Normal 3 6 3 4 2 5" xfId="32372"/>
    <cellStyle name="Normal 3 6 3 4 3" xfId="5277"/>
    <cellStyle name="Normal 3 6 3 4 3 2" xfId="12537"/>
    <cellStyle name="Normal 3 6 3 4 3 2 2" xfId="26915"/>
    <cellStyle name="Normal 3 6 3 4 3 2 2 2" xfId="55649"/>
    <cellStyle name="Normal 3 6 3 4 3 2 3" xfId="41325"/>
    <cellStyle name="Normal 3 6 3 4 3 3" xfId="19752"/>
    <cellStyle name="Normal 3 6 3 4 3 3 2" xfId="48487"/>
    <cellStyle name="Normal 3 6 3 4 3 4" xfId="34163"/>
    <cellStyle name="Normal 3 6 3 4 4" xfId="8950"/>
    <cellStyle name="Normal 3 6 3 4 4 2" xfId="23333"/>
    <cellStyle name="Normal 3 6 3 4 4 2 2" xfId="52068"/>
    <cellStyle name="Normal 3 6 3 4 4 3" xfId="37744"/>
    <cellStyle name="Normal 3 6 3 4 5" xfId="16170"/>
    <cellStyle name="Normal 3 6 3 4 5 2" xfId="44906"/>
    <cellStyle name="Normal 3 6 3 4 6" xfId="30582"/>
    <cellStyle name="Normal 3 6 3 5" xfId="2512"/>
    <cellStyle name="Normal 3 6 3 5 2" xfId="6172"/>
    <cellStyle name="Normal 3 6 3 5 2 2" xfId="13432"/>
    <cellStyle name="Normal 3 6 3 5 2 2 2" xfId="27810"/>
    <cellStyle name="Normal 3 6 3 5 2 2 2 2" xfId="56544"/>
    <cellStyle name="Normal 3 6 3 5 2 2 3" xfId="42220"/>
    <cellStyle name="Normal 3 6 3 5 2 3" xfId="20647"/>
    <cellStyle name="Normal 3 6 3 5 2 3 2" xfId="49382"/>
    <cellStyle name="Normal 3 6 3 5 2 4" xfId="35058"/>
    <cellStyle name="Normal 3 6 3 5 3" xfId="9845"/>
    <cellStyle name="Normal 3 6 3 5 3 2" xfId="24228"/>
    <cellStyle name="Normal 3 6 3 5 3 2 2" xfId="52963"/>
    <cellStyle name="Normal 3 6 3 5 3 3" xfId="38639"/>
    <cellStyle name="Normal 3 6 3 5 4" xfId="17065"/>
    <cellStyle name="Normal 3 6 3 5 4 2" xfId="45801"/>
    <cellStyle name="Normal 3 6 3 5 5" xfId="31477"/>
    <cellStyle name="Normal 3 6 3 6" xfId="4375"/>
    <cellStyle name="Normal 3 6 3 6 2" xfId="11642"/>
    <cellStyle name="Normal 3 6 3 6 2 2" xfId="26020"/>
    <cellStyle name="Normal 3 6 3 6 2 2 2" xfId="54754"/>
    <cellStyle name="Normal 3 6 3 6 2 3" xfId="40430"/>
    <cellStyle name="Normal 3 6 3 6 3" xfId="18857"/>
    <cellStyle name="Normal 3 6 3 6 3 2" xfId="47592"/>
    <cellStyle name="Normal 3 6 3 6 4" xfId="33268"/>
    <cellStyle name="Normal 3 6 3 7" xfId="8046"/>
    <cellStyle name="Normal 3 6 3 7 2" xfId="22438"/>
    <cellStyle name="Normal 3 6 3 7 2 2" xfId="51173"/>
    <cellStyle name="Normal 3 6 3 7 3" xfId="36849"/>
    <cellStyle name="Normal 3 6 3 8" xfId="15275"/>
    <cellStyle name="Normal 3 6 3 8 2" xfId="44011"/>
    <cellStyle name="Normal 3 6 3 9" xfId="29687"/>
    <cellStyle name="Normal 3 6 4" xfId="742"/>
    <cellStyle name="Normal 3 6 4 2" xfId="1192"/>
    <cellStyle name="Normal 3 6 4 2 2" xfId="2175"/>
    <cellStyle name="Normal 3 6 4 2 2 2" xfId="3967"/>
    <cellStyle name="Normal 3 6 4 2 2 2 2" xfId="7626"/>
    <cellStyle name="Normal 3 6 4 2 2 2 2 2" xfId="14886"/>
    <cellStyle name="Normal 3 6 4 2 2 2 2 2 2" xfId="29264"/>
    <cellStyle name="Normal 3 6 4 2 2 2 2 2 2 2" xfId="57998"/>
    <cellStyle name="Normal 3 6 4 2 2 2 2 2 3" xfId="43674"/>
    <cellStyle name="Normal 3 6 4 2 2 2 2 3" xfId="22101"/>
    <cellStyle name="Normal 3 6 4 2 2 2 2 3 2" xfId="50836"/>
    <cellStyle name="Normal 3 6 4 2 2 2 2 4" xfId="36512"/>
    <cellStyle name="Normal 3 6 4 2 2 2 3" xfId="11299"/>
    <cellStyle name="Normal 3 6 4 2 2 2 3 2" xfId="25682"/>
    <cellStyle name="Normal 3 6 4 2 2 2 3 2 2" xfId="54417"/>
    <cellStyle name="Normal 3 6 4 2 2 2 3 3" xfId="40093"/>
    <cellStyle name="Normal 3 6 4 2 2 2 4" xfId="18519"/>
    <cellStyle name="Normal 3 6 4 2 2 2 4 2" xfId="47255"/>
    <cellStyle name="Normal 3 6 4 2 2 2 5" xfId="32931"/>
    <cellStyle name="Normal 3 6 4 2 2 3" xfId="5836"/>
    <cellStyle name="Normal 3 6 4 2 2 3 2" xfId="13096"/>
    <cellStyle name="Normal 3 6 4 2 2 3 2 2" xfId="27474"/>
    <cellStyle name="Normal 3 6 4 2 2 3 2 2 2" xfId="56208"/>
    <cellStyle name="Normal 3 6 4 2 2 3 2 3" xfId="41884"/>
    <cellStyle name="Normal 3 6 4 2 2 3 3" xfId="20311"/>
    <cellStyle name="Normal 3 6 4 2 2 3 3 2" xfId="49046"/>
    <cellStyle name="Normal 3 6 4 2 2 3 4" xfId="34722"/>
    <cellStyle name="Normal 3 6 4 2 2 4" xfId="9509"/>
    <cellStyle name="Normal 3 6 4 2 2 4 2" xfId="23892"/>
    <cellStyle name="Normal 3 6 4 2 2 4 2 2" xfId="52627"/>
    <cellStyle name="Normal 3 6 4 2 2 4 3" xfId="38303"/>
    <cellStyle name="Normal 3 6 4 2 2 5" xfId="16729"/>
    <cellStyle name="Normal 3 6 4 2 2 5 2" xfId="45465"/>
    <cellStyle name="Normal 3 6 4 2 2 6" xfId="31141"/>
    <cellStyle name="Normal 3 6 4 2 3" xfId="3071"/>
    <cellStyle name="Normal 3 6 4 2 3 2" xfId="6731"/>
    <cellStyle name="Normal 3 6 4 2 3 2 2" xfId="13991"/>
    <cellStyle name="Normal 3 6 4 2 3 2 2 2" xfId="28369"/>
    <cellStyle name="Normal 3 6 4 2 3 2 2 2 2" xfId="57103"/>
    <cellStyle name="Normal 3 6 4 2 3 2 2 3" xfId="42779"/>
    <cellStyle name="Normal 3 6 4 2 3 2 3" xfId="21206"/>
    <cellStyle name="Normal 3 6 4 2 3 2 3 2" xfId="49941"/>
    <cellStyle name="Normal 3 6 4 2 3 2 4" xfId="35617"/>
    <cellStyle name="Normal 3 6 4 2 3 3" xfId="10404"/>
    <cellStyle name="Normal 3 6 4 2 3 3 2" xfId="24787"/>
    <cellStyle name="Normal 3 6 4 2 3 3 2 2" xfId="53522"/>
    <cellStyle name="Normal 3 6 4 2 3 3 3" xfId="39198"/>
    <cellStyle name="Normal 3 6 4 2 3 4" xfId="17624"/>
    <cellStyle name="Normal 3 6 4 2 3 4 2" xfId="46360"/>
    <cellStyle name="Normal 3 6 4 2 3 5" xfId="32036"/>
    <cellStyle name="Normal 3 6 4 2 4" xfId="4936"/>
    <cellStyle name="Normal 3 6 4 2 4 2" xfId="12201"/>
    <cellStyle name="Normal 3 6 4 2 4 2 2" xfId="26579"/>
    <cellStyle name="Normal 3 6 4 2 4 2 2 2" xfId="55313"/>
    <cellStyle name="Normal 3 6 4 2 4 2 3" xfId="40989"/>
    <cellStyle name="Normal 3 6 4 2 4 3" xfId="19416"/>
    <cellStyle name="Normal 3 6 4 2 4 3 2" xfId="48151"/>
    <cellStyle name="Normal 3 6 4 2 4 4" xfId="33827"/>
    <cellStyle name="Normal 3 6 4 2 5" xfId="8608"/>
    <cellStyle name="Normal 3 6 4 2 5 2" xfId="22997"/>
    <cellStyle name="Normal 3 6 4 2 5 2 2" xfId="51732"/>
    <cellStyle name="Normal 3 6 4 2 5 3" xfId="37408"/>
    <cellStyle name="Normal 3 6 4 2 6" xfId="15834"/>
    <cellStyle name="Normal 3 6 4 2 6 2" xfId="44570"/>
    <cellStyle name="Normal 3 6 4 2 7" xfId="30246"/>
    <cellStyle name="Normal 3 6 4 3" xfId="1728"/>
    <cellStyle name="Normal 3 6 4 3 2" xfId="3520"/>
    <cellStyle name="Normal 3 6 4 3 2 2" xfId="7179"/>
    <cellStyle name="Normal 3 6 4 3 2 2 2" xfId="14439"/>
    <cellStyle name="Normal 3 6 4 3 2 2 2 2" xfId="28817"/>
    <cellStyle name="Normal 3 6 4 3 2 2 2 2 2" xfId="57551"/>
    <cellStyle name="Normal 3 6 4 3 2 2 2 3" xfId="43227"/>
    <cellStyle name="Normal 3 6 4 3 2 2 3" xfId="21654"/>
    <cellStyle name="Normal 3 6 4 3 2 2 3 2" xfId="50389"/>
    <cellStyle name="Normal 3 6 4 3 2 2 4" xfId="36065"/>
    <cellStyle name="Normal 3 6 4 3 2 3" xfId="10852"/>
    <cellStyle name="Normal 3 6 4 3 2 3 2" xfId="25235"/>
    <cellStyle name="Normal 3 6 4 3 2 3 2 2" xfId="53970"/>
    <cellStyle name="Normal 3 6 4 3 2 3 3" xfId="39646"/>
    <cellStyle name="Normal 3 6 4 3 2 4" xfId="18072"/>
    <cellStyle name="Normal 3 6 4 3 2 4 2" xfId="46808"/>
    <cellStyle name="Normal 3 6 4 3 2 5" xfId="32484"/>
    <cellStyle name="Normal 3 6 4 3 3" xfId="5389"/>
    <cellStyle name="Normal 3 6 4 3 3 2" xfId="12649"/>
    <cellStyle name="Normal 3 6 4 3 3 2 2" xfId="27027"/>
    <cellStyle name="Normal 3 6 4 3 3 2 2 2" xfId="55761"/>
    <cellStyle name="Normal 3 6 4 3 3 2 3" xfId="41437"/>
    <cellStyle name="Normal 3 6 4 3 3 3" xfId="19864"/>
    <cellStyle name="Normal 3 6 4 3 3 3 2" xfId="48599"/>
    <cellStyle name="Normal 3 6 4 3 3 4" xfId="34275"/>
    <cellStyle name="Normal 3 6 4 3 4" xfId="9062"/>
    <cellStyle name="Normal 3 6 4 3 4 2" xfId="23445"/>
    <cellStyle name="Normal 3 6 4 3 4 2 2" xfId="52180"/>
    <cellStyle name="Normal 3 6 4 3 4 3" xfId="37856"/>
    <cellStyle name="Normal 3 6 4 3 5" xfId="16282"/>
    <cellStyle name="Normal 3 6 4 3 5 2" xfId="45018"/>
    <cellStyle name="Normal 3 6 4 3 6" xfId="30694"/>
    <cellStyle name="Normal 3 6 4 4" xfId="2624"/>
    <cellStyle name="Normal 3 6 4 4 2" xfId="6284"/>
    <cellStyle name="Normal 3 6 4 4 2 2" xfId="13544"/>
    <cellStyle name="Normal 3 6 4 4 2 2 2" xfId="27922"/>
    <cellStyle name="Normal 3 6 4 4 2 2 2 2" xfId="56656"/>
    <cellStyle name="Normal 3 6 4 4 2 2 3" xfId="42332"/>
    <cellStyle name="Normal 3 6 4 4 2 3" xfId="20759"/>
    <cellStyle name="Normal 3 6 4 4 2 3 2" xfId="49494"/>
    <cellStyle name="Normal 3 6 4 4 2 4" xfId="35170"/>
    <cellStyle name="Normal 3 6 4 4 3" xfId="9957"/>
    <cellStyle name="Normal 3 6 4 4 3 2" xfId="24340"/>
    <cellStyle name="Normal 3 6 4 4 3 2 2" xfId="53075"/>
    <cellStyle name="Normal 3 6 4 4 3 3" xfId="38751"/>
    <cellStyle name="Normal 3 6 4 4 4" xfId="17177"/>
    <cellStyle name="Normal 3 6 4 4 4 2" xfId="45913"/>
    <cellStyle name="Normal 3 6 4 4 5" xfId="31589"/>
    <cellStyle name="Normal 3 6 4 5" xfId="4488"/>
    <cellStyle name="Normal 3 6 4 5 2" xfId="11754"/>
    <cellStyle name="Normal 3 6 4 5 2 2" xfId="26132"/>
    <cellStyle name="Normal 3 6 4 5 2 2 2" xfId="54866"/>
    <cellStyle name="Normal 3 6 4 5 2 3" xfId="40542"/>
    <cellStyle name="Normal 3 6 4 5 3" xfId="18969"/>
    <cellStyle name="Normal 3 6 4 5 3 2" xfId="47704"/>
    <cellStyle name="Normal 3 6 4 5 4" xfId="33380"/>
    <cellStyle name="Normal 3 6 4 6" xfId="8161"/>
    <cellStyle name="Normal 3 6 4 6 2" xfId="22550"/>
    <cellStyle name="Normal 3 6 4 6 2 2" xfId="51285"/>
    <cellStyle name="Normal 3 6 4 6 3" xfId="36961"/>
    <cellStyle name="Normal 3 6 4 7" xfId="15387"/>
    <cellStyle name="Normal 3 6 4 7 2" xfId="44123"/>
    <cellStyle name="Normal 3 6 4 8" xfId="29799"/>
    <cellStyle name="Normal 3 6 5" xfId="968"/>
    <cellStyle name="Normal 3 6 5 2" xfId="1951"/>
    <cellStyle name="Normal 3 6 5 2 2" xfId="3743"/>
    <cellStyle name="Normal 3 6 5 2 2 2" xfId="7402"/>
    <cellStyle name="Normal 3 6 5 2 2 2 2" xfId="14662"/>
    <cellStyle name="Normal 3 6 5 2 2 2 2 2" xfId="29040"/>
    <cellStyle name="Normal 3 6 5 2 2 2 2 2 2" xfId="57774"/>
    <cellStyle name="Normal 3 6 5 2 2 2 2 3" xfId="43450"/>
    <cellStyle name="Normal 3 6 5 2 2 2 3" xfId="21877"/>
    <cellStyle name="Normal 3 6 5 2 2 2 3 2" xfId="50612"/>
    <cellStyle name="Normal 3 6 5 2 2 2 4" xfId="36288"/>
    <cellStyle name="Normal 3 6 5 2 2 3" xfId="11075"/>
    <cellStyle name="Normal 3 6 5 2 2 3 2" xfId="25458"/>
    <cellStyle name="Normal 3 6 5 2 2 3 2 2" xfId="54193"/>
    <cellStyle name="Normal 3 6 5 2 2 3 3" xfId="39869"/>
    <cellStyle name="Normal 3 6 5 2 2 4" xfId="18295"/>
    <cellStyle name="Normal 3 6 5 2 2 4 2" xfId="47031"/>
    <cellStyle name="Normal 3 6 5 2 2 5" xfId="32707"/>
    <cellStyle name="Normal 3 6 5 2 3" xfId="5612"/>
    <cellStyle name="Normal 3 6 5 2 3 2" xfId="12872"/>
    <cellStyle name="Normal 3 6 5 2 3 2 2" xfId="27250"/>
    <cellStyle name="Normal 3 6 5 2 3 2 2 2" xfId="55984"/>
    <cellStyle name="Normal 3 6 5 2 3 2 3" xfId="41660"/>
    <cellStyle name="Normal 3 6 5 2 3 3" xfId="20087"/>
    <cellStyle name="Normal 3 6 5 2 3 3 2" xfId="48822"/>
    <cellStyle name="Normal 3 6 5 2 3 4" xfId="34498"/>
    <cellStyle name="Normal 3 6 5 2 4" xfId="9285"/>
    <cellStyle name="Normal 3 6 5 2 4 2" xfId="23668"/>
    <cellStyle name="Normal 3 6 5 2 4 2 2" xfId="52403"/>
    <cellStyle name="Normal 3 6 5 2 4 3" xfId="38079"/>
    <cellStyle name="Normal 3 6 5 2 5" xfId="16505"/>
    <cellStyle name="Normal 3 6 5 2 5 2" xfId="45241"/>
    <cellStyle name="Normal 3 6 5 2 6" xfId="30917"/>
    <cellStyle name="Normal 3 6 5 3" xfId="2847"/>
    <cellStyle name="Normal 3 6 5 3 2" xfId="6507"/>
    <cellStyle name="Normal 3 6 5 3 2 2" xfId="13767"/>
    <cellStyle name="Normal 3 6 5 3 2 2 2" xfId="28145"/>
    <cellStyle name="Normal 3 6 5 3 2 2 2 2" xfId="56879"/>
    <cellStyle name="Normal 3 6 5 3 2 2 3" xfId="42555"/>
    <cellStyle name="Normal 3 6 5 3 2 3" xfId="20982"/>
    <cellStyle name="Normal 3 6 5 3 2 3 2" xfId="49717"/>
    <cellStyle name="Normal 3 6 5 3 2 4" xfId="35393"/>
    <cellStyle name="Normal 3 6 5 3 3" xfId="10180"/>
    <cellStyle name="Normal 3 6 5 3 3 2" xfId="24563"/>
    <cellStyle name="Normal 3 6 5 3 3 2 2" xfId="53298"/>
    <cellStyle name="Normal 3 6 5 3 3 3" xfId="38974"/>
    <cellStyle name="Normal 3 6 5 3 4" xfId="17400"/>
    <cellStyle name="Normal 3 6 5 3 4 2" xfId="46136"/>
    <cellStyle name="Normal 3 6 5 3 5" xfId="31812"/>
    <cellStyle name="Normal 3 6 5 4" xfId="4712"/>
    <cellStyle name="Normal 3 6 5 4 2" xfId="11977"/>
    <cellStyle name="Normal 3 6 5 4 2 2" xfId="26355"/>
    <cellStyle name="Normal 3 6 5 4 2 2 2" xfId="55089"/>
    <cellStyle name="Normal 3 6 5 4 2 3" xfId="40765"/>
    <cellStyle name="Normal 3 6 5 4 3" xfId="19192"/>
    <cellStyle name="Normal 3 6 5 4 3 2" xfId="47927"/>
    <cellStyle name="Normal 3 6 5 4 4" xfId="33603"/>
    <cellStyle name="Normal 3 6 5 5" xfId="8384"/>
    <cellStyle name="Normal 3 6 5 5 2" xfId="22773"/>
    <cellStyle name="Normal 3 6 5 5 2 2" xfId="51508"/>
    <cellStyle name="Normal 3 6 5 5 3" xfId="37184"/>
    <cellStyle name="Normal 3 6 5 6" xfId="15610"/>
    <cellStyle name="Normal 3 6 5 6 2" xfId="44346"/>
    <cellStyle name="Normal 3 6 5 7" xfId="30022"/>
    <cellStyle name="Normal 3 6 6" xfId="1487"/>
    <cellStyle name="Normal 3 6 6 2" xfId="3296"/>
    <cellStyle name="Normal 3 6 6 2 2" xfId="6955"/>
    <cellStyle name="Normal 3 6 6 2 2 2" xfId="14215"/>
    <cellStyle name="Normal 3 6 6 2 2 2 2" xfId="28593"/>
    <cellStyle name="Normal 3 6 6 2 2 2 2 2" xfId="57327"/>
    <cellStyle name="Normal 3 6 6 2 2 2 3" xfId="43003"/>
    <cellStyle name="Normal 3 6 6 2 2 3" xfId="21430"/>
    <cellStyle name="Normal 3 6 6 2 2 3 2" xfId="50165"/>
    <cellStyle name="Normal 3 6 6 2 2 4" xfId="35841"/>
    <cellStyle name="Normal 3 6 6 2 3" xfId="10628"/>
    <cellStyle name="Normal 3 6 6 2 3 2" xfId="25011"/>
    <cellStyle name="Normal 3 6 6 2 3 2 2" xfId="53746"/>
    <cellStyle name="Normal 3 6 6 2 3 3" xfId="39422"/>
    <cellStyle name="Normal 3 6 6 2 4" xfId="17848"/>
    <cellStyle name="Normal 3 6 6 2 4 2" xfId="46584"/>
    <cellStyle name="Normal 3 6 6 2 5" xfId="32260"/>
    <cellStyle name="Normal 3 6 6 3" xfId="5164"/>
    <cellStyle name="Normal 3 6 6 3 2" xfId="12425"/>
    <cellStyle name="Normal 3 6 6 3 2 2" xfId="26803"/>
    <cellStyle name="Normal 3 6 6 3 2 2 2" xfId="55537"/>
    <cellStyle name="Normal 3 6 6 3 2 3" xfId="41213"/>
    <cellStyle name="Normal 3 6 6 3 3" xfId="19640"/>
    <cellStyle name="Normal 3 6 6 3 3 2" xfId="48375"/>
    <cellStyle name="Normal 3 6 6 3 4" xfId="34051"/>
    <cellStyle name="Normal 3 6 6 4" xfId="8838"/>
    <cellStyle name="Normal 3 6 6 4 2" xfId="23221"/>
    <cellStyle name="Normal 3 6 6 4 2 2" xfId="51956"/>
    <cellStyle name="Normal 3 6 6 4 3" xfId="37632"/>
    <cellStyle name="Normal 3 6 6 5" xfId="16058"/>
    <cellStyle name="Normal 3 6 6 5 2" xfId="44794"/>
    <cellStyle name="Normal 3 6 6 6" xfId="30470"/>
    <cellStyle name="Normal 3 6 7" xfId="2400"/>
    <cellStyle name="Normal 3 6 7 2" xfId="6060"/>
    <cellStyle name="Normal 3 6 7 2 2" xfId="13320"/>
    <cellStyle name="Normal 3 6 7 2 2 2" xfId="27698"/>
    <cellStyle name="Normal 3 6 7 2 2 2 2" xfId="56432"/>
    <cellStyle name="Normal 3 6 7 2 2 3" xfId="42108"/>
    <cellStyle name="Normal 3 6 7 2 3" xfId="20535"/>
    <cellStyle name="Normal 3 6 7 2 3 2" xfId="49270"/>
    <cellStyle name="Normal 3 6 7 2 4" xfId="34946"/>
    <cellStyle name="Normal 3 6 7 3" xfId="9733"/>
    <cellStyle name="Normal 3 6 7 3 2" xfId="24116"/>
    <cellStyle name="Normal 3 6 7 3 2 2" xfId="52851"/>
    <cellStyle name="Normal 3 6 7 3 3" xfId="38527"/>
    <cellStyle name="Normal 3 6 7 4" xfId="16953"/>
    <cellStyle name="Normal 3 6 7 4 2" xfId="45689"/>
    <cellStyle name="Normal 3 6 7 5" xfId="31365"/>
    <cellStyle name="Normal 3 6 8" xfId="4257"/>
    <cellStyle name="Normal 3 6 8 2" xfId="11529"/>
    <cellStyle name="Normal 3 6 8 2 2" xfId="25908"/>
    <cellStyle name="Normal 3 6 8 2 2 2" xfId="54642"/>
    <cellStyle name="Normal 3 6 8 2 3" xfId="40318"/>
    <cellStyle name="Normal 3 6 8 3" xfId="18745"/>
    <cellStyle name="Normal 3 6 8 3 2" xfId="47480"/>
    <cellStyle name="Normal 3 6 8 4" xfId="33156"/>
    <cellStyle name="Normal 3 6 9" xfId="7925"/>
    <cellStyle name="Normal 3 6 9 2" xfId="22326"/>
    <cellStyle name="Normal 3 6 9 2 2" xfId="51061"/>
    <cellStyle name="Normal 3 6 9 3" xfId="36737"/>
    <cellStyle name="Normal 3 7" xfId="413"/>
    <cellStyle name="Normal 3 7 10" xfId="29603"/>
    <cellStyle name="Normal 3 7 2" xfId="613"/>
    <cellStyle name="Normal 3 7 2 2" xfId="885"/>
    <cellStyle name="Normal 3 7 2 2 2" xfId="1332"/>
    <cellStyle name="Normal 3 7 2 2 2 2" xfId="2315"/>
    <cellStyle name="Normal 3 7 2 2 2 2 2" xfId="4107"/>
    <cellStyle name="Normal 3 7 2 2 2 2 2 2" xfId="7766"/>
    <cellStyle name="Normal 3 7 2 2 2 2 2 2 2" xfId="15026"/>
    <cellStyle name="Normal 3 7 2 2 2 2 2 2 2 2" xfId="29404"/>
    <cellStyle name="Normal 3 7 2 2 2 2 2 2 2 2 2" xfId="58138"/>
    <cellStyle name="Normal 3 7 2 2 2 2 2 2 2 3" xfId="43814"/>
    <cellStyle name="Normal 3 7 2 2 2 2 2 2 3" xfId="22241"/>
    <cellStyle name="Normal 3 7 2 2 2 2 2 2 3 2" xfId="50976"/>
    <cellStyle name="Normal 3 7 2 2 2 2 2 2 4" xfId="36652"/>
    <cellStyle name="Normal 3 7 2 2 2 2 2 3" xfId="11439"/>
    <cellStyle name="Normal 3 7 2 2 2 2 2 3 2" xfId="25822"/>
    <cellStyle name="Normal 3 7 2 2 2 2 2 3 2 2" xfId="54557"/>
    <cellStyle name="Normal 3 7 2 2 2 2 2 3 3" xfId="40233"/>
    <cellStyle name="Normal 3 7 2 2 2 2 2 4" xfId="18659"/>
    <cellStyle name="Normal 3 7 2 2 2 2 2 4 2" xfId="47395"/>
    <cellStyle name="Normal 3 7 2 2 2 2 2 5" xfId="33071"/>
    <cellStyle name="Normal 3 7 2 2 2 2 3" xfId="5976"/>
    <cellStyle name="Normal 3 7 2 2 2 2 3 2" xfId="13236"/>
    <cellStyle name="Normal 3 7 2 2 2 2 3 2 2" xfId="27614"/>
    <cellStyle name="Normal 3 7 2 2 2 2 3 2 2 2" xfId="56348"/>
    <cellStyle name="Normal 3 7 2 2 2 2 3 2 3" xfId="42024"/>
    <cellStyle name="Normal 3 7 2 2 2 2 3 3" xfId="20451"/>
    <cellStyle name="Normal 3 7 2 2 2 2 3 3 2" xfId="49186"/>
    <cellStyle name="Normal 3 7 2 2 2 2 3 4" xfId="34862"/>
    <cellStyle name="Normal 3 7 2 2 2 2 4" xfId="9649"/>
    <cellStyle name="Normal 3 7 2 2 2 2 4 2" xfId="24032"/>
    <cellStyle name="Normal 3 7 2 2 2 2 4 2 2" xfId="52767"/>
    <cellStyle name="Normal 3 7 2 2 2 2 4 3" xfId="38443"/>
    <cellStyle name="Normal 3 7 2 2 2 2 5" xfId="16869"/>
    <cellStyle name="Normal 3 7 2 2 2 2 5 2" xfId="45605"/>
    <cellStyle name="Normal 3 7 2 2 2 2 6" xfId="31281"/>
    <cellStyle name="Normal 3 7 2 2 2 3" xfId="3211"/>
    <cellStyle name="Normal 3 7 2 2 2 3 2" xfId="6871"/>
    <cellStyle name="Normal 3 7 2 2 2 3 2 2" xfId="14131"/>
    <cellStyle name="Normal 3 7 2 2 2 3 2 2 2" xfId="28509"/>
    <cellStyle name="Normal 3 7 2 2 2 3 2 2 2 2" xfId="57243"/>
    <cellStyle name="Normal 3 7 2 2 2 3 2 2 3" xfId="42919"/>
    <cellStyle name="Normal 3 7 2 2 2 3 2 3" xfId="21346"/>
    <cellStyle name="Normal 3 7 2 2 2 3 2 3 2" xfId="50081"/>
    <cellStyle name="Normal 3 7 2 2 2 3 2 4" xfId="35757"/>
    <cellStyle name="Normal 3 7 2 2 2 3 3" xfId="10544"/>
    <cellStyle name="Normal 3 7 2 2 2 3 3 2" xfId="24927"/>
    <cellStyle name="Normal 3 7 2 2 2 3 3 2 2" xfId="53662"/>
    <cellStyle name="Normal 3 7 2 2 2 3 3 3" xfId="39338"/>
    <cellStyle name="Normal 3 7 2 2 2 3 4" xfId="17764"/>
    <cellStyle name="Normal 3 7 2 2 2 3 4 2" xfId="46500"/>
    <cellStyle name="Normal 3 7 2 2 2 3 5" xfId="32176"/>
    <cellStyle name="Normal 3 7 2 2 2 4" xfId="5076"/>
    <cellStyle name="Normal 3 7 2 2 2 4 2" xfId="12341"/>
    <cellStyle name="Normal 3 7 2 2 2 4 2 2" xfId="26719"/>
    <cellStyle name="Normal 3 7 2 2 2 4 2 2 2" xfId="55453"/>
    <cellStyle name="Normal 3 7 2 2 2 4 2 3" xfId="41129"/>
    <cellStyle name="Normal 3 7 2 2 2 4 3" xfId="19556"/>
    <cellStyle name="Normal 3 7 2 2 2 4 3 2" xfId="48291"/>
    <cellStyle name="Normal 3 7 2 2 2 4 4" xfId="33967"/>
    <cellStyle name="Normal 3 7 2 2 2 5" xfId="8748"/>
    <cellStyle name="Normal 3 7 2 2 2 5 2" xfId="23137"/>
    <cellStyle name="Normal 3 7 2 2 2 5 2 2" xfId="51872"/>
    <cellStyle name="Normal 3 7 2 2 2 5 3" xfId="37548"/>
    <cellStyle name="Normal 3 7 2 2 2 6" xfId="15974"/>
    <cellStyle name="Normal 3 7 2 2 2 6 2" xfId="44710"/>
    <cellStyle name="Normal 3 7 2 2 2 7" xfId="30386"/>
    <cellStyle name="Normal 3 7 2 2 3" xfId="1868"/>
    <cellStyle name="Normal 3 7 2 2 3 2" xfId="3660"/>
    <cellStyle name="Normal 3 7 2 2 3 2 2" xfId="7319"/>
    <cellStyle name="Normal 3 7 2 2 3 2 2 2" xfId="14579"/>
    <cellStyle name="Normal 3 7 2 2 3 2 2 2 2" xfId="28957"/>
    <cellStyle name="Normal 3 7 2 2 3 2 2 2 2 2" xfId="57691"/>
    <cellStyle name="Normal 3 7 2 2 3 2 2 2 3" xfId="43367"/>
    <cellStyle name="Normal 3 7 2 2 3 2 2 3" xfId="21794"/>
    <cellStyle name="Normal 3 7 2 2 3 2 2 3 2" xfId="50529"/>
    <cellStyle name="Normal 3 7 2 2 3 2 2 4" xfId="36205"/>
    <cellStyle name="Normal 3 7 2 2 3 2 3" xfId="10992"/>
    <cellStyle name="Normal 3 7 2 2 3 2 3 2" xfId="25375"/>
    <cellStyle name="Normal 3 7 2 2 3 2 3 2 2" xfId="54110"/>
    <cellStyle name="Normal 3 7 2 2 3 2 3 3" xfId="39786"/>
    <cellStyle name="Normal 3 7 2 2 3 2 4" xfId="18212"/>
    <cellStyle name="Normal 3 7 2 2 3 2 4 2" xfId="46948"/>
    <cellStyle name="Normal 3 7 2 2 3 2 5" xfId="32624"/>
    <cellStyle name="Normal 3 7 2 2 3 3" xfId="5529"/>
    <cellStyle name="Normal 3 7 2 2 3 3 2" xfId="12789"/>
    <cellStyle name="Normal 3 7 2 2 3 3 2 2" xfId="27167"/>
    <cellStyle name="Normal 3 7 2 2 3 3 2 2 2" xfId="55901"/>
    <cellStyle name="Normal 3 7 2 2 3 3 2 3" xfId="41577"/>
    <cellStyle name="Normal 3 7 2 2 3 3 3" xfId="20004"/>
    <cellStyle name="Normal 3 7 2 2 3 3 3 2" xfId="48739"/>
    <cellStyle name="Normal 3 7 2 2 3 3 4" xfId="34415"/>
    <cellStyle name="Normal 3 7 2 2 3 4" xfId="9202"/>
    <cellStyle name="Normal 3 7 2 2 3 4 2" xfId="23585"/>
    <cellStyle name="Normal 3 7 2 2 3 4 2 2" xfId="52320"/>
    <cellStyle name="Normal 3 7 2 2 3 4 3" xfId="37996"/>
    <cellStyle name="Normal 3 7 2 2 3 5" xfId="16422"/>
    <cellStyle name="Normal 3 7 2 2 3 5 2" xfId="45158"/>
    <cellStyle name="Normal 3 7 2 2 3 6" xfId="30834"/>
    <cellStyle name="Normal 3 7 2 2 4" xfId="2764"/>
    <cellStyle name="Normal 3 7 2 2 4 2" xfId="6424"/>
    <cellStyle name="Normal 3 7 2 2 4 2 2" xfId="13684"/>
    <cellStyle name="Normal 3 7 2 2 4 2 2 2" xfId="28062"/>
    <cellStyle name="Normal 3 7 2 2 4 2 2 2 2" xfId="56796"/>
    <cellStyle name="Normal 3 7 2 2 4 2 2 3" xfId="42472"/>
    <cellStyle name="Normal 3 7 2 2 4 2 3" xfId="20899"/>
    <cellStyle name="Normal 3 7 2 2 4 2 3 2" xfId="49634"/>
    <cellStyle name="Normal 3 7 2 2 4 2 4" xfId="35310"/>
    <cellStyle name="Normal 3 7 2 2 4 3" xfId="10097"/>
    <cellStyle name="Normal 3 7 2 2 4 3 2" xfId="24480"/>
    <cellStyle name="Normal 3 7 2 2 4 3 2 2" xfId="53215"/>
    <cellStyle name="Normal 3 7 2 2 4 3 3" xfId="38891"/>
    <cellStyle name="Normal 3 7 2 2 4 4" xfId="17317"/>
    <cellStyle name="Normal 3 7 2 2 4 4 2" xfId="46053"/>
    <cellStyle name="Normal 3 7 2 2 4 5" xfId="31729"/>
    <cellStyle name="Normal 3 7 2 2 5" xfId="4629"/>
    <cellStyle name="Normal 3 7 2 2 5 2" xfId="11894"/>
    <cellStyle name="Normal 3 7 2 2 5 2 2" xfId="26272"/>
    <cellStyle name="Normal 3 7 2 2 5 2 2 2" xfId="55006"/>
    <cellStyle name="Normal 3 7 2 2 5 2 3" xfId="40682"/>
    <cellStyle name="Normal 3 7 2 2 5 3" xfId="19109"/>
    <cellStyle name="Normal 3 7 2 2 5 3 2" xfId="47844"/>
    <cellStyle name="Normal 3 7 2 2 5 4" xfId="33520"/>
    <cellStyle name="Normal 3 7 2 2 6" xfId="8301"/>
    <cellStyle name="Normal 3 7 2 2 6 2" xfId="22690"/>
    <cellStyle name="Normal 3 7 2 2 6 2 2" xfId="51425"/>
    <cellStyle name="Normal 3 7 2 2 6 3" xfId="37101"/>
    <cellStyle name="Normal 3 7 2 2 7" xfId="15527"/>
    <cellStyle name="Normal 3 7 2 2 7 2" xfId="44263"/>
    <cellStyle name="Normal 3 7 2 2 8" xfId="29939"/>
    <cellStyle name="Normal 3 7 2 3" xfId="1108"/>
    <cellStyle name="Normal 3 7 2 3 2" xfId="2091"/>
    <cellStyle name="Normal 3 7 2 3 2 2" xfId="3883"/>
    <cellStyle name="Normal 3 7 2 3 2 2 2" xfId="7542"/>
    <cellStyle name="Normal 3 7 2 3 2 2 2 2" xfId="14802"/>
    <cellStyle name="Normal 3 7 2 3 2 2 2 2 2" xfId="29180"/>
    <cellStyle name="Normal 3 7 2 3 2 2 2 2 2 2" xfId="57914"/>
    <cellStyle name="Normal 3 7 2 3 2 2 2 2 3" xfId="43590"/>
    <cellStyle name="Normal 3 7 2 3 2 2 2 3" xfId="22017"/>
    <cellStyle name="Normal 3 7 2 3 2 2 2 3 2" xfId="50752"/>
    <cellStyle name="Normal 3 7 2 3 2 2 2 4" xfId="36428"/>
    <cellStyle name="Normal 3 7 2 3 2 2 3" xfId="11215"/>
    <cellStyle name="Normal 3 7 2 3 2 2 3 2" xfId="25598"/>
    <cellStyle name="Normal 3 7 2 3 2 2 3 2 2" xfId="54333"/>
    <cellStyle name="Normal 3 7 2 3 2 2 3 3" xfId="40009"/>
    <cellStyle name="Normal 3 7 2 3 2 2 4" xfId="18435"/>
    <cellStyle name="Normal 3 7 2 3 2 2 4 2" xfId="47171"/>
    <cellStyle name="Normal 3 7 2 3 2 2 5" xfId="32847"/>
    <cellStyle name="Normal 3 7 2 3 2 3" xfId="5752"/>
    <cellStyle name="Normal 3 7 2 3 2 3 2" xfId="13012"/>
    <cellStyle name="Normal 3 7 2 3 2 3 2 2" xfId="27390"/>
    <cellStyle name="Normal 3 7 2 3 2 3 2 2 2" xfId="56124"/>
    <cellStyle name="Normal 3 7 2 3 2 3 2 3" xfId="41800"/>
    <cellStyle name="Normal 3 7 2 3 2 3 3" xfId="20227"/>
    <cellStyle name="Normal 3 7 2 3 2 3 3 2" xfId="48962"/>
    <cellStyle name="Normal 3 7 2 3 2 3 4" xfId="34638"/>
    <cellStyle name="Normal 3 7 2 3 2 4" xfId="9425"/>
    <cellStyle name="Normal 3 7 2 3 2 4 2" xfId="23808"/>
    <cellStyle name="Normal 3 7 2 3 2 4 2 2" xfId="52543"/>
    <cellStyle name="Normal 3 7 2 3 2 4 3" xfId="38219"/>
    <cellStyle name="Normal 3 7 2 3 2 5" xfId="16645"/>
    <cellStyle name="Normal 3 7 2 3 2 5 2" xfId="45381"/>
    <cellStyle name="Normal 3 7 2 3 2 6" xfId="31057"/>
    <cellStyle name="Normal 3 7 2 3 3" xfId="2987"/>
    <cellStyle name="Normal 3 7 2 3 3 2" xfId="6647"/>
    <cellStyle name="Normal 3 7 2 3 3 2 2" xfId="13907"/>
    <cellStyle name="Normal 3 7 2 3 3 2 2 2" xfId="28285"/>
    <cellStyle name="Normal 3 7 2 3 3 2 2 2 2" xfId="57019"/>
    <cellStyle name="Normal 3 7 2 3 3 2 2 3" xfId="42695"/>
    <cellStyle name="Normal 3 7 2 3 3 2 3" xfId="21122"/>
    <cellStyle name="Normal 3 7 2 3 3 2 3 2" xfId="49857"/>
    <cellStyle name="Normal 3 7 2 3 3 2 4" xfId="35533"/>
    <cellStyle name="Normal 3 7 2 3 3 3" xfId="10320"/>
    <cellStyle name="Normal 3 7 2 3 3 3 2" xfId="24703"/>
    <cellStyle name="Normal 3 7 2 3 3 3 2 2" xfId="53438"/>
    <cellStyle name="Normal 3 7 2 3 3 3 3" xfId="39114"/>
    <cellStyle name="Normal 3 7 2 3 3 4" xfId="17540"/>
    <cellStyle name="Normal 3 7 2 3 3 4 2" xfId="46276"/>
    <cellStyle name="Normal 3 7 2 3 3 5" xfId="31952"/>
    <cellStyle name="Normal 3 7 2 3 4" xfId="4852"/>
    <cellStyle name="Normal 3 7 2 3 4 2" xfId="12117"/>
    <cellStyle name="Normal 3 7 2 3 4 2 2" xfId="26495"/>
    <cellStyle name="Normal 3 7 2 3 4 2 2 2" xfId="55229"/>
    <cellStyle name="Normal 3 7 2 3 4 2 3" xfId="40905"/>
    <cellStyle name="Normal 3 7 2 3 4 3" xfId="19332"/>
    <cellStyle name="Normal 3 7 2 3 4 3 2" xfId="48067"/>
    <cellStyle name="Normal 3 7 2 3 4 4" xfId="33743"/>
    <cellStyle name="Normal 3 7 2 3 5" xfId="8524"/>
    <cellStyle name="Normal 3 7 2 3 5 2" xfId="22913"/>
    <cellStyle name="Normal 3 7 2 3 5 2 2" xfId="51648"/>
    <cellStyle name="Normal 3 7 2 3 5 3" xfId="37324"/>
    <cellStyle name="Normal 3 7 2 3 6" xfId="15750"/>
    <cellStyle name="Normal 3 7 2 3 6 2" xfId="44486"/>
    <cellStyle name="Normal 3 7 2 3 7" xfId="30162"/>
    <cellStyle name="Normal 3 7 2 4" xfId="1640"/>
    <cellStyle name="Normal 3 7 2 4 2" xfId="3436"/>
    <cellStyle name="Normal 3 7 2 4 2 2" xfId="7095"/>
    <cellStyle name="Normal 3 7 2 4 2 2 2" xfId="14355"/>
    <cellStyle name="Normal 3 7 2 4 2 2 2 2" xfId="28733"/>
    <cellStyle name="Normal 3 7 2 4 2 2 2 2 2" xfId="57467"/>
    <cellStyle name="Normal 3 7 2 4 2 2 2 3" xfId="43143"/>
    <cellStyle name="Normal 3 7 2 4 2 2 3" xfId="21570"/>
    <cellStyle name="Normal 3 7 2 4 2 2 3 2" xfId="50305"/>
    <cellStyle name="Normal 3 7 2 4 2 2 4" xfId="35981"/>
    <cellStyle name="Normal 3 7 2 4 2 3" xfId="10768"/>
    <cellStyle name="Normal 3 7 2 4 2 3 2" xfId="25151"/>
    <cellStyle name="Normal 3 7 2 4 2 3 2 2" xfId="53886"/>
    <cellStyle name="Normal 3 7 2 4 2 3 3" xfId="39562"/>
    <cellStyle name="Normal 3 7 2 4 2 4" xfId="17988"/>
    <cellStyle name="Normal 3 7 2 4 2 4 2" xfId="46724"/>
    <cellStyle name="Normal 3 7 2 4 2 5" xfId="32400"/>
    <cellStyle name="Normal 3 7 2 4 3" xfId="5305"/>
    <cellStyle name="Normal 3 7 2 4 3 2" xfId="12565"/>
    <cellStyle name="Normal 3 7 2 4 3 2 2" xfId="26943"/>
    <cellStyle name="Normal 3 7 2 4 3 2 2 2" xfId="55677"/>
    <cellStyle name="Normal 3 7 2 4 3 2 3" xfId="41353"/>
    <cellStyle name="Normal 3 7 2 4 3 3" xfId="19780"/>
    <cellStyle name="Normal 3 7 2 4 3 3 2" xfId="48515"/>
    <cellStyle name="Normal 3 7 2 4 3 4" xfId="34191"/>
    <cellStyle name="Normal 3 7 2 4 4" xfId="8978"/>
    <cellStyle name="Normal 3 7 2 4 4 2" xfId="23361"/>
    <cellStyle name="Normal 3 7 2 4 4 2 2" xfId="52096"/>
    <cellStyle name="Normal 3 7 2 4 4 3" xfId="37772"/>
    <cellStyle name="Normal 3 7 2 4 5" xfId="16198"/>
    <cellStyle name="Normal 3 7 2 4 5 2" xfId="44934"/>
    <cellStyle name="Normal 3 7 2 4 6" xfId="30610"/>
    <cellStyle name="Normal 3 7 2 5" xfId="2540"/>
    <cellStyle name="Normal 3 7 2 5 2" xfId="6200"/>
    <cellStyle name="Normal 3 7 2 5 2 2" xfId="13460"/>
    <cellStyle name="Normal 3 7 2 5 2 2 2" xfId="27838"/>
    <cellStyle name="Normal 3 7 2 5 2 2 2 2" xfId="56572"/>
    <cellStyle name="Normal 3 7 2 5 2 2 3" xfId="42248"/>
    <cellStyle name="Normal 3 7 2 5 2 3" xfId="20675"/>
    <cellStyle name="Normal 3 7 2 5 2 3 2" xfId="49410"/>
    <cellStyle name="Normal 3 7 2 5 2 4" xfId="35086"/>
    <cellStyle name="Normal 3 7 2 5 3" xfId="9873"/>
    <cellStyle name="Normal 3 7 2 5 3 2" xfId="24256"/>
    <cellStyle name="Normal 3 7 2 5 3 2 2" xfId="52991"/>
    <cellStyle name="Normal 3 7 2 5 3 3" xfId="38667"/>
    <cellStyle name="Normal 3 7 2 5 4" xfId="17093"/>
    <cellStyle name="Normal 3 7 2 5 4 2" xfId="45829"/>
    <cellStyle name="Normal 3 7 2 5 5" xfId="31505"/>
    <cellStyle name="Normal 3 7 2 6" xfId="4403"/>
    <cellStyle name="Normal 3 7 2 6 2" xfId="11670"/>
    <cellStyle name="Normal 3 7 2 6 2 2" xfId="26048"/>
    <cellStyle name="Normal 3 7 2 6 2 2 2" xfId="54782"/>
    <cellStyle name="Normal 3 7 2 6 2 3" xfId="40458"/>
    <cellStyle name="Normal 3 7 2 6 3" xfId="18885"/>
    <cellStyle name="Normal 3 7 2 6 3 2" xfId="47620"/>
    <cellStyle name="Normal 3 7 2 6 4" xfId="33296"/>
    <cellStyle name="Normal 3 7 2 7" xfId="8074"/>
    <cellStyle name="Normal 3 7 2 7 2" xfId="22466"/>
    <cellStyle name="Normal 3 7 2 7 2 2" xfId="51201"/>
    <cellStyle name="Normal 3 7 2 7 3" xfId="36877"/>
    <cellStyle name="Normal 3 7 2 8" xfId="15303"/>
    <cellStyle name="Normal 3 7 2 8 2" xfId="44039"/>
    <cellStyle name="Normal 3 7 2 9" xfId="29715"/>
    <cellStyle name="Normal 3 7 3" xfId="771"/>
    <cellStyle name="Normal 3 7 3 2" xfId="1220"/>
    <cellStyle name="Normal 3 7 3 2 2" xfId="2203"/>
    <cellStyle name="Normal 3 7 3 2 2 2" xfId="3995"/>
    <cellStyle name="Normal 3 7 3 2 2 2 2" xfId="7654"/>
    <cellStyle name="Normal 3 7 3 2 2 2 2 2" xfId="14914"/>
    <cellStyle name="Normal 3 7 3 2 2 2 2 2 2" xfId="29292"/>
    <cellStyle name="Normal 3 7 3 2 2 2 2 2 2 2" xfId="58026"/>
    <cellStyle name="Normal 3 7 3 2 2 2 2 2 3" xfId="43702"/>
    <cellStyle name="Normal 3 7 3 2 2 2 2 3" xfId="22129"/>
    <cellStyle name="Normal 3 7 3 2 2 2 2 3 2" xfId="50864"/>
    <cellStyle name="Normal 3 7 3 2 2 2 2 4" xfId="36540"/>
    <cellStyle name="Normal 3 7 3 2 2 2 3" xfId="11327"/>
    <cellStyle name="Normal 3 7 3 2 2 2 3 2" xfId="25710"/>
    <cellStyle name="Normal 3 7 3 2 2 2 3 2 2" xfId="54445"/>
    <cellStyle name="Normal 3 7 3 2 2 2 3 3" xfId="40121"/>
    <cellStyle name="Normal 3 7 3 2 2 2 4" xfId="18547"/>
    <cellStyle name="Normal 3 7 3 2 2 2 4 2" xfId="47283"/>
    <cellStyle name="Normal 3 7 3 2 2 2 5" xfId="32959"/>
    <cellStyle name="Normal 3 7 3 2 2 3" xfId="5864"/>
    <cellStyle name="Normal 3 7 3 2 2 3 2" xfId="13124"/>
    <cellStyle name="Normal 3 7 3 2 2 3 2 2" xfId="27502"/>
    <cellStyle name="Normal 3 7 3 2 2 3 2 2 2" xfId="56236"/>
    <cellStyle name="Normal 3 7 3 2 2 3 2 3" xfId="41912"/>
    <cellStyle name="Normal 3 7 3 2 2 3 3" xfId="20339"/>
    <cellStyle name="Normal 3 7 3 2 2 3 3 2" xfId="49074"/>
    <cellStyle name="Normal 3 7 3 2 2 3 4" xfId="34750"/>
    <cellStyle name="Normal 3 7 3 2 2 4" xfId="9537"/>
    <cellStyle name="Normal 3 7 3 2 2 4 2" xfId="23920"/>
    <cellStyle name="Normal 3 7 3 2 2 4 2 2" xfId="52655"/>
    <cellStyle name="Normal 3 7 3 2 2 4 3" xfId="38331"/>
    <cellStyle name="Normal 3 7 3 2 2 5" xfId="16757"/>
    <cellStyle name="Normal 3 7 3 2 2 5 2" xfId="45493"/>
    <cellStyle name="Normal 3 7 3 2 2 6" xfId="31169"/>
    <cellStyle name="Normal 3 7 3 2 3" xfId="3099"/>
    <cellStyle name="Normal 3 7 3 2 3 2" xfId="6759"/>
    <cellStyle name="Normal 3 7 3 2 3 2 2" xfId="14019"/>
    <cellStyle name="Normal 3 7 3 2 3 2 2 2" xfId="28397"/>
    <cellStyle name="Normal 3 7 3 2 3 2 2 2 2" xfId="57131"/>
    <cellStyle name="Normal 3 7 3 2 3 2 2 3" xfId="42807"/>
    <cellStyle name="Normal 3 7 3 2 3 2 3" xfId="21234"/>
    <cellStyle name="Normal 3 7 3 2 3 2 3 2" xfId="49969"/>
    <cellStyle name="Normal 3 7 3 2 3 2 4" xfId="35645"/>
    <cellStyle name="Normal 3 7 3 2 3 3" xfId="10432"/>
    <cellStyle name="Normal 3 7 3 2 3 3 2" xfId="24815"/>
    <cellStyle name="Normal 3 7 3 2 3 3 2 2" xfId="53550"/>
    <cellStyle name="Normal 3 7 3 2 3 3 3" xfId="39226"/>
    <cellStyle name="Normal 3 7 3 2 3 4" xfId="17652"/>
    <cellStyle name="Normal 3 7 3 2 3 4 2" xfId="46388"/>
    <cellStyle name="Normal 3 7 3 2 3 5" xfId="32064"/>
    <cellStyle name="Normal 3 7 3 2 4" xfId="4964"/>
    <cellStyle name="Normal 3 7 3 2 4 2" xfId="12229"/>
    <cellStyle name="Normal 3 7 3 2 4 2 2" xfId="26607"/>
    <cellStyle name="Normal 3 7 3 2 4 2 2 2" xfId="55341"/>
    <cellStyle name="Normal 3 7 3 2 4 2 3" xfId="41017"/>
    <cellStyle name="Normal 3 7 3 2 4 3" xfId="19444"/>
    <cellStyle name="Normal 3 7 3 2 4 3 2" xfId="48179"/>
    <cellStyle name="Normal 3 7 3 2 4 4" xfId="33855"/>
    <cellStyle name="Normal 3 7 3 2 5" xfId="8636"/>
    <cellStyle name="Normal 3 7 3 2 5 2" xfId="23025"/>
    <cellStyle name="Normal 3 7 3 2 5 2 2" xfId="51760"/>
    <cellStyle name="Normal 3 7 3 2 5 3" xfId="37436"/>
    <cellStyle name="Normal 3 7 3 2 6" xfId="15862"/>
    <cellStyle name="Normal 3 7 3 2 6 2" xfId="44598"/>
    <cellStyle name="Normal 3 7 3 2 7" xfId="30274"/>
    <cellStyle name="Normal 3 7 3 3" xfId="1756"/>
    <cellStyle name="Normal 3 7 3 3 2" xfId="3548"/>
    <cellStyle name="Normal 3 7 3 3 2 2" xfId="7207"/>
    <cellStyle name="Normal 3 7 3 3 2 2 2" xfId="14467"/>
    <cellStyle name="Normal 3 7 3 3 2 2 2 2" xfId="28845"/>
    <cellStyle name="Normal 3 7 3 3 2 2 2 2 2" xfId="57579"/>
    <cellStyle name="Normal 3 7 3 3 2 2 2 3" xfId="43255"/>
    <cellStyle name="Normal 3 7 3 3 2 2 3" xfId="21682"/>
    <cellStyle name="Normal 3 7 3 3 2 2 3 2" xfId="50417"/>
    <cellStyle name="Normal 3 7 3 3 2 2 4" xfId="36093"/>
    <cellStyle name="Normal 3 7 3 3 2 3" xfId="10880"/>
    <cellStyle name="Normal 3 7 3 3 2 3 2" xfId="25263"/>
    <cellStyle name="Normal 3 7 3 3 2 3 2 2" xfId="53998"/>
    <cellStyle name="Normal 3 7 3 3 2 3 3" xfId="39674"/>
    <cellStyle name="Normal 3 7 3 3 2 4" xfId="18100"/>
    <cellStyle name="Normal 3 7 3 3 2 4 2" xfId="46836"/>
    <cellStyle name="Normal 3 7 3 3 2 5" xfId="32512"/>
    <cellStyle name="Normal 3 7 3 3 3" xfId="5417"/>
    <cellStyle name="Normal 3 7 3 3 3 2" xfId="12677"/>
    <cellStyle name="Normal 3 7 3 3 3 2 2" xfId="27055"/>
    <cellStyle name="Normal 3 7 3 3 3 2 2 2" xfId="55789"/>
    <cellStyle name="Normal 3 7 3 3 3 2 3" xfId="41465"/>
    <cellStyle name="Normal 3 7 3 3 3 3" xfId="19892"/>
    <cellStyle name="Normal 3 7 3 3 3 3 2" xfId="48627"/>
    <cellStyle name="Normal 3 7 3 3 3 4" xfId="34303"/>
    <cellStyle name="Normal 3 7 3 3 4" xfId="9090"/>
    <cellStyle name="Normal 3 7 3 3 4 2" xfId="23473"/>
    <cellStyle name="Normal 3 7 3 3 4 2 2" xfId="52208"/>
    <cellStyle name="Normal 3 7 3 3 4 3" xfId="37884"/>
    <cellStyle name="Normal 3 7 3 3 5" xfId="16310"/>
    <cellStyle name="Normal 3 7 3 3 5 2" xfId="45046"/>
    <cellStyle name="Normal 3 7 3 3 6" xfId="30722"/>
    <cellStyle name="Normal 3 7 3 4" xfId="2652"/>
    <cellStyle name="Normal 3 7 3 4 2" xfId="6312"/>
    <cellStyle name="Normal 3 7 3 4 2 2" xfId="13572"/>
    <cellStyle name="Normal 3 7 3 4 2 2 2" xfId="27950"/>
    <cellStyle name="Normal 3 7 3 4 2 2 2 2" xfId="56684"/>
    <cellStyle name="Normal 3 7 3 4 2 2 3" xfId="42360"/>
    <cellStyle name="Normal 3 7 3 4 2 3" xfId="20787"/>
    <cellStyle name="Normal 3 7 3 4 2 3 2" xfId="49522"/>
    <cellStyle name="Normal 3 7 3 4 2 4" xfId="35198"/>
    <cellStyle name="Normal 3 7 3 4 3" xfId="9985"/>
    <cellStyle name="Normal 3 7 3 4 3 2" xfId="24368"/>
    <cellStyle name="Normal 3 7 3 4 3 2 2" xfId="53103"/>
    <cellStyle name="Normal 3 7 3 4 3 3" xfId="38779"/>
    <cellStyle name="Normal 3 7 3 4 4" xfId="17205"/>
    <cellStyle name="Normal 3 7 3 4 4 2" xfId="45941"/>
    <cellStyle name="Normal 3 7 3 4 5" xfId="31617"/>
    <cellStyle name="Normal 3 7 3 5" xfId="4516"/>
    <cellStyle name="Normal 3 7 3 5 2" xfId="11782"/>
    <cellStyle name="Normal 3 7 3 5 2 2" xfId="26160"/>
    <cellStyle name="Normal 3 7 3 5 2 2 2" xfId="54894"/>
    <cellStyle name="Normal 3 7 3 5 2 3" xfId="40570"/>
    <cellStyle name="Normal 3 7 3 5 3" xfId="18997"/>
    <cellStyle name="Normal 3 7 3 5 3 2" xfId="47732"/>
    <cellStyle name="Normal 3 7 3 5 4" xfId="33408"/>
    <cellStyle name="Normal 3 7 3 6" xfId="8189"/>
    <cellStyle name="Normal 3 7 3 6 2" xfId="22578"/>
    <cellStyle name="Normal 3 7 3 6 2 2" xfId="51313"/>
    <cellStyle name="Normal 3 7 3 6 3" xfId="36989"/>
    <cellStyle name="Normal 3 7 3 7" xfId="15415"/>
    <cellStyle name="Normal 3 7 3 7 2" xfId="44151"/>
    <cellStyle name="Normal 3 7 3 8" xfId="29827"/>
    <cellStyle name="Normal 3 7 4" xfId="996"/>
    <cellStyle name="Normal 3 7 4 2" xfId="1979"/>
    <cellStyle name="Normal 3 7 4 2 2" xfId="3771"/>
    <cellStyle name="Normal 3 7 4 2 2 2" xfId="7430"/>
    <cellStyle name="Normal 3 7 4 2 2 2 2" xfId="14690"/>
    <cellStyle name="Normal 3 7 4 2 2 2 2 2" xfId="29068"/>
    <cellStyle name="Normal 3 7 4 2 2 2 2 2 2" xfId="57802"/>
    <cellStyle name="Normal 3 7 4 2 2 2 2 3" xfId="43478"/>
    <cellStyle name="Normal 3 7 4 2 2 2 3" xfId="21905"/>
    <cellStyle name="Normal 3 7 4 2 2 2 3 2" xfId="50640"/>
    <cellStyle name="Normal 3 7 4 2 2 2 4" xfId="36316"/>
    <cellStyle name="Normal 3 7 4 2 2 3" xfId="11103"/>
    <cellStyle name="Normal 3 7 4 2 2 3 2" xfId="25486"/>
    <cellStyle name="Normal 3 7 4 2 2 3 2 2" xfId="54221"/>
    <cellStyle name="Normal 3 7 4 2 2 3 3" xfId="39897"/>
    <cellStyle name="Normal 3 7 4 2 2 4" xfId="18323"/>
    <cellStyle name="Normal 3 7 4 2 2 4 2" xfId="47059"/>
    <cellStyle name="Normal 3 7 4 2 2 5" xfId="32735"/>
    <cellStyle name="Normal 3 7 4 2 3" xfId="5640"/>
    <cellStyle name="Normal 3 7 4 2 3 2" xfId="12900"/>
    <cellStyle name="Normal 3 7 4 2 3 2 2" xfId="27278"/>
    <cellStyle name="Normal 3 7 4 2 3 2 2 2" xfId="56012"/>
    <cellStyle name="Normal 3 7 4 2 3 2 3" xfId="41688"/>
    <cellStyle name="Normal 3 7 4 2 3 3" xfId="20115"/>
    <cellStyle name="Normal 3 7 4 2 3 3 2" xfId="48850"/>
    <cellStyle name="Normal 3 7 4 2 3 4" xfId="34526"/>
    <cellStyle name="Normal 3 7 4 2 4" xfId="9313"/>
    <cellStyle name="Normal 3 7 4 2 4 2" xfId="23696"/>
    <cellStyle name="Normal 3 7 4 2 4 2 2" xfId="52431"/>
    <cellStyle name="Normal 3 7 4 2 4 3" xfId="38107"/>
    <cellStyle name="Normal 3 7 4 2 5" xfId="16533"/>
    <cellStyle name="Normal 3 7 4 2 5 2" xfId="45269"/>
    <cellStyle name="Normal 3 7 4 2 6" xfId="30945"/>
    <cellStyle name="Normal 3 7 4 3" xfId="2875"/>
    <cellStyle name="Normal 3 7 4 3 2" xfId="6535"/>
    <cellStyle name="Normal 3 7 4 3 2 2" xfId="13795"/>
    <cellStyle name="Normal 3 7 4 3 2 2 2" xfId="28173"/>
    <cellStyle name="Normal 3 7 4 3 2 2 2 2" xfId="56907"/>
    <cellStyle name="Normal 3 7 4 3 2 2 3" xfId="42583"/>
    <cellStyle name="Normal 3 7 4 3 2 3" xfId="21010"/>
    <cellStyle name="Normal 3 7 4 3 2 3 2" xfId="49745"/>
    <cellStyle name="Normal 3 7 4 3 2 4" xfId="35421"/>
    <cellStyle name="Normal 3 7 4 3 3" xfId="10208"/>
    <cellStyle name="Normal 3 7 4 3 3 2" xfId="24591"/>
    <cellStyle name="Normal 3 7 4 3 3 2 2" xfId="53326"/>
    <cellStyle name="Normal 3 7 4 3 3 3" xfId="39002"/>
    <cellStyle name="Normal 3 7 4 3 4" xfId="17428"/>
    <cellStyle name="Normal 3 7 4 3 4 2" xfId="46164"/>
    <cellStyle name="Normal 3 7 4 3 5" xfId="31840"/>
    <cellStyle name="Normal 3 7 4 4" xfId="4740"/>
    <cellStyle name="Normal 3 7 4 4 2" xfId="12005"/>
    <cellStyle name="Normal 3 7 4 4 2 2" xfId="26383"/>
    <cellStyle name="Normal 3 7 4 4 2 2 2" xfId="55117"/>
    <cellStyle name="Normal 3 7 4 4 2 3" xfId="40793"/>
    <cellStyle name="Normal 3 7 4 4 3" xfId="19220"/>
    <cellStyle name="Normal 3 7 4 4 3 2" xfId="47955"/>
    <cellStyle name="Normal 3 7 4 4 4" xfId="33631"/>
    <cellStyle name="Normal 3 7 4 5" xfId="8412"/>
    <cellStyle name="Normal 3 7 4 5 2" xfId="22801"/>
    <cellStyle name="Normal 3 7 4 5 2 2" xfId="51536"/>
    <cellStyle name="Normal 3 7 4 5 3" xfId="37212"/>
    <cellStyle name="Normal 3 7 4 6" xfId="15638"/>
    <cellStyle name="Normal 3 7 4 6 2" xfId="44374"/>
    <cellStyle name="Normal 3 7 4 7" xfId="30050"/>
    <cellStyle name="Normal 3 7 5" xfId="1520"/>
    <cellStyle name="Normal 3 7 5 2" xfId="3324"/>
    <cellStyle name="Normal 3 7 5 2 2" xfId="6983"/>
    <cellStyle name="Normal 3 7 5 2 2 2" xfId="14243"/>
    <cellStyle name="Normal 3 7 5 2 2 2 2" xfId="28621"/>
    <cellStyle name="Normal 3 7 5 2 2 2 2 2" xfId="57355"/>
    <cellStyle name="Normal 3 7 5 2 2 2 3" xfId="43031"/>
    <cellStyle name="Normal 3 7 5 2 2 3" xfId="21458"/>
    <cellStyle name="Normal 3 7 5 2 2 3 2" xfId="50193"/>
    <cellStyle name="Normal 3 7 5 2 2 4" xfId="35869"/>
    <cellStyle name="Normal 3 7 5 2 3" xfId="10656"/>
    <cellStyle name="Normal 3 7 5 2 3 2" xfId="25039"/>
    <cellStyle name="Normal 3 7 5 2 3 2 2" xfId="53774"/>
    <cellStyle name="Normal 3 7 5 2 3 3" xfId="39450"/>
    <cellStyle name="Normal 3 7 5 2 4" xfId="17876"/>
    <cellStyle name="Normal 3 7 5 2 4 2" xfId="46612"/>
    <cellStyle name="Normal 3 7 5 2 5" xfId="32288"/>
    <cellStyle name="Normal 3 7 5 3" xfId="5193"/>
    <cellStyle name="Normal 3 7 5 3 2" xfId="12453"/>
    <cellStyle name="Normal 3 7 5 3 2 2" xfId="26831"/>
    <cellStyle name="Normal 3 7 5 3 2 2 2" xfId="55565"/>
    <cellStyle name="Normal 3 7 5 3 2 3" xfId="41241"/>
    <cellStyle name="Normal 3 7 5 3 3" xfId="19668"/>
    <cellStyle name="Normal 3 7 5 3 3 2" xfId="48403"/>
    <cellStyle name="Normal 3 7 5 3 4" xfId="34079"/>
    <cellStyle name="Normal 3 7 5 4" xfId="8866"/>
    <cellStyle name="Normal 3 7 5 4 2" xfId="23249"/>
    <cellStyle name="Normal 3 7 5 4 2 2" xfId="51984"/>
    <cellStyle name="Normal 3 7 5 4 3" xfId="37660"/>
    <cellStyle name="Normal 3 7 5 5" xfId="16086"/>
    <cellStyle name="Normal 3 7 5 5 2" xfId="44822"/>
    <cellStyle name="Normal 3 7 5 6" xfId="30498"/>
    <cellStyle name="Normal 3 7 6" xfId="2428"/>
    <cellStyle name="Normal 3 7 6 2" xfId="6088"/>
    <cellStyle name="Normal 3 7 6 2 2" xfId="13348"/>
    <cellStyle name="Normal 3 7 6 2 2 2" xfId="27726"/>
    <cellStyle name="Normal 3 7 6 2 2 2 2" xfId="56460"/>
    <cellStyle name="Normal 3 7 6 2 2 3" xfId="42136"/>
    <cellStyle name="Normal 3 7 6 2 3" xfId="20563"/>
    <cellStyle name="Normal 3 7 6 2 3 2" xfId="49298"/>
    <cellStyle name="Normal 3 7 6 2 4" xfId="34974"/>
    <cellStyle name="Normal 3 7 6 3" xfId="9761"/>
    <cellStyle name="Normal 3 7 6 3 2" xfId="24144"/>
    <cellStyle name="Normal 3 7 6 3 2 2" xfId="52879"/>
    <cellStyle name="Normal 3 7 6 3 3" xfId="38555"/>
    <cellStyle name="Normal 3 7 6 4" xfId="16981"/>
    <cellStyle name="Normal 3 7 6 4 2" xfId="45717"/>
    <cellStyle name="Normal 3 7 6 5" xfId="31393"/>
    <cellStyle name="Normal 3 7 7" xfId="4287"/>
    <cellStyle name="Normal 3 7 7 2" xfId="11557"/>
    <cellStyle name="Normal 3 7 7 2 2" xfId="25936"/>
    <cellStyle name="Normal 3 7 7 2 2 2" xfId="54670"/>
    <cellStyle name="Normal 3 7 7 2 3" xfId="40346"/>
    <cellStyle name="Normal 3 7 7 3" xfId="18773"/>
    <cellStyle name="Normal 3 7 7 3 2" xfId="47508"/>
    <cellStyle name="Normal 3 7 7 4" xfId="33184"/>
    <cellStyle name="Normal 3 7 8" xfId="7956"/>
    <cellStyle name="Normal 3 7 8 2" xfId="22354"/>
    <cellStyle name="Normal 3 7 8 2 2" xfId="51089"/>
    <cellStyle name="Normal 3 7 8 3" xfId="36765"/>
    <cellStyle name="Normal 3 7 9" xfId="15191"/>
    <cellStyle name="Normal 3 7 9 2" xfId="43927"/>
    <cellStyle name="Normal 3 8" xfId="513"/>
    <cellStyle name="Normal 3 8 2" xfId="828"/>
    <cellStyle name="Normal 3 8 2 2" xfId="1276"/>
    <cellStyle name="Normal 3 8 2 2 2" xfId="2259"/>
    <cellStyle name="Normal 3 8 2 2 2 2" xfId="4051"/>
    <cellStyle name="Normal 3 8 2 2 2 2 2" xfId="7710"/>
    <cellStyle name="Normal 3 8 2 2 2 2 2 2" xfId="14970"/>
    <cellStyle name="Normal 3 8 2 2 2 2 2 2 2" xfId="29348"/>
    <cellStyle name="Normal 3 8 2 2 2 2 2 2 2 2" xfId="58082"/>
    <cellStyle name="Normal 3 8 2 2 2 2 2 2 3" xfId="43758"/>
    <cellStyle name="Normal 3 8 2 2 2 2 2 3" xfId="22185"/>
    <cellStyle name="Normal 3 8 2 2 2 2 2 3 2" xfId="50920"/>
    <cellStyle name="Normal 3 8 2 2 2 2 2 4" xfId="36596"/>
    <cellStyle name="Normal 3 8 2 2 2 2 3" xfId="11383"/>
    <cellStyle name="Normal 3 8 2 2 2 2 3 2" xfId="25766"/>
    <cellStyle name="Normal 3 8 2 2 2 2 3 2 2" xfId="54501"/>
    <cellStyle name="Normal 3 8 2 2 2 2 3 3" xfId="40177"/>
    <cellStyle name="Normal 3 8 2 2 2 2 4" xfId="18603"/>
    <cellStyle name="Normal 3 8 2 2 2 2 4 2" xfId="47339"/>
    <cellStyle name="Normal 3 8 2 2 2 2 5" xfId="33015"/>
    <cellStyle name="Normal 3 8 2 2 2 3" xfId="5920"/>
    <cellStyle name="Normal 3 8 2 2 2 3 2" xfId="13180"/>
    <cellStyle name="Normal 3 8 2 2 2 3 2 2" xfId="27558"/>
    <cellStyle name="Normal 3 8 2 2 2 3 2 2 2" xfId="56292"/>
    <cellStyle name="Normal 3 8 2 2 2 3 2 3" xfId="41968"/>
    <cellStyle name="Normal 3 8 2 2 2 3 3" xfId="20395"/>
    <cellStyle name="Normal 3 8 2 2 2 3 3 2" xfId="49130"/>
    <cellStyle name="Normal 3 8 2 2 2 3 4" xfId="34806"/>
    <cellStyle name="Normal 3 8 2 2 2 4" xfId="9593"/>
    <cellStyle name="Normal 3 8 2 2 2 4 2" xfId="23976"/>
    <cellStyle name="Normal 3 8 2 2 2 4 2 2" xfId="52711"/>
    <cellStyle name="Normal 3 8 2 2 2 4 3" xfId="38387"/>
    <cellStyle name="Normal 3 8 2 2 2 5" xfId="16813"/>
    <cellStyle name="Normal 3 8 2 2 2 5 2" xfId="45549"/>
    <cellStyle name="Normal 3 8 2 2 2 6" xfId="31225"/>
    <cellStyle name="Normal 3 8 2 2 3" xfId="3155"/>
    <cellStyle name="Normal 3 8 2 2 3 2" xfId="6815"/>
    <cellStyle name="Normal 3 8 2 2 3 2 2" xfId="14075"/>
    <cellStyle name="Normal 3 8 2 2 3 2 2 2" xfId="28453"/>
    <cellStyle name="Normal 3 8 2 2 3 2 2 2 2" xfId="57187"/>
    <cellStyle name="Normal 3 8 2 2 3 2 2 3" xfId="42863"/>
    <cellStyle name="Normal 3 8 2 2 3 2 3" xfId="21290"/>
    <cellStyle name="Normal 3 8 2 2 3 2 3 2" xfId="50025"/>
    <cellStyle name="Normal 3 8 2 2 3 2 4" xfId="35701"/>
    <cellStyle name="Normal 3 8 2 2 3 3" xfId="10488"/>
    <cellStyle name="Normal 3 8 2 2 3 3 2" xfId="24871"/>
    <cellStyle name="Normal 3 8 2 2 3 3 2 2" xfId="53606"/>
    <cellStyle name="Normal 3 8 2 2 3 3 3" xfId="39282"/>
    <cellStyle name="Normal 3 8 2 2 3 4" xfId="17708"/>
    <cellStyle name="Normal 3 8 2 2 3 4 2" xfId="46444"/>
    <cellStyle name="Normal 3 8 2 2 3 5" xfId="32120"/>
    <cellStyle name="Normal 3 8 2 2 4" xfId="5020"/>
    <cellStyle name="Normal 3 8 2 2 4 2" xfId="12285"/>
    <cellStyle name="Normal 3 8 2 2 4 2 2" xfId="26663"/>
    <cellStyle name="Normal 3 8 2 2 4 2 2 2" xfId="55397"/>
    <cellStyle name="Normal 3 8 2 2 4 2 3" xfId="41073"/>
    <cellStyle name="Normal 3 8 2 2 4 3" xfId="19500"/>
    <cellStyle name="Normal 3 8 2 2 4 3 2" xfId="48235"/>
    <cellStyle name="Normal 3 8 2 2 4 4" xfId="33911"/>
    <cellStyle name="Normal 3 8 2 2 5" xfId="8692"/>
    <cellStyle name="Normal 3 8 2 2 5 2" xfId="23081"/>
    <cellStyle name="Normal 3 8 2 2 5 2 2" xfId="51816"/>
    <cellStyle name="Normal 3 8 2 2 5 3" xfId="37492"/>
    <cellStyle name="Normal 3 8 2 2 6" xfId="15918"/>
    <cellStyle name="Normal 3 8 2 2 6 2" xfId="44654"/>
    <cellStyle name="Normal 3 8 2 2 7" xfId="30330"/>
    <cellStyle name="Normal 3 8 2 3" xfId="1812"/>
    <cellStyle name="Normal 3 8 2 3 2" xfId="3604"/>
    <cellStyle name="Normal 3 8 2 3 2 2" xfId="7263"/>
    <cellStyle name="Normal 3 8 2 3 2 2 2" xfId="14523"/>
    <cellStyle name="Normal 3 8 2 3 2 2 2 2" xfId="28901"/>
    <cellStyle name="Normal 3 8 2 3 2 2 2 2 2" xfId="57635"/>
    <cellStyle name="Normal 3 8 2 3 2 2 2 3" xfId="43311"/>
    <cellStyle name="Normal 3 8 2 3 2 2 3" xfId="21738"/>
    <cellStyle name="Normal 3 8 2 3 2 2 3 2" xfId="50473"/>
    <cellStyle name="Normal 3 8 2 3 2 2 4" xfId="36149"/>
    <cellStyle name="Normal 3 8 2 3 2 3" xfId="10936"/>
    <cellStyle name="Normal 3 8 2 3 2 3 2" xfId="25319"/>
    <cellStyle name="Normal 3 8 2 3 2 3 2 2" xfId="54054"/>
    <cellStyle name="Normal 3 8 2 3 2 3 3" xfId="39730"/>
    <cellStyle name="Normal 3 8 2 3 2 4" xfId="18156"/>
    <cellStyle name="Normal 3 8 2 3 2 4 2" xfId="46892"/>
    <cellStyle name="Normal 3 8 2 3 2 5" xfId="32568"/>
    <cellStyle name="Normal 3 8 2 3 3" xfId="5473"/>
    <cellStyle name="Normal 3 8 2 3 3 2" xfId="12733"/>
    <cellStyle name="Normal 3 8 2 3 3 2 2" xfId="27111"/>
    <cellStyle name="Normal 3 8 2 3 3 2 2 2" xfId="55845"/>
    <cellStyle name="Normal 3 8 2 3 3 2 3" xfId="41521"/>
    <cellStyle name="Normal 3 8 2 3 3 3" xfId="19948"/>
    <cellStyle name="Normal 3 8 2 3 3 3 2" xfId="48683"/>
    <cellStyle name="Normal 3 8 2 3 3 4" xfId="34359"/>
    <cellStyle name="Normal 3 8 2 3 4" xfId="9146"/>
    <cellStyle name="Normal 3 8 2 3 4 2" xfId="23529"/>
    <cellStyle name="Normal 3 8 2 3 4 2 2" xfId="52264"/>
    <cellStyle name="Normal 3 8 2 3 4 3" xfId="37940"/>
    <cellStyle name="Normal 3 8 2 3 5" xfId="16366"/>
    <cellStyle name="Normal 3 8 2 3 5 2" xfId="45102"/>
    <cellStyle name="Normal 3 8 2 3 6" xfId="30778"/>
    <cellStyle name="Normal 3 8 2 4" xfId="2708"/>
    <cellStyle name="Normal 3 8 2 4 2" xfId="6368"/>
    <cellStyle name="Normal 3 8 2 4 2 2" xfId="13628"/>
    <cellStyle name="Normal 3 8 2 4 2 2 2" xfId="28006"/>
    <cellStyle name="Normal 3 8 2 4 2 2 2 2" xfId="56740"/>
    <cellStyle name="Normal 3 8 2 4 2 2 3" xfId="42416"/>
    <cellStyle name="Normal 3 8 2 4 2 3" xfId="20843"/>
    <cellStyle name="Normal 3 8 2 4 2 3 2" xfId="49578"/>
    <cellStyle name="Normal 3 8 2 4 2 4" xfId="35254"/>
    <cellStyle name="Normal 3 8 2 4 3" xfId="10041"/>
    <cellStyle name="Normal 3 8 2 4 3 2" xfId="24424"/>
    <cellStyle name="Normal 3 8 2 4 3 2 2" xfId="53159"/>
    <cellStyle name="Normal 3 8 2 4 3 3" xfId="38835"/>
    <cellStyle name="Normal 3 8 2 4 4" xfId="17261"/>
    <cellStyle name="Normal 3 8 2 4 4 2" xfId="45997"/>
    <cellStyle name="Normal 3 8 2 4 5" xfId="31673"/>
    <cellStyle name="Normal 3 8 2 5" xfId="4573"/>
    <cellStyle name="Normal 3 8 2 5 2" xfId="11838"/>
    <cellStyle name="Normal 3 8 2 5 2 2" xfId="26216"/>
    <cellStyle name="Normal 3 8 2 5 2 2 2" xfId="54950"/>
    <cellStyle name="Normal 3 8 2 5 2 3" xfId="40626"/>
    <cellStyle name="Normal 3 8 2 5 3" xfId="19053"/>
    <cellStyle name="Normal 3 8 2 5 3 2" xfId="47788"/>
    <cellStyle name="Normal 3 8 2 5 4" xfId="33464"/>
    <cellStyle name="Normal 3 8 2 6" xfId="8245"/>
    <cellStyle name="Normal 3 8 2 6 2" xfId="22634"/>
    <cellStyle name="Normal 3 8 2 6 2 2" xfId="51369"/>
    <cellStyle name="Normal 3 8 2 6 3" xfId="37045"/>
    <cellStyle name="Normal 3 8 2 7" xfId="15471"/>
    <cellStyle name="Normal 3 8 2 7 2" xfId="44207"/>
    <cellStyle name="Normal 3 8 2 8" xfId="29883"/>
    <cellStyle name="Normal 3 8 3" xfId="1052"/>
    <cellStyle name="Normal 3 8 3 2" xfId="2035"/>
    <cellStyle name="Normal 3 8 3 2 2" xfId="3827"/>
    <cellStyle name="Normal 3 8 3 2 2 2" xfId="7486"/>
    <cellStyle name="Normal 3 8 3 2 2 2 2" xfId="14746"/>
    <cellStyle name="Normal 3 8 3 2 2 2 2 2" xfId="29124"/>
    <cellStyle name="Normal 3 8 3 2 2 2 2 2 2" xfId="57858"/>
    <cellStyle name="Normal 3 8 3 2 2 2 2 3" xfId="43534"/>
    <cellStyle name="Normal 3 8 3 2 2 2 3" xfId="21961"/>
    <cellStyle name="Normal 3 8 3 2 2 2 3 2" xfId="50696"/>
    <cellStyle name="Normal 3 8 3 2 2 2 4" xfId="36372"/>
    <cellStyle name="Normal 3 8 3 2 2 3" xfId="11159"/>
    <cellStyle name="Normal 3 8 3 2 2 3 2" xfId="25542"/>
    <cellStyle name="Normal 3 8 3 2 2 3 2 2" xfId="54277"/>
    <cellStyle name="Normal 3 8 3 2 2 3 3" xfId="39953"/>
    <cellStyle name="Normal 3 8 3 2 2 4" xfId="18379"/>
    <cellStyle name="Normal 3 8 3 2 2 4 2" xfId="47115"/>
    <cellStyle name="Normal 3 8 3 2 2 5" xfId="32791"/>
    <cellStyle name="Normal 3 8 3 2 3" xfId="5696"/>
    <cellStyle name="Normal 3 8 3 2 3 2" xfId="12956"/>
    <cellStyle name="Normal 3 8 3 2 3 2 2" xfId="27334"/>
    <cellStyle name="Normal 3 8 3 2 3 2 2 2" xfId="56068"/>
    <cellStyle name="Normal 3 8 3 2 3 2 3" xfId="41744"/>
    <cellStyle name="Normal 3 8 3 2 3 3" xfId="20171"/>
    <cellStyle name="Normal 3 8 3 2 3 3 2" xfId="48906"/>
    <cellStyle name="Normal 3 8 3 2 3 4" xfId="34582"/>
    <cellStyle name="Normal 3 8 3 2 4" xfId="9369"/>
    <cellStyle name="Normal 3 8 3 2 4 2" xfId="23752"/>
    <cellStyle name="Normal 3 8 3 2 4 2 2" xfId="52487"/>
    <cellStyle name="Normal 3 8 3 2 4 3" xfId="38163"/>
    <cellStyle name="Normal 3 8 3 2 5" xfId="16589"/>
    <cellStyle name="Normal 3 8 3 2 5 2" xfId="45325"/>
    <cellStyle name="Normal 3 8 3 2 6" xfId="31001"/>
    <cellStyle name="Normal 3 8 3 3" xfId="2931"/>
    <cellStyle name="Normal 3 8 3 3 2" xfId="6591"/>
    <cellStyle name="Normal 3 8 3 3 2 2" xfId="13851"/>
    <cellStyle name="Normal 3 8 3 3 2 2 2" xfId="28229"/>
    <cellStyle name="Normal 3 8 3 3 2 2 2 2" xfId="56963"/>
    <cellStyle name="Normal 3 8 3 3 2 2 3" xfId="42639"/>
    <cellStyle name="Normal 3 8 3 3 2 3" xfId="21066"/>
    <cellStyle name="Normal 3 8 3 3 2 3 2" xfId="49801"/>
    <cellStyle name="Normal 3 8 3 3 2 4" xfId="35477"/>
    <cellStyle name="Normal 3 8 3 3 3" xfId="10264"/>
    <cellStyle name="Normal 3 8 3 3 3 2" xfId="24647"/>
    <cellStyle name="Normal 3 8 3 3 3 2 2" xfId="53382"/>
    <cellStyle name="Normal 3 8 3 3 3 3" xfId="39058"/>
    <cellStyle name="Normal 3 8 3 3 4" xfId="17484"/>
    <cellStyle name="Normal 3 8 3 3 4 2" xfId="46220"/>
    <cellStyle name="Normal 3 8 3 3 5" xfId="31896"/>
    <cellStyle name="Normal 3 8 3 4" xfId="4796"/>
    <cellStyle name="Normal 3 8 3 4 2" xfId="12061"/>
    <cellStyle name="Normal 3 8 3 4 2 2" xfId="26439"/>
    <cellStyle name="Normal 3 8 3 4 2 2 2" xfId="55173"/>
    <cellStyle name="Normal 3 8 3 4 2 3" xfId="40849"/>
    <cellStyle name="Normal 3 8 3 4 3" xfId="19276"/>
    <cellStyle name="Normal 3 8 3 4 3 2" xfId="48011"/>
    <cellStyle name="Normal 3 8 3 4 4" xfId="33687"/>
    <cellStyle name="Normal 3 8 3 5" xfId="8468"/>
    <cellStyle name="Normal 3 8 3 5 2" xfId="22857"/>
    <cellStyle name="Normal 3 8 3 5 2 2" xfId="51592"/>
    <cellStyle name="Normal 3 8 3 5 3" xfId="37268"/>
    <cellStyle name="Normal 3 8 3 6" xfId="15694"/>
    <cellStyle name="Normal 3 8 3 6 2" xfId="44430"/>
    <cellStyle name="Normal 3 8 3 7" xfId="30106"/>
    <cellStyle name="Normal 3 8 4" xfId="1580"/>
    <cellStyle name="Normal 3 8 4 2" xfId="3380"/>
    <cellStyle name="Normal 3 8 4 2 2" xfId="7039"/>
    <cellStyle name="Normal 3 8 4 2 2 2" xfId="14299"/>
    <cellStyle name="Normal 3 8 4 2 2 2 2" xfId="28677"/>
    <cellStyle name="Normal 3 8 4 2 2 2 2 2" xfId="57411"/>
    <cellStyle name="Normal 3 8 4 2 2 2 3" xfId="43087"/>
    <cellStyle name="Normal 3 8 4 2 2 3" xfId="21514"/>
    <cellStyle name="Normal 3 8 4 2 2 3 2" xfId="50249"/>
    <cellStyle name="Normal 3 8 4 2 2 4" xfId="35925"/>
    <cellStyle name="Normal 3 8 4 2 3" xfId="10712"/>
    <cellStyle name="Normal 3 8 4 2 3 2" xfId="25095"/>
    <cellStyle name="Normal 3 8 4 2 3 2 2" xfId="53830"/>
    <cellStyle name="Normal 3 8 4 2 3 3" xfId="39506"/>
    <cellStyle name="Normal 3 8 4 2 4" xfId="17932"/>
    <cellStyle name="Normal 3 8 4 2 4 2" xfId="46668"/>
    <cellStyle name="Normal 3 8 4 2 5" xfId="32344"/>
    <cellStyle name="Normal 3 8 4 3" xfId="5249"/>
    <cellStyle name="Normal 3 8 4 3 2" xfId="12509"/>
    <cellStyle name="Normal 3 8 4 3 2 2" xfId="26887"/>
    <cellStyle name="Normal 3 8 4 3 2 2 2" xfId="55621"/>
    <cellStyle name="Normal 3 8 4 3 2 3" xfId="41297"/>
    <cellStyle name="Normal 3 8 4 3 3" xfId="19724"/>
    <cellStyle name="Normal 3 8 4 3 3 2" xfId="48459"/>
    <cellStyle name="Normal 3 8 4 3 4" xfId="34135"/>
    <cellStyle name="Normal 3 8 4 4" xfId="8922"/>
    <cellStyle name="Normal 3 8 4 4 2" xfId="23305"/>
    <cellStyle name="Normal 3 8 4 4 2 2" xfId="52040"/>
    <cellStyle name="Normal 3 8 4 4 3" xfId="37716"/>
    <cellStyle name="Normal 3 8 4 5" xfId="16142"/>
    <cellStyle name="Normal 3 8 4 5 2" xfId="44878"/>
    <cellStyle name="Normal 3 8 4 6" xfId="30554"/>
    <cellStyle name="Normal 3 8 5" xfId="2484"/>
    <cellStyle name="Normal 3 8 5 2" xfId="6144"/>
    <cellStyle name="Normal 3 8 5 2 2" xfId="13404"/>
    <cellStyle name="Normal 3 8 5 2 2 2" xfId="27782"/>
    <cellStyle name="Normal 3 8 5 2 2 2 2" xfId="56516"/>
    <cellStyle name="Normal 3 8 5 2 2 3" xfId="42192"/>
    <cellStyle name="Normal 3 8 5 2 3" xfId="20619"/>
    <cellStyle name="Normal 3 8 5 2 3 2" xfId="49354"/>
    <cellStyle name="Normal 3 8 5 2 4" xfId="35030"/>
    <cellStyle name="Normal 3 8 5 3" xfId="9817"/>
    <cellStyle name="Normal 3 8 5 3 2" xfId="24200"/>
    <cellStyle name="Normal 3 8 5 3 2 2" xfId="52935"/>
    <cellStyle name="Normal 3 8 5 3 3" xfId="38611"/>
    <cellStyle name="Normal 3 8 5 4" xfId="17037"/>
    <cellStyle name="Normal 3 8 5 4 2" xfId="45773"/>
    <cellStyle name="Normal 3 8 5 5" xfId="31449"/>
    <cellStyle name="Normal 3 8 6" xfId="4346"/>
    <cellStyle name="Normal 3 8 6 2" xfId="11614"/>
    <cellStyle name="Normal 3 8 6 2 2" xfId="25992"/>
    <cellStyle name="Normal 3 8 6 2 2 2" xfId="54726"/>
    <cellStyle name="Normal 3 8 6 2 3" xfId="40402"/>
    <cellStyle name="Normal 3 8 6 3" xfId="18829"/>
    <cellStyle name="Normal 3 8 6 3 2" xfId="47564"/>
    <cellStyle name="Normal 3 8 6 4" xfId="33240"/>
    <cellStyle name="Normal 3 8 7" xfId="8015"/>
    <cellStyle name="Normal 3 8 7 2" xfId="22410"/>
    <cellStyle name="Normal 3 8 7 2 2" xfId="51145"/>
    <cellStyle name="Normal 3 8 7 3" xfId="36821"/>
    <cellStyle name="Normal 3 8 8" xfId="15247"/>
    <cellStyle name="Normal 3 8 8 2" xfId="43983"/>
    <cellStyle name="Normal 3 8 9" xfId="29659"/>
    <cellStyle name="Normal 3 9" xfId="713"/>
    <cellStyle name="Normal 3 9 2" xfId="1164"/>
    <cellStyle name="Normal 3 9 2 2" xfId="2147"/>
    <cellStyle name="Normal 3 9 2 2 2" xfId="3939"/>
    <cellStyle name="Normal 3 9 2 2 2 2" xfId="7598"/>
    <cellStyle name="Normal 3 9 2 2 2 2 2" xfId="14858"/>
    <cellStyle name="Normal 3 9 2 2 2 2 2 2" xfId="29236"/>
    <cellStyle name="Normal 3 9 2 2 2 2 2 2 2" xfId="57970"/>
    <cellStyle name="Normal 3 9 2 2 2 2 2 3" xfId="43646"/>
    <cellStyle name="Normal 3 9 2 2 2 2 3" xfId="22073"/>
    <cellStyle name="Normal 3 9 2 2 2 2 3 2" xfId="50808"/>
    <cellStyle name="Normal 3 9 2 2 2 2 4" xfId="36484"/>
    <cellStyle name="Normal 3 9 2 2 2 3" xfId="11271"/>
    <cellStyle name="Normal 3 9 2 2 2 3 2" xfId="25654"/>
    <cellStyle name="Normal 3 9 2 2 2 3 2 2" xfId="54389"/>
    <cellStyle name="Normal 3 9 2 2 2 3 3" xfId="40065"/>
    <cellStyle name="Normal 3 9 2 2 2 4" xfId="18491"/>
    <cellStyle name="Normal 3 9 2 2 2 4 2" xfId="47227"/>
    <cellStyle name="Normal 3 9 2 2 2 5" xfId="32903"/>
    <cellStyle name="Normal 3 9 2 2 3" xfId="5808"/>
    <cellStyle name="Normal 3 9 2 2 3 2" xfId="13068"/>
    <cellStyle name="Normal 3 9 2 2 3 2 2" xfId="27446"/>
    <cellStyle name="Normal 3 9 2 2 3 2 2 2" xfId="56180"/>
    <cellStyle name="Normal 3 9 2 2 3 2 3" xfId="41856"/>
    <cellStyle name="Normal 3 9 2 2 3 3" xfId="20283"/>
    <cellStyle name="Normal 3 9 2 2 3 3 2" xfId="49018"/>
    <cellStyle name="Normal 3 9 2 2 3 4" xfId="34694"/>
    <cellStyle name="Normal 3 9 2 2 4" xfId="9481"/>
    <cellStyle name="Normal 3 9 2 2 4 2" xfId="23864"/>
    <cellStyle name="Normal 3 9 2 2 4 2 2" xfId="52599"/>
    <cellStyle name="Normal 3 9 2 2 4 3" xfId="38275"/>
    <cellStyle name="Normal 3 9 2 2 5" xfId="16701"/>
    <cellStyle name="Normal 3 9 2 2 5 2" xfId="45437"/>
    <cellStyle name="Normal 3 9 2 2 6" xfId="31113"/>
    <cellStyle name="Normal 3 9 2 3" xfId="3043"/>
    <cellStyle name="Normal 3 9 2 3 2" xfId="6703"/>
    <cellStyle name="Normal 3 9 2 3 2 2" xfId="13963"/>
    <cellStyle name="Normal 3 9 2 3 2 2 2" xfId="28341"/>
    <cellStyle name="Normal 3 9 2 3 2 2 2 2" xfId="57075"/>
    <cellStyle name="Normal 3 9 2 3 2 2 3" xfId="42751"/>
    <cellStyle name="Normal 3 9 2 3 2 3" xfId="21178"/>
    <cellStyle name="Normal 3 9 2 3 2 3 2" xfId="49913"/>
    <cellStyle name="Normal 3 9 2 3 2 4" xfId="35589"/>
    <cellStyle name="Normal 3 9 2 3 3" xfId="10376"/>
    <cellStyle name="Normal 3 9 2 3 3 2" xfId="24759"/>
    <cellStyle name="Normal 3 9 2 3 3 2 2" xfId="53494"/>
    <cellStyle name="Normal 3 9 2 3 3 3" xfId="39170"/>
    <cellStyle name="Normal 3 9 2 3 4" xfId="17596"/>
    <cellStyle name="Normal 3 9 2 3 4 2" xfId="46332"/>
    <cellStyle name="Normal 3 9 2 3 5" xfId="32008"/>
    <cellStyle name="Normal 3 9 2 4" xfId="4908"/>
    <cellStyle name="Normal 3 9 2 4 2" xfId="12173"/>
    <cellStyle name="Normal 3 9 2 4 2 2" xfId="26551"/>
    <cellStyle name="Normal 3 9 2 4 2 2 2" xfId="55285"/>
    <cellStyle name="Normal 3 9 2 4 2 3" xfId="40961"/>
    <cellStyle name="Normal 3 9 2 4 3" xfId="19388"/>
    <cellStyle name="Normal 3 9 2 4 3 2" xfId="48123"/>
    <cellStyle name="Normal 3 9 2 4 4" xfId="33799"/>
    <cellStyle name="Normal 3 9 2 5" xfId="8580"/>
    <cellStyle name="Normal 3 9 2 5 2" xfId="22969"/>
    <cellStyle name="Normal 3 9 2 5 2 2" xfId="51704"/>
    <cellStyle name="Normal 3 9 2 5 3" xfId="37380"/>
    <cellStyle name="Normal 3 9 2 6" xfId="15806"/>
    <cellStyle name="Normal 3 9 2 6 2" xfId="44542"/>
    <cellStyle name="Normal 3 9 2 7" xfId="30218"/>
    <cellStyle name="Normal 3 9 3" xfId="1700"/>
    <cellStyle name="Normal 3 9 3 2" xfId="3492"/>
    <cellStyle name="Normal 3 9 3 2 2" xfId="7151"/>
    <cellStyle name="Normal 3 9 3 2 2 2" xfId="14411"/>
    <cellStyle name="Normal 3 9 3 2 2 2 2" xfId="28789"/>
    <cellStyle name="Normal 3 9 3 2 2 2 2 2" xfId="57523"/>
    <cellStyle name="Normal 3 9 3 2 2 2 3" xfId="43199"/>
    <cellStyle name="Normal 3 9 3 2 2 3" xfId="21626"/>
    <cellStyle name="Normal 3 9 3 2 2 3 2" xfId="50361"/>
    <cellStyle name="Normal 3 9 3 2 2 4" xfId="36037"/>
    <cellStyle name="Normal 3 9 3 2 3" xfId="10824"/>
    <cellStyle name="Normal 3 9 3 2 3 2" xfId="25207"/>
    <cellStyle name="Normal 3 9 3 2 3 2 2" xfId="53942"/>
    <cellStyle name="Normal 3 9 3 2 3 3" xfId="39618"/>
    <cellStyle name="Normal 3 9 3 2 4" xfId="18044"/>
    <cellStyle name="Normal 3 9 3 2 4 2" xfId="46780"/>
    <cellStyle name="Normal 3 9 3 2 5" xfId="32456"/>
    <cellStyle name="Normal 3 9 3 3" xfId="5361"/>
    <cellStyle name="Normal 3 9 3 3 2" xfId="12621"/>
    <cellStyle name="Normal 3 9 3 3 2 2" xfId="26999"/>
    <cellStyle name="Normal 3 9 3 3 2 2 2" xfId="55733"/>
    <cellStyle name="Normal 3 9 3 3 2 3" xfId="41409"/>
    <cellStyle name="Normal 3 9 3 3 3" xfId="19836"/>
    <cellStyle name="Normal 3 9 3 3 3 2" xfId="48571"/>
    <cellStyle name="Normal 3 9 3 3 4" xfId="34247"/>
    <cellStyle name="Normal 3 9 3 4" xfId="9034"/>
    <cellStyle name="Normal 3 9 3 4 2" xfId="23417"/>
    <cellStyle name="Normal 3 9 3 4 2 2" xfId="52152"/>
    <cellStyle name="Normal 3 9 3 4 3" xfId="37828"/>
    <cellStyle name="Normal 3 9 3 5" xfId="16254"/>
    <cellStyle name="Normal 3 9 3 5 2" xfId="44990"/>
    <cellStyle name="Normal 3 9 3 6" xfId="30666"/>
    <cellStyle name="Normal 3 9 4" xfId="2596"/>
    <cellStyle name="Normal 3 9 4 2" xfId="6256"/>
    <cellStyle name="Normal 3 9 4 2 2" xfId="13516"/>
    <cellStyle name="Normal 3 9 4 2 2 2" xfId="27894"/>
    <cellStyle name="Normal 3 9 4 2 2 2 2" xfId="56628"/>
    <cellStyle name="Normal 3 9 4 2 2 3" xfId="42304"/>
    <cellStyle name="Normal 3 9 4 2 3" xfId="20731"/>
    <cellStyle name="Normal 3 9 4 2 3 2" xfId="49466"/>
    <cellStyle name="Normal 3 9 4 2 4" xfId="35142"/>
    <cellStyle name="Normal 3 9 4 3" xfId="9929"/>
    <cellStyle name="Normal 3 9 4 3 2" xfId="24312"/>
    <cellStyle name="Normal 3 9 4 3 2 2" xfId="53047"/>
    <cellStyle name="Normal 3 9 4 3 3" xfId="38723"/>
    <cellStyle name="Normal 3 9 4 4" xfId="17149"/>
    <cellStyle name="Normal 3 9 4 4 2" xfId="45885"/>
    <cellStyle name="Normal 3 9 4 5" xfId="31561"/>
    <cellStyle name="Normal 3 9 5" xfId="4460"/>
    <cellStyle name="Normal 3 9 5 2" xfId="11726"/>
    <cellStyle name="Normal 3 9 5 2 2" xfId="26104"/>
    <cellStyle name="Normal 3 9 5 2 2 2" xfId="54838"/>
    <cellStyle name="Normal 3 9 5 2 3" xfId="40514"/>
    <cellStyle name="Normal 3 9 5 3" xfId="18941"/>
    <cellStyle name="Normal 3 9 5 3 2" xfId="47676"/>
    <cellStyle name="Normal 3 9 5 4" xfId="33352"/>
    <cellStyle name="Normal 3 9 6" xfId="8133"/>
    <cellStyle name="Normal 3 9 6 2" xfId="22522"/>
    <cellStyle name="Normal 3 9 6 2 2" xfId="51257"/>
    <cellStyle name="Normal 3 9 6 3" xfId="36933"/>
    <cellStyle name="Normal 3 9 7" xfId="15359"/>
    <cellStyle name="Normal 3 9 7 2" xfId="44095"/>
    <cellStyle name="Normal 3 9 8" xfId="29771"/>
    <cellStyle name="Normal 30" xfId="7894"/>
    <cellStyle name="Normal 31" xfId="15089"/>
    <cellStyle name="Normal 31 2" xfId="29479"/>
    <cellStyle name="Normal 32" xfId="15088"/>
    <cellStyle name="Normal 32 2" xfId="43870"/>
    <cellStyle name="Normal 33" xfId="29490"/>
    <cellStyle name="Normal 33 2" xfId="29501"/>
    <cellStyle name="Normal 34" xfId="29503"/>
    <cellStyle name="Normal 35" xfId="29502"/>
    <cellStyle name="Normal 36" xfId="58195"/>
    <cellStyle name="Normal 37" xfId="58242"/>
    <cellStyle name="Normal 38" xfId="58198"/>
    <cellStyle name="Normal 4" xfId="90"/>
    <cellStyle name="Normal 5" xfId="89"/>
    <cellStyle name="Normal 5 10" xfId="1437"/>
    <cellStyle name="Normal 5 10 2" xfId="3269"/>
    <cellStyle name="Normal 5 10 2 2" xfId="6928"/>
    <cellStyle name="Normal 5 10 2 2 2" xfId="14188"/>
    <cellStyle name="Normal 5 10 2 2 2 2" xfId="28566"/>
    <cellStyle name="Normal 5 10 2 2 2 2 2" xfId="57300"/>
    <cellStyle name="Normal 5 10 2 2 2 3" xfId="42976"/>
    <cellStyle name="Normal 5 10 2 2 3" xfId="21403"/>
    <cellStyle name="Normal 5 10 2 2 3 2" xfId="50138"/>
    <cellStyle name="Normal 5 10 2 2 4" xfId="35814"/>
    <cellStyle name="Normal 5 10 2 3" xfId="10601"/>
    <cellStyle name="Normal 5 10 2 3 2" xfId="24984"/>
    <cellStyle name="Normal 5 10 2 3 2 2" xfId="53719"/>
    <cellStyle name="Normal 5 10 2 3 3" xfId="39395"/>
    <cellStyle name="Normal 5 10 2 4" xfId="17821"/>
    <cellStyle name="Normal 5 10 2 4 2" xfId="46557"/>
    <cellStyle name="Normal 5 10 2 5" xfId="32233"/>
    <cellStyle name="Normal 5 10 3" xfId="5136"/>
    <cellStyle name="Normal 5 10 3 2" xfId="12398"/>
    <cellStyle name="Normal 5 10 3 2 2" xfId="26776"/>
    <cellStyle name="Normal 5 10 3 2 2 2" xfId="55510"/>
    <cellStyle name="Normal 5 10 3 2 3" xfId="41186"/>
    <cellStyle name="Normal 5 10 3 3" xfId="19613"/>
    <cellStyle name="Normal 5 10 3 3 2" xfId="48348"/>
    <cellStyle name="Normal 5 10 3 4" xfId="34024"/>
    <cellStyle name="Normal 5 10 4" xfId="8808"/>
    <cellStyle name="Normal 5 10 4 2" xfId="23194"/>
    <cellStyle name="Normal 5 10 4 2 2" xfId="51929"/>
    <cellStyle name="Normal 5 10 4 3" xfId="37605"/>
    <cellStyle name="Normal 5 10 5" xfId="16031"/>
    <cellStyle name="Normal 5 10 5 2" xfId="44767"/>
    <cellStyle name="Normal 5 10 6" xfId="30443"/>
    <cellStyle name="Normal 5 11" xfId="2373"/>
    <cellStyle name="Normal 5 11 2" xfId="6033"/>
    <cellStyle name="Normal 5 11 2 2" xfId="13293"/>
    <cellStyle name="Normal 5 11 2 2 2" xfId="27671"/>
    <cellStyle name="Normal 5 11 2 2 2 2" xfId="56405"/>
    <cellStyle name="Normal 5 11 2 2 3" xfId="42081"/>
    <cellStyle name="Normal 5 11 2 3" xfId="20508"/>
    <cellStyle name="Normal 5 11 2 3 2" xfId="49243"/>
    <cellStyle name="Normal 5 11 2 4" xfId="34919"/>
    <cellStyle name="Normal 5 11 3" xfId="9706"/>
    <cellStyle name="Normal 5 11 3 2" xfId="24089"/>
    <cellStyle name="Normal 5 11 3 2 2" xfId="52824"/>
    <cellStyle name="Normal 5 11 3 3" xfId="38500"/>
    <cellStyle name="Normal 5 11 4" xfId="16926"/>
    <cellStyle name="Normal 5 11 4 2" xfId="45662"/>
    <cellStyle name="Normal 5 11 5" xfId="31338"/>
    <cellStyle name="Normal 5 12" xfId="4213"/>
    <cellStyle name="Normal 5 12 2" xfId="11501"/>
    <cellStyle name="Normal 5 12 2 2" xfId="25881"/>
    <cellStyle name="Normal 5 12 2 2 2" xfId="54615"/>
    <cellStyle name="Normal 5 12 2 3" xfId="40291"/>
    <cellStyle name="Normal 5 12 3" xfId="18718"/>
    <cellStyle name="Normal 5 12 3 2" xfId="47453"/>
    <cellStyle name="Normal 5 12 4" xfId="33129"/>
    <cellStyle name="Normal 5 13" xfId="7881"/>
    <cellStyle name="Normal 5 13 2" xfId="22299"/>
    <cellStyle name="Normal 5 13 2 2" xfId="51034"/>
    <cellStyle name="Normal 5 13 3" xfId="36710"/>
    <cellStyle name="Normal 5 14" xfId="15134"/>
    <cellStyle name="Normal 5 14 2" xfId="43872"/>
    <cellStyle name="Normal 5 15" xfId="29548"/>
    <cellStyle name="Normal 5 2" xfId="137"/>
    <cellStyle name="Normal 5 2 10" xfId="2377"/>
    <cellStyle name="Normal 5 2 10 2" xfId="6037"/>
    <cellStyle name="Normal 5 2 10 2 2" xfId="13297"/>
    <cellStyle name="Normal 5 2 10 2 2 2" xfId="27675"/>
    <cellStyle name="Normal 5 2 10 2 2 2 2" xfId="56409"/>
    <cellStyle name="Normal 5 2 10 2 2 3" xfId="42085"/>
    <cellStyle name="Normal 5 2 10 2 3" xfId="20512"/>
    <cellStyle name="Normal 5 2 10 2 3 2" xfId="49247"/>
    <cellStyle name="Normal 5 2 10 2 4" xfId="34923"/>
    <cellStyle name="Normal 5 2 10 3" xfId="9710"/>
    <cellStyle name="Normal 5 2 10 3 2" xfId="24093"/>
    <cellStyle name="Normal 5 2 10 3 2 2" xfId="52828"/>
    <cellStyle name="Normal 5 2 10 3 3" xfId="38504"/>
    <cellStyle name="Normal 5 2 10 4" xfId="16930"/>
    <cellStyle name="Normal 5 2 10 4 2" xfId="45666"/>
    <cellStyle name="Normal 5 2 10 5" xfId="31342"/>
    <cellStyle name="Normal 5 2 11" xfId="4221"/>
    <cellStyle name="Normal 5 2 11 2" xfId="11505"/>
    <cellStyle name="Normal 5 2 11 2 2" xfId="25885"/>
    <cellStyle name="Normal 5 2 11 2 2 2" xfId="54619"/>
    <cellStyle name="Normal 5 2 11 2 3" xfId="40295"/>
    <cellStyle name="Normal 5 2 11 3" xfId="18722"/>
    <cellStyle name="Normal 5 2 11 3 2" xfId="47457"/>
    <cellStyle name="Normal 5 2 11 4" xfId="33133"/>
    <cellStyle name="Normal 5 2 12" xfId="7889"/>
    <cellStyle name="Normal 5 2 12 2" xfId="22303"/>
    <cellStyle name="Normal 5 2 12 2 2" xfId="51038"/>
    <cellStyle name="Normal 5 2 12 3" xfId="36714"/>
    <cellStyle name="Normal 5 2 13" xfId="15139"/>
    <cellStyle name="Normal 5 2 13 2" xfId="43876"/>
    <cellStyle name="Normal 5 2 14" xfId="29552"/>
    <cellStyle name="Normal 5 2 2" xfId="191"/>
    <cellStyle name="Normal 5 2 2 10" xfId="4231"/>
    <cellStyle name="Normal 5 2 2 10 2" xfId="11512"/>
    <cellStyle name="Normal 5 2 2 10 2 2" xfId="25892"/>
    <cellStyle name="Normal 5 2 2 10 2 2 2" xfId="54626"/>
    <cellStyle name="Normal 5 2 2 10 2 3" xfId="40302"/>
    <cellStyle name="Normal 5 2 2 10 3" xfId="18729"/>
    <cellStyle name="Normal 5 2 2 10 3 2" xfId="47464"/>
    <cellStyle name="Normal 5 2 2 10 4" xfId="33140"/>
    <cellStyle name="Normal 5 2 2 11" xfId="7900"/>
    <cellStyle name="Normal 5 2 2 11 2" xfId="22310"/>
    <cellStyle name="Normal 5 2 2 11 2 2" xfId="51045"/>
    <cellStyle name="Normal 5 2 2 11 3" xfId="36721"/>
    <cellStyle name="Normal 5 2 2 12" xfId="15147"/>
    <cellStyle name="Normal 5 2 2 12 2" xfId="43883"/>
    <cellStyle name="Normal 5 2 2 13" xfId="29559"/>
    <cellStyle name="Normal 5 2 2 2" xfId="293"/>
    <cellStyle name="Normal 5 2 2 2 10" xfId="7920"/>
    <cellStyle name="Normal 5 2 2 2 10 2" xfId="22324"/>
    <cellStyle name="Normal 5 2 2 2 10 2 2" xfId="51059"/>
    <cellStyle name="Normal 5 2 2 2 10 3" xfId="36735"/>
    <cellStyle name="Normal 5 2 2 2 11" xfId="15161"/>
    <cellStyle name="Normal 5 2 2 2 11 2" xfId="43897"/>
    <cellStyle name="Normal 5 2 2 2 12" xfId="29573"/>
    <cellStyle name="Normal 5 2 2 2 2" xfId="367"/>
    <cellStyle name="Normal 5 2 2 2 2 10" xfId="15189"/>
    <cellStyle name="Normal 5 2 2 2 2 10 2" xfId="43925"/>
    <cellStyle name="Normal 5 2 2 2 2 11" xfId="29601"/>
    <cellStyle name="Normal 5 2 2 2 2 2" xfId="467"/>
    <cellStyle name="Normal 5 2 2 2 2 2 10" xfId="29657"/>
    <cellStyle name="Normal 5 2 2 2 2 2 2" xfId="667"/>
    <cellStyle name="Normal 5 2 2 2 2 2 2 2" xfId="939"/>
    <cellStyle name="Normal 5 2 2 2 2 2 2 2 2" xfId="1386"/>
    <cellStyle name="Normal 5 2 2 2 2 2 2 2 2 2" xfId="2369"/>
    <cellStyle name="Normal 5 2 2 2 2 2 2 2 2 2 2" xfId="4161"/>
    <cellStyle name="Normal 5 2 2 2 2 2 2 2 2 2 2 2" xfId="7820"/>
    <cellStyle name="Normal 5 2 2 2 2 2 2 2 2 2 2 2 2" xfId="15080"/>
    <cellStyle name="Normal 5 2 2 2 2 2 2 2 2 2 2 2 2 2" xfId="29458"/>
    <cellStyle name="Normal 5 2 2 2 2 2 2 2 2 2 2 2 2 2 2" xfId="58192"/>
    <cellStyle name="Normal 5 2 2 2 2 2 2 2 2 2 2 2 2 3" xfId="43868"/>
    <cellStyle name="Normal 5 2 2 2 2 2 2 2 2 2 2 2 3" xfId="22295"/>
    <cellStyle name="Normal 5 2 2 2 2 2 2 2 2 2 2 2 3 2" xfId="51030"/>
    <cellStyle name="Normal 5 2 2 2 2 2 2 2 2 2 2 2 4" xfId="36706"/>
    <cellStyle name="Normal 5 2 2 2 2 2 2 2 2 2 2 3" xfId="11493"/>
    <cellStyle name="Normal 5 2 2 2 2 2 2 2 2 2 2 3 2" xfId="25876"/>
    <cellStyle name="Normal 5 2 2 2 2 2 2 2 2 2 2 3 2 2" xfId="54611"/>
    <cellStyle name="Normal 5 2 2 2 2 2 2 2 2 2 2 3 3" xfId="40287"/>
    <cellStyle name="Normal 5 2 2 2 2 2 2 2 2 2 2 4" xfId="18713"/>
    <cellStyle name="Normal 5 2 2 2 2 2 2 2 2 2 2 4 2" xfId="47449"/>
    <cellStyle name="Normal 5 2 2 2 2 2 2 2 2 2 2 5" xfId="33125"/>
    <cellStyle name="Normal 5 2 2 2 2 2 2 2 2 2 3" xfId="6030"/>
    <cellStyle name="Normal 5 2 2 2 2 2 2 2 2 2 3 2" xfId="13290"/>
    <cellStyle name="Normal 5 2 2 2 2 2 2 2 2 2 3 2 2" xfId="27668"/>
    <cellStyle name="Normal 5 2 2 2 2 2 2 2 2 2 3 2 2 2" xfId="56402"/>
    <cellStyle name="Normal 5 2 2 2 2 2 2 2 2 2 3 2 3" xfId="42078"/>
    <cellStyle name="Normal 5 2 2 2 2 2 2 2 2 2 3 3" xfId="20505"/>
    <cellStyle name="Normal 5 2 2 2 2 2 2 2 2 2 3 3 2" xfId="49240"/>
    <cellStyle name="Normal 5 2 2 2 2 2 2 2 2 2 3 4" xfId="34916"/>
    <cellStyle name="Normal 5 2 2 2 2 2 2 2 2 2 4" xfId="9703"/>
    <cellStyle name="Normal 5 2 2 2 2 2 2 2 2 2 4 2" xfId="24086"/>
    <cellStyle name="Normal 5 2 2 2 2 2 2 2 2 2 4 2 2" xfId="52821"/>
    <cellStyle name="Normal 5 2 2 2 2 2 2 2 2 2 4 3" xfId="38497"/>
    <cellStyle name="Normal 5 2 2 2 2 2 2 2 2 2 5" xfId="16923"/>
    <cellStyle name="Normal 5 2 2 2 2 2 2 2 2 2 5 2" xfId="45659"/>
    <cellStyle name="Normal 5 2 2 2 2 2 2 2 2 2 6" xfId="31335"/>
    <cellStyle name="Normal 5 2 2 2 2 2 2 2 2 3" xfId="3265"/>
    <cellStyle name="Normal 5 2 2 2 2 2 2 2 2 3 2" xfId="6925"/>
    <cellStyle name="Normal 5 2 2 2 2 2 2 2 2 3 2 2" xfId="14185"/>
    <cellStyle name="Normal 5 2 2 2 2 2 2 2 2 3 2 2 2" xfId="28563"/>
    <cellStyle name="Normal 5 2 2 2 2 2 2 2 2 3 2 2 2 2" xfId="57297"/>
    <cellStyle name="Normal 5 2 2 2 2 2 2 2 2 3 2 2 3" xfId="42973"/>
    <cellStyle name="Normal 5 2 2 2 2 2 2 2 2 3 2 3" xfId="21400"/>
    <cellStyle name="Normal 5 2 2 2 2 2 2 2 2 3 2 3 2" xfId="50135"/>
    <cellStyle name="Normal 5 2 2 2 2 2 2 2 2 3 2 4" xfId="35811"/>
    <cellStyle name="Normal 5 2 2 2 2 2 2 2 2 3 3" xfId="10598"/>
    <cellStyle name="Normal 5 2 2 2 2 2 2 2 2 3 3 2" xfId="24981"/>
    <cellStyle name="Normal 5 2 2 2 2 2 2 2 2 3 3 2 2" xfId="53716"/>
    <cellStyle name="Normal 5 2 2 2 2 2 2 2 2 3 3 3" xfId="39392"/>
    <cellStyle name="Normal 5 2 2 2 2 2 2 2 2 3 4" xfId="17818"/>
    <cellStyle name="Normal 5 2 2 2 2 2 2 2 2 3 4 2" xfId="46554"/>
    <cellStyle name="Normal 5 2 2 2 2 2 2 2 2 3 5" xfId="32230"/>
    <cellStyle name="Normal 5 2 2 2 2 2 2 2 2 4" xfId="5130"/>
    <cellStyle name="Normal 5 2 2 2 2 2 2 2 2 4 2" xfId="12395"/>
    <cellStyle name="Normal 5 2 2 2 2 2 2 2 2 4 2 2" xfId="26773"/>
    <cellStyle name="Normal 5 2 2 2 2 2 2 2 2 4 2 2 2" xfId="55507"/>
    <cellStyle name="Normal 5 2 2 2 2 2 2 2 2 4 2 3" xfId="41183"/>
    <cellStyle name="Normal 5 2 2 2 2 2 2 2 2 4 3" xfId="19610"/>
    <cellStyle name="Normal 5 2 2 2 2 2 2 2 2 4 3 2" xfId="48345"/>
    <cellStyle name="Normal 5 2 2 2 2 2 2 2 2 4 4" xfId="34021"/>
    <cellStyle name="Normal 5 2 2 2 2 2 2 2 2 5" xfId="8802"/>
    <cellStyle name="Normal 5 2 2 2 2 2 2 2 2 5 2" xfId="23191"/>
    <cellStyle name="Normal 5 2 2 2 2 2 2 2 2 5 2 2" xfId="51926"/>
    <cellStyle name="Normal 5 2 2 2 2 2 2 2 2 5 3" xfId="37602"/>
    <cellStyle name="Normal 5 2 2 2 2 2 2 2 2 6" xfId="16028"/>
    <cellStyle name="Normal 5 2 2 2 2 2 2 2 2 6 2" xfId="44764"/>
    <cellStyle name="Normal 5 2 2 2 2 2 2 2 2 7" xfId="30440"/>
    <cellStyle name="Normal 5 2 2 2 2 2 2 2 3" xfId="1922"/>
    <cellStyle name="Normal 5 2 2 2 2 2 2 2 3 2" xfId="3714"/>
    <cellStyle name="Normal 5 2 2 2 2 2 2 2 3 2 2" xfId="7373"/>
    <cellStyle name="Normal 5 2 2 2 2 2 2 2 3 2 2 2" xfId="14633"/>
    <cellStyle name="Normal 5 2 2 2 2 2 2 2 3 2 2 2 2" xfId="29011"/>
    <cellStyle name="Normal 5 2 2 2 2 2 2 2 3 2 2 2 2 2" xfId="57745"/>
    <cellStyle name="Normal 5 2 2 2 2 2 2 2 3 2 2 2 3" xfId="43421"/>
    <cellStyle name="Normal 5 2 2 2 2 2 2 2 3 2 2 3" xfId="21848"/>
    <cellStyle name="Normal 5 2 2 2 2 2 2 2 3 2 2 3 2" xfId="50583"/>
    <cellStyle name="Normal 5 2 2 2 2 2 2 2 3 2 2 4" xfId="36259"/>
    <cellStyle name="Normal 5 2 2 2 2 2 2 2 3 2 3" xfId="11046"/>
    <cellStyle name="Normal 5 2 2 2 2 2 2 2 3 2 3 2" xfId="25429"/>
    <cellStyle name="Normal 5 2 2 2 2 2 2 2 3 2 3 2 2" xfId="54164"/>
    <cellStyle name="Normal 5 2 2 2 2 2 2 2 3 2 3 3" xfId="39840"/>
    <cellStyle name="Normal 5 2 2 2 2 2 2 2 3 2 4" xfId="18266"/>
    <cellStyle name="Normal 5 2 2 2 2 2 2 2 3 2 4 2" xfId="47002"/>
    <cellStyle name="Normal 5 2 2 2 2 2 2 2 3 2 5" xfId="32678"/>
    <cellStyle name="Normal 5 2 2 2 2 2 2 2 3 3" xfId="5583"/>
    <cellStyle name="Normal 5 2 2 2 2 2 2 2 3 3 2" xfId="12843"/>
    <cellStyle name="Normal 5 2 2 2 2 2 2 2 3 3 2 2" xfId="27221"/>
    <cellStyle name="Normal 5 2 2 2 2 2 2 2 3 3 2 2 2" xfId="55955"/>
    <cellStyle name="Normal 5 2 2 2 2 2 2 2 3 3 2 3" xfId="41631"/>
    <cellStyle name="Normal 5 2 2 2 2 2 2 2 3 3 3" xfId="20058"/>
    <cellStyle name="Normal 5 2 2 2 2 2 2 2 3 3 3 2" xfId="48793"/>
    <cellStyle name="Normal 5 2 2 2 2 2 2 2 3 3 4" xfId="34469"/>
    <cellStyle name="Normal 5 2 2 2 2 2 2 2 3 4" xfId="9256"/>
    <cellStyle name="Normal 5 2 2 2 2 2 2 2 3 4 2" xfId="23639"/>
    <cellStyle name="Normal 5 2 2 2 2 2 2 2 3 4 2 2" xfId="52374"/>
    <cellStyle name="Normal 5 2 2 2 2 2 2 2 3 4 3" xfId="38050"/>
    <cellStyle name="Normal 5 2 2 2 2 2 2 2 3 5" xfId="16476"/>
    <cellStyle name="Normal 5 2 2 2 2 2 2 2 3 5 2" xfId="45212"/>
    <cellStyle name="Normal 5 2 2 2 2 2 2 2 3 6" xfId="30888"/>
    <cellStyle name="Normal 5 2 2 2 2 2 2 2 4" xfId="2818"/>
    <cellStyle name="Normal 5 2 2 2 2 2 2 2 4 2" xfId="6478"/>
    <cellStyle name="Normal 5 2 2 2 2 2 2 2 4 2 2" xfId="13738"/>
    <cellStyle name="Normal 5 2 2 2 2 2 2 2 4 2 2 2" xfId="28116"/>
    <cellStyle name="Normal 5 2 2 2 2 2 2 2 4 2 2 2 2" xfId="56850"/>
    <cellStyle name="Normal 5 2 2 2 2 2 2 2 4 2 2 3" xfId="42526"/>
    <cellStyle name="Normal 5 2 2 2 2 2 2 2 4 2 3" xfId="20953"/>
    <cellStyle name="Normal 5 2 2 2 2 2 2 2 4 2 3 2" xfId="49688"/>
    <cellStyle name="Normal 5 2 2 2 2 2 2 2 4 2 4" xfId="35364"/>
    <cellStyle name="Normal 5 2 2 2 2 2 2 2 4 3" xfId="10151"/>
    <cellStyle name="Normal 5 2 2 2 2 2 2 2 4 3 2" xfId="24534"/>
    <cellStyle name="Normal 5 2 2 2 2 2 2 2 4 3 2 2" xfId="53269"/>
    <cellStyle name="Normal 5 2 2 2 2 2 2 2 4 3 3" xfId="38945"/>
    <cellStyle name="Normal 5 2 2 2 2 2 2 2 4 4" xfId="17371"/>
    <cellStyle name="Normal 5 2 2 2 2 2 2 2 4 4 2" xfId="46107"/>
    <cellStyle name="Normal 5 2 2 2 2 2 2 2 4 5" xfId="31783"/>
    <cellStyle name="Normal 5 2 2 2 2 2 2 2 5" xfId="4683"/>
    <cellStyle name="Normal 5 2 2 2 2 2 2 2 5 2" xfId="11948"/>
    <cellStyle name="Normal 5 2 2 2 2 2 2 2 5 2 2" xfId="26326"/>
    <cellStyle name="Normal 5 2 2 2 2 2 2 2 5 2 2 2" xfId="55060"/>
    <cellStyle name="Normal 5 2 2 2 2 2 2 2 5 2 3" xfId="40736"/>
    <cellStyle name="Normal 5 2 2 2 2 2 2 2 5 3" xfId="19163"/>
    <cellStyle name="Normal 5 2 2 2 2 2 2 2 5 3 2" xfId="47898"/>
    <cellStyle name="Normal 5 2 2 2 2 2 2 2 5 4" xfId="33574"/>
    <cellStyle name="Normal 5 2 2 2 2 2 2 2 6" xfId="8355"/>
    <cellStyle name="Normal 5 2 2 2 2 2 2 2 6 2" xfId="22744"/>
    <cellStyle name="Normal 5 2 2 2 2 2 2 2 6 2 2" xfId="51479"/>
    <cellStyle name="Normal 5 2 2 2 2 2 2 2 6 3" xfId="37155"/>
    <cellStyle name="Normal 5 2 2 2 2 2 2 2 7" xfId="15581"/>
    <cellStyle name="Normal 5 2 2 2 2 2 2 2 7 2" xfId="44317"/>
    <cellStyle name="Normal 5 2 2 2 2 2 2 2 8" xfId="29993"/>
    <cellStyle name="Normal 5 2 2 2 2 2 2 3" xfId="1162"/>
    <cellStyle name="Normal 5 2 2 2 2 2 2 3 2" xfId="2145"/>
    <cellStyle name="Normal 5 2 2 2 2 2 2 3 2 2" xfId="3937"/>
    <cellStyle name="Normal 5 2 2 2 2 2 2 3 2 2 2" xfId="7596"/>
    <cellStyle name="Normal 5 2 2 2 2 2 2 3 2 2 2 2" xfId="14856"/>
    <cellStyle name="Normal 5 2 2 2 2 2 2 3 2 2 2 2 2" xfId="29234"/>
    <cellStyle name="Normal 5 2 2 2 2 2 2 3 2 2 2 2 2 2" xfId="57968"/>
    <cellStyle name="Normal 5 2 2 2 2 2 2 3 2 2 2 2 3" xfId="43644"/>
    <cellStyle name="Normal 5 2 2 2 2 2 2 3 2 2 2 3" xfId="22071"/>
    <cellStyle name="Normal 5 2 2 2 2 2 2 3 2 2 2 3 2" xfId="50806"/>
    <cellStyle name="Normal 5 2 2 2 2 2 2 3 2 2 2 4" xfId="36482"/>
    <cellStyle name="Normal 5 2 2 2 2 2 2 3 2 2 3" xfId="11269"/>
    <cellStyle name="Normal 5 2 2 2 2 2 2 3 2 2 3 2" xfId="25652"/>
    <cellStyle name="Normal 5 2 2 2 2 2 2 3 2 2 3 2 2" xfId="54387"/>
    <cellStyle name="Normal 5 2 2 2 2 2 2 3 2 2 3 3" xfId="40063"/>
    <cellStyle name="Normal 5 2 2 2 2 2 2 3 2 2 4" xfId="18489"/>
    <cellStyle name="Normal 5 2 2 2 2 2 2 3 2 2 4 2" xfId="47225"/>
    <cellStyle name="Normal 5 2 2 2 2 2 2 3 2 2 5" xfId="32901"/>
    <cellStyle name="Normal 5 2 2 2 2 2 2 3 2 3" xfId="5806"/>
    <cellStyle name="Normal 5 2 2 2 2 2 2 3 2 3 2" xfId="13066"/>
    <cellStyle name="Normal 5 2 2 2 2 2 2 3 2 3 2 2" xfId="27444"/>
    <cellStyle name="Normal 5 2 2 2 2 2 2 3 2 3 2 2 2" xfId="56178"/>
    <cellStyle name="Normal 5 2 2 2 2 2 2 3 2 3 2 3" xfId="41854"/>
    <cellStyle name="Normal 5 2 2 2 2 2 2 3 2 3 3" xfId="20281"/>
    <cellStyle name="Normal 5 2 2 2 2 2 2 3 2 3 3 2" xfId="49016"/>
    <cellStyle name="Normal 5 2 2 2 2 2 2 3 2 3 4" xfId="34692"/>
    <cellStyle name="Normal 5 2 2 2 2 2 2 3 2 4" xfId="9479"/>
    <cellStyle name="Normal 5 2 2 2 2 2 2 3 2 4 2" xfId="23862"/>
    <cellStyle name="Normal 5 2 2 2 2 2 2 3 2 4 2 2" xfId="52597"/>
    <cellStyle name="Normal 5 2 2 2 2 2 2 3 2 4 3" xfId="38273"/>
    <cellStyle name="Normal 5 2 2 2 2 2 2 3 2 5" xfId="16699"/>
    <cellStyle name="Normal 5 2 2 2 2 2 2 3 2 5 2" xfId="45435"/>
    <cellStyle name="Normal 5 2 2 2 2 2 2 3 2 6" xfId="31111"/>
    <cellStyle name="Normal 5 2 2 2 2 2 2 3 3" xfId="3041"/>
    <cellStyle name="Normal 5 2 2 2 2 2 2 3 3 2" xfId="6701"/>
    <cellStyle name="Normal 5 2 2 2 2 2 2 3 3 2 2" xfId="13961"/>
    <cellStyle name="Normal 5 2 2 2 2 2 2 3 3 2 2 2" xfId="28339"/>
    <cellStyle name="Normal 5 2 2 2 2 2 2 3 3 2 2 2 2" xfId="57073"/>
    <cellStyle name="Normal 5 2 2 2 2 2 2 3 3 2 2 3" xfId="42749"/>
    <cellStyle name="Normal 5 2 2 2 2 2 2 3 3 2 3" xfId="21176"/>
    <cellStyle name="Normal 5 2 2 2 2 2 2 3 3 2 3 2" xfId="49911"/>
    <cellStyle name="Normal 5 2 2 2 2 2 2 3 3 2 4" xfId="35587"/>
    <cellStyle name="Normal 5 2 2 2 2 2 2 3 3 3" xfId="10374"/>
    <cellStyle name="Normal 5 2 2 2 2 2 2 3 3 3 2" xfId="24757"/>
    <cellStyle name="Normal 5 2 2 2 2 2 2 3 3 3 2 2" xfId="53492"/>
    <cellStyle name="Normal 5 2 2 2 2 2 2 3 3 3 3" xfId="39168"/>
    <cellStyle name="Normal 5 2 2 2 2 2 2 3 3 4" xfId="17594"/>
    <cellStyle name="Normal 5 2 2 2 2 2 2 3 3 4 2" xfId="46330"/>
    <cellStyle name="Normal 5 2 2 2 2 2 2 3 3 5" xfId="32006"/>
    <cellStyle name="Normal 5 2 2 2 2 2 2 3 4" xfId="4906"/>
    <cellStyle name="Normal 5 2 2 2 2 2 2 3 4 2" xfId="12171"/>
    <cellStyle name="Normal 5 2 2 2 2 2 2 3 4 2 2" xfId="26549"/>
    <cellStyle name="Normal 5 2 2 2 2 2 2 3 4 2 2 2" xfId="55283"/>
    <cellStyle name="Normal 5 2 2 2 2 2 2 3 4 2 3" xfId="40959"/>
    <cellStyle name="Normal 5 2 2 2 2 2 2 3 4 3" xfId="19386"/>
    <cellStyle name="Normal 5 2 2 2 2 2 2 3 4 3 2" xfId="48121"/>
    <cellStyle name="Normal 5 2 2 2 2 2 2 3 4 4" xfId="33797"/>
    <cellStyle name="Normal 5 2 2 2 2 2 2 3 5" xfId="8578"/>
    <cellStyle name="Normal 5 2 2 2 2 2 2 3 5 2" xfId="22967"/>
    <cellStyle name="Normal 5 2 2 2 2 2 2 3 5 2 2" xfId="51702"/>
    <cellStyle name="Normal 5 2 2 2 2 2 2 3 5 3" xfId="37378"/>
    <cellStyle name="Normal 5 2 2 2 2 2 2 3 6" xfId="15804"/>
    <cellStyle name="Normal 5 2 2 2 2 2 2 3 6 2" xfId="44540"/>
    <cellStyle name="Normal 5 2 2 2 2 2 2 3 7" xfId="30216"/>
    <cellStyle name="Normal 5 2 2 2 2 2 2 4" xfId="1694"/>
    <cellStyle name="Normal 5 2 2 2 2 2 2 4 2" xfId="3490"/>
    <cellStyle name="Normal 5 2 2 2 2 2 2 4 2 2" xfId="7149"/>
    <cellStyle name="Normal 5 2 2 2 2 2 2 4 2 2 2" xfId="14409"/>
    <cellStyle name="Normal 5 2 2 2 2 2 2 4 2 2 2 2" xfId="28787"/>
    <cellStyle name="Normal 5 2 2 2 2 2 2 4 2 2 2 2 2" xfId="57521"/>
    <cellStyle name="Normal 5 2 2 2 2 2 2 4 2 2 2 3" xfId="43197"/>
    <cellStyle name="Normal 5 2 2 2 2 2 2 4 2 2 3" xfId="21624"/>
    <cellStyle name="Normal 5 2 2 2 2 2 2 4 2 2 3 2" xfId="50359"/>
    <cellStyle name="Normal 5 2 2 2 2 2 2 4 2 2 4" xfId="36035"/>
    <cellStyle name="Normal 5 2 2 2 2 2 2 4 2 3" xfId="10822"/>
    <cellStyle name="Normal 5 2 2 2 2 2 2 4 2 3 2" xfId="25205"/>
    <cellStyle name="Normal 5 2 2 2 2 2 2 4 2 3 2 2" xfId="53940"/>
    <cellStyle name="Normal 5 2 2 2 2 2 2 4 2 3 3" xfId="39616"/>
    <cellStyle name="Normal 5 2 2 2 2 2 2 4 2 4" xfId="18042"/>
    <cellStyle name="Normal 5 2 2 2 2 2 2 4 2 4 2" xfId="46778"/>
    <cellStyle name="Normal 5 2 2 2 2 2 2 4 2 5" xfId="32454"/>
    <cellStyle name="Normal 5 2 2 2 2 2 2 4 3" xfId="5359"/>
    <cellStyle name="Normal 5 2 2 2 2 2 2 4 3 2" xfId="12619"/>
    <cellStyle name="Normal 5 2 2 2 2 2 2 4 3 2 2" xfId="26997"/>
    <cellStyle name="Normal 5 2 2 2 2 2 2 4 3 2 2 2" xfId="55731"/>
    <cellStyle name="Normal 5 2 2 2 2 2 2 4 3 2 3" xfId="41407"/>
    <cellStyle name="Normal 5 2 2 2 2 2 2 4 3 3" xfId="19834"/>
    <cellStyle name="Normal 5 2 2 2 2 2 2 4 3 3 2" xfId="48569"/>
    <cellStyle name="Normal 5 2 2 2 2 2 2 4 3 4" xfId="34245"/>
    <cellStyle name="Normal 5 2 2 2 2 2 2 4 4" xfId="9032"/>
    <cellStyle name="Normal 5 2 2 2 2 2 2 4 4 2" xfId="23415"/>
    <cellStyle name="Normal 5 2 2 2 2 2 2 4 4 2 2" xfId="52150"/>
    <cellStyle name="Normal 5 2 2 2 2 2 2 4 4 3" xfId="37826"/>
    <cellStyle name="Normal 5 2 2 2 2 2 2 4 5" xfId="16252"/>
    <cellStyle name="Normal 5 2 2 2 2 2 2 4 5 2" xfId="44988"/>
    <cellStyle name="Normal 5 2 2 2 2 2 2 4 6" xfId="30664"/>
    <cellStyle name="Normal 5 2 2 2 2 2 2 5" xfId="2594"/>
    <cellStyle name="Normal 5 2 2 2 2 2 2 5 2" xfId="6254"/>
    <cellStyle name="Normal 5 2 2 2 2 2 2 5 2 2" xfId="13514"/>
    <cellStyle name="Normal 5 2 2 2 2 2 2 5 2 2 2" xfId="27892"/>
    <cellStyle name="Normal 5 2 2 2 2 2 2 5 2 2 2 2" xfId="56626"/>
    <cellStyle name="Normal 5 2 2 2 2 2 2 5 2 2 3" xfId="42302"/>
    <cellStyle name="Normal 5 2 2 2 2 2 2 5 2 3" xfId="20729"/>
    <cellStyle name="Normal 5 2 2 2 2 2 2 5 2 3 2" xfId="49464"/>
    <cellStyle name="Normal 5 2 2 2 2 2 2 5 2 4" xfId="35140"/>
    <cellStyle name="Normal 5 2 2 2 2 2 2 5 3" xfId="9927"/>
    <cellStyle name="Normal 5 2 2 2 2 2 2 5 3 2" xfId="24310"/>
    <cellStyle name="Normal 5 2 2 2 2 2 2 5 3 2 2" xfId="53045"/>
    <cellStyle name="Normal 5 2 2 2 2 2 2 5 3 3" xfId="38721"/>
    <cellStyle name="Normal 5 2 2 2 2 2 2 5 4" xfId="17147"/>
    <cellStyle name="Normal 5 2 2 2 2 2 2 5 4 2" xfId="45883"/>
    <cellStyle name="Normal 5 2 2 2 2 2 2 5 5" xfId="31559"/>
    <cellStyle name="Normal 5 2 2 2 2 2 2 6" xfId="4457"/>
    <cellStyle name="Normal 5 2 2 2 2 2 2 6 2" xfId="11724"/>
    <cellStyle name="Normal 5 2 2 2 2 2 2 6 2 2" xfId="26102"/>
    <cellStyle name="Normal 5 2 2 2 2 2 2 6 2 2 2" xfId="54836"/>
    <cellStyle name="Normal 5 2 2 2 2 2 2 6 2 3" xfId="40512"/>
    <cellStyle name="Normal 5 2 2 2 2 2 2 6 3" xfId="18939"/>
    <cellStyle name="Normal 5 2 2 2 2 2 2 6 3 2" xfId="47674"/>
    <cellStyle name="Normal 5 2 2 2 2 2 2 6 4" xfId="33350"/>
    <cellStyle name="Normal 5 2 2 2 2 2 2 7" xfId="8128"/>
    <cellStyle name="Normal 5 2 2 2 2 2 2 7 2" xfId="22520"/>
    <cellStyle name="Normal 5 2 2 2 2 2 2 7 2 2" xfId="51255"/>
    <cellStyle name="Normal 5 2 2 2 2 2 2 7 3" xfId="36931"/>
    <cellStyle name="Normal 5 2 2 2 2 2 2 8" xfId="15357"/>
    <cellStyle name="Normal 5 2 2 2 2 2 2 8 2" xfId="44093"/>
    <cellStyle name="Normal 5 2 2 2 2 2 2 9" xfId="29769"/>
    <cellStyle name="Normal 5 2 2 2 2 2 3" xfId="825"/>
    <cellStyle name="Normal 5 2 2 2 2 2 3 2" xfId="1274"/>
    <cellStyle name="Normal 5 2 2 2 2 2 3 2 2" xfId="2257"/>
    <cellStyle name="Normal 5 2 2 2 2 2 3 2 2 2" xfId="4049"/>
    <cellStyle name="Normal 5 2 2 2 2 2 3 2 2 2 2" xfId="7708"/>
    <cellStyle name="Normal 5 2 2 2 2 2 3 2 2 2 2 2" xfId="14968"/>
    <cellStyle name="Normal 5 2 2 2 2 2 3 2 2 2 2 2 2" xfId="29346"/>
    <cellStyle name="Normal 5 2 2 2 2 2 3 2 2 2 2 2 2 2" xfId="58080"/>
    <cellStyle name="Normal 5 2 2 2 2 2 3 2 2 2 2 2 3" xfId="43756"/>
    <cellStyle name="Normal 5 2 2 2 2 2 3 2 2 2 2 3" xfId="22183"/>
    <cellStyle name="Normal 5 2 2 2 2 2 3 2 2 2 2 3 2" xfId="50918"/>
    <cellStyle name="Normal 5 2 2 2 2 2 3 2 2 2 2 4" xfId="36594"/>
    <cellStyle name="Normal 5 2 2 2 2 2 3 2 2 2 3" xfId="11381"/>
    <cellStyle name="Normal 5 2 2 2 2 2 3 2 2 2 3 2" xfId="25764"/>
    <cellStyle name="Normal 5 2 2 2 2 2 3 2 2 2 3 2 2" xfId="54499"/>
    <cellStyle name="Normal 5 2 2 2 2 2 3 2 2 2 3 3" xfId="40175"/>
    <cellStyle name="Normal 5 2 2 2 2 2 3 2 2 2 4" xfId="18601"/>
    <cellStyle name="Normal 5 2 2 2 2 2 3 2 2 2 4 2" xfId="47337"/>
    <cellStyle name="Normal 5 2 2 2 2 2 3 2 2 2 5" xfId="33013"/>
    <cellStyle name="Normal 5 2 2 2 2 2 3 2 2 3" xfId="5918"/>
    <cellStyle name="Normal 5 2 2 2 2 2 3 2 2 3 2" xfId="13178"/>
    <cellStyle name="Normal 5 2 2 2 2 2 3 2 2 3 2 2" xfId="27556"/>
    <cellStyle name="Normal 5 2 2 2 2 2 3 2 2 3 2 2 2" xfId="56290"/>
    <cellStyle name="Normal 5 2 2 2 2 2 3 2 2 3 2 3" xfId="41966"/>
    <cellStyle name="Normal 5 2 2 2 2 2 3 2 2 3 3" xfId="20393"/>
    <cellStyle name="Normal 5 2 2 2 2 2 3 2 2 3 3 2" xfId="49128"/>
    <cellStyle name="Normal 5 2 2 2 2 2 3 2 2 3 4" xfId="34804"/>
    <cellStyle name="Normal 5 2 2 2 2 2 3 2 2 4" xfId="9591"/>
    <cellStyle name="Normal 5 2 2 2 2 2 3 2 2 4 2" xfId="23974"/>
    <cellStyle name="Normal 5 2 2 2 2 2 3 2 2 4 2 2" xfId="52709"/>
    <cellStyle name="Normal 5 2 2 2 2 2 3 2 2 4 3" xfId="38385"/>
    <cellStyle name="Normal 5 2 2 2 2 2 3 2 2 5" xfId="16811"/>
    <cellStyle name="Normal 5 2 2 2 2 2 3 2 2 5 2" xfId="45547"/>
    <cellStyle name="Normal 5 2 2 2 2 2 3 2 2 6" xfId="31223"/>
    <cellStyle name="Normal 5 2 2 2 2 2 3 2 3" xfId="3153"/>
    <cellStyle name="Normal 5 2 2 2 2 2 3 2 3 2" xfId="6813"/>
    <cellStyle name="Normal 5 2 2 2 2 2 3 2 3 2 2" xfId="14073"/>
    <cellStyle name="Normal 5 2 2 2 2 2 3 2 3 2 2 2" xfId="28451"/>
    <cellStyle name="Normal 5 2 2 2 2 2 3 2 3 2 2 2 2" xfId="57185"/>
    <cellStyle name="Normal 5 2 2 2 2 2 3 2 3 2 2 3" xfId="42861"/>
    <cellStyle name="Normal 5 2 2 2 2 2 3 2 3 2 3" xfId="21288"/>
    <cellStyle name="Normal 5 2 2 2 2 2 3 2 3 2 3 2" xfId="50023"/>
    <cellStyle name="Normal 5 2 2 2 2 2 3 2 3 2 4" xfId="35699"/>
    <cellStyle name="Normal 5 2 2 2 2 2 3 2 3 3" xfId="10486"/>
    <cellStyle name="Normal 5 2 2 2 2 2 3 2 3 3 2" xfId="24869"/>
    <cellStyle name="Normal 5 2 2 2 2 2 3 2 3 3 2 2" xfId="53604"/>
    <cellStyle name="Normal 5 2 2 2 2 2 3 2 3 3 3" xfId="39280"/>
    <cellStyle name="Normal 5 2 2 2 2 2 3 2 3 4" xfId="17706"/>
    <cellStyle name="Normal 5 2 2 2 2 2 3 2 3 4 2" xfId="46442"/>
    <cellStyle name="Normal 5 2 2 2 2 2 3 2 3 5" xfId="32118"/>
    <cellStyle name="Normal 5 2 2 2 2 2 3 2 4" xfId="5018"/>
    <cellStyle name="Normal 5 2 2 2 2 2 3 2 4 2" xfId="12283"/>
    <cellStyle name="Normal 5 2 2 2 2 2 3 2 4 2 2" xfId="26661"/>
    <cellStyle name="Normal 5 2 2 2 2 2 3 2 4 2 2 2" xfId="55395"/>
    <cellStyle name="Normal 5 2 2 2 2 2 3 2 4 2 3" xfId="41071"/>
    <cellStyle name="Normal 5 2 2 2 2 2 3 2 4 3" xfId="19498"/>
    <cellStyle name="Normal 5 2 2 2 2 2 3 2 4 3 2" xfId="48233"/>
    <cellStyle name="Normal 5 2 2 2 2 2 3 2 4 4" xfId="33909"/>
    <cellStyle name="Normal 5 2 2 2 2 2 3 2 5" xfId="8690"/>
    <cellStyle name="Normal 5 2 2 2 2 2 3 2 5 2" xfId="23079"/>
    <cellStyle name="Normal 5 2 2 2 2 2 3 2 5 2 2" xfId="51814"/>
    <cellStyle name="Normal 5 2 2 2 2 2 3 2 5 3" xfId="37490"/>
    <cellStyle name="Normal 5 2 2 2 2 2 3 2 6" xfId="15916"/>
    <cellStyle name="Normal 5 2 2 2 2 2 3 2 6 2" xfId="44652"/>
    <cellStyle name="Normal 5 2 2 2 2 2 3 2 7" xfId="30328"/>
    <cellStyle name="Normal 5 2 2 2 2 2 3 3" xfId="1810"/>
    <cellStyle name="Normal 5 2 2 2 2 2 3 3 2" xfId="3602"/>
    <cellStyle name="Normal 5 2 2 2 2 2 3 3 2 2" xfId="7261"/>
    <cellStyle name="Normal 5 2 2 2 2 2 3 3 2 2 2" xfId="14521"/>
    <cellStyle name="Normal 5 2 2 2 2 2 3 3 2 2 2 2" xfId="28899"/>
    <cellStyle name="Normal 5 2 2 2 2 2 3 3 2 2 2 2 2" xfId="57633"/>
    <cellStyle name="Normal 5 2 2 2 2 2 3 3 2 2 2 3" xfId="43309"/>
    <cellStyle name="Normal 5 2 2 2 2 2 3 3 2 2 3" xfId="21736"/>
    <cellStyle name="Normal 5 2 2 2 2 2 3 3 2 2 3 2" xfId="50471"/>
    <cellStyle name="Normal 5 2 2 2 2 2 3 3 2 2 4" xfId="36147"/>
    <cellStyle name="Normal 5 2 2 2 2 2 3 3 2 3" xfId="10934"/>
    <cellStyle name="Normal 5 2 2 2 2 2 3 3 2 3 2" xfId="25317"/>
    <cellStyle name="Normal 5 2 2 2 2 2 3 3 2 3 2 2" xfId="54052"/>
    <cellStyle name="Normal 5 2 2 2 2 2 3 3 2 3 3" xfId="39728"/>
    <cellStyle name="Normal 5 2 2 2 2 2 3 3 2 4" xfId="18154"/>
    <cellStyle name="Normal 5 2 2 2 2 2 3 3 2 4 2" xfId="46890"/>
    <cellStyle name="Normal 5 2 2 2 2 2 3 3 2 5" xfId="32566"/>
    <cellStyle name="Normal 5 2 2 2 2 2 3 3 3" xfId="5471"/>
    <cellStyle name="Normal 5 2 2 2 2 2 3 3 3 2" xfId="12731"/>
    <cellStyle name="Normal 5 2 2 2 2 2 3 3 3 2 2" xfId="27109"/>
    <cellStyle name="Normal 5 2 2 2 2 2 3 3 3 2 2 2" xfId="55843"/>
    <cellStyle name="Normal 5 2 2 2 2 2 3 3 3 2 3" xfId="41519"/>
    <cellStyle name="Normal 5 2 2 2 2 2 3 3 3 3" xfId="19946"/>
    <cellStyle name="Normal 5 2 2 2 2 2 3 3 3 3 2" xfId="48681"/>
    <cellStyle name="Normal 5 2 2 2 2 2 3 3 3 4" xfId="34357"/>
    <cellStyle name="Normal 5 2 2 2 2 2 3 3 4" xfId="9144"/>
    <cellStyle name="Normal 5 2 2 2 2 2 3 3 4 2" xfId="23527"/>
    <cellStyle name="Normal 5 2 2 2 2 2 3 3 4 2 2" xfId="52262"/>
    <cellStyle name="Normal 5 2 2 2 2 2 3 3 4 3" xfId="37938"/>
    <cellStyle name="Normal 5 2 2 2 2 2 3 3 5" xfId="16364"/>
    <cellStyle name="Normal 5 2 2 2 2 2 3 3 5 2" xfId="45100"/>
    <cellStyle name="Normal 5 2 2 2 2 2 3 3 6" xfId="30776"/>
    <cellStyle name="Normal 5 2 2 2 2 2 3 4" xfId="2706"/>
    <cellStyle name="Normal 5 2 2 2 2 2 3 4 2" xfId="6366"/>
    <cellStyle name="Normal 5 2 2 2 2 2 3 4 2 2" xfId="13626"/>
    <cellStyle name="Normal 5 2 2 2 2 2 3 4 2 2 2" xfId="28004"/>
    <cellStyle name="Normal 5 2 2 2 2 2 3 4 2 2 2 2" xfId="56738"/>
    <cellStyle name="Normal 5 2 2 2 2 2 3 4 2 2 3" xfId="42414"/>
    <cellStyle name="Normal 5 2 2 2 2 2 3 4 2 3" xfId="20841"/>
    <cellStyle name="Normal 5 2 2 2 2 2 3 4 2 3 2" xfId="49576"/>
    <cellStyle name="Normal 5 2 2 2 2 2 3 4 2 4" xfId="35252"/>
    <cellStyle name="Normal 5 2 2 2 2 2 3 4 3" xfId="10039"/>
    <cellStyle name="Normal 5 2 2 2 2 2 3 4 3 2" xfId="24422"/>
    <cellStyle name="Normal 5 2 2 2 2 2 3 4 3 2 2" xfId="53157"/>
    <cellStyle name="Normal 5 2 2 2 2 2 3 4 3 3" xfId="38833"/>
    <cellStyle name="Normal 5 2 2 2 2 2 3 4 4" xfId="17259"/>
    <cellStyle name="Normal 5 2 2 2 2 2 3 4 4 2" xfId="45995"/>
    <cellStyle name="Normal 5 2 2 2 2 2 3 4 5" xfId="31671"/>
    <cellStyle name="Normal 5 2 2 2 2 2 3 5" xfId="4570"/>
    <cellStyle name="Normal 5 2 2 2 2 2 3 5 2" xfId="11836"/>
    <cellStyle name="Normal 5 2 2 2 2 2 3 5 2 2" xfId="26214"/>
    <cellStyle name="Normal 5 2 2 2 2 2 3 5 2 2 2" xfId="54948"/>
    <cellStyle name="Normal 5 2 2 2 2 2 3 5 2 3" xfId="40624"/>
    <cellStyle name="Normal 5 2 2 2 2 2 3 5 3" xfId="19051"/>
    <cellStyle name="Normal 5 2 2 2 2 2 3 5 3 2" xfId="47786"/>
    <cellStyle name="Normal 5 2 2 2 2 2 3 5 4" xfId="33462"/>
    <cellStyle name="Normal 5 2 2 2 2 2 3 6" xfId="8243"/>
    <cellStyle name="Normal 5 2 2 2 2 2 3 6 2" xfId="22632"/>
    <cellStyle name="Normal 5 2 2 2 2 2 3 6 2 2" xfId="51367"/>
    <cellStyle name="Normal 5 2 2 2 2 2 3 6 3" xfId="37043"/>
    <cellStyle name="Normal 5 2 2 2 2 2 3 7" xfId="15469"/>
    <cellStyle name="Normal 5 2 2 2 2 2 3 7 2" xfId="44205"/>
    <cellStyle name="Normal 5 2 2 2 2 2 3 8" xfId="29881"/>
    <cellStyle name="Normal 5 2 2 2 2 2 4" xfId="1050"/>
    <cellStyle name="Normal 5 2 2 2 2 2 4 2" xfId="2033"/>
    <cellStyle name="Normal 5 2 2 2 2 2 4 2 2" xfId="3825"/>
    <cellStyle name="Normal 5 2 2 2 2 2 4 2 2 2" xfId="7484"/>
    <cellStyle name="Normal 5 2 2 2 2 2 4 2 2 2 2" xfId="14744"/>
    <cellStyle name="Normal 5 2 2 2 2 2 4 2 2 2 2 2" xfId="29122"/>
    <cellStyle name="Normal 5 2 2 2 2 2 4 2 2 2 2 2 2" xfId="57856"/>
    <cellStyle name="Normal 5 2 2 2 2 2 4 2 2 2 2 3" xfId="43532"/>
    <cellStyle name="Normal 5 2 2 2 2 2 4 2 2 2 3" xfId="21959"/>
    <cellStyle name="Normal 5 2 2 2 2 2 4 2 2 2 3 2" xfId="50694"/>
    <cellStyle name="Normal 5 2 2 2 2 2 4 2 2 2 4" xfId="36370"/>
    <cellStyle name="Normal 5 2 2 2 2 2 4 2 2 3" xfId="11157"/>
    <cellStyle name="Normal 5 2 2 2 2 2 4 2 2 3 2" xfId="25540"/>
    <cellStyle name="Normal 5 2 2 2 2 2 4 2 2 3 2 2" xfId="54275"/>
    <cellStyle name="Normal 5 2 2 2 2 2 4 2 2 3 3" xfId="39951"/>
    <cellStyle name="Normal 5 2 2 2 2 2 4 2 2 4" xfId="18377"/>
    <cellStyle name="Normal 5 2 2 2 2 2 4 2 2 4 2" xfId="47113"/>
    <cellStyle name="Normal 5 2 2 2 2 2 4 2 2 5" xfId="32789"/>
    <cellStyle name="Normal 5 2 2 2 2 2 4 2 3" xfId="5694"/>
    <cellStyle name="Normal 5 2 2 2 2 2 4 2 3 2" xfId="12954"/>
    <cellStyle name="Normal 5 2 2 2 2 2 4 2 3 2 2" xfId="27332"/>
    <cellStyle name="Normal 5 2 2 2 2 2 4 2 3 2 2 2" xfId="56066"/>
    <cellStyle name="Normal 5 2 2 2 2 2 4 2 3 2 3" xfId="41742"/>
    <cellStyle name="Normal 5 2 2 2 2 2 4 2 3 3" xfId="20169"/>
    <cellStyle name="Normal 5 2 2 2 2 2 4 2 3 3 2" xfId="48904"/>
    <cellStyle name="Normal 5 2 2 2 2 2 4 2 3 4" xfId="34580"/>
    <cellStyle name="Normal 5 2 2 2 2 2 4 2 4" xfId="9367"/>
    <cellStyle name="Normal 5 2 2 2 2 2 4 2 4 2" xfId="23750"/>
    <cellStyle name="Normal 5 2 2 2 2 2 4 2 4 2 2" xfId="52485"/>
    <cellStyle name="Normal 5 2 2 2 2 2 4 2 4 3" xfId="38161"/>
    <cellStyle name="Normal 5 2 2 2 2 2 4 2 5" xfId="16587"/>
    <cellStyle name="Normal 5 2 2 2 2 2 4 2 5 2" xfId="45323"/>
    <cellStyle name="Normal 5 2 2 2 2 2 4 2 6" xfId="30999"/>
    <cellStyle name="Normal 5 2 2 2 2 2 4 3" xfId="2929"/>
    <cellStyle name="Normal 5 2 2 2 2 2 4 3 2" xfId="6589"/>
    <cellStyle name="Normal 5 2 2 2 2 2 4 3 2 2" xfId="13849"/>
    <cellStyle name="Normal 5 2 2 2 2 2 4 3 2 2 2" xfId="28227"/>
    <cellStyle name="Normal 5 2 2 2 2 2 4 3 2 2 2 2" xfId="56961"/>
    <cellStyle name="Normal 5 2 2 2 2 2 4 3 2 2 3" xfId="42637"/>
    <cellStyle name="Normal 5 2 2 2 2 2 4 3 2 3" xfId="21064"/>
    <cellStyle name="Normal 5 2 2 2 2 2 4 3 2 3 2" xfId="49799"/>
    <cellStyle name="Normal 5 2 2 2 2 2 4 3 2 4" xfId="35475"/>
    <cellStyle name="Normal 5 2 2 2 2 2 4 3 3" xfId="10262"/>
    <cellStyle name="Normal 5 2 2 2 2 2 4 3 3 2" xfId="24645"/>
    <cellStyle name="Normal 5 2 2 2 2 2 4 3 3 2 2" xfId="53380"/>
    <cellStyle name="Normal 5 2 2 2 2 2 4 3 3 3" xfId="39056"/>
    <cellStyle name="Normal 5 2 2 2 2 2 4 3 4" xfId="17482"/>
    <cellStyle name="Normal 5 2 2 2 2 2 4 3 4 2" xfId="46218"/>
    <cellStyle name="Normal 5 2 2 2 2 2 4 3 5" xfId="31894"/>
    <cellStyle name="Normal 5 2 2 2 2 2 4 4" xfId="4794"/>
    <cellStyle name="Normal 5 2 2 2 2 2 4 4 2" xfId="12059"/>
    <cellStyle name="Normal 5 2 2 2 2 2 4 4 2 2" xfId="26437"/>
    <cellStyle name="Normal 5 2 2 2 2 2 4 4 2 2 2" xfId="55171"/>
    <cellStyle name="Normal 5 2 2 2 2 2 4 4 2 3" xfId="40847"/>
    <cellStyle name="Normal 5 2 2 2 2 2 4 4 3" xfId="19274"/>
    <cellStyle name="Normal 5 2 2 2 2 2 4 4 3 2" xfId="48009"/>
    <cellStyle name="Normal 5 2 2 2 2 2 4 4 4" xfId="33685"/>
    <cellStyle name="Normal 5 2 2 2 2 2 4 5" xfId="8466"/>
    <cellStyle name="Normal 5 2 2 2 2 2 4 5 2" xfId="22855"/>
    <cellStyle name="Normal 5 2 2 2 2 2 4 5 2 2" xfId="51590"/>
    <cellStyle name="Normal 5 2 2 2 2 2 4 5 3" xfId="37266"/>
    <cellStyle name="Normal 5 2 2 2 2 2 4 6" xfId="15692"/>
    <cellStyle name="Normal 5 2 2 2 2 2 4 6 2" xfId="44428"/>
    <cellStyle name="Normal 5 2 2 2 2 2 4 7" xfId="30104"/>
    <cellStyle name="Normal 5 2 2 2 2 2 5" xfId="1574"/>
    <cellStyle name="Normal 5 2 2 2 2 2 5 2" xfId="3378"/>
    <cellStyle name="Normal 5 2 2 2 2 2 5 2 2" xfId="7037"/>
    <cellStyle name="Normal 5 2 2 2 2 2 5 2 2 2" xfId="14297"/>
    <cellStyle name="Normal 5 2 2 2 2 2 5 2 2 2 2" xfId="28675"/>
    <cellStyle name="Normal 5 2 2 2 2 2 5 2 2 2 2 2" xfId="57409"/>
    <cellStyle name="Normal 5 2 2 2 2 2 5 2 2 2 3" xfId="43085"/>
    <cellStyle name="Normal 5 2 2 2 2 2 5 2 2 3" xfId="21512"/>
    <cellStyle name="Normal 5 2 2 2 2 2 5 2 2 3 2" xfId="50247"/>
    <cellStyle name="Normal 5 2 2 2 2 2 5 2 2 4" xfId="35923"/>
    <cellStyle name="Normal 5 2 2 2 2 2 5 2 3" xfId="10710"/>
    <cellStyle name="Normal 5 2 2 2 2 2 5 2 3 2" xfId="25093"/>
    <cellStyle name="Normal 5 2 2 2 2 2 5 2 3 2 2" xfId="53828"/>
    <cellStyle name="Normal 5 2 2 2 2 2 5 2 3 3" xfId="39504"/>
    <cellStyle name="Normal 5 2 2 2 2 2 5 2 4" xfId="17930"/>
    <cellStyle name="Normal 5 2 2 2 2 2 5 2 4 2" xfId="46666"/>
    <cellStyle name="Normal 5 2 2 2 2 2 5 2 5" xfId="32342"/>
    <cellStyle name="Normal 5 2 2 2 2 2 5 3" xfId="5247"/>
    <cellStyle name="Normal 5 2 2 2 2 2 5 3 2" xfId="12507"/>
    <cellStyle name="Normal 5 2 2 2 2 2 5 3 2 2" xfId="26885"/>
    <cellStyle name="Normal 5 2 2 2 2 2 5 3 2 2 2" xfId="55619"/>
    <cellStyle name="Normal 5 2 2 2 2 2 5 3 2 3" xfId="41295"/>
    <cellStyle name="Normal 5 2 2 2 2 2 5 3 3" xfId="19722"/>
    <cellStyle name="Normal 5 2 2 2 2 2 5 3 3 2" xfId="48457"/>
    <cellStyle name="Normal 5 2 2 2 2 2 5 3 4" xfId="34133"/>
    <cellStyle name="Normal 5 2 2 2 2 2 5 4" xfId="8920"/>
    <cellStyle name="Normal 5 2 2 2 2 2 5 4 2" xfId="23303"/>
    <cellStyle name="Normal 5 2 2 2 2 2 5 4 2 2" xfId="52038"/>
    <cellStyle name="Normal 5 2 2 2 2 2 5 4 3" xfId="37714"/>
    <cellStyle name="Normal 5 2 2 2 2 2 5 5" xfId="16140"/>
    <cellStyle name="Normal 5 2 2 2 2 2 5 5 2" xfId="44876"/>
    <cellStyle name="Normal 5 2 2 2 2 2 5 6" xfId="30552"/>
    <cellStyle name="Normal 5 2 2 2 2 2 6" xfId="2482"/>
    <cellStyle name="Normal 5 2 2 2 2 2 6 2" xfId="6142"/>
    <cellStyle name="Normal 5 2 2 2 2 2 6 2 2" xfId="13402"/>
    <cellStyle name="Normal 5 2 2 2 2 2 6 2 2 2" xfId="27780"/>
    <cellStyle name="Normal 5 2 2 2 2 2 6 2 2 2 2" xfId="56514"/>
    <cellStyle name="Normal 5 2 2 2 2 2 6 2 2 3" xfId="42190"/>
    <cellStyle name="Normal 5 2 2 2 2 2 6 2 3" xfId="20617"/>
    <cellStyle name="Normal 5 2 2 2 2 2 6 2 3 2" xfId="49352"/>
    <cellStyle name="Normal 5 2 2 2 2 2 6 2 4" xfId="35028"/>
    <cellStyle name="Normal 5 2 2 2 2 2 6 3" xfId="9815"/>
    <cellStyle name="Normal 5 2 2 2 2 2 6 3 2" xfId="24198"/>
    <cellStyle name="Normal 5 2 2 2 2 2 6 3 2 2" xfId="52933"/>
    <cellStyle name="Normal 5 2 2 2 2 2 6 3 3" xfId="38609"/>
    <cellStyle name="Normal 5 2 2 2 2 2 6 4" xfId="17035"/>
    <cellStyle name="Normal 5 2 2 2 2 2 6 4 2" xfId="45771"/>
    <cellStyle name="Normal 5 2 2 2 2 2 6 5" xfId="31447"/>
    <cellStyle name="Normal 5 2 2 2 2 2 7" xfId="4341"/>
    <cellStyle name="Normal 5 2 2 2 2 2 7 2" xfId="11611"/>
    <cellStyle name="Normal 5 2 2 2 2 2 7 2 2" xfId="25990"/>
    <cellStyle name="Normal 5 2 2 2 2 2 7 2 2 2" xfId="54724"/>
    <cellStyle name="Normal 5 2 2 2 2 2 7 2 3" xfId="40400"/>
    <cellStyle name="Normal 5 2 2 2 2 2 7 3" xfId="18827"/>
    <cellStyle name="Normal 5 2 2 2 2 2 7 3 2" xfId="47562"/>
    <cellStyle name="Normal 5 2 2 2 2 2 7 4" xfId="33238"/>
    <cellStyle name="Normal 5 2 2 2 2 2 8" xfId="8010"/>
    <cellStyle name="Normal 5 2 2 2 2 2 8 2" xfId="22408"/>
    <cellStyle name="Normal 5 2 2 2 2 2 8 2 2" xfId="51143"/>
    <cellStyle name="Normal 5 2 2 2 2 2 8 3" xfId="36819"/>
    <cellStyle name="Normal 5 2 2 2 2 2 9" xfId="15245"/>
    <cellStyle name="Normal 5 2 2 2 2 2 9 2" xfId="43981"/>
    <cellStyle name="Normal 5 2 2 2 2 3" xfId="606"/>
    <cellStyle name="Normal 5 2 2 2 2 3 2" xfId="883"/>
    <cellStyle name="Normal 5 2 2 2 2 3 2 2" xfId="1330"/>
    <cellStyle name="Normal 5 2 2 2 2 3 2 2 2" xfId="2313"/>
    <cellStyle name="Normal 5 2 2 2 2 3 2 2 2 2" xfId="4105"/>
    <cellStyle name="Normal 5 2 2 2 2 3 2 2 2 2 2" xfId="7764"/>
    <cellStyle name="Normal 5 2 2 2 2 3 2 2 2 2 2 2" xfId="15024"/>
    <cellStyle name="Normal 5 2 2 2 2 3 2 2 2 2 2 2 2" xfId="29402"/>
    <cellStyle name="Normal 5 2 2 2 2 3 2 2 2 2 2 2 2 2" xfId="58136"/>
    <cellStyle name="Normal 5 2 2 2 2 3 2 2 2 2 2 2 3" xfId="43812"/>
    <cellStyle name="Normal 5 2 2 2 2 3 2 2 2 2 2 3" xfId="22239"/>
    <cellStyle name="Normal 5 2 2 2 2 3 2 2 2 2 2 3 2" xfId="50974"/>
    <cellStyle name="Normal 5 2 2 2 2 3 2 2 2 2 2 4" xfId="36650"/>
    <cellStyle name="Normal 5 2 2 2 2 3 2 2 2 2 3" xfId="11437"/>
    <cellStyle name="Normal 5 2 2 2 2 3 2 2 2 2 3 2" xfId="25820"/>
    <cellStyle name="Normal 5 2 2 2 2 3 2 2 2 2 3 2 2" xfId="54555"/>
    <cellStyle name="Normal 5 2 2 2 2 3 2 2 2 2 3 3" xfId="40231"/>
    <cellStyle name="Normal 5 2 2 2 2 3 2 2 2 2 4" xfId="18657"/>
    <cellStyle name="Normal 5 2 2 2 2 3 2 2 2 2 4 2" xfId="47393"/>
    <cellStyle name="Normal 5 2 2 2 2 3 2 2 2 2 5" xfId="33069"/>
    <cellStyle name="Normal 5 2 2 2 2 3 2 2 2 3" xfId="5974"/>
    <cellStyle name="Normal 5 2 2 2 2 3 2 2 2 3 2" xfId="13234"/>
    <cellStyle name="Normal 5 2 2 2 2 3 2 2 2 3 2 2" xfId="27612"/>
    <cellStyle name="Normal 5 2 2 2 2 3 2 2 2 3 2 2 2" xfId="56346"/>
    <cellStyle name="Normal 5 2 2 2 2 3 2 2 2 3 2 3" xfId="42022"/>
    <cellStyle name="Normal 5 2 2 2 2 3 2 2 2 3 3" xfId="20449"/>
    <cellStyle name="Normal 5 2 2 2 2 3 2 2 2 3 3 2" xfId="49184"/>
    <cellStyle name="Normal 5 2 2 2 2 3 2 2 2 3 4" xfId="34860"/>
    <cellStyle name="Normal 5 2 2 2 2 3 2 2 2 4" xfId="9647"/>
    <cellStyle name="Normal 5 2 2 2 2 3 2 2 2 4 2" xfId="24030"/>
    <cellStyle name="Normal 5 2 2 2 2 3 2 2 2 4 2 2" xfId="52765"/>
    <cellStyle name="Normal 5 2 2 2 2 3 2 2 2 4 3" xfId="38441"/>
    <cellStyle name="Normal 5 2 2 2 2 3 2 2 2 5" xfId="16867"/>
    <cellStyle name="Normal 5 2 2 2 2 3 2 2 2 5 2" xfId="45603"/>
    <cellStyle name="Normal 5 2 2 2 2 3 2 2 2 6" xfId="31279"/>
    <cellStyle name="Normal 5 2 2 2 2 3 2 2 3" xfId="3209"/>
    <cellStyle name="Normal 5 2 2 2 2 3 2 2 3 2" xfId="6869"/>
    <cellStyle name="Normal 5 2 2 2 2 3 2 2 3 2 2" xfId="14129"/>
    <cellStyle name="Normal 5 2 2 2 2 3 2 2 3 2 2 2" xfId="28507"/>
    <cellStyle name="Normal 5 2 2 2 2 3 2 2 3 2 2 2 2" xfId="57241"/>
    <cellStyle name="Normal 5 2 2 2 2 3 2 2 3 2 2 3" xfId="42917"/>
    <cellStyle name="Normal 5 2 2 2 2 3 2 2 3 2 3" xfId="21344"/>
    <cellStyle name="Normal 5 2 2 2 2 3 2 2 3 2 3 2" xfId="50079"/>
    <cellStyle name="Normal 5 2 2 2 2 3 2 2 3 2 4" xfId="35755"/>
    <cellStyle name="Normal 5 2 2 2 2 3 2 2 3 3" xfId="10542"/>
    <cellStyle name="Normal 5 2 2 2 2 3 2 2 3 3 2" xfId="24925"/>
    <cellStyle name="Normal 5 2 2 2 2 3 2 2 3 3 2 2" xfId="53660"/>
    <cellStyle name="Normal 5 2 2 2 2 3 2 2 3 3 3" xfId="39336"/>
    <cellStyle name="Normal 5 2 2 2 2 3 2 2 3 4" xfId="17762"/>
    <cellStyle name="Normal 5 2 2 2 2 3 2 2 3 4 2" xfId="46498"/>
    <cellStyle name="Normal 5 2 2 2 2 3 2 2 3 5" xfId="32174"/>
    <cellStyle name="Normal 5 2 2 2 2 3 2 2 4" xfId="5074"/>
    <cellStyle name="Normal 5 2 2 2 2 3 2 2 4 2" xfId="12339"/>
    <cellStyle name="Normal 5 2 2 2 2 3 2 2 4 2 2" xfId="26717"/>
    <cellStyle name="Normal 5 2 2 2 2 3 2 2 4 2 2 2" xfId="55451"/>
    <cellStyle name="Normal 5 2 2 2 2 3 2 2 4 2 3" xfId="41127"/>
    <cellStyle name="Normal 5 2 2 2 2 3 2 2 4 3" xfId="19554"/>
    <cellStyle name="Normal 5 2 2 2 2 3 2 2 4 3 2" xfId="48289"/>
    <cellStyle name="Normal 5 2 2 2 2 3 2 2 4 4" xfId="33965"/>
    <cellStyle name="Normal 5 2 2 2 2 3 2 2 5" xfId="8746"/>
    <cellStyle name="Normal 5 2 2 2 2 3 2 2 5 2" xfId="23135"/>
    <cellStyle name="Normal 5 2 2 2 2 3 2 2 5 2 2" xfId="51870"/>
    <cellStyle name="Normal 5 2 2 2 2 3 2 2 5 3" xfId="37546"/>
    <cellStyle name="Normal 5 2 2 2 2 3 2 2 6" xfId="15972"/>
    <cellStyle name="Normal 5 2 2 2 2 3 2 2 6 2" xfId="44708"/>
    <cellStyle name="Normal 5 2 2 2 2 3 2 2 7" xfId="30384"/>
    <cellStyle name="Normal 5 2 2 2 2 3 2 3" xfId="1866"/>
    <cellStyle name="Normal 5 2 2 2 2 3 2 3 2" xfId="3658"/>
    <cellStyle name="Normal 5 2 2 2 2 3 2 3 2 2" xfId="7317"/>
    <cellStyle name="Normal 5 2 2 2 2 3 2 3 2 2 2" xfId="14577"/>
    <cellStyle name="Normal 5 2 2 2 2 3 2 3 2 2 2 2" xfId="28955"/>
    <cellStyle name="Normal 5 2 2 2 2 3 2 3 2 2 2 2 2" xfId="57689"/>
    <cellStyle name="Normal 5 2 2 2 2 3 2 3 2 2 2 3" xfId="43365"/>
    <cellStyle name="Normal 5 2 2 2 2 3 2 3 2 2 3" xfId="21792"/>
    <cellStyle name="Normal 5 2 2 2 2 3 2 3 2 2 3 2" xfId="50527"/>
    <cellStyle name="Normal 5 2 2 2 2 3 2 3 2 2 4" xfId="36203"/>
    <cellStyle name="Normal 5 2 2 2 2 3 2 3 2 3" xfId="10990"/>
    <cellStyle name="Normal 5 2 2 2 2 3 2 3 2 3 2" xfId="25373"/>
    <cellStyle name="Normal 5 2 2 2 2 3 2 3 2 3 2 2" xfId="54108"/>
    <cellStyle name="Normal 5 2 2 2 2 3 2 3 2 3 3" xfId="39784"/>
    <cellStyle name="Normal 5 2 2 2 2 3 2 3 2 4" xfId="18210"/>
    <cellStyle name="Normal 5 2 2 2 2 3 2 3 2 4 2" xfId="46946"/>
    <cellStyle name="Normal 5 2 2 2 2 3 2 3 2 5" xfId="32622"/>
    <cellStyle name="Normal 5 2 2 2 2 3 2 3 3" xfId="5527"/>
    <cellStyle name="Normal 5 2 2 2 2 3 2 3 3 2" xfId="12787"/>
    <cellStyle name="Normal 5 2 2 2 2 3 2 3 3 2 2" xfId="27165"/>
    <cellStyle name="Normal 5 2 2 2 2 3 2 3 3 2 2 2" xfId="55899"/>
    <cellStyle name="Normal 5 2 2 2 2 3 2 3 3 2 3" xfId="41575"/>
    <cellStyle name="Normal 5 2 2 2 2 3 2 3 3 3" xfId="20002"/>
    <cellStyle name="Normal 5 2 2 2 2 3 2 3 3 3 2" xfId="48737"/>
    <cellStyle name="Normal 5 2 2 2 2 3 2 3 3 4" xfId="34413"/>
    <cellStyle name="Normal 5 2 2 2 2 3 2 3 4" xfId="9200"/>
    <cellStyle name="Normal 5 2 2 2 2 3 2 3 4 2" xfId="23583"/>
    <cellStyle name="Normal 5 2 2 2 2 3 2 3 4 2 2" xfId="52318"/>
    <cellStyle name="Normal 5 2 2 2 2 3 2 3 4 3" xfId="37994"/>
    <cellStyle name="Normal 5 2 2 2 2 3 2 3 5" xfId="16420"/>
    <cellStyle name="Normal 5 2 2 2 2 3 2 3 5 2" xfId="45156"/>
    <cellStyle name="Normal 5 2 2 2 2 3 2 3 6" xfId="30832"/>
    <cellStyle name="Normal 5 2 2 2 2 3 2 4" xfId="2762"/>
    <cellStyle name="Normal 5 2 2 2 2 3 2 4 2" xfId="6422"/>
    <cellStyle name="Normal 5 2 2 2 2 3 2 4 2 2" xfId="13682"/>
    <cellStyle name="Normal 5 2 2 2 2 3 2 4 2 2 2" xfId="28060"/>
    <cellStyle name="Normal 5 2 2 2 2 3 2 4 2 2 2 2" xfId="56794"/>
    <cellStyle name="Normal 5 2 2 2 2 3 2 4 2 2 3" xfId="42470"/>
    <cellStyle name="Normal 5 2 2 2 2 3 2 4 2 3" xfId="20897"/>
    <cellStyle name="Normal 5 2 2 2 2 3 2 4 2 3 2" xfId="49632"/>
    <cellStyle name="Normal 5 2 2 2 2 3 2 4 2 4" xfId="35308"/>
    <cellStyle name="Normal 5 2 2 2 2 3 2 4 3" xfId="10095"/>
    <cellStyle name="Normal 5 2 2 2 2 3 2 4 3 2" xfId="24478"/>
    <cellStyle name="Normal 5 2 2 2 2 3 2 4 3 2 2" xfId="53213"/>
    <cellStyle name="Normal 5 2 2 2 2 3 2 4 3 3" xfId="38889"/>
    <cellStyle name="Normal 5 2 2 2 2 3 2 4 4" xfId="17315"/>
    <cellStyle name="Normal 5 2 2 2 2 3 2 4 4 2" xfId="46051"/>
    <cellStyle name="Normal 5 2 2 2 2 3 2 4 5" xfId="31727"/>
    <cellStyle name="Normal 5 2 2 2 2 3 2 5" xfId="4627"/>
    <cellStyle name="Normal 5 2 2 2 2 3 2 5 2" xfId="11892"/>
    <cellStyle name="Normal 5 2 2 2 2 3 2 5 2 2" xfId="26270"/>
    <cellStyle name="Normal 5 2 2 2 2 3 2 5 2 2 2" xfId="55004"/>
    <cellStyle name="Normal 5 2 2 2 2 3 2 5 2 3" xfId="40680"/>
    <cellStyle name="Normal 5 2 2 2 2 3 2 5 3" xfId="19107"/>
    <cellStyle name="Normal 5 2 2 2 2 3 2 5 3 2" xfId="47842"/>
    <cellStyle name="Normal 5 2 2 2 2 3 2 5 4" xfId="33518"/>
    <cellStyle name="Normal 5 2 2 2 2 3 2 6" xfId="8299"/>
    <cellStyle name="Normal 5 2 2 2 2 3 2 6 2" xfId="22688"/>
    <cellStyle name="Normal 5 2 2 2 2 3 2 6 2 2" xfId="51423"/>
    <cellStyle name="Normal 5 2 2 2 2 3 2 6 3" xfId="37099"/>
    <cellStyle name="Normal 5 2 2 2 2 3 2 7" xfId="15525"/>
    <cellStyle name="Normal 5 2 2 2 2 3 2 7 2" xfId="44261"/>
    <cellStyle name="Normal 5 2 2 2 2 3 2 8" xfId="29937"/>
    <cellStyle name="Normal 5 2 2 2 2 3 3" xfId="1106"/>
    <cellStyle name="Normal 5 2 2 2 2 3 3 2" xfId="2089"/>
    <cellStyle name="Normal 5 2 2 2 2 3 3 2 2" xfId="3881"/>
    <cellStyle name="Normal 5 2 2 2 2 3 3 2 2 2" xfId="7540"/>
    <cellStyle name="Normal 5 2 2 2 2 3 3 2 2 2 2" xfId="14800"/>
    <cellStyle name="Normal 5 2 2 2 2 3 3 2 2 2 2 2" xfId="29178"/>
    <cellStyle name="Normal 5 2 2 2 2 3 3 2 2 2 2 2 2" xfId="57912"/>
    <cellStyle name="Normal 5 2 2 2 2 3 3 2 2 2 2 3" xfId="43588"/>
    <cellStyle name="Normal 5 2 2 2 2 3 3 2 2 2 3" xfId="22015"/>
    <cellStyle name="Normal 5 2 2 2 2 3 3 2 2 2 3 2" xfId="50750"/>
    <cellStyle name="Normal 5 2 2 2 2 3 3 2 2 2 4" xfId="36426"/>
    <cellStyle name="Normal 5 2 2 2 2 3 3 2 2 3" xfId="11213"/>
    <cellStyle name="Normal 5 2 2 2 2 3 3 2 2 3 2" xfId="25596"/>
    <cellStyle name="Normal 5 2 2 2 2 3 3 2 2 3 2 2" xfId="54331"/>
    <cellStyle name="Normal 5 2 2 2 2 3 3 2 2 3 3" xfId="40007"/>
    <cellStyle name="Normal 5 2 2 2 2 3 3 2 2 4" xfId="18433"/>
    <cellStyle name="Normal 5 2 2 2 2 3 3 2 2 4 2" xfId="47169"/>
    <cellStyle name="Normal 5 2 2 2 2 3 3 2 2 5" xfId="32845"/>
    <cellStyle name="Normal 5 2 2 2 2 3 3 2 3" xfId="5750"/>
    <cellStyle name="Normal 5 2 2 2 2 3 3 2 3 2" xfId="13010"/>
    <cellStyle name="Normal 5 2 2 2 2 3 3 2 3 2 2" xfId="27388"/>
    <cellStyle name="Normal 5 2 2 2 2 3 3 2 3 2 2 2" xfId="56122"/>
    <cellStyle name="Normal 5 2 2 2 2 3 3 2 3 2 3" xfId="41798"/>
    <cellStyle name="Normal 5 2 2 2 2 3 3 2 3 3" xfId="20225"/>
    <cellStyle name="Normal 5 2 2 2 2 3 3 2 3 3 2" xfId="48960"/>
    <cellStyle name="Normal 5 2 2 2 2 3 3 2 3 4" xfId="34636"/>
    <cellStyle name="Normal 5 2 2 2 2 3 3 2 4" xfId="9423"/>
    <cellStyle name="Normal 5 2 2 2 2 3 3 2 4 2" xfId="23806"/>
    <cellStyle name="Normal 5 2 2 2 2 3 3 2 4 2 2" xfId="52541"/>
    <cellStyle name="Normal 5 2 2 2 2 3 3 2 4 3" xfId="38217"/>
    <cellStyle name="Normal 5 2 2 2 2 3 3 2 5" xfId="16643"/>
    <cellStyle name="Normal 5 2 2 2 2 3 3 2 5 2" xfId="45379"/>
    <cellStyle name="Normal 5 2 2 2 2 3 3 2 6" xfId="31055"/>
    <cellStyle name="Normal 5 2 2 2 2 3 3 3" xfId="2985"/>
    <cellStyle name="Normal 5 2 2 2 2 3 3 3 2" xfId="6645"/>
    <cellStyle name="Normal 5 2 2 2 2 3 3 3 2 2" xfId="13905"/>
    <cellStyle name="Normal 5 2 2 2 2 3 3 3 2 2 2" xfId="28283"/>
    <cellStyle name="Normal 5 2 2 2 2 3 3 3 2 2 2 2" xfId="57017"/>
    <cellStyle name="Normal 5 2 2 2 2 3 3 3 2 2 3" xfId="42693"/>
    <cellStyle name="Normal 5 2 2 2 2 3 3 3 2 3" xfId="21120"/>
    <cellStyle name="Normal 5 2 2 2 2 3 3 3 2 3 2" xfId="49855"/>
    <cellStyle name="Normal 5 2 2 2 2 3 3 3 2 4" xfId="35531"/>
    <cellStyle name="Normal 5 2 2 2 2 3 3 3 3" xfId="10318"/>
    <cellStyle name="Normal 5 2 2 2 2 3 3 3 3 2" xfId="24701"/>
    <cellStyle name="Normal 5 2 2 2 2 3 3 3 3 2 2" xfId="53436"/>
    <cellStyle name="Normal 5 2 2 2 2 3 3 3 3 3" xfId="39112"/>
    <cellStyle name="Normal 5 2 2 2 2 3 3 3 4" xfId="17538"/>
    <cellStyle name="Normal 5 2 2 2 2 3 3 3 4 2" xfId="46274"/>
    <cellStyle name="Normal 5 2 2 2 2 3 3 3 5" xfId="31950"/>
    <cellStyle name="Normal 5 2 2 2 2 3 3 4" xfId="4850"/>
    <cellStyle name="Normal 5 2 2 2 2 3 3 4 2" xfId="12115"/>
    <cellStyle name="Normal 5 2 2 2 2 3 3 4 2 2" xfId="26493"/>
    <cellStyle name="Normal 5 2 2 2 2 3 3 4 2 2 2" xfId="55227"/>
    <cellStyle name="Normal 5 2 2 2 2 3 3 4 2 3" xfId="40903"/>
    <cellStyle name="Normal 5 2 2 2 2 3 3 4 3" xfId="19330"/>
    <cellStyle name="Normal 5 2 2 2 2 3 3 4 3 2" xfId="48065"/>
    <cellStyle name="Normal 5 2 2 2 2 3 3 4 4" xfId="33741"/>
    <cellStyle name="Normal 5 2 2 2 2 3 3 5" xfId="8522"/>
    <cellStyle name="Normal 5 2 2 2 2 3 3 5 2" xfId="22911"/>
    <cellStyle name="Normal 5 2 2 2 2 3 3 5 2 2" xfId="51646"/>
    <cellStyle name="Normal 5 2 2 2 2 3 3 5 3" xfId="37322"/>
    <cellStyle name="Normal 5 2 2 2 2 3 3 6" xfId="15748"/>
    <cellStyle name="Normal 5 2 2 2 2 3 3 6 2" xfId="44484"/>
    <cellStyle name="Normal 5 2 2 2 2 3 3 7" xfId="30160"/>
    <cellStyle name="Normal 5 2 2 2 2 3 4" xfId="1638"/>
    <cellStyle name="Normal 5 2 2 2 2 3 4 2" xfId="3434"/>
    <cellStyle name="Normal 5 2 2 2 2 3 4 2 2" xfId="7093"/>
    <cellStyle name="Normal 5 2 2 2 2 3 4 2 2 2" xfId="14353"/>
    <cellStyle name="Normal 5 2 2 2 2 3 4 2 2 2 2" xfId="28731"/>
    <cellStyle name="Normal 5 2 2 2 2 3 4 2 2 2 2 2" xfId="57465"/>
    <cellStyle name="Normal 5 2 2 2 2 3 4 2 2 2 3" xfId="43141"/>
    <cellStyle name="Normal 5 2 2 2 2 3 4 2 2 3" xfId="21568"/>
    <cellStyle name="Normal 5 2 2 2 2 3 4 2 2 3 2" xfId="50303"/>
    <cellStyle name="Normal 5 2 2 2 2 3 4 2 2 4" xfId="35979"/>
    <cellStyle name="Normal 5 2 2 2 2 3 4 2 3" xfId="10766"/>
    <cellStyle name="Normal 5 2 2 2 2 3 4 2 3 2" xfId="25149"/>
    <cellStyle name="Normal 5 2 2 2 2 3 4 2 3 2 2" xfId="53884"/>
    <cellStyle name="Normal 5 2 2 2 2 3 4 2 3 3" xfId="39560"/>
    <cellStyle name="Normal 5 2 2 2 2 3 4 2 4" xfId="17986"/>
    <cellStyle name="Normal 5 2 2 2 2 3 4 2 4 2" xfId="46722"/>
    <cellStyle name="Normal 5 2 2 2 2 3 4 2 5" xfId="32398"/>
    <cellStyle name="Normal 5 2 2 2 2 3 4 3" xfId="5303"/>
    <cellStyle name="Normal 5 2 2 2 2 3 4 3 2" xfId="12563"/>
    <cellStyle name="Normal 5 2 2 2 2 3 4 3 2 2" xfId="26941"/>
    <cellStyle name="Normal 5 2 2 2 2 3 4 3 2 2 2" xfId="55675"/>
    <cellStyle name="Normal 5 2 2 2 2 3 4 3 2 3" xfId="41351"/>
    <cellStyle name="Normal 5 2 2 2 2 3 4 3 3" xfId="19778"/>
    <cellStyle name="Normal 5 2 2 2 2 3 4 3 3 2" xfId="48513"/>
    <cellStyle name="Normal 5 2 2 2 2 3 4 3 4" xfId="34189"/>
    <cellStyle name="Normal 5 2 2 2 2 3 4 4" xfId="8976"/>
    <cellStyle name="Normal 5 2 2 2 2 3 4 4 2" xfId="23359"/>
    <cellStyle name="Normal 5 2 2 2 2 3 4 4 2 2" xfId="52094"/>
    <cellStyle name="Normal 5 2 2 2 2 3 4 4 3" xfId="37770"/>
    <cellStyle name="Normal 5 2 2 2 2 3 4 5" xfId="16196"/>
    <cellStyle name="Normal 5 2 2 2 2 3 4 5 2" xfId="44932"/>
    <cellStyle name="Normal 5 2 2 2 2 3 4 6" xfId="30608"/>
    <cellStyle name="Normal 5 2 2 2 2 3 5" xfId="2538"/>
    <cellStyle name="Normal 5 2 2 2 2 3 5 2" xfId="6198"/>
    <cellStyle name="Normal 5 2 2 2 2 3 5 2 2" xfId="13458"/>
    <cellStyle name="Normal 5 2 2 2 2 3 5 2 2 2" xfId="27836"/>
    <cellStyle name="Normal 5 2 2 2 2 3 5 2 2 2 2" xfId="56570"/>
    <cellStyle name="Normal 5 2 2 2 2 3 5 2 2 3" xfId="42246"/>
    <cellStyle name="Normal 5 2 2 2 2 3 5 2 3" xfId="20673"/>
    <cellStyle name="Normal 5 2 2 2 2 3 5 2 3 2" xfId="49408"/>
    <cellStyle name="Normal 5 2 2 2 2 3 5 2 4" xfId="35084"/>
    <cellStyle name="Normal 5 2 2 2 2 3 5 3" xfId="9871"/>
    <cellStyle name="Normal 5 2 2 2 2 3 5 3 2" xfId="24254"/>
    <cellStyle name="Normal 5 2 2 2 2 3 5 3 2 2" xfId="52989"/>
    <cellStyle name="Normal 5 2 2 2 2 3 5 3 3" xfId="38665"/>
    <cellStyle name="Normal 5 2 2 2 2 3 5 4" xfId="17091"/>
    <cellStyle name="Normal 5 2 2 2 2 3 5 4 2" xfId="45827"/>
    <cellStyle name="Normal 5 2 2 2 2 3 5 5" xfId="31503"/>
    <cellStyle name="Normal 5 2 2 2 2 3 6" xfId="4401"/>
    <cellStyle name="Normal 5 2 2 2 2 3 6 2" xfId="11668"/>
    <cellStyle name="Normal 5 2 2 2 2 3 6 2 2" xfId="26046"/>
    <cellStyle name="Normal 5 2 2 2 2 3 6 2 2 2" xfId="54780"/>
    <cellStyle name="Normal 5 2 2 2 2 3 6 2 3" xfId="40456"/>
    <cellStyle name="Normal 5 2 2 2 2 3 6 3" xfId="18883"/>
    <cellStyle name="Normal 5 2 2 2 2 3 6 3 2" xfId="47618"/>
    <cellStyle name="Normal 5 2 2 2 2 3 6 4" xfId="33294"/>
    <cellStyle name="Normal 5 2 2 2 2 3 7" xfId="8072"/>
    <cellStyle name="Normal 5 2 2 2 2 3 7 2" xfId="22464"/>
    <cellStyle name="Normal 5 2 2 2 2 3 7 2 2" xfId="51199"/>
    <cellStyle name="Normal 5 2 2 2 2 3 7 3" xfId="36875"/>
    <cellStyle name="Normal 5 2 2 2 2 3 8" xfId="15301"/>
    <cellStyle name="Normal 5 2 2 2 2 3 8 2" xfId="44037"/>
    <cellStyle name="Normal 5 2 2 2 2 3 9" xfId="29713"/>
    <cellStyle name="Normal 5 2 2 2 2 4" xfId="768"/>
    <cellStyle name="Normal 5 2 2 2 2 4 2" xfId="1218"/>
    <cellStyle name="Normal 5 2 2 2 2 4 2 2" xfId="2201"/>
    <cellStyle name="Normal 5 2 2 2 2 4 2 2 2" xfId="3993"/>
    <cellStyle name="Normal 5 2 2 2 2 4 2 2 2 2" xfId="7652"/>
    <cellStyle name="Normal 5 2 2 2 2 4 2 2 2 2 2" xfId="14912"/>
    <cellStyle name="Normal 5 2 2 2 2 4 2 2 2 2 2 2" xfId="29290"/>
    <cellStyle name="Normal 5 2 2 2 2 4 2 2 2 2 2 2 2" xfId="58024"/>
    <cellStyle name="Normal 5 2 2 2 2 4 2 2 2 2 2 3" xfId="43700"/>
    <cellStyle name="Normal 5 2 2 2 2 4 2 2 2 2 3" xfId="22127"/>
    <cellStyle name="Normal 5 2 2 2 2 4 2 2 2 2 3 2" xfId="50862"/>
    <cellStyle name="Normal 5 2 2 2 2 4 2 2 2 2 4" xfId="36538"/>
    <cellStyle name="Normal 5 2 2 2 2 4 2 2 2 3" xfId="11325"/>
    <cellStyle name="Normal 5 2 2 2 2 4 2 2 2 3 2" xfId="25708"/>
    <cellStyle name="Normal 5 2 2 2 2 4 2 2 2 3 2 2" xfId="54443"/>
    <cellStyle name="Normal 5 2 2 2 2 4 2 2 2 3 3" xfId="40119"/>
    <cellStyle name="Normal 5 2 2 2 2 4 2 2 2 4" xfId="18545"/>
    <cellStyle name="Normal 5 2 2 2 2 4 2 2 2 4 2" xfId="47281"/>
    <cellStyle name="Normal 5 2 2 2 2 4 2 2 2 5" xfId="32957"/>
    <cellStyle name="Normal 5 2 2 2 2 4 2 2 3" xfId="5862"/>
    <cellStyle name="Normal 5 2 2 2 2 4 2 2 3 2" xfId="13122"/>
    <cellStyle name="Normal 5 2 2 2 2 4 2 2 3 2 2" xfId="27500"/>
    <cellStyle name="Normal 5 2 2 2 2 4 2 2 3 2 2 2" xfId="56234"/>
    <cellStyle name="Normal 5 2 2 2 2 4 2 2 3 2 3" xfId="41910"/>
    <cellStyle name="Normal 5 2 2 2 2 4 2 2 3 3" xfId="20337"/>
    <cellStyle name="Normal 5 2 2 2 2 4 2 2 3 3 2" xfId="49072"/>
    <cellStyle name="Normal 5 2 2 2 2 4 2 2 3 4" xfId="34748"/>
    <cellStyle name="Normal 5 2 2 2 2 4 2 2 4" xfId="9535"/>
    <cellStyle name="Normal 5 2 2 2 2 4 2 2 4 2" xfId="23918"/>
    <cellStyle name="Normal 5 2 2 2 2 4 2 2 4 2 2" xfId="52653"/>
    <cellStyle name="Normal 5 2 2 2 2 4 2 2 4 3" xfId="38329"/>
    <cellStyle name="Normal 5 2 2 2 2 4 2 2 5" xfId="16755"/>
    <cellStyle name="Normal 5 2 2 2 2 4 2 2 5 2" xfId="45491"/>
    <cellStyle name="Normal 5 2 2 2 2 4 2 2 6" xfId="31167"/>
    <cellStyle name="Normal 5 2 2 2 2 4 2 3" xfId="3097"/>
    <cellStyle name="Normal 5 2 2 2 2 4 2 3 2" xfId="6757"/>
    <cellStyle name="Normal 5 2 2 2 2 4 2 3 2 2" xfId="14017"/>
    <cellStyle name="Normal 5 2 2 2 2 4 2 3 2 2 2" xfId="28395"/>
    <cellStyle name="Normal 5 2 2 2 2 4 2 3 2 2 2 2" xfId="57129"/>
    <cellStyle name="Normal 5 2 2 2 2 4 2 3 2 2 3" xfId="42805"/>
    <cellStyle name="Normal 5 2 2 2 2 4 2 3 2 3" xfId="21232"/>
    <cellStyle name="Normal 5 2 2 2 2 4 2 3 2 3 2" xfId="49967"/>
    <cellStyle name="Normal 5 2 2 2 2 4 2 3 2 4" xfId="35643"/>
    <cellStyle name="Normal 5 2 2 2 2 4 2 3 3" xfId="10430"/>
    <cellStyle name="Normal 5 2 2 2 2 4 2 3 3 2" xfId="24813"/>
    <cellStyle name="Normal 5 2 2 2 2 4 2 3 3 2 2" xfId="53548"/>
    <cellStyle name="Normal 5 2 2 2 2 4 2 3 3 3" xfId="39224"/>
    <cellStyle name="Normal 5 2 2 2 2 4 2 3 4" xfId="17650"/>
    <cellStyle name="Normal 5 2 2 2 2 4 2 3 4 2" xfId="46386"/>
    <cellStyle name="Normal 5 2 2 2 2 4 2 3 5" xfId="32062"/>
    <cellStyle name="Normal 5 2 2 2 2 4 2 4" xfId="4962"/>
    <cellStyle name="Normal 5 2 2 2 2 4 2 4 2" xfId="12227"/>
    <cellStyle name="Normal 5 2 2 2 2 4 2 4 2 2" xfId="26605"/>
    <cellStyle name="Normal 5 2 2 2 2 4 2 4 2 2 2" xfId="55339"/>
    <cellStyle name="Normal 5 2 2 2 2 4 2 4 2 3" xfId="41015"/>
    <cellStyle name="Normal 5 2 2 2 2 4 2 4 3" xfId="19442"/>
    <cellStyle name="Normal 5 2 2 2 2 4 2 4 3 2" xfId="48177"/>
    <cellStyle name="Normal 5 2 2 2 2 4 2 4 4" xfId="33853"/>
    <cellStyle name="Normal 5 2 2 2 2 4 2 5" xfId="8634"/>
    <cellStyle name="Normal 5 2 2 2 2 4 2 5 2" xfId="23023"/>
    <cellStyle name="Normal 5 2 2 2 2 4 2 5 2 2" xfId="51758"/>
    <cellStyle name="Normal 5 2 2 2 2 4 2 5 3" xfId="37434"/>
    <cellStyle name="Normal 5 2 2 2 2 4 2 6" xfId="15860"/>
    <cellStyle name="Normal 5 2 2 2 2 4 2 6 2" xfId="44596"/>
    <cellStyle name="Normal 5 2 2 2 2 4 2 7" xfId="30272"/>
    <cellStyle name="Normal 5 2 2 2 2 4 3" xfId="1754"/>
    <cellStyle name="Normal 5 2 2 2 2 4 3 2" xfId="3546"/>
    <cellStyle name="Normal 5 2 2 2 2 4 3 2 2" xfId="7205"/>
    <cellStyle name="Normal 5 2 2 2 2 4 3 2 2 2" xfId="14465"/>
    <cellStyle name="Normal 5 2 2 2 2 4 3 2 2 2 2" xfId="28843"/>
    <cellStyle name="Normal 5 2 2 2 2 4 3 2 2 2 2 2" xfId="57577"/>
    <cellStyle name="Normal 5 2 2 2 2 4 3 2 2 2 3" xfId="43253"/>
    <cellStyle name="Normal 5 2 2 2 2 4 3 2 2 3" xfId="21680"/>
    <cellStyle name="Normal 5 2 2 2 2 4 3 2 2 3 2" xfId="50415"/>
    <cellStyle name="Normal 5 2 2 2 2 4 3 2 2 4" xfId="36091"/>
    <cellStyle name="Normal 5 2 2 2 2 4 3 2 3" xfId="10878"/>
    <cellStyle name="Normal 5 2 2 2 2 4 3 2 3 2" xfId="25261"/>
    <cellStyle name="Normal 5 2 2 2 2 4 3 2 3 2 2" xfId="53996"/>
    <cellStyle name="Normal 5 2 2 2 2 4 3 2 3 3" xfId="39672"/>
    <cellStyle name="Normal 5 2 2 2 2 4 3 2 4" xfId="18098"/>
    <cellStyle name="Normal 5 2 2 2 2 4 3 2 4 2" xfId="46834"/>
    <cellStyle name="Normal 5 2 2 2 2 4 3 2 5" xfId="32510"/>
    <cellStyle name="Normal 5 2 2 2 2 4 3 3" xfId="5415"/>
    <cellStyle name="Normal 5 2 2 2 2 4 3 3 2" xfId="12675"/>
    <cellStyle name="Normal 5 2 2 2 2 4 3 3 2 2" xfId="27053"/>
    <cellStyle name="Normal 5 2 2 2 2 4 3 3 2 2 2" xfId="55787"/>
    <cellStyle name="Normal 5 2 2 2 2 4 3 3 2 3" xfId="41463"/>
    <cellStyle name="Normal 5 2 2 2 2 4 3 3 3" xfId="19890"/>
    <cellStyle name="Normal 5 2 2 2 2 4 3 3 3 2" xfId="48625"/>
    <cellStyle name="Normal 5 2 2 2 2 4 3 3 4" xfId="34301"/>
    <cellStyle name="Normal 5 2 2 2 2 4 3 4" xfId="9088"/>
    <cellStyle name="Normal 5 2 2 2 2 4 3 4 2" xfId="23471"/>
    <cellStyle name="Normal 5 2 2 2 2 4 3 4 2 2" xfId="52206"/>
    <cellStyle name="Normal 5 2 2 2 2 4 3 4 3" xfId="37882"/>
    <cellStyle name="Normal 5 2 2 2 2 4 3 5" xfId="16308"/>
    <cellStyle name="Normal 5 2 2 2 2 4 3 5 2" xfId="45044"/>
    <cellStyle name="Normal 5 2 2 2 2 4 3 6" xfId="30720"/>
    <cellStyle name="Normal 5 2 2 2 2 4 4" xfId="2650"/>
    <cellStyle name="Normal 5 2 2 2 2 4 4 2" xfId="6310"/>
    <cellStyle name="Normal 5 2 2 2 2 4 4 2 2" xfId="13570"/>
    <cellStyle name="Normal 5 2 2 2 2 4 4 2 2 2" xfId="27948"/>
    <cellStyle name="Normal 5 2 2 2 2 4 4 2 2 2 2" xfId="56682"/>
    <cellStyle name="Normal 5 2 2 2 2 4 4 2 2 3" xfId="42358"/>
    <cellStyle name="Normal 5 2 2 2 2 4 4 2 3" xfId="20785"/>
    <cellStyle name="Normal 5 2 2 2 2 4 4 2 3 2" xfId="49520"/>
    <cellStyle name="Normal 5 2 2 2 2 4 4 2 4" xfId="35196"/>
    <cellStyle name="Normal 5 2 2 2 2 4 4 3" xfId="9983"/>
    <cellStyle name="Normal 5 2 2 2 2 4 4 3 2" xfId="24366"/>
    <cellStyle name="Normal 5 2 2 2 2 4 4 3 2 2" xfId="53101"/>
    <cellStyle name="Normal 5 2 2 2 2 4 4 3 3" xfId="38777"/>
    <cellStyle name="Normal 5 2 2 2 2 4 4 4" xfId="17203"/>
    <cellStyle name="Normal 5 2 2 2 2 4 4 4 2" xfId="45939"/>
    <cellStyle name="Normal 5 2 2 2 2 4 4 5" xfId="31615"/>
    <cellStyle name="Normal 5 2 2 2 2 4 5" xfId="4514"/>
    <cellStyle name="Normal 5 2 2 2 2 4 5 2" xfId="11780"/>
    <cellStyle name="Normal 5 2 2 2 2 4 5 2 2" xfId="26158"/>
    <cellStyle name="Normal 5 2 2 2 2 4 5 2 2 2" xfId="54892"/>
    <cellStyle name="Normal 5 2 2 2 2 4 5 2 3" xfId="40568"/>
    <cellStyle name="Normal 5 2 2 2 2 4 5 3" xfId="18995"/>
    <cellStyle name="Normal 5 2 2 2 2 4 5 3 2" xfId="47730"/>
    <cellStyle name="Normal 5 2 2 2 2 4 5 4" xfId="33406"/>
    <cellStyle name="Normal 5 2 2 2 2 4 6" xfId="8187"/>
    <cellStyle name="Normal 5 2 2 2 2 4 6 2" xfId="22576"/>
    <cellStyle name="Normal 5 2 2 2 2 4 6 2 2" xfId="51311"/>
    <cellStyle name="Normal 5 2 2 2 2 4 6 3" xfId="36987"/>
    <cellStyle name="Normal 5 2 2 2 2 4 7" xfId="15413"/>
    <cellStyle name="Normal 5 2 2 2 2 4 7 2" xfId="44149"/>
    <cellStyle name="Normal 5 2 2 2 2 4 8" xfId="29825"/>
    <cellStyle name="Normal 5 2 2 2 2 5" xfId="994"/>
    <cellStyle name="Normal 5 2 2 2 2 5 2" xfId="1977"/>
    <cellStyle name="Normal 5 2 2 2 2 5 2 2" xfId="3769"/>
    <cellStyle name="Normal 5 2 2 2 2 5 2 2 2" xfId="7428"/>
    <cellStyle name="Normal 5 2 2 2 2 5 2 2 2 2" xfId="14688"/>
    <cellStyle name="Normal 5 2 2 2 2 5 2 2 2 2 2" xfId="29066"/>
    <cellStyle name="Normal 5 2 2 2 2 5 2 2 2 2 2 2" xfId="57800"/>
    <cellStyle name="Normal 5 2 2 2 2 5 2 2 2 2 3" xfId="43476"/>
    <cellStyle name="Normal 5 2 2 2 2 5 2 2 2 3" xfId="21903"/>
    <cellStyle name="Normal 5 2 2 2 2 5 2 2 2 3 2" xfId="50638"/>
    <cellStyle name="Normal 5 2 2 2 2 5 2 2 2 4" xfId="36314"/>
    <cellStyle name="Normal 5 2 2 2 2 5 2 2 3" xfId="11101"/>
    <cellStyle name="Normal 5 2 2 2 2 5 2 2 3 2" xfId="25484"/>
    <cellStyle name="Normal 5 2 2 2 2 5 2 2 3 2 2" xfId="54219"/>
    <cellStyle name="Normal 5 2 2 2 2 5 2 2 3 3" xfId="39895"/>
    <cellStyle name="Normal 5 2 2 2 2 5 2 2 4" xfId="18321"/>
    <cellStyle name="Normal 5 2 2 2 2 5 2 2 4 2" xfId="47057"/>
    <cellStyle name="Normal 5 2 2 2 2 5 2 2 5" xfId="32733"/>
    <cellStyle name="Normal 5 2 2 2 2 5 2 3" xfId="5638"/>
    <cellStyle name="Normal 5 2 2 2 2 5 2 3 2" xfId="12898"/>
    <cellStyle name="Normal 5 2 2 2 2 5 2 3 2 2" xfId="27276"/>
    <cellStyle name="Normal 5 2 2 2 2 5 2 3 2 2 2" xfId="56010"/>
    <cellStyle name="Normal 5 2 2 2 2 5 2 3 2 3" xfId="41686"/>
    <cellStyle name="Normal 5 2 2 2 2 5 2 3 3" xfId="20113"/>
    <cellStyle name="Normal 5 2 2 2 2 5 2 3 3 2" xfId="48848"/>
    <cellStyle name="Normal 5 2 2 2 2 5 2 3 4" xfId="34524"/>
    <cellStyle name="Normal 5 2 2 2 2 5 2 4" xfId="9311"/>
    <cellStyle name="Normal 5 2 2 2 2 5 2 4 2" xfId="23694"/>
    <cellStyle name="Normal 5 2 2 2 2 5 2 4 2 2" xfId="52429"/>
    <cellStyle name="Normal 5 2 2 2 2 5 2 4 3" xfId="38105"/>
    <cellStyle name="Normal 5 2 2 2 2 5 2 5" xfId="16531"/>
    <cellStyle name="Normal 5 2 2 2 2 5 2 5 2" xfId="45267"/>
    <cellStyle name="Normal 5 2 2 2 2 5 2 6" xfId="30943"/>
    <cellStyle name="Normal 5 2 2 2 2 5 3" xfId="2873"/>
    <cellStyle name="Normal 5 2 2 2 2 5 3 2" xfId="6533"/>
    <cellStyle name="Normal 5 2 2 2 2 5 3 2 2" xfId="13793"/>
    <cellStyle name="Normal 5 2 2 2 2 5 3 2 2 2" xfId="28171"/>
    <cellStyle name="Normal 5 2 2 2 2 5 3 2 2 2 2" xfId="56905"/>
    <cellStyle name="Normal 5 2 2 2 2 5 3 2 2 3" xfId="42581"/>
    <cellStyle name="Normal 5 2 2 2 2 5 3 2 3" xfId="21008"/>
    <cellStyle name="Normal 5 2 2 2 2 5 3 2 3 2" xfId="49743"/>
    <cellStyle name="Normal 5 2 2 2 2 5 3 2 4" xfId="35419"/>
    <cellStyle name="Normal 5 2 2 2 2 5 3 3" xfId="10206"/>
    <cellStyle name="Normal 5 2 2 2 2 5 3 3 2" xfId="24589"/>
    <cellStyle name="Normal 5 2 2 2 2 5 3 3 2 2" xfId="53324"/>
    <cellStyle name="Normal 5 2 2 2 2 5 3 3 3" xfId="39000"/>
    <cellStyle name="Normal 5 2 2 2 2 5 3 4" xfId="17426"/>
    <cellStyle name="Normal 5 2 2 2 2 5 3 4 2" xfId="46162"/>
    <cellStyle name="Normal 5 2 2 2 2 5 3 5" xfId="31838"/>
    <cellStyle name="Normal 5 2 2 2 2 5 4" xfId="4738"/>
    <cellStyle name="Normal 5 2 2 2 2 5 4 2" xfId="12003"/>
    <cellStyle name="Normal 5 2 2 2 2 5 4 2 2" xfId="26381"/>
    <cellStyle name="Normal 5 2 2 2 2 5 4 2 2 2" xfId="55115"/>
    <cellStyle name="Normal 5 2 2 2 2 5 4 2 3" xfId="40791"/>
    <cellStyle name="Normal 5 2 2 2 2 5 4 3" xfId="19218"/>
    <cellStyle name="Normal 5 2 2 2 2 5 4 3 2" xfId="47953"/>
    <cellStyle name="Normal 5 2 2 2 2 5 4 4" xfId="33629"/>
    <cellStyle name="Normal 5 2 2 2 2 5 5" xfId="8410"/>
    <cellStyle name="Normal 5 2 2 2 2 5 5 2" xfId="22799"/>
    <cellStyle name="Normal 5 2 2 2 2 5 5 2 2" xfId="51534"/>
    <cellStyle name="Normal 5 2 2 2 2 5 5 3" xfId="37210"/>
    <cellStyle name="Normal 5 2 2 2 2 5 6" xfId="15636"/>
    <cellStyle name="Normal 5 2 2 2 2 5 6 2" xfId="44372"/>
    <cellStyle name="Normal 5 2 2 2 2 5 7" xfId="30048"/>
    <cellStyle name="Normal 5 2 2 2 2 6" xfId="1513"/>
    <cellStyle name="Normal 5 2 2 2 2 6 2" xfId="3322"/>
    <cellStyle name="Normal 5 2 2 2 2 6 2 2" xfId="6981"/>
    <cellStyle name="Normal 5 2 2 2 2 6 2 2 2" xfId="14241"/>
    <cellStyle name="Normal 5 2 2 2 2 6 2 2 2 2" xfId="28619"/>
    <cellStyle name="Normal 5 2 2 2 2 6 2 2 2 2 2" xfId="57353"/>
    <cellStyle name="Normal 5 2 2 2 2 6 2 2 2 3" xfId="43029"/>
    <cellStyle name="Normal 5 2 2 2 2 6 2 2 3" xfId="21456"/>
    <cellStyle name="Normal 5 2 2 2 2 6 2 2 3 2" xfId="50191"/>
    <cellStyle name="Normal 5 2 2 2 2 6 2 2 4" xfId="35867"/>
    <cellStyle name="Normal 5 2 2 2 2 6 2 3" xfId="10654"/>
    <cellStyle name="Normal 5 2 2 2 2 6 2 3 2" xfId="25037"/>
    <cellStyle name="Normal 5 2 2 2 2 6 2 3 2 2" xfId="53772"/>
    <cellStyle name="Normal 5 2 2 2 2 6 2 3 3" xfId="39448"/>
    <cellStyle name="Normal 5 2 2 2 2 6 2 4" xfId="17874"/>
    <cellStyle name="Normal 5 2 2 2 2 6 2 4 2" xfId="46610"/>
    <cellStyle name="Normal 5 2 2 2 2 6 2 5" xfId="32286"/>
    <cellStyle name="Normal 5 2 2 2 2 6 3" xfId="5190"/>
    <cellStyle name="Normal 5 2 2 2 2 6 3 2" xfId="12451"/>
    <cellStyle name="Normal 5 2 2 2 2 6 3 2 2" xfId="26829"/>
    <cellStyle name="Normal 5 2 2 2 2 6 3 2 2 2" xfId="55563"/>
    <cellStyle name="Normal 5 2 2 2 2 6 3 2 3" xfId="41239"/>
    <cellStyle name="Normal 5 2 2 2 2 6 3 3" xfId="19666"/>
    <cellStyle name="Normal 5 2 2 2 2 6 3 3 2" xfId="48401"/>
    <cellStyle name="Normal 5 2 2 2 2 6 3 4" xfId="34077"/>
    <cellStyle name="Normal 5 2 2 2 2 6 4" xfId="8864"/>
    <cellStyle name="Normal 5 2 2 2 2 6 4 2" xfId="23247"/>
    <cellStyle name="Normal 5 2 2 2 2 6 4 2 2" xfId="51982"/>
    <cellStyle name="Normal 5 2 2 2 2 6 4 3" xfId="37658"/>
    <cellStyle name="Normal 5 2 2 2 2 6 5" xfId="16084"/>
    <cellStyle name="Normal 5 2 2 2 2 6 5 2" xfId="44820"/>
    <cellStyle name="Normal 5 2 2 2 2 6 6" xfId="30496"/>
    <cellStyle name="Normal 5 2 2 2 2 7" xfId="2426"/>
    <cellStyle name="Normal 5 2 2 2 2 7 2" xfId="6086"/>
    <cellStyle name="Normal 5 2 2 2 2 7 2 2" xfId="13346"/>
    <cellStyle name="Normal 5 2 2 2 2 7 2 2 2" xfId="27724"/>
    <cellStyle name="Normal 5 2 2 2 2 7 2 2 2 2" xfId="56458"/>
    <cellStyle name="Normal 5 2 2 2 2 7 2 2 3" xfId="42134"/>
    <cellStyle name="Normal 5 2 2 2 2 7 2 3" xfId="20561"/>
    <cellStyle name="Normal 5 2 2 2 2 7 2 3 2" xfId="49296"/>
    <cellStyle name="Normal 5 2 2 2 2 7 2 4" xfId="34972"/>
    <cellStyle name="Normal 5 2 2 2 2 7 3" xfId="9759"/>
    <cellStyle name="Normal 5 2 2 2 2 7 3 2" xfId="24142"/>
    <cellStyle name="Normal 5 2 2 2 2 7 3 2 2" xfId="52877"/>
    <cellStyle name="Normal 5 2 2 2 2 7 3 3" xfId="38553"/>
    <cellStyle name="Normal 5 2 2 2 2 7 4" xfId="16979"/>
    <cellStyle name="Normal 5 2 2 2 2 7 4 2" xfId="45715"/>
    <cellStyle name="Normal 5 2 2 2 2 7 5" xfId="31391"/>
    <cellStyle name="Normal 5 2 2 2 2 8" xfId="4283"/>
    <cellStyle name="Normal 5 2 2 2 2 8 2" xfId="11555"/>
    <cellStyle name="Normal 5 2 2 2 2 8 2 2" xfId="25934"/>
    <cellStyle name="Normal 5 2 2 2 2 8 2 2 2" xfId="54668"/>
    <cellStyle name="Normal 5 2 2 2 2 8 2 3" xfId="40344"/>
    <cellStyle name="Normal 5 2 2 2 2 8 3" xfId="18771"/>
    <cellStyle name="Normal 5 2 2 2 2 8 3 2" xfId="47506"/>
    <cellStyle name="Normal 5 2 2 2 2 8 4" xfId="33182"/>
    <cellStyle name="Normal 5 2 2 2 2 9" xfId="7951"/>
    <cellStyle name="Normal 5 2 2 2 2 9 2" xfId="22352"/>
    <cellStyle name="Normal 5 2 2 2 2 9 2 2" xfId="51087"/>
    <cellStyle name="Normal 5 2 2 2 2 9 3" xfId="36763"/>
    <cellStyle name="Normal 5 2 2 2 3" xfId="439"/>
    <cellStyle name="Normal 5 2 2 2 3 10" xfId="29629"/>
    <cellStyle name="Normal 5 2 2 2 3 2" xfId="639"/>
    <cellStyle name="Normal 5 2 2 2 3 2 2" xfId="911"/>
    <cellStyle name="Normal 5 2 2 2 3 2 2 2" xfId="1358"/>
    <cellStyle name="Normal 5 2 2 2 3 2 2 2 2" xfId="2341"/>
    <cellStyle name="Normal 5 2 2 2 3 2 2 2 2 2" xfId="4133"/>
    <cellStyle name="Normal 5 2 2 2 3 2 2 2 2 2 2" xfId="7792"/>
    <cellStyle name="Normal 5 2 2 2 3 2 2 2 2 2 2 2" xfId="15052"/>
    <cellStyle name="Normal 5 2 2 2 3 2 2 2 2 2 2 2 2" xfId="29430"/>
    <cellStyle name="Normal 5 2 2 2 3 2 2 2 2 2 2 2 2 2" xfId="58164"/>
    <cellStyle name="Normal 5 2 2 2 3 2 2 2 2 2 2 2 3" xfId="43840"/>
    <cellStyle name="Normal 5 2 2 2 3 2 2 2 2 2 2 3" xfId="22267"/>
    <cellStyle name="Normal 5 2 2 2 3 2 2 2 2 2 2 3 2" xfId="51002"/>
    <cellStyle name="Normal 5 2 2 2 3 2 2 2 2 2 2 4" xfId="36678"/>
    <cellStyle name="Normal 5 2 2 2 3 2 2 2 2 2 3" xfId="11465"/>
    <cellStyle name="Normal 5 2 2 2 3 2 2 2 2 2 3 2" xfId="25848"/>
    <cellStyle name="Normal 5 2 2 2 3 2 2 2 2 2 3 2 2" xfId="54583"/>
    <cellStyle name="Normal 5 2 2 2 3 2 2 2 2 2 3 3" xfId="40259"/>
    <cellStyle name="Normal 5 2 2 2 3 2 2 2 2 2 4" xfId="18685"/>
    <cellStyle name="Normal 5 2 2 2 3 2 2 2 2 2 4 2" xfId="47421"/>
    <cellStyle name="Normal 5 2 2 2 3 2 2 2 2 2 5" xfId="33097"/>
    <cellStyle name="Normal 5 2 2 2 3 2 2 2 2 3" xfId="6002"/>
    <cellStyle name="Normal 5 2 2 2 3 2 2 2 2 3 2" xfId="13262"/>
    <cellStyle name="Normal 5 2 2 2 3 2 2 2 2 3 2 2" xfId="27640"/>
    <cellStyle name="Normal 5 2 2 2 3 2 2 2 2 3 2 2 2" xfId="56374"/>
    <cellStyle name="Normal 5 2 2 2 3 2 2 2 2 3 2 3" xfId="42050"/>
    <cellStyle name="Normal 5 2 2 2 3 2 2 2 2 3 3" xfId="20477"/>
    <cellStyle name="Normal 5 2 2 2 3 2 2 2 2 3 3 2" xfId="49212"/>
    <cellStyle name="Normal 5 2 2 2 3 2 2 2 2 3 4" xfId="34888"/>
    <cellStyle name="Normal 5 2 2 2 3 2 2 2 2 4" xfId="9675"/>
    <cellStyle name="Normal 5 2 2 2 3 2 2 2 2 4 2" xfId="24058"/>
    <cellStyle name="Normal 5 2 2 2 3 2 2 2 2 4 2 2" xfId="52793"/>
    <cellStyle name="Normal 5 2 2 2 3 2 2 2 2 4 3" xfId="38469"/>
    <cellStyle name="Normal 5 2 2 2 3 2 2 2 2 5" xfId="16895"/>
    <cellStyle name="Normal 5 2 2 2 3 2 2 2 2 5 2" xfId="45631"/>
    <cellStyle name="Normal 5 2 2 2 3 2 2 2 2 6" xfId="31307"/>
    <cellStyle name="Normal 5 2 2 2 3 2 2 2 3" xfId="3237"/>
    <cellStyle name="Normal 5 2 2 2 3 2 2 2 3 2" xfId="6897"/>
    <cellStyle name="Normal 5 2 2 2 3 2 2 2 3 2 2" xfId="14157"/>
    <cellStyle name="Normal 5 2 2 2 3 2 2 2 3 2 2 2" xfId="28535"/>
    <cellStyle name="Normal 5 2 2 2 3 2 2 2 3 2 2 2 2" xfId="57269"/>
    <cellStyle name="Normal 5 2 2 2 3 2 2 2 3 2 2 3" xfId="42945"/>
    <cellStyle name="Normal 5 2 2 2 3 2 2 2 3 2 3" xfId="21372"/>
    <cellStyle name="Normal 5 2 2 2 3 2 2 2 3 2 3 2" xfId="50107"/>
    <cellStyle name="Normal 5 2 2 2 3 2 2 2 3 2 4" xfId="35783"/>
    <cellStyle name="Normal 5 2 2 2 3 2 2 2 3 3" xfId="10570"/>
    <cellStyle name="Normal 5 2 2 2 3 2 2 2 3 3 2" xfId="24953"/>
    <cellStyle name="Normal 5 2 2 2 3 2 2 2 3 3 2 2" xfId="53688"/>
    <cellStyle name="Normal 5 2 2 2 3 2 2 2 3 3 3" xfId="39364"/>
    <cellStyle name="Normal 5 2 2 2 3 2 2 2 3 4" xfId="17790"/>
    <cellStyle name="Normal 5 2 2 2 3 2 2 2 3 4 2" xfId="46526"/>
    <cellStyle name="Normal 5 2 2 2 3 2 2 2 3 5" xfId="32202"/>
    <cellStyle name="Normal 5 2 2 2 3 2 2 2 4" xfId="5102"/>
    <cellStyle name="Normal 5 2 2 2 3 2 2 2 4 2" xfId="12367"/>
    <cellStyle name="Normal 5 2 2 2 3 2 2 2 4 2 2" xfId="26745"/>
    <cellStyle name="Normal 5 2 2 2 3 2 2 2 4 2 2 2" xfId="55479"/>
    <cellStyle name="Normal 5 2 2 2 3 2 2 2 4 2 3" xfId="41155"/>
    <cellStyle name="Normal 5 2 2 2 3 2 2 2 4 3" xfId="19582"/>
    <cellStyle name="Normal 5 2 2 2 3 2 2 2 4 3 2" xfId="48317"/>
    <cellStyle name="Normal 5 2 2 2 3 2 2 2 4 4" xfId="33993"/>
    <cellStyle name="Normal 5 2 2 2 3 2 2 2 5" xfId="8774"/>
    <cellStyle name="Normal 5 2 2 2 3 2 2 2 5 2" xfId="23163"/>
    <cellStyle name="Normal 5 2 2 2 3 2 2 2 5 2 2" xfId="51898"/>
    <cellStyle name="Normal 5 2 2 2 3 2 2 2 5 3" xfId="37574"/>
    <cellStyle name="Normal 5 2 2 2 3 2 2 2 6" xfId="16000"/>
    <cellStyle name="Normal 5 2 2 2 3 2 2 2 6 2" xfId="44736"/>
    <cellStyle name="Normal 5 2 2 2 3 2 2 2 7" xfId="30412"/>
    <cellStyle name="Normal 5 2 2 2 3 2 2 3" xfId="1894"/>
    <cellStyle name="Normal 5 2 2 2 3 2 2 3 2" xfId="3686"/>
    <cellStyle name="Normal 5 2 2 2 3 2 2 3 2 2" xfId="7345"/>
    <cellStyle name="Normal 5 2 2 2 3 2 2 3 2 2 2" xfId="14605"/>
    <cellStyle name="Normal 5 2 2 2 3 2 2 3 2 2 2 2" xfId="28983"/>
    <cellStyle name="Normal 5 2 2 2 3 2 2 3 2 2 2 2 2" xfId="57717"/>
    <cellStyle name="Normal 5 2 2 2 3 2 2 3 2 2 2 3" xfId="43393"/>
    <cellStyle name="Normal 5 2 2 2 3 2 2 3 2 2 3" xfId="21820"/>
    <cellStyle name="Normal 5 2 2 2 3 2 2 3 2 2 3 2" xfId="50555"/>
    <cellStyle name="Normal 5 2 2 2 3 2 2 3 2 2 4" xfId="36231"/>
    <cellStyle name="Normal 5 2 2 2 3 2 2 3 2 3" xfId="11018"/>
    <cellStyle name="Normal 5 2 2 2 3 2 2 3 2 3 2" xfId="25401"/>
    <cellStyle name="Normal 5 2 2 2 3 2 2 3 2 3 2 2" xfId="54136"/>
    <cellStyle name="Normal 5 2 2 2 3 2 2 3 2 3 3" xfId="39812"/>
    <cellStyle name="Normal 5 2 2 2 3 2 2 3 2 4" xfId="18238"/>
    <cellStyle name="Normal 5 2 2 2 3 2 2 3 2 4 2" xfId="46974"/>
    <cellStyle name="Normal 5 2 2 2 3 2 2 3 2 5" xfId="32650"/>
    <cellStyle name="Normal 5 2 2 2 3 2 2 3 3" xfId="5555"/>
    <cellStyle name="Normal 5 2 2 2 3 2 2 3 3 2" xfId="12815"/>
    <cellStyle name="Normal 5 2 2 2 3 2 2 3 3 2 2" xfId="27193"/>
    <cellStyle name="Normal 5 2 2 2 3 2 2 3 3 2 2 2" xfId="55927"/>
    <cellStyle name="Normal 5 2 2 2 3 2 2 3 3 2 3" xfId="41603"/>
    <cellStyle name="Normal 5 2 2 2 3 2 2 3 3 3" xfId="20030"/>
    <cellStyle name="Normal 5 2 2 2 3 2 2 3 3 3 2" xfId="48765"/>
    <cellStyle name="Normal 5 2 2 2 3 2 2 3 3 4" xfId="34441"/>
    <cellStyle name="Normal 5 2 2 2 3 2 2 3 4" xfId="9228"/>
    <cellStyle name="Normal 5 2 2 2 3 2 2 3 4 2" xfId="23611"/>
    <cellStyle name="Normal 5 2 2 2 3 2 2 3 4 2 2" xfId="52346"/>
    <cellStyle name="Normal 5 2 2 2 3 2 2 3 4 3" xfId="38022"/>
    <cellStyle name="Normal 5 2 2 2 3 2 2 3 5" xfId="16448"/>
    <cellStyle name="Normal 5 2 2 2 3 2 2 3 5 2" xfId="45184"/>
    <cellStyle name="Normal 5 2 2 2 3 2 2 3 6" xfId="30860"/>
    <cellStyle name="Normal 5 2 2 2 3 2 2 4" xfId="2790"/>
    <cellStyle name="Normal 5 2 2 2 3 2 2 4 2" xfId="6450"/>
    <cellStyle name="Normal 5 2 2 2 3 2 2 4 2 2" xfId="13710"/>
    <cellStyle name="Normal 5 2 2 2 3 2 2 4 2 2 2" xfId="28088"/>
    <cellStyle name="Normal 5 2 2 2 3 2 2 4 2 2 2 2" xfId="56822"/>
    <cellStyle name="Normal 5 2 2 2 3 2 2 4 2 2 3" xfId="42498"/>
    <cellStyle name="Normal 5 2 2 2 3 2 2 4 2 3" xfId="20925"/>
    <cellStyle name="Normal 5 2 2 2 3 2 2 4 2 3 2" xfId="49660"/>
    <cellStyle name="Normal 5 2 2 2 3 2 2 4 2 4" xfId="35336"/>
    <cellStyle name="Normal 5 2 2 2 3 2 2 4 3" xfId="10123"/>
    <cellStyle name="Normal 5 2 2 2 3 2 2 4 3 2" xfId="24506"/>
    <cellStyle name="Normal 5 2 2 2 3 2 2 4 3 2 2" xfId="53241"/>
    <cellStyle name="Normal 5 2 2 2 3 2 2 4 3 3" xfId="38917"/>
    <cellStyle name="Normal 5 2 2 2 3 2 2 4 4" xfId="17343"/>
    <cellStyle name="Normal 5 2 2 2 3 2 2 4 4 2" xfId="46079"/>
    <cellStyle name="Normal 5 2 2 2 3 2 2 4 5" xfId="31755"/>
    <cellStyle name="Normal 5 2 2 2 3 2 2 5" xfId="4655"/>
    <cellStyle name="Normal 5 2 2 2 3 2 2 5 2" xfId="11920"/>
    <cellStyle name="Normal 5 2 2 2 3 2 2 5 2 2" xfId="26298"/>
    <cellStyle name="Normal 5 2 2 2 3 2 2 5 2 2 2" xfId="55032"/>
    <cellStyle name="Normal 5 2 2 2 3 2 2 5 2 3" xfId="40708"/>
    <cellStyle name="Normal 5 2 2 2 3 2 2 5 3" xfId="19135"/>
    <cellStyle name="Normal 5 2 2 2 3 2 2 5 3 2" xfId="47870"/>
    <cellStyle name="Normal 5 2 2 2 3 2 2 5 4" xfId="33546"/>
    <cellStyle name="Normal 5 2 2 2 3 2 2 6" xfId="8327"/>
    <cellStyle name="Normal 5 2 2 2 3 2 2 6 2" xfId="22716"/>
    <cellStyle name="Normal 5 2 2 2 3 2 2 6 2 2" xfId="51451"/>
    <cellStyle name="Normal 5 2 2 2 3 2 2 6 3" xfId="37127"/>
    <cellStyle name="Normal 5 2 2 2 3 2 2 7" xfId="15553"/>
    <cellStyle name="Normal 5 2 2 2 3 2 2 7 2" xfId="44289"/>
    <cellStyle name="Normal 5 2 2 2 3 2 2 8" xfId="29965"/>
    <cellStyle name="Normal 5 2 2 2 3 2 3" xfId="1134"/>
    <cellStyle name="Normal 5 2 2 2 3 2 3 2" xfId="2117"/>
    <cellStyle name="Normal 5 2 2 2 3 2 3 2 2" xfId="3909"/>
    <cellStyle name="Normal 5 2 2 2 3 2 3 2 2 2" xfId="7568"/>
    <cellStyle name="Normal 5 2 2 2 3 2 3 2 2 2 2" xfId="14828"/>
    <cellStyle name="Normal 5 2 2 2 3 2 3 2 2 2 2 2" xfId="29206"/>
    <cellStyle name="Normal 5 2 2 2 3 2 3 2 2 2 2 2 2" xfId="57940"/>
    <cellStyle name="Normal 5 2 2 2 3 2 3 2 2 2 2 3" xfId="43616"/>
    <cellStyle name="Normal 5 2 2 2 3 2 3 2 2 2 3" xfId="22043"/>
    <cellStyle name="Normal 5 2 2 2 3 2 3 2 2 2 3 2" xfId="50778"/>
    <cellStyle name="Normal 5 2 2 2 3 2 3 2 2 2 4" xfId="36454"/>
    <cellStyle name="Normal 5 2 2 2 3 2 3 2 2 3" xfId="11241"/>
    <cellStyle name="Normal 5 2 2 2 3 2 3 2 2 3 2" xfId="25624"/>
    <cellStyle name="Normal 5 2 2 2 3 2 3 2 2 3 2 2" xfId="54359"/>
    <cellStyle name="Normal 5 2 2 2 3 2 3 2 2 3 3" xfId="40035"/>
    <cellStyle name="Normal 5 2 2 2 3 2 3 2 2 4" xfId="18461"/>
    <cellStyle name="Normal 5 2 2 2 3 2 3 2 2 4 2" xfId="47197"/>
    <cellStyle name="Normal 5 2 2 2 3 2 3 2 2 5" xfId="32873"/>
    <cellStyle name="Normal 5 2 2 2 3 2 3 2 3" xfId="5778"/>
    <cellStyle name="Normal 5 2 2 2 3 2 3 2 3 2" xfId="13038"/>
    <cellStyle name="Normal 5 2 2 2 3 2 3 2 3 2 2" xfId="27416"/>
    <cellStyle name="Normal 5 2 2 2 3 2 3 2 3 2 2 2" xfId="56150"/>
    <cellStyle name="Normal 5 2 2 2 3 2 3 2 3 2 3" xfId="41826"/>
    <cellStyle name="Normal 5 2 2 2 3 2 3 2 3 3" xfId="20253"/>
    <cellStyle name="Normal 5 2 2 2 3 2 3 2 3 3 2" xfId="48988"/>
    <cellStyle name="Normal 5 2 2 2 3 2 3 2 3 4" xfId="34664"/>
    <cellStyle name="Normal 5 2 2 2 3 2 3 2 4" xfId="9451"/>
    <cellStyle name="Normal 5 2 2 2 3 2 3 2 4 2" xfId="23834"/>
    <cellStyle name="Normal 5 2 2 2 3 2 3 2 4 2 2" xfId="52569"/>
    <cellStyle name="Normal 5 2 2 2 3 2 3 2 4 3" xfId="38245"/>
    <cellStyle name="Normal 5 2 2 2 3 2 3 2 5" xfId="16671"/>
    <cellStyle name="Normal 5 2 2 2 3 2 3 2 5 2" xfId="45407"/>
    <cellStyle name="Normal 5 2 2 2 3 2 3 2 6" xfId="31083"/>
    <cellStyle name="Normal 5 2 2 2 3 2 3 3" xfId="3013"/>
    <cellStyle name="Normal 5 2 2 2 3 2 3 3 2" xfId="6673"/>
    <cellStyle name="Normal 5 2 2 2 3 2 3 3 2 2" xfId="13933"/>
    <cellStyle name="Normal 5 2 2 2 3 2 3 3 2 2 2" xfId="28311"/>
    <cellStyle name="Normal 5 2 2 2 3 2 3 3 2 2 2 2" xfId="57045"/>
    <cellStyle name="Normal 5 2 2 2 3 2 3 3 2 2 3" xfId="42721"/>
    <cellStyle name="Normal 5 2 2 2 3 2 3 3 2 3" xfId="21148"/>
    <cellStyle name="Normal 5 2 2 2 3 2 3 3 2 3 2" xfId="49883"/>
    <cellStyle name="Normal 5 2 2 2 3 2 3 3 2 4" xfId="35559"/>
    <cellStyle name="Normal 5 2 2 2 3 2 3 3 3" xfId="10346"/>
    <cellStyle name="Normal 5 2 2 2 3 2 3 3 3 2" xfId="24729"/>
    <cellStyle name="Normal 5 2 2 2 3 2 3 3 3 2 2" xfId="53464"/>
    <cellStyle name="Normal 5 2 2 2 3 2 3 3 3 3" xfId="39140"/>
    <cellStyle name="Normal 5 2 2 2 3 2 3 3 4" xfId="17566"/>
    <cellStyle name="Normal 5 2 2 2 3 2 3 3 4 2" xfId="46302"/>
    <cellStyle name="Normal 5 2 2 2 3 2 3 3 5" xfId="31978"/>
    <cellStyle name="Normal 5 2 2 2 3 2 3 4" xfId="4878"/>
    <cellStyle name="Normal 5 2 2 2 3 2 3 4 2" xfId="12143"/>
    <cellStyle name="Normal 5 2 2 2 3 2 3 4 2 2" xfId="26521"/>
    <cellStyle name="Normal 5 2 2 2 3 2 3 4 2 2 2" xfId="55255"/>
    <cellStyle name="Normal 5 2 2 2 3 2 3 4 2 3" xfId="40931"/>
    <cellStyle name="Normal 5 2 2 2 3 2 3 4 3" xfId="19358"/>
    <cellStyle name="Normal 5 2 2 2 3 2 3 4 3 2" xfId="48093"/>
    <cellStyle name="Normal 5 2 2 2 3 2 3 4 4" xfId="33769"/>
    <cellStyle name="Normal 5 2 2 2 3 2 3 5" xfId="8550"/>
    <cellStyle name="Normal 5 2 2 2 3 2 3 5 2" xfId="22939"/>
    <cellStyle name="Normal 5 2 2 2 3 2 3 5 2 2" xfId="51674"/>
    <cellStyle name="Normal 5 2 2 2 3 2 3 5 3" xfId="37350"/>
    <cellStyle name="Normal 5 2 2 2 3 2 3 6" xfId="15776"/>
    <cellStyle name="Normal 5 2 2 2 3 2 3 6 2" xfId="44512"/>
    <cellStyle name="Normal 5 2 2 2 3 2 3 7" xfId="30188"/>
    <cellStyle name="Normal 5 2 2 2 3 2 4" xfId="1666"/>
    <cellStyle name="Normal 5 2 2 2 3 2 4 2" xfId="3462"/>
    <cellStyle name="Normal 5 2 2 2 3 2 4 2 2" xfId="7121"/>
    <cellStyle name="Normal 5 2 2 2 3 2 4 2 2 2" xfId="14381"/>
    <cellStyle name="Normal 5 2 2 2 3 2 4 2 2 2 2" xfId="28759"/>
    <cellStyle name="Normal 5 2 2 2 3 2 4 2 2 2 2 2" xfId="57493"/>
    <cellStyle name="Normal 5 2 2 2 3 2 4 2 2 2 3" xfId="43169"/>
    <cellStyle name="Normal 5 2 2 2 3 2 4 2 2 3" xfId="21596"/>
    <cellStyle name="Normal 5 2 2 2 3 2 4 2 2 3 2" xfId="50331"/>
    <cellStyle name="Normal 5 2 2 2 3 2 4 2 2 4" xfId="36007"/>
    <cellStyle name="Normal 5 2 2 2 3 2 4 2 3" xfId="10794"/>
    <cellStyle name="Normal 5 2 2 2 3 2 4 2 3 2" xfId="25177"/>
    <cellStyle name="Normal 5 2 2 2 3 2 4 2 3 2 2" xfId="53912"/>
    <cellStyle name="Normal 5 2 2 2 3 2 4 2 3 3" xfId="39588"/>
    <cellStyle name="Normal 5 2 2 2 3 2 4 2 4" xfId="18014"/>
    <cellStyle name="Normal 5 2 2 2 3 2 4 2 4 2" xfId="46750"/>
    <cellStyle name="Normal 5 2 2 2 3 2 4 2 5" xfId="32426"/>
    <cellStyle name="Normal 5 2 2 2 3 2 4 3" xfId="5331"/>
    <cellStyle name="Normal 5 2 2 2 3 2 4 3 2" xfId="12591"/>
    <cellStyle name="Normal 5 2 2 2 3 2 4 3 2 2" xfId="26969"/>
    <cellStyle name="Normal 5 2 2 2 3 2 4 3 2 2 2" xfId="55703"/>
    <cellStyle name="Normal 5 2 2 2 3 2 4 3 2 3" xfId="41379"/>
    <cellStyle name="Normal 5 2 2 2 3 2 4 3 3" xfId="19806"/>
    <cellStyle name="Normal 5 2 2 2 3 2 4 3 3 2" xfId="48541"/>
    <cellStyle name="Normal 5 2 2 2 3 2 4 3 4" xfId="34217"/>
    <cellStyle name="Normal 5 2 2 2 3 2 4 4" xfId="9004"/>
    <cellStyle name="Normal 5 2 2 2 3 2 4 4 2" xfId="23387"/>
    <cellStyle name="Normal 5 2 2 2 3 2 4 4 2 2" xfId="52122"/>
    <cellStyle name="Normal 5 2 2 2 3 2 4 4 3" xfId="37798"/>
    <cellStyle name="Normal 5 2 2 2 3 2 4 5" xfId="16224"/>
    <cellStyle name="Normal 5 2 2 2 3 2 4 5 2" xfId="44960"/>
    <cellStyle name="Normal 5 2 2 2 3 2 4 6" xfId="30636"/>
    <cellStyle name="Normal 5 2 2 2 3 2 5" xfId="2566"/>
    <cellStyle name="Normal 5 2 2 2 3 2 5 2" xfId="6226"/>
    <cellStyle name="Normal 5 2 2 2 3 2 5 2 2" xfId="13486"/>
    <cellStyle name="Normal 5 2 2 2 3 2 5 2 2 2" xfId="27864"/>
    <cellStyle name="Normal 5 2 2 2 3 2 5 2 2 2 2" xfId="56598"/>
    <cellStyle name="Normal 5 2 2 2 3 2 5 2 2 3" xfId="42274"/>
    <cellStyle name="Normal 5 2 2 2 3 2 5 2 3" xfId="20701"/>
    <cellStyle name="Normal 5 2 2 2 3 2 5 2 3 2" xfId="49436"/>
    <cellStyle name="Normal 5 2 2 2 3 2 5 2 4" xfId="35112"/>
    <cellStyle name="Normal 5 2 2 2 3 2 5 3" xfId="9899"/>
    <cellStyle name="Normal 5 2 2 2 3 2 5 3 2" xfId="24282"/>
    <cellStyle name="Normal 5 2 2 2 3 2 5 3 2 2" xfId="53017"/>
    <cellStyle name="Normal 5 2 2 2 3 2 5 3 3" xfId="38693"/>
    <cellStyle name="Normal 5 2 2 2 3 2 5 4" xfId="17119"/>
    <cellStyle name="Normal 5 2 2 2 3 2 5 4 2" xfId="45855"/>
    <cellStyle name="Normal 5 2 2 2 3 2 5 5" xfId="31531"/>
    <cellStyle name="Normal 5 2 2 2 3 2 6" xfId="4429"/>
    <cellStyle name="Normal 5 2 2 2 3 2 6 2" xfId="11696"/>
    <cellStyle name="Normal 5 2 2 2 3 2 6 2 2" xfId="26074"/>
    <cellStyle name="Normal 5 2 2 2 3 2 6 2 2 2" xfId="54808"/>
    <cellStyle name="Normal 5 2 2 2 3 2 6 2 3" xfId="40484"/>
    <cellStyle name="Normal 5 2 2 2 3 2 6 3" xfId="18911"/>
    <cellStyle name="Normal 5 2 2 2 3 2 6 3 2" xfId="47646"/>
    <cellStyle name="Normal 5 2 2 2 3 2 6 4" xfId="33322"/>
    <cellStyle name="Normal 5 2 2 2 3 2 7" xfId="8100"/>
    <cellStyle name="Normal 5 2 2 2 3 2 7 2" xfId="22492"/>
    <cellStyle name="Normal 5 2 2 2 3 2 7 2 2" xfId="51227"/>
    <cellStyle name="Normal 5 2 2 2 3 2 7 3" xfId="36903"/>
    <cellStyle name="Normal 5 2 2 2 3 2 8" xfId="15329"/>
    <cellStyle name="Normal 5 2 2 2 3 2 8 2" xfId="44065"/>
    <cellStyle name="Normal 5 2 2 2 3 2 9" xfId="29741"/>
    <cellStyle name="Normal 5 2 2 2 3 3" xfId="797"/>
    <cellStyle name="Normal 5 2 2 2 3 3 2" xfId="1246"/>
    <cellStyle name="Normal 5 2 2 2 3 3 2 2" xfId="2229"/>
    <cellStyle name="Normal 5 2 2 2 3 3 2 2 2" xfId="4021"/>
    <cellStyle name="Normal 5 2 2 2 3 3 2 2 2 2" xfId="7680"/>
    <cellStyle name="Normal 5 2 2 2 3 3 2 2 2 2 2" xfId="14940"/>
    <cellStyle name="Normal 5 2 2 2 3 3 2 2 2 2 2 2" xfId="29318"/>
    <cellStyle name="Normal 5 2 2 2 3 3 2 2 2 2 2 2 2" xfId="58052"/>
    <cellStyle name="Normal 5 2 2 2 3 3 2 2 2 2 2 3" xfId="43728"/>
    <cellStyle name="Normal 5 2 2 2 3 3 2 2 2 2 3" xfId="22155"/>
    <cellStyle name="Normal 5 2 2 2 3 3 2 2 2 2 3 2" xfId="50890"/>
    <cellStyle name="Normal 5 2 2 2 3 3 2 2 2 2 4" xfId="36566"/>
    <cellStyle name="Normal 5 2 2 2 3 3 2 2 2 3" xfId="11353"/>
    <cellStyle name="Normal 5 2 2 2 3 3 2 2 2 3 2" xfId="25736"/>
    <cellStyle name="Normal 5 2 2 2 3 3 2 2 2 3 2 2" xfId="54471"/>
    <cellStyle name="Normal 5 2 2 2 3 3 2 2 2 3 3" xfId="40147"/>
    <cellStyle name="Normal 5 2 2 2 3 3 2 2 2 4" xfId="18573"/>
    <cellStyle name="Normal 5 2 2 2 3 3 2 2 2 4 2" xfId="47309"/>
    <cellStyle name="Normal 5 2 2 2 3 3 2 2 2 5" xfId="32985"/>
    <cellStyle name="Normal 5 2 2 2 3 3 2 2 3" xfId="5890"/>
    <cellStyle name="Normal 5 2 2 2 3 3 2 2 3 2" xfId="13150"/>
    <cellStyle name="Normal 5 2 2 2 3 3 2 2 3 2 2" xfId="27528"/>
    <cellStyle name="Normal 5 2 2 2 3 3 2 2 3 2 2 2" xfId="56262"/>
    <cellStyle name="Normal 5 2 2 2 3 3 2 2 3 2 3" xfId="41938"/>
    <cellStyle name="Normal 5 2 2 2 3 3 2 2 3 3" xfId="20365"/>
    <cellStyle name="Normal 5 2 2 2 3 3 2 2 3 3 2" xfId="49100"/>
    <cellStyle name="Normal 5 2 2 2 3 3 2 2 3 4" xfId="34776"/>
    <cellStyle name="Normal 5 2 2 2 3 3 2 2 4" xfId="9563"/>
    <cellStyle name="Normal 5 2 2 2 3 3 2 2 4 2" xfId="23946"/>
    <cellStyle name="Normal 5 2 2 2 3 3 2 2 4 2 2" xfId="52681"/>
    <cellStyle name="Normal 5 2 2 2 3 3 2 2 4 3" xfId="38357"/>
    <cellStyle name="Normal 5 2 2 2 3 3 2 2 5" xfId="16783"/>
    <cellStyle name="Normal 5 2 2 2 3 3 2 2 5 2" xfId="45519"/>
    <cellStyle name="Normal 5 2 2 2 3 3 2 2 6" xfId="31195"/>
    <cellStyle name="Normal 5 2 2 2 3 3 2 3" xfId="3125"/>
    <cellStyle name="Normal 5 2 2 2 3 3 2 3 2" xfId="6785"/>
    <cellStyle name="Normal 5 2 2 2 3 3 2 3 2 2" xfId="14045"/>
    <cellStyle name="Normal 5 2 2 2 3 3 2 3 2 2 2" xfId="28423"/>
    <cellStyle name="Normal 5 2 2 2 3 3 2 3 2 2 2 2" xfId="57157"/>
    <cellStyle name="Normal 5 2 2 2 3 3 2 3 2 2 3" xfId="42833"/>
    <cellStyle name="Normal 5 2 2 2 3 3 2 3 2 3" xfId="21260"/>
    <cellStyle name="Normal 5 2 2 2 3 3 2 3 2 3 2" xfId="49995"/>
    <cellStyle name="Normal 5 2 2 2 3 3 2 3 2 4" xfId="35671"/>
    <cellStyle name="Normal 5 2 2 2 3 3 2 3 3" xfId="10458"/>
    <cellStyle name="Normal 5 2 2 2 3 3 2 3 3 2" xfId="24841"/>
    <cellStyle name="Normal 5 2 2 2 3 3 2 3 3 2 2" xfId="53576"/>
    <cellStyle name="Normal 5 2 2 2 3 3 2 3 3 3" xfId="39252"/>
    <cellStyle name="Normal 5 2 2 2 3 3 2 3 4" xfId="17678"/>
    <cellStyle name="Normal 5 2 2 2 3 3 2 3 4 2" xfId="46414"/>
    <cellStyle name="Normal 5 2 2 2 3 3 2 3 5" xfId="32090"/>
    <cellStyle name="Normal 5 2 2 2 3 3 2 4" xfId="4990"/>
    <cellStyle name="Normal 5 2 2 2 3 3 2 4 2" xfId="12255"/>
    <cellStyle name="Normal 5 2 2 2 3 3 2 4 2 2" xfId="26633"/>
    <cellStyle name="Normal 5 2 2 2 3 3 2 4 2 2 2" xfId="55367"/>
    <cellStyle name="Normal 5 2 2 2 3 3 2 4 2 3" xfId="41043"/>
    <cellStyle name="Normal 5 2 2 2 3 3 2 4 3" xfId="19470"/>
    <cellStyle name="Normal 5 2 2 2 3 3 2 4 3 2" xfId="48205"/>
    <cellStyle name="Normal 5 2 2 2 3 3 2 4 4" xfId="33881"/>
    <cellStyle name="Normal 5 2 2 2 3 3 2 5" xfId="8662"/>
    <cellStyle name="Normal 5 2 2 2 3 3 2 5 2" xfId="23051"/>
    <cellStyle name="Normal 5 2 2 2 3 3 2 5 2 2" xfId="51786"/>
    <cellStyle name="Normal 5 2 2 2 3 3 2 5 3" xfId="37462"/>
    <cellStyle name="Normal 5 2 2 2 3 3 2 6" xfId="15888"/>
    <cellStyle name="Normal 5 2 2 2 3 3 2 6 2" xfId="44624"/>
    <cellStyle name="Normal 5 2 2 2 3 3 2 7" xfId="30300"/>
    <cellStyle name="Normal 5 2 2 2 3 3 3" xfId="1782"/>
    <cellStyle name="Normal 5 2 2 2 3 3 3 2" xfId="3574"/>
    <cellStyle name="Normal 5 2 2 2 3 3 3 2 2" xfId="7233"/>
    <cellStyle name="Normal 5 2 2 2 3 3 3 2 2 2" xfId="14493"/>
    <cellStyle name="Normal 5 2 2 2 3 3 3 2 2 2 2" xfId="28871"/>
    <cellStyle name="Normal 5 2 2 2 3 3 3 2 2 2 2 2" xfId="57605"/>
    <cellStyle name="Normal 5 2 2 2 3 3 3 2 2 2 3" xfId="43281"/>
    <cellStyle name="Normal 5 2 2 2 3 3 3 2 2 3" xfId="21708"/>
    <cellStyle name="Normal 5 2 2 2 3 3 3 2 2 3 2" xfId="50443"/>
    <cellStyle name="Normal 5 2 2 2 3 3 3 2 2 4" xfId="36119"/>
    <cellStyle name="Normal 5 2 2 2 3 3 3 2 3" xfId="10906"/>
    <cellStyle name="Normal 5 2 2 2 3 3 3 2 3 2" xfId="25289"/>
    <cellStyle name="Normal 5 2 2 2 3 3 3 2 3 2 2" xfId="54024"/>
    <cellStyle name="Normal 5 2 2 2 3 3 3 2 3 3" xfId="39700"/>
    <cellStyle name="Normal 5 2 2 2 3 3 3 2 4" xfId="18126"/>
    <cellStyle name="Normal 5 2 2 2 3 3 3 2 4 2" xfId="46862"/>
    <cellStyle name="Normal 5 2 2 2 3 3 3 2 5" xfId="32538"/>
    <cellStyle name="Normal 5 2 2 2 3 3 3 3" xfId="5443"/>
    <cellStyle name="Normal 5 2 2 2 3 3 3 3 2" xfId="12703"/>
    <cellStyle name="Normal 5 2 2 2 3 3 3 3 2 2" xfId="27081"/>
    <cellStyle name="Normal 5 2 2 2 3 3 3 3 2 2 2" xfId="55815"/>
    <cellStyle name="Normal 5 2 2 2 3 3 3 3 2 3" xfId="41491"/>
    <cellStyle name="Normal 5 2 2 2 3 3 3 3 3" xfId="19918"/>
    <cellStyle name="Normal 5 2 2 2 3 3 3 3 3 2" xfId="48653"/>
    <cellStyle name="Normal 5 2 2 2 3 3 3 3 4" xfId="34329"/>
    <cellStyle name="Normal 5 2 2 2 3 3 3 4" xfId="9116"/>
    <cellStyle name="Normal 5 2 2 2 3 3 3 4 2" xfId="23499"/>
    <cellStyle name="Normal 5 2 2 2 3 3 3 4 2 2" xfId="52234"/>
    <cellStyle name="Normal 5 2 2 2 3 3 3 4 3" xfId="37910"/>
    <cellStyle name="Normal 5 2 2 2 3 3 3 5" xfId="16336"/>
    <cellStyle name="Normal 5 2 2 2 3 3 3 5 2" xfId="45072"/>
    <cellStyle name="Normal 5 2 2 2 3 3 3 6" xfId="30748"/>
    <cellStyle name="Normal 5 2 2 2 3 3 4" xfId="2678"/>
    <cellStyle name="Normal 5 2 2 2 3 3 4 2" xfId="6338"/>
    <cellStyle name="Normal 5 2 2 2 3 3 4 2 2" xfId="13598"/>
    <cellStyle name="Normal 5 2 2 2 3 3 4 2 2 2" xfId="27976"/>
    <cellStyle name="Normal 5 2 2 2 3 3 4 2 2 2 2" xfId="56710"/>
    <cellStyle name="Normal 5 2 2 2 3 3 4 2 2 3" xfId="42386"/>
    <cellStyle name="Normal 5 2 2 2 3 3 4 2 3" xfId="20813"/>
    <cellStyle name="Normal 5 2 2 2 3 3 4 2 3 2" xfId="49548"/>
    <cellStyle name="Normal 5 2 2 2 3 3 4 2 4" xfId="35224"/>
    <cellStyle name="Normal 5 2 2 2 3 3 4 3" xfId="10011"/>
    <cellStyle name="Normal 5 2 2 2 3 3 4 3 2" xfId="24394"/>
    <cellStyle name="Normal 5 2 2 2 3 3 4 3 2 2" xfId="53129"/>
    <cellStyle name="Normal 5 2 2 2 3 3 4 3 3" xfId="38805"/>
    <cellStyle name="Normal 5 2 2 2 3 3 4 4" xfId="17231"/>
    <cellStyle name="Normal 5 2 2 2 3 3 4 4 2" xfId="45967"/>
    <cellStyle name="Normal 5 2 2 2 3 3 4 5" xfId="31643"/>
    <cellStyle name="Normal 5 2 2 2 3 3 5" xfId="4542"/>
    <cellStyle name="Normal 5 2 2 2 3 3 5 2" xfId="11808"/>
    <cellStyle name="Normal 5 2 2 2 3 3 5 2 2" xfId="26186"/>
    <cellStyle name="Normal 5 2 2 2 3 3 5 2 2 2" xfId="54920"/>
    <cellStyle name="Normal 5 2 2 2 3 3 5 2 3" xfId="40596"/>
    <cellStyle name="Normal 5 2 2 2 3 3 5 3" xfId="19023"/>
    <cellStyle name="Normal 5 2 2 2 3 3 5 3 2" xfId="47758"/>
    <cellStyle name="Normal 5 2 2 2 3 3 5 4" xfId="33434"/>
    <cellStyle name="Normal 5 2 2 2 3 3 6" xfId="8215"/>
    <cellStyle name="Normal 5 2 2 2 3 3 6 2" xfId="22604"/>
    <cellStyle name="Normal 5 2 2 2 3 3 6 2 2" xfId="51339"/>
    <cellStyle name="Normal 5 2 2 2 3 3 6 3" xfId="37015"/>
    <cellStyle name="Normal 5 2 2 2 3 3 7" xfId="15441"/>
    <cellStyle name="Normal 5 2 2 2 3 3 7 2" xfId="44177"/>
    <cellStyle name="Normal 5 2 2 2 3 3 8" xfId="29853"/>
    <cellStyle name="Normal 5 2 2 2 3 4" xfId="1022"/>
    <cellStyle name="Normal 5 2 2 2 3 4 2" xfId="2005"/>
    <cellStyle name="Normal 5 2 2 2 3 4 2 2" xfId="3797"/>
    <cellStyle name="Normal 5 2 2 2 3 4 2 2 2" xfId="7456"/>
    <cellStyle name="Normal 5 2 2 2 3 4 2 2 2 2" xfId="14716"/>
    <cellStyle name="Normal 5 2 2 2 3 4 2 2 2 2 2" xfId="29094"/>
    <cellStyle name="Normal 5 2 2 2 3 4 2 2 2 2 2 2" xfId="57828"/>
    <cellStyle name="Normal 5 2 2 2 3 4 2 2 2 2 3" xfId="43504"/>
    <cellStyle name="Normal 5 2 2 2 3 4 2 2 2 3" xfId="21931"/>
    <cellStyle name="Normal 5 2 2 2 3 4 2 2 2 3 2" xfId="50666"/>
    <cellStyle name="Normal 5 2 2 2 3 4 2 2 2 4" xfId="36342"/>
    <cellStyle name="Normal 5 2 2 2 3 4 2 2 3" xfId="11129"/>
    <cellStyle name="Normal 5 2 2 2 3 4 2 2 3 2" xfId="25512"/>
    <cellStyle name="Normal 5 2 2 2 3 4 2 2 3 2 2" xfId="54247"/>
    <cellStyle name="Normal 5 2 2 2 3 4 2 2 3 3" xfId="39923"/>
    <cellStyle name="Normal 5 2 2 2 3 4 2 2 4" xfId="18349"/>
    <cellStyle name="Normal 5 2 2 2 3 4 2 2 4 2" xfId="47085"/>
    <cellStyle name="Normal 5 2 2 2 3 4 2 2 5" xfId="32761"/>
    <cellStyle name="Normal 5 2 2 2 3 4 2 3" xfId="5666"/>
    <cellStyle name="Normal 5 2 2 2 3 4 2 3 2" xfId="12926"/>
    <cellStyle name="Normal 5 2 2 2 3 4 2 3 2 2" xfId="27304"/>
    <cellStyle name="Normal 5 2 2 2 3 4 2 3 2 2 2" xfId="56038"/>
    <cellStyle name="Normal 5 2 2 2 3 4 2 3 2 3" xfId="41714"/>
    <cellStyle name="Normal 5 2 2 2 3 4 2 3 3" xfId="20141"/>
    <cellStyle name="Normal 5 2 2 2 3 4 2 3 3 2" xfId="48876"/>
    <cellStyle name="Normal 5 2 2 2 3 4 2 3 4" xfId="34552"/>
    <cellStyle name="Normal 5 2 2 2 3 4 2 4" xfId="9339"/>
    <cellStyle name="Normal 5 2 2 2 3 4 2 4 2" xfId="23722"/>
    <cellStyle name="Normal 5 2 2 2 3 4 2 4 2 2" xfId="52457"/>
    <cellStyle name="Normal 5 2 2 2 3 4 2 4 3" xfId="38133"/>
    <cellStyle name="Normal 5 2 2 2 3 4 2 5" xfId="16559"/>
    <cellStyle name="Normal 5 2 2 2 3 4 2 5 2" xfId="45295"/>
    <cellStyle name="Normal 5 2 2 2 3 4 2 6" xfId="30971"/>
    <cellStyle name="Normal 5 2 2 2 3 4 3" xfId="2901"/>
    <cellStyle name="Normal 5 2 2 2 3 4 3 2" xfId="6561"/>
    <cellStyle name="Normal 5 2 2 2 3 4 3 2 2" xfId="13821"/>
    <cellStyle name="Normal 5 2 2 2 3 4 3 2 2 2" xfId="28199"/>
    <cellStyle name="Normal 5 2 2 2 3 4 3 2 2 2 2" xfId="56933"/>
    <cellStyle name="Normal 5 2 2 2 3 4 3 2 2 3" xfId="42609"/>
    <cellStyle name="Normal 5 2 2 2 3 4 3 2 3" xfId="21036"/>
    <cellStyle name="Normal 5 2 2 2 3 4 3 2 3 2" xfId="49771"/>
    <cellStyle name="Normal 5 2 2 2 3 4 3 2 4" xfId="35447"/>
    <cellStyle name="Normal 5 2 2 2 3 4 3 3" xfId="10234"/>
    <cellStyle name="Normal 5 2 2 2 3 4 3 3 2" xfId="24617"/>
    <cellStyle name="Normal 5 2 2 2 3 4 3 3 2 2" xfId="53352"/>
    <cellStyle name="Normal 5 2 2 2 3 4 3 3 3" xfId="39028"/>
    <cellStyle name="Normal 5 2 2 2 3 4 3 4" xfId="17454"/>
    <cellStyle name="Normal 5 2 2 2 3 4 3 4 2" xfId="46190"/>
    <cellStyle name="Normal 5 2 2 2 3 4 3 5" xfId="31866"/>
    <cellStyle name="Normal 5 2 2 2 3 4 4" xfId="4766"/>
    <cellStyle name="Normal 5 2 2 2 3 4 4 2" xfId="12031"/>
    <cellStyle name="Normal 5 2 2 2 3 4 4 2 2" xfId="26409"/>
    <cellStyle name="Normal 5 2 2 2 3 4 4 2 2 2" xfId="55143"/>
    <cellStyle name="Normal 5 2 2 2 3 4 4 2 3" xfId="40819"/>
    <cellStyle name="Normal 5 2 2 2 3 4 4 3" xfId="19246"/>
    <cellStyle name="Normal 5 2 2 2 3 4 4 3 2" xfId="47981"/>
    <cellStyle name="Normal 5 2 2 2 3 4 4 4" xfId="33657"/>
    <cellStyle name="Normal 5 2 2 2 3 4 5" xfId="8438"/>
    <cellStyle name="Normal 5 2 2 2 3 4 5 2" xfId="22827"/>
    <cellStyle name="Normal 5 2 2 2 3 4 5 2 2" xfId="51562"/>
    <cellStyle name="Normal 5 2 2 2 3 4 5 3" xfId="37238"/>
    <cellStyle name="Normal 5 2 2 2 3 4 6" xfId="15664"/>
    <cellStyle name="Normal 5 2 2 2 3 4 6 2" xfId="44400"/>
    <cellStyle name="Normal 5 2 2 2 3 4 7" xfId="30076"/>
    <cellStyle name="Normal 5 2 2 2 3 5" xfId="1546"/>
    <cellStyle name="Normal 5 2 2 2 3 5 2" xfId="3350"/>
    <cellStyle name="Normal 5 2 2 2 3 5 2 2" xfId="7009"/>
    <cellStyle name="Normal 5 2 2 2 3 5 2 2 2" xfId="14269"/>
    <cellStyle name="Normal 5 2 2 2 3 5 2 2 2 2" xfId="28647"/>
    <cellStyle name="Normal 5 2 2 2 3 5 2 2 2 2 2" xfId="57381"/>
    <cellStyle name="Normal 5 2 2 2 3 5 2 2 2 3" xfId="43057"/>
    <cellStyle name="Normal 5 2 2 2 3 5 2 2 3" xfId="21484"/>
    <cellStyle name="Normal 5 2 2 2 3 5 2 2 3 2" xfId="50219"/>
    <cellStyle name="Normal 5 2 2 2 3 5 2 2 4" xfId="35895"/>
    <cellStyle name="Normal 5 2 2 2 3 5 2 3" xfId="10682"/>
    <cellStyle name="Normal 5 2 2 2 3 5 2 3 2" xfId="25065"/>
    <cellStyle name="Normal 5 2 2 2 3 5 2 3 2 2" xfId="53800"/>
    <cellStyle name="Normal 5 2 2 2 3 5 2 3 3" xfId="39476"/>
    <cellStyle name="Normal 5 2 2 2 3 5 2 4" xfId="17902"/>
    <cellStyle name="Normal 5 2 2 2 3 5 2 4 2" xfId="46638"/>
    <cellStyle name="Normal 5 2 2 2 3 5 2 5" xfId="32314"/>
    <cellStyle name="Normal 5 2 2 2 3 5 3" xfId="5219"/>
    <cellStyle name="Normal 5 2 2 2 3 5 3 2" xfId="12479"/>
    <cellStyle name="Normal 5 2 2 2 3 5 3 2 2" xfId="26857"/>
    <cellStyle name="Normal 5 2 2 2 3 5 3 2 2 2" xfId="55591"/>
    <cellStyle name="Normal 5 2 2 2 3 5 3 2 3" xfId="41267"/>
    <cellStyle name="Normal 5 2 2 2 3 5 3 3" xfId="19694"/>
    <cellStyle name="Normal 5 2 2 2 3 5 3 3 2" xfId="48429"/>
    <cellStyle name="Normal 5 2 2 2 3 5 3 4" xfId="34105"/>
    <cellStyle name="Normal 5 2 2 2 3 5 4" xfId="8892"/>
    <cellStyle name="Normal 5 2 2 2 3 5 4 2" xfId="23275"/>
    <cellStyle name="Normal 5 2 2 2 3 5 4 2 2" xfId="52010"/>
    <cellStyle name="Normal 5 2 2 2 3 5 4 3" xfId="37686"/>
    <cellStyle name="Normal 5 2 2 2 3 5 5" xfId="16112"/>
    <cellStyle name="Normal 5 2 2 2 3 5 5 2" xfId="44848"/>
    <cellStyle name="Normal 5 2 2 2 3 5 6" xfId="30524"/>
    <cellStyle name="Normal 5 2 2 2 3 6" xfId="2454"/>
    <cellStyle name="Normal 5 2 2 2 3 6 2" xfId="6114"/>
    <cellStyle name="Normal 5 2 2 2 3 6 2 2" xfId="13374"/>
    <cellStyle name="Normal 5 2 2 2 3 6 2 2 2" xfId="27752"/>
    <cellStyle name="Normal 5 2 2 2 3 6 2 2 2 2" xfId="56486"/>
    <cellStyle name="Normal 5 2 2 2 3 6 2 2 3" xfId="42162"/>
    <cellStyle name="Normal 5 2 2 2 3 6 2 3" xfId="20589"/>
    <cellStyle name="Normal 5 2 2 2 3 6 2 3 2" xfId="49324"/>
    <cellStyle name="Normal 5 2 2 2 3 6 2 4" xfId="35000"/>
    <cellStyle name="Normal 5 2 2 2 3 6 3" xfId="9787"/>
    <cellStyle name="Normal 5 2 2 2 3 6 3 2" xfId="24170"/>
    <cellStyle name="Normal 5 2 2 2 3 6 3 2 2" xfId="52905"/>
    <cellStyle name="Normal 5 2 2 2 3 6 3 3" xfId="38581"/>
    <cellStyle name="Normal 5 2 2 2 3 6 4" xfId="17007"/>
    <cellStyle name="Normal 5 2 2 2 3 6 4 2" xfId="45743"/>
    <cellStyle name="Normal 5 2 2 2 3 6 5" xfId="31419"/>
    <cellStyle name="Normal 5 2 2 2 3 7" xfId="4313"/>
    <cellStyle name="Normal 5 2 2 2 3 7 2" xfId="11583"/>
    <cellStyle name="Normal 5 2 2 2 3 7 2 2" xfId="25962"/>
    <cellStyle name="Normal 5 2 2 2 3 7 2 2 2" xfId="54696"/>
    <cellStyle name="Normal 5 2 2 2 3 7 2 3" xfId="40372"/>
    <cellStyle name="Normal 5 2 2 2 3 7 3" xfId="18799"/>
    <cellStyle name="Normal 5 2 2 2 3 7 3 2" xfId="47534"/>
    <cellStyle name="Normal 5 2 2 2 3 7 4" xfId="33210"/>
    <cellStyle name="Normal 5 2 2 2 3 8" xfId="7982"/>
    <cellStyle name="Normal 5 2 2 2 3 8 2" xfId="22380"/>
    <cellStyle name="Normal 5 2 2 2 3 8 2 2" xfId="51115"/>
    <cellStyle name="Normal 5 2 2 2 3 8 3" xfId="36791"/>
    <cellStyle name="Normal 5 2 2 2 3 9" xfId="15217"/>
    <cellStyle name="Normal 5 2 2 2 3 9 2" xfId="43953"/>
    <cellStyle name="Normal 5 2 2 2 4" xfId="572"/>
    <cellStyle name="Normal 5 2 2 2 4 2" xfId="855"/>
    <cellStyle name="Normal 5 2 2 2 4 2 2" xfId="1302"/>
    <cellStyle name="Normal 5 2 2 2 4 2 2 2" xfId="2285"/>
    <cellStyle name="Normal 5 2 2 2 4 2 2 2 2" xfId="4077"/>
    <cellStyle name="Normal 5 2 2 2 4 2 2 2 2 2" xfId="7736"/>
    <cellStyle name="Normal 5 2 2 2 4 2 2 2 2 2 2" xfId="14996"/>
    <cellStyle name="Normal 5 2 2 2 4 2 2 2 2 2 2 2" xfId="29374"/>
    <cellStyle name="Normal 5 2 2 2 4 2 2 2 2 2 2 2 2" xfId="58108"/>
    <cellStyle name="Normal 5 2 2 2 4 2 2 2 2 2 2 3" xfId="43784"/>
    <cellStyle name="Normal 5 2 2 2 4 2 2 2 2 2 3" xfId="22211"/>
    <cellStyle name="Normal 5 2 2 2 4 2 2 2 2 2 3 2" xfId="50946"/>
    <cellStyle name="Normal 5 2 2 2 4 2 2 2 2 2 4" xfId="36622"/>
    <cellStyle name="Normal 5 2 2 2 4 2 2 2 2 3" xfId="11409"/>
    <cellStyle name="Normal 5 2 2 2 4 2 2 2 2 3 2" xfId="25792"/>
    <cellStyle name="Normal 5 2 2 2 4 2 2 2 2 3 2 2" xfId="54527"/>
    <cellStyle name="Normal 5 2 2 2 4 2 2 2 2 3 3" xfId="40203"/>
    <cellStyle name="Normal 5 2 2 2 4 2 2 2 2 4" xfId="18629"/>
    <cellStyle name="Normal 5 2 2 2 4 2 2 2 2 4 2" xfId="47365"/>
    <cellStyle name="Normal 5 2 2 2 4 2 2 2 2 5" xfId="33041"/>
    <cellStyle name="Normal 5 2 2 2 4 2 2 2 3" xfId="5946"/>
    <cellStyle name="Normal 5 2 2 2 4 2 2 2 3 2" xfId="13206"/>
    <cellStyle name="Normal 5 2 2 2 4 2 2 2 3 2 2" xfId="27584"/>
    <cellStyle name="Normal 5 2 2 2 4 2 2 2 3 2 2 2" xfId="56318"/>
    <cellStyle name="Normal 5 2 2 2 4 2 2 2 3 2 3" xfId="41994"/>
    <cellStyle name="Normal 5 2 2 2 4 2 2 2 3 3" xfId="20421"/>
    <cellStyle name="Normal 5 2 2 2 4 2 2 2 3 3 2" xfId="49156"/>
    <cellStyle name="Normal 5 2 2 2 4 2 2 2 3 4" xfId="34832"/>
    <cellStyle name="Normal 5 2 2 2 4 2 2 2 4" xfId="9619"/>
    <cellStyle name="Normal 5 2 2 2 4 2 2 2 4 2" xfId="24002"/>
    <cellStyle name="Normal 5 2 2 2 4 2 2 2 4 2 2" xfId="52737"/>
    <cellStyle name="Normal 5 2 2 2 4 2 2 2 4 3" xfId="38413"/>
    <cellStyle name="Normal 5 2 2 2 4 2 2 2 5" xfId="16839"/>
    <cellStyle name="Normal 5 2 2 2 4 2 2 2 5 2" xfId="45575"/>
    <cellStyle name="Normal 5 2 2 2 4 2 2 2 6" xfId="31251"/>
    <cellStyle name="Normal 5 2 2 2 4 2 2 3" xfId="3181"/>
    <cellStyle name="Normal 5 2 2 2 4 2 2 3 2" xfId="6841"/>
    <cellStyle name="Normal 5 2 2 2 4 2 2 3 2 2" xfId="14101"/>
    <cellStyle name="Normal 5 2 2 2 4 2 2 3 2 2 2" xfId="28479"/>
    <cellStyle name="Normal 5 2 2 2 4 2 2 3 2 2 2 2" xfId="57213"/>
    <cellStyle name="Normal 5 2 2 2 4 2 2 3 2 2 3" xfId="42889"/>
    <cellStyle name="Normal 5 2 2 2 4 2 2 3 2 3" xfId="21316"/>
    <cellStyle name="Normal 5 2 2 2 4 2 2 3 2 3 2" xfId="50051"/>
    <cellStyle name="Normal 5 2 2 2 4 2 2 3 2 4" xfId="35727"/>
    <cellStyle name="Normal 5 2 2 2 4 2 2 3 3" xfId="10514"/>
    <cellStyle name="Normal 5 2 2 2 4 2 2 3 3 2" xfId="24897"/>
    <cellStyle name="Normal 5 2 2 2 4 2 2 3 3 2 2" xfId="53632"/>
    <cellStyle name="Normal 5 2 2 2 4 2 2 3 3 3" xfId="39308"/>
    <cellStyle name="Normal 5 2 2 2 4 2 2 3 4" xfId="17734"/>
    <cellStyle name="Normal 5 2 2 2 4 2 2 3 4 2" xfId="46470"/>
    <cellStyle name="Normal 5 2 2 2 4 2 2 3 5" xfId="32146"/>
    <cellStyle name="Normal 5 2 2 2 4 2 2 4" xfId="5046"/>
    <cellStyle name="Normal 5 2 2 2 4 2 2 4 2" xfId="12311"/>
    <cellStyle name="Normal 5 2 2 2 4 2 2 4 2 2" xfId="26689"/>
    <cellStyle name="Normal 5 2 2 2 4 2 2 4 2 2 2" xfId="55423"/>
    <cellStyle name="Normal 5 2 2 2 4 2 2 4 2 3" xfId="41099"/>
    <cellStyle name="Normal 5 2 2 2 4 2 2 4 3" xfId="19526"/>
    <cellStyle name="Normal 5 2 2 2 4 2 2 4 3 2" xfId="48261"/>
    <cellStyle name="Normal 5 2 2 2 4 2 2 4 4" xfId="33937"/>
    <cellStyle name="Normal 5 2 2 2 4 2 2 5" xfId="8718"/>
    <cellStyle name="Normal 5 2 2 2 4 2 2 5 2" xfId="23107"/>
    <cellStyle name="Normal 5 2 2 2 4 2 2 5 2 2" xfId="51842"/>
    <cellStyle name="Normal 5 2 2 2 4 2 2 5 3" xfId="37518"/>
    <cellStyle name="Normal 5 2 2 2 4 2 2 6" xfId="15944"/>
    <cellStyle name="Normal 5 2 2 2 4 2 2 6 2" xfId="44680"/>
    <cellStyle name="Normal 5 2 2 2 4 2 2 7" xfId="30356"/>
    <cellStyle name="Normal 5 2 2 2 4 2 3" xfId="1838"/>
    <cellStyle name="Normal 5 2 2 2 4 2 3 2" xfId="3630"/>
    <cellStyle name="Normal 5 2 2 2 4 2 3 2 2" xfId="7289"/>
    <cellStyle name="Normal 5 2 2 2 4 2 3 2 2 2" xfId="14549"/>
    <cellStyle name="Normal 5 2 2 2 4 2 3 2 2 2 2" xfId="28927"/>
    <cellStyle name="Normal 5 2 2 2 4 2 3 2 2 2 2 2" xfId="57661"/>
    <cellStyle name="Normal 5 2 2 2 4 2 3 2 2 2 3" xfId="43337"/>
    <cellStyle name="Normal 5 2 2 2 4 2 3 2 2 3" xfId="21764"/>
    <cellStyle name="Normal 5 2 2 2 4 2 3 2 2 3 2" xfId="50499"/>
    <cellStyle name="Normal 5 2 2 2 4 2 3 2 2 4" xfId="36175"/>
    <cellStyle name="Normal 5 2 2 2 4 2 3 2 3" xfId="10962"/>
    <cellStyle name="Normal 5 2 2 2 4 2 3 2 3 2" xfId="25345"/>
    <cellStyle name="Normal 5 2 2 2 4 2 3 2 3 2 2" xfId="54080"/>
    <cellStyle name="Normal 5 2 2 2 4 2 3 2 3 3" xfId="39756"/>
    <cellStyle name="Normal 5 2 2 2 4 2 3 2 4" xfId="18182"/>
    <cellStyle name="Normal 5 2 2 2 4 2 3 2 4 2" xfId="46918"/>
    <cellStyle name="Normal 5 2 2 2 4 2 3 2 5" xfId="32594"/>
    <cellStyle name="Normal 5 2 2 2 4 2 3 3" xfId="5499"/>
    <cellStyle name="Normal 5 2 2 2 4 2 3 3 2" xfId="12759"/>
    <cellStyle name="Normal 5 2 2 2 4 2 3 3 2 2" xfId="27137"/>
    <cellStyle name="Normal 5 2 2 2 4 2 3 3 2 2 2" xfId="55871"/>
    <cellStyle name="Normal 5 2 2 2 4 2 3 3 2 3" xfId="41547"/>
    <cellStyle name="Normal 5 2 2 2 4 2 3 3 3" xfId="19974"/>
    <cellStyle name="Normal 5 2 2 2 4 2 3 3 3 2" xfId="48709"/>
    <cellStyle name="Normal 5 2 2 2 4 2 3 3 4" xfId="34385"/>
    <cellStyle name="Normal 5 2 2 2 4 2 3 4" xfId="9172"/>
    <cellStyle name="Normal 5 2 2 2 4 2 3 4 2" xfId="23555"/>
    <cellStyle name="Normal 5 2 2 2 4 2 3 4 2 2" xfId="52290"/>
    <cellStyle name="Normal 5 2 2 2 4 2 3 4 3" xfId="37966"/>
    <cellStyle name="Normal 5 2 2 2 4 2 3 5" xfId="16392"/>
    <cellStyle name="Normal 5 2 2 2 4 2 3 5 2" xfId="45128"/>
    <cellStyle name="Normal 5 2 2 2 4 2 3 6" xfId="30804"/>
    <cellStyle name="Normal 5 2 2 2 4 2 4" xfId="2734"/>
    <cellStyle name="Normal 5 2 2 2 4 2 4 2" xfId="6394"/>
    <cellStyle name="Normal 5 2 2 2 4 2 4 2 2" xfId="13654"/>
    <cellStyle name="Normal 5 2 2 2 4 2 4 2 2 2" xfId="28032"/>
    <cellStyle name="Normal 5 2 2 2 4 2 4 2 2 2 2" xfId="56766"/>
    <cellStyle name="Normal 5 2 2 2 4 2 4 2 2 3" xfId="42442"/>
    <cellStyle name="Normal 5 2 2 2 4 2 4 2 3" xfId="20869"/>
    <cellStyle name="Normal 5 2 2 2 4 2 4 2 3 2" xfId="49604"/>
    <cellStyle name="Normal 5 2 2 2 4 2 4 2 4" xfId="35280"/>
    <cellStyle name="Normal 5 2 2 2 4 2 4 3" xfId="10067"/>
    <cellStyle name="Normal 5 2 2 2 4 2 4 3 2" xfId="24450"/>
    <cellStyle name="Normal 5 2 2 2 4 2 4 3 2 2" xfId="53185"/>
    <cellStyle name="Normal 5 2 2 2 4 2 4 3 3" xfId="38861"/>
    <cellStyle name="Normal 5 2 2 2 4 2 4 4" xfId="17287"/>
    <cellStyle name="Normal 5 2 2 2 4 2 4 4 2" xfId="46023"/>
    <cellStyle name="Normal 5 2 2 2 4 2 4 5" xfId="31699"/>
    <cellStyle name="Normal 5 2 2 2 4 2 5" xfId="4599"/>
    <cellStyle name="Normal 5 2 2 2 4 2 5 2" xfId="11864"/>
    <cellStyle name="Normal 5 2 2 2 4 2 5 2 2" xfId="26242"/>
    <cellStyle name="Normal 5 2 2 2 4 2 5 2 2 2" xfId="54976"/>
    <cellStyle name="Normal 5 2 2 2 4 2 5 2 3" xfId="40652"/>
    <cellStyle name="Normal 5 2 2 2 4 2 5 3" xfId="19079"/>
    <cellStyle name="Normal 5 2 2 2 4 2 5 3 2" xfId="47814"/>
    <cellStyle name="Normal 5 2 2 2 4 2 5 4" xfId="33490"/>
    <cellStyle name="Normal 5 2 2 2 4 2 6" xfId="8271"/>
    <cellStyle name="Normal 5 2 2 2 4 2 6 2" xfId="22660"/>
    <cellStyle name="Normal 5 2 2 2 4 2 6 2 2" xfId="51395"/>
    <cellStyle name="Normal 5 2 2 2 4 2 6 3" xfId="37071"/>
    <cellStyle name="Normal 5 2 2 2 4 2 7" xfId="15497"/>
    <cellStyle name="Normal 5 2 2 2 4 2 7 2" xfId="44233"/>
    <cellStyle name="Normal 5 2 2 2 4 2 8" xfId="29909"/>
    <cellStyle name="Normal 5 2 2 2 4 3" xfId="1078"/>
    <cellStyle name="Normal 5 2 2 2 4 3 2" xfId="2061"/>
    <cellStyle name="Normal 5 2 2 2 4 3 2 2" xfId="3853"/>
    <cellStyle name="Normal 5 2 2 2 4 3 2 2 2" xfId="7512"/>
    <cellStyle name="Normal 5 2 2 2 4 3 2 2 2 2" xfId="14772"/>
    <cellStyle name="Normal 5 2 2 2 4 3 2 2 2 2 2" xfId="29150"/>
    <cellStyle name="Normal 5 2 2 2 4 3 2 2 2 2 2 2" xfId="57884"/>
    <cellStyle name="Normal 5 2 2 2 4 3 2 2 2 2 3" xfId="43560"/>
    <cellStyle name="Normal 5 2 2 2 4 3 2 2 2 3" xfId="21987"/>
    <cellStyle name="Normal 5 2 2 2 4 3 2 2 2 3 2" xfId="50722"/>
    <cellStyle name="Normal 5 2 2 2 4 3 2 2 2 4" xfId="36398"/>
    <cellStyle name="Normal 5 2 2 2 4 3 2 2 3" xfId="11185"/>
    <cellStyle name="Normal 5 2 2 2 4 3 2 2 3 2" xfId="25568"/>
    <cellStyle name="Normal 5 2 2 2 4 3 2 2 3 2 2" xfId="54303"/>
    <cellStyle name="Normal 5 2 2 2 4 3 2 2 3 3" xfId="39979"/>
    <cellStyle name="Normal 5 2 2 2 4 3 2 2 4" xfId="18405"/>
    <cellStyle name="Normal 5 2 2 2 4 3 2 2 4 2" xfId="47141"/>
    <cellStyle name="Normal 5 2 2 2 4 3 2 2 5" xfId="32817"/>
    <cellStyle name="Normal 5 2 2 2 4 3 2 3" xfId="5722"/>
    <cellStyle name="Normal 5 2 2 2 4 3 2 3 2" xfId="12982"/>
    <cellStyle name="Normal 5 2 2 2 4 3 2 3 2 2" xfId="27360"/>
    <cellStyle name="Normal 5 2 2 2 4 3 2 3 2 2 2" xfId="56094"/>
    <cellStyle name="Normal 5 2 2 2 4 3 2 3 2 3" xfId="41770"/>
    <cellStyle name="Normal 5 2 2 2 4 3 2 3 3" xfId="20197"/>
    <cellStyle name="Normal 5 2 2 2 4 3 2 3 3 2" xfId="48932"/>
    <cellStyle name="Normal 5 2 2 2 4 3 2 3 4" xfId="34608"/>
    <cellStyle name="Normal 5 2 2 2 4 3 2 4" xfId="9395"/>
    <cellStyle name="Normal 5 2 2 2 4 3 2 4 2" xfId="23778"/>
    <cellStyle name="Normal 5 2 2 2 4 3 2 4 2 2" xfId="52513"/>
    <cellStyle name="Normal 5 2 2 2 4 3 2 4 3" xfId="38189"/>
    <cellStyle name="Normal 5 2 2 2 4 3 2 5" xfId="16615"/>
    <cellStyle name="Normal 5 2 2 2 4 3 2 5 2" xfId="45351"/>
    <cellStyle name="Normal 5 2 2 2 4 3 2 6" xfId="31027"/>
    <cellStyle name="Normal 5 2 2 2 4 3 3" xfId="2957"/>
    <cellStyle name="Normal 5 2 2 2 4 3 3 2" xfId="6617"/>
    <cellStyle name="Normal 5 2 2 2 4 3 3 2 2" xfId="13877"/>
    <cellStyle name="Normal 5 2 2 2 4 3 3 2 2 2" xfId="28255"/>
    <cellStyle name="Normal 5 2 2 2 4 3 3 2 2 2 2" xfId="56989"/>
    <cellStyle name="Normal 5 2 2 2 4 3 3 2 2 3" xfId="42665"/>
    <cellStyle name="Normal 5 2 2 2 4 3 3 2 3" xfId="21092"/>
    <cellStyle name="Normal 5 2 2 2 4 3 3 2 3 2" xfId="49827"/>
    <cellStyle name="Normal 5 2 2 2 4 3 3 2 4" xfId="35503"/>
    <cellStyle name="Normal 5 2 2 2 4 3 3 3" xfId="10290"/>
    <cellStyle name="Normal 5 2 2 2 4 3 3 3 2" xfId="24673"/>
    <cellStyle name="Normal 5 2 2 2 4 3 3 3 2 2" xfId="53408"/>
    <cellStyle name="Normal 5 2 2 2 4 3 3 3 3" xfId="39084"/>
    <cellStyle name="Normal 5 2 2 2 4 3 3 4" xfId="17510"/>
    <cellStyle name="Normal 5 2 2 2 4 3 3 4 2" xfId="46246"/>
    <cellStyle name="Normal 5 2 2 2 4 3 3 5" xfId="31922"/>
    <cellStyle name="Normal 5 2 2 2 4 3 4" xfId="4822"/>
    <cellStyle name="Normal 5 2 2 2 4 3 4 2" xfId="12087"/>
    <cellStyle name="Normal 5 2 2 2 4 3 4 2 2" xfId="26465"/>
    <cellStyle name="Normal 5 2 2 2 4 3 4 2 2 2" xfId="55199"/>
    <cellStyle name="Normal 5 2 2 2 4 3 4 2 3" xfId="40875"/>
    <cellStyle name="Normal 5 2 2 2 4 3 4 3" xfId="19302"/>
    <cellStyle name="Normal 5 2 2 2 4 3 4 3 2" xfId="48037"/>
    <cellStyle name="Normal 5 2 2 2 4 3 4 4" xfId="33713"/>
    <cellStyle name="Normal 5 2 2 2 4 3 5" xfId="8494"/>
    <cellStyle name="Normal 5 2 2 2 4 3 5 2" xfId="22883"/>
    <cellStyle name="Normal 5 2 2 2 4 3 5 2 2" xfId="51618"/>
    <cellStyle name="Normal 5 2 2 2 4 3 5 3" xfId="37294"/>
    <cellStyle name="Normal 5 2 2 2 4 3 6" xfId="15720"/>
    <cellStyle name="Normal 5 2 2 2 4 3 6 2" xfId="44456"/>
    <cellStyle name="Normal 5 2 2 2 4 3 7" xfId="30132"/>
    <cellStyle name="Normal 5 2 2 2 4 4" xfId="1609"/>
    <cellStyle name="Normal 5 2 2 2 4 4 2" xfId="3406"/>
    <cellStyle name="Normal 5 2 2 2 4 4 2 2" xfId="7065"/>
    <cellStyle name="Normal 5 2 2 2 4 4 2 2 2" xfId="14325"/>
    <cellStyle name="Normal 5 2 2 2 4 4 2 2 2 2" xfId="28703"/>
    <cellStyle name="Normal 5 2 2 2 4 4 2 2 2 2 2" xfId="57437"/>
    <cellStyle name="Normal 5 2 2 2 4 4 2 2 2 3" xfId="43113"/>
    <cellStyle name="Normal 5 2 2 2 4 4 2 2 3" xfId="21540"/>
    <cellStyle name="Normal 5 2 2 2 4 4 2 2 3 2" xfId="50275"/>
    <cellStyle name="Normal 5 2 2 2 4 4 2 2 4" xfId="35951"/>
    <cellStyle name="Normal 5 2 2 2 4 4 2 3" xfId="10738"/>
    <cellStyle name="Normal 5 2 2 2 4 4 2 3 2" xfId="25121"/>
    <cellStyle name="Normal 5 2 2 2 4 4 2 3 2 2" xfId="53856"/>
    <cellStyle name="Normal 5 2 2 2 4 4 2 3 3" xfId="39532"/>
    <cellStyle name="Normal 5 2 2 2 4 4 2 4" xfId="17958"/>
    <cellStyle name="Normal 5 2 2 2 4 4 2 4 2" xfId="46694"/>
    <cellStyle name="Normal 5 2 2 2 4 4 2 5" xfId="32370"/>
    <cellStyle name="Normal 5 2 2 2 4 4 3" xfId="5275"/>
    <cellStyle name="Normal 5 2 2 2 4 4 3 2" xfId="12535"/>
    <cellStyle name="Normal 5 2 2 2 4 4 3 2 2" xfId="26913"/>
    <cellStyle name="Normal 5 2 2 2 4 4 3 2 2 2" xfId="55647"/>
    <cellStyle name="Normal 5 2 2 2 4 4 3 2 3" xfId="41323"/>
    <cellStyle name="Normal 5 2 2 2 4 4 3 3" xfId="19750"/>
    <cellStyle name="Normal 5 2 2 2 4 4 3 3 2" xfId="48485"/>
    <cellStyle name="Normal 5 2 2 2 4 4 3 4" xfId="34161"/>
    <cellStyle name="Normal 5 2 2 2 4 4 4" xfId="8948"/>
    <cellStyle name="Normal 5 2 2 2 4 4 4 2" xfId="23331"/>
    <cellStyle name="Normal 5 2 2 2 4 4 4 2 2" xfId="52066"/>
    <cellStyle name="Normal 5 2 2 2 4 4 4 3" xfId="37742"/>
    <cellStyle name="Normal 5 2 2 2 4 4 5" xfId="16168"/>
    <cellStyle name="Normal 5 2 2 2 4 4 5 2" xfId="44904"/>
    <cellStyle name="Normal 5 2 2 2 4 4 6" xfId="30580"/>
    <cellStyle name="Normal 5 2 2 2 4 5" xfId="2510"/>
    <cellStyle name="Normal 5 2 2 2 4 5 2" xfId="6170"/>
    <cellStyle name="Normal 5 2 2 2 4 5 2 2" xfId="13430"/>
    <cellStyle name="Normal 5 2 2 2 4 5 2 2 2" xfId="27808"/>
    <cellStyle name="Normal 5 2 2 2 4 5 2 2 2 2" xfId="56542"/>
    <cellStyle name="Normal 5 2 2 2 4 5 2 2 3" xfId="42218"/>
    <cellStyle name="Normal 5 2 2 2 4 5 2 3" xfId="20645"/>
    <cellStyle name="Normal 5 2 2 2 4 5 2 3 2" xfId="49380"/>
    <cellStyle name="Normal 5 2 2 2 4 5 2 4" xfId="35056"/>
    <cellStyle name="Normal 5 2 2 2 4 5 3" xfId="9843"/>
    <cellStyle name="Normal 5 2 2 2 4 5 3 2" xfId="24226"/>
    <cellStyle name="Normal 5 2 2 2 4 5 3 2 2" xfId="52961"/>
    <cellStyle name="Normal 5 2 2 2 4 5 3 3" xfId="38637"/>
    <cellStyle name="Normal 5 2 2 2 4 5 4" xfId="17063"/>
    <cellStyle name="Normal 5 2 2 2 4 5 4 2" xfId="45799"/>
    <cellStyle name="Normal 5 2 2 2 4 5 5" xfId="31475"/>
    <cellStyle name="Normal 5 2 2 2 4 6" xfId="4373"/>
    <cellStyle name="Normal 5 2 2 2 4 6 2" xfId="11640"/>
    <cellStyle name="Normal 5 2 2 2 4 6 2 2" xfId="26018"/>
    <cellStyle name="Normal 5 2 2 2 4 6 2 2 2" xfId="54752"/>
    <cellStyle name="Normal 5 2 2 2 4 6 2 3" xfId="40428"/>
    <cellStyle name="Normal 5 2 2 2 4 6 3" xfId="18855"/>
    <cellStyle name="Normal 5 2 2 2 4 6 3 2" xfId="47590"/>
    <cellStyle name="Normal 5 2 2 2 4 6 4" xfId="33266"/>
    <cellStyle name="Normal 5 2 2 2 4 7" xfId="8043"/>
    <cellStyle name="Normal 5 2 2 2 4 7 2" xfId="22436"/>
    <cellStyle name="Normal 5 2 2 2 4 7 2 2" xfId="51171"/>
    <cellStyle name="Normal 5 2 2 2 4 7 3" xfId="36847"/>
    <cellStyle name="Normal 5 2 2 2 4 8" xfId="15273"/>
    <cellStyle name="Normal 5 2 2 2 4 8 2" xfId="44009"/>
    <cellStyle name="Normal 5 2 2 2 4 9" xfId="29685"/>
    <cellStyle name="Normal 5 2 2 2 5" xfId="739"/>
    <cellStyle name="Normal 5 2 2 2 5 2" xfId="1190"/>
    <cellStyle name="Normal 5 2 2 2 5 2 2" xfId="2173"/>
    <cellStyle name="Normal 5 2 2 2 5 2 2 2" xfId="3965"/>
    <cellStyle name="Normal 5 2 2 2 5 2 2 2 2" xfId="7624"/>
    <cellStyle name="Normal 5 2 2 2 5 2 2 2 2 2" xfId="14884"/>
    <cellStyle name="Normal 5 2 2 2 5 2 2 2 2 2 2" xfId="29262"/>
    <cellStyle name="Normal 5 2 2 2 5 2 2 2 2 2 2 2" xfId="57996"/>
    <cellStyle name="Normal 5 2 2 2 5 2 2 2 2 2 3" xfId="43672"/>
    <cellStyle name="Normal 5 2 2 2 5 2 2 2 2 3" xfId="22099"/>
    <cellStyle name="Normal 5 2 2 2 5 2 2 2 2 3 2" xfId="50834"/>
    <cellStyle name="Normal 5 2 2 2 5 2 2 2 2 4" xfId="36510"/>
    <cellStyle name="Normal 5 2 2 2 5 2 2 2 3" xfId="11297"/>
    <cellStyle name="Normal 5 2 2 2 5 2 2 2 3 2" xfId="25680"/>
    <cellStyle name="Normal 5 2 2 2 5 2 2 2 3 2 2" xfId="54415"/>
    <cellStyle name="Normal 5 2 2 2 5 2 2 2 3 3" xfId="40091"/>
    <cellStyle name="Normal 5 2 2 2 5 2 2 2 4" xfId="18517"/>
    <cellStyle name="Normal 5 2 2 2 5 2 2 2 4 2" xfId="47253"/>
    <cellStyle name="Normal 5 2 2 2 5 2 2 2 5" xfId="32929"/>
    <cellStyle name="Normal 5 2 2 2 5 2 2 3" xfId="5834"/>
    <cellStyle name="Normal 5 2 2 2 5 2 2 3 2" xfId="13094"/>
    <cellStyle name="Normal 5 2 2 2 5 2 2 3 2 2" xfId="27472"/>
    <cellStyle name="Normal 5 2 2 2 5 2 2 3 2 2 2" xfId="56206"/>
    <cellStyle name="Normal 5 2 2 2 5 2 2 3 2 3" xfId="41882"/>
    <cellStyle name="Normal 5 2 2 2 5 2 2 3 3" xfId="20309"/>
    <cellStyle name="Normal 5 2 2 2 5 2 2 3 3 2" xfId="49044"/>
    <cellStyle name="Normal 5 2 2 2 5 2 2 3 4" xfId="34720"/>
    <cellStyle name="Normal 5 2 2 2 5 2 2 4" xfId="9507"/>
    <cellStyle name="Normal 5 2 2 2 5 2 2 4 2" xfId="23890"/>
    <cellStyle name="Normal 5 2 2 2 5 2 2 4 2 2" xfId="52625"/>
    <cellStyle name="Normal 5 2 2 2 5 2 2 4 3" xfId="38301"/>
    <cellStyle name="Normal 5 2 2 2 5 2 2 5" xfId="16727"/>
    <cellStyle name="Normal 5 2 2 2 5 2 2 5 2" xfId="45463"/>
    <cellStyle name="Normal 5 2 2 2 5 2 2 6" xfId="31139"/>
    <cellStyle name="Normal 5 2 2 2 5 2 3" xfId="3069"/>
    <cellStyle name="Normal 5 2 2 2 5 2 3 2" xfId="6729"/>
    <cellStyle name="Normal 5 2 2 2 5 2 3 2 2" xfId="13989"/>
    <cellStyle name="Normal 5 2 2 2 5 2 3 2 2 2" xfId="28367"/>
    <cellStyle name="Normal 5 2 2 2 5 2 3 2 2 2 2" xfId="57101"/>
    <cellStyle name="Normal 5 2 2 2 5 2 3 2 2 3" xfId="42777"/>
    <cellStyle name="Normal 5 2 2 2 5 2 3 2 3" xfId="21204"/>
    <cellStyle name="Normal 5 2 2 2 5 2 3 2 3 2" xfId="49939"/>
    <cellStyle name="Normal 5 2 2 2 5 2 3 2 4" xfId="35615"/>
    <cellStyle name="Normal 5 2 2 2 5 2 3 3" xfId="10402"/>
    <cellStyle name="Normal 5 2 2 2 5 2 3 3 2" xfId="24785"/>
    <cellStyle name="Normal 5 2 2 2 5 2 3 3 2 2" xfId="53520"/>
    <cellStyle name="Normal 5 2 2 2 5 2 3 3 3" xfId="39196"/>
    <cellStyle name="Normal 5 2 2 2 5 2 3 4" xfId="17622"/>
    <cellStyle name="Normal 5 2 2 2 5 2 3 4 2" xfId="46358"/>
    <cellStyle name="Normal 5 2 2 2 5 2 3 5" xfId="32034"/>
    <cellStyle name="Normal 5 2 2 2 5 2 4" xfId="4934"/>
    <cellStyle name="Normal 5 2 2 2 5 2 4 2" xfId="12199"/>
    <cellStyle name="Normal 5 2 2 2 5 2 4 2 2" xfId="26577"/>
    <cellStyle name="Normal 5 2 2 2 5 2 4 2 2 2" xfId="55311"/>
    <cellStyle name="Normal 5 2 2 2 5 2 4 2 3" xfId="40987"/>
    <cellStyle name="Normal 5 2 2 2 5 2 4 3" xfId="19414"/>
    <cellStyle name="Normal 5 2 2 2 5 2 4 3 2" xfId="48149"/>
    <cellStyle name="Normal 5 2 2 2 5 2 4 4" xfId="33825"/>
    <cellStyle name="Normal 5 2 2 2 5 2 5" xfId="8606"/>
    <cellStyle name="Normal 5 2 2 2 5 2 5 2" xfId="22995"/>
    <cellStyle name="Normal 5 2 2 2 5 2 5 2 2" xfId="51730"/>
    <cellStyle name="Normal 5 2 2 2 5 2 5 3" xfId="37406"/>
    <cellStyle name="Normal 5 2 2 2 5 2 6" xfId="15832"/>
    <cellStyle name="Normal 5 2 2 2 5 2 6 2" xfId="44568"/>
    <cellStyle name="Normal 5 2 2 2 5 2 7" xfId="30244"/>
    <cellStyle name="Normal 5 2 2 2 5 3" xfId="1726"/>
    <cellStyle name="Normal 5 2 2 2 5 3 2" xfId="3518"/>
    <cellStyle name="Normal 5 2 2 2 5 3 2 2" xfId="7177"/>
    <cellStyle name="Normal 5 2 2 2 5 3 2 2 2" xfId="14437"/>
    <cellStyle name="Normal 5 2 2 2 5 3 2 2 2 2" xfId="28815"/>
    <cellStyle name="Normal 5 2 2 2 5 3 2 2 2 2 2" xfId="57549"/>
    <cellStyle name="Normal 5 2 2 2 5 3 2 2 2 3" xfId="43225"/>
    <cellStyle name="Normal 5 2 2 2 5 3 2 2 3" xfId="21652"/>
    <cellStyle name="Normal 5 2 2 2 5 3 2 2 3 2" xfId="50387"/>
    <cellStyle name="Normal 5 2 2 2 5 3 2 2 4" xfId="36063"/>
    <cellStyle name="Normal 5 2 2 2 5 3 2 3" xfId="10850"/>
    <cellStyle name="Normal 5 2 2 2 5 3 2 3 2" xfId="25233"/>
    <cellStyle name="Normal 5 2 2 2 5 3 2 3 2 2" xfId="53968"/>
    <cellStyle name="Normal 5 2 2 2 5 3 2 3 3" xfId="39644"/>
    <cellStyle name="Normal 5 2 2 2 5 3 2 4" xfId="18070"/>
    <cellStyle name="Normal 5 2 2 2 5 3 2 4 2" xfId="46806"/>
    <cellStyle name="Normal 5 2 2 2 5 3 2 5" xfId="32482"/>
    <cellStyle name="Normal 5 2 2 2 5 3 3" xfId="5387"/>
    <cellStyle name="Normal 5 2 2 2 5 3 3 2" xfId="12647"/>
    <cellStyle name="Normal 5 2 2 2 5 3 3 2 2" xfId="27025"/>
    <cellStyle name="Normal 5 2 2 2 5 3 3 2 2 2" xfId="55759"/>
    <cellStyle name="Normal 5 2 2 2 5 3 3 2 3" xfId="41435"/>
    <cellStyle name="Normal 5 2 2 2 5 3 3 3" xfId="19862"/>
    <cellStyle name="Normal 5 2 2 2 5 3 3 3 2" xfId="48597"/>
    <cellStyle name="Normal 5 2 2 2 5 3 3 4" xfId="34273"/>
    <cellStyle name="Normal 5 2 2 2 5 3 4" xfId="9060"/>
    <cellStyle name="Normal 5 2 2 2 5 3 4 2" xfId="23443"/>
    <cellStyle name="Normal 5 2 2 2 5 3 4 2 2" xfId="52178"/>
    <cellStyle name="Normal 5 2 2 2 5 3 4 3" xfId="37854"/>
    <cellStyle name="Normal 5 2 2 2 5 3 5" xfId="16280"/>
    <cellStyle name="Normal 5 2 2 2 5 3 5 2" xfId="45016"/>
    <cellStyle name="Normal 5 2 2 2 5 3 6" xfId="30692"/>
    <cellStyle name="Normal 5 2 2 2 5 4" xfId="2622"/>
    <cellStyle name="Normal 5 2 2 2 5 4 2" xfId="6282"/>
    <cellStyle name="Normal 5 2 2 2 5 4 2 2" xfId="13542"/>
    <cellStyle name="Normal 5 2 2 2 5 4 2 2 2" xfId="27920"/>
    <cellStyle name="Normal 5 2 2 2 5 4 2 2 2 2" xfId="56654"/>
    <cellStyle name="Normal 5 2 2 2 5 4 2 2 3" xfId="42330"/>
    <cellStyle name="Normal 5 2 2 2 5 4 2 3" xfId="20757"/>
    <cellStyle name="Normal 5 2 2 2 5 4 2 3 2" xfId="49492"/>
    <cellStyle name="Normal 5 2 2 2 5 4 2 4" xfId="35168"/>
    <cellStyle name="Normal 5 2 2 2 5 4 3" xfId="9955"/>
    <cellStyle name="Normal 5 2 2 2 5 4 3 2" xfId="24338"/>
    <cellStyle name="Normal 5 2 2 2 5 4 3 2 2" xfId="53073"/>
    <cellStyle name="Normal 5 2 2 2 5 4 3 3" xfId="38749"/>
    <cellStyle name="Normal 5 2 2 2 5 4 4" xfId="17175"/>
    <cellStyle name="Normal 5 2 2 2 5 4 4 2" xfId="45911"/>
    <cellStyle name="Normal 5 2 2 2 5 4 5" xfId="31587"/>
    <cellStyle name="Normal 5 2 2 2 5 5" xfId="4486"/>
    <cellStyle name="Normal 5 2 2 2 5 5 2" xfId="11752"/>
    <cellStyle name="Normal 5 2 2 2 5 5 2 2" xfId="26130"/>
    <cellStyle name="Normal 5 2 2 2 5 5 2 2 2" xfId="54864"/>
    <cellStyle name="Normal 5 2 2 2 5 5 2 3" xfId="40540"/>
    <cellStyle name="Normal 5 2 2 2 5 5 3" xfId="18967"/>
    <cellStyle name="Normal 5 2 2 2 5 5 3 2" xfId="47702"/>
    <cellStyle name="Normal 5 2 2 2 5 5 4" xfId="33378"/>
    <cellStyle name="Normal 5 2 2 2 5 6" xfId="8159"/>
    <cellStyle name="Normal 5 2 2 2 5 6 2" xfId="22548"/>
    <cellStyle name="Normal 5 2 2 2 5 6 2 2" xfId="51283"/>
    <cellStyle name="Normal 5 2 2 2 5 6 3" xfId="36959"/>
    <cellStyle name="Normal 5 2 2 2 5 7" xfId="15385"/>
    <cellStyle name="Normal 5 2 2 2 5 7 2" xfId="44121"/>
    <cellStyle name="Normal 5 2 2 2 5 8" xfId="29797"/>
    <cellStyle name="Normal 5 2 2 2 6" xfId="966"/>
    <cellStyle name="Normal 5 2 2 2 6 2" xfId="1949"/>
    <cellStyle name="Normal 5 2 2 2 6 2 2" xfId="3741"/>
    <cellStyle name="Normal 5 2 2 2 6 2 2 2" xfId="7400"/>
    <cellStyle name="Normal 5 2 2 2 6 2 2 2 2" xfId="14660"/>
    <cellStyle name="Normal 5 2 2 2 6 2 2 2 2 2" xfId="29038"/>
    <cellStyle name="Normal 5 2 2 2 6 2 2 2 2 2 2" xfId="57772"/>
    <cellStyle name="Normal 5 2 2 2 6 2 2 2 2 3" xfId="43448"/>
    <cellStyle name="Normal 5 2 2 2 6 2 2 2 3" xfId="21875"/>
    <cellStyle name="Normal 5 2 2 2 6 2 2 2 3 2" xfId="50610"/>
    <cellStyle name="Normal 5 2 2 2 6 2 2 2 4" xfId="36286"/>
    <cellStyle name="Normal 5 2 2 2 6 2 2 3" xfId="11073"/>
    <cellStyle name="Normal 5 2 2 2 6 2 2 3 2" xfId="25456"/>
    <cellStyle name="Normal 5 2 2 2 6 2 2 3 2 2" xfId="54191"/>
    <cellStyle name="Normal 5 2 2 2 6 2 2 3 3" xfId="39867"/>
    <cellStyle name="Normal 5 2 2 2 6 2 2 4" xfId="18293"/>
    <cellStyle name="Normal 5 2 2 2 6 2 2 4 2" xfId="47029"/>
    <cellStyle name="Normal 5 2 2 2 6 2 2 5" xfId="32705"/>
    <cellStyle name="Normal 5 2 2 2 6 2 3" xfId="5610"/>
    <cellStyle name="Normal 5 2 2 2 6 2 3 2" xfId="12870"/>
    <cellStyle name="Normal 5 2 2 2 6 2 3 2 2" xfId="27248"/>
    <cellStyle name="Normal 5 2 2 2 6 2 3 2 2 2" xfId="55982"/>
    <cellStyle name="Normal 5 2 2 2 6 2 3 2 3" xfId="41658"/>
    <cellStyle name="Normal 5 2 2 2 6 2 3 3" xfId="20085"/>
    <cellStyle name="Normal 5 2 2 2 6 2 3 3 2" xfId="48820"/>
    <cellStyle name="Normal 5 2 2 2 6 2 3 4" xfId="34496"/>
    <cellStyle name="Normal 5 2 2 2 6 2 4" xfId="9283"/>
    <cellStyle name="Normal 5 2 2 2 6 2 4 2" xfId="23666"/>
    <cellStyle name="Normal 5 2 2 2 6 2 4 2 2" xfId="52401"/>
    <cellStyle name="Normal 5 2 2 2 6 2 4 3" xfId="38077"/>
    <cellStyle name="Normal 5 2 2 2 6 2 5" xfId="16503"/>
    <cellStyle name="Normal 5 2 2 2 6 2 5 2" xfId="45239"/>
    <cellStyle name="Normal 5 2 2 2 6 2 6" xfId="30915"/>
    <cellStyle name="Normal 5 2 2 2 6 3" xfId="2845"/>
    <cellStyle name="Normal 5 2 2 2 6 3 2" xfId="6505"/>
    <cellStyle name="Normal 5 2 2 2 6 3 2 2" xfId="13765"/>
    <cellStyle name="Normal 5 2 2 2 6 3 2 2 2" xfId="28143"/>
    <cellStyle name="Normal 5 2 2 2 6 3 2 2 2 2" xfId="56877"/>
    <cellStyle name="Normal 5 2 2 2 6 3 2 2 3" xfId="42553"/>
    <cellStyle name="Normal 5 2 2 2 6 3 2 3" xfId="20980"/>
    <cellStyle name="Normal 5 2 2 2 6 3 2 3 2" xfId="49715"/>
    <cellStyle name="Normal 5 2 2 2 6 3 2 4" xfId="35391"/>
    <cellStyle name="Normal 5 2 2 2 6 3 3" xfId="10178"/>
    <cellStyle name="Normal 5 2 2 2 6 3 3 2" xfId="24561"/>
    <cellStyle name="Normal 5 2 2 2 6 3 3 2 2" xfId="53296"/>
    <cellStyle name="Normal 5 2 2 2 6 3 3 3" xfId="38972"/>
    <cellStyle name="Normal 5 2 2 2 6 3 4" xfId="17398"/>
    <cellStyle name="Normal 5 2 2 2 6 3 4 2" xfId="46134"/>
    <cellStyle name="Normal 5 2 2 2 6 3 5" xfId="31810"/>
    <cellStyle name="Normal 5 2 2 2 6 4" xfId="4710"/>
    <cellStyle name="Normal 5 2 2 2 6 4 2" xfId="11975"/>
    <cellStyle name="Normal 5 2 2 2 6 4 2 2" xfId="26353"/>
    <cellStyle name="Normal 5 2 2 2 6 4 2 2 2" xfId="55087"/>
    <cellStyle name="Normal 5 2 2 2 6 4 2 3" xfId="40763"/>
    <cellStyle name="Normal 5 2 2 2 6 4 3" xfId="19190"/>
    <cellStyle name="Normal 5 2 2 2 6 4 3 2" xfId="47925"/>
    <cellStyle name="Normal 5 2 2 2 6 4 4" xfId="33601"/>
    <cellStyle name="Normal 5 2 2 2 6 5" xfId="8382"/>
    <cellStyle name="Normal 5 2 2 2 6 5 2" xfId="22771"/>
    <cellStyle name="Normal 5 2 2 2 6 5 2 2" xfId="51506"/>
    <cellStyle name="Normal 5 2 2 2 6 5 3" xfId="37182"/>
    <cellStyle name="Normal 5 2 2 2 6 6" xfId="15608"/>
    <cellStyle name="Normal 5 2 2 2 6 6 2" xfId="44344"/>
    <cellStyle name="Normal 5 2 2 2 6 7" xfId="30020"/>
    <cellStyle name="Normal 5 2 2 2 7" xfId="1480"/>
    <cellStyle name="Normal 5 2 2 2 7 2" xfId="3294"/>
    <cellStyle name="Normal 5 2 2 2 7 2 2" xfId="6953"/>
    <cellStyle name="Normal 5 2 2 2 7 2 2 2" xfId="14213"/>
    <cellStyle name="Normal 5 2 2 2 7 2 2 2 2" xfId="28591"/>
    <cellStyle name="Normal 5 2 2 2 7 2 2 2 2 2" xfId="57325"/>
    <cellStyle name="Normal 5 2 2 2 7 2 2 2 3" xfId="43001"/>
    <cellStyle name="Normal 5 2 2 2 7 2 2 3" xfId="21428"/>
    <cellStyle name="Normal 5 2 2 2 7 2 2 3 2" xfId="50163"/>
    <cellStyle name="Normal 5 2 2 2 7 2 2 4" xfId="35839"/>
    <cellStyle name="Normal 5 2 2 2 7 2 3" xfId="10626"/>
    <cellStyle name="Normal 5 2 2 2 7 2 3 2" xfId="25009"/>
    <cellStyle name="Normal 5 2 2 2 7 2 3 2 2" xfId="53744"/>
    <cellStyle name="Normal 5 2 2 2 7 2 3 3" xfId="39420"/>
    <cellStyle name="Normal 5 2 2 2 7 2 4" xfId="17846"/>
    <cellStyle name="Normal 5 2 2 2 7 2 4 2" xfId="46582"/>
    <cellStyle name="Normal 5 2 2 2 7 2 5" xfId="32258"/>
    <cellStyle name="Normal 5 2 2 2 7 3" xfId="5162"/>
    <cellStyle name="Normal 5 2 2 2 7 3 2" xfId="12423"/>
    <cellStyle name="Normal 5 2 2 2 7 3 2 2" xfId="26801"/>
    <cellStyle name="Normal 5 2 2 2 7 3 2 2 2" xfId="55535"/>
    <cellStyle name="Normal 5 2 2 2 7 3 2 3" xfId="41211"/>
    <cellStyle name="Normal 5 2 2 2 7 3 3" xfId="19638"/>
    <cellStyle name="Normal 5 2 2 2 7 3 3 2" xfId="48373"/>
    <cellStyle name="Normal 5 2 2 2 7 3 4" xfId="34049"/>
    <cellStyle name="Normal 5 2 2 2 7 4" xfId="8835"/>
    <cellStyle name="Normal 5 2 2 2 7 4 2" xfId="23219"/>
    <cellStyle name="Normal 5 2 2 2 7 4 2 2" xfId="51954"/>
    <cellStyle name="Normal 5 2 2 2 7 4 3" xfId="37630"/>
    <cellStyle name="Normal 5 2 2 2 7 5" xfId="16056"/>
    <cellStyle name="Normal 5 2 2 2 7 5 2" xfId="44792"/>
    <cellStyle name="Normal 5 2 2 2 7 6" xfId="30468"/>
    <cellStyle name="Normal 5 2 2 2 8" xfId="2398"/>
    <cellStyle name="Normal 5 2 2 2 8 2" xfId="6058"/>
    <cellStyle name="Normal 5 2 2 2 8 2 2" xfId="13318"/>
    <cellStyle name="Normal 5 2 2 2 8 2 2 2" xfId="27696"/>
    <cellStyle name="Normal 5 2 2 2 8 2 2 2 2" xfId="56430"/>
    <cellStyle name="Normal 5 2 2 2 8 2 2 3" xfId="42106"/>
    <cellStyle name="Normal 5 2 2 2 8 2 3" xfId="20533"/>
    <cellStyle name="Normal 5 2 2 2 8 2 3 2" xfId="49268"/>
    <cellStyle name="Normal 5 2 2 2 8 2 4" xfId="34944"/>
    <cellStyle name="Normal 5 2 2 2 8 3" xfId="9731"/>
    <cellStyle name="Normal 5 2 2 2 8 3 2" xfId="24114"/>
    <cellStyle name="Normal 5 2 2 2 8 3 2 2" xfId="52849"/>
    <cellStyle name="Normal 5 2 2 2 8 3 3" xfId="38525"/>
    <cellStyle name="Normal 5 2 2 2 8 4" xfId="16951"/>
    <cellStyle name="Normal 5 2 2 2 8 4 2" xfId="45687"/>
    <cellStyle name="Normal 5 2 2 2 8 5" xfId="31363"/>
    <cellStyle name="Normal 5 2 2 2 9" xfId="4252"/>
    <cellStyle name="Normal 5 2 2 2 9 2" xfId="11527"/>
    <cellStyle name="Normal 5 2 2 2 9 2 2" xfId="25906"/>
    <cellStyle name="Normal 5 2 2 2 9 2 2 2" xfId="54640"/>
    <cellStyle name="Normal 5 2 2 2 9 2 3" xfId="40316"/>
    <cellStyle name="Normal 5 2 2 2 9 3" xfId="18743"/>
    <cellStyle name="Normal 5 2 2 2 9 3 2" xfId="47478"/>
    <cellStyle name="Normal 5 2 2 2 9 4" xfId="33154"/>
    <cellStyle name="Normal 5 2 2 3" xfId="353"/>
    <cellStyle name="Normal 5 2 2 3 10" xfId="15175"/>
    <cellStyle name="Normal 5 2 2 3 10 2" xfId="43911"/>
    <cellStyle name="Normal 5 2 2 3 11" xfId="29587"/>
    <cellStyle name="Normal 5 2 2 3 2" xfId="453"/>
    <cellStyle name="Normal 5 2 2 3 2 10" xfId="29643"/>
    <cellStyle name="Normal 5 2 2 3 2 2" xfId="653"/>
    <cellStyle name="Normal 5 2 2 3 2 2 2" xfId="925"/>
    <cellStyle name="Normal 5 2 2 3 2 2 2 2" xfId="1372"/>
    <cellStyle name="Normal 5 2 2 3 2 2 2 2 2" xfId="2355"/>
    <cellStyle name="Normal 5 2 2 3 2 2 2 2 2 2" xfId="4147"/>
    <cellStyle name="Normal 5 2 2 3 2 2 2 2 2 2 2" xfId="7806"/>
    <cellStyle name="Normal 5 2 2 3 2 2 2 2 2 2 2 2" xfId="15066"/>
    <cellStyle name="Normal 5 2 2 3 2 2 2 2 2 2 2 2 2" xfId="29444"/>
    <cellStyle name="Normal 5 2 2 3 2 2 2 2 2 2 2 2 2 2" xfId="58178"/>
    <cellStyle name="Normal 5 2 2 3 2 2 2 2 2 2 2 2 3" xfId="43854"/>
    <cellStyle name="Normal 5 2 2 3 2 2 2 2 2 2 2 3" xfId="22281"/>
    <cellStyle name="Normal 5 2 2 3 2 2 2 2 2 2 2 3 2" xfId="51016"/>
    <cellStyle name="Normal 5 2 2 3 2 2 2 2 2 2 2 4" xfId="36692"/>
    <cellStyle name="Normal 5 2 2 3 2 2 2 2 2 2 3" xfId="11479"/>
    <cellStyle name="Normal 5 2 2 3 2 2 2 2 2 2 3 2" xfId="25862"/>
    <cellStyle name="Normal 5 2 2 3 2 2 2 2 2 2 3 2 2" xfId="54597"/>
    <cellStyle name="Normal 5 2 2 3 2 2 2 2 2 2 3 3" xfId="40273"/>
    <cellStyle name="Normal 5 2 2 3 2 2 2 2 2 2 4" xfId="18699"/>
    <cellStyle name="Normal 5 2 2 3 2 2 2 2 2 2 4 2" xfId="47435"/>
    <cellStyle name="Normal 5 2 2 3 2 2 2 2 2 2 5" xfId="33111"/>
    <cellStyle name="Normal 5 2 2 3 2 2 2 2 2 3" xfId="6016"/>
    <cellStyle name="Normal 5 2 2 3 2 2 2 2 2 3 2" xfId="13276"/>
    <cellStyle name="Normal 5 2 2 3 2 2 2 2 2 3 2 2" xfId="27654"/>
    <cellStyle name="Normal 5 2 2 3 2 2 2 2 2 3 2 2 2" xfId="56388"/>
    <cellStyle name="Normal 5 2 2 3 2 2 2 2 2 3 2 3" xfId="42064"/>
    <cellStyle name="Normal 5 2 2 3 2 2 2 2 2 3 3" xfId="20491"/>
    <cellStyle name="Normal 5 2 2 3 2 2 2 2 2 3 3 2" xfId="49226"/>
    <cellStyle name="Normal 5 2 2 3 2 2 2 2 2 3 4" xfId="34902"/>
    <cellStyle name="Normal 5 2 2 3 2 2 2 2 2 4" xfId="9689"/>
    <cellStyle name="Normal 5 2 2 3 2 2 2 2 2 4 2" xfId="24072"/>
    <cellStyle name="Normal 5 2 2 3 2 2 2 2 2 4 2 2" xfId="52807"/>
    <cellStyle name="Normal 5 2 2 3 2 2 2 2 2 4 3" xfId="38483"/>
    <cellStyle name="Normal 5 2 2 3 2 2 2 2 2 5" xfId="16909"/>
    <cellStyle name="Normal 5 2 2 3 2 2 2 2 2 5 2" xfId="45645"/>
    <cellStyle name="Normal 5 2 2 3 2 2 2 2 2 6" xfId="31321"/>
    <cellStyle name="Normal 5 2 2 3 2 2 2 2 3" xfId="3251"/>
    <cellStyle name="Normal 5 2 2 3 2 2 2 2 3 2" xfId="6911"/>
    <cellStyle name="Normal 5 2 2 3 2 2 2 2 3 2 2" xfId="14171"/>
    <cellStyle name="Normal 5 2 2 3 2 2 2 2 3 2 2 2" xfId="28549"/>
    <cellStyle name="Normal 5 2 2 3 2 2 2 2 3 2 2 2 2" xfId="57283"/>
    <cellStyle name="Normal 5 2 2 3 2 2 2 2 3 2 2 3" xfId="42959"/>
    <cellStyle name="Normal 5 2 2 3 2 2 2 2 3 2 3" xfId="21386"/>
    <cellStyle name="Normal 5 2 2 3 2 2 2 2 3 2 3 2" xfId="50121"/>
    <cellStyle name="Normal 5 2 2 3 2 2 2 2 3 2 4" xfId="35797"/>
    <cellStyle name="Normal 5 2 2 3 2 2 2 2 3 3" xfId="10584"/>
    <cellStyle name="Normal 5 2 2 3 2 2 2 2 3 3 2" xfId="24967"/>
    <cellStyle name="Normal 5 2 2 3 2 2 2 2 3 3 2 2" xfId="53702"/>
    <cellStyle name="Normal 5 2 2 3 2 2 2 2 3 3 3" xfId="39378"/>
    <cellStyle name="Normal 5 2 2 3 2 2 2 2 3 4" xfId="17804"/>
    <cellStyle name="Normal 5 2 2 3 2 2 2 2 3 4 2" xfId="46540"/>
    <cellStyle name="Normal 5 2 2 3 2 2 2 2 3 5" xfId="32216"/>
    <cellStyle name="Normal 5 2 2 3 2 2 2 2 4" xfId="5116"/>
    <cellStyle name="Normal 5 2 2 3 2 2 2 2 4 2" xfId="12381"/>
    <cellStyle name="Normal 5 2 2 3 2 2 2 2 4 2 2" xfId="26759"/>
    <cellStyle name="Normal 5 2 2 3 2 2 2 2 4 2 2 2" xfId="55493"/>
    <cellStyle name="Normal 5 2 2 3 2 2 2 2 4 2 3" xfId="41169"/>
    <cellStyle name="Normal 5 2 2 3 2 2 2 2 4 3" xfId="19596"/>
    <cellStyle name="Normal 5 2 2 3 2 2 2 2 4 3 2" xfId="48331"/>
    <cellStyle name="Normal 5 2 2 3 2 2 2 2 4 4" xfId="34007"/>
    <cellStyle name="Normal 5 2 2 3 2 2 2 2 5" xfId="8788"/>
    <cellStyle name="Normal 5 2 2 3 2 2 2 2 5 2" xfId="23177"/>
    <cellStyle name="Normal 5 2 2 3 2 2 2 2 5 2 2" xfId="51912"/>
    <cellStyle name="Normal 5 2 2 3 2 2 2 2 5 3" xfId="37588"/>
    <cellStyle name="Normal 5 2 2 3 2 2 2 2 6" xfId="16014"/>
    <cellStyle name="Normal 5 2 2 3 2 2 2 2 6 2" xfId="44750"/>
    <cellStyle name="Normal 5 2 2 3 2 2 2 2 7" xfId="30426"/>
    <cellStyle name="Normal 5 2 2 3 2 2 2 3" xfId="1908"/>
    <cellStyle name="Normal 5 2 2 3 2 2 2 3 2" xfId="3700"/>
    <cellStyle name="Normal 5 2 2 3 2 2 2 3 2 2" xfId="7359"/>
    <cellStyle name="Normal 5 2 2 3 2 2 2 3 2 2 2" xfId="14619"/>
    <cellStyle name="Normal 5 2 2 3 2 2 2 3 2 2 2 2" xfId="28997"/>
    <cellStyle name="Normal 5 2 2 3 2 2 2 3 2 2 2 2 2" xfId="57731"/>
    <cellStyle name="Normal 5 2 2 3 2 2 2 3 2 2 2 3" xfId="43407"/>
    <cellStyle name="Normal 5 2 2 3 2 2 2 3 2 2 3" xfId="21834"/>
    <cellStyle name="Normal 5 2 2 3 2 2 2 3 2 2 3 2" xfId="50569"/>
    <cellStyle name="Normal 5 2 2 3 2 2 2 3 2 2 4" xfId="36245"/>
    <cellStyle name="Normal 5 2 2 3 2 2 2 3 2 3" xfId="11032"/>
    <cellStyle name="Normal 5 2 2 3 2 2 2 3 2 3 2" xfId="25415"/>
    <cellStyle name="Normal 5 2 2 3 2 2 2 3 2 3 2 2" xfId="54150"/>
    <cellStyle name="Normal 5 2 2 3 2 2 2 3 2 3 3" xfId="39826"/>
    <cellStyle name="Normal 5 2 2 3 2 2 2 3 2 4" xfId="18252"/>
    <cellStyle name="Normal 5 2 2 3 2 2 2 3 2 4 2" xfId="46988"/>
    <cellStyle name="Normal 5 2 2 3 2 2 2 3 2 5" xfId="32664"/>
    <cellStyle name="Normal 5 2 2 3 2 2 2 3 3" xfId="5569"/>
    <cellStyle name="Normal 5 2 2 3 2 2 2 3 3 2" xfId="12829"/>
    <cellStyle name="Normal 5 2 2 3 2 2 2 3 3 2 2" xfId="27207"/>
    <cellStyle name="Normal 5 2 2 3 2 2 2 3 3 2 2 2" xfId="55941"/>
    <cellStyle name="Normal 5 2 2 3 2 2 2 3 3 2 3" xfId="41617"/>
    <cellStyle name="Normal 5 2 2 3 2 2 2 3 3 3" xfId="20044"/>
    <cellStyle name="Normal 5 2 2 3 2 2 2 3 3 3 2" xfId="48779"/>
    <cellStyle name="Normal 5 2 2 3 2 2 2 3 3 4" xfId="34455"/>
    <cellStyle name="Normal 5 2 2 3 2 2 2 3 4" xfId="9242"/>
    <cellStyle name="Normal 5 2 2 3 2 2 2 3 4 2" xfId="23625"/>
    <cellStyle name="Normal 5 2 2 3 2 2 2 3 4 2 2" xfId="52360"/>
    <cellStyle name="Normal 5 2 2 3 2 2 2 3 4 3" xfId="38036"/>
    <cellStyle name="Normal 5 2 2 3 2 2 2 3 5" xfId="16462"/>
    <cellStyle name="Normal 5 2 2 3 2 2 2 3 5 2" xfId="45198"/>
    <cellStyle name="Normal 5 2 2 3 2 2 2 3 6" xfId="30874"/>
    <cellStyle name="Normal 5 2 2 3 2 2 2 4" xfId="2804"/>
    <cellStyle name="Normal 5 2 2 3 2 2 2 4 2" xfId="6464"/>
    <cellStyle name="Normal 5 2 2 3 2 2 2 4 2 2" xfId="13724"/>
    <cellStyle name="Normal 5 2 2 3 2 2 2 4 2 2 2" xfId="28102"/>
    <cellStyle name="Normal 5 2 2 3 2 2 2 4 2 2 2 2" xfId="56836"/>
    <cellStyle name="Normal 5 2 2 3 2 2 2 4 2 2 3" xfId="42512"/>
    <cellStyle name="Normal 5 2 2 3 2 2 2 4 2 3" xfId="20939"/>
    <cellStyle name="Normal 5 2 2 3 2 2 2 4 2 3 2" xfId="49674"/>
    <cellStyle name="Normal 5 2 2 3 2 2 2 4 2 4" xfId="35350"/>
    <cellStyle name="Normal 5 2 2 3 2 2 2 4 3" xfId="10137"/>
    <cellStyle name="Normal 5 2 2 3 2 2 2 4 3 2" xfId="24520"/>
    <cellStyle name="Normal 5 2 2 3 2 2 2 4 3 2 2" xfId="53255"/>
    <cellStyle name="Normal 5 2 2 3 2 2 2 4 3 3" xfId="38931"/>
    <cellStyle name="Normal 5 2 2 3 2 2 2 4 4" xfId="17357"/>
    <cellStyle name="Normal 5 2 2 3 2 2 2 4 4 2" xfId="46093"/>
    <cellStyle name="Normal 5 2 2 3 2 2 2 4 5" xfId="31769"/>
    <cellStyle name="Normal 5 2 2 3 2 2 2 5" xfId="4669"/>
    <cellStyle name="Normal 5 2 2 3 2 2 2 5 2" xfId="11934"/>
    <cellStyle name="Normal 5 2 2 3 2 2 2 5 2 2" xfId="26312"/>
    <cellStyle name="Normal 5 2 2 3 2 2 2 5 2 2 2" xfId="55046"/>
    <cellStyle name="Normal 5 2 2 3 2 2 2 5 2 3" xfId="40722"/>
    <cellStyle name="Normal 5 2 2 3 2 2 2 5 3" xfId="19149"/>
    <cellStyle name="Normal 5 2 2 3 2 2 2 5 3 2" xfId="47884"/>
    <cellStyle name="Normal 5 2 2 3 2 2 2 5 4" xfId="33560"/>
    <cellStyle name="Normal 5 2 2 3 2 2 2 6" xfId="8341"/>
    <cellStyle name="Normal 5 2 2 3 2 2 2 6 2" xfId="22730"/>
    <cellStyle name="Normal 5 2 2 3 2 2 2 6 2 2" xfId="51465"/>
    <cellStyle name="Normal 5 2 2 3 2 2 2 6 3" xfId="37141"/>
    <cellStyle name="Normal 5 2 2 3 2 2 2 7" xfId="15567"/>
    <cellStyle name="Normal 5 2 2 3 2 2 2 7 2" xfId="44303"/>
    <cellStyle name="Normal 5 2 2 3 2 2 2 8" xfId="29979"/>
    <cellStyle name="Normal 5 2 2 3 2 2 3" xfId="1148"/>
    <cellStyle name="Normal 5 2 2 3 2 2 3 2" xfId="2131"/>
    <cellStyle name="Normal 5 2 2 3 2 2 3 2 2" xfId="3923"/>
    <cellStyle name="Normal 5 2 2 3 2 2 3 2 2 2" xfId="7582"/>
    <cellStyle name="Normal 5 2 2 3 2 2 3 2 2 2 2" xfId="14842"/>
    <cellStyle name="Normal 5 2 2 3 2 2 3 2 2 2 2 2" xfId="29220"/>
    <cellStyle name="Normal 5 2 2 3 2 2 3 2 2 2 2 2 2" xfId="57954"/>
    <cellStyle name="Normal 5 2 2 3 2 2 3 2 2 2 2 3" xfId="43630"/>
    <cellStyle name="Normal 5 2 2 3 2 2 3 2 2 2 3" xfId="22057"/>
    <cellStyle name="Normal 5 2 2 3 2 2 3 2 2 2 3 2" xfId="50792"/>
    <cellStyle name="Normal 5 2 2 3 2 2 3 2 2 2 4" xfId="36468"/>
    <cellStyle name="Normal 5 2 2 3 2 2 3 2 2 3" xfId="11255"/>
    <cellStyle name="Normal 5 2 2 3 2 2 3 2 2 3 2" xfId="25638"/>
    <cellStyle name="Normal 5 2 2 3 2 2 3 2 2 3 2 2" xfId="54373"/>
    <cellStyle name="Normal 5 2 2 3 2 2 3 2 2 3 3" xfId="40049"/>
    <cellStyle name="Normal 5 2 2 3 2 2 3 2 2 4" xfId="18475"/>
    <cellStyle name="Normal 5 2 2 3 2 2 3 2 2 4 2" xfId="47211"/>
    <cellStyle name="Normal 5 2 2 3 2 2 3 2 2 5" xfId="32887"/>
    <cellStyle name="Normal 5 2 2 3 2 2 3 2 3" xfId="5792"/>
    <cellStyle name="Normal 5 2 2 3 2 2 3 2 3 2" xfId="13052"/>
    <cellStyle name="Normal 5 2 2 3 2 2 3 2 3 2 2" xfId="27430"/>
    <cellStyle name="Normal 5 2 2 3 2 2 3 2 3 2 2 2" xfId="56164"/>
    <cellStyle name="Normal 5 2 2 3 2 2 3 2 3 2 3" xfId="41840"/>
    <cellStyle name="Normal 5 2 2 3 2 2 3 2 3 3" xfId="20267"/>
    <cellStyle name="Normal 5 2 2 3 2 2 3 2 3 3 2" xfId="49002"/>
    <cellStyle name="Normal 5 2 2 3 2 2 3 2 3 4" xfId="34678"/>
    <cellStyle name="Normal 5 2 2 3 2 2 3 2 4" xfId="9465"/>
    <cellStyle name="Normal 5 2 2 3 2 2 3 2 4 2" xfId="23848"/>
    <cellStyle name="Normal 5 2 2 3 2 2 3 2 4 2 2" xfId="52583"/>
    <cellStyle name="Normal 5 2 2 3 2 2 3 2 4 3" xfId="38259"/>
    <cellStyle name="Normal 5 2 2 3 2 2 3 2 5" xfId="16685"/>
    <cellStyle name="Normal 5 2 2 3 2 2 3 2 5 2" xfId="45421"/>
    <cellStyle name="Normal 5 2 2 3 2 2 3 2 6" xfId="31097"/>
    <cellStyle name="Normal 5 2 2 3 2 2 3 3" xfId="3027"/>
    <cellStyle name="Normal 5 2 2 3 2 2 3 3 2" xfId="6687"/>
    <cellStyle name="Normal 5 2 2 3 2 2 3 3 2 2" xfId="13947"/>
    <cellStyle name="Normal 5 2 2 3 2 2 3 3 2 2 2" xfId="28325"/>
    <cellStyle name="Normal 5 2 2 3 2 2 3 3 2 2 2 2" xfId="57059"/>
    <cellStyle name="Normal 5 2 2 3 2 2 3 3 2 2 3" xfId="42735"/>
    <cellStyle name="Normal 5 2 2 3 2 2 3 3 2 3" xfId="21162"/>
    <cellStyle name="Normal 5 2 2 3 2 2 3 3 2 3 2" xfId="49897"/>
    <cellStyle name="Normal 5 2 2 3 2 2 3 3 2 4" xfId="35573"/>
    <cellStyle name="Normal 5 2 2 3 2 2 3 3 3" xfId="10360"/>
    <cellStyle name="Normal 5 2 2 3 2 2 3 3 3 2" xfId="24743"/>
    <cellStyle name="Normal 5 2 2 3 2 2 3 3 3 2 2" xfId="53478"/>
    <cellStyle name="Normal 5 2 2 3 2 2 3 3 3 3" xfId="39154"/>
    <cellStyle name="Normal 5 2 2 3 2 2 3 3 4" xfId="17580"/>
    <cellStyle name="Normal 5 2 2 3 2 2 3 3 4 2" xfId="46316"/>
    <cellStyle name="Normal 5 2 2 3 2 2 3 3 5" xfId="31992"/>
    <cellStyle name="Normal 5 2 2 3 2 2 3 4" xfId="4892"/>
    <cellStyle name="Normal 5 2 2 3 2 2 3 4 2" xfId="12157"/>
    <cellStyle name="Normal 5 2 2 3 2 2 3 4 2 2" xfId="26535"/>
    <cellStyle name="Normal 5 2 2 3 2 2 3 4 2 2 2" xfId="55269"/>
    <cellStyle name="Normal 5 2 2 3 2 2 3 4 2 3" xfId="40945"/>
    <cellStyle name="Normal 5 2 2 3 2 2 3 4 3" xfId="19372"/>
    <cellStyle name="Normal 5 2 2 3 2 2 3 4 3 2" xfId="48107"/>
    <cellStyle name="Normal 5 2 2 3 2 2 3 4 4" xfId="33783"/>
    <cellStyle name="Normal 5 2 2 3 2 2 3 5" xfId="8564"/>
    <cellStyle name="Normal 5 2 2 3 2 2 3 5 2" xfId="22953"/>
    <cellStyle name="Normal 5 2 2 3 2 2 3 5 2 2" xfId="51688"/>
    <cellStyle name="Normal 5 2 2 3 2 2 3 5 3" xfId="37364"/>
    <cellStyle name="Normal 5 2 2 3 2 2 3 6" xfId="15790"/>
    <cellStyle name="Normal 5 2 2 3 2 2 3 6 2" xfId="44526"/>
    <cellStyle name="Normal 5 2 2 3 2 2 3 7" xfId="30202"/>
    <cellStyle name="Normal 5 2 2 3 2 2 4" xfId="1680"/>
    <cellStyle name="Normal 5 2 2 3 2 2 4 2" xfId="3476"/>
    <cellStyle name="Normal 5 2 2 3 2 2 4 2 2" xfId="7135"/>
    <cellStyle name="Normal 5 2 2 3 2 2 4 2 2 2" xfId="14395"/>
    <cellStyle name="Normal 5 2 2 3 2 2 4 2 2 2 2" xfId="28773"/>
    <cellStyle name="Normal 5 2 2 3 2 2 4 2 2 2 2 2" xfId="57507"/>
    <cellStyle name="Normal 5 2 2 3 2 2 4 2 2 2 3" xfId="43183"/>
    <cellStyle name="Normal 5 2 2 3 2 2 4 2 2 3" xfId="21610"/>
    <cellStyle name="Normal 5 2 2 3 2 2 4 2 2 3 2" xfId="50345"/>
    <cellStyle name="Normal 5 2 2 3 2 2 4 2 2 4" xfId="36021"/>
    <cellStyle name="Normal 5 2 2 3 2 2 4 2 3" xfId="10808"/>
    <cellStyle name="Normal 5 2 2 3 2 2 4 2 3 2" xfId="25191"/>
    <cellStyle name="Normal 5 2 2 3 2 2 4 2 3 2 2" xfId="53926"/>
    <cellStyle name="Normal 5 2 2 3 2 2 4 2 3 3" xfId="39602"/>
    <cellStyle name="Normal 5 2 2 3 2 2 4 2 4" xfId="18028"/>
    <cellStyle name="Normal 5 2 2 3 2 2 4 2 4 2" xfId="46764"/>
    <cellStyle name="Normal 5 2 2 3 2 2 4 2 5" xfId="32440"/>
    <cellStyle name="Normal 5 2 2 3 2 2 4 3" xfId="5345"/>
    <cellStyle name="Normal 5 2 2 3 2 2 4 3 2" xfId="12605"/>
    <cellStyle name="Normal 5 2 2 3 2 2 4 3 2 2" xfId="26983"/>
    <cellStyle name="Normal 5 2 2 3 2 2 4 3 2 2 2" xfId="55717"/>
    <cellStyle name="Normal 5 2 2 3 2 2 4 3 2 3" xfId="41393"/>
    <cellStyle name="Normal 5 2 2 3 2 2 4 3 3" xfId="19820"/>
    <cellStyle name="Normal 5 2 2 3 2 2 4 3 3 2" xfId="48555"/>
    <cellStyle name="Normal 5 2 2 3 2 2 4 3 4" xfId="34231"/>
    <cellStyle name="Normal 5 2 2 3 2 2 4 4" xfId="9018"/>
    <cellStyle name="Normal 5 2 2 3 2 2 4 4 2" xfId="23401"/>
    <cellStyle name="Normal 5 2 2 3 2 2 4 4 2 2" xfId="52136"/>
    <cellStyle name="Normal 5 2 2 3 2 2 4 4 3" xfId="37812"/>
    <cellStyle name="Normal 5 2 2 3 2 2 4 5" xfId="16238"/>
    <cellStyle name="Normal 5 2 2 3 2 2 4 5 2" xfId="44974"/>
    <cellStyle name="Normal 5 2 2 3 2 2 4 6" xfId="30650"/>
    <cellStyle name="Normal 5 2 2 3 2 2 5" xfId="2580"/>
    <cellStyle name="Normal 5 2 2 3 2 2 5 2" xfId="6240"/>
    <cellStyle name="Normal 5 2 2 3 2 2 5 2 2" xfId="13500"/>
    <cellStyle name="Normal 5 2 2 3 2 2 5 2 2 2" xfId="27878"/>
    <cellStyle name="Normal 5 2 2 3 2 2 5 2 2 2 2" xfId="56612"/>
    <cellStyle name="Normal 5 2 2 3 2 2 5 2 2 3" xfId="42288"/>
    <cellStyle name="Normal 5 2 2 3 2 2 5 2 3" xfId="20715"/>
    <cellStyle name="Normal 5 2 2 3 2 2 5 2 3 2" xfId="49450"/>
    <cellStyle name="Normal 5 2 2 3 2 2 5 2 4" xfId="35126"/>
    <cellStyle name="Normal 5 2 2 3 2 2 5 3" xfId="9913"/>
    <cellStyle name="Normal 5 2 2 3 2 2 5 3 2" xfId="24296"/>
    <cellStyle name="Normal 5 2 2 3 2 2 5 3 2 2" xfId="53031"/>
    <cellStyle name="Normal 5 2 2 3 2 2 5 3 3" xfId="38707"/>
    <cellStyle name="Normal 5 2 2 3 2 2 5 4" xfId="17133"/>
    <cellStyle name="Normal 5 2 2 3 2 2 5 4 2" xfId="45869"/>
    <cellStyle name="Normal 5 2 2 3 2 2 5 5" xfId="31545"/>
    <cellStyle name="Normal 5 2 2 3 2 2 6" xfId="4443"/>
    <cellStyle name="Normal 5 2 2 3 2 2 6 2" xfId="11710"/>
    <cellStyle name="Normal 5 2 2 3 2 2 6 2 2" xfId="26088"/>
    <cellStyle name="Normal 5 2 2 3 2 2 6 2 2 2" xfId="54822"/>
    <cellStyle name="Normal 5 2 2 3 2 2 6 2 3" xfId="40498"/>
    <cellStyle name="Normal 5 2 2 3 2 2 6 3" xfId="18925"/>
    <cellStyle name="Normal 5 2 2 3 2 2 6 3 2" xfId="47660"/>
    <cellStyle name="Normal 5 2 2 3 2 2 6 4" xfId="33336"/>
    <cellStyle name="Normal 5 2 2 3 2 2 7" xfId="8114"/>
    <cellStyle name="Normal 5 2 2 3 2 2 7 2" xfId="22506"/>
    <cellStyle name="Normal 5 2 2 3 2 2 7 2 2" xfId="51241"/>
    <cellStyle name="Normal 5 2 2 3 2 2 7 3" xfId="36917"/>
    <cellStyle name="Normal 5 2 2 3 2 2 8" xfId="15343"/>
    <cellStyle name="Normal 5 2 2 3 2 2 8 2" xfId="44079"/>
    <cellStyle name="Normal 5 2 2 3 2 2 9" xfId="29755"/>
    <cellStyle name="Normal 5 2 2 3 2 3" xfId="811"/>
    <cellStyle name="Normal 5 2 2 3 2 3 2" xfId="1260"/>
    <cellStyle name="Normal 5 2 2 3 2 3 2 2" xfId="2243"/>
    <cellStyle name="Normal 5 2 2 3 2 3 2 2 2" xfId="4035"/>
    <cellStyle name="Normal 5 2 2 3 2 3 2 2 2 2" xfId="7694"/>
    <cellStyle name="Normal 5 2 2 3 2 3 2 2 2 2 2" xfId="14954"/>
    <cellStyle name="Normal 5 2 2 3 2 3 2 2 2 2 2 2" xfId="29332"/>
    <cellStyle name="Normal 5 2 2 3 2 3 2 2 2 2 2 2 2" xfId="58066"/>
    <cellStyle name="Normal 5 2 2 3 2 3 2 2 2 2 2 3" xfId="43742"/>
    <cellStyle name="Normal 5 2 2 3 2 3 2 2 2 2 3" xfId="22169"/>
    <cellStyle name="Normal 5 2 2 3 2 3 2 2 2 2 3 2" xfId="50904"/>
    <cellStyle name="Normal 5 2 2 3 2 3 2 2 2 2 4" xfId="36580"/>
    <cellStyle name="Normal 5 2 2 3 2 3 2 2 2 3" xfId="11367"/>
    <cellStyle name="Normal 5 2 2 3 2 3 2 2 2 3 2" xfId="25750"/>
    <cellStyle name="Normal 5 2 2 3 2 3 2 2 2 3 2 2" xfId="54485"/>
    <cellStyle name="Normal 5 2 2 3 2 3 2 2 2 3 3" xfId="40161"/>
    <cellStyle name="Normal 5 2 2 3 2 3 2 2 2 4" xfId="18587"/>
    <cellStyle name="Normal 5 2 2 3 2 3 2 2 2 4 2" xfId="47323"/>
    <cellStyle name="Normal 5 2 2 3 2 3 2 2 2 5" xfId="32999"/>
    <cellStyle name="Normal 5 2 2 3 2 3 2 2 3" xfId="5904"/>
    <cellStyle name="Normal 5 2 2 3 2 3 2 2 3 2" xfId="13164"/>
    <cellStyle name="Normal 5 2 2 3 2 3 2 2 3 2 2" xfId="27542"/>
    <cellStyle name="Normal 5 2 2 3 2 3 2 2 3 2 2 2" xfId="56276"/>
    <cellStyle name="Normal 5 2 2 3 2 3 2 2 3 2 3" xfId="41952"/>
    <cellStyle name="Normal 5 2 2 3 2 3 2 2 3 3" xfId="20379"/>
    <cellStyle name="Normal 5 2 2 3 2 3 2 2 3 3 2" xfId="49114"/>
    <cellStyle name="Normal 5 2 2 3 2 3 2 2 3 4" xfId="34790"/>
    <cellStyle name="Normal 5 2 2 3 2 3 2 2 4" xfId="9577"/>
    <cellStyle name="Normal 5 2 2 3 2 3 2 2 4 2" xfId="23960"/>
    <cellStyle name="Normal 5 2 2 3 2 3 2 2 4 2 2" xfId="52695"/>
    <cellStyle name="Normal 5 2 2 3 2 3 2 2 4 3" xfId="38371"/>
    <cellStyle name="Normal 5 2 2 3 2 3 2 2 5" xfId="16797"/>
    <cellStyle name="Normal 5 2 2 3 2 3 2 2 5 2" xfId="45533"/>
    <cellStyle name="Normal 5 2 2 3 2 3 2 2 6" xfId="31209"/>
    <cellStyle name="Normal 5 2 2 3 2 3 2 3" xfId="3139"/>
    <cellStyle name="Normal 5 2 2 3 2 3 2 3 2" xfId="6799"/>
    <cellStyle name="Normal 5 2 2 3 2 3 2 3 2 2" xfId="14059"/>
    <cellStyle name="Normal 5 2 2 3 2 3 2 3 2 2 2" xfId="28437"/>
    <cellStyle name="Normal 5 2 2 3 2 3 2 3 2 2 2 2" xfId="57171"/>
    <cellStyle name="Normal 5 2 2 3 2 3 2 3 2 2 3" xfId="42847"/>
    <cellStyle name="Normal 5 2 2 3 2 3 2 3 2 3" xfId="21274"/>
    <cellStyle name="Normal 5 2 2 3 2 3 2 3 2 3 2" xfId="50009"/>
    <cellStyle name="Normal 5 2 2 3 2 3 2 3 2 4" xfId="35685"/>
    <cellStyle name="Normal 5 2 2 3 2 3 2 3 3" xfId="10472"/>
    <cellStyle name="Normal 5 2 2 3 2 3 2 3 3 2" xfId="24855"/>
    <cellStyle name="Normal 5 2 2 3 2 3 2 3 3 2 2" xfId="53590"/>
    <cellStyle name="Normal 5 2 2 3 2 3 2 3 3 3" xfId="39266"/>
    <cellStyle name="Normal 5 2 2 3 2 3 2 3 4" xfId="17692"/>
    <cellStyle name="Normal 5 2 2 3 2 3 2 3 4 2" xfId="46428"/>
    <cellStyle name="Normal 5 2 2 3 2 3 2 3 5" xfId="32104"/>
    <cellStyle name="Normal 5 2 2 3 2 3 2 4" xfId="5004"/>
    <cellStyle name="Normal 5 2 2 3 2 3 2 4 2" xfId="12269"/>
    <cellStyle name="Normal 5 2 2 3 2 3 2 4 2 2" xfId="26647"/>
    <cellStyle name="Normal 5 2 2 3 2 3 2 4 2 2 2" xfId="55381"/>
    <cellStyle name="Normal 5 2 2 3 2 3 2 4 2 3" xfId="41057"/>
    <cellStyle name="Normal 5 2 2 3 2 3 2 4 3" xfId="19484"/>
    <cellStyle name="Normal 5 2 2 3 2 3 2 4 3 2" xfId="48219"/>
    <cellStyle name="Normal 5 2 2 3 2 3 2 4 4" xfId="33895"/>
    <cellStyle name="Normal 5 2 2 3 2 3 2 5" xfId="8676"/>
    <cellStyle name="Normal 5 2 2 3 2 3 2 5 2" xfId="23065"/>
    <cellStyle name="Normal 5 2 2 3 2 3 2 5 2 2" xfId="51800"/>
    <cellStyle name="Normal 5 2 2 3 2 3 2 5 3" xfId="37476"/>
    <cellStyle name="Normal 5 2 2 3 2 3 2 6" xfId="15902"/>
    <cellStyle name="Normal 5 2 2 3 2 3 2 6 2" xfId="44638"/>
    <cellStyle name="Normal 5 2 2 3 2 3 2 7" xfId="30314"/>
    <cellStyle name="Normal 5 2 2 3 2 3 3" xfId="1796"/>
    <cellStyle name="Normal 5 2 2 3 2 3 3 2" xfId="3588"/>
    <cellStyle name="Normal 5 2 2 3 2 3 3 2 2" xfId="7247"/>
    <cellStyle name="Normal 5 2 2 3 2 3 3 2 2 2" xfId="14507"/>
    <cellStyle name="Normal 5 2 2 3 2 3 3 2 2 2 2" xfId="28885"/>
    <cellStyle name="Normal 5 2 2 3 2 3 3 2 2 2 2 2" xfId="57619"/>
    <cellStyle name="Normal 5 2 2 3 2 3 3 2 2 2 3" xfId="43295"/>
    <cellStyle name="Normal 5 2 2 3 2 3 3 2 2 3" xfId="21722"/>
    <cellStyle name="Normal 5 2 2 3 2 3 3 2 2 3 2" xfId="50457"/>
    <cellStyle name="Normal 5 2 2 3 2 3 3 2 2 4" xfId="36133"/>
    <cellStyle name="Normal 5 2 2 3 2 3 3 2 3" xfId="10920"/>
    <cellStyle name="Normal 5 2 2 3 2 3 3 2 3 2" xfId="25303"/>
    <cellStyle name="Normal 5 2 2 3 2 3 3 2 3 2 2" xfId="54038"/>
    <cellStyle name="Normal 5 2 2 3 2 3 3 2 3 3" xfId="39714"/>
    <cellStyle name="Normal 5 2 2 3 2 3 3 2 4" xfId="18140"/>
    <cellStyle name="Normal 5 2 2 3 2 3 3 2 4 2" xfId="46876"/>
    <cellStyle name="Normal 5 2 2 3 2 3 3 2 5" xfId="32552"/>
    <cellStyle name="Normal 5 2 2 3 2 3 3 3" xfId="5457"/>
    <cellStyle name="Normal 5 2 2 3 2 3 3 3 2" xfId="12717"/>
    <cellStyle name="Normal 5 2 2 3 2 3 3 3 2 2" xfId="27095"/>
    <cellStyle name="Normal 5 2 2 3 2 3 3 3 2 2 2" xfId="55829"/>
    <cellStyle name="Normal 5 2 2 3 2 3 3 3 2 3" xfId="41505"/>
    <cellStyle name="Normal 5 2 2 3 2 3 3 3 3" xfId="19932"/>
    <cellStyle name="Normal 5 2 2 3 2 3 3 3 3 2" xfId="48667"/>
    <cellStyle name="Normal 5 2 2 3 2 3 3 3 4" xfId="34343"/>
    <cellStyle name="Normal 5 2 2 3 2 3 3 4" xfId="9130"/>
    <cellStyle name="Normal 5 2 2 3 2 3 3 4 2" xfId="23513"/>
    <cellStyle name="Normal 5 2 2 3 2 3 3 4 2 2" xfId="52248"/>
    <cellStyle name="Normal 5 2 2 3 2 3 3 4 3" xfId="37924"/>
    <cellStyle name="Normal 5 2 2 3 2 3 3 5" xfId="16350"/>
    <cellStyle name="Normal 5 2 2 3 2 3 3 5 2" xfId="45086"/>
    <cellStyle name="Normal 5 2 2 3 2 3 3 6" xfId="30762"/>
    <cellStyle name="Normal 5 2 2 3 2 3 4" xfId="2692"/>
    <cellStyle name="Normal 5 2 2 3 2 3 4 2" xfId="6352"/>
    <cellStyle name="Normal 5 2 2 3 2 3 4 2 2" xfId="13612"/>
    <cellStyle name="Normal 5 2 2 3 2 3 4 2 2 2" xfId="27990"/>
    <cellStyle name="Normal 5 2 2 3 2 3 4 2 2 2 2" xfId="56724"/>
    <cellStyle name="Normal 5 2 2 3 2 3 4 2 2 3" xfId="42400"/>
    <cellStyle name="Normal 5 2 2 3 2 3 4 2 3" xfId="20827"/>
    <cellStyle name="Normal 5 2 2 3 2 3 4 2 3 2" xfId="49562"/>
    <cellStyle name="Normal 5 2 2 3 2 3 4 2 4" xfId="35238"/>
    <cellStyle name="Normal 5 2 2 3 2 3 4 3" xfId="10025"/>
    <cellStyle name="Normal 5 2 2 3 2 3 4 3 2" xfId="24408"/>
    <cellStyle name="Normal 5 2 2 3 2 3 4 3 2 2" xfId="53143"/>
    <cellStyle name="Normal 5 2 2 3 2 3 4 3 3" xfId="38819"/>
    <cellStyle name="Normal 5 2 2 3 2 3 4 4" xfId="17245"/>
    <cellStyle name="Normal 5 2 2 3 2 3 4 4 2" xfId="45981"/>
    <cellStyle name="Normal 5 2 2 3 2 3 4 5" xfId="31657"/>
    <cellStyle name="Normal 5 2 2 3 2 3 5" xfId="4556"/>
    <cellStyle name="Normal 5 2 2 3 2 3 5 2" xfId="11822"/>
    <cellStyle name="Normal 5 2 2 3 2 3 5 2 2" xfId="26200"/>
    <cellStyle name="Normal 5 2 2 3 2 3 5 2 2 2" xfId="54934"/>
    <cellStyle name="Normal 5 2 2 3 2 3 5 2 3" xfId="40610"/>
    <cellStyle name="Normal 5 2 2 3 2 3 5 3" xfId="19037"/>
    <cellStyle name="Normal 5 2 2 3 2 3 5 3 2" xfId="47772"/>
    <cellStyle name="Normal 5 2 2 3 2 3 5 4" xfId="33448"/>
    <cellStyle name="Normal 5 2 2 3 2 3 6" xfId="8229"/>
    <cellStyle name="Normal 5 2 2 3 2 3 6 2" xfId="22618"/>
    <cellStyle name="Normal 5 2 2 3 2 3 6 2 2" xfId="51353"/>
    <cellStyle name="Normal 5 2 2 3 2 3 6 3" xfId="37029"/>
    <cellStyle name="Normal 5 2 2 3 2 3 7" xfId="15455"/>
    <cellStyle name="Normal 5 2 2 3 2 3 7 2" xfId="44191"/>
    <cellStyle name="Normal 5 2 2 3 2 3 8" xfId="29867"/>
    <cellStyle name="Normal 5 2 2 3 2 4" xfId="1036"/>
    <cellStyle name="Normal 5 2 2 3 2 4 2" xfId="2019"/>
    <cellStyle name="Normal 5 2 2 3 2 4 2 2" xfId="3811"/>
    <cellStyle name="Normal 5 2 2 3 2 4 2 2 2" xfId="7470"/>
    <cellStyle name="Normal 5 2 2 3 2 4 2 2 2 2" xfId="14730"/>
    <cellStyle name="Normal 5 2 2 3 2 4 2 2 2 2 2" xfId="29108"/>
    <cellStyle name="Normal 5 2 2 3 2 4 2 2 2 2 2 2" xfId="57842"/>
    <cellStyle name="Normal 5 2 2 3 2 4 2 2 2 2 3" xfId="43518"/>
    <cellStyle name="Normal 5 2 2 3 2 4 2 2 2 3" xfId="21945"/>
    <cellStyle name="Normal 5 2 2 3 2 4 2 2 2 3 2" xfId="50680"/>
    <cellStyle name="Normal 5 2 2 3 2 4 2 2 2 4" xfId="36356"/>
    <cellStyle name="Normal 5 2 2 3 2 4 2 2 3" xfId="11143"/>
    <cellStyle name="Normal 5 2 2 3 2 4 2 2 3 2" xfId="25526"/>
    <cellStyle name="Normal 5 2 2 3 2 4 2 2 3 2 2" xfId="54261"/>
    <cellStyle name="Normal 5 2 2 3 2 4 2 2 3 3" xfId="39937"/>
    <cellStyle name="Normal 5 2 2 3 2 4 2 2 4" xfId="18363"/>
    <cellStyle name="Normal 5 2 2 3 2 4 2 2 4 2" xfId="47099"/>
    <cellStyle name="Normal 5 2 2 3 2 4 2 2 5" xfId="32775"/>
    <cellStyle name="Normal 5 2 2 3 2 4 2 3" xfId="5680"/>
    <cellStyle name="Normal 5 2 2 3 2 4 2 3 2" xfId="12940"/>
    <cellStyle name="Normal 5 2 2 3 2 4 2 3 2 2" xfId="27318"/>
    <cellStyle name="Normal 5 2 2 3 2 4 2 3 2 2 2" xfId="56052"/>
    <cellStyle name="Normal 5 2 2 3 2 4 2 3 2 3" xfId="41728"/>
    <cellStyle name="Normal 5 2 2 3 2 4 2 3 3" xfId="20155"/>
    <cellStyle name="Normal 5 2 2 3 2 4 2 3 3 2" xfId="48890"/>
    <cellStyle name="Normal 5 2 2 3 2 4 2 3 4" xfId="34566"/>
    <cellStyle name="Normal 5 2 2 3 2 4 2 4" xfId="9353"/>
    <cellStyle name="Normal 5 2 2 3 2 4 2 4 2" xfId="23736"/>
    <cellStyle name="Normal 5 2 2 3 2 4 2 4 2 2" xfId="52471"/>
    <cellStyle name="Normal 5 2 2 3 2 4 2 4 3" xfId="38147"/>
    <cellStyle name="Normal 5 2 2 3 2 4 2 5" xfId="16573"/>
    <cellStyle name="Normal 5 2 2 3 2 4 2 5 2" xfId="45309"/>
    <cellStyle name="Normal 5 2 2 3 2 4 2 6" xfId="30985"/>
    <cellStyle name="Normal 5 2 2 3 2 4 3" xfId="2915"/>
    <cellStyle name="Normal 5 2 2 3 2 4 3 2" xfId="6575"/>
    <cellStyle name="Normal 5 2 2 3 2 4 3 2 2" xfId="13835"/>
    <cellStyle name="Normal 5 2 2 3 2 4 3 2 2 2" xfId="28213"/>
    <cellStyle name="Normal 5 2 2 3 2 4 3 2 2 2 2" xfId="56947"/>
    <cellStyle name="Normal 5 2 2 3 2 4 3 2 2 3" xfId="42623"/>
    <cellStyle name="Normal 5 2 2 3 2 4 3 2 3" xfId="21050"/>
    <cellStyle name="Normal 5 2 2 3 2 4 3 2 3 2" xfId="49785"/>
    <cellStyle name="Normal 5 2 2 3 2 4 3 2 4" xfId="35461"/>
    <cellStyle name="Normal 5 2 2 3 2 4 3 3" xfId="10248"/>
    <cellStyle name="Normal 5 2 2 3 2 4 3 3 2" xfId="24631"/>
    <cellStyle name="Normal 5 2 2 3 2 4 3 3 2 2" xfId="53366"/>
    <cellStyle name="Normal 5 2 2 3 2 4 3 3 3" xfId="39042"/>
    <cellStyle name="Normal 5 2 2 3 2 4 3 4" xfId="17468"/>
    <cellStyle name="Normal 5 2 2 3 2 4 3 4 2" xfId="46204"/>
    <cellStyle name="Normal 5 2 2 3 2 4 3 5" xfId="31880"/>
    <cellStyle name="Normal 5 2 2 3 2 4 4" xfId="4780"/>
    <cellStyle name="Normal 5 2 2 3 2 4 4 2" xfId="12045"/>
    <cellStyle name="Normal 5 2 2 3 2 4 4 2 2" xfId="26423"/>
    <cellStyle name="Normal 5 2 2 3 2 4 4 2 2 2" xfId="55157"/>
    <cellStyle name="Normal 5 2 2 3 2 4 4 2 3" xfId="40833"/>
    <cellStyle name="Normal 5 2 2 3 2 4 4 3" xfId="19260"/>
    <cellStyle name="Normal 5 2 2 3 2 4 4 3 2" xfId="47995"/>
    <cellStyle name="Normal 5 2 2 3 2 4 4 4" xfId="33671"/>
    <cellStyle name="Normal 5 2 2 3 2 4 5" xfId="8452"/>
    <cellStyle name="Normal 5 2 2 3 2 4 5 2" xfId="22841"/>
    <cellStyle name="Normal 5 2 2 3 2 4 5 2 2" xfId="51576"/>
    <cellStyle name="Normal 5 2 2 3 2 4 5 3" xfId="37252"/>
    <cellStyle name="Normal 5 2 2 3 2 4 6" xfId="15678"/>
    <cellStyle name="Normal 5 2 2 3 2 4 6 2" xfId="44414"/>
    <cellStyle name="Normal 5 2 2 3 2 4 7" xfId="30090"/>
    <cellStyle name="Normal 5 2 2 3 2 5" xfId="1560"/>
    <cellStyle name="Normal 5 2 2 3 2 5 2" xfId="3364"/>
    <cellStyle name="Normal 5 2 2 3 2 5 2 2" xfId="7023"/>
    <cellStyle name="Normal 5 2 2 3 2 5 2 2 2" xfId="14283"/>
    <cellStyle name="Normal 5 2 2 3 2 5 2 2 2 2" xfId="28661"/>
    <cellStyle name="Normal 5 2 2 3 2 5 2 2 2 2 2" xfId="57395"/>
    <cellStyle name="Normal 5 2 2 3 2 5 2 2 2 3" xfId="43071"/>
    <cellStyle name="Normal 5 2 2 3 2 5 2 2 3" xfId="21498"/>
    <cellStyle name="Normal 5 2 2 3 2 5 2 2 3 2" xfId="50233"/>
    <cellStyle name="Normal 5 2 2 3 2 5 2 2 4" xfId="35909"/>
    <cellStyle name="Normal 5 2 2 3 2 5 2 3" xfId="10696"/>
    <cellStyle name="Normal 5 2 2 3 2 5 2 3 2" xfId="25079"/>
    <cellStyle name="Normal 5 2 2 3 2 5 2 3 2 2" xfId="53814"/>
    <cellStyle name="Normal 5 2 2 3 2 5 2 3 3" xfId="39490"/>
    <cellStyle name="Normal 5 2 2 3 2 5 2 4" xfId="17916"/>
    <cellStyle name="Normal 5 2 2 3 2 5 2 4 2" xfId="46652"/>
    <cellStyle name="Normal 5 2 2 3 2 5 2 5" xfId="32328"/>
    <cellStyle name="Normal 5 2 2 3 2 5 3" xfId="5233"/>
    <cellStyle name="Normal 5 2 2 3 2 5 3 2" xfId="12493"/>
    <cellStyle name="Normal 5 2 2 3 2 5 3 2 2" xfId="26871"/>
    <cellStyle name="Normal 5 2 2 3 2 5 3 2 2 2" xfId="55605"/>
    <cellStyle name="Normal 5 2 2 3 2 5 3 2 3" xfId="41281"/>
    <cellStyle name="Normal 5 2 2 3 2 5 3 3" xfId="19708"/>
    <cellStyle name="Normal 5 2 2 3 2 5 3 3 2" xfId="48443"/>
    <cellStyle name="Normal 5 2 2 3 2 5 3 4" xfId="34119"/>
    <cellStyle name="Normal 5 2 2 3 2 5 4" xfId="8906"/>
    <cellStyle name="Normal 5 2 2 3 2 5 4 2" xfId="23289"/>
    <cellStyle name="Normal 5 2 2 3 2 5 4 2 2" xfId="52024"/>
    <cellStyle name="Normal 5 2 2 3 2 5 4 3" xfId="37700"/>
    <cellStyle name="Normal 5 2 2 3 2 5 5" xfId="16126"/>
    <cellStyle name="Normal 5 2 2 3 2 5 5 2" xfId="44862"/>
    <cellStyle name="Normal 5 2 2 3 2 5 6" xfId="30538"/>
    <cellStyle name="Normal 5 2 2 3 2 6" xfId="2468"/>
    <cellStyle name="Normal 5 2 2 3 2 6 2" xfId="6128"/>
    <cellStyle name="Normal 5 2 2 3 2 6 2 2" xfId="13388"/>
    <cellStyle name="Normal 5 2 2 3 2 6 2 2 2" xfId="27766"/>
    <cellStyle name="Normal 5 2 2 3 2 6 2 2 2 2" xfId="56500"/>
    <cellStyle name="Normal 5 2 2 3 2 6 2 2 3" xfId="42176"/>
    <cellStyle name="Normal 5 2 2 3 2 6 2 3" xfId="20603"/>
    <cellStyle name="Normal 5 2 2 3 2 6 2 3 2" xfId="49338"/>
    <cellStyle name="Normal 5 2 2 3 2 6 2 4" xfId="35014"/>
    <cellStyle name="Normal 5 2 2 3 2 6 3" xfId="9801"/>
    <cellStyle name="Normal 5 2 2 3 2 6 3 2" xfId="24184"/>
    <cellStyle name="Normal 5 2 2 3 2 6 3 2 2" xfId="52919"/>
    <cellStyle name="Normal 5 2 2 3 2 6 3 3" xfId="38595"/>
    <cellStyle name="Normal 5 2 2 3 2 6 4" xfId="17021"/>
    <cellStyle name="Normal 5 2 2 3 2 6 4 2" xfId="45757"/>
    <cellStyle name="Normal 5 2 2 3 2 6 5" xfId="31433"/>
    <cellStyle name="Normal 5 2 2 3 2 7" xfId="4327"/>
    <cellStyle name="Normal 5 2 2 3 2 7 2" xfId="11597"/>
    <cellStyle name="Normal 5 2 2 3 2 7 2 2" xfId="25976"/>
    <cellStyle name="Normal 5 2 2 3 2 7 2 2 2" xfId="54710"/>
    <cellStyle name="Normal 5 2 2 3 2 7 2 3" xfId="40386"/>
    <cellStyle name="Normal 5 2 2 3 2 7 3" xfId="18813"/>
    <cellStyle name="Normal 5 2 2 3 2 7 3 2" xfId="47548"/>
    <cellStyle name="Normal 5 2 2 3 2 7 4" xfId="33224"/>
    <cellStyle name="Normal 5 2 2 3 2 8" xfId="7996"/>
    <cellStyle name="Normal 5 2 2 3 2 8 2" xfId="22394"/>
    <cellStyle name="Normal 5 2 2 3 2 8 2 2" xfId="51129"/>
    <cellStyle name="Normal 5 2 2 3 2 8 3" xfId="36805"/>
    <cellStyle name="Normal 5 2 2 3 2 9" xfId="15231"/>
    <cellStyle name="Normal 5 2 2 3 2 9 2" xfId="43967"/>
    <cellStyle name="Normal 5 2 2 3 3" xfId="592"/>
    <cellStyle name="Normal 5 2 2 3 3 2" xfId="869"/>
    <cellStyle name="Normal 5 2 2 3 3 2 2" xfId="1316"/>
    <cellStyle name="Normal 5 2 2 3 3 2 2 2" xfId="2299"/>
    <cellStyle name="Normal 5 2 2 3 3 2 2 2 2" xfId="4091"/>
    <cellStyle name="Normal 5 2 2 3 3 2 2 2 2 2" xfId="7750"/>
    <cellStyle name="Normal 5 2 2 3 3 2 2 2 2 2 2" xfId="15010"/>
    <cellStyle name="Normal 5 2 2 3 3 2 2 2 2 2 2 2" xfId="29388"/>
    <cellStyle name="Normal 5 2 2 3 3 2 2 2 2 2 2 2 2" xfId="58122"/>
    <cellStyle name="Normal 5 2 2 3 3 2 2 2 2 2 2 3" xfId="43798"/>
    <cellStyle name="Normal 5 2 2 3 3 2 2 2 2 2 3" xfId="22225"/>
    <cellStyle name="Normal 5 2 2 3 3 2 2 2 2 2 3 2" xfId="50960"/>
    <cellStyle name="Normal 5 2 2 3 3 2 2 2 2 2 4" xfId="36636"/>
    <cellStyle name="Normal 5 2 2 3 3 2 2 2 2 3" xfId="11423"/>
    <cellStyle name="Normal 5 2 2 3 3 2 2 2 2 3 2" xfId="25806"/>
    <cellStyle name="Normal 5 2 2 3 3 2 2 2 2 3 2 2" xfId="54541"/>
    <cellStyle name="Normal 5 2 2 3 3 2 2 2 2 3 3" xfId="40217"/>
    <cellStyle name="Normal 5 2 2 3 3 2 2 2 2 4" xfId="18643"/>
    <cellStyle name="Normal 5 2 2 3 3 2 2 2 2 4 2" xfId="47379"/>
    <cellStyle name="Normal 5 2 2 3 3 2 2 2 2 5" xfId="33055"/>
    <cellStyle name="Normal 5 2 2 3 3 2 2 2 3" xfId="5960"/>
    <cellStyle name="Normal 5 2 2 3 3 2 2 2 3 2" xfId="13220"/>
    <cellStyle name="Normal 5 2 2 3 3 2 2 2 3 2 2" xfId="27598"/>
    <cellStyle name="Normal 5 2 2 3 3 2 2 2 3 2 2 2" xfId="56332"/>
    <cellStyle name="Normal 5 2 2 3 3 2 2 2 3 2 3" xfId="42008"/>
    <cellStyle name="Normal 5 2 2 3 3 2 2 2 3 3" xfId="20435"/>
    <cellStyle name="Normal 5 2 2 3 3 2 2 2 3 3 2" xfId="49170"/>
    <cellStyle name="Normal 5 2 2 3 3 2 2 2 3 4" xfId="34846"/>
    <cellStyle name="Normal 5 2 2 3 3 2 2 2 4" xfId="9633"/>
    <cellStyle name="Normal 5 2 2 3 3 2 2 2 4 2" xfId="24016"/>
    <cellStyle name="Normal 5 2 2 3 3 2 2 2 4 2 2" xfId="52751"/>
    <cellStyle name="Normal 5 2 2 3 3 2 2 2 4 3" xfId="38427"/>
    <cellStyle name="Normal 5 2 2 3 3 2 2 2 5" xfId="16853"/>
    <cellStyle name="Normal 5 2 2 3 3 2 2 2 5 2" xfId="45589"/>
    <cellStyle name="Normal 5 2 2 3 3 2 2 2 6" xfId="31265"/>
    <cellStyle name="Normal 5 2 2 3 3 2 2 3" xfId="3195"/>
    <cellStyle name="Normal 5 2 2 3 3 2 2 3 2" xfId="6855"/>
    <cellStyle name="Normal 5 2 2 3 3 2 2 3 2 2" xfId="14115"/>
    <cellStyle name="Normal 5 2 2 3 3 2 2 3 2 2 2" xfId="28493"/>
    <cellStyle name="Normal 5 2 2 3 3 2 2 3 2 2 2 2" xfId="57227"/>
    <cellStyle name="Normal 5 2 2 3 3 2 2 3 2 2 3" xfId="42903"/>
    <cellStyle name="Normal 5 2 2 3 3 2 2 3 2 3" xfId="21330"/>
    <cellStyle name="Normal 5 2 2 3 3 2 2 3 2 3 2" xfId="50065"/>
    <cellStyle name="Normal 5 2 2 3 3 2 2 3 2 4" xfId="35741"/>
    <cellStyle name="Normal 5 2 2 3 3 2 2 3 3" xfId="10528"/>
    <cellStyle name="Normal 5 2 2 3 3 2 2 3 3 2" xfId="24911"/>
    <cellStyle name="Normal 5 2 2 3 3 2 2 3 3 2 2" xfId="53646"/>
    <cellStyle name="Normal 5 2 2 3 3 2 2 3 3 3" xfId="39322"/>
    <cellStyle name="Normal 5 2 2 3 3 2 2 3 4" xfId="17748"/>
    <cellStyle name="Normal 5 2 2 3 3 2 2 3 4 2" xfId="46484"/>
    <cellStyle name="Normal 5 2 2 3 3 2 2 3 5" xfId="32160"/>
    <cellStyle name="Normal 5 2 2 3 3 2 2 4" xfId="5060"/>
    <cellStyle name="Normal 5 2 2 3 3 2 2 4 2" xfId="12325"/>
    <cellStyle name="Normal 5 2 2 3 3 2 2 4 2 2" xfId="26703"/>
    <cellStyle name="Normal 5 2 2 3 3 2 2 4 2 2 2" xfId="55437"/>
    <cellStyle name="Normal 5 2 2 3 3 2 2 4 2 3" xfId="41113"/>
    <cellStyle name="Normal 5 2 2 3 3 2 2 4 3" xfId="19540"/>
    <cellStyle name="Normal 5 2 2 3 3 2 2 4 3 2" xfId="48275"/>
    <cellStyle name="Normal 5 2 2 3 3 2 2 4 4" xfId="33951"/>
    <cellStyle name="Normal 5 2 2 3 3 2 2 5" xfId="8732"/>
    <cellStyle name="Normal 5 2 2 3 3 2 2 5 2" xfId="23121"/>
    <cellStyle name="Normal 5 2 2 3 3 2 2 5 2 2" xfId="51856"/>
    <cellStyle name="Normal 5 2 2 3 3 2 2 5 3" xfId="37532"/>
    <cellStyle name="Normal 5 2 2 3 3 2 2 6" xfId="15958"/>
    <cellStyle name="Normal 5 2 2 3 3 2 2 6 2" xfId="44694"/>
    <cellStyle name="Normal 5 2 2 3 3 2 2 7" xfId="30370"/>
    <cellStyle name="Normal 5 2 2 3 3 2 3" xfId="1852"/>
    <cellStyle name="Normal 5 2 2 3 3 2 3 2" xfId="3644"/>
    <cellStyle name="Normal 5 2 2 3 3 2 3 2 2" xfId="7303"/>
    <cellStyle name="Normal 5 2 2 3 3 2 3 2 2 2" xfId="14563"/>
    <cellStyle name="Normal 5 2 2 3 3 2 3 2 2 2 2" xfId="28941"/>
    <cellStyle name="Normal 5 2 2 3 3 2 3 2 2 2 2 2" xfId="57675"/>
    <cellStyle name="Normal 5 2 2 3 3 2 3 2 2 2 3" xfId="43351"/>
    <cellStyle name="Normal 5 2 2 3 3 2 3 2 2 3" xfId="21778"/>
    <cellStyle name="Normal 5 2 2 3 3 2 3 2 2 3 2" xfId="50513"/>
    <cellStyle name="Normal 5 2 2 3 3 2 3 2 2 4" xfId="36189"/>
    <cellStyle name="Normal 5 2 2 3 3 2 3 2 3" xfId="10976"/>
    <cellStyle name="Normal 5 2 2 3 3 2 3 2 3 2" xfId="25359"/>
    <cellStyle name="Normal 5 2 2 3 3 2 3 2 3 2 2" xfId="54094"/>
    <cellStyle name="Normal 5 2 2 3 3 2 3 2 3 3" xfId="39770"/>
    <cellStyle name="Normal 5 2 2 3 3 2 3 2 4" xfId="18196"/>
    <cellStyle name="Normal 5 2 2 3 3 2 3 2 4 2" xfId="46932"/>
    <cellStyle name="Normal 5 2 2 3 3 2 3 2 5" xfId="32608"/>
    <cellStyle name="Normal 5 2 2 3 3 2 3 3" xfId="5513"/>
    <cellStyle name="Normal 5 2 2 3 3 2 3 3 2" xfId="12773"/>
    <cellStyle name="Normal 5 2 2 3 3 2 3 3 2 2" xfId="27151"/>
    <cellStyle name="Normal 5 2 2 3 3 2 3 3 2 2 2" xfId="55885"/>
    <cellStyle name="Normal 5 2 2 3 3 2 3 3 2 3" xfId="41561"/>
    <cellStyle name="Normal 5 2 2 3 3 2 3 3 3" xfId="19988"/>
    <cellStyle name="Normal 5 2 2 3 3 2 3 3 3 2" xfId="48723"/>
    <cellStyle name="Normal 5 2 2 3 3 2 3 3 4" xfId="34399"/>
    <cellStyle name="Normal 5 2 2 3 3 2 3 4" xfId="9186"/>
    <cellStyle name="Normal 5 2 2 3 3 2 3 4 2" xfId="23569"/>
    <cellStyle name="Normal 5 2 2 3 3 2 3 4 2 2" xfId="52304"/>
    <cellStyle name="Normal 5 2 2 3 3 2 3 4 3" xfId="37980"/>
    <cellStyle name="Normal 5 2 2 3 3 2 3 5" xfId="16406"/>
    <cellStyle name="Normal 5 2 2 3 3 2 3 5 2" xfId="45142"/>
    <cellStyle name="Normal 5 2 2 3 3 2 3 6" xfId="30818"/>
    <cellStyle name="Normal 5 2 2 3 3 2 4" xfId="2748"/>
    <cellStyle name="Normal 5 2 2 3 3 2 4 2" xfId="6408"/>
    <cellStyle name="Normal 5 2 2 3 3 2 4 2 2" xfId="13668"/>
    <cellStyle name="Normal 5 2 2 3 3 2 4 2 2 2" xfId="28046"/>
    <cellStyle name="Normal 5 2 2 3 3 2 4 2 2 2 2" xfId="56780"/>
    <cellStyle name="Normal 5 2 2 3 3 2 4 2 2 3" xfId="42456"/>
    <cellStyle name="Normal 5 2 2 3 3 2 4 2 3" xfId="20883"/>
    <cellStyle name="Normal 5 2 2 3 3 2 4 2 3 2" xfId="49618"/>
    <cellStyle name="Normal 5 2 2 3 3 2 4 2 4" xfId="35294"/>
    <cellStyle name="Normal 5 2 2 3 3 2 4 3" xfId="10081"/>
    <cellStyle name="Normal 5 2 2 3 3 2 4 3 2" xfId="24464"/>
    <cellStyle name="Normal 5 2 2 3 3 2 4 3 2 2" xfId="53199"/>
    <cellStyle name="Normal 5 2 2 3 3 2 4 3 3" xfId="38875"/>
    <cellStyle name="Normal 5 2 2 3 3 2 4 4" xfId="17301"/>
    <cellStyle name="Normal 5 2 2 3 3 2 4 4 2" xfId="46037"/>
    <cellStyle name="Normal 5 2 2 3 3 2 4 5" xfId="31713"/>
    <cellStyle name="Normal 5 2 2 3 3 2 5" xfId="4613"/>
    <cellStyle name="Normal 5 2 2 3 3 2 5 2" xfId="11878"/>
    <cellStyle name="Normal 5 2 2 3 3 2 5 2 2" xfId="26256"/>
    <cellStyle name="Normal 5 2 2 3 3 2 5 2 2 2" xfId="54990"/>
    <cellStyle name="Normal 5 2 2 3 3 2 5 2 3" xfId="40666"/>
    <cellStyle name="Normal 5 2 2 3 3 2 5 3" xfId="19093"/>
    <cellStyle name="Normal 5 2 2 3 3 2 5 3 2" xfId="47828"/>
    <cellStyle name="Normal 5 2 2 3 3 2 5 4" xfId="33504"/>
    <cellStyle name="Normal 5 2 2 3 3 2 6" xfId="8285"/>
    <cellStyle name="Normal 5 2 2 3 3 2 6 2" xfId="22674"/>
    <cellStyle name="Normal 5 2 2 3 3 2 6 2 2" xfId="51409"/>
    <cellStyle name="Normal 5 2 2 3 3 2 6 3" xfId="37085"/>
    <cellStyle name="Normal 5 2 2 3 3 2 7" xfId="15511"/>
    <cellStyle name="Normal 5 2 2 3 3 2 7 2" xfId="44247"/>
    <cellStyle name="Normal 5 2 2 3 3 2 8" xfId="29923"/>
    <cellStyle name="Normal 5 2 2 3 3 3" xfId="1092"/>
    <cellStyle name="Normal 5 2 2 3 3 3 2" xfId="2075"/>
    <cellStyle name="Normal 5 2 2 3 3 3 2 2" xfId="3867"/>
    <cellStyle name="Normal 5 2 2 3 3 3 2 2 2" xfId="7526"/>
    <cellStyle name="Normal 5 2 2 3 3 3 2 2 2 2" xfId="14786"/>
    <cellStyle name="Normal 5 2 2 3 3 3 2 2 2 2 2" xfId="29164"/>
    <cellStyle name="Normal 5 2 2 3 3 3 2 2 2 2 2 2" xfId="57898"/>
    <cellStyle name="Normal 5 2 2 3 3 3 2 2 2 2 3" xfId="43574"/>
    <cellStyle name="Normal 5 2 2 3 3 3 2 2 2 3" xfId="22001"/>
    <cellStyle name="Normal 5 2 2 3 3 3 2 2 2 3 2" xfId="50736"/>
    <cellStyle name="Normal 5 2 2 3 3 3 2 2 2 4" xfId="36412"/>
    <cellStyle name="Normal 5 2 2 3 3 3 2 2 3" xfId="11199"/>
    <cellStyle name="Normal 5 2 2 3 3 3 2 2 3 2" xfId="25582"/>
    <cellStyle name="Normal 5 2 2 3 3 3 2 2 3 2 2" xfId="54317"/>
    <cellStyle name="Normal 5 2 2 3 3 3 2 2 3 3" xfId="39993"/>
    <cellStyle name="Normal 5 2 2 3 3 3 2 2 4" xfId="18419"/>
    <cellStyle name="Normal 5 2 2 3 3 3 2 2 4 2" xfId="47155"/>
    <cellStyle name="Normal 5 2 2 3 3 3 2 2 5" xfId="32831"/>
    <cellStyle name="Normal 5 2 2 3 3 3 2 3" xfId="5736"/>
    <cellStyle name="Normal 5 2 2 3 3 3 2 3 2" xfId="12996"/>
    <cellStyle name="Normal 5 2 2 3 3 3 2 3 2 2" xfId="27374"/>
    <cellStyle name="Normal 5 2 2 3 3 3 2 3 2 2 2" xfId="56108"/>
    <cellStyle name="Normal 5 2 2 3 3 3 2 3 2 3" xfId="41784"/>
    <cellStyle name="Normal 5 2 2 3 3 3 2 3 3" xfId="20211"/>
    <cellStyle name="Normal 5 2 2 3 3 3 2 3 3 2" xfId="48946"/>
    <cellStyle name="Normal 5 2 2 3 3 3 2 3 4" xfId="34622"/>
    <cellStyle name="Normal 5 2 2 3 3 3 2 4" xfId="9409"/>
    <cellStyle name="Normal 5 2 2 3 3 3 2 4 2" xfId="23792"/>
    <cellStyle name="Normal 5 2 2 3 3 3 2 4 2 2" xfId="52527"/>
    <cellStyle name="Normal 5 2 2 3 3 3 2 4 3" xfId="38203"/>
    <cellStyle name="Normal 5 2 2 3 3 3 2 5" xfId="16629"/>
    <cellStyle name="Normal 5 2 2 3 3 3 2 5 2" xfId="45365"/>
    <cellStyle name="Normal 5 2 2 3 3 3 2 6" xfId="31041"/>
    <cellStyle name="Normal 5 2 2 3 3 3 3" xfId="2971"/>
    <cellStyle name="Normal 5 2 2 3 3 3 3 2" xfId="6631"/>
    <cellStyle name="Normal 5 2 2 3 3 3 3 2 2" xfId="13891"/>
    <cellStyle name="Normal 5 2 2 3 3 3 3 2 2 2" xfId="28269"/>
    <cellStyle name="Normal 5 2 2 3 3 3 3 2 2 2 2" xfId="57003"/>
    <cellStyle name="Normal 5 2 2 3 3 3 3 2 2 3" xfId="42679"/>
    <cellStyle name="Normal 5 2 2 3 3 3 3 2 3" xfId="21106"/>
    <cellStyle name="Normal 5 2 2 3 3 3 3 2 3 2" xfId="49841"/>
    <cellStyle name="Normal 5 2 2 3 3 3 3 2 4" xfId="35517"/>
    <cellStyle name="Normal 5 2 2 3 3 3 3 3" xfId="10304"/>
    <cellStyle name="Normal 5 2 2 3 3 3 3 3 2" xfId="24687"/>
    <cellStyle name="Normal 5 2 2 3 3 3 3 3 2 2" xfId="53422"/>
    <cellStyle name="Normal 5 2 2 3 3 3 3 3 3" xfId="39098"/>
    <cellStyle name="Normal 5 2 2 3 3 3 3 4" xfId="17524"/>
    <cellStyle name="Normal 5 2 2 3 3 3 3 4 2" xfId="46260"/>
    <cellStyle name="Normal 5 2 2 3 3 3 3 5" xfId="31936"/>
    <cellStyle name="Normal 5 2 2 3 3 3 4" xfId="4836"/>
    <cellStyle name="Normal 5 2 2 3 3 3 4 2" xfId="12101"/>
    <cellStyle name="Normal 5 2 2 3 3 3 4 2 2" xfId="26479"/>
    <cellStyle name="Normal 5 2 2 3 3 3 4 2 2 2" xfId="55213"/>
    <cellStyle name="Normal 5 2 2 3 3 3 4 2 3" xfId="40889"/>
    <cellStyle name="Normal 5 2 2 3 3 3 4 3" xfId="19316"/>
    <cellStyle name="Normal 5 2 2 3 3 3 4 3 2" xfId="48051"/>
    <cellStyle name="Normal 5 2 2 3 3 3 4 4" xfId="33727"/>
    <cellStyle name="Normal 5 2 2 3 3 3 5" xfId="8508"/>
    <cellStyle name="Normal 5 2 2 3 3 3 5 2" xfId="22897"/>
    <cellStyle name="Normal 5 2 2 3 3 3 5 2 2" xfId="51632"/>
    <cellStyle name="Normal 5 2 2 3 3 3 5 3" xfId="37308"/>
    <cellStyle name="Normal 5 2 2 3 3 3 6" xfId="15734"/>
    <cellStyle name="Normal 5 2 2 3 3 3 6 2" xfId="44470"/>
    <cellStyle name="Normal 5 2 2 3 3 3 7" xfId="30146"/>
    <cellStyle name="Normal 5 2 2 3 3 4" xfId="1624"/>
    <cellStyle name="Normal 5 2 2 3 3 4 2" xfId="3420"/>
    <cellStyle name="Normal 5 2 2 3 3 4 2 2" xfId="7079"/>
    <cellStyle name="Normal 5 2 2 3 3 4 2 2 2" xfId="14339"/>
    <cellStyle name="Normal 5 2 2 3 3 4 2 2 2 2" xfId="28717"/>
    <cellStyle name="Normal 5 2 2 3 3 4 2 2 2 2 2" xfId="57451"/>
    <cellStyle name="Normal 5 2 2 3 3 4 2 2 2 3" xfId="43127"/>
    <cellStyle name="Normal 5 2 2 3 3 4 2 2 3" xfId="21554"/>
    <cellStyle name="Normal 5 2 2 3 3 4 2 2 3 2" xfId="50289"/>
    <cellStyle name="Normal 5 2 2 3 3 4 2 2 4" xfId="35965"/>
    <cellStyle name="Normal 5 2 2 3 3 4 2 3" xfId="10752"/>
    <cellStyle name="Normal 5 2 2 3 3 4 2 3 2" xfId="25135"/>
    <cellStyle name="Normal 5 2 2 3 3 4 2 3 2 2" xfId="53870"/>
    <cellStyle name="Normal 5 2 2 3 3 4 2 3 3" xfId="39546"/>
    <cellStyle name="Normal 5 2 2 3 3 4 2 4" xfId="17972"/>
    <cellStyle name="Normal 5 2 2 3 3 4 2 4 2" xfId="46708"/>
    <cellStyle name="Normal 5 2 2 3 3 4 2 5" xfId="32384"/>
    <cellStyle name="Normal 5 2 2 3 3 4 3" xfId="5289"/>
    <cellStyle name="Normal 5 2 2 3 3 4 3 2" xfId="12549"/>
    <cellStyle name="Normal 5 2 2 3 3 4 3 2 2" xfId="26927"/>
    <cellStyle name="Normal 5 2 2 3 3 4 3 2 2 2" xfId="55661"/>
    <cellStyle name="Normal 5 2 2 3 3 4 3 2 3" xfId="41337"/>
    <cellStyle name="Normal 5 2 2 3 3 4 3 3" xfId="19764"/>
    <cellStyle name="Normal 5 2 2 3 3 4 3 3 2" xfId="48499"/>
    <cellStyle name="Normal 5 2 2 3 3 4 3 4" xfId="34175"/>
    <cellStyle name="Normal 5 2 2 3 3 4 4" xfId="8962"/>
    <cellStyle name="Normal 5 2 2 3 3 4 4 2" xfId="23345"/>
    <cellStyle name="Normal 5 2 2 3 3 4 4 2 2" xfId="52080"/>
    <cellStyle name="Normal 5 2 2 3 3 4 4 3" xfId="37756"/>
    <cellStyle name="Normal 5 2 2 3 3 4 5" xfId="16182"/>
    <cellStyle name="Normal 5 2 2 3 3 4 5 2" xfId="44918"/>
    <cellStyle name="Normal 5 2 2 3 3 4 6" xfId="30594"/>
    <cellStyle name="Normal 5 2 2 3 3 5" xfId="2524"/>
    <cellStyle name="Normal 5 2 2 3 3 5 2" xfId="6184"/>
    <cellStyle name="Normal 5 2 2 3 3 5 2 2" xfId="13444"/>
    <cellStyle name="Normal 5 2 2 3 3 5 2 2 2" xfId="27822"/>
    <cellStyle name="Normal 5 2 2 3 3 5 2 2 2 2" xfId="56556"/>
    <cellStyle name="Normal 5 2 2 3 3 5 2 2 3" xfId="42232"/>
    <cellStyle name="Normal 5 2 2 3 3 5 2 3" xfId="20659"/>
    <cellStyle name="Normal 5 2 2 3 3 5 2 3 2" xfId="49394"/>
    <cellStyle name="Normal 5 2 2 3 3 5 2 4" xfId="35070"/>
    <cellStyle name="Normal 5 2 2 3 3 5 3" xfId="9857"/>
    <cellStyle name="Normal 5 2 2 3 3 5 3 2" xfId="24240"/>
    <cellStyle name="Normal 5 2 2 3 3 5 3 2 2" xfId="52975"/>
    <cellStyle name="Normal 5 2 2 3 3 5 3 3" xfId="38651"/>
    <cellStyle name="Normal 5 2 2 3 3 5 4" xfId="17077"/>
    <cellStyle name="Normal 5 2 2 3 3 5 4 2" xfId="45813"/>
    <cellStyle name="Normal 5 2 2 3 3 5 5" xfId="31489"/>
    <cellStyle name="Normal 5 2 2 3 3 6" xfId="4387"/>
    <cellStyle name="Normal 5 2 2 3 3 6 2" xfId="11654"/>
    <cellStyle name="Normal 5 2 2 3 3 6 2 2" xfId="26032"/>
    <cellStyle name="Normal 5 2 2 3 3 6 2 2 2" xfId="54766"/>
    <cellStyle name="Normal 5 2 2 3 3 6 2 3" xfId="40442"/>
    <cellStyle name="Normal 5 2 2 3 3 6 3" xfId="18869"/>
    <cellStyle name="Normal 5 2 2 3 3 6 3 2" xfId="47604"/>
    <cellStyle name="Normal 5 2 2 3 3 6 4" xfId="33280"/>
    <cellStyle name="Normal 5 2 2 3 3 7" xfId="8058"/>
    <cellStyle name="Normal 5 2 2 3 3 7 2" xfId="22450"/>
    <cellStyle name="Normal 5 2 2 3 3 7 2 2" xfId="51185"/>
    <cellStyle name="Normal 5 2 2 3 3 7 3" xfId="36861"/>
    <cellStyle name="Normal 5 2 2 3 3 8" xfId="15287"/>
    <cellStyle name="Normal 5 2 2 3 3 8 2" xfId="44023"/>
    <cellStyle name="Normal 5 2 2 3 3 9" xfId="29699"/>
    <cellStyle name="Normal 5 2 2 3 4" xfId="754"/>
    <cellStyle name="Normal 5 2 2 3 4 2" xfId="1204"/>
    <cellStyle name="Normal 5 2 2 3 4 2 2" xfId="2187"/>
    <cellStyle name="Normal 5 2 2 3 4 2 2 2" xfId="3979"/>
    <cellStyle name="Normal 5 2 2 3 4 2 2 2 2" xfId="7638"/>
    <cellStyle name="Normal 5 2 2 3 4 2 2 2 2 2" xfId="14898"/>
    <cellStyle name="Normal 5 2 2 3 4 2 2 2 2 2 2" xfId="29276"/>
    <cellStyle name="Normal 5 2 2 3 4 2 2 2 2 2 2 2" xfId="58010"/>
    <cellStyle name="Normal 5 2 2 3 4 2 2 2 2 2 3" xfId="43686"/>
    <cellStyle name="Normal 5 2 2 3 4 2 2 2 2 3" xfId="22113"/>
    <cellStyle name="Normal 5 2 2 3 4 2 2 2 2 3 2" xfId="50848"/>
    <cellStyle name="Normal 5 2 2 3 4 2 2 2 2 4" xfId="36524"/>
    <cellStyle name="Normal 5 2 2 3 4 2 2 2 3" xfId="11311"/>
    <cellStyle name="Normal 5 2 2 3 4 2 2 2 3 2" xfId="25694"/>
    <cellStyle name="Normal 5 2 2 3 4 2 2 2 3 2 2" xfId="54429"/>
    <cellStyle name="Normal 5 2 2 3 4 2 2 2 3 3" xfId="40105"/>
    <cellStyle name="Normal 5 2 2 3 4 2 2 2 4" xfId="18531"/>
    <cellStyle name="Normal 5 2 2 3 4 2 2 2 4 2" xfId="47267"/>
    <cellStyle name="Normal 5 2 2 3 4 2 2 2 5" xfId="32943"/>
    <cellStyle name="Normal 5 2 2 3 4 2 2 3" xfId="5848"/>
    <cellStyle name="Normal 5 2 2 3 4 2 2 3 2" xfId="13108"/>
    <cellStyle name="Normal 5 2 2 3 4 2 2 3 2 2" xfId="27486"/>
    <cellStyle name="Normal 5 2 2 3 4 2 2 3 2 2 2" xfId="56220"/>
    <cellStyle name="Normal 5 2 2 3 4 2 2 3 2 3" xfId="41896"/>
    <cellStyle name="Normal 5 2 2 3 4 2 2 3 3" xfId="20323"/>
    <cellStyle name="Normal 5 2 2 3 4 2 2 3 3 2" xfId="49058"/>
    <cellStyle name="Normal 5 2 2 3 4 2 2 3 4" xfId="34734"/>
    <cellStyle name="Normal 5 2 2 3 4 2 2 4" xfId="9521"/>
    <cellStyle name="Normal 5 2 2 3 4 2 2 4 2" xfId="23904"/>
    <cellStyle name="Normal 5 2 2 3 4 2 2 4 2 2" xfId="52639"/>
    <cellStyle name="Normal 5 2 2 3 4 2 2 4 3" xfId="38315"/>
    <cellStyle name="Normal 5 2 2 3 4 2 2 5" xfId="16741"/>
    <cellStyle name="Normal 5 2 2 3 4 2 2 5 2" xfId="45477"/>
    <cellStyle name="Normal 5 2 2 3 4 2 2 6" xfId="31153"/>
    <cellStyle name="Normal 5 2 2 3 4 2 3" xfId="3083"/>
    <cellStyle name="Normal 5 2 2 3 4 2 3 2" xfId="6743"/>
    <cellStyle name="Normal 5 2 2 3 4 2 3 2 2" xfId="14003"/>
    <cellStyle name="Normal 5 2 2 3 4 2 3 2 2 2" xfId="28381"/>
    <cellStyle name="Normal 5 2 2 3 4 2 3 2 2 2 2" xfId="57115"/>
    <cellStyle name="Normal 5 2 2 3 4 2 3 2 2 3" xfId="42791"/>
    <cellStyle name="Normal 5 2 2 3 4 2 3 2 3" xfId="21218"/>
    <cellStyle name="Normal 5 2 2 3 4 2 3 2 3 2" xfId="49953"/>
    <cellStyle name="Normal 5 2 2 3 4 2 3 2 4" xfId="35629"/>
    <cellStyle name="Normal 5 2 2 3 4 2 3 3" xfId="10416"/>
    <cellStyle name="Normal 5 2 2 3 4 2 3 3 2" xfId="24799"/>
    <cellStyle name="Normal 5 2 2 3 4 2 3 3 2 2" xfId="53534"/>
    <cellStyle name="Normal 5 2 2 3 4 2 3 3 3" xfId="39210"/>
    <cellStyle name="Normal 5 2 2 3 4 2 3 4" xfId="17636"/>
    <cellStyle name="Normal 5 2 2 3 4 2 3 4 2" xfId="46372"/>
    <cellStyle name="Normal 5 2 2 3 4 2 3 5" xfId="32048"/>
    <cellStyle name="Normal 5 2 2 3 4 2 4" xfId="4948"/>
    <cellStyle name="Normal 5 2 2 3 4 2 4 2" xfId="12213"/>
    <cellStyle name="Normal 5 2 2 3 4 2 4 2 2" xfId="26591"/>
    <cellStyle name="Normal 5 2 2 3 4 2 4 2 2 2" xfId="55325"/>
    <cellStyle name="Normal 5 2 2 3 4 2 4 2 3" xfId="41001"/>
    <cellStyle name="Normal 5 2 2 3 4 2 4 3" xfId="19428"/>
    <cellStyle name="Normal 5 2 2 3 4 2 4 3 2" xfId="48163"/>
    <cellStyle name="Normal 5 2 2 3 4 2 4 4" xfId="33839"/>
    <cellStyle name="Normal 5 2 2 3 4 2 5" xfId="8620"/>
    <cellStyle name="Normal 5 2 2 3 4 2 5 2" xfId="23009"/>
    <cellStyle name="Normal 5 2 2 3 4 2 5 2 2" xfId="51744"/>
    <cellStyle name="Normal 5 2 2 3 4 2 5 3" xfId="37420"/>
    <cellStyle name="Normal 5 2 2 3 4 2 6" xfId="15846"/>
    <cellStyle name="Normal 5 2 2 3 4 2 6 2" xfId="44582"/>
    <cellStyle name="Normal 5 2 2 3 4 2 7" xfId="30258"/>
    <cellStyle name="Normal 5 2 2 3 4 3" xfId="1740"/>
    <cellStyle name="Normal 5 2 2 3 4 3 2" xfId="3532"/>
    <cellStyle name="Normal 5 2 2 3 4 3 2 2" xfId="7191"/>
    <cellStyle name="Normal 5 2 2 3 4 3 2 2 2" xfId="14451"/>
    <cellStyle name="Normal 5 2 2 3 4 3 2 2 2 2" xfId="28829"/>
    <cellStyle name="Normal 5 2 2 3 4 3 2 2 2 2 2" xfId="57563"/>
    <cellStyle name="Normal 5 2 2 3 4 3 2 2 2 3" xfId="43239"/>
    <cellStyle name="Normal 5 2 2 3 4 3 2 2 3" xfId="21666"/>
    <cellStyle name="Normal 5 2 2 3 4 3 2 2 3 2" xfId="50401"/>
    <cellStyle name="Normal 5 2 2 3 4 3 2 2 4" xfId="36077"/>
    <cellStyle name="Normal 5 2 2 3 4 3 2 3" xfId="10864"/>
    <cellStyle name="Normal 5 2 2 3 4 3 2 3 2" xfId="25247"/>
    <cellStyle name="Normal 5 2 2 3 4 3 2 3 2 2" xfId="53982"/>
    <cellStyle name="Normal 5 2 2 3 4 3 2 3 3" xfId="39658"/>
    <cellStyle name="Normal 5 2 2 3 4 3 2 4" xfId="18084"/>
    <cellStyle name="Normal 5 2 2 3 4 3 2 4 2" xfId="46820"/>
    <cellStyle name="Normal 5 2 2 3 4 3 2 5" xfId="32496"/>
    <cellStyle name="Normal 5 2 2 3 4 3 3" xfId="5401"/>
    <cellStyle name="Normal 5 2 2 3 4 3 3 2" xfId="12661"/>
    <cellStyle name="Normal 5 2 2 3 4 3 3 2 2" xfId="27039"/>
    <cellStyle name="Normal 5 2 2 3 4 3 3 2 2 2" xfId="55773"/>
    <cellStyle name="Normal 5 2 2 3 4 3 3 2 3" xfId="41449"/>
    <cellStyle name="Normal 5 2 2 3 4 3 3 3" xfId="19876"/>
    <cellStyle name="Normal 5 2 2 3 4 3 3 3 2" xfId="48611"/>
    <cellStyle name="Normal 5 2 2 3 4 3 3 4" xfId="34287"/>
    <cellStyle name="Normal 5 2 2 3 4 3 4" xfId="9074"/>
    <cellStyle name="Normal 5 2 2 3 4 3 4 2" xfId="23457"/>
    <cellStyle name="Normal 5 2 2 3 4 3 4 2 2" xfId="52192"/>
    <cellStyle name="Normal 5 2 2 3 4 3 4 3" xfId="37868"/>
    <cellStyle name="Normal 5 2 2 3 4 3 5" xfId="16294"/>
    <cellStyle name="Normal 5 2 2 3 4 3 5 2" xfId="45030"/>
    <cellStyle name="Normal 5 2 2 3 4 3 6" xfId="30706"/>
    <cellStyle name="Normal 5 2 2 3 4 4" xfId="2636"/>
    <cellStyle name="Normal 5 2 2 3 4 4 2" xfId="6296"/>
    <cellStyle name="Normal 5 2 2 3 4 4 2 2" xfId="13556"/>
    <cellStyle name="Normal 5 2 2 3 4 4 2 2 2" xfId="27934"/>
    <cellStyle name="Normal 5 2 2 3 4 4 2 2 2 2" xfId="56668"/>
    <cellStyle name="Normal 5 2 2 3 4 4 2 2 3" xfId="42344"/>
    <cellStyle name="Normal 5 2 2 3 4 4 2 3" xfId="20771"/>
    <cellStyle name="Normal 5 2 2 3 4 4 2 3 2" xfId="49506"/>
    <cellStyle name="Normal 5 2 2 3 4 4 2 4" xfId="35182"/>
    <cellStyle name="Normal 5 2 2 3 4 4 3" xfId="9969"/>
    <cellStyle name="Normal 5 2 2 3 4 4 3 2" xfId="24352"/>
    <cellStyle name="Normal 5 2 2 3 4 4 3 2 2" xfId="53087"/>
    <cellStyle name="Normal 5 2 2 3 4 4 3 3" xfId="38763"/>
    <cellStyle name="Normal 5 2 2 3 4 4 4" xfId="17189"/>
    <cellStyle name="Normal 5 2 2 3 4 4 4 2" xfId="45925"/>
    <cellStyle name="Normal 5 2 2 3 4 4 5" xfId="31601"/>
    <cellStyle name="Normal 5 2 2 3 4 5" xfId="4500"/>
    <cellStyle name="Normal 5 2 2 3 4 5 2" xfId="11766"/>
    <cellStyle name="Normal 5 2 2 3 4 5 2 2" xfId="26144"/>
    <cellStyle name="Normal 5 2 2 3 4 5 2 2 2" xfId="54878"/>
    <cellStyle name="Normal 5 2 2 3 4 5 2 3" xfId="40554"/>
    <cellStyle name="Normal 5 2 2 3 4 5 3" xfId="18981"/>
    <cellStyle name="Normal 5 2 2 3 4 5 3 2" xfId="47716"/>
    <cellStyle name="Normal 5 2 2 3 4 5 4" xfId="33392"/>
    <cellStyle name="Normal 5 2 2 3 4 6" xfId="8173"/>
    <cellStyle name="Normal 5 2 2 3 4 6 2" xfId="22562"/>
    <cellStyle name="Normal 5 2 2 3 4 6 2 2" xfId="51297"/>
    <cellStyle name="Normal 5 2 2 3 4 6 3" xfId="36973"/>
    <cellStyle name="Normal 5 2 2 3 4 7" xfId="15399"/>
    <cellStyle name="Normal 5 2 2 3 4 7 2" xfId="44135"/>
    <cellStyle name="Normal 5 2 2 3 4 8" xfId="29811"/>
    <cellStyle name="Normal 5 2 2 3 5" xfId="980"/>
    <cellStyle name="Normal 5 2 2 3 5 2" xfId="1963"/>
    <cellStyle name="Normal 5 2 2 3 5 2 2" xfId="3755"/>
    <cellStyle name="Normal 5 2 2 3 5 2 2 2" xfId="7414"/>
    <cellStyle name="Normal 5 2 2 3 5 2 2 2 2" xfId="14674"/>
    <cellStyle name="Normal 5 2 2 3 5 2 2 2 2 2" xfId="29052"/>
    <cellStyle name="Normal 5 2 2 3 5 2 2 2 2 2 2" xfId="57786"/>
    <cellStyle name="Normal 5 2 2 3 5 2 2 2 2 3" xfId="43462"/>
    <cellStyle name="Normal 5 2 2 3 5 2 2 2 3" xfId="21889"/>
    <cellStyle name="Normal 5 2 2 3 5 2 2 2 3 2" xfId="50624"/>
    <cellStyle name="Normal 5 2 2 3 5 2 2 2 4" xfId="36300"/>
    <cellStyle name="Normal 5 2 2 3 5 2 2 3" xfId="11087"/>
    <cellStyle name="Normal 5 2 2 3 5 2 2 3 2" xfId="25470"/>
    <cellStyle name="Normal 5 2 2 3 5 2 2 3 2 2" xfId="54205"/>
    <cellStyle name="Normal 5 2 2 3 5 2 2 3 3" xfId="39881"/>
    <cellStyle name="Normal 5 2 2 3 5 2 2 4" xfId="18307"/>
    <cellStyle name="Normal 5 2 2 3 5 2 2 4 2" xfId="47043"/>
    <cellStyle name="Normal 5 2 2 3 5 2 2 5" xfId="32719"/>
    <cellStyle name="Normal 5 2 2 3 5 2 3" xfId="5624"/>
    <cellStyle name="Normal 5 2 2 3 5 2 3 2" xfId="12884"/>
    <cellStyle name="Normal 5 2 2 3 5 2 3 2 2" xfId="27262"/>
    <cellStyle name="Normal 5 2 2 3 5 2 3 2 2 2" xfId="55996"/>
    <cellStyle name="Normal 5 2 2 3 5 2 3 2 3" xfId="41672"/>
    <cellStyle name="Normal 5 2 2 3 5 2 3 3" xfId="20099"/>
    <cellStyle name="Normal 5 2 2 3 5 2 3 3 2" xfId="48834"/>
    <cellStyle name="Normal 5 2 2 3 5 2 3 4" xfId="34510"/>
    <cellStyle name="Normal 5 2 2 3 5 2 4" xfId="9297"/>
    <cellStyle name="Normal 5 2 2 3 5 2 4 2" xfId="23680"/>
    <cellStyle name="Normal 5 2 2 3 5 2 4 2 2" xfId="52415"/>
    <cellStyle name="Normal 5 2 2 3 5 2 4 3" xfId="38091"/>
    <cellStyle name="Normal 5 2 2 3 5 2 5" xfId="16517"/>
    <cellStyle name="Normal 5 2 2 3 5 2 5 2" xfId="45253"/>
    <cellStyle name="Normal 5 2 2 3 5 2 6" xfId="30929"/>
    <cellStyle name="Normal 5 2 2 3 5 3" xfId="2859"/>
    <cellStyle name="Normal 5 2 2 3 5 3 2" xfId="6519"/>
    <cellStyle name="Normal 5 2 2 3 5 3 2 2" xfId="13779"/>
    <cellStyle name="Normal 5 2 2 3 5 3 2 2 2" xfId="28157"/>
    <cellStyle name="Normal 5 2 2 3 5 3 2 2 2 2" xfId="56891"/>
    <cellStyle name="Normal 5 2 2 3 5 3 2 2 3" xfId="42567"/>
    <cellStyle name="Normal 5 2 2 3 5 3 2 3" xfId="20994"/>
    <cellStyle name="Normal 5 2 2 3 5 3 2 3 2" xfId="49729"/>
    <cellStyle name="Normal 5 2 2 3 5 3 2 4" xfId="35405"/>
    <cellStyle name="Normal 5 2 2 3 5 3 3" xfId="10192"/>
    <cellStyle name="Normal 5 2 2 3 5 3 3 2" xfId="24575"/>
    <cellStyle name="Normal 5 2 2 3 5 3 3 2 2" xfId="53310"/>
    <cellStyle name="Normal 5 2 2 3 5 3 3 3" xfId="38986"/>
    <cellStyle name="Normal 5 2 2 3 5 3 4" xfId="17412"/>
    <cellStyle name="Normal 5 2 2 3 5 3 4 2" xfId="46148"/>
    <cellStyle name="Normal 5 2 2 3 5 3 5" xfId="31824"/>
    <cellStyle name="Normal 5 2 2 3 5 4" xfId="4724"/>
    <cellStyle name="Normal 5 2 2 3 5 4 2" xfId="11989"/>
    <cellStyle name="Normal 5 2 2 3 5 4 2 2" xfId="26367"/>
    <cellStyle name="Normal 5 2 2 3 5 4 2 2 2" xfId="55101"/>
    <cellStyle name="Normal 5 2 2 3 5 4 2 3" xfId="40777"/>
    <cellStyle name="Normal 5 2 2 3 5 4 3" xfId="19204"/>
    <cellStyle name="Normal 5 2 2 3 5 4 3 2" xfId="47939"/>
    <cellStyle name="Normal 5 2 2 3 5 4 4" xfId="33615"/>
    <cellStyle name="Normal 5 2 2 3 5 5" xfId="8396"/>
    <cellStyle name="Normal 5 2 2 3 5 5 2" xfId="22785"/>
    <cellStyle name="Normal 5 2 2 3 5 5 2 2" xfId="51520"/>
    <cellStyle name="Normal 5 2 2 3 5 5 3" xfId="37196"/>
    <cellStyle name="Normal 5 2 2 3 5 6" xfId="15622"/>
    <cellStyle name="Normal 5 2 2 3 5 6 2" xfId="44358"/>
    <cellStyle name="Normal 5 2 2 3 5 7" xfId="30034"/>
    <cellStyle name="Normal 5 2 2 3 6" xfId="1499"/>
    <cellStyle name="Normal 5 2 2 3 6 2" xfId="3308"/>
    <cellStyle name="Normal 5 2 2 3 6 2 2" xfId="6967"/>
    <cellStyle name="Normal 5 2 2 3 6 2 2 2" xfId="14227"/>
    <cellStyle name="Normal 5 2 2 3 6 2 2 2 2" xfId="28605"/>
    <cellStyle name="Normal 5 2 2 3 6 2 2 2 2 2" xfId="57339"/>
    <cellStyle name="Normal 5 2 2 3 6 2 2 2 3" xfId="43015"/>
    <cellStyle name="Normal 5 2 2 3 6 2 2 3" xfId="21442"/>
    <cellStyle name="Normal 5 2 2 3 6 2 2 3 2" xfId="50177"/>
    <cellStyle name="Normal 5 2 2 3 6 2 2 4" xfId="35853"/>
    <cellStyle name="Normal 5 2 2 3 6 2 3" xfId="10640"/>
    <cellStyle name="Normal 5 2 2 3 6 2 3 2" xfId="25023"/>
    <cellStyle name="Normal 5 2 2 3 6 2 3 2 2" xfId="53758"/>
    <cellStyle name="Normal 5 2 2 3 6 2 3 3" xfId="39434"/>
    <cellStyle name="Normal 5 2 2 3 6 2 4" xfId="17860"/>
    <cellStyle name="Normal 5 2 2 3 6 2 4 2" xfId="46596"/>
    <cellStyle name="Normal 5 2 2 3 6 2 5" xfId="32272"/>
    <cellStyle name="Normal 5 2 2 3 6 3" xfId="5176"/>
    <cellStyle name="Normal 5 2 2 3 6 3 2" xfId="12437"/>
    <cellStyle name="Normal 5 2 2 3 6 3 2 2" xfId="26815"/>
    <cellStyle name="Normal 5 2 2 3 6 3 2 2 2" xfId="55549"/>
    <cellStyle name="Normal 5 2 2 3 6 3 2 3" xfId="41225"/>
    <cellStyle name="Normal 5 2 2 3 6 3 3" xfId="19652"/>
    <cellStyle name="Normal 5 2 2 3 6 3 3 2" xfId="48387"/>
    <cellStyle name="Normal 5 2 2 3 6 3 4" xfId="34063"/>
    <cellStyle name="Normal 5 2 2 3 6 4" xfId="8850"/>
    <cellStyle name="Normal 5 2 2 3 6 4 2" xfId="23233"/>
    <cellStyle name="Normal 5 2 2 3 6 4 2 2" xfId="51968"/>
    <cellStyle name="Normal 5 2 2 3 6 4 3" xfId="37644"/>
    <cellStyle name="Normal 5 2 2 3 6 5" xfId="16070"/>
    <cellStyle name="Normal 5 2 2 3 6 5 2" xfId="44806"/>
    <cellStyle name="Normal 5 2 2 3 6 6" xfId="30482"/>
    <cellStyle name="Normal 5 2 2 3 7" xfId="2412"/>
    <cellStyle name="Normal 5 2 2 3 7 2" xfId="6072"/>
    <cellStyle name="Normal 5 2 2 3 7 2 2" xfId="13332"/>
    <cellStyle name="Normal 5 2 2 3 7 2 2 2" xfId="27710"/>
    <cellStyle name="Normal 5 2 2 3 7 2 2 2 2" xfId="56444"/>
    <cellStyle name="Normal 5 2 2 3 7 2 2 3" xfId="42120"/>
    <cellStyle name="Normal 5 2 2 3 7 2 3" xfId="20547"/>
    <cellStyle name="Normal 5 2 2 3 7 2 3 2" xfId="49282"/>
    <cellStyle name="Normal 5 2 2 3 7 2 4" xfId="34958"/>
    <cellStyle name="Normal 5 2 2 3 7 3" xfId="9745"/>
    <cellStyle name="Normal 5 2 2 3 7 3 2" xfId="24128"/>
    <cellStyle name="Normal 5 2 2 3 7 3 2 2" xfId="52863"/>
    <cellStyle name="Normal 5 2 2 3 7 3 3" xfId="38539"/>
    <cellStyle name="Normal 5 2 2 3 7 4" xfId="16965"/>
    <cellStyle name="Normal 5 2 2 3 7 4 2" xfId="45701"/>
    <cellStyle name="Normal 5 2 2 3 7 5" xfId="31377"/>
    <cellStyle name="Normal 5 2 2 3 8" xfId="4269"/>
    <cellStyle name="Normal 5 2 2 3 8 2" xfId="11541"/>
    <cellStyle name="Normal 5 2 2 3 8 2 2" xfId="25920"/>
    <cellStyle name="Normal 5 2 2 3 8 2 2 2" xfId="54654"/>
    <cellStyle name="Normal 5 2 2 3 8 2 3" xfId="40330"/>
    <cellStyle name="Normal 5 2 2 3 8 3" xfId="18757"/>
    <cellStyle name="Normal 5 2 2 3 8 3 2" xfId="47492"/>
    <cellStyle name="Normal 5 2 2 3 8 4" xfId="33168"/>
    <cellStyle name="Normal 5 2 2 3 9" xfId="7937"/>
    <cellStyle name="Normal 5 2 2 3 9 2" xfId="22338"/>
    <cellStyle name="Normal 5 2 2 3 9 2 2" xfId="51073"/>
    <cellStyle name="Normal 5 2 2 3 9 3" xfId="36749"/>
    <cellStyle name="Normal 5 2 2 4" xfId="425"/>
    <cellStyle name="Normal 5 2 2 4 10" xfId="29615"/>
    <cellStyle name="Normal 5 2 2 4 2" xfId="625"/>
    <cellStyle name="Normal 5 2 2 4 2 2" xfId="897"/>
    <cellStyle name="Normal 5 2 2 4 2 2 2" xfId="1344"/>
    <cellStyle name="Normal 5 2 2 4 2 2 2 2" xfId="2327"/>
    <cellStyle name="Normal 5 2 2 4 2 2 2 2 2" xfId="4119"/>
    <cellStyle name="Normal 5 2 2 4 2 2 2 2 2 2" xfId="7778"/>
    <cellStyle name="Normal 5 2 2 4 2 2 2 2 2 2 2" xfId="15038"/>
    <cellStyle name="Normal 5 2 2 4 2 2 2 2 2 2 2 2" xfId="29416"/>
    <cellStyle name="Normal 5 2 2 4 2 2 2 2 2 2 2 2 2" xfId="58150"/>
    <cellStyle name="Normal 5 2 2 4 2 2 2 2 2 2 2 3" xfId="43826"/>
    <cellStyle name="Normal 5 2 2 4 2 2 2 2 2 2 3" xfId="22253"/>
    <cellStyle name="Normal 5 2 2 4 2 2 2 2 2 2 3 2" xfId="50988"/>
    <cellStyle name="Normal 5 2 2 4 2 2 2 2 2 2 4" xfId="36664"/>
    <cellStyle name="Normal 5 2 2 4 2 2 2 2 2 3" xfId="11451"/>
    <cellStyle name="Normal 5 2 2 4 2 2 2 2 2 3 2" xfId="25834"/>
    <cellStyle name="Normal 5 2 2 4 2 2 2 2 2 3 2 2" xfId="54569"/>
    <cellStyle name="Normal 5 2 2 4 2 2 2 2 2 3 3" xfId="40245"/>
    <cellStyle name="Normal 5 2 2 4 2 2 2 2 2 4" xfId="18671"/>
    <cellStyle name="Normal 5 2 2 4 2 2 2 2 2 4 2" xfId="47407"/>
    <cellStyle name="Normal 5 2 2 4 2 2 2 2 2 5" xfId="33083"/>
    <cellStyle name="Normal 5 2 2 4 2 2 2 2 3" xfId="5988"/>
    <cellStyle name="Normal 5 2 2 4 2 2 2 2 3 2" xfId="13248"/>
    <cellStyle name="Normal 5 2 2 4 2 2 2 2 3 2 2" xfId="27626"/>
    <cellStyle name="Normal 5 2 2 4 2 2 2 2 3 2 2 2" xfId="56360"/>
    <cellStyle name="Normal 5 2 2 4 2 2 2 2 3 2 3" xfId="42036"/>
    <cellStyle name="Normal 5 2 2 4 2 2 2 2 3 3" xfId="20463"/>
    <cellStyle name="Normal 5 2 2 4 2 2 2 2 3 3 2" xfId="49198"/>
    <cellStyle name="Normal 5 2 2 4 2 2 2 2 3 4" xfId="34874"/>
    <cellStyle name="Normal 5 2 2 4 2 2 2 2 4" xfId="9661"/>
    <cellStyle name="Normal 5 2 2 4 2 2 2 2 4 2" xfId="24044"/>
    <cellStyle name="Normal 5 2 2 4 2 2 2 2 4 2 2" xfId="52779"/>
    <cellStyle name="Normal 5 2 2 4 2 2 2 2 4 3" xfId="38455"/>
    <cellStyle name="Normal 5 2 2 4 2 2 2 2 5" xfId="16881"/>
    <cellStyle name="Normal 5 2 2 4 2 2 2 2 5 2" xfId="45617"/>
    <cellStyle name="Normal 5 2 2 4 2 2 2 2 6" xfId="31293"/>
    <cellStyle name="Normal 5 2 2 4 2 2 2 3" xfId="3223"/>
    <cellStyle name="Normal 5 2 2 4 2 2 2 3 2" xfId="6883"/>
    <cellStyle name="Normal 5 2 2 4 2 2 2 3 2 2" xfId="14143"/>
    <cellStyle name="Normal 5 2 2 4 2 2 2 3 2 2 2" xfId="28521"/>
    <cellStyle name="Normal 5 2 2 4 2 2 2 3 2 2 2 2" xfId="57255"/>
    <cellStyle name="Normal 5 2 2 4 2 2 2 3 2 2 3" xfId="42931"/>
    <cellStyle name="Normal 5 2 2 4 2 2 2 3 2 3" xfId="21358"/>
    <cellStyle name="Normal 5 2 2 4 2 2 2 3 2 3 2" xfId="50093"/>
    <cellStyle name="Normal 5 2 2 4 2 2 2 3 2 4" xfId="35769"/>
    <cellStyle name="Normal 5 2 2 4 2 2 2 3 3" xfId="10556"/>
    <cellStyle name="Normal 5 2 2 4 2 2 2 3 3 2" xfId="24939"/>
    <cellStyle name="Normal 5 2 2 4 2 2 2 3 3 2 2" xfId="53674"/>
    <cellStyle name="Normal 5 2 2 4 2 2 2 3 3 3" xfId="39350"/>
    <cellStyle name="Normal 5 2 2 4 2 2 2 3 4" xfId="17776"/>
    <cellStyle name="Normal 5 2 2 4 2 2 2 3 4 2" xfId="46512"/>
    <cellStyle name="Normal 5 2 2 4 2 2 2 3 5" xfId="32188"/>
    <cellStyle name="Normal 5 2 2 4 2 2 2 4" xfId="5088"/>
    <cellStyle name="Normal 5 2 2 4 2 2 2 4 2" xfId="12353"/>
    <cellStyle name="Normal 5 2 2 4 2 2 2 4 2 2" xfId="26731"/>
    <cellStyle name="Normal 5 2 2 4 2 2 2 4 2 2 2" xfId="55465"/>
    <cellStyle name="Normal 5 2 2 4 2 2 2 4 2 3" xfId="41141"/>
    <cellStyle name="Normal 5 2 2 4 2 2 2 4 3" xfId="19568"/>
    <cellStyle name="Normal 5 2 2 4 2 2 2 4 3 2" xfId="48303"/>
    <cellStyle name="Normal 5 2 2 4 2 2 2 4 4" xfId="33979"/>
    <cellStyle name="Normal 5 2 2 4 2 2 2 5" xfId="8760"/>
    <cellStyle name="Normal 5 2 2 4 2 2 2 5 2" xfId="23149"/>
    <cellStyle name="Normal 5 2 2 4 2 2 2 5 2 2" xfId="51884"/>
    <cellStyle name="Normal 5 2 2 4 2 2 2 5 3" xfId="37560"/>
    <cellStyle name="Normal 5 2 2 4 2 2 2 6" xfId="15986"/>
    <cellStyle name="Normal 5 2 2 4 2 2 2 6 2" xfId="44722"/>
    <cellStyle name="Normal 5 2 2 4 2 2 2 7" xfId="30398"/>
    <cellStyle name="Normal 5 2 2 4 2 2 3" xfId="1880"/>
    <cellStyle name="Normal 5 2 2 4 2 2 3 2" xfId="3672"/>
    <cellStyle name="Normal 5 2 2 4 2 2 3 2 2" xfId="7331"/>
    <cellStyle name="Normal 5 2 2 4 2 2 3 2 2 2" xfId="14591"/>
    <cellStyle name="Normal 5 2 2 4 2 2 3 2 2 2 2" xfId="28969"/>
    <cellStyle name="Normal 5 2 2 4 2 2 3 2 2 2 2 2" xfId="57703"/>
    <cellStyle name="Normal 5 2 2 4 2 2 3 2 2 2 3" xfId="43379"/>
    <cellStyle name="Normal 5 2 2 4 2 2 3 2 2 3" xfId="21806"/>
    <cellStyle name="Normal 5 2 2 4 2 2 3 2 2 3 2" xfId="50541"/>
    <cellStyle name="Normal 5 2 2 4 2 2 3 2 2 4" xfId="36217"/>
    <cellStyle name="Normal 5 2 2 4 2 2 3 2 3" xfId="11004"/>
    <cellStyle name="Normal 5 2 2 4 2 2 3 2 3 2" xfId="25387"/>
    <cellStyle name="Normal 5 2 2 4 2 2 3 2 3 2 2" xfId="54122"/>
    <cellStyle name="Normal 5 2 2 4 2 2 3 2 3 3" xfId="39798"/>
    <cellStyle name="Normal 5 2 2 4 2 2 3 2 4" xfId="18224"/>
    <cellStyle name="Normal 5 2 2 4 2 2 3 2 4 2" xfId="46960"/>
    <cellStyle name="Normal 5 2 2 4 2 2 3 2 5" xfId="32636"/>
    <cellStyle name="Normal 5 2 2 4 2 2 3 3" xfId="5541"/>
    <cellStyle name="Normal 5 2 2 4 2 2 3 3 2" xfId="12801"/>
    <cellStyle name="Normal 5 2 2 4 2 2 3 3 2 2" xfId="27179"/>
    <cellStyle name="Normal 5 2 2 4 2 2 3 3 2 2 2" xfId="55913"/>
    <cellStyle name="Normal 5 2 2 4 2 2 3 3 2 3" xfId="41589"/>
    <cellStyle name="Normal 5 2 2 4 2 2 3 3 3" xfId="20016"/>
    <cellStyle name="Normal 5 2 2 4 2 2 3 3 3 2" xfId="48751"/>
    <cellStyle name="Normal 5 2 2 4 2 2 3 3 4" xfId="34427"/>
    <cellStyle name="Normal 5 2 2 4 2 2 3 4" xfId="9214"/>
    <cellStyle name="Normal 5 2 2 4 2 2 3 4 2" xfId="23597"/>
    <cellStyle name="Normal 5 2 2 4 2 2 3 4 2 2" xfId="52332"/>
    <cellStyle name="Normal 5 2 2 4 2 2 3 4 3" xfId="38008"/>
    <cellStyle name="Normal 5 2 2 4 2 2 3 5" xfId="16434"/>
    <cellStyle name="Normal 5 2 2 4 2 2 3 5 2" xfId="45170"/>
    <cellStyle name="Normal 5 2 2 4 2 2 3 6" xfId="30846"/>
    <cellStyle name="Normal 5 2 2 4 2 2 4" xfId="2776"/>
    <cellStyle name="Normal 5 2 2 4 2 2 4 2" xfId="6436"/>
    <cellStyle name="Normal 5 2 2 4 2 2 4 2 2" xfId="13696"/>
    <cellStyle name="Normal 5 2 2 4 2 2 4 2 2 2" xfId="28074"/>
    <cellStyle name="Normal 5 2 2 4 2 2 4 2 2 2 2" xfId="56808"/>
    <cellStyle name="Normal 5 2 2 4 2 2 4 2 2 3" xfId="42484"/>
    <cellStyle name="Normal 5 2 2 4 2 2 4 2 3" xfId="20911"/>
    <cellStyle name="Normal 5 2 2 4 2 2 4 2 3 2" xfId="49646"/>
    <cellStyle name="Normal 5 2 2 4 2 2 4 2 4" xfId="35322"/>
    <cellStyle name="Normal 5 2 2 4 2 2 4 3" xfId="10109"/>
    <cellStyle name="Normal 5 2 2 4 2 2 4 3 2" xfId="24492"/>
    <cellStyle name="Normal 5 2 2 4 2 2 4 3 2 2" xfId="53227"/>
    <cellStyle name="Normal 5 2 2 4 2 2 4 3 3" xfId="38903"/>
    <cellStyle name="Normal 5 2 2 4 2 2 4 4" xfId="17329"/>
    <cellStyle name="Normal 5 2 2 4 2 2 4 4 2" xfId="46065"/>
    <cellStyle name="Normal 5 2 2 4 2 2 4 5" xfId="31741"/>
    <cellStyle name="Normal 5 2 2 4 2 2 5" xfId="4641"/>
    <cellStyle name="Normal 5 2 2 4 2 2 5 2" xfId="11906"/>
    <cellStyle name="Normal 5 2 2 4 2 2 5 2 2" xfId="26284"/>
    <cellStyle name="Normal 5 2 2 4 2 2 5 2 2 2" xfId="55018"/>
    <cellStyle name="Normal 5 2 2 4 2 2 5 2 3" xfId="40694"/>
    <cellStyle name="Normal 5 2 2 4 2 2 5 3" xfId="19121"/>
    <cellStyle name="Normal 5 2 2 4 2 2 5 3 2" xfId="47856"/>
    <cellStyle name="Normal 5 2 2 4 2 2 5 4" xfId="33532"/>
    <cellStyle name="Normal 5 2 2 4 2 2 6" xfId="8313"/>
    <cellStyle name="Normal 5 2 2 4 2 2 6 2" xfId="22702"/>
    <cellStyle name="Normal 5 2 2 4 2 2 6 2 2" xfId="51437"/>
    <cellStyle name="Normal 5 2 2 4 2 2 6 3" xfId="37113"/>
    <cellStyle name="Normal 5 2 2 4 2 2 7" xfId="15539"/>
    <cellStyle name="Normal 5 2 2 4 2 2 7 2" xfId="44275"/>
    <cellStyle name="Normal 5 2 2 4 2 2 8" xfId="29951"/>
    <cellStyle name="Normal 5 2 2 4 2 3" xfId="1120"/>
    <cellStyle name="Normal 5 2 2 4 2 3 2" xfId="2103"/>
    <cellStyle name="Normal 5 2 2 4 2 3 2 2" xfId="3895"/>
    <cellStyle name="Normal 5 2 2 4 2 3 2 2 2" xfId="7554"/>
    <cellStyle name="Normal 5 2 2 4 2 3 2 2 2 2" xfId="14814"/>
    <cellStyle name="Normal 5 2 2 4 2 3 2 2 2 2 2" xfId="29192"/>
    <cellStyle name="Normal 5 2 2 4 2 3 2 2 2 2 2 2" xfId="57926"/>
    <cellStyle name="Normal 5 2 2 4 2 3 2 2 2 2 3" xfId="43602"/>
    <cellStyle name="Normal 5 2 2 4 2 3 2 2 2 3" xfId="22029"/>
    <cellStyle name="Normal 5 2 2 4 2 3 2 2 2 3 2" xfId="50764"/>
    <cellStyle name="Normal 5 2 2 4 2 3 2 2 2 4" xfId="36440"/>
    <cellStyle name="Normal 5 2 2 4 2 3 2 2 3" xfId="11227"/>
    <cellStyle name="Normal 5 2 2 4 2 3 2 2 3 2" xfId="25610"/>
    <cellStyle name="Normal 5 2 2 4 2 3 2 2 3 2 2" xfId="54345"/>
    <cellStyle name="Normal 5 2 2 4 2 3 2 2 3 3" xfId="40021"/>
    <cellStyle name="Normal 5 2 2 4 2 3 2 2 4" xfId="18447"/>
    <cellStyle name="Normal 5 2 2 4 2 3 2 2 4 2" xfId="47183"/>
    <cellStyle name="Normal 5 2 2 4 2 3 2 2 5" xfId="32859"/>
    <cellStyle name="Normal 5 2 2 4 2 3 2 3" xfId="5764"/>
    <cellStyle name="Normal 5 2 2 4 2 3 2 3 2" xfId="13024"/>
    <cellStyle name="Normal 5 2 2 4 2 3 2 3 2 2" xfId="27402"/>
    <cellStyle name="Normal 5 2 2 4 2 3 2 3 2 2 2" xfId="56136"/>
    <cellStyle name="Normal 5 2 2 4 2 3 2 3 2 3" xfId="41812"/>
    <cellStyle name="Normal 5 2 2 4 2 3 2 3 3" xfId="20239"/>
    <cellStyle name="Normal 5 2 2 4 2 3 2 3 3 2" xfId="48974"/>
    <cellStyle name="Normal 5 2 2 4 2 3 2 3 4" xfId="34650"/>
    <cellStyle name="Normal 5 2 2 4 2 3 2 4" xfId="9437"/>
    <cellStyle name="Normal 5 2 2 4 2 3 2 4 2" xfId="23820"/>
    <cellStyle name="Normal 5 2 2 4 2 3 2 4 2 2" xfId="52555"/>
    <cellStyle name="Normal 5 2 2 4 2 3 2 4 3" xfId="38231"/>
    <cellStyle name="Normal 5 2 2 4 2 3 2 5" xfId="16657"/>
    <cellStyle name="Normal 5 2 2 4 2 3 2 5 2" xfId="45393"/>
    <cellStyle name="Normal 5 2 2 4 2 3 2 6" xfId="31069"/>
    <cellStyle name="Normal 5 2 2 4 2 3 3" xfId="2999"/>
    <cellStyle name="Normal 5 2 2 4 2 3 3 2" xfId="6659"/>
    <cellStyle name="Normal 5 2 2 4 2 3 3 2 2" xfId="13919"/>
    <cellStyle name="Normal 5 2 2 4 2 3 3 2 2 2" xfId="28297"/>
    <cellStyle name="Normal 5 2 2 4 2 3 3 2 2 2 2" xfId="57031"/>
    <cellStyle name="Normal 5 2 2 4 2 3 3 2 2 3" xfId="42707"/>
    <cellStyle name="Normal 5 2 2 4 2 3 3 2 3" xfId="21134"/>
    <cellStyle name="Normal 5 2 2 4 2 3 3 2 3 2" xfId="49869"/>
    <cellStyle name="Normal 5 2 2 4 2 3 3 2 4" xfId="35545"/>
    <cellStyle name="Normal 5 2 2 4 2 3 3 3" xfId="10332"/>
    <cellStyle name="Normal 5 2 2 4 2 3 3 3 2" xfId="24715"/>
    <cellStyle name="Normal 5 2 2 4 2 3 3 3 2 2" xfId="53450"/>
    <cellStyle name="Normal 5 2 2 4 2 3 3 3 3" xfId="39126"/>
    <cellStyle name="Normal 5 2 2 4 2 3 3 4" xfId="17552"/>
    <cellStyle name="Normal 5 2 2 4 2 3 3 4 2" xfId="46288"/>
    <cellStyle name="Normal 5 2 2 4 2 3 3 5" xfId="31964"/>
    <cellStyle name="Normal 5 2 2 4 2 3 4" xfId="4864"/>
    <cellStyle name="Normal 5 2 2 4 2 3 4 2" xfId="12129"/>
    <cellStyle name="Normal 5 2 2 4 2 3 4 2 2" xfId="26507"/>
    <cellStyle name="Normal 5 2 2 4 2 3 4 2 2 2" xfId="55241"/>
    <cellStyle name="Normal 5 2 2 4 2 3 4 2 3" xfId="40917"/>
    <cellStyle name="Normal 5 2 2 4 2 3 4 3" xfId="19344"/>
    <cellStyle name="Normal 5 2 2 4 2 3 4 3 2" xfId="48079"/>
    <cellStyle name="Normal 5 2 2 4 2 3 4 4" xfId="33755"/>
    <cellStyle name="Normal 5 2 2 4 2 3 5" xfId="8536"/>
    <cellStyle name="Normal 5 2 2 4 2 3 5 2" xfId="22925"/>
    <cellStyle name="Normal 5 2 2 4 2 3 5 2 2" xfId="51660"/>
    <cellStyle name="Normal 5 2 2 4 2 3 5 3" xfId="37336"/>
    <cellStyle name="Normal 5 2 2 4 2 3 6" xfId="15762"/>
    <cellStyle name="Normal 5 2 2 4 2 3 6 2" xfId="44498"/>
    <cellStyle name="Normal 5 2 2 4 2 3 7" xfId="30174"/>
    <cellStyle name="Normal 5 2 2 4 2 4" xfId="1652"/>
    <cellStyle name="Normal 5 2 2 4 2 4 2" xfId="3448"/>
    <cellStyle name="Normal 5 2 2 4 2 4 2 2" xfId="7107"/>
    <cellStyle name="Normal 5 2 2 4 2 4 2 2 2" xfId="14367"/>
    <cellStyle name="Normal 5 2 2 4 2 4 2 2 2 2" xfId="28745"/>
    <cellStyle name="Normal 5 2 2 4 2 4 2 2 2 2 2" xfId="57479"/>
    <cellStyle name="Normal 5 2 2 4 2 4 2 2 2 3" xfId="43155"/>
    <cellStyle name="Normal 5 2 2 4 2 4 2 2 3" xfId="21582"/>
    <cellStyle name="Normal 5 2 2 4 2 4 2 2 3 2" xfId="50317"/>
    <cellStyle name="Normal 5 2 2 4 2 4 2 2 4" xfId="35993"/>
    <cellStyle name="Normal 5 2 2 4 2 4 2 3" xfId="10780"/>
    <cellStyle name="Normal 5 2 2 4 2 4 2 3 2" xfId="25163"/>
    <cellStyle name="Normal 5 2 2 4 2 4 2 3 2 2" xfId="53898"/>
    <cellStyle name="Normal 5 2 2 4 2 4 2 3 3" xfId="39574"/>
    <cellStyle name="Normal 5 2 2 4 2 4 2 4" xfId="18000"/>
    <cellStyle name="Normal 5 2 2 4 2 4 2 4 2" xfId="46736"/>
    <cellStyle name="Normal 5 2 2 4 2 4 2 5" xfId="32412"/>
    <cellStyle name="Normal 5 2 2 4 2 4 3" xfId="5317"/>
    <cellStyle name="Normal 5 2 2 4 2 4 3 2" xfId="12577"/>
    <cellStyle name="Normal 5 2 2 4 2 4 3 2 2" xfId="26955"/>
    <cellStyle name="Normal 5 2 2 4 2 4 3 2 2 2" xfId="55689"/>
    <cellStyle name="Normal 5 2 2 4 2 4 3 2 3" xfId="41365"/>
    <cellStyle name="Normal 5 2 2 4 2 4 3 3" xfId="19792"/>
    <cellStyle name="Normal 5 2 2 4 2 4 3 3 2" xfId="48527"/>
    <cellStyle name="Normal 5 2 2 4 2 4 3 4" xfId="34203"/>
    <cellStyle name="Normal 5 2 2 4 2 4 4" xfId="8990"/>
    <cellStyle name="Normal 5 2 2 4 2 4 4 2" xfId="23373"/>
    <cellStyle name="Normal 5 2 2 4 2 4 4 2 2" xfId="52108"/>
    <cellStyle name="Normal 5 2 2 4 2 4 4 3" xfId="37784"/>
    <cellStyle name="Normal 5 2 2 4 2 4 5" xfId="16210"/>
    <cellStyle name="Normal 5 2 2 4 2 4 5 2" xfId="44946"/>
    <cellStyle name="Normal 5 2 2 4 2 4 6" xfId="30622"/>
    <cellStyle name="Normal 5 2 2 4 2 5" xfId="2552"/>
    <cellStyle name="Normal 5 2 2 4 2 5 2" xfId="6212"/>
    <cellStyle name="Normal 5 2 2 4 2 5 2 2" xfId="13472"/>
    <cellStyle name="Normal 5 2 2 4 2 5 2 2 2" xfId="27850"/>
    <cellStyle name="Normal 5 2 2 4 2 5 2 2 2 2" xfId="56584"/>
    <cellStyle name="Normal 5 2 2 4 2 5 2 2 3" xfId="42260"/>
    <cellStyle name="Normal 5 2 2 4 2 5 2 3" xfId="20687"/>
    <cellStyle name="Normal 5 2 2 4 2 5 2 3 2" xfId="49422"/>
    <cellStyle name="Normal 5 2 2 4 2 5 2 4" xfId="35098"/>
    <cellStyle name="Normal 5 2 2 4 2 5 3" xfId="9885"/>
    <cellStyle name="Normal 5 2 2 4 2 5 3 2" xfId="24268"/>
    <cellStyle name="Normal 5 2 2 4 2 5 3 2 2" xfId="53003"/>
    <cellStyle name="Normal 5 2 2 4 2 5 3 3" xfId="38679"/>
    <cellStyle name="Normal 5 2 2 4 2 5 4" xfId="17105"/>
    <cellStyle name="Normal 5 2 2 4 2 5 4 2" xfId="45841"/>
    <cellStyle name="Normal 5 2 2 4 2 5 5" xfId="31517"/>
    <cellStyle name="Normal 5 2 2 4 2 6" xfId="4415"/>
    <cellStyle name="Normal 5 2 2 4 2 6 2" xfId="11682"/>
    <cellStyle name="Normal 5 2 2 4 2 6 2 2" xfId="26060"/>
    <cellStyle name="Normal 5 2 2 4 2 6 2 2 2" xfId="54794"/>
    <cellStyle name="Normal 5 2 2 4 2 6 2 3" xfId="40470"/>
    <cellStyle name="Normal 5 2 2 4 2 6 3" xfId="18897"/>
    <cellStyle name="Normal 5 2 2 4 2 6 3 2" xfId="47632"/>
    <cellStyle name="Normal 5 2 2 4 2 6 4" xfId="33308"/>
    <cellStyle name="Normal 5 2 2 4 2 7" xfId="8086"/>
    <cellStyle name="Normal 5 2 2 4 2 7 2" xfId="22478"/>
    <cellStyle name="Normal 5 2 2 4 2 7 2 2" xfId="51213"/>
    <cellStyle name="Normal 5 2 2 4 2 7 3" xfId="36889"/>
    <cellStyle name="Normal 5 2 2 4 2 8" xfId="15315"/>
    <cellStyle name="Normal 5 2 2 4 2 8 2" xfId="44051"/>
    <cellStyle name="Normal 5 2 2 4 2 9" xfId="29727"/>
    <cellStyle name="Normal 5 2 2 4 3" xfId="783"/>
    <cellStyle name="Normal 5 2 2 4 3 2" xfId="1232"/>
    <cellStyle name="Normal 5 2 2 4 3 2 2" xfId="2215"/>
    <cellStyle name="Normal 5 2 2 4 3 2 2 2" xfId="4007"/>
    <cellStyle name="Normal 5 2 2 4 3 2 2 2 2" xfId="7666"/>
    <cellStyle name="Normal 5 2 2 4 3 2 2 2 2 2" xfId="14926"/>
    <cellStyle name="Normal 5 2 2 4 3 2 2 2 2 2 2" xfId="29304"/>
    <cellStyle name="Normal 5 2 2 4 3 2 2 2 2 2 2 2" xfId="58038"/>
    <cellStyle name="Normal 5 2 2 4 3 2 2 2 2 2 3" xfId="43714"/>
    <cellStyle name="Normal 5 2 2 4 3 2 2 2 2 3" xfId="22141"/>
    <cellStyle name="Normal 5 2 2 4 3 2 2 2 2 3 2" xfId="50876"/>
    <cellStyle name="Normal 5 2 2 4 3 2 2 2 2 4" xfId="36552"/>
    <cellStyle name="Normal 5 2 2 4 3 2 2 2 3" xfId="11339"/>
    <cellStyle name="Normal 5 2 2 4 3 2 2 2 3 2" xfId="25722"/>
    <cellStyle name="Normal 5 2 2 4 3 2 2 2 3 2 2" xfId="54457"/>
    <cellStyle name="Normal 5 2 2 4 3 2 2 2 3 3" xfId="40133"/>
    <cellStyle name="Normal 5 2 2 4 3 2 2 2 4" xfId="18559"/>
    <cellStyle name="Normal 5 2 2 4 3 2 2 2 4 2" xfId="47295"/>
    <cellStyle name="Normal 5 2 2 4 3 2 2 2 5" xfId="32971"/>
    <cellStyle name="Normal 5 2 2 4 3 2 2 3" xfId="5876"/>
    <cellStyle name="Normal 5 2 2 4 3 2 2 3 2" xfId="13136"/>
    <cellStyle name="Normal 5 2 2 4 3 2 2 3 2 2" xfId="27514"/>
    <cellStyle name="Normal 5 2 2 4 3 2 2 3 2 2 2" xfId="56248"/>
    <cellStyle name="Normal 5 2 2 4 3 2 2 3 2 3" xfId="41924"/>
    <cellStyle name="Normal 5 2 2 4 3 2 2 3 3" xfId="20351"/>
    <cellStyle name="Normal 5 2 2 4 3 2 2 3 3 2" xfId="49086"/>
    <cellStyle name="Normal 5 2 2 4 3 2 2 3 4" xfId="34762"/>
    <cellStyle name="Normal 5 2 2 4 3 2 2 4" xfId="9549"/>
    <cellStyle name="Normal 5 2 2 4 3 2 2 4 2" xfId="23932"/>
    <cellStyle name="Normal 5 2 2 4 3 2 2 4 2 2" xfId="52667"/>
    <cellStyle name="Normal 5 2 2 4 3 2 2 4 3" xfId="38343"/>
    <cellStyle name="Normal 5 2 2 4 3 2 2 5" xfId="16769"/>
    <cellStyle name="Normal 5 2 2 4 3 2 2 5 2" xfId="45505"/>
    <cellStyle name="Normal 5 2 2 4 3 2 2 6" xfId="31181"/>
    <cellStyle name="Normal 5 2 2 4 3 2 3" xfId="3111"/>
    <cellStyle name="Normal 5 2 2 4 3 2 3 2" xfId="6771"/>
    <cellStyle name="Normal 5 2 2 4 3 2 3 2 2" xfId="14031"/>
    <cellStyle name="Normal 5 2 2 4 3 2 3 2 2 2" xfId="28409"/>
    <cellStyle name="Normal 5 2 2 4 3 2 3 2 2 2 2" xfId="57143"/>
    <cellStyle name="Normal 5 2 2 4 3 2 3 2 2 3" xfId="42819"/>
    <cellStyle name="Normal 5 2 2 4 3 2 3 2 3" xfId="21246"/>
    <cellStyle name="Normal 5 2 2 4 3 2 3 2 3 2" xfId="49981"/>
    <cellStyle name="Normal 5 2 2 4 3 2 3 2 4" xfId="35657"/>
    <cellStyle name="Normal 5 2 2 4 3 2 3 3" xfId="10444"/>
    <cellStyle name="Normal 5 2 2 4 3 2 3 3 2" xfId="24827"/>
    <cellStyle name="Normal 5 2 2 4 3 2 3 3 2 2" xfId="53562"/>
    <cellStyle name="Normal 5 2 2 4 3 2 3 3 3" xfId="39238"/>
    <cellStyle name="Normal 5 2 2 4 3 2 3 4" xfId="17664"/>
    <cellStyle name="Normal 5 2 2 4 3 2 3 4 2" xfId="46400"/>
    <cellStyle name="Normal 5 2 2 4 3 2 3 5" xfId="32076"/>
    <cellStyle name="Normal 5 2 2 4 3 2 4" xfId="4976"/>
    <cellStyle name="Normal 5 2 2 4 3 2 4 2" xfId="12241"/>
    <cellStyle name="Normal 5 2 2 4 3 2 4 2 2" xfId="26619"/>
    <cellStyle name="Normal 5 2 2 4 3 2 4 2 2 2" xfId="55353"/>
    <cellStyle name="Normal 5 2 2 4 3 2 4 2 3" xfId="41029"/>
    <cellStyle name="Normal 5 2 2 4 3 2 4 3" xfId="19456"/>
    <cellStyle name="Normal 5 2 2 4 3 2 4 3 2" xfId="48191"/>
    <cellStyle name="Normal 5 2 2 4 3 2 4 4" xfId="33867"/>
    <cellStyle name="Normal 5 2 2 4 3 2 5" xfId="8648"/>
    <cellStyle name="Normal 5 2 2 4 3 2 5 2" xfId="23037"/>
    <cellStyle name="Normal 5 2 2 4 3 2 5 2 2" xfId="51772"/>
    <cellStyle name="Normal 5 2 2 4 3 2 5 3" xfId="37448"/>
    <cellStyle name="Normal 5 2 2 4 3 2 6" xfId="15874"/>
    <cellStyle name="Normal 5 2 2 4 3 2 6 2" xfId="44610"/>
    <cellStyle name="Normal 5 2 2 4 3 2 7" xfId="30286"/>
    <cellStyle name="Normal 5 2 2 4 3 3" xfId="1768"/>
    <cellStyle name="Normal 5 2 2 4 3 3 2" xfId="3560"/>
    <cellStyle name="Normal 5 2 2 4 3 3 2 2" xfId="7219"/>
    <cellStyle name="Normal 5 2 2 4 3 3 2 2 2" xfId="14479"/>
    <cellStyle name="Normal 5 2 2 4 3 3 2 2 2 2" xfId="28857"/>
    <cellStyle name="Normal 5 2 2 4 3 3 2 2 2 2 2" xfId="57591"/>
    <cellStyle name="Normal 5 2 2 4 3 3 2 2 2 3" xfId="43267"/>
    <cellStyle name="Normal 5 2 2 4 3 3 2 2 3" xfId="21694"/>
    <cellStyle name="Normal 5 2 2 4 3 3 2 2 3 2" xfId="50429"/>
    <cellStyle name="Normal 5 2 2 4 3 3 2 2 4" xfId="36105"/>
    <cellStyle name="Normal 5 2 2 4 3 3 2 3" xfId="10892"/>
    <cellStyle name="Normal 5 2 2 4 3 3 2 3 2" xfId="25275"/>
    <cellStyle name="Normal 5 2 2 4 3 3 2 3 2 2" xfId="54010"/>
    <cellStyle name="Normal 5 2 2 4 3 3 2 3 3" xfId="39686"/>
    <cellStyle name="Normal 5 2 2 4 3 3 2 4" xfId="18112"/>
    <cellStyle name="Normal 5 2 2 4 3 3 2 4 2" xfId="46848"/>
    <cellStyle name="Normal 5 2 2 4 3 3 2 5" xfId="32524"/>
    <cellStyle name="Normal 5 2 2 4 3 3 3" xfId="5429"/>
    <cellStyle name="Normal 5 2 2 4 3 3 3 2" xfId="12689"/>
    <cellStyle name="Normal 5 2 2 4 3 3 3 2 2" xfId="27067"/>
    <cellStyle name="Normal 5 2 2 4 3 3 3 2 2 2" xfId="55801"/>
    <cellStyle name="Normal 5 2 2 4 3 3 3 2 3" xfId="41477"/>
    <cellStyle name="Normal 5 2 2 4 3 3 3 3" xfId="19904"/>
    <cellStyle name="Normal 5 2 2 4 3 3 3 3 2" xfId="48639"/>
    <cellStyle name="Normal 5 2 2 4 3 3 3 4" xfId="34315"/>
    <cellStyle name="Normal 5 2 2 4 3 3 4" xfId="9102"/>
    <cellStyle name="Normal 5 2 2 4 3 3 4 2" xfId="23485"/>
    <cellStyle name="Normal 5 2 2 4 3 3 4 2 2" xfId="52220"/>
    <cellStyle name="Normal 5 2 2 4 3 3 4 3" xfId="37896"/>
    <cellStyle name="Normal 5 2 2 4 3 3 5" xfId="16322"/>
    <cellStyle name="Normal 5 2 2 4 3 3 5 2" xfId="45058"/>
    <cellStyle name="Normal 5 2 2 4 3 3 6" xfId="30734"/>
    <cellStyle name="Normal 5 2 2 4 3 4" xfId="2664"/>
    <cellStyle name="Normal 5 2 2 4 3 4 2" xfId="6324"/>
    <cellStyle name="Normal 5 2 2 4 3 4 2 2" xfId="13584"/>
    <cellStyle name="Normal 5 2 2 4 3 4 2 2 2" xfId="27962"/>
    <cellStyle name="Normal 5 2 2 4 3 4 2 2 2 2" xfId="56696"/>
    <cellStyle name="Normal 5 2 2 4 3 4 2 2 3" xfId="42372"/>
    <cellStyle name="Normal 5 2 2 4 3 4 2 3" xfId="20799"/>
    <cellStyle name="Normal 5 2 2 4 3 4 2 3 2" xfId="49534"/>
    <cellStyle name="Normal 5 2 2 4 3 4 2 4" xfId="35210"/>
    <cellStyle name="Normal 5 2 2 4 3 4 3" xfId="9997"/>
    <cellStyle name="Normal 5 2 2 4 3 4 3 2" xfId="24380"/>
    <cellStyle name="Normal 5 2 2 4 3 4 3 2 2" xfId="53115"/>
    <cellStyle name="Normal 5 2 2 4 3 4 3 3" xfId="38791"/>
    <cellStyle name="Normal 5 2 2 4 3 4 4" xfId="17217"/>
    <cellStyle name="Normal 5 2 2 4 3 4 4 2" xfId="45953"/>
    <cellStyle name="Normal 5 2 2 4 3 4 5" xfId="31629"/>
    <cellStyle name="Normal 5 2 2 4 3 5" xfId="4528"/>
    <cellStyle name="Normal 5 2 2 4 3 5 2" xfId="11794"/>
    <cellStyle name="Normal 5 2 2 4 3 5 2 2" xfId="26172"/>
    <cellStyle name="Normal 5 2 2 4 3 5 2 2 2" xfId="54906"/>
    <cellStyle name="Normal 5 2 2 4 3 5 2 3" xfId="40582"/>
    <cellStyle name="Normal 5 2 2 4 3 5 3" xfId="19009"/>
    <cellStyle name="Normal 5 2 2 4 3 5 3 2" xfId="47744"/>
    <cellStyle name="Normal 5 2 2 4 3 5 4" xfId="33420"/>
    <cellStyle name="Normal 5 2 2 4 3 6" xfId="8201"/>
    <cellStyle name="Normal 5 2 2 4 3 6 2" xfId="22590"/>
    <cellStyle name="Normal 5 2 2 4 3 6 2 2" xfId="51325"/>
    <cellStyle name="Normal 5 2 2 4 3 6 3" xfId="37001"/>
    <cellStyle name="Normal 5 2 2 4 3 7" xfId="15427"/>
    <cellStyle name="Normal 5 2 2 4 3 7 2" xfId="44163"/>
    <cellStyle name="Normal 5 2 2 4 3 8" xfId="29839"/>
    <cellStyle name="Normal 5 2 2 4 4" xfId="1008"/>
    <cellStyle name="Normal 5 2 2 4 4 2" xfId="1991"/>
    <cellStyle name="Normal 5 2 2 4 4 2 2" xfId="3783"/>
    <cellStyle name="Normal 5 2 2 4 4 2 2 2" xfId="7442"/>
    <cellStyle name="Normal 5 2 2 4 4 2 2 2 2" xfId="14702"/>
    <cellStyle name="Normal 5 2 2 4 4 2 2 2 2 2" xfId="29080"/>
    <cellStyle name="Normal 5 2 2 4 4 2 2 2 2 2 2" xfId="57814"/>
    <cellStyle name="Normal 5 2 2 4 4 2 2 2 2 3" xfId="43490"/>
    <cellStyle name="Normal 5 2 2 4 4 2 2 2 3" xfId="21917"/>
    <cellStyle name="Normal 5 2 2 4 4 2 2 2 3 2" xfId="50652"/>
    <cellStyle name="Normal 5 2 2 4 4 2 2 2 4" xfId="36328"/>
    <cellStyle name="Normal 5 2 2 4 4 2 2 3" xfId="11115"/>
    <cellStyle name="Normal 5 2 2 4 4 2 2 3 2" xfId="25498"/>
    <cellStyle name="Normal 5 2 2 4 4 2 2 3 2 2" xfId="54233"/>
    <cellStyle name="Normal 5 2 2 4 4 2 2 3 3" xfId="39909"/>
    <cellStyle name="Normal 5 2 2 4 4 2 2 4" xfId="18335"/>
    <cellStyle name="Normal 5 2 2 4 4 2 2 4 2" xfId="47071"/>
    <cellStyle name="Normal 5 2 2 4 4 2 2 5" xfId="32747"/>
    <cellStyle name="Normal 5 2 2 4 4 2 3" xfId="5652"/>
    <cellStyle name="Normal 5 2 2 4 4 2 3 2" xfId="12912"/>
    <cellStyle name="Normal 5 2 2 4 4 2 3 2 2" xfId="27290"/>
    <cellStyle name="Normal 5 2 2 4 4 2 3 2 2 2" xfId="56024"/>
    <cellStyle name="Normal 5 2 2 4 4 2 3 2 3" xfId="41700"/>
    <cellStyle name="Normal 5 2 2 4 4 2 3 3" xfId="20127"/>
    <cellStyle name="Normal 5 2 2 4 4 2 3 3 2" xfId="48862"/>
    <cellStyle name="Normal 5 2 2 4 4 2 3 4" xfId="34538"/>
    <cellStyle name="Normal 5 2 2 4 4 2 4" xfId="9325"/>
    <cellStyle name="Normal 5 2 2 4 4 2 4 2" xfId="23708"/>
    <cellStyle name="Normal 5 2 2 4 4 2 4 2 2" xfId="52443"/>
    <cellStyle name="Normal 5 2 2 4 4 2 4 3" xfId="38119"/>
    <cellStyle name="Normal 5 2 2 4 4 2 5" xfId="16545"/>
    <cellStyle name="Normal 5 2 2 4 4 2 5 2" xfId="45281"/>
    <cellStyle name="Normal 5 2 2 4 4 2 6" xfId="30957"/>
    <cellStyle name="Normal 5 2 2 4 4 3" xfId="2887"/>
    <cellStyle name="Normal 5 2 2 4 4 3 2" xfId="6547"/>
    <cellStyle name="Normal 5 2 2 4 4 3 2 2" xfId="13807"/>
    <cellStyle name="Normal 5 2 2 4 4 3 2 2 2" xfId="28185"/>
    <cellStyle name="Normal 5 2 2 4 4 3 2 2 2 2" xfId="56919"/>
    <cellStyle name="Normal 5 2 2 4 4 3 2 2 3" xfId="42595"/>
    <cellStyle name="Normal 5 2 2 4 4 3 2 3" xfId="21022"/>
    <cellStyle name="Normal 5 2 2 4 4 3 2 3 2" xfId="49757"/>
    <cellStyle name="Normal 5 2 2 4 4 3 2 4" xfId="35433"/>
    <cellStyle name="Normal 5 2 2 4 4 3 3" xfId="10220"/>
    <cellStyle name="Normal 5 2 2 4 4 3 3 2" xfId="24603"/>
    <cellStyle name="Normal 5 2 2 4 4 3 3 2 2" xfId="53338"/>
    <cellStyle name="Normal 5 2 2 4 4 3 3 3" xfId="39014"/>
    <cellStyle name="Normal 5 2 2 4 4 3 4" xfId="17440"/>
    <cellStyle name="Normal 5 2 2 4 4 3 4 2" xfId="46176"/>
    <cellStyle name="Normal 5 2 2 4 4 3 5" xfId="31852"/>
    <cellStyle name="Normal 5 2 2 4 4 4" xfId="4752"/>
    <cellStyle name="Normal 5 2 2 4 4 4 2" xfId="12017"/>
    <cellStyle name="Normal 5 2 2 4 4 4 2 2" xfId="26395"/>
    <cellStyle name="Normal 5 2 2 4 4 4 2 2 2" xfId="55129"/>
    <cellStyle name="Normal 5 2 2 4 4 4 2 3" xfId="40805"/>
    <cellStyle name="Normal 5 2 2 4 4 4 3" xfId="19232"/>
    <cellStyle name="Normal 5 2 2 4 4 4 3 2" xfId="47967"/>
    <cellStyle name="Normal 5 2 2 4 4 4 4" xfId="33643"/>
    <cellStyle name="Normal 5 2 2 4 4 5" xfId="8424"/>
    <cellStyle name="Normal 5 2 2 4 4 5 2" xfId="22813"/>
    <cellStyle name="Normal 5 2 2 4 4 5 2 2" xfId="51548"/>
    <cellStyle name="Normal 5 2 2 4 4 5 3" xfId="37224"/>
    <cellStyle name="Normal 5 2 2 4 4 6" xfId="15650"/>
    <cellStyle name="Normal 5 2 2 4 4 6 2" xfId="44386"/>
    <cellStyle name="Normal 5 2 2 4 4 7" xfId="30062"/>
    <cellStyle name="Normal 5 2 2 4 5" xfId="1532"/>
    <cellStyle name="Normal 5 2 2 4 5 2" xfId="3336"/>
    <cellStyle name="Normal 5 2 2 4 5 2 2" xfId="6995"/>
    <cellStyle name="Normal 5 2 2 4 5 2 2 2" xfId="14255"/>
    <cellStyle name="Normal 5 2 2 4 5 2 2 2 2" xfId="28633"/>
    <cellStyle name="Normal 5 2 2 4 5 2 2 2 2 2" xfId="57367"/>
    <cellStyle name="Normal 5 2 2 4 5 2 2 2 3" xfId="43043"/>
    <cellStyle name="Normal 5 2 2 4 5 2 2 3" xfId="21470"/>
    <cellStyle name="Normal 5 2 2 4 5 2 2 3 2" xfId="50205"/>
    <cellStyle name="Normal 5 2 2 4 5 2 2 4" xfId="35881"/>
    <cellStyle name="Normal 5 2 2 4 5 2 3" xfId="10668"/>
    <cellStyle name="Normal 5 2 2 4 5 2 3 2" xfId="25051"/>
    <cellStyle name="Normal 5 2 2 4 5 2 3 2 2" xfId="53786"/>
    <cellStyle name="Normal 5 2 2 4 5 2 3 3" xfId="39462"/>
    <cellStyle name="Normal 5 2 2 4 5 2 4" xfId="17888"/>
    <cellStyle name="Normal 5 2 2 4 5 2 4 2" xfId="46624"/>
    <cellStyle name="Normal 5 2 2 4 5 2 5" xfId="32300"/>
    <cellStyle name="Normal 5 2 2 4 5 3" xfId="5205"/>
    <cellStyle name="Normal 5 2 2 4 5 3 2" xfId="12465"/>
    <cellStyle name="Normal 5 2 2 4 5 3 2 2" xfId="26843"/>
    <cellStyle name="Normal 5 2 2 4 5 3 2 2 2" xfId="55577"/>
    <cellStyle name="Normal 5 2 2 4 5 3 2 3" xfId="41253"/>
    <cellStyle name="Normal 5 2 2 4 5 3 3" xfId="19680"/>
    <cellStyle name="Normal 5 2 2 4 5 3 3 2" xfId="48415"/>
    <cellStyle name="Normal 5 2 2 4 5 3 4" xfId="34091"/>
    <cellStyle name="Normal 5 2 2 4 5 4" xfId="8878"/>
    <cellStyle name="Normal 5 2 2 4 5 4 2" xfId="23261"/>
    <cellStyle name="Normal 5 2 2 4 5 4 2 2" xfId="51996"/>
    <cellStyle name="Normal 5 2 2 4 5 4 3" xfId="37672"/>
    <cellStyle name="Normal 5 2 2 4 5 5" xfId="16098"/>
    <cellStyle name="Normal 5 2 2 4 5 5 2" xfId="44834"/>
    <cellStyle name="Normal 5 2 2 4 5 6" xfId="30510"/>
    <cellStyle name="Normal 5 2 2 4 6" xfId="2440"/>
    <cellStyle name="Normal 5 2 2 4 6 2" xfId="6100"/>
    <cellStyle name="Normal 5 2 2 4 6 2 2" xfId="13360"/>
    <cellStyle name="Normal 5 2 2 4 6 2 2 2" xfId="27738"/>
    <cellStyle name="Normal 5 2 2 4 6 2 2 2 2" xfId="56472"/>
    <cellStyle name="Normal 5 2 2 4 6 2 2 3" xfId="42148"/>
    <cellStyle name="Normal 5 2 2 4 6 2 3" xfId="20575"/>
    <cellStyle name="Normal 5 2 2 4 6 2 3 2" xfId="49310"/>
    <cellStyle name="Normal 5 2 2 4 6 2 4" xfId="34986"/>
    <cellStyle name="Normal 5 2 2 4 6 3" xfId="9773"/>
    <cellStyle name="Normal 5 2 2 4 6 3 2" xfId="24156"/>
    <cellStyle name="Normal 5 2 2 4 6 3 2 2" xfId="52891"/>
    <cellStyle name="Normal 5 2 2 4 6 3 3" xfId="38567"/>
    <cellStyle name="Normal 5 2 2 4 6 4" xfId="16993"/>
    <cellStyle name="Normal 5 2 2 4 6 4 2" xfId="45729"/>
    <cellStyle name="Normal 5 2 2 4 6 5" xfId="31405"/>
    <cellStyle name="Normal 5 2 2 4 7" xfId="4299"/>
    <cellStyle name="Normal 5 2 2 4 7 2" xfId="11569"/>
    <cellStyle name="Normal 5 2 2 4 7 2 2" xfId="25948"/>
    <cellStyle name="Normal 5 2 2 4 7 2 2 2" xfId="54682"/>
    <cellStyle name="Normal 5 2 2 4 7 2 3" xfId="40358"/>
    <cellStyle name="Normal 5 2 2 4 7 3" xfId="18785"/>
    <cellStyle name="Normal 5 2 2 4 7 3 2" xfId="47520"/>
    <cellStyle name="Normal 5 2 2 4 7 4" xfId="33196"/>
    <cellStyle name="Normal 5 2 2 4 8" xfId="7968"/>
    <cellStyle name="Normal 5 2 2 4 8 2" xfId="22366"/>
    <cellStyle name="Normal 5 2 2 4 8 2 2" xfId="51101"/>
    <cellStyle name="Normal 5 2 2 4 8 3" xfId="36777"/>
    <cellStyle name="Normal 5 2 2 4 9" xfId="15203"/>
    <cellStyle name="Normal 5 2 2 4 9 2" xfId="43939"/>
    <cellStyle name="Normal 5 2 2 5" xfId="546"/>
    <cellStyle name="Normal 5 2 2 5 2" xfId="840"/>
    <cellStyle name="Normal 5 2 2 5 2 2" xfId="1288"/>
    <cellStyle name="Normal 5 2 2 5 2 2 2" xfId="2271"/>
    <cellStyle name="Normal 5 2 2 5 2 2 2 2" xfId="4063"/>
    <cellStyle name="Normal 5 2 2 5 2 2 2 2 2" xfId="7722"/>
    <cellStyle name="Normal 5 2 2 5 2 2 2 2 2 2" xfId="14982"/>
    <cellStyle name="Normal 5 2 2 5 2 2 2 2 2 2 2" xfId="29360"/>
    <cellStyle name="Normal 5 2 2 5 2 2 2 2 2 2 2 2" xfId="58094"/>
    <cellStyle name="Normal 5 2 2 5 2 2 2 2 2 2 3" xfId="43770"/>
    <cellStyle name="Normal 5 2 2 5 2 2 2 2 2 3" xfId="22197"/>
    <cellStyle name="Normal 5 2 2 5 2 2 2 2 2 3 2" xfId="50932"/>
    <cellStyle name="Normal 5 2 2 5 2 2 2 2 2 4" xfId="36608"/>
    <cellStyle name="Normal 5 2 2 5 2 2 2 2 3" xfId="11395"/>
    <cellStyle name="Normal 5 2 2 5 2 2 2 2 3 2" xfId="25778"/>
    <cellStyle name="Normal 5 2 2 5 2 2 2 2 3 2 2" xfId="54513"/>
    <cellStyle name="Normal 5 2 2 5 2 2 2 2 3 3" xfId="40189"/>
    <cellStyle name="Normal 5 2 2 5 2 2 2 2 4" xfId="18615"/>
    <cellStyle name="Normal 5 2 2 5 2 2 2 2 4 2" xfId="47351"/>
    <cellStyle name="Normal 5 2 2 5 2 2 2 2 5" xfId="33027"/>
    <cellStyle name="Normal 5 2 2 5 2 2 2 3" xfId="5932"/>
    <cellStyle name="Normal 5 2 2 5 2 2 2 3 2" xfId="13192"/>
    <cellStyle name="Normal 5 2 2 5 2 2 2 3 2 2" xfId="27570"/>
    <cellStyle name="Normal 5 2 2 5 2 2 2 3 2 2 2" xfId="56304"/>
    <cellStyle name="Normal 5 2 2 5 2 2 2 3 2 3" xfId="41980"/>
    <cellStyle name="Normal 5 2 2 5 2 2 2 3 3" xfId="20407"/>
    <cellStyle name="Normal 5 2 2 5 2 2 2 3 3 2" xfId="49142"/>
    <cellStyle name="Normal 5 2 2 5 2 2 2 3 4" xfId="34818"/>
    <cellStyle name="Normal 5 2 2 5 2 2 2 4" xfId="9605"/>
    <cellStyle name="Normal 5 2 2 5 2 2 2 4 2" xfId="23988"/>
    <cellStyle name="Normal 5 2 2 5 2 2 2 4 2 2" xfId="52723"/>
    <cellStyle name="Normal 5 2 2 5 2 2 2 4 3" xfId="38399"/>
    <cellStyle name="Normal 5 2 2 5 2 2 2 5" xfId="16825"/>
    <cellStyle name="Normal 5 2 2 5 2 2 2 5 2" xfId="45561"/>
    <cellStyle name="Normal 5 2 2 5 2 2 2 6" xfId="31237"/>
    <cellStyle name="Normal 5 2 2 5 2 2 3" xfId="3167"/>
    <cellStyle name="Normal 5 2 2 5 2 2 3 2" xfId="6827"/>
    <cellStyle name="Normal 5 2 2 5 2 2 3 2 2" xfId="14087"/>
    <cellStyle name="Normal 5 2 2 5 2 2 3 2 2 2" xfId="28465"/>
    <cellStyle name="Normal 5 2 2 5 2 2 3 2 2 2 2" xfId="57199"/>
    <cellStyle name="Normal 5 2 2 5 2 2 3 2 2 3" xfId="42875"/>
    <cellStyle name="Normal 5 2 2 5 2 2 3 2 3" xfId="21302"/>
    <cellStyle name="Normal 5 2 2 5 2 2 3 2 3 2" xfId="50037"/>
    <cellStyle name="Normal 5 2 2 5 2 2 3 2 4" xfId="35713"/>
    <cellStyle name="Normal 5 2 2 5 2 2 3 3" xfId="10500"/>
    <cellStyle name="Normal 5 2 2 5 2 2 3 3 2" xfId="24883"/>
    <cellStyle name="Normal 5 2 2 5 2 2 3 3 2 2" xfId="53618"/>
    <cellStyle name="Normal 5 2 2 5 2 2 3 3 3" xfId="39294"/>
    <cellStyle name="Normal 5 2 2 5 2 2 3 4" xfId="17720"/>
    <cellStyle name="Normal 5 2 2 5 2 2 3 4 2" xfId="46456"/>
    <cellStyle name="Normal 5 2 2 5 2 2 3 5" xfId="32132"/>
    <cellStyle name="Normal 5 2 2 5 2 2 4" xfId="5032"/>
    <cellStyle name="Normal 5 2 2 5 2 2 4 2" xfId="12297"/>
    <cellStyle name="Normal 5 2 2 5 2 2 4 2 2" xfId="26675"/>
    <cellStyle name="Normal 5 2 2 5 2 2 4 2 2 2" xfId="55409"/>
    <cellStyle name="Normal 5 2 2 5 2 2 4 2 3" xfId="41085"/>
    <cellStyle name="Normal 5 2 2 5 2 2 4 3" xfId="19512"/>
    <cellStyle name="Normal 5 2 2 5 2 2 4 3 2" xfId="48247"/>
    <cellStyle name="Normal 5 2 2 5 2 2 4 4" xfId="33923"/>
    <cellStyle name="Normal 5 2 2 5 2 2 5" xfId="8704"/>
    <cellStyle name="Normal 5 2 2 5 2 2 5 2" xfId="23093"/>
    <cellStyle name="Normal 5 2 2 5 2 2 5 2 2" xfId="51828"/>
    <cellStyle name="Normal 5 2 2 5 2 2 5 3" xfId="37504"/>
    <cellStyle name="Normal 5 2 2 5 2 2 6" xfId="15930"/>
    <cellStyle name="Normal 5 2 2 5 2 2 6 2" xfId="44666"/>
    <cellStyle name="Normal 5 2 2 5 2 2 7" xfId="30342"/>
    <cellStyle name="Normal 5 2 2 5 2 3" xfId="1824"/>
    <cellStyle name="Normal 5 2 2 5 2 3 2" xfId="3616"/>
    <cellStyle name="Normal 5 2 2 5 2 3 2 2" xfId="7275"/>
    <cellStyle name="Normal 5 2 2 5 2 3 2 2 2" xfId="14535"/>
    <cellStyle name="Normal 5 2 2 5 2 3 2 2 2 2" xfId="28913"/>
    <cellStyle name="Normal 5 2 2 5 2 3 2 2 2 2 2" xfId="57647"/>
    <cellStyle name="Normal 5 2 2 5 2 3 2 2 2 3" xfId="43323"/>
    <cellStyle name="Normal 5 2 2 5 2 3 2 2 3" xfId="21750"/>
    <cellStyle name="Normal 5 2 2 5 2 3 2 2 3 2" xfId="50485"/>
    <cellStyle name="Normal 5 2 2 5 2 3 2 2 4" xfId="36161"/>
    <cellStyle name="Normal 5 2 2 5 2 3 2 3" xfId="10948"/>
    <cellStyle name="Normal 5 2 2 5 2 3 2 3 2" xfId="25331"/>
    <cellStyle name="Normal 5 2 2 5 2 3 2 3 2 2" xfId="54066"/>
    <cellStyle name="Normal 5 2 2 5 2 3 2 3 3" xfId="39742"/>
    <cellStyle name="Normal 5 2 2 5 2 3 2 4" xfId="18168"/>
    <cellStyle name="Normal 5 2 2 5 2 3 2 4 2" xfId="46904"/>
    <cellStyle name="Normal 5 2 2 5 2 3 2 5" xfId="32580"/>
    <cellStyle name="Normal 5 2 2 5 2 3 3" xfId="5485"/>
    <cellStyle name="Normal 5 2 2 5 2 3 3 2" xfId="12745"/>
    <cellStyle name="Normal 5 2 2 5 2 3 3 2 2" xfId="27123"/>
    <cellStyle name="Normal 5 2 2 5 2 3 3 2 2 2" xfId="55857"/>
    <cellStyle name="Normal 5 2 2 5 2 3 3 2 3" xfId="41533"/>
    <cellStyle name="Normal 5 2 2 5 2 3 3 3" xfId="19960"/>
    <cellStyle name="Normal 5 2 2 5 2 3 3 3 2" xfId="48695"/>
    <cellStyle name="Normal 5 2 2 5 2 3 3 4" xfId="34371"/>
    <cellStyle name="Normal 5 2 2 5 2 3 4" xfId="9158"/>
    <cellStyle name="Normal 5 2 2 5 2 3 4 2" xfId="23541"/>
    <cellStyle name="Normal 5 2 2 5 2 3 4 2 2" xfId="52276"/>
    <cellStyle name="Normal 5 2 2 5 2 3 4 3" xfId="37952"/>
    <cellStyle name="Normal 5 2 2 5 2 3 5" xfId="16378"/>
    <cellStyle name="Normal 5 2 2 5 2 3 5 2" xfId="45114"/>
    <cellStyle name="Normal 5 2 2 5 2 3 6" xfId="30790"/>
    <cellStyle name="Normal 5 2 2 5 2 4" xfId="2720"/>
    <cellStyle name="Normal 5 2 2 5 2 4 2" xfId="6380"/>
    <cellStyle name="Normal 5 2 2 5 2 4 2 2" xfId="13640"/>
    <cellStyle name="Normal 5 2 2 5 2 4 2 2 2" xfId="28018"/>
    <cellStyle name="Normal 5 2 2 5 2 4 2 2 2 2" xfId="56752"/>
    <cellStyle name="Normal 5 2 2 5 2 4 2 2 3" xfId="42428"/>
    <cellStyle name="Normal 5 2 2 5 2 4 2 3" xfId="20855"/>
    <cellStyle name="Normal 5 2 2 5 2 4 2 3 2" xfId="49590"/>
    <cellStyle name="Normal 5 2 2 5 2 4 2 4" xfId="35266"/>
    <cellStyle name="Normal 5 2 2 5 2 4 3" xfId="10053"/>
    <cellStyle name="Normal 5 2 2 5 2 4 3 2" xfId="24436"/>
    <cellStyle name="Normal 5 2 2 5 2 4 3 2 2" xfId="53171"/>
    <cellStyle name="Normal 5 2 2 5 2 4 3 3" xfId="38847"/>
    <cellStyle name="Normal 5 2 2 5 2 4 4" xfId="17273"/>
    <cellStyle name="Normal 5 2 2 5 2 4 4 2" xfId="46009"/>
    <cellStyle name="Normal 5 2 2 5 2 4 5" xfId="31685"/>
    <cellStyle name="Normal 5 2 2 5 2 5" xfId="4585"/>
    <cellStyle name="Normal 5 2 2 5 2 5 2" xfId="11850"/>
    <cellStyle name="Normal 5 2 2 5 2 5 2 2" xfId="26228"/>
    <cellStyle name="Normal 5 2 2 5 2 5 2 2 2" xfId="54962"/>
    <cellStyle name="Normal 5 2 2 5 2 5 2 3" xfId="40638"/>
    <cellStyle name="Normal 5 2 2 5 2 5 3" xfId="19065"/>
    <cellStyle name="Normal 5 2 2 5 2 5 3 2" xfId="47800"/>
    <cellStyle name="Normal 5 2 2 5 2 5 4" xfId="33476"/>
    <cellStyle name="Normal 5 2 2 5 2 6" xfId="8257"/>
    <cellStyle name="Normal 5 2 2 5 2 6 2" xfId="22646"/>
    <cellStyle name="Normal 5 2 2 5 2 6 2 2" xfId="51381"/>
    <cellStyle name="Normal 5 2 2 5 2 6 3" xfId="37057"/>
    <cellStyle name="Normal 5 2 2 5 2 7" xfId="15483"/>
    <cellStyle name="Normal 5 2 2 5 2 7 2" xfId="44219"/>
    <cellStyle name="Normal 5 2 2 5 2 8" xfId="29895"/>
    <cellStyle name="Normal 5 2 2 5 3" xfId="1064"/>
    <cellStyle name="Normal 5 2 2 5 3 2" xfId="2047"/>
    <cellStyle name="Normal 5 2 2 5 3 2 2" xfId="3839"/>
    <cellStyle name="Normal 5 2 2 5 3 2 2 2" xfId="7498"/>
    <cellStyle name="Normal 5 2 2 5 3 2 2 2 2" xfId="14758"/>
    <cellStyle name="Normal 5 2 2 5 3 2 2 2 2 2" xfId="29136"/>
    <cellStyle name="Normal 5 2 2 5 3 2 2 2 2 2 2" xfId="57870"/>
    <cellStyle name="Normal 5 2 2 5 3 2 2 2 2 3" xfId="43546"/>
    <cellStyle name="Normal 5 2 2 5 3 2 2 2 3" xfId="21973"/>
    <cellStyle name="Normal 5 2 2 5 3 2 2 2 3 2" xfId="50708"/>
    <cellStyle name="Normal 5 2 2 5 3 2 2 2 4" xfId="36384"/>
    <cellStyle name="Normal 5 2 2 5 3 2 2 3" xfId="11171"/>
    <cellStyle name="Normal 5 2 2 5 3 2 2 3 2" xfId="25554"/>
    <cellStyle name="Normal 5 2 2 5 3 2 2 3 2 2" xfId="54289"/>
    <cellStyle name="Normal 5 2 2 5 3 2 2 3 3" xfId="39965"/>
    <cellStyle name="Normal 5 2 2 5 3 2 2 4" xfId="18391"/>
    <cellStyle name="Normal 5 2 2 5 3 2 2 4 2" xfId="47127"/>
    <cellStyle name="Normal 5 2 2 5 3 2 2 5" xfId="32803"/>
    <cellStyle name="Normal 5 2 2 5 3 2 3" xfId="5708"/>
    <cellStyle name="Normal 5 2 2 5 3 2 3 2" xfId="12968"/>
    <cellStyle name="Normal 5 2 2 5 3 2 3 2 2" xfId="27346"/>
    <cellStyle name="Normal 5 2 2 5 3 2 3 2 2 2" xfId="56080"/>
    <cellStyle name="Normal 5 2 2 5 3 2 3 2 3" xfId="41756"/>
    <cellStyle name="Normal 5 2 2 5 3 2 3 3" xfId="20183"/>
    <cellStyle name="Normal 5 2 2 5 3 2 3 3 2" xfId="48918"/>
    <cellStyle name="Normal 5 2 2 5 3 2 3 4" xfId="34594"/>
    <cellStyle name="Normal 5 2 2 5 3 2 4" xfId="9381"/>
    <cellStyle name="Normal 5 2 2 5 3 2 4 2" xfId="23764"/>
    <cellStyle name="Normal 5 2 2 5 3 2 4 2 2" xfId="52499"/>
    <cellStyle name="Normal 5 2 2 5 3 2 4 3" xfId="38175"/>
    <cellStyle name="Normal 5 2 2 5 3 2 5" xfId="16601"/>
    <cellStyle name="Normal 5 2 2 5 3 2 5 2" xfId="45337"/>
    <cellStyle name="Normal 5 2 2 5 3 2 6" xfId="31013"/>
    <cellStyle name="Normal 5 2 2 5 3 3" xfId="2943"/>
    <cellStyle name="Normal 5 2 2 5 3 3 2" xfId="6603"/>
    <cellStyle name="Normal 5 2 2 5 3 3 2 2" xfId="13863"/>
    <cellStyle name="Normal 5 2 2 5 3 3 2 2 2" xfId="28241"/>
    <cellStyle name="Normal 5 2 2 5 3 3 2 2 2 2" xfId="56975"/>
    <cellStyle name="Normal 5 2 2 5 3 3 2 2 3" xfId="42651"/>
    <cellStyle name="Normal 5 2 2 5 3 3 2 3" xfId="21078"/>
    <cellStyle name="Normal 5 2 2 5 3 3 2 3 2" xfId="49813"/>
    <cellStyle name="Normal 5 2 2 5 3 3 2 4" xfId="35489"/>
    <cellStyle name="Normal 5 2 2 5 3 3 3" xfId="10276"/>
    <cellStyle name="Normal 5 2 2 5 3 3 3 2" xfId="24659"/>
    <cellStyle name="Normal 5 2 2 5 3 3 3 2 2" xfId="53394"/>
    <cellStyle name="Normal 5 2 2 5 3 3 3 3" xfId="39070"/>
    <cellStyle name="Normal 5 2 2 5 3 3 4" xfId="17496"/>
    <cellStyle name="Normal 5 2 2 5 3 3 4 2" xfId="46232"/>
    <cellStyle name="Normal 5 2 2 5 3 3 5" xfId="31908"/>
    <cellStyle name="Normal 5 2 2 5 3 4" xfId="4808"/>
    <cellStyle name="Normal 5 2 2 5 3 4 2" xfId="12073"/>
    <cellStyle name="Normal 5 2 2 5 3 4 2 2" xfId="26451"/>
    <cellStyle name="Normal 5 2 2 5 3 4 2 2 2" xfId="55185"/>
    <cellStyle name="Normal 5 2 2 5 3 4 2 3" xfId="40861"/>
    <cellStyle name="Normal 5 2 2 5 3 4 3" xfId="19288"/>
    <cellStyle name="Normal 5 2 2 5 3 4 3 2" xfId="48023"/>
    <cellStyle name="Normal 5 2 2 5 3 4 4" xfId="33699"/>
    <cellStyle name="Normal 5 2 2 5 3 5" xfId="8480"/>
    <cellStyle name="Normal 5 2 2 5 3 5 2" xfId="22869"/>
    <cellStyle name="Normal 5 2 2 5 3 5 2 2" xfId="51604"/>
    <cellStyle name="Normal 5 2 2 5 3 5 3" xfId="37280"/>
    <cellStyle name="Normal 5 2 2 5 3 6" xfId="15706"/>
    <cellStyle name="Normal 5 2 2 5 3 6 2" xfId="44442"/>
    <cellStyle name="Normal 5 2 2 5 3 7" xfId="30118"/>
    <cellStyle name="Normal 5 2 2 5 4" xfId="1595"/>
    <cellStyle name="Normal 5 2 2 5 4 2" xfId="3392"/>
    <cellStyle name="Normal 5 2 2 5 4 2 2" xfId="7051"/>
    <cellStyle name="Normal 5 2 2 5 4 2 2 2" xfId="14311"/>
    <cellStyle name="Normal 5 2 2 5 4 2 2 2 2" xfId="28689"/>
    <cellStyle name="Normal 5 2 2 5 4 2 2 2 2 2" xfId="57423"/>
    <cellStyle name="Normal 5 2 2 5 4 2 2 2 3" xfId="43099"/>
    <cellStyle name="Normal 5 2 2 5 4 2 2 3" xfId="21526"/>
    <cellStyle name="Normal 5 2 2 5 4 2 2 3 2" xfId="50261"/>
    <cellStyle name="Normal 5 2 2 5 4 2 2 4" xfId="35937"/>
    <cellStyle name="Normal 5 2 2 5 4 2 3" xfId="10724"/>
    <cellStyle name="Normal 5 2 2 5 4 2 3 2" xfId="25107"/>
    <cellStyle name="Normal 5 2 2 5 4 2 3 2 2" xfId="53842"/>
    <cellStyle name="Normal 5 2 2 5 4 2 3 3" xfId="39518"/>
    <cellStyle name="Normal 5 2 2 5 4 2 4" xfId="17944"/>
    <cellStyle name="Normal 5 2 2 5 4 2 4 2" xfId="46680"/>
    <cellStyle name="Normal 5 2 2 5 4 2 5" xfId="32356"/>
    <cellStyle name="Normal 5 2 2 5 4 3" xfId="5261"/>
    <cellStyle name="Normal 5 2 2 5 4 3 2" xfId="12521"/>
    <cellStyle name="Normal 5 2 2 5 4 3 2 2" xfId="26899"/>
    <cellStyle name="Normal 5 2 2 5 4 3 2 2 2" xfId="55633"/>
    <cellStyle name="Normal 5 2 2 5 4 3 2 3" xfId="41309"/>
    <cellStyle name="Normal 5 2 2 5 4 3 3" xfId="19736"/>
    <cellStyle name="Normal 5 2 2 5 4 3 3 2" xfId="48471"/>
    <cellStyle name="Normal 5 2 2 5 4 3 4" xfId="34147"/>
    <cellStyle name="Normal 5 2 2 5 4 4" xfId="8934"/>
    <cellStyle name="Normal 5 2 2 5 4 4 2" xfId="23317"/>
    <cellStyle name="Normal 5 2 2 5 4 4 2 2" xfId="52052"/>
    <cellStyle name="Normal 5 2 2 5 4 4 3" xfId="37728"/>
    <cellStyle name="Normal 5 2 2 5 4 5" xfId="16154"/>
    <cellStyle name="Normal 5 2 2 5 4 5 2" xfId="44890"/>
    <cellStyle name="Normal 5 2 2 5 4 6" xfId="30566"/>
    <cellStyle name="Normal 5 2 2 5 5" xfId="2496"/>
    <cellStyle name="Normal 5 2 2 5 5 2" xfId="6156"/>
    <cellStyle name="Normal 5 2 2 5 5 2 2" xfId="13416"/>
    <cellStyle name="Normal 5 2 2 5 5 2 2 2" xfId="27794"/>
    <cellStyle name="Normal 5 2 2 5 5 2 2 2 2" xfId="56528"/>
    <cellStyle name="Normal 5 2 2 5 5 2 2 3" xfId="42204"/>
    <cellStyle name="Normal 5 2 2 5 5 2 3" xfId="20631"/>
    <cellStyle name="Normal 5 2 2 5 5 2 3 2" xfId="49366"/>
    <cellStyle name="Normal 5 2 2 5 5 2 4" xfId="35042"/>
    <cellStyle name="Normal 5 2 2 5 5 3" xfId="9829"/>
    <cellStyle name="Normal 5 2 2 5 5 3 2" xfId="24212"/>
    <cellStyle name="Normal 5 2 2 5 5 3 2 2" xfId="52947"/>
    <cellStyle name="Normal 5 2 2 5 5 3 3" xfId="38623"/>
    <cellStyle name="Normal 5 2 2 5 5 4" xfId="17049"/>
    <cellStyle name="Normal 5 2 2 5 5 4 2" xfId="45785"/>
    <cellStyle name="Normal 5 2 2 5 5 5" xfId="31461"/>
    <cellStyle name="Normal 5 2 2 5 6" xfId="4358"/>
    <cellStyle name="Normal 5 2 2 5 6 2" xfId="11626"/>
    <cellStyle name="Normal 5 2 2 5 6 2 2" xfId="26004"/>
    <cellStyle name="Normal 5 2 2 5 6 2 2 2" xfId="54738"/>
    <cellStyle name="Normal 5 2 2 5 6 2 3" xfId="40414"/>
    <cellStyle name="Normal 5 2 2 5 6 3" xfId="18841"/>
    <cellStyle name="Normal 5 2 2 5 6 3 2" xfId="47576"/>
    <cellStyle name="Normal 5 2 2 5 6 4" xfId="33252"/>
    <cellStyle name="Normal 5 2 2 5 7" xfId="8029"/>
    <cellStyle name="Normal 5 2 2 5 7 2" xfId="22422"/>
    <cellStyle name="Normal 5 2 2 5 7 2 2" xfId="51157"/>
    <cellStyle name="Normal 5 2 2 5 7 3" xfId="36833"/>
    <cellStyle name="Normal 5 2 2 5 8" xfId="15259"/>
    <cellStyle name="Normal 5 2 2 5 8 2" xfId="43995"/>
    <cellStyle name="Normal 5 2 2 5 9" xfId="29671"/>
    <cellStyle name="Normal 5 2 2 6" xfId="725"/>
    <cellStyle name="Normal 5 2 2 6 2" xfId="1176"/>
    <cellStyle name="Normal 5 2 2 6 2 2" xfId="2159"/>
    <cellStyle name="Normal 5 2 2 6 2 2 2" xfId="3951"/>
    <cellStyle name="Normal 5 2 2 6 2 2 2 2" xfId="7610"/>
    <cellStyle name="Normal 5 2 2 6 2 2 2 2 2" xfId="14870"/>
    <cellStyle name="Normal 5 2 2 6 2 2 2 2 2 2" xfId="29248"/>
    <cellStyle name="Normal 5 2 2 6 2 2 2 2 2 2 2" xfId="57982"/>
    <cellStyle name="Normal 5 2 2 6 2 2 2 2 2 3" xfId="43658"/>
    <cellStyle name="Normal 5 2 2 6 2 2 2 2 3" xfId="22085"/>
    <cellStyle name="Normal 5 2 2 6 2 2 2 2 3 2" xfId="50820"/>
    <cellStyle name="Normal 5 2 2 6 2 2 2 2 4" xfId="36496"/>
    <cellStyle name="Normal 5 2 2 6 2 2 2 3" xfId="11283"/>
    <cellStyle name="Normal 5 2 2 6 2 2 2 3 2" xfId="25666"/>
    <cellStyle name="Normal 5 2 2 6 2 2 2 3 2 2" xfId="54401"/>
    <cellStyle name="Normal 5 2 2 6 2 2 2 3 3" xfId="40077"/>
    <cellStyle name="Normal 5 2 2 6 2 2 2 4" xfId="18503"/>
    <cellStyle name="Normal 5 2 2 6 2 2 2 4 2" xfId="47239"/>
    <cellStyle name="Normal 5 2 2 6 2 2 2 5" xfId="32915"/>
    <cellStyle name="Normal 5 2 2 6 2 2 3" xfId="5820"/>
    <cellStyle name="Normal 5 2 2 6 2 2 3 2" xfId="13080"/>
    <cellStyle name="Normal 5 2 2 6 2 2 3 2 2" xfId="27458"/>
    <cellStyle name="Normal 5 2 2 6 2 2 3 2 2 2" xfId="56192"/>
    <cellStyle name="Normal 5 2 2 6 2 2 3 2 3" xfId="41868"/>
    <cellStyle name="Normal 5 2 2 6 2 2 3 3" xfId="20295"/>
    <cellStyle name="Normal 5 2 2 6 2 2 3 3 2" xfId="49030"/>
    <cellStyle name="Normal 5 2 2 6 2 2 3 4" xfId="34706"/>
    <cellStyle name="Normal 5 2 2 6 2 2 4" xfId="9493"/>
    <cellStyle name="Normal 5 2 2 6 2 2 4 2" xfId="23876"/>
    <cellStyle name="Normal 5 2 2 6 2 2 4 2 2" xfId="52611"/>
    <cellStyle name="Normal 5 2 2 6 2 2 4 3" xfId="38287"/>
    <cellStyle name="Normal 5 2 2 6 2 2 5" xfId="16713"/>
    <cellStyle name="Normal 5 2 2 6 2 2 5 2" xfId="45449"/>
    <cellStyle name="Normal 5 2 2 6 2 2 6" xfId="31125"/>
    <cellStyle name="Normal 5 2 2 6 2 3" xfId="3055"/>
    <cellStyle name="Normal 5 2 2 6 2 3 2" xfId="6715"/>
    <cellStyle name="Normal 5 2 2 6 2 3 2 2" xfId="13975"/>
    <cellStyle name="Normal 5 2 2 6 2 3 2 2 2" xfId="28353"/>
    <cellStyle name="Normal 5 2 2 6 2 3 2 2 2 2" xfId="57087"/>
    <cellStyle name="Normal 5 2 2 6 2 3 2 2 3" xfId="42763"/>
    <cellStyle name="Normal 5 2 2 6 2 3 2 3" xfId="21190"/>
    <cellStyle name="Normal 5 2 2 6 2 3 2 3 2" xfId="49925"/>
    <cellStyle name="Normal 5 2 2 6 2 3 2 4" xfId="35601"/>
    <cellStyle name="Normal 5 2 2 6 2 3 3" xfId="10388"/>
    <cellStyle name="Normal 5 2 2 6 2 3 3 2" xfId="24771"/>
    <cellStyle name="Normal 5 2 2 6 2 3 3 2 2" xfId="53506"/>
    <cellStyle name="Normal 5 2 2 6 2 3 3 3" xfId="39182"/>
    <cellStyle name="Normal 5 2 2 6 2 3 4" xfId="17608"/>
    <cellStyle name="Normal 5 2 2 6 2 3 4 2" xfId="46344"/>
    <cellStyle name="Normal 5 2 2 6 2 3 5" xfId="32020"/>
    <cellStyle name="Normal 5 2 2 6 2 4" xfId="4920"/>
    <cellStyle name="Normal 5 2 2 6 2 4 2" xfId="12185"/>
    <cellStyle name="Normal 5 2 2 6 2 4 2 2" xfId="26563"/>
    <cellStyle name="Normal 5 2 2 6 2 4 2 2 2" xfId="55297"/>
    <cellStyle name="Normal 5 2 2 6 2 4 2 3" xfId="40973"/>
    <cellStyle name="Normal 5 2 2 6 2 4 3" xfId="19400"/>
    <cellStyle name="Normal 5 2 2 6 2 4 3 2" xfId="48135"/>
    <cellStyle name="Normal 5 2 2 6 2 4 4" xfId="33811"/>
    <cellStyle name="Normal 5 2 2 6 2 5" xfId="8592"/>
    <cellStyle name="Normal 5 2 2 6 2 5 2" xfId="22981"/>
    <cellStyle name="Normal 5 2 2 6 2 5 2 2" xfId="51716"/>
    <cellStyle name="Normal 5 2 2 6 2 5 3" xfId="37392"/>
    <cellStyle name="Normal 5 2 2 6 2 6" xfId="15818"/>
    <cellStyle name="Normal 5 2 2 6 2 6 2" xfId="44554"/>
    <cellStyle name="Normal 5 2 2 6 2 7" xfId="30230"/>
    <cellStyle name="Normal 5 2 2 6 3" xfId="1712"/>
    <cellStyle name="Normal 5 2 2 6 3 2" xfId="3504"/>
    <cellStyle name="Normal 5 2 2 6 3 2 2" xfId="7163"/>
    <cellStyle name="Normal 5 2 2 6 3 2 2 2" xfId="14423"/>
    <cellStyle name="Normal 5 2 2 6 3 2 2 2 2" xfId="28801"/>
    <cellStyle name="Normal 5 2 2 6 3 2 2 2 2 2" xfId="57535"/>
    <cellStyle name="Normal 5 2 2 6 3 2 2 2 3" xfId="43211"/>
    <cellStyle name="Normal 5 2 2 6 3 2 2 3" xfId="21638"/>
    <cellStyle name="Normal 5 2 2 6 3 2 2 3 2" xfId="50373"/>
    <cellStyle name="Normal 5 2 2 6 3 2 2 4" xfId="36049"/>
    <cellStyle name="Normal 5 2 2 6 3 2 3" xfId="10836"/>
    <cellStyle name="Normal 5 2 2 6 3 2 3 2" xfId="25219"/>
    <cellStyle name="Normal 5 2 2 6 3 2 3 2 2" xfId="53954"/>
    <cellStyle name="Normal 5 2 2 6 3 2 3 3" xfId="39630"/>
    <cellStyle name="Normal 5 2 2 6 3 2 4" xfId="18056"/>
    <cellStyle name="Normal 5 2 2 6 3 2 4 2" xfId="46792"/>
    <cellStyle name="Normal 5 2 2 6 3 2 5" xfId="32468"/>
    <cellStyle name="Normal 5 2 2 6 3 3" xfId="5373"/>
    <cellStyle name="Normal 5 2 2 6 3 3 2" xfId="12633"/>
    <cellStyle name="Normal 5 2 2 6 3 3 2 2" xfId="27011"/>
    <cellStyle name="Normal 5 2 2 6 3 3 2 2 2" xfId="55745"/>
    <cellStyle name="Normal 5 2 2 6 3 3 2 3" xfId="41421"/>
    <cellStyle name="Normal 5 2 2 6 3 3 3" xfId="19848"/>
    <cellStyle name="Normal 5 2 2 6 3 3 3 2" xfId="48583"/>
    <cellStyle name="Normal 5 2 2 6 3 3 4" xfId="34259"/>
    <cellStyle name="Normal 5 2 2 6 3 4" xfId="9046"/>
    <cellStyle name="Normal 5 2 2 6 3 4 2" xfId="23429"/>
    <cellStyle name="Normal 5 2 2 6 3 4 2 2" xfId="52164"/>
    <cellStyle name="Normal 5 2 2 6 3 4 3" xfId="37840"/>
    <cellStyle name="Normal 5 2 2 6 3 5" xfId="16266"/>
    <cellStyle name="Normal 5 2 2 6 3 5 2" xfId="45002"/>
    <cellStyle name="Normal 5 2 2 6 3 6" xfId="30678"/>
    <cellStyle name="Normal 5 2 2 6 4" xfId="2608"/>
    <cellStyle name="Normal 5 2 2 6 4 2" xfId="6268"/>
    <cellStyle name="Normal 5 2 2 6 4 2 2" xfId="13528"/>
    <cellStyle name="Normal 5 2 2 6 4 2 2 2" xfId="27906"/>
    <cellStyle name="Normal 5 2 2 6 4 2 2 2 2" xfId="56640"/>
    <cellStyle name="Normal 5 2 2 6 4 2 2 3" xfId="42316"/>
    <cellStyle name="Normal 5 2 2 6 4 2 3" xfId="20743"/>
    <cellStyle name="Normal 5 2 2 6 4 2 3 2" xfId="49478"/>
    <cellStyle name="Normal 5 2 2 6 4 2 4" xfId="35154"/>
    <cellStyle name="Normal 5 2 2 6 4 3" xfId="9941"/>
    <cellStyle name="Normal 5 2 2 6 4 3 2" xfId="24324"/>
    <cellStyle name="Normal 5 2 2 6 4 3 2 2" xfId="53059"/>
    <cellStyle name="Normal 5 2 2 6 4 3 3" xfId="38735"/>
    <cellStyle name="Normal 5 2 2 6 4 4" xfId="17161"/>
    <cellStyle name="Normal 5 2 2 6 4 4 2" xfId="45897"/>
    <cellStyle name="Normal 5 2 2 6 4 5" xfId="31573"/>
    <cellStyle name="Normal 5 2 2 6 5" xfId="4472"/>
    <cellStyle name="Normal 5 2 2 6 5 2" xfId="11738"/>
    <cellStyle name="Normal 5 2 2 6 5 2 2" xfId="26116"/>
    <cellStyle name="Normal 5 2 2 6 5 2 2 2" xfId="54850"/>
    <cellStyle name="Normal 5 2 2 6 5 2 3" xfId="40526"/>
    <cellStyle name="Normal 5 2 2 6 5 3" xfId="18953"/>
    <cellStyle name="Normal 5 2 2 6 5 3 2" xfId="47688"/>
    <cellStyle name="Normal 5 2 2 6 5 4" xfId="33364"/>
    <cellStyle name="Normal 5 2 2 6 6" xfId="8145"/>
    <cellStyle name="Normal 5 2 2 6 6 2" xfId="22534"/>
    <cellStyle name="Normal 5 2 2 6 6 2 2" xfId="51269"/>
    <cellStyle name="Normal 5 2 2 6 6 3" xfId="36945"/>
    <cellStyle name="Normal 5 2 2 6 7" xfId="15371"/>
    <cellStyle name="Normal 5 2 2 6 7 2" xfId="44107"/>
    <cellStyle name="Normal 5 2 2 6 8" xfId="29783"/>
    <cellStyle name="Normal 5 2 2 7" xfId="952"/>
    <cellStyle name="Normal 5 2 2 7 2" xfId="1935"/>
    <cellStyle name="Normal 5 2 2 7 2 2" xfId="3727"/>
    <cellStyle name="Normal 5 2 2 7 2 2 2" xfId="7386"/>
    <cellStyle name="Normal 5 2 2 7 2 2 2 2" xfId="14646"/>
    <cellStyle name="Normal 5 2 2 7 2 2 2 2 2" xfId="29024"/>
    <cellStyle name="Normal 5 2 2 7 2 2 2 2 2 2" xfId="57758"/>
    <cellStyle name="Normal 5 2 2 7 2 2 2 2 3" xfId="43434"/>
    <cellStyle name="Normal 5 2 2 7 2 2 2 3" xfId="21861"/>
    <cellStyle name="Normal 5 2 2 7 2 2 2 3 2" xfId="50596"/>
    <cellStyle name="Normal 5 2 2 7 2 2 2 4" xfId="36272"/>
    <cellStyle name="Normal 5 2 2 7 2 2 3" xfId="11059"/>
    <cellStyle name="Normal 5 2 2 7 2 2 3 2" xfId="25442"/>
    <cellStyle name="Normal 5 2 2 7 2 2 3 2 2" xfId="54177"/>
    <cellStyle name="Normal 5 2 2 7 2 2 3 3" xfId="39853"/>
    <cellStyle name="Normal 5 2 2 7 2 2 4" xfId="18279"/>
    <cellStyle name="Normal 5 2 2 7 2 2 4 2" xfId="47015"/>
    <cellStyle name="Normal 5 2 2 7 2 2 5" xfId="32691"/>
    <cellStyle name="Normal 5 2 2 7 2 3" xfId="5596"/>
    <cellStyle name="Normal 5 2 2 7 2 3 2" xfId="12856"/>
    <cellStyle name="Normal 5 2 2 7 2 3 2 2" xfId="27234"/>
    <cellStyle name="Normal 5 2 2 7 2 3 2 2 2" xfId="55968"/>
    <cellStyle name="Normal 5 2 2 7 2 3 2 3" xfId="41644"/>
    <cellStyle name="Normal 5 2 2 7 2 3 3" xfId="20071"/>
    <cellStyle name="Normal 5 2 2 7 2 3 3 2" xfId="48806"/>
    <cellStyle name="Normal 5 2 2 7 2 3 4" xfId="34482"/>
    <cellStyle name="Normal 5 2 2 7 2 4" xfId="9269"/>
    <cellStyle name="Normal 5 2 2 7 2 4 2" xfId="23652"/>
    <cellStyle name="Normal 5 2 2 7 2 4 2 2" xfId="52387"/>
    <cellStyle name="Normal 5 2 2 7 2 4 3" xfId="38063"/>
    <cellStyle name="Normal 5 2 2 7 2 5" xfId="16489"/>
    <cellStyle name="Normal 5 2 2 7 2 5 2" xfId="45225"/>
    <cellStyle name="Normal 5 2 2 7 2 6" xfId="30901"/>
    <cellStyle name="Normal 5 2 2 7 3" xfId="2831"/>
    <cellStyle name="Normal 5 2 2 7 3 2" xfId="6491"/>
    <cellStyle name="Normal 5 2 2 7 3 2 2" xfId="13751"/>
    <cellStyle name="Normal 5 2 2 7 3 2 2 2" xfId="28129"/>
    <cellStyle name="Normal 5 2 2 7 3 2 2 2 2" xfId="56863"/>
    <cellStyle name="Normal 5 2 2 7 3 2 2 3" xfId="42539"/>
    <cellStyle name="Normal 5 2 2 7 3 2 3" xfId="20966"/>
    <cellStyle name="Normal 5 2 2 7 3 2 3 2" xfId="49701"/>
    <cellStyle name="Normal 5 2 2 7 3 2 4" xfId="35377"/>
    <cellStyle name="Normal 5 2 2 7 3 3" xfId="10164"/>
    <cellStyle name="Normal 5 2 2 7 3 3 2" xfId="24547"/>
    <cellStyle name="Normal 5 2 2 7 3 3 2 2" xfId="53282"/>
    <cellStyle name="Normal 5 2 2 7 3 3 3" xfId="38958"/>
    <cellStyle name="Normal 5 2 2 7 3 4" xfId="17384"/>
    <cellStyle name="Normal 5 2 2 7 3 4 2" xfId="46120"/>
    <cellStyle name="Normal 5 2 2 7 3 5" xfId="31796"/>
    <cellStyle name="Normal 5 2 2 7 4" xfId="4696"/>
    <cellStyle name="Normal 5 2 2 7 4 2" xfId="11961"/>
    <cellStyle name="Normal 5 2 2 7 4 2 2" xfId="26339"/>
    <cellStyle name="Normal 5 2 2 7 4 2 2 2" xfId="55073"/>
    <cellStyle name="Normal 5 2 2 7 4 2 3" xfId="40749"/>
    <cellStyle name="Normal 5 2 2 7 4 3" xfId="19176"/>
    <cellStyle name="Normal 5 2 2 7 4 3 2" xfId="47911"/>
    <cellStyle name="Normal 5 2 2 7 4 4" xfId="33587"/>
    <cellStyle name="Normal 5 2 2 7 5" xfId="8368"/>
    <cellStyle name="Normal 5 2 2 7 5 2" xfId="22757"/>
    <cellStyle name="Normal 5 2 2 7 5 2 2" xfId="51492"/>
    <cellStyle name="Normal 5 2 2 7 5 3" xfId="37168"/>
    <cellStyle name="Normal 5 2 2 7 6" xfId="15594"/>
    <cellStyle name="Normal 5 2 2 7 6 2" xfId="44330"/>
    <cellStyle name="Normal 5 2 2 7 7" xfId="30006"/>
    <cellStyle name="Normal 5 2 2 8" xfId="1456"/>
    <cellStyle name="Normal 5 2 2 8 2" xfId="3280"/>
    <cellStyle name="Normal 5 2 2 8 2 2" xfId="6939"/>
    <cellStyle name="Normal 5 2 2 8 2 2 2" xfId="14199"/>
    <cellStyle name="Normal 5 2 2 8 2 2 2 2" xfId="28577"/>
    <cellStyle name="Normal 5 2 2 8 2 2 2 2 2" xfId="57311"/>
    <cellStyle name="Normal 5 2 2 8 2 2 2 3" xfId="42987"/>
    <cellStyle name="Normal 5 2 2 8 2 2 3" xfId="21414"/>
    <cellStyle name="Normal 5 2 2 8 2 2 3 2" xfId="50149"/>
    <cellStyle name="Normal 5 2 2 8 2 2 4" xfId="35825"/>
    <cellStyle name="Normal 5 2 2 8 2 3" xfId="10612"/>
    <cellStyle name="Normal 5 2 2 8 2 3 2" xfId="24995"/>
    <cellStyle name="Normal 5 2 2 8 2 3 2 2" xfId="53730"/>
    <cellStyle name="Normal 5 2 2 8 2 3 3" xfId="39406"/>
    <cellStyle name="Normal 5 2 2 8 2 4" xfId="17832"/>
    <cellStyle name="Normal 5 2 2 8 2 4 2" xfId="46568"/>
    <cellStyle name="Normal 5 2 2 8 2 5" xfId="32244"/>
    <cellStyle name="Normal 5 2 2 8 3" xfId="5147"/>
    <cellStyle name="Normal 5 2 2 8 3 2" xfId="12409"/>
    <cellStyle name="Normal 5 2 2 8 3 2 2" xfId="26787"/>
    <cellStyle name="Normal 5 2 2 8 3 2 2 2" xfId="55521"/>
    <cellStyle name="Normal 5 2 2 8 3 2 3" xfId="41197"/>
    <cellStyle name="Normal 5 2 2 8 3 3" xfId="19624"/>
    <cellStyle name="Normal 5 2 2 8 3 3 2" xfId="48359"/>
    <cellStyle name="Normal 5 2 2 8 3 4" xfId="34035"/>
    <cellStyle name="Normal 5 2 2 8 4" xfId="8819"/>
    <cellStyle name="Normal 5 2 2 8 4 2" xfId="23205"/>
    <cellStyle name="Normal 5 2 2 8 4 2 2" xfId="51940"/>
    <cellStyle name="Normal 5 2 2 8 4 3" xfId="37616"/>
    <cellStyle name="Normal 5 2 2 8 5" xfId="16042"/>
    <cellStyle name="Normal 5 2 2 8 5 2" xfId="44778"/>
    <cellStyle name="Normal 5 2 2 8 6" xfId="30454"/>
    <cellStyle name="Normal 5 2 2 9" xfId="2384"/>
    <cellStyle name="Normal 5 2 2 9 2" xfId="6044"/>
    <cellStyle name="Normal 5 2 2 9 2 2" xfId="13304"/>
    <cellStyle name="Normal 5 2 2 9 2 2 2" xfId="27682"/>
    <cellStyle name="Normal 5 2 2 9 2 2 2 2" xfId="56416"/>
    <cellStyle name="Normal 5 2 2 9 2 2 3" xfId="42092"/>
    <cellStyle name="Normal 5 2 2 9 2 3" xfId="20519"/>
    <cellStyle name="Normal 5 2 2 9 2 3 2" xfId="49254"/>
    <cellStyle name="Normal 5 2 2 9 2 4" xfId="34930"/>
    <cellStyle name="Normal 5 2 2 9 3" xfId="9717"/>
    <cellStyle name="Normal 5 2 2 9 3 2" xfId="24100"/>
    <cellStyle name="Normal 5 2 2 9 3 2 2" xfId="52835"/>
    <cellStyle name="Normal 5 2 2 9 3 3" xfId="38511"/>
    <cellStyle name="Normal 5 2 2 9 4" xfId="16937"/>
    <cellStyle name="Normal 5 2 2 9 4 2" xfId="45673"/>
    <cellStyle name="Normal 5 2 2 9 5" xfId="31349"/>
    <cellStyle name="Normal 5 2 3" xfId="270"/>
    <cellStyle name="Normal 5 2 3 10" xfId="7912"/>
    <cellStyle name="Normal 5 2 3 10 2" xfId="22317"/>
    <cellStyle name="Normal 5 2 3 10 2 2" xfId="51052"/>
    <cellStyle name="Normal 5 2 3 10 3" xfId="36728"/>
    <cellStyle name="Normal 5 2 3 11" xfId="15154"/>
    <cellStyle name="Normal 5 2 3 11 2" xfId="43890"/>
    <cellStyle name="Normal 5 2 3 12" xfId="29566"/>
    <cellStyle name="Normal 5 2 3 2" xfId="360"/>
    <cellStyle name="Normal 5 2 3 2 10" xfId="15182"/>
    <cellStyle name="Normal 5 2 3 2 10 2" xfId="43918"/>
    <cellStyle name="Normal 5 2 3 2 11" xfId="29594"/>
    <cellStyle name="Normal 5 2 3 2 2" xfId="460"/>
    <cellStyle name="Normal 5 2 3 2 2 10" xfId="29650"/>
    <cellStyle name="Normal 5 2 3 2 2 2" xfId="660"/>
    <cellStyle name="Normal 5 2 3 2 2 2 2" xfId="932"/>
    <cellStyle name="Normal 5 2 3 2 2 2 2 2" xfId="1379"/>
    <cellStyle name="Normal 5 2 3 2 2 2 2 2 2" xfId="2362"/>
    <cellStyle name="Normal 5 2 3 2 2 2 2 2 2 2" xfId="4154"/>
    <cellStyle name="Normal 5 2 3 2 2 2 2 2 2 2 2" xfId="7813"/>
    <cellStyle name="Normal 5 2 3 2 2 2 2 2 2 2 2 2" xfId="15073"/>
    <cellStyle name="Normal 5 2 3 2 2 2 2 2 2 2 2 2 2" xfId="29451"/>
    <cellStyle name="Normal 5 2 3 2 2 2 2 2 2 2 2 2 2 2" xfId="58185"/>
    <cellStyle name="Normal 5 2 3 2 2 2 2 2 2 2 2 2 3" xfId="43861"/>
    <cellStyle name="Normal 5 2 3 2 2 2 2 2 2 2 2 3" xfId="22288"/>
    <cellStyle name="Normal 5 2 3 2 2 2 2 2 2 2 2 3 2" xfId="51023"/>
    <cellStyle name="Normal 5 2 3 2 2 2 2 2 2 2 2 4" xfId="36699"/>
    <cellStyle name="Normal 5 2 3 2 2 2 2 2 2 2 3" xfId="11486"/>
    <cellStyle name="Normal 5 2 3 2 2 2 2 2 2 2 3 2" xfId="25869"/>
    <cellStyle name="Normal 5 2 3 2 2 2 2 2 2 2 3 2 2" xfId="54604"/>
    <cellStyle name="Normal 5 2 3 2 2 2 2 2 2 2 3 3" xfId="40280"/>
    <cellStyle name="Normal 5 2 3 2 2 2 2 2 2 2 4" xfId="18706"/>
    <cellStyle name="Normal 5 2 3 2 2 2 2 2 2 2 4 2" xfId="47442"/>
    <cellStyle name="Normal 5 2 3 2 2 2 2 2 2 2 5" xfId="33118"/>
    <cellStyle name="Normal 5 2 3 2 2 2 2 2 2 3" xfId="6023"/>
    <cellStyle name="Normal 5 2 3 2 2 2 2 2 2 3 2" xfId="13283"/>
    <cellStyle name="Normal 5 2 3 2 2 2 2 2 2 3 2 2" xfId="27661"/>
    <cellStyle name="Normal 5 2 3 2 2 2 2 2 2 3 2 2 2" xfId="56395"/>
    <cellStyle name="Normal 5 2 3 2 2 2 2 2 2 3 2 3" xfId="42071"/>
    <cellStyle name="Normal 5 2 3 2 2 2 2 2 2 3 3" xfId="20498"/>
    <cellStyle name="Normal 5 2 3 2 2 2 2 2 2 3 3 2" xfId="49233"/>
    <cellStyle name="Normal 5 2 3 2 2 2 2 2 2 3 4" xfId="34909"/>
    <cellStyle name="Normal 5 2 3 2 2 2 2 2 2 4" xfId="9696"/>
    <cellStyle name="Normal 5 2 3 2 2 2 2 2 2 4 2" xfId="24079"/>
    <cellStyle name="Normal 5 2 3 2 2 2 2 2 2 4 2 2" xfId="52814"/>
    <cellStyle name="Normal 5 2 3 2 2 2 2 2 2 4 3" xfId="38490"/>
    <cellStyle name="Normal 5 2 3 2 2 2 2 2 2 5" xfId="16916"/>
    <cellStyle name="Normal 5 2 3 2 2 2 2 2 2 5 2" xfId="45652"/>
    <cellStyle name="Normal 5 2 3 2 2 2 2 2 2 6" xfId="31328"/>
    <cellStyle name="Normal 5 2 3 2 2 2 2 2 3" xfId="3258"/>
    <cellStyle name="Normal 5 2 3 2 2 2 2 2 3 2" xfId="6918"/>
    <cellStyle name="Normal 5 2 3 2 2 2 2 2 3 2 2" xfId="14178"/>
    <cellStyle name="Normal 5 2 3 2 2 2 2 2 3 2 2 2" xfId="28556"/>
    <cellStyle name="Normal 5 2 3 2 2 2 2 2 3 2 2 2 2" xfId="57290"/>
    <cellStyle name="Normal 5 2 3 2 2 2 2 2 3 2 2 3" xfId="42966"/>
    <cellStyle name="Normal 5 2 3 2 2 2 2 2 3 2 3" xfId="21393"/>
    <cellStyle name="Normal 5 2 3 2 2 2 2 2 3 2 3 2" xfId="50128"/>
    <cellStyle name="Normal 5 2 3 2 2 2 2 2 3 2 4" xfId="35804"/>
    <cellStyle name="Normal 5 2 3 2 2 2 2 2 3 3" xfId="10591"/>
    <cellStyle name="Normal 5 2 3 2 2 2 2 2 3 3 2" xfId="24974"/>
    <cellStyle name="Normal 5 2 3 2 2 2 2 2 3 3 2 2" xfId="53709"/>
    <cellStyle name="Normal 5 2 3 2 2 2 2 2 3 3 3" xfId="39385"/>
    <cellStyle name="Normal 5 2 3 2 2 2 2 2 3 4" xfId="17811"/>
    <cellStyle name="Normal 5 2 3 2 2 2 2 2 3 4 2" xfId="46547"/>
    <cellStyle name="Normal 5 2 3 2 2 2 2 2 3 5" xfId="32223"/>
    <cellStyle name="Normal 5 2 3 2 2 2 2 2 4" xfId="5123"/>
    <cellStyle name="Normal 5 2 3 2 2 2 2 2 4 2" xfId="12388"/>
    <cellStyle name="Normal 5 2 3 2 2 2 2 2 4 2 2" xfId="26766"/>
    <cellStyle name="Normal 5 2 3 2 2 2 2 2 4 2 2 2" xfId="55500"/>
    <cellStyle name="Normal 5 2 3 2 2 2 2 2 4 2 3" xfId="41176"/>
    <cellStyle name="Normal 5 2 3 2 2 2 2 2 4 3" xfId="19603"/>
    <cellStyle name="Normal 5 2 3 2 2 2 2 2 4 3 2" xfId="48338"/>
    <cellStyle name="Normal 5 2 3 2 2 2 2 2 4 4" xfId="34014"/>
    <cellStyle name="Normal 5 2 3 2 2 2 2 2 5" xfId="8795"/>
    <cellStyle name="Normal 5 2 3 2 2 2 2 2 5 2" xfId="23184"/>
    <cellStyle name="Normal 5 2 3 2 2 2 2 2 5 2 2" xfId="51919"/>
    <cellStyle name="Normal 5 2 3 2 2 2 2 2 5 3" xfId="37595"/>
    <cellStyle name="Normal 5 2 3 2 2 2 2 2 6" xfId="16021"/>
    <cellStyle name="Normal 5 2 3 2 2 2 2 2 6 2" xfId="44757"/>
    <cellStyle name="Normal 5 2 3 2 2 2 2 2 7" xfId="30433"/>
    <cellStyle name="Normal 5 2 3 2 2 2 2 3" xfId="1915"/>
    <cellStyle name="Normal 5 2 3 2 2 2 2 3 2" xfId="3707"/>
    <cellStyle name="Normal 5 2 3 2 2 2 2 3 2 2" xfId="7366"/>
    <cellStyle name="Normal 5 2 3 2 2 2 2 3 2 2 2" xfId="14626"/>
    <cellStyle name="Normal 5 2 3 2 2 2 2 3 2 2 2 2" xfId="29004"/>
    <cellStyle name="Normal 5 2 3 2 2 2 2 3 2 2 2 2 2" xfId="57738"/>
    <cellStyle name="Normal 5 2 3 2 2 2 2 3 2 2 2 3" xfId="43414"/>
    <cellStyle name="Normal 5 2 3 2 2 2 2 3 2 2 3" xfId="21841"/>
    <cellStyle name="Normal 5 2 3 2 2 2 2 3 2 2 3 2" xfId="50576"/>
    <cellStyle name="Normal 5 2 3 2 2 2 2 3 2 2 4" xfId="36252"/>
    <cellStyle name="Normal 5 2 3 2 2 2 2 3 2 3" xfId="11039"/>
    <cellStyle name="Normal 5 2 3 2 2 2 2 3 2 3 2" xfId="25422"/>
    <cellStyle name="Normal 5 2 3 2 2 2 2 3 2 3 2 2" xfId="54157"/>
    <cellStyle name="Normal 5 2 3 2 2 2 2 3 2 3 3" xfId="39833"/>
    <cellStyle name="Normal 5 2 3 2 2 2 2 3 2 4" xfId="18259"/>
    <cellStyle name="Normal 5 2 3 2 2 2 2 3 2 4 2" xfId="46995"/>
    <cellStyle name="Normal 5 2 3 2 2 2 2 3 2 5" xfId="32671"/>
    <cellStyle name="Normal 5 2 3 2 2 2 2 3 3" xfId="5576"/>
    <cellStyle name="Normal 5 2 3 2 2 2 2 3 3 2" xfId="12836"/>
    <cellStyle name="Normal 5 2 3 2 2 2 2 3 3 2 2" xfId="27214"/>
    <cellStyle name="Normal 5 2 3 2 2 2 2 3 3 2 2 2" xfId="55948"/>
    <cellStyle name="Normal 5 2 3 2 2 2 2 3 3 2 3" xfId="41624"/>
    <cellStyle name="Normal 5 2 3 2 2 2 2 3 3 3" xfId="20051"/>
    <cellStyle name="Normal 5 2 3 2 2 2 2 3 3 3 2" xfId="48786"/>
    <cellStyle name="Normal 5 2 3 2 2 2 2 3 3 4" xfId="34462"/>
    <cellStyle name="Normal 5 2 3 2 2 2 2 3 4" xfId="9249"/>
    <cellStyle name="Normal 5 2 3 2 2 2 2 3 4 2" xfId="23632"/>
    <cellStyle name="Normal 5 2 3 2 2 2 2 3 4 2 2" xfId="52367"/>
    <cellStyle name="Normal 5 2 3 2 2 2 2 3 4 3" xfId="38043"/>
    <cellStyle name="Normal 5 2 3 2 2 2 2 3 5" xfId="16469"/>
    <cellStyle name="Normal 5 2 3 2 2 2 2 3 5 2" xfId="45205"/>
    <cellStyle name="Normal 5 2 3 2 2 2 2 3 6" xfId="30881"/>
    <cellStyle name="Normal 5 2 3 2 2 2 2 4" xfId="2811"/>
    <cellStyle name="Normal 5 2 3 2 2 2 2 4 2" xfId="6471"/>
    <cellStyle name="Normal 5 2 3 2 2 2 2 4 2 2" xfId="13731"/>
    <cellStyle name="Normal 5 2 3 2 2 2 2 4 2 2 2" xfId="28109"/>
    <cellStyle name="Normal 5 2 3 2 2 2 2 4 2 2 2 2" xfId="56843"/>
    <cellStyle name="Normal 5 2 3 2 2 2 2 4 2 2 3" xfId="42519"/>
    <cellStyle name="Normal 5 2 3 2 2 2 2 4 2 3" xfId="20946"/>
    <cellStyle name="Normal 5 2 3 2 2 2 2 4 2 3 2" xfId="49681"/>
    <cellStyle name="Normal 5 2 3 2 2 2 2 4 2 4" xfId="35357"/>
    <cellStyle name="Normal 5 2 3 2 2 2 2 4 3" xfId="10144"/>
    <cellStyle name="Normal 5 2 3 2 2 2 2 4 3 2" xfId="24527"/>
    <cellStyle name="Normal 5 2 3 2 2 2 2 4 3 2 2" xfId="53262"/>
    <cellStyle name="Normal 5 2 3 2 2 2 2 4 3 3" xfId="38938"/>
    <cellStyle name="Normal 5 2 3 2 2 2 2 4 4" xfId="17364"/>
    <cellStyle name="Normal 5 2 3 2 2 2 2 4 4 2" xfId="46100"/>
    <cellStyle name="Normal 5 2 3 2 2 2 2 4 5" xfId="31776"/>
    <cellStyle name="Normal 5 2 3 2 2 2 2 5" xfId="4676"/>
    <cellStyle name="Normal 5 2 3 2 2 2 2 5 2" xfId="11941"/>
    <cellStyle name="Normal 5 2 3 2 2 2 2 5 2 2" xfId="26319"/>
    <cellStyle name="Normal 5 2 3 2 2 2 2 5 2 2 2" xfId="55053"/>
    <cellStyle name="Normal 5 2 3 2 2 2 2 5 2 3" xfId="40729"/>
    <cellStyle name="Normal 5 2 3 2 2 2 2 5 3" xfId="19156"/>
    <cellStyle name="Normal 5 2 3 2 2 2 2 5 3 2" xfId="47891"/>
    <cellStyle name="Normal 5 2 3 2 2 2 2 5 4" xfId="33567"/>
    <cellStyle name="Normal 5 2 3 2 2 2 2 6" xfId="8348"/>
    <cellStyle name="Normal 5 2 3 2 2 2 2 6 2" xfId="22737"/>
    <cellStyle name="Normal 5 2 3 2 2 2 2 6 2 2" xfId="51472"/>
    <cellStyle name="Normal 5 2 3 2 2 2 2 6 3" xfId="37148"/>
    <cellStyle name="Normal 5 2 3 2 2 2 2 7" xfId="15574"/>
    <cellStyle name="Normal 5 2 3 2 2 2 2 7 2" xfId="44310"/>
    <cellStyle name="Normal 5 2 3 2 2 2 2 8" xfId="29986"/>
    <cellStyle name="Normal 5 2 3 2 2 2 3" xfId="1155"/>
    <cellStyle name="Normal 5 2 3 2 2 2 3 2" xfId="2138"/>
    <cellStyle name="Normal 5 2 3 2 2 2 3 2 2" xfId="3930"/>
    <cellStyle name="Normal 5 2 3 2 2 2 3 2 2 2" xfId="7589"/>
    <cellStyle name="Normal 5 2 3 2 2 2 3 2 2 2 2" xfId="14849"/>
    <cellStyle name="Normal 5 2 3 2 2 2 3 2 2 2 2 2" xfId="29227"/>
    <cellStyle name="Normal 5 2 3 2 2 2 3 2 2 2 2 2 2" xfId="57961"/>
    <cellStyle name="Normal 5 2 3 2 2 2 3 2 2 2 2 3" xfId="43637"/>
    <cellStyle name="Normal 5 2 3 2 2 2 3 2 2 2 3" xfId="22064"/>
    <cellStyle name="Normal 5 2 3 2 2 2 3 2 2 2 3 2" xfId="50799"/>
    <cellStyle name="Normal 5 2 3 2 2 2 3 2 2 2 4" xfId="36475"/>
    <cellStyle name="Normal 5 2 3 2 2 2 3 2 2 3" xfId="11262"/>
    <cellStyle name="Normal 5 2 3 2 2 2 3 2 2 3 2" xfId="25645"/>
    <cellStyle name="Normal 5 2 3 2 2 2 3 2 2 3 2 2" xfId="54380"/>
    <cellStyle name="Normal 5 2 3 2 2 2 3 2 2 3 3" xfId="40056"/>
    <cellStyle name="Normal 5 2 3 2 2 2 3 2 2 4" xfId="18482"/>
    <cellStyle name="Normal 5 2 3 2 2 2 3 2 2 4 2" xfId="47218"/>
    <cellStyle name="Normal 5 2 3 2 2 2 3 2 2 5" xfId="32894"/>
    <cellStyle name="Normal 5 2 3 2 2 2 3 2 3" xfId="5799"/>
    <cellStyle name="Normal 5 2 3 2 2 2 3 2 3 2" xfId="13059"/>
    <cellStyle name="Normal 5 2 3 2 2 2 3 2 3 2 2" xfId="27437"/>
    <cellStyle name="Normal 5 2 3 2 2 2 3 2 3 2 2 2" xfId="56171"/>
    <cellStyle name="Normal 5 2 3 2 2 2 3 2 3 2 3" xfId="41847"/>
    <cellStyle name="Normal 5 2 3 2 2 2 3 2 3 3" xfId="20274"/>
    <cellStyle name="Normal 5 2 3 2 2 2 3 2 3 3 2" xfId="49009"/>
    <cellStyle name="Normal 5 2 3 2 2 2 3 2 3 4" xfId="34685"/>
    <cellStyle name="Normal 5 2 3 2 2 2 3 2 4" xfId="9472"/>
    <cellStyle name="Normal 5 2 3 2 2 2 3 2 4 2" xfId="23855"/>
    <cellStyle name="Normal 5 2 3 2 2 2 3 2 4 2 2" xfId="52590"/>
    <cellStyle name="Normal 5 2 3 2 2 2 3 2 4 3" xfId="38266"/>
    <cellStyle name="Normal 5 2 3 2 2 2 3 2 5" xfId="16692"/>
    <cellStyle name="Normal 5 2 3 2 2 2 3 2 5 2" xfId="45428"/>
    <cellStyle name="Normal 5 2 3 2 2 2 3 2 6" xfId="31104"/>
    <cellStyle name="Normal 5 2 3 2 2 2 3 3" xfId="3034"/>
    <cellStyle name="Normal 5 2 3 2 2 2 3 3 2" xfId="6694"/>
    <cellStyle name="Normal 5 2 3 2 2 2 3 3 2 2" xfId="13954"/>
    <cellStyle name="Normal 5 2 3 2 2 2 3 3 2 2 2" xfId="28332"/>
    <cellStyle name="Normal 5 2 3 2 2 2 3 3 2 2 2 2" xfId="57066"/>
    <cellStyle name="Normal 5 2 3 2 2 2 3 3 2 2 3" xfId="42742"/>
    <cellStyle name="Normal 5 2 3 2 2 2 3 3 2 3" xfId="21169"/>
    <cellStyle name="Normal 5 2 3 2 2 2 3 3 2 3 2" xfId="49904"/>
    <cellStyle name="Normal 5 2 3 2 2 2 3 3 2 4" xfId="35580"/>
    <cellStyle name="Normal 5 2 3 2 2 2 3 3 3" xfId="10367"/>
    <cellStyle name="Normal 5 2 3 2 2 2 3 3 3 2" xfId="24750"/>
    <cellStyle name="Normal 5 2 3 2 2 2 3 3 3 2 2" xfId="53485"/>
    <cellStyle name="Normal 5 2 3 2 2 2 3 3 3 3" xfId="39161"/>
    <cellStyle name="Normal 5 2 3 2 2 2 3 3 4" xfId="17587"/>
    <cellStyle name="Normal 5 2 3 2 2 2 3 3 4 2" xfId="46323"/>
    <cellStyle name="Normal 5 2 3 2 2 2 3 3 5" xfId="31999"/>
    <cellStyle name="Normal 5 2 3 2 2 2 3 4" xfId="4899"/>
    <cellStyle name="Normal 5 2 3 2 2 2 3 4 2" xfId="12164"/>
    <cellStyle name="Normal 5 2 3 2 2 2 3 4 2 2" xfId="26542"/>
    <cellStyle name="Normal 5 2 3 2 2 2 3 4 2 2 2" xfId="55276"/>
    <cellStyle name="Normal 5 2 3 2 2 2 3 4 2 3" xfId="40952"/>
    <cellStyle name="Normal 5 2 3 2 2 2 3 4 3" xfId="19379"/>
    <cellStyle name="Normal 5 2 3 2 2 2 3 4 3 2" xfId="48114"/>
    <cellStyle name="Normal 5 2 3 2 2 2 3 4 4" xfId="33790"/>
    <cellStyle name="Normal 5 2 3 2 2 2 3 5" xfId="8571"/>
    <cellStyle name="Normal 5 2 3 2 2 2 3 5 2" xfId="22960"/>
    <cellStyle name="Normal 5 2 3 2 2 2 3 5 2 2" xfId="51695"/>
    <cellStyle name="Normal 5 2 3 2 2 2 3 5 3" xfId="37371"/>
    <cellStyle name="Normal 5 2 3 2 2 2 3 6" xfId="15797"/>
    <cellStyle name="Normal 5 2 3 2 2 2 3 6 2" xfId="44533"/>
    <cellStyle name="Normal 5 2 3 2 2 2 3 7" xfId="30209"/>
    <cellStyle name="Normal 5 2 3 2 2 2 4" xfId="1687"/>
    <cellStyle name="Normal 5 2 3 2 2 2 4 2" xfId="3483"/>
    <cellStyle name="Normal 5 2 3 2 2 2 4 2 2" xfId="7142"/>
    <cellStyle name="Normal 5 2 3 2 2 2 4 2 2 2" xfId="14402"/>
    <cellStyle name="Normal 5 2 3 2 2 2 4 2 2 2 2" xfId="28780"/>
    <cellStyle name="Normal 5 2 3 2 2 2 4 2 2 2 2 2" xfId="57514"/>
    <cellStyle name="Normal 5 2 3 2 2 2 4 2 2 2 3" xfId="43190"/>
    <cellStyle name="Normal 5 2 3 2 2 2 4 2 2 3" xfId="21617"/>
    <cellStyle name="Normal 5 2 3 2 2 2 4 2 2 3 2" xfId="50352"/>
    <cellStyle name="Normal 5 2 3 2 2 2 4 2 2 4" xfId="36028"/>
    <cellStyle name="Normal 5 2 3 2 2 2 4 2 3" xfId="10815"/>
    <cellStyle name="Normal 5 2 3 2 2 2 4 2 3 2" xfId="25198"/>
    <cellStyle name="Normal 5 2 3 2 2 2 4 2 3 2 2" xfId="53933"/>
    <cellStyle name="Normal 5 2 3 2 2 2 4 2 3 3" xfId="39609"/>
    <cellStyle name="Normal 5 2 3 2 2 2 4 2 4" xfId="18035"/>
    <cellStyle name="Normal 5 2 3 2 2 2 4 2 4 2" xfId="46771"/>
    <cellStyle name="Normal 5 2 3 2 2 2 4 2 5" xfId="32447"/>
    <cellStyle name="Normal 5 2 3 2 2 2 4 3" xfId="5352"/>
    <cellStyle name="Normal 5 2 3 2 2 2 4 3 2" xfId="12612"/>
    <cellStyle name="Normal 5 2 3 2 2 2 4 3 2 2" xfId="26990"/>
    <cellStyle name="Normal 5 2 3 2 2 2 4 3 2 2 2" xfId="55724"/>
    <cellStyle name="Normal 5 2 3 2 2 2 4 3 2 3" xfId="41400"/>
    <cellStyle name="Normal 5 2 3 2 2 2 4 3 3" xfId="19827"/>
    <cellStyle name="Normal 5 2 3 2 2 2 4 3 3 2" xfId="48562"/>
    <cellStyle name="Normal 5 2 3 2 2 2 4 3 4" xfId="34238"/>
    <cellStyle name="Normal 5 2 3 2 2 2 4 4" xfId="9025"/>
    <cellStyle name="Normal 5 2 3 2 2 2 4 4 2" xfId="23408"/>
    <cellStyle name="Normal 5 2 3 2 2 2 4 4 2 2" xfId="52143"/>
    <cellStyle name="Normal 5 2 3 2 2 2 4 4 3" xfId="37819"/>
    <cellStyle name="Normal 5 2 3 2 2 2 4 5" xfId="16245"/>
    <cellStyle name="Normal 5 2 3 2 2 2 4 5 2" xfId="44981"/>
    <cellStyle name="Normal 5 2 3 2 2 2 4 6" xfId="30657"/>
    <cellStyle name="Normal 5 2 3 2 2 2 5" xfId="2587"/>
    <cellStyle name="Normal 5 2 3 2 2 2 5 2" xfId="6247"/>
    <cellStyle name="Normal 5 2 3 2 2 2 5 2 2" xfId="13507"/>
    <cellStyle name="Normal 5 2 3 2 2 2 5 2 2 2" xfId="27885"/>
    <cellStyle name="Normal 5 2 3 2 2 2 5 2 2 2 2" xfId="56619"/>
    <cellStyle name="Normal 5 2 3 2 2 2 5 2 2 3" xfId="42295"/>
    <cellStyle name="Normal 5 2 3 2 2 2 5 2 3" xfId="20722"/>
    <cellStyle name="Normal 5 2 3 2 2 2 5 2 3 2" xfId="49457"/>
    <cellStyle name="Normal 5 2 3 2 2 2 5 2 4" xfId="35133"/>
    <cellStyle name="Normal 5 2 3 2 2 2 5 3" xfId="9920"/>
    <cellStyle name="Normal 5 2 3 2 2 2 5 3 2" xfId="24303"/>
    <cellStyle name="Normal 5 2 3 2 2 2 5 3 2 2" xfId="53038"/>
    <cellStyle name="Normal 5 2 3 2 2 2 5 3 3" xfId="38714"/>
    <cellStyle name="Normal 5 2 3 2 2 2 5 4" xfId="17140"/>
    <cellStyle name="Normal 5 2 3 2 2 2 5 4 2" xfId="45876"/>
    <cellStyle name="Normal 5 2 3 2 2 2 5 5" xfId="31552"/>
    <cellStyle name="Normal 5 2 3 2 2 2 6" xfId="4450"/>
    <cellStyle name="Normal 5 2 3 2 2 2 6 2" xfId="11717"/>
    <cellStyle name="Normal 5 2 3 2 2 2 6 2 2" xfId="26095"/>
    <cellStyle name="Normal 5 2 3 2 2 2 6 2 2 2" xfId="54829"/>
    <cellStyle name="Normal 5 2 3 2 2 2 6 2 3" xfId="40505"/>
    <cellStyle name="Normal 5 2 3 2 2 2 6 3" xfId="18932"/>
    <cellStyle name="Normal 5 2 3 2 2 2 6 3 2" xfId="47667"/>
    <cellStyle name="Normal 5 2 3 2 2 2 6 4" xfId="33343"/>
    <cellStyle name="Normal 5 2 3 2 2 2 7" xfId="8121"/>
    <cellStyle name="Normal 5 2 3 2 2 2 7 2" xfId="22513"/>
    <cellStyle name="Normal 5 2 3 2 2 2 7 2 2" xfId="51248"/>
    <cellStyle name="Normal 5 2 3 2 2 2 7 3" xfId="36924"/>
    <cellStyle name="Normal 5 2 3 2 2 2 8" xfId="15350"/>
    <cellStyle name="Normal 5 2 3 2 2 2 8 2" xfId="44086"/>
    <cellStyle name="Normal 5 2 3 2 2 2 9" xfId="29762"/>
    <cellStyle name="Normal 5 2 3 2 2 3" xfId="818"/>
    <cellStyle name="Normal 5 2 3 2 2 3 2" xfId="1267"/>
    <cellStyle name="Normal 5 2 3 2 2 3 2 2" xfId="2250"/>
    <cellStyle name="Normal 5 2 3 2 2 3 2 2 2" xfId="4042"/>
    <cellStyle name="Normal 5 2 3 2 2 3 2 2 2 2" xfId="7701"/>
    <cellStyle name="Normal 5 2 3 2 2 3 2 2 2 2 2" xfId="14961"/>
    <cellStyle name="Normal 5 2 3 2 2 3 2 2 2 2 2 2" xfId="29339"/>
    <cellStyle name="Normal 5 2 3 2 2 3 2 2 2 2 2 2 2" xfId="58073"/>
    <cellStyle name="Normal 5 2 3 2 2 3 2 2 2 2 2 3" xfId="43749"/>
    <cellStyle name="Normal 5 2 3 2 2 3 2 2 2 2 3" xfId="22176"/>
    <cellStyle name="Normal 5 2 3 2 2 3 2 2 2 2 3 2" xfId="50911"/>
    <cellStyle name="Normal 5 2 3 2 2 3 2 2 2 2 4" xfId="36587"/>
    <cellStyle name="Normal 5 2 3 2 2 3 2 2 2 3" xfId="11374"/>
    <cellStyle name="Normal 5 2 3 2 2 3 2 2 2 3 2" xfId="25757"/>
    <cellStyle name="Normal 5 2 3 2 2 3 2 2 2 3 2 2" xfId="54492"/>
    <cellStyle name="Normal 5 2 3 2 2 3 2 2 2 3 3" xfId="40168"/>
    <cellStyle name="Normal 5 2 3 2 2 3 2 2 2 4" xfId="18594"/>
    <cellStyle name="Normal 5 2 3 2 2 3 2 2 2 4 2" xfId="47330"/>
    <cellStyle name="Normal 5 2 3 2 2 3 2 2 2 5" xfId="33006"/>
    <cellStyle name="Normal 5 2 3 2 2 3 2 2 3" xfId="5911"/>
    <cellStyle name="Normal 5 2 3 2 2 3 2 2 3 2" xfId="13171"/>
    <cellStyle name="Normal 5 2 3 2 2 3 2 2 3 2 2" xfId="27549"/>
    <cellStyle name="Normal 5 2 3 2 2 3 2 2 3 2 2 2" xfId="56283"/>
    <cellStyle name="Normal 5 2 3 2 2 3 2 2 3 2 3" xfId="41959"/>
    <cellStyle name="Normal 5 2 3 2 2 3 2 2 3 3" xfId="20386"/>
    <cellStyle name="Normal 5 2 3 2 2 3 2 2 3 3 2" xfId="49121"/>
    <cellStyle name="Normal 5 2 3 2 2 3 2 2 3 4" xfId="34797"/>
    <cellStyle name="Normal 5 2 3 2 2 3 2 2 4" xfId="9584"/>
    <cellStyle name="Normal 5 2 3 2 2 3 2 2 4 2" xfId="23967"/>
    <cellStyle name="Normal 5 2 3 2 2 3 2 2 4 2 2" xfId="52702"/>
    <cellStyle name="Normal 5 2 3 2 2 3 2 2 4 3" xfId="38378"/>
    <cellStyle name="Normal 5 2 3 2 2 3 2 2 5" xfId="16804"/>
    <cellStyle name="Normal 5 2 3 2 2 3 2 2 5 2" xfId="45540"/>
    <cellStyle name="Normal 5 2 3 2 2 3 2 2 6" xfId="31216"/>
    <cellStyle name="Normal 5 2 3 2 2 3 2 3" xfId="3146"/>
    <cellStyle name="Normal 5 2 3 2 2 3 2 3 2" xfId="6806"/>
    <cellStyle name="Normal 5 2 3 2 2 3 2 3 2 2" xfId="14066"/>
    <cellStyle name="Normal 5 2 3 2 2 3 2 3 2 2 2" xfId="28444"/>
    <cellStyle name="Normal 5 2 3 2 2 3 2 3 2 2 2 2" xfId="57178"/>
    <cellStyle name="Normal 5 2 3 2 2 3 2 3 2 2 3" xfId="42854"/>
    <cellStyle name="Normal 5 2 3 2 2 3 2 3 2 3" xfId="21281"/>
    <cellStyle name="Normal 5 2 3 2 2 3 2 3 2 3 2" xfId="50016"/>
    <cellStyle name="Normal 5 2 3 2 2 3 2 3 2 4" xfId="35692"/>
    <cellStyle name="Normal 5 2 3 2 2 3 2 3 3" xfId="10479"/>
    <cellStyle name="Normal 5 2 3 2 2 3 2 3 3 2" xfId="24862"/>
    <cellStyle name="Normal 5 2 3 2 2 3 2 3 3 2 2" xfId="53597"/>
    <cellStyle name="Normal 5 2 3 2 2 3 2 3 3 3" xfId="39273"/>
    <cellStyle name="Normal 5 2 3 2 2 3 2 3 4" xfId="17699"/>
    <cellStyle name="Normal 5 2 3 2 2 3 2 3 4 2" xfId="46435"/>
    <cellStyle name="Normal 5 2 3 2 2 3 2 3 5" xfId="32111"/>
    <cellStyle name="Normal 5 2 3 2 2 3 2 4" xfId="5011"/>
    <cellStyle name="Normal 5 2 3 2 2 3 2 4 2" xfId="12276"/>
    <cellStyle name="Normal 5 2 3 2 2 3 2 4 2 2" xfId="26654"/>
    <cellStyle name="Normal 5 2 3 2 2 3 2 4 2 2 2" xfId="55388"/>
    <cellStyle name="Normal 5 2 3 2 2 3 2 4 2 3" xfId="41064"/>
    <cellStyle name="Normal 5 2 3 2 2 3 2 4 3" xfId="19491"/>
    <cellStyle name="Normal 5 2 3 2 2 3 2 4 3 2" xfId="48226"/>
    <cellStyle name="Normal 5 2 3 2 2 3 2 4 4" xfId="33902"/>
    <cellStyle name="Normal 5 2 3 2 2 3 2 5" xfId="8683"/>
    <cellStyle name="Normal 5 2 3 2 2 3 2 5 2" xfId="23072"/>
    <cellStyle name="Normal 5 2 3 2 2 3 2 5 2 2" xfId="51807"/>
    <cellStyle name="Normal 5 2 3 2 2 3 2 5 3" xfId="37483"/>
    <cellStyle name="Normal 5 2 3 2 2 3 2 6" xfId="15909"/>
    <cellStyle name="Normal 5 2 3 2 2 3 2 6 2" xfId="44645"/>
    <cellStyle name="Normal 5 2 3 2 2 3 2 7" xfId="30321"/>
    <cellStyle name="Normal 5 2 3 2 2 3 3" xfId="1803"/>
    <cellStyle name="Normal 5 2 3 2 2 3 3 2" xfId="3595"/>
    <cellStyle name="Normal 5 2 3 2 2 3 3 2 2" xfId="7254"/>
    <cellStyle name="Normal 5 2 3 2 2 3 3 2 2 2" xfId="14514"/>
    <cellStyle name="Normal 5 2 3 2 2 3 3 2 2 2 2" xfId="28892"/>
    <cellStyle name="Normal 5 2 3 2 2 3 3 2 2 2 2 2" xfId="57626"/>
    <cellStyle name="Normal 5 2 3 2 2 3 3 2 2 2 3" xfId="43302"/>
    <cellStyle name="Normal 5 2 3 2 2 3 3 2 2 3" xfId="21729"/>
    <cellStyle name="Normal 5 2 3 2 2 3 3 2 2 3 2" xfId="50464"/>
    <cellStyle name="Normal 5 2 3 2 2 3 3 2 2 4" xfId="36140"/>
    <cellStyle name="Normal 5 2 3 2 2 3 3 2 3" xfId="10927"/>
    <cellStyle name="Normal 5 2 3 2 2 3 3 2 3 2" xfId="25310"/>
    <cellStyle name="Normal 5 2 3 2 2 3 3 2 3 2 2" xfId="54045"/>
    <cellStyle name="Normal 5 2 3 2 2 3 3 2 3 3" xfId="39721"/>
    <cellStyle name="Normal 5 2 3 2 2 3 3 2 4" xfId="18147"/>
    <cellStyle name="Normal 5 2 3 2 2 3 3 2 4 2" xfId="46883"/>
    <cellStyle name="Normal 5 2 3 2 2 3 3 2 5" xfId="32559"/>
    <cellStyle name="Normal 5 2 3 2 2 3 3 3" xfId="5464"/>
    <cellStyle name="Normal 5 2 3 2 2 3 3 3 2" xfId="12724"/>
    <cellStyle name="Normal 5 2 3 2 2 3 3 3 2 2" xfId="27102"/>
    <cellStyle name="Normal 5 2 3 2 2 3 3 3 2 2 2" xfId="55836"/>
    <cellStyle name="Normal 5 2 3 2 2 3 3 3 2 3" xfId="41512"/>
    <cellStyle name="Normal 5 2 3 2 2 3 3 3 3" xfId="19939"/>
    <cellStyle name="Normal 5 2 3 2 2 3 3 3 3 2" xfId="48674"/>
    <cellStyle name="Normal 5 2 3 2 2 3 3 3 4" xfId="34350"/>
    <cellStyle name="Normal 5 2 3 2 2 3 3 4" xfId="9137"/>
    <cellStyle name="Normal 5 2 3 2 2 3 3 4 2" xfId="23520"/>
    <cellStyle name="Normal 5 2 3 2 2 3 3 4 2 2" xfId="52255"/>
    <cellStyle name="Normal 5 2 3 2 2 3 3 4 3" xfId="37931"/>
    <cellStyle name="Normal 5 2 3 2 2 3 3 5" xfId="16357"/>
    <cellStyle name="Normal 5 2 3 2 2 3 3 5 2" xfId="45093"/>
    <cellStyle name="Normal 5 2 3 2 2 3 3 6" xfId="30769"/>
    <cellStyle name="Normal 5 2 3 2 2 3 4" xfId="2699"/>
    <cellStyle name="Normal 5 2 3 2 2 3 4 2" xfId="6359"/>
    <cellStyle name="Normal 5 2 3 2 2 3 4 2 2" xfId="13619"/>
    <cellStyle name="Normal 5 2 3 2 2 3 4 2 2 2" xfId="27997"/>
    <cellStyle name="Normal 5 2 3 2 2 3 4 2 2 2 2" xfId="56731"/>
    <cellStyle name="Normal 5 2 3 2 2 3 4 2 2 3" xfId="42407"/>
    <cellStyle name="Normal 5 2 3 2 2 3 4 2 3" xfId="20834"/>
    <cellStyle name="Normal 5 2 3 2 2 3 4 2 3 2" xfId="49569"/>
    <cellStyle name="Normal 5 2 3 2 2 3 4 2 4" xfId="35245"/>
    <cellStyle name="Normal 5 2 3 2 2 3 4 3" xfId="10032"/>
    <cellStyle name="Normal 5 2 3 2 2 3 4 3 2" xfId="24415"/>
    <cellStyle name="Normal 5 2 3 2 2 3 4 3 2 2" xfId="53150"/>
    <cellStyle name="Normal 5 2 3 2 2 3 4 3 3" xfId="38826"/>
    <cellStyle name="Normal 5 2 3 2 2 3 4 4" xfId="17252"/>
    <cellStyle name="Normal 5 2 3 2 2 3 4 4 2" xfId="45988"/>
    <cellStyle name="Normal 5 2 3 2 2 3 4 5" xfId="31664"/>
    <cellStyle name="Normal 5 2 3 2 2 3 5" xfId="4563"/>
    <cellStyle name="Normal 5 2 3 2 2 3 5 2" xfId="11829"/>
    <cellStyle name="Normal 5 2 3 2 2 3 5 2 2" xfId="26207"/>
    <cellStyle name="Normal 5 2 3 2 2 3 5 2 2 2" xfId="54941"/>
    <cellStyle name="Normal 5 2 3 2 2 3 5 2 3" xfId="40617"/>
    <cellStyle name="Normal 5 2 3 2 2 3 5 3" xfId="19044"/>
    <cellStyle name="Normal 5 2 3 2 2 3 5 3 2" xfId="47779"/>
    <cellStyle name="Normal 5 2 3 2 2 3 5 4" xfId="33455"/>
    <cellStyle name="Normal 5 2 3 2 2 3 6" xfId="8236"/>
    <cellStyle name="Normal 5 2 3 2 2 3 6 2" xfId="22625"/>
    <cellStyle name="Normal 5 2 3 2 2 3 6 2 2" xfId="51360"/>
    <cellStyle name="Normal 5 2 3 2 2 3 6 3" xfId="37036"/>
    <cellStyle name="Normal 5 2 3 2 2 3 7" xfId="15462"/>
    <cellStyle name="Normal 5 2 3 2 2 3 7 2" xfId="44198"/>
    <cellStyle name="Normal 5 2 3 2 2 3 8" xfId="29874"/>
    <cellStyle name="Normal 5 2 3 2 2 4" xfId="1043"/>
    <cellStyle name="Normal 5 2 3 2 2 4 2" xfId="2026"/>
    <cellStyle name="Normal 5 2 3 2 2 4 2 2" xfId="3818"/>
    <cellStyle name="Normal 5 2 3 2 2 4 2 2 2" xfId="7477"/>
    <cellStyle name="Normal 5 2 3 2 2 4 2 2 2 2" xfId="14737"/>
    <cellStyle name="Normal 5 2 3 2 2 4 2 2 2 2 2" xfId="29115"/>
    <cellStyle name="Normal 5 2 3 2 2 4 2 2 2 2 2 2" xfId="57849"/>
    <cellStyle name="Normal 5 2 3 2 2 4 2 2 2 2 3" xfId="43525"/>
    <cellStyle name="Normal 5 2 3 2 2 4 2 2 2 3" xfId="21952"/>
    <cellStyle name="Normal 5 2 3 2 2 4 2 2 2 3 2" xfId="50687"/>
    <cellStyle name="Normal 5 2 3 2 2 4 2 2 2 4" xfId="36363"/>
    <cellStyle name="Normal 5 2 3 2 2 4 2 2 3" xfId="11150"/>
    <cellStyle name="Normal 5 2 3 2 2 4 2 2 3 2" xfId="25533"/>
    <cellStyle name="Normal 5 2 3 2 2 4 2 2 3 2 2" xfId="54268"/>
    <cellStyle name="Normal 5 2 3 2 2 4 2 2 3 3" xfId="39944"/>
    <cellStyle name="Normal 5 2 3 2 2 4 2 2 4" xfId="18370"/>
    <cellStyle name="Normal 5 2 3 2 2 4 2 2 4 2" xfId="47106"/>
    <cellStyle name="Normal 5 2 3 2 2 4 2 2 5" xfId="32782"/>
    <cellStyle name="Normal 5 2 3 2 2 4 2 3" xfId="5687"/>
    <cellStyle name="Normal 5 2 3 2 2 4 2 3 2" xfId="12947"/>
    <cellStyle name="Normal 5 2 3 2 2 4 2 3 2 2" xfId="27325"/>
    <cellStyle name="Normal 5 2 3 2 2 4 2 3 2 2 2" xfId="56059"/>
    <cellStyle name="Normal 5 2 3 2 2 4 2 3 2 3" xfId="41735"/>
    <cellStyle name="Normal 5 2 3 2 2 4 2 3 3" xfId="20162"/>
    <cellStyle name="Normal 5 2 3 2 2 4 2 3 3 2" xfId="48897"/>
    <cellStyle name="Normal 5 2 3 2 2 4 2 3 4" xfId="34573"/>
    <cellStyle name="Normal 5 2 3 2 2 4 2 4" xfId="9360"/>
    <cellStyle name="Normal 5 2 3 2 2 4 2 4 2" xfId="23743"/>
    <cellStyle name="Normal 5 2 3 2 2 4 2 4 2 2" xfId="52478"/>
    <cellStyle name="Normal 5 2 3 2 2 4 2 4 3" xfId="38154"/>
    <cellStyle name="Normal 5 2 3 2 2 4 2 5" xfId="16580"/>
    <cellStyle name="Normal 5 2 3 2 2 4 2 5 2" xfId="45316"/>
    <cellStyle name="Normal 5 2 3 2 2 4 2 6" xfId="30992"/>
    <cellStyle name="Normal 5 2 3 2 2 4 3" xfId="2922"/>
    <cellStyle name="Normal 5 2 3 2 2 4 3 2" xfId="6582"/>
    <cellStyle name="Normal 5 2 3 2 2 4 3 2 2" xfId="13842"/>
    <cellStyle name="Normal 5 2 3 2 2 4 3 2 2 2" xfId="28220"/>
    <cellStyle name="Normal 5 2 3 2 2 4 3 2 2 2 2" xfId="56954"/>
    <cellStyle name="Normal 5 2 3 2 2 4 3 2 2 3" xfId="42630"/>
    <cellStyle name="Normal 5 2 3 2 2 4 3 2 3" xfId="21057"/>
    <cellStyle name="Normal 5 2 3 2 2 4 3 2 3 2" xfId="49792"/>
    <cellStyle name="Normal 5 2 3 2 2 4 3 2 4" xfId="35468"/>
    <cellStyle name="Normal 5 2 3 2 2 4 3 3" xfId="10255"/>
    <cellStyle name="Normal 5 2 3 2 2 4 3 3 2" xfId="24638"/>
    <cellStyle name="Normal 5 2 3 2 2 4 3 3 2 2" xfId="53373"/>
    <cellStyle name="Normal 5 2 3 2 2 4 3 3 3" xfId="39049"/>
    <cellStyle name="Normal 5 2 3 2 2 4 3 4" xfId="17475"/>
    <cellStyle name="Normal 5 2 3 2 2 4 3 4 2" xfId="46211"/>
    <cellStyle name="Normal 5 2 3 2 2 4 3 5" xfId="31887"/>
    <cellStyle name="Normal 5 2 3 2 2 4 4" xfId="4787"/>
    <cellStyle name="Normal 5 2 3 2 2 4 4 2" xfId="12052"/>
    <cellStyle name="Normal 5 2 3 2 2 4 4 2 2" xfId="26430"/>
    <cellStyle name="Normal 5 2 3 2 2 4 4 2 2 2" xfId="55164"/>
    <cellStyle name="Normal 5 2 3 2 2 4 4 2 3" xfId="40840"/>
    <cellStyle name="Normal 5 2 3 2 2 4 4 3" xfId="19267"/>
    <cellStyle name="Normal 5 2 3 2 2 4 4 3 2" xfId="48002"/>
    <cellStyle name="Normal 5 2 3 2 2 4 4 4" xfId="33678"/>
    <cellStyle name="Normal 5 2 3 2 2 4 5" xfId="8459"/>
    <cellStyle name="Normal 5 2 3 2 2 4 5 2" xfId="22848"/>
    <cellStyle name="Normal 5 2 3 2 2 4 5 2 2" xfId="51583"/>
    <cellStyle name="Normal 5 2 3 2 2 4 5 3" xfId="37259"/>
    <cellStyle name="Normal 5 2 3 2 2 4 6" xfId="15685"/>
    <cellStyle name="Normal 5 2 3 2 2 4 6 2" xfId="44421"/>
    <cellStyle name="Normal 5 2 3 2 2 4 7" xfId="30097"/>
    <cellStyle name="Normal 5 2 3 2 2 5" xfId="1567"/>
    <cellStyle name="Normal 5 2 3 2 2 5 2" xfId="3371"/>
    <cellStyle name="Normal 5 2 3 2 2 5 2 2" xfId="7030"/>
    <cellStyle name="Normal 5 2 3 2 2 5 2 2 2" xfId="14290"/>
    <cellStyle name="Normal 5 2 3 2 2 5 2 2 2 2" xfId="28668"/>
    <cellStyle name="Normal 5 2 3 2 2 5 2 2 2 2 2" xfId="57402"/>
    <cellStyle name="Normal 5 2 3 2 2 5 2 2 2 3" xfId="43078"/>
    <cellStyle name="Normal 5 2 3 2 2 5 2 2 3" xfId="21505"/>
    <cellStyle name="Normal 5 2 3 2 2 5 2 2 3 2" xfId="50240"/>
    <cellStyle name="Normal 5 2 3 2 2 5 2 2 4" xfId="35916"/>
    <cellStyle name="Normal 5 2 3 2 2 5 2 3" xfId="10703"/>
    <cellStyle name="Normal 5 2 3 2 2 5 2 3 2" xfId="25086"/>
    <cellStyle name="Normal 5 2 3 2 2 5 2 3 2 2" xfId="53821"/>
    <cellStyle name="Normal 5 2 3 2 2 5 2 3 3" xfId="39497"/>
    <cellStyle name="Normal 5 2 3 2 2 5 2 4" xfId="17923"/>
    <cellStyle name="Normal 5 2 3 2 2 5 2 4 2" xfId="46659"/>
    <cellStyle name="Normal 5 2 3 2 2 5 2 5" xfId="32335"/>
    <cellStyle name="Normal 5 2 3 2 2 5 3" xfId="5240"/>
    <cellStyle name="Normal 5 2 3 2 2 5 3 2" xfId="12500"/>
    <cellStyle name="Normal 5 2 3 2 2 5 3 2 2" xfId="26878"/>
    <cellStyle name="Normal 5 2 3 2 2 5 3 2 2 2" xfId="55612"/>
    <cellStyle name="Normal 5 2 3 2 2 5 3 2 3" xfId="41288"/>
    <cellStyle name="Normal 5 2 3 2 2 5 3 3" xfId="19715"/>
    <cellStyle name="Normal 5 2 3 2 2 5 3 3 2" xfId="48450"/>
    <cellStyle name="Normal 5 2 3 2 2 5 3 4" xfId="34126"/>
    <cellStyle name="Normal 5 2 3 2 2 5 4" xfId="8913"/>
    <cellStyle name="Normal 5 2 3 2 2 5 4 2" xfId="23296"/>
    <cellStyle name="Normal 5 2 3 2 2 5 4 2 2" xfId="52031"/>
    <cellStyle name="Normal 5 2 3 2 2 5 4 3" xfId="37707"/>
    <cellStyle name="Normal 5 2 3 2 2 5 5" xfId="16133"/>
    <cellStyle name="Normal 5 2 3 2 2 5 5 2" xfId="44869"/>
    <cellStyle name="Normal 5 2 3 2 2 5 6" xfId="30545"/>
    <cellStyle name="Normal 5 2 3 2 2 6" xfId="2475"/>
    <cellStyle name="Normal 5 2 3 2 2 6 2" xfId="6135"/>
    <cellStyle name="Normal 5 2 3 2 2 6 2 2" xfId="13395"/>
    <cellStyle name="Normal 5 2 3 2 2 6 2 2 2" xfId="27773"/>
    <cellStyle name="Normal 5 2 3 2 2 6 2 2 2 2" xfId="56507"/>
    <cellStyle name="Normal 5 2 3 2 2 6 2 2 3" xfId="42183"/>
    <cellStyle name="Normal 5 2 3 2 2 6 2 3" xfId="20610"/>
    <cellStyle name="Normal 5 2 3 2 2 6 2 3 2" xfId="49345"/>
    <cellStyle name="Normal 5 2 3 2 2 6 2 4" xfId="35021"/>
    <cellStyle name="Normal 5 2 3 2 2 6 3" xfId="9808"/>
    <cellStyle name="Normal 5 2 3 2 2 6 3 2" xfId="24191"/>
    <cellStyle name="Normal 5 2 3 2 2 6 3 2 2" xfId="52926"/>
    <cellStyle name="Normal 5 2 3 2 2 6 3 3" xfId="38602"/>
    <cellStyle name="Normal 5 2 3 2 2 6 4" xfId="17028"/>
    <cellStyle name="Normal 5 2 3 2 2 6 4 2" xfId="45764"/>
    <cellStyle name="Normal 5 2 3 2 2 6 5" xfId="31440"/>
    <cellStyle name="Normal 5 2 3 2 2 7" xfId="4334"/>
    <cellStyle name="Normal 5 2 3 2 2 7 2" xfId="11604"/>
    <cellStyle name="Normal 5 2 3 2 2 7 2 2" xfId="25983"/>
    <cellStyle name="Normal 5 2 3 2 2 7 2 2 2" xfId="54717"/>
    <cellStyle name="Normal 5 2 3 2 2 7 2 3" xfId="40393"/>
    <cellStyle name="Normal 5 2 3 2 2 7 3" xfId="18820"/>
    <cellStyle name="Normal 5 2 3 2 2 7 3 2" xfId="47555"/>
    <cellStyle name="Normal 5 2 3 2 2 7 4" xfId="33231"/>
    <cellStyle name="Normal 5 2 3 2 2 8" xfId="8003"/>
    <cellStyle name="Normal 5 2 3 2 2 8 2" xfId="22401"/>
    <cellStyle name="Normal 5 2 3 2 2 8 2 2" xfId="51136"/>
    <cellStyle name="Normal 5 2 3 2 2 8 3" xfId="36812"/>
    <cellStyle name="Normal 5 2 3 2 2 9" xfId="15238"/>
    <cellStyle name="Normal 5 2 3 2 2 9 2" xfId="43974"/>
    <cellStyle name="Normal 5 2 3 2 3" xfId="599"/>
    <cellStyle name="Normal 5 2 3 2 3 2" xfId="876"/>
    <cellStyle name="Normal 5 2 3 2 3 2 2" xfId="1323"/>
    <cellStyle name="Normal 5 2 3 2 3 2 2 2" xfId="2306"/>
    <cellStyle name="Normal 5 2 3 2 3 2 2 2 2" xfId="4098"/>
    <cellStyle name="Normal 5 2 3 2 3 2 2 2 2 2" xfId="7757"/>
    <cellStyle name="Normal 5 2 3 2 3 2 2 2 2 2 2" xfId="15017"/>
    <cellStyle name="Normal 5 2 3 2 3 2 2 2 2 2 2 2" xfId="29395"/>
    <cellStyle name="Normal 5 2 3 2 3 2 2 2 2 2 2 2 2" xfId="58129"/>
    <cellStyle name="Normal 5 2 3 2 3 2 2 2 2 2 2 3" xfId="43805"/>
    <cellStyle name="Normal 5 2 3 2 3 2 2 2 2 2 3" xfId="22232"/>
    <cellStyle name="Normal 5 2 3 2 3 2 2 2 2 2 3 2" xfId="50967"/>
    <cellStyle name="Normal 5 2 3 2 3 2 2 2 2 2 4" xfId="36643"/>
    <cellStyle name="Normal 5 2 3 2 3 2 2 2 2 3" xfId="11430"/>
    <cellStyle name="Normal 5 2 3 2 3 2 2 2 2 3 2" xfId="25813"/>
    <cellStyle name="Normal 5 2 3 2 3 2 2 2 2 3 2 2" xfId="54548"/>
    <cellStyle name="Normal 5 2 3 2 3 2 2 2 2 3 3" xfId="40224"/>
    <cellStyle name="Normal 5 2 3 2 3 2 2 2 2 4" xfId="18650"/>
    <cellStyle name="Normal 5 2 3 2 3 2 2 2 2 4 2" xfId="47386"/>
    <cellStyle name="Normal 5 2 3 2 3 2 2 2 2 5" xfId="33062"/>
    <cellStyle name="Normal 5 2 3 2 3 2 2 2 3" xfId="5967"/>
    <cellStyle name="Normal 5 2 3 2 3 2 2 2 3 2" xfId="13227"/>
    <cellStyle name="Normal 5 2 3 2 3 2 2 2 3 2 2" xfId="27605"/>
    <cellStyle name="Normal 5 2 3 2 3 2 2 2 3 2 2 2" xfId="56339"/>
    <cellStyle name="Normal 5 2 3 2 3 2 2 2 3 2 3" xfId="42015"/>
    <cellStyle name="Normal 5 2 3 2 3 2 2 2 3 3" xfId="20442"/>
    <cellStyle name="Normal 5 2 3 2 3 2 2 2 3 3 2" xfId="49177"/>
    <cellStyle name="Normal 5 2 3 2 3 2 2 2 3 4" xfId="34853"/>
    <cellStyle name="Normal 5 2 3 2 3 2 2 2 4" xfId="9640"/>
    <cellStyle name="Normal 5 2 3 2 3 2 2 2 4 2" xfId="24023"/>
    <cellStyle name="Normal 5 2 3 2 3 2 2 2 4 2 2" xfId="52758"/>
    <cellStyle name="Normal 5 2 3 2 3 2 2 2 4 3" xfId="38434"/>
    <cellStyle name="Normal 5 2 3 2 3 2 2 2 5" xfId="16860"/>
    <cellStyle name="Normal 5 2 3 2 3 2 2 2 5 2" xfId="45596"/>
    <cellStyle name="Normal 5 2 3 2 3 2 2 2 6" xfId="31272"/>
    <cellStyle name="Normal 5 2 3 2 3 2 2 3" xfId="3202"/>
    <cellStyle name="Normal 5 2 3 2 3 2 2 3 2" xfId="6862"/>
    <cellStyle name="Normal 5 2 3 2 3 2 2 3 2 2" xfId="14122"/>
    <cellStyle name="Normal 5 2 3 2 3 2 2 3 2 2 2" xfId="28500"/>
    <cellStyle name="Normal 5 2 3 2 3 2 2 3 2 2 2 2" xfId="57234"/>
    <cellStyle name="Normal 5 2 3 2 3 2 2 3 2 2 3" xfId="42910"/>
    <cellStyle name="Normal 5 2 3 2 3 2 2 3 2 3" xfId="21337"/>
    <cellStyle name="Normal 5 2 3 2 3 2 2 3 2 3 2" xfId="50072"/>
    <cellStyle name="Normal 5 2 3 2 3 2 2 3 2 4" xfId="35748"/>
    <cellStyle name="Normal 5 2 3 2 3 2 2 3 3" xfId="10535"/>
    <cellStyle name="Normal 5 2 3 2 3 2 2 3 3 2" xfId="24918"/>
    <cellStyle name="Normal 5 2 3 2 3 2 2 3 3 2 2" xfId="53653"/>
    <cellStyle name="Normal 5 2 3 2 3 2 2 3 3 3" xfId="39329"/>
    <cellStyle name="Normal 5 2 3 2 3 2 2 3 4" xfId="17755"/>
    <cellStyle name="Normal 5 2 3 2 3 2 2 3 4 2" xfId="46491"/>
    <cellStyle name="Normal 5 2 3 2 3 2 2 3 5" xfId="32167"/>
    <cellStyle name="Normal 5 2 3 2 3 2 2 4" xfId="5067"/>
    <cellStyle name="Normal 5 2 3 2 3 2 2 4 2" xfId="12332"/>
    <cellStyle name="Normal 5 2 3 2 3 2 2 4 2 2" xfId="26710"/>
    <cellStyle name="Normal 5 2 3 2 3 2 2 4 2 2 2" xfId="55444"/>
    <cellStyle name="Normal 5 2 3 2 3 2 2 4 2 3" xfId="41120"/>
    <cellStyle name="Normal 5 2 3 2 3 2 2 4 3" xfId="19547"/>
    <cellStyle name="Normal 5 2 3 2 3 2 2 4 3 2" xfId="48282"/>
    <cellStyle name="Normal 5 2 3 2 3 2 2 4 4" xfId="33958"/>
    <cellStyle name="Normal 5 2 3 2 3 2 2 5" xfId="8739"/>
    <cellStyle name="Normal 5 2 3 2 3 2 2 5 2" xfId="23128"/>
    <cellStyle name="Normal 5 2 3 2 3 2 2 5 2 2" xfId="51863"/>
    <cellStyle name="Normal 5 2 3 2 3 2 2 5 3" xfId="37539"/>
    <cellStyle name="Normal 5 2 3 2 3 2 2 6" xfId="15965"/>
    <cellStyle name="Normal 5 2 3 2 3 2 2 6 2" xfId="44701"/>
    <cellStyle name="Normal 5 2 3 2 3 2 2 7" xfId="30377"/>
    <cellStyle name="Normal 5 2 3 2 3 2 3" xfId="1859"/>
    <cellStyle name="Normal 5 2 3 2 3 2 3 2" xfId="3651"/>
    <cellStyle name="Normal 5 2 3 2 3 2 3 2 2" xfId="7310"/>
    <cellStyle name="Normal 5 2 3 2 3 2 3 2 2 2" xfId="14570"/>
    <cellStyle name="Normal 5 2 3 2 3 2 3 2 2 2 2" xfId="28948"/>
    <cellStyle name="Normal 5 2 3 2 3 2 3 2 2 2 2 2" xfId="57682"/>
    <cellStyle name="Normal 5 2 3 2 3 2 3 2 2 2 3" xfId="43358"/>
    <cellStyle name="Normal 5 2 3 2 3 2 3 2 2 3" xfId="21785"/>
    <cellStyle name="Normal 5 2 3 2 3 2 3 2 2 3 2" xfId="50520"/>
    <cellStyle name="Normal 5 2 3 2 3 2 3 2 2 4" xfId="36196"/>
    <cellStyle name="Normal 5 2 3 2 3 2 3 2 3" xfId="10983"/>
    <cellStyle name="Normal 5 2 3 2 3 2 3 2 3 2" xfId="25366"/>
    <cellStyle name="Normal 5 2 3 2 3 2 3 2 3 2 2" xfId="54101"/>
    <cellStyle name="Normal 5 2 3 2 3 2 3 2 3 3" xfId="39777"/>
    <cellStyle name="Normal 5 2 3 2 3 2 3 2 4" xfId="18203"/>
    <cellStyle name="Normal 5 2 3 2 3 2 3 2 4 2" xfId="46939"/>
    <cellStyle name="Normal 5 2 3 2 3 2 3 2 5" xfId="32615"/>
    <cellStyle name="Normal 5 2 3 2 3 2 3 3" xfId="5520"/>
    <cellStyle name="Normal 5 2 3 2 3 2 3 3 2" xfId="12780"/>
    <cellStyle name="Normal 5 2 3 2 3 2 3 3 2 2" xfId="27158"/>
    <cellStyle name="Normal 5 2 3 2 3 2 3 3 2 2 2" xfId="55892"/>
    <cellStyle name="Normal 5 2 3 2 3 2 3 3 2 3" xfId="41568"/>
    <cellStyle name="Normal 5 2 3 2 3 2 3 3 3" xfId="19995"/>
    <cellStyle name="Normal 5 2 3 2 3 2 3 3 3 2" xfId="48730"/>
    <cellStyle name="Normal 5 2 3 2 3 2 3 3 4" xfId="34406"/>
    <cellStyle name="Normal 5 2 3 2 3 2 3 4" xfId="9193"/>
    <cellStyle name="Normal 5 2 3 2 3 2 3 4 2" xfId="23576"/>
    <cellStyle name="Normal 5 2 3 2 3 2 3 4 2 2" xfId="52311"/>
    <cellStyle name="Normal 5 2 3 2 3 2 3 4 3" xfId="37987"/>
    <cellStyle name="Normal 5 2 3 2 3 2 3 5" xfId="16413"/>
    <cellStyle name="Normal 5 2 3 2 3 2 3 5 2" xfId="45149"/>
    <cellStyle name="Normal 5 2 3 2 3 2 3 6" xfId="30825"/>
    <cellStyle name="Normal 5 2 3 2 3 2 4" xfId="2755"/>
    <cellStyle name="Normal 5 2 3 2 3 2 4 2" xfId="6415"/>
    <cellStyle name="Normal 5 2 3 2 3 2 4 2 2" xfId="13675"/>
    <cellStyle name="Normal 5 2 3 2 3 2 4 2 2 2" xfId="28053"/>
    <cellStyle name="Normal 5 2 3 2 3 2 4 2 2 2 2" xfId="56787"/>
    <cellStyle name="Normal 5 2 3 2 3 2 4 2 2 3" xfId="42463"/>
    <cellStyle name="Normal 5 2 3 2 3 2 4 2 3" xfId="20890"/>
    <cellStyle name="Normal 5 2 3 2 3 2 4 2 3 2" xfId="49625"/>
    <cellStyle name="Normal 5 2 3 2 3 2 4 2 4" xfId="35301"/>
    <cellStyle name="Normal 5 2 3 2 3 2 4 3" xfId="10088"/>
    <cellStyle name="Normal 5 2 3 2 3 2 4 3 2" xfId="24471"/>
    <cellStyle name="Normal 5 2 3 2 3 2 4 3 2 2" xfId="53206"/>
    <cellStyle name="Normal 5 2 3 2 3 2 4 3 3" xfId="38882"/>
    <cellStyle name="Normal 5 2 3 2 3 2 4 4" xfId="17308"/>
    <cellStyle name="Normal 5 2 3 2 3 2 4 4 2" xfId="46044"/>
    <cellStyle name="Normal 5 2 3 2 3 2 4 5" xfId="31720"/>
    <cellStyle name="Normal 5 2 3 2 3 2 5" xfId="4620"/>
    <cellStyle name="Normal 5 2 3 2 3 2 5 2" xfId="11885"/>
    <cellStyle name="Normal 5 2 3 2 3 2 5 2 2" xfId="26263"/>
    <cellStyle name="Normal 5 2 3 2 3 2 5 2 2 2" xfId="54997"/>
    <cellStyle name="Normal 5 2 3 2 3 2 5 2 3" xfId="40673"/>
    <cellStyle name="Normal 5 2 3 2 3 2 5 3" xfId="19100"/>
    <cellStyle name="Normal 5 2 3 2 3 2 5 3 2" xfId="47835"/>
    <cellStyle name="Normal 5 2 3 2 3 2 5 4" xfId="33511"/>
    <cellStyle name="Normal 5 2 3 2 3 2 6" xfId="8292"/>
    <cellStyle name="Normal 5 2 3 2 3 2 6 2" xfId="22681"/>
    <cellStyle name="Normal 5 2 3 2 3 2 6 2 2" xfId="51416"/>
    <cellStyle name="Normal 5 2 3 2 3 2 6 3" xfId="37092"/>
    <cellStyle name="Normal 5 2 3 2 3 2 7" xfId="15518"/>
    <cellStyle name="Normal 5 2 3 2 3 2 7 2" xfId="44254"/>
    <cellStyle name="Normal 5 2 3 2 3 2 8" xfId="29930"/>
    <cellStyle name="Normal 5 2 3 2 3 3" xfId="1099"/>
    <cellStyle name="Normal 5 2 3 2 3 3 2" xfId="2082"/>
    <cellStyle name="Normal 5 2 3 2 3 3 2 2" xfId="3874"/>
    <cellStyle name="Normal 5 2 3 2 3 3 2 2 2" xfId="7533"/>
    <cellStyle name="Normal 5 2 3 2 3 3 2 2 2 2" xfId="14793"/>
    <cellStyle name="Normal 5 2 3 2 3 3 2 2 2 2 2" xfId="29171"/>
    <cellStyle name="Normal 5 2 3 2 3 3 2 2 2 2 2 2" xfId="57905"/>
    <cellStyle name="Normal 5 2 3 2 3 3 2 2 2 2 3" xfId="43581"/>
    <cellStyle name="Normal 5 2 3 2 3 3 2 2 2 3" xfId="22008"/>
    <cellStyle name="Normal 5 2 3 2 3 3 2 2 2 3 2" xfId="50743"/>
    <cellStyle name="Normal 5 2 3 2 3 3 2 2 2 4" xfId="36419"/>
    <cellStyle name="Normal 5 2 3 2 3 3 2 2 3" xfId="11206"/>
    <cellStyle name="Normal 5 2 3 2 3 3 2 2 3 2" xfId="25589"/>
    <cellStyle name="Normal 5 2 3 2 3 3 2 2 3 2 2" xfId="54324"/>
    <cellStyle name="Normal 5 2 3 2 3 3 2 2 3 3" xfId="40000"/>
    <cellStyle name="Normal 5 2 3 2 3 3 2 2 4" xfId="18426"/>
    <cellStyle name="Normal 5 2 3 2 3 3 2 2 4 2" xfId="47162"/>
    <cellStyle name="Normal 5 2 3 2 3 3 2 2 5" xfId="32838"/>
    <cellStyle name="Normal 5 2 3 2 3 3 2 3" xfId="5743"/>
    <cellStyle name="Normal 5 2 3 2 3 3 2 3 2" xfId="13003"/>
    <cellStyle name="Normal 5 2 3 2 3 3 2 3 2 2" xfId="27381"/>
    <cellStyle name="Normal 5 2 3 2 3 3 2 3 2 2 2" xfId="56115"/>
    <cellStyle name="Normal 5 2 3 2 3 3 2 3 2 3" xfId="41791"/>
    <cellStyle name="Normal 5 2 3 2 3 3 2 3 3" xfId="20218"/>
    <cellStyle name="Normal 5 2 3 2 3 3 2 3 3 2" xfId="48953"/>
    <cellStyle name="Normal 5 2 3 2 3 3 2 3 4" xfId="34629"/>
    <cellStyle name="Normal 5 2 3 2 3 3 2 4" xfId="9416"/>
    <cellStyle name="Normal 5 2 3 2 3 3 2 4 2" xfId="23799"/>
    <cellStyle name="Normal 5 2 3 2 3 3 2 4 2 2" xfId="52534"/>
    <cellStyle name="Normal 5 2 3 2 3 3 2 4 3" xfId="38210"/>
    <cellStyle name="Normal 5 2 3 2 3 3 2 5" xfId="16636"/>
    <cellStyle name="Normal 5 2 3 2 3 3 2 5 2" xfId="45372"/>
    <cellStyle name="Normal 5 2 3 2 3 3 2 6" xfId="31048"/>
    <cellStyle name="Normal 5 2 3 2 3 3 3" xfId="2978"/>
    <cellStyle name="Normal 5 2 3 2 3 3 3 2" xfId="6638"/>
    <cellStyle name="Normal 5 2 3 2 3 3 3 2 2" xfId="13898"/>
    <cellStyle name="Normal 5 2 3 2 3 3 3 2 2 2" xfId="28276"/>
    <cellStyle name="Normal 5 2 3 2 3 3 3 2 2 2 2" xfId="57010"/>
    <cellStyle name="Normal 5 2 3 2 3 3 3 2 2 3" xfId="42686"/>
    <cellStyle name="Normal 5 2 3 2 3 3 3 2 3" xfId="21113"/>
    <cellStyle name="Normal 5 2 3 2 3 3 3 2 3 2" xfId="49848"/>
    <cellStyle name="Normal 5 2 3 2 3 3 3 2 4" xfId="35524"/>
    <cellStyle name="Normal 5 2 3 2 3 3 3 3" xfId="10311"/>
    <cellStyle name="Normal 5 2 3 2 3 3 3 3 2" xfId="24694"/>
    <cellStyle name="Normal 5 2 3 2 3 3 3 3 2 2" xfId="53429"/>
    <cellStyle name="Normal 5 2 3 2 3 3 3 3 3" xfId="39105"/>
    <cellStyle name="Normal 5 2 3 2 3 3 3 4" xfId="17531"/>
    <cellStyle name="Normal 5 2 3 2 3 3 3 4 2" xfId="46267"/>
    <cellStyle name="Normal 5 2 3 2 3 3 3 5" xfId="31943"/>
    <cellStyle name="Normal 5 2 3 2 3 3 4" xfId="4843"/>
    <cellStyle name="Normal 5 2 3 2 3 3 4 2" xfId="12108"/>
    <cellStyle name="Normal 5 2 3 2 3 3 4 2 2" xfId="26486"/>
    <cellStyle name="Normal 5 2 3 2 3 3 4 2 2 2" xfId="55220"/>
    <cellStyle name="Normal 5 2 3 2 3 3 4 2 3" xfId="40896"/>
    <cellStyle name="Normal 5 2 3 2 3 3 4 3" xfId="19323"/>
    <cellStyle name="Normal 5 2 3 2 3 3 4 3 2" xfId="48058"/>
    <cellStyle name="Normal 5 2 3 2 3 3 4 4" xfId="33734"/>
    <cellStyle name="Normal 5 2 3 2 3 3 5" xfId="8515"/>
    <cellStyle name="Normal 5 2 3 2 3 3 5 2" xfId="22904"/>
    <cellStyle name="Normal 5 2 3 2 3 3 5 2 2" xfId="51639"/>
    <cellStyle name="Normal 5 2 3 2 3 3 5 3" xfId="37315"/>
    <cellStyle name="Normal 5 2 3 2 3 3 6" xfId="15741"/>
    <cellStyle name="Normal 5 2 3 2 3 3 6 2" xfId="44477"/>
    <cellStyle name="Normal 5 2 3 2 3 3 7" xfId="30153"/>
    <cellStyle name="Normal 5 2 3 2 3 4" xfId="1631"/>
    <cellStyle name="Normal 5 2 3 2 3 4 2" xfId="3427"/>
    <cellStyle name="Normal 5 2 3 2 3 4 2 2" xfId="7086"/>
    <cellStyle name="Normal 5 2 3 2 3 4 2 2 2" xfId="14346"/>
    <cellStyle name="Normal 5 2 3 2 3 4 2 2 2 2" xfId="28724"/>
    <cellStyle name="Normal 5 2 3 2 3 4 2 2 2 2 2" xfId="57458"/>
    <cellStyle name="Normal 5 2 3 2 3 4 2 2 2 3" xfId="43134"/>
    <cellStyle name="Normal 5 2 3 2 3 4 2 2 3" xfId="21561"/>
    <cellStyle name="Normal 5 2 3 2 3 4 2 2 3 2" xfId="50296"/>
    <cellStyle name="Normal 5 2 3 2 3 4 2 2 4" xfId="35972"/>
    <cellStyle name="Normal 5 2 3 2 3 4 2 3" xfId="10759"/>
    <cellStyle name="Normal 5 2 3 2 3 4 2 3 2" xfId="25142"/>
    <cellStyle name="Normal 5 2 3 2 3 4 2 3 2 2" xfId="53877"/>
    <cellStyle name="Normal 5 2 3 2 3 4 2 3 3" xfId="39553"/>
    <cellStyle name="Normal 5 2 3 2 3 4 2 4" xfId="17979"/>
    <cellStyle name="Normal 5 2 3 2 3 4 2 4 2" xfId="46715"/>
    <cellStyle name="Normal 5 2 3 2 3 4 2 5" xfId="32391"/>
    <cellStyle name="Normal 5 2 3 2 3 4 3" xfId="5296"/>
    <cellStyle name="Normal 5 2 3 2 3 4 3 2" xfId="12556"/>
    <cellStyle name="Normal 5 2 3 2 3 4 3 2 2" xfId="26934"/>
    <cellStyle name="Normal 5 2 3 2 3 4 3 2 2 2" xfId="55668"/>
    <cellStyle name="Normal 5 2 3 2 3 4 3 2 3" xfId="41344"/>
    <cellStyle name="Normal 5 2 3 2 3 4 3 3" xfId="19771"/>
    <cellStyle name="Normal 5 2 3 2 3 4 3 3 2" xfId="48506"/>
    <cellStyle name="Normal 5 2 3 2 3 4 3 4" xfId="34182"/>
    <cellStyle name="Normal 5 2 3 2 3 4 4" xfId="8969"/>
    <cellStyle name="Normal 5 2 3 2 3 4 4 2" xfId="23352"/>
    <cellStyle name="Normal 5 2 3 2 3 4 4 2 2" xfId="52087"/>
    <cellStyle name="Normal 5 2 3 2 3 4 4 3" xfId="37763"/>
    <cellStyle name="Normal 5 2 3 2 3 4 5" xfId="16189"/>
    <cellStyle name="Normal 5 2 3 2 3 4 5 2" xfId="44925"/>
    <cellStyle name="Normal 5 2 3 2 3 4 6" xfId="30601"/>
    <cellStyle name="Normal 5 2 3 2 3 5" xfId="2531"/>
    <cellStyle name="Normal 5 2 3 2 3 5 2" xfId="6191"/>
    <cellStyle name="Normal 5 2 3 2 3 5 2 2" xfId="13451"/>
    <cellStyle name="Normal 5 2 3 2 3 5 2 2 2" xfId="27829"/>
    <cellStyle name="Normal 5 2 3 2 3 5 2 2 2 2" xfId="56563"/>
    <cellStyle name="Normal 5 2 3 2 3 5 2 2 3" xfId="42239"/>
    <cellStyle name="Normal 5 2 3 2 3 5 2 3" xfId="20666"/>
    <cellStyle name="Normal 5 2 3 2 3 5 2 3 2" xfId="49401"/>
    <cellStyle name="Normal 5 2 3 2 3 5 2 4" xfId="35077"/>
    <cellStyle name="Normal 5 2 3 2 3 5 3" xfId="9864"/>
    <cellStyle name="Normal 5 2 3 2 3 5 3 2" xfId="24247"/>
    <cellStyle name="Normal 5 2 3 2 3 5 3 2 2" xfId="52982"/>
    <cellStyle name="Normal 5 2 3 2 3 5 3 3" xfId="38658"/>
    <cellStyle name="Normal 5 2 3 2 3 5 4" xfId="17084"/>
    <cellStyle name="Normal 5 2 3 2 3 5 4 2" xfId="45820"/>
    <cellStyle name="Normal 5 2 3 2 3 5 5" xfId="31496"/>
    <cellStyle name="Normal 5 2 3 2 3 6" xfId="4394"/>
    <cellStyle name="Normal 5 2 3 2 3 6 2" xfId="11661"/>
    <cellStyle name="Normal 5 2 3 2 3 6 2 2" xfId="26039"/>
    <cellStyle name="Normal 5 2 3 2 3 6 2 2 2" xfId="54773"/>
    <cellStyle name="Normal 5 2 3 2 3 6 2 3" xfId="40449"/>
    <cellStyle name="Normal 5 2 3 2 3 6 3" xfId="18876"/>
    <cellStyle name="Normal 5 2 3 2 3 6 3 2" xfId="47611"/>
    <cellStyle name="Normal 5 2 3 2 3 6 4" xfId="33287"/>
    <cellStyle name="Normal 5 2 3 2 3 7" xfId="8065"/>
    <cellStyle name="Normal 5 2 3 2 3 7 2" xfId="22457"/>
    <cellStyle name="Normal 5 2 3 2 3 7 2 2" xfId="51192"/>
    <cellStyle name="Normal 5 2 3 2 3 7 3" xfId="36868"/>
    <cellStyle name="Normal 5 2 3 2 3 8" xfId="15294"/>
    <cellStyle name="Normal 5 2 3 2 3 8 2" xfId="44030"/>
    <cellStyle name="Normal 5 2 3 2 3 9" xfId="29706"/>
    <cellStyle name="Normal 5 2 3 2 4" xfId="761"/>
    <cellStyle name="Normal 5 2 3 2 4 2" xfId="1211"/>
    <cellStyle name="Normal 5 2 3 2 4 2 2" xfId="2194"/>
    <cellStyle name="Normal 5 2 3 2 4 2 2 2" xfId="3986"/>
    <cellStyle name="Normal 5 2 3 2 4 2 2 2 2" xfId="7645"/>
    <cellStyle name="Normal 5 2 3 2 4 2 2 2 2 2" xfId="14905"/>
    <cellStyle name="Normal 5 2 3 2 4 2 2 2 2 2 2" xfId="29283"/>
    <cellStyle name="Normal 5 2 3 2 4 2 2 2 2 2 2 2" xfId="58017"/>
    <cellStyle name="Normal 5 2 3 2 4 2 2 2 2 2 3" xfId="43693"/>
    <cellStyle name="Normal 5 2 3 2 4 2 2 2 2 3" xfId="22120"/>
    <cellStyle name="Normal 5 2 3 2 4 2 2 2 2 3 2" xfId="50855"/>
    <cellStyle name="Normal 5 2 3 2 4 2 2 2 2 4" xfId="36531"/>
    <cellStyle name="Normal 5 2 3 2 4 2 2 2 3" xfId="11318"/>
    <cellStyle name="Normal 5 2 3 2 4 2 2 2 3 2" xfId="25701"/>
    <cellStyle name="Normal 5 2 3 2 4 2 2 2 3 2 2" xfId="54436"/>
    <cellStyle name="Normal 5 2 3 2 4 2 2 2 3 3" xfId="40112"/>
    <cellStyle name="Normal 5 2 3 2 4 2 2 2 4" xfId="18538"/>
    <cellStyle name="Normal 5 2 3 2 4 2 2 2 4 2" xfId="47274"/>
    <cellStyle name="Normal 5 2 3 2 4 2 2 2 5" xfId="32950"/>
    <cellStyle name="Normal 5 2 3 2 4 2 2 3" xfId="5855"/>
    <cellStyle name="Normal 5 2 3 2 4 2 2 3 2" xfId="13115"/>
    <cellStyle name="Normal 5 2 3 2 4 2 2 3 2 2" xfId="27493"/>
    <cellStyle name="Normal 5 2 3 2 4 2 2 3 2 2 2" xfId="56227"/>
    <cellStyle name="Normal 5 2 3 2 4 2 2 3 2 3" xfId="41903"/>
    <cellStyle name="Normal 5 2 3 2 4 2 2 3 3" xfId="20330"/>
    <cellStyle name="Normal 5 2 3 2 4 2 2 3 3 2" xfId="49065"/>
    <cellStyle name="Normal 5 2 3 2 4 2 2 3 4" xfId="34741"/>
    <cellStyle name="Normal 5 2 3 2 4 2 2 4" xfId="9528"/>
    <cellStyle name="Normal 5 2 3 2 4 2 2 4 2" xfId="23911"/>
    <cellStyle name="Normal 5 2 3 2 4 2 2 4 2 2" xfId="52646"/>
    <cellStyle name="Normal 5 2 3 2 4 2 2 4 3" xfId="38322"/>
    <cellStyle name="Normal 5 2 3 2 4 2 2 5" xfId="16748"/>
    <cellStyle name="Normal 5 2 3 2 4 2 2 5 2" xfId="45484"/>
    <cellStyle name="Normal 5 2 3 2 4 2 2 6" xfId="31160"/>
    <cellStyle name="Normal 5 2 3 2 4 2 3" xfId="3090"/>
    <cellStyle name="Normal 5 2 3 2 4 2 3 2" xfId="6750"/>
    <cellStyle name="Normal 5 2 3 2 4 2 3 2 2" xfId="14010"/>
    <cellStyle name="Normal 5 2 3 2 4 2 3 2 2 2" xfId="28388"/>
    <cellStyle name="Normal 5 2 3 2 4 2 3 2 2 2 2" xfId="57122"/>
    <cellStyle name="Normal 5 2 3 2 4 2 3 2 2 3" xfId="42798"/>
    <cellStyle name="Normal 5 2 3 2 4 2 3 2 3" xfId="21225"/>
    <cellStyle name="Normal 5 2 3 2 4 2 3 2 3 2" xfId="49960"/>
    <cellStyle name="Normal 5 2 3 2 4 2 3 2 4" xfId="35636"/>
    <cellStyle name="Normal 5 2 3 2 4 2 3 3" xfId="10423"/>
    <cellStyle name="Normal 5 2 3 2 4 2 3 3 2" xfId="24806"/>
    <cellStyle name="Normal 5 2 3 2 4 2 3 3 2 2" xfId="53541"/>
    <cellStyle name="Normal 5 2 3 2 4 2 3 3 3" xfId="39217"/>
    <cellStyle name="Normal 5 2 3 2 4 2 3 4" xfId="17643"/>
    <cellStyle name="Normal 5 2 3 2 4 2 3 4 2" xfId="46379"/>
    <cellStyle name="Normal 5 2 3 2 4 2 3 5" xfId="32055"/>
    <cellStyle name="Normal 5 2 3 2 4 2 4" xfId="4955"/>
    <cellStyle name="Normal 5 2 3 2 4 2 4 2" xfId="12220"/>
    <cellStyle name="Normal 5 2 3 2 4 2 4 2 2" xfId="26598"/>
    <cellStyle name="Normal 5 2 3 2 4 2 4 2 2 2" xfId="55332"/>
    <cellStyle name="Normal 5 2 3 2 4 2 4 2 3" xfId="41008"/>
    <cellStyle name="Normal 5 2 3 2 4 2 4 3" xfId="19435"/>
    <cellStyle name="Normal 5 2 3 2 4 2 4 3 2" xfId="48170"/>
    <cellStyle name="Normal 5 2 3 2 4 2 4 4" xfId="33846"/>
    <cellStyle name="Normal 5 2 3 2 4 2 5" xfId="8627"/>
    <cellStyle name="Normal 5 2 3 2 4 2 5 2" xfId="23016"/>
    <cellStyle name="Normal 5 2 3 2 4 2 5 2 2" xfId="51751"/>
    <cellStyle name="Normal 5 2 3 2 4 2 5 3" xfId="37427"/>
    <cellStyle name="Normal 5 2 3 2 4 2 6" xfId="15853"/>
    <cellStyle name="Normal 5 2 3 2 4 2 6 2" xfId="44589"/>
    <cellStyle name="Normal 5 2 3 2 4 2 7" xfId="30265"/>
    <cellStyle name="Normal 5 2 3 2 4 3" xfId="1747"/>
    <cellStyle name="Normal 5 2 3 2 4 3 2" xfId="3539"/>
    <cellStyle name="Normal 5 2 3 2 4 3 2 2" xfId="7198"/>
    <cellStyle name="Normal 5 2 3 2 4 3 2 2 2" xfId="14458"/>
    <cellStyle name="Normal 5 2 3 2 4 3 2 2 2 2" xfId="28836"/>
    <cellStyle name="Normal 5 2 3 2 4 3 2 2 2 2 2" xfId="57570"/>
    <cellStyle name="Normal 5 2 3 2 4 3 2 2 2 3" xfId="43246"/>
    <cellStyle name="Normal 5 2 3 2 4 3 2 2 3" xfId="21673"/>
    <cellStyle name="Normal 5 2 3 2 4 3 2 2 3 2" xfId="50408"/>
    <cellStyle name="Normal 5 2 3 2 4 3 2 2 4" xfId="36084"/>
    <cellStyle name="Normal 5 2 3 2 4 3 2 3" xfId="10871"/>
    <cellStyle name="Normal 5 2 3 2 4 3 2 3 2" xfId="25254"/>
    <cellStyle name="Normal 5 2 3 2 4 3 2 3 2 2" xfId="53989"/>
    <cellStyle name="Normal 5 2 3 2 4 3 2 3 3" xfId="39665"/>
    <cellStyle name="Normal 5 2 3 2 4 3 2 4" xfId="18091"/>
    <cellStyle name="Normal 5 2 3 2 4 3 2 4 2" xfId="46827"/>
    <cellStyle name="Normal 5 2 3 2 4 3 2 5" xfId="32503"/>
    <cellStyle name="Normal 5 2 3 2 4 3 3" xfId="5408"/>
    <cellStyle name="Normal 5 2 3 2 4 3 3 2" xfId="12668"/>
    <cellStyle name="Normal 5 2 3 2 4 3 3 2 2" xfId="27046"/>
    <cellStyle name="Normal 5 2 3 2 4 3 3 2 2 2" xfId="55780"/>
    <cellStyle name="Normal 5 2 3 2 4 3 3 2 3" xfId="41456"/>
    <cellStyle name="Normal 5 2 3 2 4 3 3 3" xfId="19883"/>
    <cellStyle name="Normal 5 2 3 2 4 3 3 3 2" xfId="48618"/>
    <cellStyle name="Normal 5 2 3 2 4 3 3 4" xfId="34294"/>
    <cellStyle name="Normal 5 2 3 2 4 3 4" xfId="9081"/>
    <cellStyle name="Normal 5 2 3 2 4 3 4 2" xfId="23464"/>
    <cellStyle name="Normal 5 2 3 2 4 3 4 2 2" xfId="52199"/>
    <cellStyle name="Normal 5 2 3 2 4 3 4 3" xfId="37875"/>
    <cellStyle name="Normal 5 2 3 2 4 3 5" xfId="16301"/>
    <cellStyle name="Normal 5 2 3 2 4 3 5 2" xfId="45037"/>
    <cellStyle name="Normal 5 2 3 2 4 3 6" xfId="30713"/>
    <cellStyle name="Normal 5 2 3 2 4 4" xfId="2643"/>
    <cellStyle name="Normal 5 2 3 2 4 4 2" xfId="6303"/>
    <cellStyle name="Normal 5 2 3 2 4 4 2 2" xfId="13563"/>
    <cellStyle name="Normal 5 2 3 2 4 4 2 2 2" xfId="27941"/>
    <cellStyle name="Normal 5 2 3 2 4 4 2 2 2 2" xfId="56675"/>
    <cellStyle name="Normal 5 2 3 2 4 4 2 2 3" xfId="42351"/>
    <cellStyle name="Normal 5 2 3 2 4 4 2 3" xfId="20778"/>
    <cellStyle name="Normal 5 2 3 2 4 4 2 3 2" xfId="49513"/>
    <cellStyle name="Normal 5 2 3 2 4 4 2 4" xfId="35189"/>
    <cellStyle name="Normal 5 2 3 2 4 4 3" xfId="9976"/>
    <cellStyle name="Normal 5 2 3 2 4 4 3 2" xfId="24359"/>
    <cellStyle name="Normal 5 2 3 2 4 4 3 2 2" xfId="53094"/>
    <cellStyle name="Normal 5 2 3 2 4 4 3 3" xfId="38770"/>
    <cellStyle name="Normal 5 2 3 2 4 4 4" xfId="17196"/>
    <cellStyle name="Normal 5 2 3 2 4 4 4 2" xfId="45932"/>
    <cellStyle name="Normal 5 2 3 2 4 4 5" xfId="31608"/>
    <cellStyle name="Normal 5 2 3 2 4 5" xfId="4507"/>
    <cellStyle name="Normal 5 2 3 2 4 5 2" xfId="11773"/>
    <cellStyle name="Normal 5 2 3 2 4 5 2 2" xfId="26151"/>
    <cellStyle name="Normal 5 2 3 2 4 5 2 2 2" xfId="54885"/>
    <cellStyle name="Normal 5 2 3 2 4 5 2 3" xfId="40561"/>
    <cellStyle name="Normal 5 2 3 2 4 5 3" xfId="18988"/>
    <cellStyle name="Normal 5 2 3 2 4 5 3 2" xfId="47723"/>
    <cellStyle name="Normal 5 2 3 2 4 5 4" xfId="33399"/>
    <cellStyle name="Normal 5 2 3 2 4 6" xfId="8180"/>
    <cellStyle name="Normal 5 2 3 2 4 6 2" xfId="22569"/>
    <cellStyle name="Normal 5 2 3 2 4 6 2 2" xfId="51304"/>
    <cellStyle name="Normal 5 2 3 2 4 6 3" xfId="36980"/>
    <cellStyle name="Normal 5 2 3 2 4 7" xfId="15406"/>
    <cellStyle name="Normal 5 2 3 2 4 7 2" xfId="44142"/>
    <cellStyle name="Normal 5 2 3 2 4 8" xfId="29818"/>
    <cellStyle name="Normal 5 2 3 2 5" xfId="987"/>
    <cellStyle name="Normal 5 2 3 2 5 2" xfId="1970"/>
    <cellStyle name="Normal 5 2 3 2 5 2 2" xfId="3762"/>
    <cellStyle name="Normal 5 2 3 2 5 2 2 2" xfId="7421"/>
    <cellStyle name="Normal 5 2 3 2 5 2 2 2 2" xfId="14681"/>
    <cellStyle name="Normal 5 2 3 2 5 2 2 2 2 2" xfId="29059"/>
    <cellStyle name="Normal 5 2 3 2 5 2 2 2 2 2 2" xfId="57793"/>
    <cellStyle name="Normal 5 2 3 2 5 2 2 2 2 3" xfId="43469"/>
    <cellStyle name="Normal 5 2 3 2 5 2 2 2 3" xfId="21896"/>
    <cellStyle name="Normal 5 2 3 2 5 2 2 2 3 2" xfId="50631"/>
    <cellStyle name="Normal 5 2 3 2 5 2 2 2 4" xfId="36307"/>
    <cellStyle name="Normal 5 2 3 2 5 2 2 3" xfId="11094"/>
    <cellStyle name="Normal 5 2 3 2 5 2 2 3 2" xfId="25477"/>
    <cellStyle name="Normal 5 2 3 2 5 2 2 3 2 2" xfId="54212"/>
    <cellStyle name="Normal 5 2 3 2 5 2 2 3 3" xfId="39888"/>
    <cellStyle name="Normal 5 2 3 2 5 2 2 4" xfId="18314"/>
    <cellStyle name="Normal 5 2 3 2 5 2 2 4 2" xfId="47050"/>
    <cellStyle name="Normal 5 2 3 2 5 2 2 5" xfId="32726"/>
    <cellStyle name="Normal 5 2 3 2 5 2 3" xfId="5631"/>
    <cellStyle name="Normal 5 2 3 2 5 2 3 2" xfId="12891"/>
    <cellStyle name="Normal 5 2 3 2 5 2 3 2 2" xfId="27269"/>
    <cellStyle name="Normal 5 2 3 2 5 2 3 2 2 2" xfId="56003"/>
    <cellStyle name="Normal 5 2 3 2 5 2 3 2 3" xfId="41679"/>
    <cellStyle name="Normal 5 2 3 2 5 2 3 3" xfId="20106"/>
    <cellStyle name="Normal 5 2 3 2 5 2 3 3 2" xfId="48841"/>
    <cellStyle name="Normal 5 2 3 2 5 2 3 4" xfId="34517"/>
    <cellStyle name="Normal 5 2 3 2 5 2 4" xfId="9304"/>
    <cellStyle name="Normal 5 2 3 2 5 2 4 2" xfId="23687"/>
    <cellStyle name="Normal 5 2 3 2 5 2 4 2 2" xfId="52422"/>
    <cellStyle name="Normal 5 2 3 2 5 2 4 3" xfId="38098"/>
    <cellStyle name="Normal 5 2 3 2 5 2 5" xfId="16524"/>
    <cellStyle name="Normal 5 2 3 2 5 2 5 2" xfId="45260"/>
    <cellStyle name="Normal 5 2 3 2 5 2 6" xfId="30936"/>
    <cellStyle name="Normal 5 2 3 2 5 3" xfId="2866"/>
    <cellStyle name="Normal 5 2 3 2 5 3 2" xfId="6526"/>
    <cellStyle name="Normal 5 2 3 2 5 3 2 2" xfId="13786"/>
    <cellStyle name="Normal 5 2 3 2 5 3 2 2 2" xfId="28164"/>
    <cellStyle name="Normal 5 2 3 2 5 3 2 2 2 2" xfId="56898"/>
    <cellStyle name="Normal 5 2 3 2 5 3 2 2 3" xfId="42574"/>
    <cellStyle name="Normal 5 2 3 2 5 3 2 3" xfId="21001"/>
    <cellStyle name="Normal 5 2 3 2 5 3 2 3 2" xfId="49736"/>
    <cellStyle name="Normal 5 2 3 2 5 3 2 4" xfId="35412"/>
    <cellStyle name="Normal 5 2 3 2 5 3 3" xfId="10199"/>
    <cellStyle name="Normal 5 2 3 2 5 3 3 2" xfId="24582"/>
    <cellStyle name="Normal 5 2 3 2 5 3 3 2 2" xfId="53317"/>
    <cellStyle name="Normal 5 2 3 2 5 3 3 3" xfId="38993"/>
    <cellStyle name="Normal 5 2 3 2 5 3 4" xfId="17419"/>
    <cellStyle name="Normal 5 2 3 2 5 3 4 2" xfId="46155"/>
    <cellStyle name="Normal 5 2 3 2 5 3 5" xfId="31831"/>
    <cellStyle name="Normal 5 2 3 2 5 4" xfId="4731"/>
    <cellStyle name="Normal 5 2 3 2 5 4 2" xfId="11996"/>
    <cellStyle name="Normal 5 2 3 2 5 4 2 2" xfId="26374"/>
    <cellStyle name="Normal 5 2 3 2 5 4 2 2 2" xfId="55108"/>
    <cellStyle name="Normal 5 2 3 2 5 4 2 3" xfId="40784"/>
    <cellStyle name="Normal 5 2 3 2 5 4 3" xfId="19211"/>
    <cellStyle name="Normal 5 2 3 2 5 4 3 2" xfId="47946"/>
    <cellStyle name="Normal 5 2 3 2 5 4 4" xfId="33622"/>
    <cellStyle name="Normal 5 2 3 2 5 5" xfId="8403"/>
    <cellStyle name="Normal 5 2 3 2 5 5 2" xfId="22792"/>
    <cellStyle name="Normal 5 2 3 2 5 5 2 2" xfId="51527"/>
    <cellStyle name="Normal 5 2 3 2 5 5 3" xfId="37203"/>
    <cellStyle name="Normal 5 2 3 2 5 6" xfId="15629"/>
    <cellStyle name="Normal 5 2 3 2 5 6 2" xfId="44365"/>
    <cellStyle name="Normal 5 2 3 2 5 7" xfId="30041"/>
    <cellStyle name="Normal 5 2 3 2 6" xfId="1506"/>
    <cellStyle name="Normal 5 2 3 2 6 2" xfId="3315"/>
    <cellStyle name="Normal 5 2 3 2 6 2 2" xfId="6974"/>
    <cellStyle name="Normal 5 2 3 2 6 2 2 2" xfId="14234"/>
    <cellStyle name="Normal 5 2 3 2 6 2 2 2 2" xfId="28612"/>
    <cellStyle name="Normal 5 2 3 2 6 2 2 2 2 2" xfId="57346"/>
    <cellStyle name="Normal 5 2 3 2 6 2 2 2 3" xfId="43022"/>
    <cellStyle name="Normal 5 2 3 2 6 2 2 3" xfId="21449"/>
    <cellStyle name="Normal 5 2 3 2 6 2 2 3 2" xfId="50184"/>
    <cellStyle name="Normal 5 2 3 2 6 2 2 4" xfId="35860"/>
    <cellStyle name="Normal 5 2 3 2 6 2 3" xfId="10647"/>
    <cellStyle name="Normal 5 2 3 2 6 2 3 2" xfId="25030"/>
    <cellStyle name="Normal 5 2 3 2 6 2 3 2 2" xfId="53765"/>
    <cellStyle name="Normal 5 2 3 2 6 2 3 3" xfId="39441"/>
    <cellStyle name="Normal 5 2 3 2 6 2 4" xfId="17867"/>
    <cellStyle name="Normal 5 2 3 2 6 2 4 2" xfId="46603"/>
    <cellStyle name="Normal 5 2 3 2 6 2 5" xfId="32279"/>
    <cellStyle name="Normal 5 2 3 2 6 3" xfId="5183"/>
    <cellStyle name="Normal 5 2 3 2 6 3 2" xfId="12444"/>
    <cellStyle name="Normal 5 2 3 2 6 3 2 2" xfId="26822"/>
    <cellStyle name="Normal 5 2 3 2 6 3 2 2 2" xfId="55556"/>
    <cellStyle name="Normal 5 2 3 2 6 3 2 3" xfId="41232"/>
    <cellStyle name="Normal 5 2 3 2 6 3 3" xfId="19659"/>
    <cellStyle name="Normal 5 2 3 2 6 3 3 2" xfId="48394"/>
    <cellStyle name="Normal 5 2 3 2 6 3 4" xfId="34070"/>
    <cellStyle name="Normal 5 2 3 2 6 4" xfId="8857"/>
    <cellStyle name="Normal 5 2 3 2 6 4 2" xfId="23240"/>
    <cellStyle name="Normal 5 2 3 2 6 4 2 2" xfId="51975"/>
    <cellStyle name="Normal 5 2 3 2 6 4 3" xfId="37651"/>
    <cellStyle name="Normal 5 2 3 2 6 5" xfId="16077"/>
    <cellStyle name="Normal 5 2 3 2 6 5 2" xfId="44813"/>
    <cellStyle name="Normal 5 2 3 2 6 6" xfId="30489"/>
    <cellStyle name="Normal 5 2 3 2 7" xfId="2419"/>
    <cellStyle name="Normal 5 2 3 2 7 2" xfId="6079"/>
    <cellStyle name="Normal 5 2 3 2 7 2 2" xfId="13339"/>
    <cellStyle name="Normal 5 2 3 2 7 2 2 2" xfId="27717"/>
    <cellStyle name="Normal 5 2 3 2 7 2 2 2 2" xfId="56451"/>
    <cellStyle name="Normal 5 2 3 2 7 2 2 3" xfId="42127"/>
    <cellStyle name="Normal 5 2 3 2 7 2 3" xfId="20554"/>
    <cellStyle name="Normal 5 2 3 2 7 2 3 2" xfId="49289"/>
    <cellStyle name="Normal 5 2 3 2 7 2 4" xfId="34965"/>
    <cellStyle name="Normal 5 2 3 2 7 3" xfId="9752"/>
    <cellStyle name="Normal 5 2 3 2 7 3 2" xfId="24135"/>
    <cellStyle name="Normal 5 2 3 2 7 3 2 2" xfId="52870"/>
    <cellStyle name="Normal 5 2 3 2 7 3 3" xfId="38546"/>
    <cellStyle name="Normal 5 2 3 2 7 4" xfId="16972"/>
    <cellStyle name="Normal 5 2 3 2 7 4 2" xfId="45708"/>
    <cellStyle name="Normal 5 2 3 2 7 5" xfId="31384"/>
    <cellStyle name="Normal 5 2 3 2 8" xfId="4276"/>
    <cellStyle name="Normal 5 2 3 2 8 2" xfId="11548"/>
    <cellStyle name="Normal 5 2 3 2 8 2 2" xfId="25927"/>
    <cellStyle name="Normal 5 2 3 2 8 2 2 2" xfId="54661"/>
    <cellStyle name="Normal 5 2 3 2 8 2 3" xfId="40337"/>
    <cellStyle name="Normal 5 2 3 2 8 3" xfId="18764"/>
    <cellStyle name="Normal 5 2 3 2 8 3 2" xfId="47499"/>
    <cellStyle name="Normal 5 2 3 2 8 4" xfId="33175"/>
    <cellStyle name="Normal 5 2 3 2 9" xfId="7944"/>
    <cellStyle name="Normal 5 2 3 2 9 2" xfId="22345"/>
    <cellStyle name="Normal 5 2 3 2 9 2 2" xfId="51080"/>
    <cellStyle name="Normal 5 2 3 2 9 3" xfId="36756"/>
    <cellStyle name="Normal 5 2 3 3" xfId="432"/>
    <cellStyle name="Normal 5 2 3 3 10" xfId="29622"/>
    <cellStyle name="Normal 5 2 3 3 2" xfId="632"/>
    <cellStyle name="Normal 5 2 3 3 2 2" xfId="904"/>
    <cellStyle name="Normal 5 2 3 3 2 2 2" xfId="1351"/>
    <cellStyle name="Normal 5 2 3 3 2 2 2 2" xfId="2334"/>
    <cellStyle name="Normal 5 2 3 3 2 2 2 2 2" xfId="4126"/>
    <cellStyle name="Normal 5 2 3 3 2 2 2 2 2 2" xfId="7785"/>
    <cellStyle name="Normal 5 2 3 3 2 2 2 2 2 2 2" xfId="15045"/>
    <cellStyle name="Normal 5 2 3 3 2 2 2 2 2 2 2 2" xfId="29423"/>
    <cellStyle name="Normal 5 2 3 3 2 2 2 2 2 2 2 2 2" xfId="58157"/>
    <cellStyle name="Normal 5 2 3 3 2 2 2 2 2 2 2 3" xfId="43833"/>
    <cellStyle name="Normal 5 2 3 3 2 2 2 2 2 2 3" xfId="22260"/>
    <cellStyle name="Normal 5 2 3 3 2 2 2 2 2 2 3 2" xfId="50995"/>
    <cellStyle name="Normal 5 2 3 3 2 2 2 2 2 2 4" xfId="36671"/>
    <cellStyle name="Normal 5 2 3 3 2 2 2 2 2 3" xfId="11458"/>
    <cellStyle name="Normal 5 2 3 3 2 2 2 2 2 3 2" xfId="25841"/>
    <cellStyle name="Normal 5 2 3 3 2 2 2 2 2 3 2 2" xfId="54576"/>
    <cellStyle name="Normal 5 2 3 3 2 2 2 2 2 3 3" xfId="40252"/>
    <cellStyle name="Normal 5 2 3 3 2 2 2 2 2 4" xfId="18678"/>
    <cellStyle name="Normal 5 2 3 3 2 2 2 2 2 4 2" xfId="47414"/>
    <cellStyle name="Normal 5 2 3 3 2 2 2 2 2 5" xfId="33090"/>
    <cellStyle name="Normal 5 2 3 3 2 2 2 2 3" xfId="5995"/>
    <cellStyle name="Normal 5 2 3 3 2 2 2 2 3 2" xfId="13255"/>
    <cellStyle name="Normal 5 2 3 3 2 2 2 2 3 2 2" xfId="27633"/>
    <cellStyle name="Normal 5 2 3 3 2 2 2 2 3 2 2 2" xfId="56367"/>
    <cellStyle name="Normal 5 2 3 3 2 2 2 2 3 2 3" xfId="42043"/>
    <cellStyle name="Normal 5 2 3 3 2 2 2 2 3 3" xfId="20470"/>
    <cellStyle name="Normal 5 2 3 3 2 2 2 2 3 3 2" xfId="49205"/>
    <cellStyle name="Normal 5 2 3 3 2 2 2 2 3 4" xfId="34881"/>
    <cellStyle name="Normal 5 2 3 3 2 2 2 2 4" xfId="9668"/>
    <cellStyle name="Normal 5 2 3 3 2 2 2 2 4 2" xfId="24051"/>
    <cellStyle name="Normal 5 2 3 3 2 2 2 2 4 2 2" xfId="52786"/>
    <cellStyle name="Normal 5 2 3 3 2 2 2 2 4 3" xfId="38462"/>
    <cellStyle name="Normal 5 2 3 3 2 2 2 2 5" xfId="16888"/>
    <cellStyle name="Normal 5 2 3 3 2 2 2 2 5 2" xfId="45624"/>
    <cellStyle name="Normal 5 2 3 3 2 2 2 2 6" xfId="31300"/>
    <cellStyle name="Normal 5 2 3 3 2 2 2 3" xfId="3230"/>
    <cellStyle name="Normal 5 2 3 3 2 2 2 3 2" xfId="6890"/>
    <cellStyle name="Normal 5 2 3 3 2 2 2 3 2 2" xfId="14150"/>
    <cellStyle name="Normal 5 2 3 3 2 2 2 3 2 2 2" xfId="28528"/>
    <cellStyle name="Normal 5 2 3 3 2 2 2 3 2 2 2 2" xfId="57262"/>
    <cellStyle name="Normal 5 2 3 3 2 2 2 3 2 2 3" xfId="42938"/>
    <cellStyle name="Normal 5 2 3 3 2 2 2 3 2 3" xfId="21365"/>
    <cellStyle name="Normal 5 2 3 3 2 2 2 3 2 3 2" xfId="50100"/>
    <cellStyle name="Normal 5 2 3 3 2 2 2 3 2 4" xfId="35776"/>
    <cellStyle name="Normal 5 2 3 3 2 2 2 3 3" xfId="10563"/>
    <cellStyle name="Normal 5 2 3 3 2 2 2 3 3 2" xfId="24946"/>
    <cellStyle name="Normal 5 2 3 3 2 2 2 3 3 2 2" xfId="53681"/>
    <cellStyle name="Normal 5 2 3 3 2 2 2 3 3 3" xfId="39357"/>
    <cellStyle name="Normal 5 2 3 3 2 2 2 3 4" xfId="17783"/>
    <cellStyle name="Normal 5 2 3 3 2 2 2 3 4 2" xfId="46519"/>
    <cellStyle name="Normal 5 2 3 3 2 2 2 3 5" xfId="32195"/>
    <cellStyle name="Normal 5 2 3 3 2 2 2 4" xfId="5095"/>
    <cellStyle name="Normal 5 2 3 3 2 2 2 4 2" xfId="12360"/>
    <cellStyle name="Normal 5 2 3 3 2 2 2 4 2 2" xfId="26738"/>
    <cellStyle name="Normal 5 2 3 3 2 2 2 4 2 2 2" xfId="55472"/>
    <cellStyle name="Normal 5 2 3 3 2 2 2 4 2 3" xfId="41148"/>
    <cellStyle name="Normal 5 2 3 3 2 2 2 4 3" xfId="19575"/>
    <cellStyle name="Normal 5 2 3 3 2 2 2 4 3 2" xfId="48310"/>
    <cellStyle name="Normal 5 2 3 3 2 2 2 4 4" xfId="33986"/>
    <cellStyle name="Normal 5 2 3 3 2 2 2 5" xfId="8767"/>
    <cellStyle name="Normal 5 2 3 3 2 2 2 5 2" xfId="23156"/>
    <cellStyle name="Normal 5 2 3 3 2 2 2 5 2 2" xfId="51891"/>
    <cellStyle name="Normal 5 2 3 3 2 2 2 5 3" xfId="37567"/>
    <cellStyle name="Normal 5 2 3 3 2 2 2 6" xfId="15993"/>
    <cellStyle name="Normal 5 2 3 3 2 2 2 6 2" xfId="44729"/>
    <cellStyle name="Normal 5 2 3 3 2 2 2 7" xfId="30405"/>
    <cellStyle name="Normal 5 2 3 3 2 2 3" xfId="1887"/>
    <cellStyle name="Normal 5 2 3 3 2 2 3 2" xfId="3679"/>
    <cellStyle name="Normal 5 2 3 3 2 2 3 2 2" xfId="7338"/>
    <cellStyle name="Normal 5 2 3 3 2 2 3 2 2 2" xfId="14598"/>
    <cellStyle name="Normal 5 2 3 3 2 2 3 2 2 2 2" xfId="28976"/>
    <cellStyle name="Normal 5 2 3 3 2 2 3 2 2 2 2 2" xfId="57710"/>
    <cellStyle name="Normal 5 2 3 3 2 2 3 2 2 2 3" xfId="43386"/>
    <cellStyle name="Normal 5 2 3 3 2 2 3 2 2 3" xfId="21813"/>
    <cellStyle name="Normal 5 2 3 3 2 2 3 2 2 3 2" xfId="50548"/>
    <cellStyle name="Normal 5 2 3 3 2 2 3 2 2 4" xfId="36224"/>
    <cellStyle name="Normal 5 2 3 3 2 2 3 2 3" xfId="11011"/>
    <cellStyle name="Normal 5 2 3 3 2 2 3 2 3 2" xfId="25394"/>
    <cellStyle name="Normal 5 2 3 3 2 2 3 2 3 2 2" xfId="54129"/>
    <cellStyle name="Normal 5 2 3 3 2 2 3 2 3 3" xfId="39805"/>
    <cellStyle name="Normal 5 2 3 3 2 2 3 2 4" xfId="18231"/>
    <cellStyle name="Normal 5 2 3 3 2 2 3 2 4 2" xfId="46967"/>
    <cellStyle name="Normal 5 2 3 3 2 2 3 2 5" xfId="32643"/>
    <cellStyle name="Normal 5 2 3 3 2 2 3 3" xfId="5548"/>
    <cellStyle name="Normal 5 2 3 3 2 2 3 3 2" xfId="12808"/>
    <cellStyle name="Normal 5 2 3 3 2 2 3 3 2 2" xfId="27186"/>
    <cellStyle name="Normal 5 2 3 3 2 2 3 3 2 2 2" xfId="55920"/>
    <cellStyle name="Normal 5 2 3 3 2 2 3 3 2 3" xfId="41596"/>
    <cellStyle name="Normal 5 2 3 3 2 2 3 3 3" xfId="20023"/>
    <cellStyle name="Normal 5 2 3 3 2 2 3 3 3 2" xfId="48758"/>
    <cellStyle name="Normal 5 2 3 3 2 2 3 3 4" xfId="34434"/>
    <cellStyle name="Normal 5 2 3 3 2 2 3 4" xfId="9221"/>
    <cellStyle name="Normal 5 2 3 3 2 2 3 4 2" xfId="23604"/>
    <cellStyle name="Normal 5 2 3 3 2 2 3 4 2 2" xfId="52339"/>
    <cellStyle name="Normal 5 2 3 3 2 2 3 4 3" xfId="38015"/>
    <cellStyle name="Normal 5 2 3 3 2 2 3 5" xfId="16441"/>
    <cellStyle name="Normal 5 2 3 3 2 2 3 5 2" xfId="45177"/>
    <cellStyle name="Normal 5 2 3 3 2 2 3 6" xfId="30853"/>
    <cellStyle name="Normal 5 2 3 3 2 2 4" xfId="2783"/>
    <cellStyle name="Normal 5 2 3 3 2 2 4 2" xfId="6443"/>
    <cellStyle name="Normal 5 2 3 3 2 2 4 2 2" xfId="13703"/>
    <cellStyle name="Normal 5 2 3 3 2 2 4 2 2 2" xfId="28081"/>
    <cellStyle name="Normal 5 2 3 3 2 2 4 2 2 2 2" xfId="56815"/>
    <cellStyle name="Normal 5 2 3 3 2 2 4 2 2 3" xfId="42491"/>
    <cellStyle name="Normal 5 2 3 3 2 2 4 2 3" xfId="20918"/>
    <cellStyle name="Normal 5 2 3 3 2 2 4 2 3 2" xfId="49653"/>
    <cellStyle name="Normal 5 2 3 3 2 2 4 2 4" xfId="35329"/>
    <cellStyle name="Normal 5 2 3 3 2 2 4 3" xfId="10116"/>
    <cellStyle name="Normal 5 2 3 3 2 2 4 3 2" xfId="24499"/>
    <cellStyle name="Normal 5 2 3 3 2 2 4 3 2 2" xfId="53234"/>
    <cellStyle name="Normal 5 2 3 3 2 2 4 3 3" xfId="38910"/>
    <cellStyle name="Normal 5 2 3 3 2 2 4 4" xfId="17336"/>
    <cellStyle name="Normal 5 2 3 3 2 2 4 4 2" xfId="46072"/>
    <cellStyle name="Normal 5 2 3 3 2 2 4 5" xfId="31748"/>
    <cellStyle name="Normal 5 2 3 3 2 2 5" xfId="4648"/>
    <cellStyle name="Normal 5 2 3 3 2 2 5 2" xfId="11913"/>
    <cellStyle name="Normal 5 2 3 3 2 2 5 2 2" xfId="26291"/>
    <cellStyle name="Normal 5 2 3 3 2 2 5 2 2 2" xfId="55025"/>
    <cellStyle name="Normal 5 2 3 3 2 2 5 2 3" xfId="40701"/>
    <cellStyle name="Normal 5 2 3 3 2 2 5 3" xfId="19128"/>
    <cellStyle name="Normal 5 2 3 3 2 2 5 3 2" xfId="47863"/>
    <cellStyle name="Normal 5 2 3 3 2 2 5 4" xfId="33539"/>
    <cellStyle name="Normal 5 2 3 3 2 2 6" xfId="8320"/>
    <cellStyle name="Normal 5 2 3 3 2 2 6 2" xfId="22709"/>
    <cellStyle name="Normal 5 2 3 3 2 2 6 2 2" xfId="51444"/>
    <cellStyle name="Normal 5 2 3 3 2 2 6 3" xfId="37120"/>
    <cellStyle name="Normal 5 2 3 3 2 2 7" xfId="15546"/>
    <cellStyle name="Normal 5 2 3 3 2 2 7 2" xfId="44282"/>
    <cellStyle name="Normal 5 2 3 3 2 2 8" xfId="29958"/>
    <cellStyle name="Normal 5 2 3 3 2 3" xfId="1127"/>
    <cellStyle name="Normal 5 2 3 3 2 3 2" xfId="2110"/>
    <cellStyle name="Normal 5 2 3 3 2 3 2 2" xfId="3902"/>
    <cellStyle name="Normal 5 2 3 3 2 3 2 2 2" xfId="7561"/>
    <cellStyle name="Normal 5 2 3 3 2 3 2 2 2 2" xfId="14821"/>
    <cellStyle name="Normal 5 2 3 3 2 3 2 2 2 2 2" xfId="29199"/>
    <cellStyle name="Normal 5 2 3 3 2 3 2 2 2 2 2 2" xfId="57933"/>
    <cellStyle name="Normal 5 2 3 3 2 3 2 2 2 2 3" xfId="43609"/>
    <cellStyle name="Normal 5 2 3 3 2 3 2 2 2 3" xfId="22036"/>
    <cellStyle name="Normal 5 2 3 3 2 3 2 2 2 3 2" xfId="50771"/>
    <cellStyle name="Normal 5 2 3 3 2 3 2 2 2 4" xfId="36447"/>
    <cellStyle name="Normal 5 2 3 3 2 3 2 2 3" xfId="11234"/>
    <cellStyle name="Normal 5 2 3 3 2 3 2 2 3 2" xfId="25617"/>
    <cellStyle name="Normal 5 2 3 3 2 3 2 2 3 2 2" xfId="54352"/>
    <cellStyle name="Normal 5 2 3 3 2 3 2 2 3 3" xfId="40028"/>
    <cellStyle name="Normal 5 2 3 3 2 3 2 2 4" xfId="18454"/>
    <cellStyle name="Normal 5 2 3 3 2 3 2 2 4 2" xfId="47190"/>
    <cellStyle name="Normal 5 2 3 3 2 3 2 2 5" xfId="32866"/>
    <cellStyle name="Normal 5 2 3 3 2 3 2 3" xfId="5771"/>
    <cellStyle name="Normal 5 2 3 3 2 3 2 3 2" xfId="13031"/>
    <cellStyle name="Normal 5 2 3 3 2 3 2 3 2 2" xfId="27409"/>
    <cellStyle name="Normal 5 2 3 3 2 3 2 3 2 2 2" xfId="56143"/>
    <cellStyle name="Normal 5 2 3 3 2 3 2 3 2 3" xfId="41819"/>
    <cellStyle name="Normal 5 2 3 3 2 3 2 3 3" xfId="20246"/>
    <cellStyle name="Normal 5 2 3 3 2 3 2 3 3 2" xfId="48981"/>
    <cellStyle name="Normal 5 2 3 3 2 3 2 3 4" xfId="34657"/>
    <cellStyle name="Normal 5 2 3 3 2 3 2 4" xfId="9444"/>
    <cellStyle name="Normal 5 2 3 3 2 3 2 4 2" xfId="23827"/>
    <cellStyle name="Normal 5 2 3 3 2 3 2 4 2 2" xfId="52562"/>
    <cellStyle name="Normal 5 2 3 3 2 3 2 4 3" xfId="38238"/>
    <cellStyle name="Normal 5 2 3 3 2 3 2 5" xfId="16664"/>
    <cellStyle name="Normal 5 2 3 3 2 3 2 5 2" xfId="45400"/>
    <cellStyle name="Normal 5 2 3 3 2 3 2 6" xfId="31076"/>
    <cellStyle name="Normal 5 2 3 3 2 3 3" xfId="3006"/>
    <cellStyle name="Normal 5 2 3 3 2 3 3 2" xfId="6666"/>
    <cellStyle name="Normal 5 2 3 3 2 3 3 2 2" xfId="13926"/>
    <cellStyle name="Normal 5 2 3 3 2 3 3 2 2 2" xfId="28304"/>
    <cellStyle name="Normal 5 2 3 3 2 3 3 2 2 2 2" xfId="57038"/>
    <cellStyle name="Normal 5 2 3 3 2 3 3 2 2 3" xfId="42714"/>
    <cellStyle name="Normal 5 2 3 3 2 3 3 2 3" xfId="21141"/>
    <cellStyle name="Normal 5 2 3 3 2 3 3 2 3 2" xfId="49876"/>
    <cellStyle name="Normal 5 2 3 3 2 3 3 2 4" xfId="35552"/>
    <cellStyle name="Normal 5 2 3 3 2 3 3 3" xfId="10339"/>
    <cellStyle name="Normal 5 2 3 3 2 3 3 3 2" xfId="24722"/>
    <cellStyle name="Normal 5 2 3 3 2 3 3 3 2 2" xfId="53457"/>
    <cellStyle name="Normal 5 2 3 3 2 3 3 3 3" xfId="39133"/>
    <cellStyle name="Normal 5 2 3 3 2 3 3 4" xfId="17559"/>
    <cellStyle name="Normal 5 2 3 3 2 3 3 4 2" xfId="46295"/>
    <cellStyle name="Normal 5 2 3 3 2 3 3 5" xfId="31971"/>
    <cellStyle name="Normal 5 2 3 3 2 3 4" xfId="4871"/>
    <cellStyle name="Normal 5 2 3 3 2 3 4 2" xfId="12136"/>
    <cellStyle name="Normal 5 2 3 3 2 3 4 2 2" xfId="26514"/>
    <cellStyle name="Normal 5 2 3 3 2 3 4 2 2 2" xfId="55248"/>
    <cellStyle name="Normal 5 2 3 3 2 3 4 2 3" xfId="40924"/>
    <cellStyle name="Normal 5 2 3 3 2 3 4 3" xfId="19351"/>
    <cellStyle name="Normal 5 2 3 3 2 3 4 3 2" xfId="48086"/>
    <cellStyle name="Normal 5 2 3 3 2 3 4 4" xfId="33762"/>
    <cellStyle name="Normal 5 2 3 3 2 3 5" xfId="8543"/>
    <cellStyle name="Normal 5 2 3 3 2 3 5 2" xfId="22932"/>
    <cellStyle name="Normal 5 2 3 3 2 3 5 2 2" xfId="51667"/>
    <cellStyle name="Normal 5 2 3 3 2 3 5 3" xfId="37343"/>
    <cellStyle name="Normal 5 2 3 3 2 3 6" xfId="15769"/>
    <cellStyle name="Normal 5 2 3 3 2 3 6 2" xfId="44505"/>
    <cellStyle name="Normal 5 2 3 3 2 3 7" xfId="30181"/>
    <cellStyle name="Normal 5 2 3 3 2 4" xfId="1659"/>
    <cellStyle name="Normal 5 2 3 3 2 4 2" xfId="3455"/>
    <cellStyle name="Normal 5 2 3 3 2 4 2 2" xfId="7114"/>
    <cellStyle name="Normal 5 2 3 3 2 4 2 2 2" xfId="14374"/>
    <cellStyle name="Normal 5 2 3 3 2 4 2 2 2 2" xfId="28752"/>
    <cellStyle name="Normal 5 2 3 3 2 4 2 2 2 2 2" xfId="57486"/>
    <cellStyle name="Normal 5 2 3 3 2 4 2 2 2 3" xfId="43162"/>
    <cellStyle name="Normal 5 2 3 3 2 4 2 2 3" xfId="21589"/>
    <cellStyle name="Normal 5 2 3 3 2 4 2 2 3 2" xfId="50324"/>
    <cellStyle name="Normal 5 2 3 3 2 4 2 2 4" xfId="36000"/>
    <cellStyle name="Normal 5 2 3 3 2 4 2 3" xfId="10787"/>
    <cellStyle name="Normal 5 2 3 3 2 4 2 3 2" xfId="25170"/>
    <cellStyle name="Normal 5 2 3 3 2 4 2 3 2 2" xfId="53905"/>
    <cellStyle name="Normal 5 2 3 3 2 4 2 3 3" xfId="39581"/>
    <cellStyle name="Normal 5 2 3 3 2 4 2 4" xfId="18007"/>
    <cellStyle name="Normal 5 2 3 3 2 4 2 4 2" xfId="46743"/>
    <cellStyle name="Normal 5 2 3 3 2 4 2 5" xfId="32419"/>
    <cellStyle name="Normal 5 2 3 3 2 4 3" xfId="5324"/>
    <cellStyle name="Normal 5 2 3 3 2 4 3 2" xfId="12584"/>
    <cellStyle name="Normal 5 2 3 3 2 4 3 2 2" xfId="26962"/>
    <cellStyle name="Normal 5 2 3 3 2 4 3 2 2 2" xfId="55696"/>
    <cellStyle name="Normal 5 2 3 3 2 4 3 2 3" xfId="41372"/>
    <cellStyle name="Normal 5 2 3 3 2 4 3 3" xfId="19799"/>
    <cellStyle name="Normal 5 2 3 3 2 4 3 3 2" xfId="48534"/>
    <cellStyle name="Normal 5 2 3 3 2 4 3 4" xfId="34210"/>
    <cellStyle name="Normal 5 2 3 3 2 4 4" xfId="8997"/>
    <cellStyle name="Normal 5 2 3 3 2 4 4 2" xfId="23380"/>
    <cellStyle name="Normal 5 2 3 3 2 4 4 2 2" xfId="52115"/>
    <cellStyle name="Normal 5 2 3 3 2 4 4 3" xfId="37791"/>
    <cellStyle name="Normal 5 2 3 3 2 4 5" xfId="16217"/>
    <cellStyle name="Normal 5 2 3 3 2 4 5 2" xfId="44953"/>
    <cellStyle name="Normal 5 2 3 3 2 4 6" xfId="30629"/>
    <cellStyle name="Normal 5 2 3 3 2 5" xfId="2559"/>
    <cellStyle name="Normal 5 2 3 3 2 5 2" xfId="6219"/>
    <cellStyle name="Normal 5 2 3 3 2 5 2 2" xfId="13479"/>
    <cellStyle name="Normal 5 2 3 3 2 5 2 2 2" xfId="27857"/>
    <cellStyle name="Normal 5 2 3 3 2 5 2 2 2 2" xfId="56591"/>
    <cellStyle name="Normal 5 2 3 3 2 5 2 2 3" xfId="42267"/>
    <cellStyle name="Normal 5 2 3 3 2 5 2 3" xfId="20694"/>
    <cellStyle name="Normal 5 2 3 3 2 5 2 3 2" xfId="49429"/>
    <cellStyle name="Normal 5 2 3 3 2 5 2 4" xfId="35105"/>
    <cellStyle name="Normal 5 2 3 3 2 5 3" xfId="9892"/>
    <cellStyle name="Normal 5 2 3 3 2 5 3 2" xfId="24275"/>
    <cellStyle name="Normal 5 2 3 3 2 5 3 2 2" xfId="53010"/>
    <cellStyle name="Normal 5 2 3 3 2 5 3 3" xfId="38686"/>
    <cellStyle name="Normal 5 2 3 3 2 5 4" xfId="17112"/>
    <cellStyle name="Normal 5 2 3 3 2 5 4 2" xfId="45848"/>
    <cellStyle name="Normal 5 2 3 3 2 5 5" xfId="31524"/>
    <cellStyle name="Normal 5 2 3 3 2 6" xfId="4422"/>
    <cellStyle name="Normal 5 2 3 3 2 6 2" xfId="11689"/>
    <cellStyle name="Normal 5 2 3 3 2 6 2 2" xfId="26067"/>
    <cellStyle name="Normal 5 2 3 3 2 6 2 2 2" xfId="54801"/>
    <cellStyle name="Normal 5 2 3 3 2 6 2 3" xfId="40477"/>
    <cellStyle name="Normal 5 2 3 3 2 6 3" xfId="18904"/>
    <cellStyle name="Normal 5 2 3 3 2 6 3 2" xfId="47639"/>
    <cellStyle name="Normal 5 2 3 3 2 6 4" xfId="33315"/>
    <cellStyle name="Normal 5 2 3 3 2 7" xfId="8093"/>
    <cellStyle name="Normal 5 2 3 3 2 7 2" xfId="22485"/>
    <cellStyle name="Normal 5 2 3 3 2 7 2 2" xfId="51220"/>
    <cellStyle name="Normal 5 2 3 3 2 7 3" xfId="36896"/>
    <cellStyle name="Normal 5 2 3 3 2 8" xfId="15322"/>
    <cellStyle name="Normal 5 2 3 3 2 8 2" xfId="44058"/>
    <cellStyle name="Normal 5 2 3 3 2 9" xfId="29734"/>
    <cellStyle name="Normal 5 2 3 3 3" xfId="790"/>
    <cellStyle name="Normal 5 2 3 3 3 2" xfId="1239"/>
    <cellStyle name="Normal 5 2 3 3 3 2 2" xfId="2222"/>
    <cellStyle name="Normal 5 2 3 3 3 2 2 2" xfId="4014"/>
    <cellStyle name="Normal 5 2 3 3 3 2 2 2 2" xfId="7673"/>
    <cellStyle name="Normal 5 2 3 3 3 2 2 2 2 2" xfId="14933"/>
    <cellStyle name="Normal 5 2 3 3 3 2 2 2 2 2 2" xfId="29311"/>
    <cellStyle name="Normal 5 2 3 3 3 2 2 2 2 2 2 2" xfId="58045"/>
    <cellStyle name="Normal 5 2 3 3 3 2 2 2 2 2 3" xfId="43721"/>
    <cellStyle name="Normal 5 2 3 3 3 2 2 2 2 3" xfId="22148"/>
    <cellStyle name="Normal 5 2 3 3 3 2 2 2 2 3 2" xfId="50883"/>
    <cellStyle name="Normal 5 2 3 3 3 2 2 2 2 4" xfId="36559"/>
    <cellStyle name="Normal 5 2 3 3 3 2 2 2 3" xfId="11346"/>
    <cellStyle name="Normal 5 2 3 3 3 2 2 2 3 2" xfId="25729"/>
    <cellStyle name="Normal 5 2 3 3 3 2 2 2 3 2 2" xfId="54464"/>
    <cellStyle name="Normal 5 2 3 3 3 2 2 2 3 3" xfId="40140"/>
    <cellStyle name="Normal 5 2 3 3 3 2 2 2 4" xfId="18566"/>
    <cellStyle name="Normal 5 2 3 3 3 2 2 2 4 2" xfId="47302"/>
    <cellStyle name="Normal 5 2 3 3 3 2 2 2 5" xfId="32978"/>
    <cellStyle name="Normal 5 2 3 3 3 2 2 3" xfId="5883"/>
    <cellStyle name="Normal 5 2 3 3 3 2 2 3 2" xfId="13143"/>
    <cellStyle name="Normal 5 2 3 3 3 2 2 3 2 2" xfId="27521"/>
    <cellStyle name="Normal 5 2 3 3 3 2 2 3 2 2 2" xfId="56255"/>
    <cellStyle name="Normal 5 2 3 3 3 2 2 3 2 3" xfId="41931"/>
    <cellStyle name="Normal 5 2 3 3 3 2 2 3 3" xfId="20358"/>
    <cellStyle name="Normal 5 2 3 3 3 2 2 3 3 2" xfId="49093"/>
    <cellStyle name="Normal 5 2 3 3 3 2 2 3 4" xfId="34769"/>
    <cellStyle name="Normal 5 2 3 3 3 2 2 4" xfId="9556"/>
    <cellStyle name="Normal 5 2 3 3 3 2 2 4 2" xfId="23939"/>
    <cellStyle name="Normal 5 2 3 3 3 2 2 4 2 2" xfId="52674"/>
    <cellStyle name="Normal 5 2 3 3 3 2 2 4 3" xfId="38350"/>
    <cellStyle name="Normal 5 2 3 3 3 2 2 5" xfId="16776"/>
    <cellStyle name="Normal 5 2 3 3 3 2 2 5 2" xfId="45512"/>
    <cellStyle name="Normal 5 2 3 3 3 2 2 6" xfId="31188"/>
    <cellStyle name="Normal 5 2 3 3 3 2 3" xfId="3118"/>
    <cellStyle name="Normal 5 2 3 3 3 2 3 2" xfId="6778"/>
    <cellStyle name="Normal 5 2 3 3 3 2 3 2 2" xfId="14038"/>
    <cellStyle name="Normal 5 2 3 3 3 2 3 2 2 2" xfId="28416"/>
    <cellStyle name="Normal 5 2 3 3 3 2 3 2 2 2 2" xfId="57150"/>
    <cellStyle name="Normal 5 2 3 3 3 2 3 2 2 3" xfId="42826"/>
    <cellStyle name="Normal 5 2 3 3 3 2 3 2 3" xfId="21253"/>
    <cellStyle name="Normal 5 2 3 3 3 2 3 2 3 2" xfId="49988"/>
    <cellStyle name="Normal 5 2 3 3 3 2 3 2 4" xfId="35664"/>
    <cellStyle name="Normal 5 2 3 3 3 2 3 3" xfId="10451"/>
    <cellStyle name="Normal 5 2 3 3 3 2 3 3 2" xfId="24834"/>
    <cellStyle name="Normal 5 2 3 3 3 2 3 3 2 2" xfId="53569"/>
    <cellStyle name="Normal 5 2 3 3 3 2 3 3 3" xfId="39245"/>
    <cellStyle name="Normal 5 2 3 3 3 2 3 4" xfId="17671"/>
    <cellStyle name="Normal 5 2 3 3 3 2 3 4 2" xfId="46407"/>
    <cellStyle name="Normal 5 2 3 3 3 2 3 5" xfId="32083"/>
    <cellStyle name="Normal 5 2 3 3 3 2 4" xfId="4983"/>
    <cellStyle name="Normal 5 2 3 3 3 2 4 2" xfId="12248"/>
    <cellStyle name="Normal 5 2 3 3 3 2 4 2 2" xfId="26626"/>
    <cellStyle name="Normal 5 2 3 3 3 2 4 2 2 2" xfId="55360"/>
    <cellStyle name="Normal 5 2 3 3 3 2 4 2 3" xfId="41036"/>
    <cellStyle name="Normal 5 2 3 3 3 2 4 3" xfId="19463"/>
    <cellStyle name="Normal 5 2 3 3 3 2 4 3 2" xfId="48198"/>
    <cellStyle name="Normal 5 2 3 3 3 2 4 4" xfId="33874"/>
    <cellStyle name="Normal 5 2 3 3 3 2 5" xfId="8655"/>
    <cellStyle name="Normal 5 2 3 3 3 2 5 2" xfId="23044"/>
    <cellStyle name="Normal 5 2 3 3 3 2 5 2 2" xfId="51779"/>
    <cellStyle name="Normal 5 2 3 3 3 2 5 3" xfId="37455"/>
    <cellStyle name="Normal 5 2 3 3 3 2 6" xfId="15881"/>
    <cellStyle name="Normal 5 2 3 3 3 2 6 2" xfId="44617"/>
    <cellStyle name="Normal 5 2 3 3 3 2 7" xfId="30293"/>
    <cellStyle name="Normal 5 2 3 3 3 3" xfId="1775"/>
    <cellStyle name="Normal 5 2 3 3 3 3 2" xfId="3567"/>
    <cellStyle name="Normal 5 2 3 3 3 3 2 2" xfId="7226"/>
    <cellStyle name="Normal 5 2 3 3 3 3 2 2 2" xfId="14486"/>
    <cellStyle name="Normal 5 2 3 3 3 3 2 2 2 2" xfId="28864"/>
    <cellStyle name="Normal 5 2 3 3 3 3 2 2 2 2 2" xfId="57598"/>
    <cellStyle name="Normal 5 2 3 3 3 3 2 2 2 3" xfId="43274"/>
    <cellStyle name="Normal 5 2 3 3 3 3 2 2 3" xfId="21701"/>
    <cellStyle name="Normal 5 2 3 3 3 3 2 2 3 2" xfId="50436"/>
    <cellStyle name="Normal 5 2 3 3 3 3 2 2 4" xfId="36112"/>
    <cellStyle name="Normal 5 2 3 3 3 3 2 3" xfId="10899"/>
    <cellStyle name="Normal 5 2 3 3 3 3 2 3 2" xfId="25282"/>
    <cellStyle name="Normal 5 2 3 3 3 3 2 3 2 2" xfId="54017"/>
    <cellStyle name="Normal 5 2 3 3 3 3 2 3 3" xfId="39693"/>
    <cellStyle name="Normal 5 2 3 3 3 3 2 4" xfId="18119"/>
    <cellStyle name="Normal 5 2 3 3 3 3 2 4 2" xfId="46855"/>
    <cellStyle name="Normal 5 2 3 3 3 3 2 5" xfId="32531"/>
    <cellStyle name="Normal 5 2 3 3 3 3 3" xfId="5436"/>
    <cellStyle name="Normal 5 2 3 3 3 3 3 2" xfId="12696"/>
    <cellStyle name="Normal 5 2 3 3 3 3 3 2 2" xfId="27074"/>
    <cellStyle name="Normal 5 2 3 3 3 3 3 2 2 2" xfId="55808"/>
    <cellStyle name="Normal 5 2 3 3 3 3 3 2 3" xfId="41484"/>
    <cellStyle name="Normal 5 2 3 3 3 3 3 3" xfId="19911"/>
    <cellStyle name="Normal 5 2 3 3 3 3 3 3 2" xfId="48646"/>
    <cellStyle name="Normal 5 2 3 3 3 3 3 4" xfId="34322"/>
    <cellStyle name="Normal 5 2 3 3 3 3 4" xfId="9109"/>
    <cellStyle name="Normal 5 2 3 3 3 3 4 2" xfId="23492"/>
    <cellStyle name="Normal 5 2 3 3 3 3 4 2 2" xfId="52227"/>
    <cellStyle name="Normal 5 2 3 3 3 3 4 3" xfId="37903"/>
    <cellStyle name="Normal 5 2 3 3 3 3 5" xfId="16329"/>
    <cellStyle name="Normal 5 2 3 3 3 3 5 2" xfId="45065"/>
    <cellStyle name="Normal 5 2 3 3 3 3 6" xfId="30741"/>
    <cellStyle name="Normal 5 2 3 3 3 4" xfId="2671"/>
    <cellStyle name="Normal 5 2 3 3 3 4 2" xfId="6331"/>
    <cellStyle name="Normal 5 2 3 3 3 4 2 2" xfId="13591"/>
    <cellStyle name="Normal 5 2 3 3 3 4 2 2 2" xfId="27969"/>
    <cellStyle name="Normal 5 2 3 3 3 4 2 2 2 2" xfId="56703"/>
    <cellStyle name="Normal 5 2 3 3 3 4 2 2 3" xfId="42379"/>
    <cellStyle name="Normal 5 2 3 3 3 4 2 3" xfId="20806"/>
    <cellStyle name="Normal 5 2 3 3 3 4 2 3 2" xfId="49541"/>
    <cellStyle name="Normal 5 2 3 3 3 4 2 4" xfId="35217"/>
    <cellStyle name="Normal 5 2 3 3 3 4 3" xfId="10004"/>
    <cellStyle name="Normal 5 2 3 3 3 4 3 2" xfId="24387"/>
    <cellStyle name="Normal 5 2 3 3 3 4 3 2 2" xfId="53122"/>
    <cellStyle name="Normal 5 2 3 3 3 4 3 3" xfId="38798"/>
    <cellStyle name="Normal 5 2 3 3 3 4 4" xfId="17224"/>
    <cellStyle name="Normal 5 2 3 3 3 4 4 2" xfId="45960"/>
    <cellStyle name="Normal 5 2 3 3 3 4 5" xfId="31636"/>
    <cellStyle name="Normal 5 2 3 3 3 5" xfId="4535"/>
    <cellStyle name="Normal 5 2 3 3 3 5 2" xfId="11801"/>
    <cellStyle name="Normal 5 2 3 3 3 5 2 2" xfId="26179"/>
    <cellStyle name="Normal 5 2 3 3 3 5 2 2 2" xfId="54913"/>
    <cellStyle name="Normal 5 2 3 3 3 5 2 3" xfId="40589"/>
    <cellStyle name="Normal 5 2 3 3 3 5 3" xfId="19016"/>
    <cellStyle name="Normal 5 2 3 3 3 5 3 2" xfId="47751"/>
    <cellStyle name="Normal 5 2 3 3 3 5 4" xfId="33427"/>
    <cellStyle name="Normal 5 2 3 3 3 6" xfId="8208"/>
    <cellStyle name="Normal 5 2 3 3 3 6 2" xfId="22597"/>
    <cellStyle name="Normal 5 2 3 3 3 6 2 2" xfId="51332"/>
    <cellStyle name="Normal 5 2 3 3 3 6 3" xfId="37008"/>
    <cellStyle name="Normal 5 2 3 3 3 7" xfId="15434"/>
    <cellStyle name="Normal 5 2 3 3 3 7 2" xfId="44170"/>
    <cellStyle name="Normal 5 2 3 3 3 8" xfId="29846"/>
    <cellStyle name="Normal 5 2 3 3 4" xfId="1015"/>
    <cellStyle name="Normal 5 2 3 3 4 2" xfId="1998"/>
    <cellStyle name="Normal 5 2 3 3 4 2 2" xfId="3790"/>
    <cellStyle name="Normal 5 2 3 3 4 2 2 2" xfId="7449"/>
    <cellStyle name="Normal 5 2 3 3 4 2 2 2 2" xfId="14709"/>
    <cellStyle name="Normal 5 2 3 3 4 2 2 2 2 2" xfId="29087"/>
    <cellStyle name="Normal 5 2 3 3 4 2 2 2 2 2 2" xfId="57821"/>
    <cellStyle name="Normal 5 2 3 3 4 2 2 2 2 3" xfId="43497"/>
    <cellStyle name="Normal 5 2 3 3 4 2 2 2 3" xfId="21924"/>
    <cellStyle name="Normal 5 2 3 3 4 2 2 2 3 2" xfId="50659"/>
    <cellStyle name="Normal 5 2 3 3 4 2 2 2 4" xfId="36335"/>
    <cellStyle name="Normal 5 2 3 3 4 2 2 3" xfId="11122"/>
    <cellStyle name="Normal 5 2 3 3 4 2 2 3 2" xfId="25505"/>
    <cellStyle name="Normal 5 2 3 3 4 2 2 3 2 2" xfId="54240"/>
    <cellStyle name="Normal 5 2 3 3 4 2 2 3 3" xfId="39916"/>
    <cellStyle name="Normal 5 2 3 3 4 2 2 4" xfId="18342"/>
    <cellStyle name="Normal 5 2 3 3 4 2 2 4 2" xfId="47078"/>
    <cellStyle name="Normal 5 2 3 3 4 2 2 5" xfId="32754"/>
    <cellStyle name="Normal 5 2 3 3 4 2 3" xfId="5659"/>
    <cellStyle name="Normal 5 2 3 3 4 2 3 2" xfId="12919"/>
    <cellStyle name="Normal 5 2 3 3 4 2 3 2 2" xfId="27297"/>
    <cellStyle name="Normal 5 2 3 3 4 2 3 2 2 2" xfId="56031"/>
    <cellStyle name="Normal 5 2 3 3 4 2 3 2 3" xfId="41707"/>
    <cellStyle name="Normal 5 2 3 3 4 2 3 3" xfId="20134"/>
    <cellStyle name="Normal 5 2 3 3 4 2 3 3 2" xfId="48869"/>
    <cellStyle name="Normal 5 2 3 3 4 2 3 4" xfId="34545"/>
    <cellStyle name="Normal 5 2 3 3 4 2 4" xfId="9332"/>
    <cellStyle name="Normal 5 2 3 3 4 2 4 2" xfId="23715"/>
    <cellStyle name="Normal 5 2 3 3 4 2 4 2 2" xfId="52450"/>
    <cellStyle name="Normal 5 2 3 3 4 2 4 3" xfId="38126"/>
    <cellStyle name="Normal 5 2 3 3 4 2 5" xfId="16552"/>
    <cellStyle name="Normal 5 2 3 3 4 2 5 2" xfId="45288"/>
    <cellStyle name="Normal 5 2 3 3 4 2 6" xfId="30964"/>
    <cellStyle name="Normal 5 2 3 3 4 3" xfId="2894"/>
    <cellStyle name="Normal 5 2 3 3 4 3 2" xfId="6554"/>
    <cellStyle name="Normal 5 2 3 3 4 3 2 2" xfId="13814"/>
    <cellStyle name="Normal 5 2 3 3 4 3 2 2 2" xfId="28192"/>
    <cellStyle name="Normal 5 2 3 3 4 3 2 2 2 2" xfId="56926"/>
    <cellStyle name="Normal 5 2 3 3 4 3 2 2 3" xfId="42602"/>
    <cellStyle name="Normal 5 2 3 3 4 3 2 3" xfId="21029"/>
    <cellStyle name="Normal 5 2 3 3 4 3 2 3 2" xfId="49764"/>
    <cellStyle name="Normal 5 2 3 3 4 3 2 4" xfId="35440"/>
    <cellStyle name="Normal 5 2 3 3 4 3 3" xfId="10227"/>
    <cellStyle name="Normal 5 2 3 3 4 3 3 2" xfId="24610"/>
    <cellStyle name="Normal 5 2 3 3 4 3 3 2 2" xfId="53345"/>
    <cellStyle name="Normal 5 2 3 3 4 3 3 3" xfId="39021"/>
    <cellStyle name="Normal 5 2 3 3 4 3 4" xfId="17447"/>
    <cellStyle name="Normal 5 2 3 3 4 3 4 2" xfId="46183"/>
    <cellStyle name="Normal 5 2 3 3 4 3 5" xfId="31859"/>
    <cellStyle name="Normal 5 2 3 3 4 4" xfId="4759"/>
    <cellStyle name="Normal 5 2 3 3 4 4 2" xfId="12024"/>
    <cellStyle name="Normal 5 2 3 3 4 4 2 2" xfId="26402"/>
    <cellStyle name="Normal 5 2 3 3 4 4 2 2 2" xfId="55136"/>
    <cellStyle name="Normal 5 2 3 3 4 4 2 3" xfId="40812"/>
    <cellStyle name="Normal 5 2 3 3 4 4 3" xfId="19239"/>
    <cellStyle name="Normal 5 2 3 3 4 4 3 2" xfId="47974"/>
    <cellStyle name="Normal 5 2 3 3 4 4 4" xfId="33650"/>
    <cellStyle name="Normal 5 2 3 3 4 5" xfId="8431"/>
    <cellStyle name="Normal 5 2 3 3 4 5 2" xfId="22820"/>
    <cellStyle name="Normal 5 2 3 3 4 5 2 2" xfId="51555"/>
    <cellStyle name="Normal 5 2 3 3 4 5 3" xfId="37231"/>
    <cellStyle name="Normal 5 2 3 3 4 6" xfId="15657"/>
    <cellStyle name="Normal 5 2 3 3 4 6 2" xfId="44393"/>
    <cellStyle name="Normal 5 2 3 3 4 7" xfId="30069"/>
    <cellStyle name="Normal 5 2 3 3 5" xfId="1539"/>
    <cellStyle name="Normal 5 2 3 3 5 2" xfId="3343"/>
    <cellStyle name="Normal 5 2 3 3 5 2 2" xfId="7002"/>
    <cellStyle name="Normal 5 2 3 3 5 2 2 2" xfId="14262"/>
    <cellStyle name="Normal 5 2 3 3 5 2 2 2 2" xfId="28640"/>
    <cellStyle name="Normal 5 2 3 3 5 2 2 2 2 2" xfId="57374"/>
    <cellStyle name="Normal 5 2 3 3 5 2 2 2 3" xfId="43050"/>
    <cellStyle name="Normal 5 2 3 3 5 2 2 3" xfId="21477"/>
    <cellStyle name="Normal 5 2 3 3 5 2 2 3 2" xfId="50212"/>
    <cellStyle name="Normal 5 2 3 3 5 2 2 4" xfId="35888"/>
    <cellStyle name="Normal 5 2 3 3 5 2 3" xfId="10675"/>
    <cellStyle name="Normal 5 2 3 3 5 2 3 2" xfId="25058"/>
    <cellStyle name="Normal 5 2 3 3 5 2 3 2 2" xfId="53793"/>
    <cellStyle name="Normal 5 2 3 3 5 2 3 3" xfId="39469"/>
    <cellStyle name="Normal 5 2 3 3 5 2 4" xfId="17895"/>
    <cellStyle name="Normal 5 2 3 3 5 2 4 2" xfId="46631"/>
    <cellStyle name="Normal 5 2 3 3 5 2 5" xfId="32307"/>
    <cellStyle name="Normal 5 2 3 3 5 3" xfId="5212"/>
    <cellStyle name="Normal 5 2 3 3 5 3 2" xfId="12472"/>
    <cellStyle name="Normal 5 2 3 3 5 3 2 2" xfId="26850"/>
    <cellStyle name="Normal 5 2 3 3 5 3 2 2 2" xfId="55584"/>
    <cellStyle name="Normal 5 2 3 3 5 3 2 3" xfId="41260"/>
    <cellStyle name="Normal 5 2 3 3 5 3 3" xfId="19687"/>
    <cellStyle name="Normal 5 2 3 3 5 3 3 2" xfId="48422"/>
    <cellStyle name="Normal 5 2 3 3 5 3 4" xfId="34098"/>
    <cellStyle name="Normal 5 2 3 3 5 4" xfId="8885"/>
    <cellStyle name="Normal 5 2 3 3 5 4 2" xfId="23268"/>
    <cellStyle name="Normal 5 2 3 3 5 4 2 2" xfId="52003"/>
    <cellStyle name="Normal 5 2 3 3 5 4 3" xfId="37679"/>
    <cellStyle name="Normal 5 2 3 3 5 5" xfId="16105"/>
    <cellStyle name="Normal 5 2 3 3 5 5 2" xfId="44841"/>
    <cellStyle name="Normal 5 2 3 3 5 6" xfId="30517"/>
    <cellStyle name="Normal 5 2 3 3 6" xfId="2447"/>
    <cellStyle name="Normal 5 2 3 3 6 2" xfId="6107"/>
    <cellStyle name="Normal 5 2 3 3 6 2 2" xfId="13367"/>
    <cellStyle name="Normal 5 2 3 3 6 2 2 2" xfId="27745"/>
    <cellStyle name="Normal 5 2 3 3 6 2 2 2 2" xfId="56479"/>
    <cellStyle name="Normal 5 2 3 3 6 2 2 3" xfId="42155"/>
    <cellStyle name="Normal 5 2 3 3 6 2 3" xfId="20582"/>
    <cellStyle name="Normal 5 2 3 3 6 2 3 2" xfId="49317"/>
    <cellStyle name="Normal 5 2 3 3 6 2 4" xfId="34993"/>
    <cellStyle name="Normal 5 2 3 3 6 3" xfId="9780"/>
    <cellStyle name="Normal 5 2 3 3 6 3 2" xfId="24163"/>
    <cellStyle name="Normal 5 2 3 3 6 3 2 2" xfId="52898"/>
    <cellStyle name="Normal 5 2 3 3 6 3 3" xfId="38574"/>
    <cellStyle name="Normal 5 2 3 3 6 4" xfId="17000"/>
    <cellStyle name="Normal 5 2 3 3 6 4 2" xfId="45736"/>
    <cellStyle name="Normal 5 2 3 3 6 5" xfId="31412"/>
    <cellStyle name="Normal 5 2 3 3 7" xfId="4306"/>
    <cellStyle name="Normal 5 2 3 3 7 2" xfId="11576"/>
    <cellStyle name="Normal 5 2 3 3 7 2 2" xfId="25955"/>
    <cellStyle name="Normal 5 2 3 3 7 2 2 2" xfId="54689"/>
    <cellStyle name="Normal 5 2 3 3 7 2 3" xfId="40365"/>
    <cellStyle name="Normal 5 2 3 3 7 3" xfId="18792"/>
    <cellStyle name="Normal 5 2 3 3 7 3 2" xfId="47527"/>
    <cellStyle name="Normal 5 2 3 3 7 4" xfId="33203"/>
    <cellStyle name="Normal 5 2 3 3 8" xfId="7975"/>
    <cellStyle name="Normal 5 2 3 3 8 2" xfId="22373"/>
    <cellStyle name="Normal 5 2 3 3 8 2 2" xfId="51108"/>
    <cellStyle name="Normal 5 2 3 3 8 3" xfId="36784"/>
    <cellStyle name="Normal 5 2 3 3 9" xfId="15210"/>
    <cellStyle name="Normal 5 2 3 3 9 2" xfId="43946"/>
    <cellStyle name="Normal 5 2 3 4" xfId="563"/>
    <cellStyle name="Normal 5 2 3 4 2" xfId="848"/>
    <cellStyle name="Normal 5 2 3 4 2 2" xfId="1295"/>
    <cellStyle name="Normal 5 2 3 4 2 2 2" xfId="2278"/>
    <cellStyle name="Normal 5 2 3 4 2 2 2 2" xfId="4070"/>
    <cellStyle name="Normal 5 2 3 4 2 2 2 2 2" xfId="7729"/>
    <cellStyle name="Normal 5 2 3 4 2 2 2 2 2 2" xfId="14989"/>
    <cellStyle name="Normal 5 2 3 4 2 2 2 2 2 2 2" xfId="29367"/>
    <cellStyle name="Normal 5 2 3 4 2 2 2 2 2 2 2 2" xfId="58101"/>
    <cellStyle name="Normal 5 2 3 4 2 2 2 2 2 2 3" xfId="43777"/>
    <cellStyle name="Normal 5 2 3 4 2 2 2 2 2 3" xfId="22204"/>
    <cellStyle name="Normal 5 2 3 4 2 2 2 2 2 3 2" xfId="50939"/>
    <cellStyle name="Normal 5 2 3 4 2 2 2 2 2 4" xfId="36615"/>
    <cellStyle name="Normal 5 2 3 4 2 2 2 2 3" xfId="11402"/>
    <cellStyle name="Normal 5 2 3 4 2 2 2 2 3 2" xfId="25785"/>
    <cellStyle name="Normal 5 2 3 4 2 2 2 2 3 2 2" xfId="54520"/>
    <cellStyle name="Normal 5 2 3 4 2 2 2 2 3 3" xfId="40196"/>
    <cellStyle name="Normal 5 2 3 4 2 2 2 2 4" xfId="18622"/>
    <cellStyle name="Normal 5 2 3 4 2 2 2 2 4 2" xfId="47358"/>
    <cellStyle name="Normal 5 2 3 4 2 2 2 2 5" xfId="33034"/>
    <cellStyle name="Normal 5 2 3 4 2 2 2 3" xfId="5939"/>
    <cellStyle name="Normal 5 2 3 4 2 2 2 3 2" xfId="13199"/>
    <cellStyle name="Normal 5 2 3 4 2 2 2 3 2 2" xfId="27577"/>
    <cellStyle name="Normal 5 2 3 4 2 2 2 3 2 2 2" xfId="56311"/>
    <cellStyle name="Normal 5 2 3 4 2 2 2 3 2 3" xfId="41987"/>
    <cellStyle name="Normal 5 2 3 4 2 2 2 3 3" xfId="20414"/>
    <cellStyle name="Normal 5 2 3 4 2 2 2 3 3 2" xfId="49149"/>
    <cellStyle name="Normal 5 2 3 4 2 2 2 3 4" xfId="34825"/>
    <cellStyle name="Normal 5 2 3 4 2 2 2 4" xfId="9612"/>
    <cellStyle name="Normal 5 2 3 4 2 2 2 4 2" xfId="23995"/>
    <cellStyle name="Normal 5 2 3 4 2 2 2 4 2 2" xfId="52730"/>
    <cellStyle name="Normal 5 2 3 4 2 2 2 4 3" xfId="38406"/>
    <cellStyle name="Normal 5 2 3 4 2 2 2 5" xfId="16832"/>
    <cellStyle name="Normal 5 2 3 4 2 2 2 5 2" xfId="45568"/>
    <cellStyle name="Normal 5 2 3 4 2 2 2 6" xfId="31244"/>
    <cellStyle name="Normal 5 2 3 4 2 2 3" xfId="3174"/>
    <cellStyle name="Normal 5 2 3 4 2 2 3 2" xfId="6834"/>
    <cellStyle name="Normal 5 2 3 4 2 2 3 2 2" xfId="14094"/>
    <cellStyle name="Normal 5 2 3 4 2 2 3 2 2 2" xfId="28472"/>
    <cellStyle name="Normal 5 2 3 4 2 2 3 2 2 2 2" xfId="57206"/>
    <cellStyle name="Normal 5 2 3 4 2 2 3 2 2 3" xfId="42882"/>
    <cellStyle name="Normal 5 2 3 4 2 2 3 2 3" xfId="21309"/>
    <cellStyle name="Normal 5 2 3 4 2 2 3 2 3 2" xfId="50044"/>
    <cellStyle name="Normal 5 2 3 4 2 2 3 2 4" xfId="35720"/>
    <cellStyle name="Normal 5 2 3 4 2 2 3 3" xfId="10507"/>
    <cellStyle name="Normal 5 2 3 4 2 2 3 3 2" xfId="24890"/>
    <cellStyle name="Normal 5 2 3 4 2 2 3 3 2 2" xfId="53625"/>
    <cellStyle name="Normal 5 2 3 4 2 2 3 3 3" xfId="39301"/>
    <cellStyle name="Normal 5 2 3 4 2 2 3 4" xfId="17727"/>
    <cellStyle name="Normal 5 2 3 4 2 2 3 4 2" xfId="46463"/>
    <cellStyle name="Normal 5 2 3 4 2 2 3 5" xfId="32139"/>
    <cellStyle name="Normal 5 2 3 4 2 2 4" xfId="5039"/>
    <cellStyle name="Normal 5 2 3 4 2 2 4 2" xfId="12304"/>
    <cellStyle name="Normal 5 2 3 4 2 2 4 2 2" xfId="26682"/>
    <cellStyle name="Normal 5 2 3 4 2 2 4 2 2 2" xfId="55416"/>
    <cellStyle name="Normal 5 2 3 4 2 2 4 2 3" xfId="41092"/>
    <cellStyle name="Normal 5 2 3 4 2 2 4 3" xfId="19519"/>
    <cellStyle name="Normal 5 2 3 4 2 2 4 3 2" xfId="48254"/>
    <cellStyle name="Normal 5 2 3 4 2 2 4 4" xfId="33930"/>
    <cellStyle name="Normal 5 2 3 4 2 2 5" xfId="8711"/>
    <cellStyle name="Normal 5 2 3 4 2 2 5 2" xfId="23100"/>
    <cellStyle name="Normal 5 2 3 4 2 2 5 2 2" xfId="51835"/>
    <cellStyle name="Normal 5 2 3 4 2 2 5 3" xfId="37511"/>
    <cellStyle name="Normal 5 2 3 4 2 2 6" xfId="15937"/>
    <cellStyle name="Normal 5 2 3 4 2 2 6 2" xfId="44673"/>
    <cellStyle name="Normal 5 2 3 4 2 2 7" xfId="30349"/>
    <cellStyle name="Normal 5 2 3 4 2 3" xfId="1831"/>
    <cellStyle name="Normal 5 2 3 4 2 3 2" xfId="3623"/>
    <cellStyle name="Normal 5 2 3 4 2 3 2 2" xfId="7282"/>
    <cellStyle name="Normal 5 2 3 4 2 3 2 2 2" xfId="14542"/>
    <cellStyle name="Normal 5 2 3 4 2 3 2 2 2 2" xfId="28920"/>
    <cellStyle name="Normal 5 2 3 4 2 3 2 2 2 2 2" xfId="57654"/>
    <cellStyle name="Normal 5 2 3 4 2 3 2 2 2 3" xfId="43330"/>
    <cellStyle name="Normal 5 2 3 4 2 3 2 2 3" xfId="21757"/>
    <cellStyle name="Normal 5 2 3 4 2 3 2 2 3 2" xfId="50492"/>
    <cellStyle name="Normal 5 2 3 4 2 3 2 2 4" xfId="36168"/>
    <cellStyle name="Normal 5 2 3 4 2 3 2 3" xfId="10955"/>
    <cellStyle name="Normal 5 2 3 4 2 3 2 3 2" xfId="25338"/>
    <cellStyle name="Normal 5 2 3 4 2 3 2 3 2 2" xfId="54073"/>
    <cellStyle name="Normal 5 2 3 4 2 3 2 3 3" xfId="39749"/>
    <cellStyle name="Normal 5 2 3 4 2 3 2 4" xfId="18175"/>
    <cellStyle name="Normal 5 2 3 4 2 3 2 4 2" xfId="46911"/>
    <cellStyle name="Normal 5 2 3 4 2 3 2 5" xfId="32587"/>
    <cellStyle name="Normal 5 2 3 4 2 3 3" xfId="5492"/>
    <cellStyle name="Normal 5 2 3 4 2 3 3 2" xfId="12752"/>
    <cellStyle name="Normal 5 2 3 4 2 3 3 2 2" xfId="27130"/>
    <cellStyle name="Normal 5 2 3 4 2 3 3 2 2 2" xfId="55864"/>
    <cellStyle name="Normal 5 2 3 4 2 3 3 2 3" xfId="41540"/>
    <cellStyle name="Normal 5 2 3 4 2 3 3 3" xfId="19967"/>
    <cellStyle name="Normal 5 2 3 4 2 3 3 3 2" xfId="48702"/>
    <cellStyle name="Normal 5 2 3 4 2 3 3 4" xfId="34378"/>
    <cellStyle name="Normal 5 2 3 4 2 3 4" xfId="9165"/>
    <cellStyle name="Normal 5 2 3 4 2 3 4 2" xfId="23548"/>
    <cellStyle name="Normal 5 2 3 4 2 3 4 2 2" xfId="52283"/>
    <cellStyle name="Normal 5 2 3 4 2 3 4 3" xfId="37959"/>
    <cellStyle name="Normal 5 2 3 4 2 3 5" xfId="16385"/>
    <cellStyle name="Normal 5 2 3 4 2 3 5 2" xfId="45121"/>
    <cellStyle name="Normal 5 2 3 4 2 3 6" xfId="30797"/>
    <cellStyle name="Normal 5 2 3 4 2 4" xfId="2727"/>
    <cellStyle name="Normal 5 2 3 4 2 4 2" xfId="6387"/>
    <cellStyle name="Normal 5 2 3 4 2 4 2 2" xfId="13647"/>
    <cellStyle name="Normal 5 2 3 4 2 4 2 2 2" xfId="28025"/>
    <cellStyle name="Normal 5 2 3 4 2 4 2 2 2 2" xfId="56759"/>
    <cellStyle name="Normal 5 2 3 4 2 4 2 2 3" xfId="42435"/>
    <cellStyle name="Normal 5 2 3 4 2 4 2 3" xfId="20862"/>
    <cellStyle name="Normal 5 2 3 4 2 4 2 3 2" xfId="49597"/>
    <cellStyle name="Normal 5 2 3 4 2 4 2 4" xfId="35273"/>
    <cellStyle name="Normal 5 2 3 4 2 4 3" xfId="10060"/>
    <cellStyle name="Normal 5 2 3 4 2 4 3 2" xfId="24443"/>
    <cellStyle name="Normal 5 2 3 4 2 4 3 2 2" xfId="53178"/>
    <cellStyle name="Normal 5 2 3 4 2 4 3 3" xfId="38854"/>
    <cellStyle name="Normal 5 2 3 4 2 4 4" xfId="17280"/>
    <cellStyle name="Normal 5 2 3 4 2 4 4 2" xfId="46016"/>
    <cellStyle name="Normal 5 2 3 4 2 4 5" xfId="31692"/>
    <cellStyle name="Normal 5 2 3 4 2 5" xfId="4592"/>
    <cellStyle name="Normal 5 2 3 4 2 5 2" xfId="11857"/>
    <cellStyle name="Normal 5 2 3 4 2 5 2 2" xfId="26235"/>
    <cellStyle name="Normal 5 2 3 4 2 5 2 2 2" xfId="54969"/>
    <cellStyle name="Normal 5 2 3 4 2 5 2 3" xfId="40645"/>
    <cellStyle name="Normal 5 2 3 4 2 5 3" xfId="19072"/>
    <cellStyle name="Normal 5 2 3 4 2 5 3 2" xfId="47807"/>
    <cellStyle name="Normal 5 2 3 4 2 5 4" xfId="33483"/>
    <cellStyle name="Normal 5 2 3 4 2 6" xfId="8264"/>
    <cellStyle name="Normal 5 2 3 4 2 6 2" xfId="22653"/>
    <cellStyle name="Normal 5 2 3 4 2 6 2 2" xfId="51388"/>
    <cellStyle name="Normal 5 2 3 4 2 6 3" xfId="37064"/>
    <cellStyle name="Normal 5 2 3 4 2 7" xfId="15490"/>
    <cellStyle name="Normal 5 2 3 4 2 7 2" xfId="44226"/>
    <cellStyle name="Normal 5 2 3 4 2 8" xfId="29902"/>
    <cellStyle name="Normal 5 2 3 4 3" xfId="1071"/>
    <cellStyle name="Normal 5 2 3 4 3 2" xfId="2054"/>
    <cellStyle name="Normal 5 2 3 4 3 2 2" xfId="3846"/>
    <cellStyle name="Normal 5 2 3 4 3 2 2 2" xfId="7505"/>
    <cellStyle name="Normal 5 2 3 4 3 2 2 2 2" xfId="14765"/>
    <cellStyle name="Normal 5 2 3 4 3 2 2 2 2 2" xfId="29143"/>
    <cellStyle name="Normal 5 2 3 4 3 2 2 2 2 2 2" xfId="57877"/>
    <cellStyle name="Normal 5 2 3 4 3 2 2 2 2 3" xfId="43553"/>
    <cellStyle name="Normal 5 2 3 4 3 2 2 2 3" xfId="21980"/>
    <cellStyle name="Normal 5 2 3 4 3 2 2 2 3 2" xfId="50715"/>
    <cellStyle name="Normal 5 2 3 4 3 2 2 2 4" xfId="36391"/>
    <cellStyle name="Normal 5 2 3 4 3 2 2 3" xfId="11178"/>
    <cellStyle name="Normal 5 2 3 4 3 2 2 3 2" xfId="25561"/>
    <cellStyle name="Normal 5 2 3 4 3 2 2 3 2 2" xfId="54296"/>
    <cellStyle name="Normal 5 2 3 4 3 2 2 3 3" xfId="39972"/>
    <cellStyle name="Normal 5 2 3 4 3 2 2 4" xfId="18398"/>
    <cellStyle name="Normal 5 2 3 4 3 2 2 4 2" xfId="47134"/>
    <cellStyle name="Normal 5 2 3 4 3 2 2 5" xfId="32810"/>
    <cellStyle name="Normal 5 2 3 4 3 2 3" xfId="5715"/>
    <cellStyle name="Normal 5 2 3 4 3 2 3 2" xfId="12975"/>
    <cellStyle name="Normal 5 2 3 4 3 2 3 2 2" xfId="27353"/>
    <cellStyle name="Normal 5 2 3 4 3 2 3 2 2 2" xfId="56087"/>
    <cellStyle name="Normal 5 2 3 4 3 2 3 2 3" xfId="41763"/>
    <cellStyle name="Normal 5 2 3 4 3 2 3 3" xfId="20190"/>
    <cellStyle name="Normal 5 2 3 4 3 2 3 3 2" xfId="48925"/>
    <cellStyle name="Normal 5 2 3 4 3 2 3 4" xfId="34601"/>
    <cellStyle name="Normal 5 2 3 4 3 2 4" xfId="9388"/>
    <cellStyle name="Normal 5 2 3 4 3 2 4 2" xfId="23771"/>
    <cellStyle name="Normal 5 2 3 4 3 2 4 2 2" xfId="52506"/>
    <cellStyle name="Normal 5 2 3 4 3 2 4 3" xfId="38182"/>
    <cellStyle name="Normal 5 2 3 4 3 2 5" xfId="16608"/>
    <cellStyle name="Normal 5 2 3 4 3 2 5 2" xfId="45344"/>
    <cellStyle name="Normal 5 2 3 4 3 2 6" xfId="31020"/>
    <cellStyle name="Normal 5 2 3 4 3 3" xfId="2950"/>
    <cellStyle name="Normal 5 2 3 4 3 3 2" xfId="6610"/>
    <cellStyle name="Normal 5 2 3 4 3 3 2 2" xfId="13870"/>
    <cellStyle name="Normal 5 2 3 4 3 3 2 2 2" xfId="28248"/>
    <cellStyle name="Normal 5 2 3 4 3 3 2 2 2 2" xfId="56982"/>
    <cellStyle name="Normal 5 2 3 4 3 3 2 2 3" xfId="42658"/>
    <cellStyle name="Normal 5 2 3 4 3 3 2 3" xfId="21085"/>
    <cellStyle name="Normal 5 2 3 4 3 3 2 3 2" xfId="49820"/>
    <cellStyle name="Normal 5 2 3 4 3 3 2 4" xfId="35496"/>
    <cellStyle name="Normal 5 2 3 4 3 3 3" xfId="10283"/>
    <cellStyle name="Normal 5 2 3 4 3 3 3 2" xfId="24666"/>
    <cellStyle name="Normal 5 2 3 4 3 3 3 2 2" xfId="53401"/>
    <cellStyle name="Normal 5 2 3 4 3 3 3 3" xfId="39077"/>
    <cellStyle name="Normal 5 2 3 4 3 3 4" xfId="17503"/>
    <cellStyle name="Normal 5 2 3 4 3 3 4 2" xfId="46239"/>
    <cellStyle name="Normal 5 2 3 4 3 3 5" xfId="31915"/>
    <cellStyle name="Normal 5 2 3 4 3 4" xfId="4815"/>
    <cellStyle name="Normal 5 2 3 4 3 4 2" xfId="12080"/>
    <cellStyle name="Normal 5 2 3 4 3 4 2 2" xfId="26458"/>
    <cellStyle name="Normal 5 2 3 4 3 4 2 2 2" xfId="55192"/>
    <cellStyle name="Normal 5 2 3 4 3 4 2 3" xfId="40868"/>
    <cellStyle name="Normal 5 2 3 4 3 4 3" xfId="19295"/>
    <cellStyle name="Normal 5 2 3 4 3 4 3 2" xfId="48030"/>
    <cellStyle name="Normal 5 2 3 4 3 4 4" xfId="33706"/>
    <cellStyle name="Normal 5 2 3 4 3 5" xfId="8487"/>
    <cellStyle name="Normal 5 2 3 4 3 5 2" xfId="22876"/>
    <cellStyle name="Normal 5 2 3 4 3 5 2 2" xfId="51611"/>
    <cellStyle name="Normal 5 2 3 4 3 5 3" xfId="37287"/>
    <cellStyle name="Normal 5 2 3 4 3 6" xfId="15713"/>
    <cellStyle name="Normal 5 2 3 4 3 6 2" xfId="44449"/>
    <cellStyle name="Normal 5 2 3 4 3 7" xfId="30125"/>
    <cellStyle name="Normal 5 2 3 4 4" xfId="1602"/>
    <cellStyle name="Normal 5 2 3 4 4 2" xfId="3399"/>
    <cellStyle name="Normal 5 2 3 4 4 2 2" xfId="7058"/>
    <cellStyle name="Normal 5 2 3 4 4 2 2 2" xfId="14318"/>
    <cellStyle name="Normal 5 2 3 4 4 2 2 2 2" xfId="28696"/>
    <cellStyle name="Normal 5 2 3 4 4 2 2 2 2 2" xfId="57430"/>
    <cellStyle name="Normal 5 2 3 4 4 2 2 2 3" xfId="43106"/>
    <cellStyle name="Normal 5 2 3 4 4 2 2 3" xfId="21533"/>
    <cellStyle name="Normal 5 2 3 4 4 2 2 3 2" xfId="50268"/>
    <cellStyle name="Normal 5 2 3 4 4 2 2 4" xfId="35944"/>
    <cellStyle name="Normal 5 2 3 4 4 2 3" xfId="10731"/>
    <cellStyle name="Normal 5 2 3 4 4 2 3 2" xfId="25114"/>
    <cellStyle name="Normal 5 2 3 4 4 2 3 2 2" xfId="53849"/>
    <cellStyle name="Normal 5 2 3 4 4 2 3 3" xfId="39525"/>
    <cellStyle name="Normal 5 2 3 4 4 2 4" xfId="17951"/>
    <cellStyle name="Normal 5 2 3 4 4 2 4 2" xfId="46687"/>
    <cellStyle name="Normal 5 2 3 4 4 2 5" xfId="32363"/>
    <cellStyle name="Normal 5 2 3 4 4 3" xfId="5268"/>
    <cellStyle name="Normal 5 2 3 4 4 3 2" xfId="12528"/>
    <cellStyle name="Normal 5 2 3 4 4 3 2 2" xfId="26906"/>
    <cellStyle name="Normal 5 2 3 4 4 3 2 2 2" xfId="55640"/>
    <cellStyle name="Normal 5 2 3 4 4 3 2 3" xfId="41316"/>
    <cellStyle name="Normal 5 2 3 4 4 3 3" xfId="19743"/>
    <cellStyle name="Normal 5 2 3 4 4 3 3 2" xfId="48478"/>
    <cellStyle name="Normal 5 2 3 4 4 3 4" xfId="34154"/>
    <cellStyle name="Normal 5 2 3 4 4 4" xfId="8941"/>
    <cellStyle name="Normal 5 2 3 4 4 4 2" xfId="23324"/>
    <cellStyle name="Normal 5 2 3 4 4 4 2 2" xfId="52059"/>
    <cellStyle name="Normal 5 2 3 4 4 4 3" xfId="37735"/>
    <cellStyle name="Normal 5 2 3 4 4 5" xfId="16161"/>
    <cellStyle name="Normal 5 2 3 4 4 5 2" xfId="44897"/>
    <cellStyle name="Normal 5 2 3 4 4 6" xfId="30573"/>
    <cellStyle name="Normal 5 2 3 4 5" xfId="2503"/>
    <cellStyle name="Normal 5 2 3 4 5 2" xfId="6163"/>
    <cellStyle name="Normal 5 2 3 4 5 2 2" xfId="13423"/>
    <cellStyle name="Normal 5 2 3 4 5 2 2 2" xfId="27801"/>
    <cellStyle name="Normal 5 2 3 4 5 2 2 2 2" xfId="56535"/>
    <cellStyle name="Normal 5 2 3 4 5 2 2 3" xfId="42211"/>
    <cellStyle name="Normal 5 2 3 4 5 2 3" xfId="20638"/>
    <cellStyle name="Normal 5 2 3 4 5 2 3 2" xfId="49373"/>
    <cellStyle name="Normal 5 2 3 4 5 2 4" xfId="35049"/>
    <cellStyle name="Normal 5 2 3 4 5 3" xfId="9836"/>
    <cellStyle name="Normal 5 2 3 4 5 3 2" xfId="24219"/>
    <cellStyle name="Normal 5 2 3 4 5 3 2 2" xfId="52954"/>
    <cellStyle name="Normal 5 2 3 4 5 3 3" xfId="38630"/>
    <cellStyle name="Normal 5 2 3 4 5 4" xfId="17056"/>
    <cellStyle name="Normal 5 2 3 4 5 4 2" xfId="45792"/>
    <cellStyle name="Normal 5 2 3 4 5 5" xfId="31468"/>
    <cellStyle name="Normal 5 2 3 4 6" xfId="4366"/>
    <cellStyle name="Normal 5 2 3 4 6 2" xfId="11633"/>
    <cellStyle name="Normal 5 2 3 4 6 2 2" xfId="26011"/>
    <cellStyle name="Normal 5 2 3 4 6 2 2 2" xfId="54745"/>
    <cellStyle name="Normal 5 2 3 4 6 2 3" xfId="40421"/>
    <cellStyle name="Normal 5 2 3 4 6 3" xfId="18848"/>
    <cellStyle name="Normal 5 2 3 4 6 3 2" xfId="47583"/>
    <cellStyle name="Normal 5 2 3 4 6 4" xfId="33259"/>
    <cellStyle name="Normal 5 2 3 4 7" xfId="8036"/>
    <cellStyle name="Normal 5 2 3 4 7 2" xfId="22429"/>
    <cellStyle name="Normal 5 2 3 4 7 2 2" xfId="51164"/>
    <cellStyle name="Normal 5 2 3 4 7 3" xfId="36840"/>
    <cellStyle name="Normal 5 2 3 4 8" xfId="15266"/>
    <cellStyle name="Normal 5 2 3 4 8 2" xfId="44002"/>
    <cellStyle name="Normal 5 2 3 4 9" xfId="29678"/>
    <cellStyle name="Normal 5 2 3 5" xfId="732"/>
    <cellStyle name="Normal 5 2 3 5 2" xfId="1183"/>
    <cellStyle name="Normal 5 2 3 5 2 2" xfId="2166"/>
    <cellStyle name="Normal 5 2 3 5 2 2 2" xfId="3958"/>
    <cellStyle name="Normal 5 2 3 5 2 2 2 2" xfId="7617"/>
    <cellStyle name="Normal 5 2 3 5 2 2 2 2 2" xfId="14877"/>
    <cellStyle name="Normal 5 2 3 5 2 2 2 2 2 2" xfId="29255"/>
    <cellStyle name="Normal 5 2 3 5 2 2 2 2 2 2 2" xfId="57989"/>
    <cellStyle name="Normal 5 2 3 5 2 2 2 2 2 3" xfId="43665"/>
    <cellStyle name="Normal 5 2 3 5 2 2 2 2 3" xfId="22092"/>
    <cellStyle name="Normal 5 2 3 5 2 2 2 2 3 2" xfId="50827"/>
    <cellStyle name="Normal 5 2 3 5 2 2 2 2 4" xfId="36503"/>
    <cellStyle name="Normal 5 2 3 5 2 2 2 3" xfId="11290"/>
    <cellStyle name="Normal 5 2 3 5 2 2 2 3 2" xfId="25673"/>
    <cellStyle name="Normal 5 2 3 5 2 2 2 3 2 2" xfId="54408"/>
    <cellStyle name="Normal 5 2 3 5 2 2 2 3 3" xfId="40084"/>
    <cellStyle name="Normal 5 2 3 5 2 2 2 4" xfId="18510"/>
    <cellStyle name="Normal 5 2 3 5 2 2 2 4 2" xfId="47246"/>
    <cellStyle name="Normal 5 2 3 5 2 2 2 5" xfId="32922"/>
    <cellStyle name="Normal 5 2 3 5 2 2 3" xfId="5827"/>
    <cellStyle name="Normal 5 2 3 5 2 2 3 2" xfId="13087"/>
    <cellStyle name="Normal 5 2 3 5 2 2 3 2 2" xfId="27465"/>
    <cellStyle name="Normal 5 2 3 5 2 2 3 2 2 2" xfId="56199"/>
    <cellStyle name="Normal 5 2 3 5 2 2 3 2 3" xfId="41875"/>
    <cellStyle name="Normal 5 2 3 5 2 2 3 3" xfId="20302"/>
    <cellStyle name="Normal 5 2 3 5 2 2 3 3 2" xfId="49037"/>
    <cellStyle name="Normal 5 2 3 5 2 2 3 4" xfId="34713"/>
    <cellStyle name="Normal 5 2 3 5 2 2 4" xfId="9500"/>
    <cellStyle name="Normal 5 2 3 5 2 2 4 2" xfId="23883"/>
    <cellStyle name="Normal 5 2 3 5 2 2 4 2 2" xfId="52618"/>
    <cellStyle name="Normal 5 2 3 5 2 2 4 3" xfId="38294"/>
    <cellStyle name="Normal 5 2 3 5 2 2 5" xfId="16720"/>
    <cellStyle name="Normal 5 2 3 5 2 2 5 2" xfId="45456"/>
    <cellStyle name="Normal 5 2 3 5 2 2 6" xfId="31132"/>
    <cellStyle name="Normal 5 2 3 5 2 3" xfId="3062"/>
    <cellStyle name="Normal 5 2 3 5 2 3 2" xfId="6722"/>
    <cellStyle name="Normal 5 2 3 5 2 3 2 2" xfId="13982"/>
    <cellStyle name="Normal 5 2 3 5 2 3 2 2 2" xfId="28360"/>
    <cellStyle name="Normal 5 2 3 5 2 3 2 2 2 2" xfId="57094"/>
    <cellStyle name="Normal 5 2 3 5 2 3 2 2 3" xfId="42770"/>
    <cellStyle name="Normal 5 2 3 5 2 3 2 3" xfId="21197"/>
    <cellStyle name="Normal 5 2 3 5 2 3 2 3 2" xfId="49932"/>
    <cellStyle name="Normal 5 2 3 5 2 3 2 4" xfId="35608"/>
    <cellStyle name="Normal 5 2 3 5 2 3 3" xfId="10395"/>
    <cellStyle name="Normal 5 2 3 5 2 3 3 2" xfId="24778"/>
    <cellStyle name="Normal 5 2 3 5 2 3 3 2 2" xfId="53513"/>
    <cellStyle name="Normal 5 2 3 5 2 3 3 3" xfId="39189"/>
    <cellStyle name="Normal 5 2 3 5 2 3 4" xfId="17615"/>
    <cellStyle name="Normal 5 2 3 5 2 3 4 2" xfId="46351"/>
    <cellStyle name="Normal 5 2 3 5 2 3 5" xfId="32027"/>
    <cellStyle name="Normal 5 2 3 5 2 4" xfId="4927"/>
    <cellStyle name="Normal 5 2 3 5 2 4 2" xfId="12192"/>
    <cellStyle name="Normal 5 2 3 5 2 4 2 2" xfId="26570"/>
    <cellStyle name="Normal 5 2 3 5 2 4 2 2 2" xfId="55304"/>
    <cellStyle name="Normal 5 2 3 5 2 4 2 3" xfId="40980"/>
    <cellStyle name="Normal 5 2 3 5 2 4 3" xfId="19407"/>
    <cellStyle name="Normal 5 2 3 5 2 4 3 2" xfId="48142"/>
    <cellStyle name="Normal 5 2 3 5 2 4 4" xfId="33818"/>
    <cellStyle name="Normal 5 2 3 5 2 5" xfId="8599"/>
    <cellStyle name="Normal 5 2 3 5 2 5 2" xfId="22988"/>
    <cellStyle name="Normal 5 2 3 5 2 5 2 2" xfId="51723"/>
    <cellStyle name="Normal 5 2 3 5 2 5 3" xfId="37399"/>
    <cellStyle name="Normal 5 2 3 5 2 6" xfId="15825"/>
    <cellStyle name="Normal 5 2 3 5 2 6 2" xfId="44561"/>
    <cellStyle name="Normal 5 2 3 5 2 7" xfId="30237"/>
    <cellStyle name="Normal 5 2 3 5 3" xfId="1719"/>
    <cellStyle name="Normal 5 2 3 5 3 2" xfId="3511"/>
    <cellStyle name="Normal 5 2 3 5 3 2 2" xfId="7170"/>
    <cellStyle name="Normal 5 2 3 5 3 2 2 2" xfId="14430"/>
    <cellStyle name="Normal 5 2 3 5 3 2 2 2 2" xfId="28808"/>
    <cellStyle name="Normal 5 2 3 5 3 2 2 2 2 2" xfId="57542"/>
    <cellStyle name="Normal 5 2 3 5 3 2 2 2 3" xfId="43218"/>
    <cellStyle name="Normal 5 2 3 5 3 2 2 3" xfId="21645"/>
    <cellStyle name="Normal 5 2 3 5 3 2 2 3 2" xfId="50380"/>
    <cellStyle name="Normal 5 2 3 5 3 2 2 4" xfId="36056"/>
    <cellStyle name="Normal 5 2 3 5 3 2 3" xfId="10843"/>
    <cellStyle name="Normal 5 2 3 5 3 2 3 2" xfId="25226"/>
    <cellStyle name="Normal 5 2 3 5 3 2 3 2 2" xfId="53961"/>
    <cellStyle name="Normal 5 2 3 5 3 2 3 3" xfId="39637"/>
    <cellStyle name="Normal 5 2 3 5 3 2 4" xfId="18063"/>
    <cellStyle name="Normal 5 2 3 5 3 2 4 2" xfId="46799"/>
    <cellStyle name="Normal 5 2 3 5 3 2 5" xfId="32475"/>
    <cellStyle name="Normal 5 2 3 5 3 3" xfId="5380"/>
    <cellStyle name="Normal 5 2 3 5 3 3 2" xfId="12640"/>
    <cellStyle name="Normal 5 2 3 5 3 3 2 2" xfId="27018"/>
    <cellStyle name="Normal 5 2 3 5 3 3 2 2 2" xfId="55752"/>
    <cellStyle name="Normal 5 2 3 5 3 3 2 3" xfId="41428"/>
    <cellStyle name="Normal 5 2 3 5 3 3 3" xfId="19855"/>
    <cellStyle name="Normal 5 2 3 5 3 3 3 2" xfId="48590"/>
    <cellStyle name="Normal 5 2 3 5 3 3 4" xfId="34266"/>
    <cellStyle name="Normal 5 2 3 5 3 4" xfId="9053"/>
    <cellStyle name="Normal 5 2 3 5 3 4 2" xfId="23436"/>
    <cellStyle name="Normal 5 2 3 5 3 4 2 2" xfId="52171"/>
    <cellStyle name="Normal 5 2 3 5 3 4 3" xfId="37847"/>
    <cellStyle name="Normal 5 2 3 5 3 5" xfId="16273"/>
    <cellStyle name="Normal 5 2 3 5 3 5 2" xfId="45009"/>
    <cellStyle name="Normal 5 2 3 5 3 6" xfId="30685"/>
    <cellStyle name="Normal 5 2 3 5 4" xfId="2615"/>
    <cellStyle name="Normal 5 2 3 5 4 2" xfId="6275"/>
    <cellStyle name="Normal 5 2 3 5 4 2 2" xfId="13535"/>
    <cellStyle name="Normal 5 2 3 5 4 2 2 2" xfId="27913"/>
    <cellStyle name="Normal 5 2 3 5 4 2 2 2 2" xfId="56647"/>
    <cellStyle name="Normal 5 2 3 5 4 2 2 3" xfId="42323"/>
    <cellStyle name="Normal 5 2 3 5 4 2 3" xfId="20750"/>
    <cellStyle name="Normal 5 2 3 5 4 2 3 2" xfId="49485"/>
    <cellStyle name="Normal 5 2 3 5 4 2 4" xfId="35161"/>
    <cellStyle name="Normal 5 2 3 5 4 3" xfId="9948"/>
    <cellStyle name="Normal 5 2 3 5 4 3 2" xfId="24331"/>
    <cellStyle name="Normal 5 2 3 5 4 3 2 2" xfId="53066"/>
    <cellStyle name="Normal 5 2 3 5 4 3 3" xfId="38742"/>
    <cellStyle name="Normal 5 2 3 5 4 4" xfId="17168"/>
    <cellStyle name="Normal 5 2 3 5 4 4 2" xfId="45904"/>
    <cellStyle name="Normal 5 2 3 5 4 5" xfId="31580"/>
    <cellStyle name="Normal 5 2 3 5 5" xfId="4479"/>
    <cellStyle name="Normal 5 2 3 5 5 2" xfId="11745"/>
    <cellStyle name="Normal 5 2 3 5 5 2 2" xfId="26123"/>
    <cellStyle name="Normal 5 2 3 5 5 2 2 2" xfId="54857"/>
    <cellStyle name="Normal 5 2 3 5 5 2 3" xfId="40533"/>
    <cellStyle name="Normal 5 2 3 5 5 3" xfId="18960"/>
    <cellStyle name="Normal 5 2 3 5 5 3 2" xfId="47695"/>
    <cellStyle name="Normal 5 2 3 5 5 4" xfId="33371"/>
    <cellStyle name="Normal 5 2 3 5 6" xfId="8152"/>
    <cellStyle name="Normal 5 2 3 5 6 2" xfId="22541"/>
    <cellStyle name="Normal 5 2 3 5 6 2 2" xfId="51276"/>
    <cellStyle name="Normal 5 2 3 5 6 3" xfId="36952"/>
    <cellStyle name="Normal 5 2 3 5 7" xfId="15378"/>
    <cellStyle name="Normal 5 2 3 5 7 2" xfId="44114"/>
    <cellStyle name="Normal 5 2 3 5 8" xfId="29790"/>
    <cellStyle name="Normal 5 2 3 6" xfId="959"/>
    <cellStyle name="Normal 5 2 3 6 2" xfId="1942"/>
    <cellStyle name="Normal 5 2 3 6 2 2" xfId="3734"/>
    <cellStyle name="Normal 5 2 3 6 2 2 2" xfId="7393"/>
    <cellStyle name="Normal 5 2 3 6 2 2 2 2" xfId="14653"/>
    <cellStyle name="Normal 5 2 3 6 2 2 2 2 2" xfId="29031"/>
    <cellStyle name="Normal 5 2 3 6 2 2 2 2 2 2" xfId="57765"/>
    <cellStyle name="Normal 5 2 3 6 2 2 2 2 3" xfId="43441"/>
    <cellStyle name="Normal 5 2 3 6 2 2 2 3" xfId="21868"/>
    <cellStyle name="Normal 5 2 3 6 2 2 2 3 2" xfId="50603"/>
    <cellStyle name="Normal 5 2 3 6 2 2 2 4" xfId="36279"/>
    <cellStyle name="Normal 5 2 3 6 2 2 3" xfId="11066"/>
    <cellStyle name="Normal 5 2 3 6 2 2 3 2" xfId="25449"/>
    <cellStyle name="Normal 5 2 3 6 2 2 3 2 2" xfId="54184"/>
    <cellStyle name="Normal 5 2 3 6 2 2 3 3" xfId="39860"/>
    <cellStyle name="Normal 5 2 3 6 2 2 4" xfId="18286"/>
    <cellStyle name="Normal 5 2 3 6 2 2 4 2" xfId="47022"/>
    <cellStyle name="Normal 5 2 3 6 2 2 5" xfId="32698"/>
    <cellStyle name="Normal 5 2 3 6 2 3" xfId="5603"/>
    <cellStyle name="Normal 5 2 3 6 2 3 2" xfId="12863"/>
    <cellStyle name="Normal 5 2 3 6 2 3 2 2" xfId="27241"/>
    <cellStyle name="Normal 5 2 3 6 2 3 2 2 2" xfId="55975"/>
    <cellStyle name="Normal 5 2 3 6 2 3 2 3" xfId="41651"/>
    <cellStyle name="Normal 5 2 3 6 2 3 3" xfId="20078"/>
    <cellStyle name="Normal 5 2 3 6 2 3 3 2" xfId="48813"/>
    <cellStyle name="Normal 5 2 3 6 2 3 4" xfId="34489"/>
    <cellStyle name="Normal 5 2 3 6 2 4" xfId="9276"/>
    <cellStyle name="Normal 5 2 3 6 2 4 2" xfId="23659"/>
    <cellStyle name="Normal 5 2 3 6 2 4 2 2" xfId="52394"/>
    <cellStyle name="Normal 5 2 3 6 2 4 3" xfId="38070"/>
    <cellStyle name="Normal 5 2 3 6 2 5" xfId="16496"/>
    <cellStyle name="Normal 5 2 3 6 2 5 2" xfId="45232"/>
    <cellStyle name="Normal 5 2 3 6 2 6" xfId="30908"/>
    <cellStyle name="Normal 5 2 3 6 3" xfId="2838"/>
    <cellStyle name="Normal 5 2 3 6 3 2" xfId="6498"/>
    <cellStyle name="Normal 5 2 3 6 3 2 2" xfId="13758"/>
    <cellStyle name="Normal 5 2 3 6 3 2 2 2" xfId="28136"/>
    <cellStyle name="Normal 5 2 3 6 3 2 2 2 2" xfId="56870"/>
    <cellStyle name="Normal 5 2 3 6 3 2 2 3" xfId="42546"/>
    <cellStyle name="Normal 5 2 3 6 3 2 3" xfId="20973"/>
    <cellStyle name="Normal 5 2 3 6 3 2 3 2" xfId="49708"/>
    <cellStyle name="Normal 5 2 3 6 3 2 4" xfId="35384"/>
    <cellStyle name="Normal 5 2 3 6 3 3" xfId="10171"/>
    <cellStyle name="Normal 5 2 3 6 3 3 2" xfId="24554"/>
    <cellStyle name="Normal 5 2 3 6 3 3 2 2" xfId="53289"/>
    <cellStyle name="Normal 5 2 3 6 3 3 3" xfId="38965"/>
    <cellStyle name="Normal 5 2 3 6 3 4" xfId="17391"/>
    <cellStyle name="Normal 5 2 3 6 3 4 2" xfId="46127"/>
    <cellStyle name="Normal 5 2 3 6 3 5" xfId="31803"/>
    <cellStyle name="Normal 5 2 3 6 4" xfId="4703"/>
    <cellStyle name="Normal 5 2 3 6 4 2" xfId="11968"/>
    <cellStyle name="Normal 5 2 3 6 4 2 2" xfId="26346"/>
    <cellStyle name="Normal 5 2 3 6 4 2 2 2" xfId="55080"/>
    <cellStyle name="Normal 5 2 3 6 4 2 3" xfId="40756"/>
    <cellStyle name="Normal 5 2 3 6 4 3" xfId="19183"/>
    <cellStyle name="Normal 5 2 3 6 4 3 2" xfId="47918"/>
    <cellStyle name="Normal 5 2 3 6 4 4" xfId="33594"/>
    <cellStyle name="Normal 5 2 3 6 5" xfId="8375"/>
    <cellStyle name="Normal 5 2 3 6 5 2" xfId="22764"/>
    <cellStyle name="Normal 5 2 3 6 5 2 2" xfId="51499"/>
    <cellStyle name="Normal 5 2 3 6 5 3" xfId="37175"/>
    <cellStyle name="Normal 5 2 3 6 6" xfId="15601"/>
    <cellStyle name="Normal 5 2 3 6 6 2" xfId="44337"/>
    <cellStyle name="Normal 5 2 3 6 7" xfId="30013"/>
    <cellStyle name="Normal 5 2 3 7" xfId="1472"/>
    <cellStyle name="Normal 5 2 3 7 2" xfId="3287"/>
    <cellStyle name="Normal 5 2 3 7 2 2" xfId="6946"/>
    <cellStyle name="Normal 5 2 3 7 2 2 2" xfId="14206"/>
    <cellStyle name="Normal 5 2 3 7 2 2 2 2" xfId="28584"/>
    <cellStyle name="Normal 5 2 3 7 2 2 2 2 2" xfId="57318"/>
    <cellStyle name="Normal 5 2 3 7 2 2 2 3" xfId="42994"/>
    <cellStyle name="Normal 5 2 3 7 2 2 3" xfId="21421"/>
    <cellStyle name="Normal 5 2 3 7 2 2 3 2" xfId="50156"/>
    <cellStyle name="Normal 5 2 3 7 2 2 4" xfId="35832"/>
    <cellStyle name="Normal 5 2 3 7 2 3" xfId="10619"/>
    <cellStyle name="Normal 5 2 3 7 2 3 2" xfId="25002"/>
    <cellStyle name="Normal 5 2 3 7 2 3 2 2" xfId="53737"/>
    <cellStyle name="Normal 5 2 3 7 2 3 3" xfId="39413"/>
    <cellStyle name="Normal 5 2 3 7 2 4" xfId="17839"/>
    <cellStyle name="Normal 5 2 3 7 2 4 2" xfId="46575"/>
    <cellStyle name="Normal 5 2 3 7 2 5" xfId="32251"/>
    <cellStyle name="Normal 5 2 3 7 3" xfId="5155"/>
    <cellStyle name="Normal 5 2 3 7 3 2" xfId="12416"/>
    <cellStyle name="Normal 5 2 3 7 3 2 2" xfId="26794"/>
    <cellStyle name="Normal 5 2 3 7 3 2 2 2" xfId="55528"/>
    <cellStyle name="Normal 5 2 3 7 3 2 3" xfId="41204"/>
    <cellStyle name="Normal 5 2 3 7 3 3" xfId="19631"/>
    <cellStyle name="Normal 5 2 3 7 3 3 2" xfId="48366"/>
    <cellStyle name="Normal 5 2 3 7 3 4" xfId="34042"/>
    <cellStyle name="Normal 5 2 3 7 4" xfId="8828"/>
    <cellStyle name="Normal 5 2 3 7 4 2" xfId="23212"/>
    <cellStyle name="Normal 5 2 3 7 4 2 2" xfId="51947"/>
    <cellStyle name="Normal 5 2 3 7 4 3" xfId="37623"/>
    <cellStyle name="Normal 5 2 3 7 5" xfId="16049"/>
    <cellStyle name="Normal 5 2 3 7 5 2" xfId="44785"/>
    <cellStyle name="Normal 5 2 3 7 6" xfId="30461"/>
    <cellStyle name="Normal 5 2 3 8" xfId="2391"/>
    <cellStyle name="Normal 5 2 3 8 2" xfId="6051"/>
    <cellStyle name="Normal 5 2 3 8 2 2" xfId="13311"/>
    <cellStyle name="Normal 5 2 3 8 2 2 2" xfId="27689"/>
    <cellStyle name="Normal 5 2 3 8 2 2 2 2" xfId="56423"/>
    <cellStyle name="Normal 5 2 3 8 2 2 3" xfId="42099"/>
    <cellStyle name="Normal 5 2 3 8 2 3" xfId="20526"/>
    <cellStyle name="Normal 5 2 3 8 2 3 2" xfId="49261"/>
    <cellStyle name="Normal 5 2 3 8 2 4" xfId="34937"/>
    <cellStyle name="Normal 5 2 3 8 3" xfId="9724"/>
    <cellStyle name="Normal 5 2 3 8 3 2" xfId="24107"/>
    <cellStyle name="Normal 5 2 3 8 3 2 2" xfId="52842"/>
    <cellStyle name="Normal 5 2 3 8 3 3" xfId="38518"/>
    <cellStyle name="Normal 5 2 3 8 4" xfId="16944"/>
    <cellStyle name="Normal 5 2 3 8 4 2" xfId="45680"/>
    <cellStyle name="Normal 5 2 3 8 5" xfId="31356"/>
    <cellStyle name="Normal 5 2 3 9" xfId="4244"/>
    <cellStyle name="Normal 5 2 3 9 2" xfId="11520"/>
    <cellStyle name="Normal 5 2 3 9 2 2" xfId="25899"/>
    <cellStyle name="Normal 5 2 3 9 2 2 2" xfId="54633"/>
    <cellStyle name="Normal 5 2 3 9 2 3" xfId="40309"/>
    <cellStyle name="Normal 5 2 3 9 3" xfId="18736"/>
    <cellStyle name="Normal 5 2 3 9 3 2" xfId="47471"/>
    <cellStyle name="Normal 5 2 3 9 4" xfId="33147"/>
    <cellStyle name="Normal 5 2 4" xfId="346"/>
    <cellStyle name="Normal 5 2 4 10" xfId="15168"/>
    <cellStyle name="Normal 5 2 4 10 2" xfId="43904"/>
    <cellStyle name="Normal 5 2 4 11" xfId="29580"/>
    <cellStyle name="Normal 5 2 4 2" xfId="446"/>
    <cellStyle name="Normal 5 2 4 2 10" xfId="29636"/>
    <cellStyle name="Normal 5 2 4 2 2" xfId="646"/>
    <cellStyle name="Normal 5 2 4 2 2 2" xfId="918"/>
    <cellStyle name="Normal 5 2 4 2 2 2 2" xfId="1365"/>
    <cellStyle name="Normal 5 2 4 2 2 2 2 2" xfId="2348"/>
    <cellStyle name="Normal 5 2 4 2 2 2 2 2 2" xfId="4140"/>
    <cellStyle name="Normal 5 2 4 2 2 2 2 2 2 2" xfId="7799"/>
    <cellStyle name="Normal 5 2 4 2 2 2 2 2 2 2 2" xfId="15059"/>
    <cellStyle name="Normal 5 2 4 2 2 2 2 2 2 2 2 2" xfId="29437"/>
    <cellStyle name="Normal 5 2 4 2 2 2 2 2 2 2 2 2 2" xfId="58171"/>
    <cellStyle name="Normal 5 2 4 2 2 2 2 2 2 2 2 3" xfId="43847"/>
    <cellStyle name="Normal 5 2 4 2 2 2 2 2 2 2 3" xfId="22274"/>
    <cellStyle name="Normal 5 2 4 2 2 2 2 2 2 2 3 2" xfId="51009"/>
    <cellStyle name="Normal 5 2 4 2 2 2 2 2 2 2 4" xfId="36685"/>
    <cellStyle name="Normal 5 2 4 2 2 2 2 2 2 3" xfId="11472"/>
    <cellStyle name="Normal 5 2 4 2 2 2 2 2 2 3 2" xfId="25855"/>
    <cellStyle name="Normal 5 2 4 2 2 2 2 2 2 3 2 2" xfId="54590"/>
    <cellStyle name="Normal 5 2 4 2 2 2 2 2 2 3 3" xfId="40266"/>
    <cellStyle name="Normal 5 2 4 2 2 2 2 2 2 4" xfId="18692"/>
    <cellStyle name="Normal 5 2 4 2 2 2 2 2 2 4 2" xfId="47428"/>
    <cellStyle name="Normal 5 2 4 2 2 2 2 2 2 5" xfId="33104"/>
    <cellStyle name="Normal 5 2 4 2 2 2 2 2 3" xfId="6009"/>
    <cellStyle name="Normal 5 2 4 2 2 2 2 2 3 2" xfId="13269"/>
    <cellStyle name="Normal 5 2 4 2 2 2 2 2 3 2 2" xfId="27647"/>
    <cellStyle name="Normal 5 2 4 2 2 2 2 2 3 2 2 2" xfId="56381"/>
    <cellStyle name="Normal 5 2 4 2 2 2 2 2 3 2 3" xfId="42057"/>
    <cellStyle name="Normal 5 2 4 2 2 2 2 2 3 3" xfId="20484"/>
    <cellStyle name="Normal 5 2 4 2 2 2 2 2 3 3 2" xfId="49219"/>
    <cellStyle name="Normal 5 2 4 2 2 2 2 2 3 4" xfId="34895"/>
    <cellStyle name="Normal 5 2 4 2 2 2 2 2 4" xfId="9682"/>
    <cellStyle name="Normal 5 2 4 2 2 2 2 2 4 2" xfId="24065"/>
    <cellStyle name="Normal 5 2 4 2 2 2 2 2 4 2 2" xfId="52800"/>
    <cellStyle name="Normal 5 2 4 2 2 2 2 2 4 3" xfId="38476"/>
    <cellStyle name="Normal 5 2 4 2 2 2 2 2 5" xfId="16902"/>
    <cellStyle name="Normal 5 2 4 2 2 2 2 2 5 2" xfId="45638"/>
    <cellStyle name="Normal 5 2 4 2 2 2 2 2 6" xfId="31314"/>
    <cellStyle name="Normal 5 2 4 2 2 2 2 3" xfId="3244"/>
    <cellStyle name="Normal 5 2 4 2 2 2 2 3 2" xfId="6904"/>
    <cellStyle name="Normal 5 2 4 2 2 2 2 3 2 2" xfId="14164"/>
    <cellStyle name="Normal 5 2 4 2 2 2 2 3 2 2 2" xfId="28542"/>
    <cellStyle name="Normal 5 2 4 2 2 2 2 3 2 2 2 2" xfId="57276"/>
    <cellStyle name="Normal 5 2 4 2 2 2 2 3 2 2 3" xfId="42952"/>
    <cellStyle name="Normal 5 2 4 2 2 2 2 3 2 3" xfId="21379"/>
    <cellStyle name="Normal 5 2 4 2 2 2 2 3 2 3 2" xfId="50114"/>
    <cellStyle name="Normal 5 2 4 2 2 2 2 3 2 4" xfId="35790"/>
    <cellStyle name="Normal 5 2 4 2 2 2 2 3 3" xfId="10577"/>
    <cellStyle name="Normal 5 2 4 2 2 2 2 3 3 2" xfId="24960"/>
    <cellStyle name="Normal 5 2 4 2 2 2 2 3 3 2 2" xfId="53695"/>
    <cellStyle name="Normal 5 2 4 2 2 2 2 3 3 3" xfId="39371"/>
    <cellStyle name="Normal 5 2 4 2 2 2 2 3 4" xfId="17797"/>
    <cellStyle name="Normal 5 2 4 2 2 2 2 3 4 2" xfId="46533"/>
    <cellStyle name="Normal 5 2 4 2 2 2 2 3 5" xfId="32209"/>
    <cellStyle name="Normal 5 2 4 2 2 2 2 4" xfId="5109"/>
    <cellStyle name="Normal 5 2 4 2 2 2 2 4 2" xfId="12374"/>
    <cellStyle name="Normal 5 2 4 2 2 2 2 4 2 2" xfId="26752"/>
    <cellStyle name="Normal 5 2 4 2 2 2 2 4 2 2 2" xfId="55486"/>
    <cellStyle name="Normal 5 2 4 2 2 2 2 4 2 3" xfId="41162"/>
    <cellStyle name="Normal 5 2 4 2 2 2 2 4 3" xfId="19589"/>
    <cellStyle name="Normal 5 2 4 2 2 2 2 4 3 2" xfId="48324"/>
    <cellStyle name="Normal 5 2 4 2 2 2 2 4 4" xfId="34000"/>
    <cellStyle name="Normal 5 2 4 2 2 2 2 5" xfId="8781"/>
    <cellStyle name="Normal 5 2 4 2 2 2 2 5 2" xfId="23170"/>
    <cellStyle name="Normal 5 2 4 2 2 2 2 5 2 2" xfId="51905"/>
    <cellStyle name="Normal 5 2 4 2 2 2 2 5 3" xfId="37581"/>
    <cellStyle name="Normal 5 2 4 2 2 2 2 6" xfId="16007"/>
    <cellStyle name="Normal 5 2 4 2 2 2 2 6 2" xfId="44743"/>
    <cellStyle name="Normal 5 2 4 2 2 2 2 7" xfId="30419"/>
    <cellStyle name="Normal 5 2 4 2 2 2 3" xfId="1901"/>
    <cellStyle name="Normal 5 2 4 2 2 2 3 2" xfId="3693"/>
    <cellStyle name="Normal 5 2 4 2 2 2 3 2 2" xfId="7352"/>
    <cellStyle name="Normal 5 2 4 2 2 2 3 2 2 2" xfId="14612"/>
    <cellStyle name="Normal 5 2 4 2 2 2 3 2 2 2 2" xfId="28990"/>
    <cellStyle name="Normal 5 2 4 2 2 2 3 2 2 2 2 2" xfId="57724"/>
    <cellStyle name="Normal 5 2 4 2 2 2 3 2 2 2 3" xfId="43400"/>
    <cellStyle name="Normal 5 2 4 2 2 2 3 2 2 3" xfId="21827"/>
    <cellStyle name="Normal 5 2 4 2 2 2 3 2 2 3 2" xfId="50562"/>
    <cellStyle name="Normal 5 2 4 2 2 2 3 2 2 4" xfId="36238"/>
    <cellStyle name="Normal 5 2 4 2 2 2 3 2 3" xfId="11025"/>
    <cellStyle name="Normal 5 2 4 2 2 2 3 2 3 2" xfId="25408"/>
    <cellStyle name="Normal 5 2 4 2 2 2 3 2 3 2 2" xfId="54143"/>
    <cellStyle name="Normal 5 2 4 2 2 2 3 2 3 3" xfId="39819"/>
    <cellStyle name="Normal 5 2 4 2 2 2 3 2 4" xfId="18245"/>
    <cellStyle name="Normal 5 2 4 2 2 2 3 2 4 2" xfId="46981"/>
    <cellStyle name="Normal 5 2 4 2 2 2 3 2 5" xfId="32657"/>
    <cellStyle name="Normal 5 2 4 2 2 2 3 3" xfId="5562"/>
    <cellStyle name="Normal 5 2 4 2 2 2 3 3 2" xfId="12822"/>
    <cellStyle name="Normal 5 2 4 2 2 2 3 3 2 2" xfId="27200"/>
    <cellStyle name="Normal 5 2 4 2 2 2 3 3 2 2 2" xfId="55934"/>
    <cellStyle name="Normal 5 2 4 2 2 2 3 3 2 3" xfId="41610"/>
    <cellStyle name="Normal 5 2 4 2 2 2 3 3 3" xfId="20037"/>
    <cellStyle name="Normal 5 2 4 2 2 2 3 3 3 2" xfId="48772"/>
    <cellStyle name="Normal 5 2 4 2 2 2 3 3 4" xfId="34448"/>
    <cellStyle name="Normal 5 2 4 2 2 2 3 4" xfId="9235"/>
    <cellStyle name="Normal 5 2 4 2 2 2 3 4 2" xfId="23618"/>
    <cellStyle name="Normal 5 2 4 2 2 2 3 4 2 2" xfId="52353"/>
    <cellStyle name="Normal 5 2 4 2 2 2 3 4 3" xfId="38029"/>
    <cellStyle name="Normal 5 2 4 2 2 2 3 5" xfId="16455"/>
    <cellStyle name="Normal 5 2 4 2 2 2 3 5 2" xfId="45191"/>
    <cellStyle name="Normal 5 2 4 2 2 2 3 6" xfId="30867"/>
    <cellStyle name="Normal 5 2 4 2 2 2 4" xfId="2797"/>
    <cellStyle name="Normal 5 2 4 2 2 2 4 2" xfId="6457"/>
    <cellStyle name="Normal 5 2 4 2 2 2 4 2 2" xfId="13717"/>
    <cellStyle name="Normal 5 2 4 2 2 2 4 2 2 2" xfId="28095"/>
    <cellStyle name="Normal 5 2 4 2 2 2 4 2 2 2 2" xfId="56829"/>
    <cellStyle name="Normal 5 2 4 2 2 2 4 2 2 3" xfId="42505"/>
    <cellStyle name="Normal 5 2 4 2 2 2 4 2 3" xfId="20932"/>
    <cellStyle name="Normal 5 2 4 2 2 2 4 2 3 2" xfId="49667"/>
    <cellStyle name="Normal 5 2 4 2 2 2 4 2 4" xfId="35343"/>
    <cellStyle name="Normal 5 2 4 2 2 2 4 3" xfId="10130"/>
    <cellStyle name="Normal 5 2 4 2 2 2 4 3 2" xfId="24513"/>
    <cellStyle name="Normal 5 2 4 2 2 2 4 3 2 2" xfId="53248"/>
    <cellStyle name="Normal 5 2 4 2 2 2 4 3 3" xfId="38924"/>
    <cellStyle name="Normal 5 2 4 2 2 2 4 4" xfId="17350"/>
    <cellStyle name="Normal 5 2 4 2 2 2 4 4 2" xfId="46086"/>
    <cellStyle name="Normal 5 2 4 2 2 2 4 5" xfId="31762"/>
    <cellStyle name="Normal 5 2 4 2 2 2 5" xfId="4662"/>
    <cellStyle name="Normal 5 2 4 2 2 2 5 2" xfId="11927"/>
    <cellStyle name="Normal 5 2 4 2 2 2 5 2 2" xfId="26305"/>
    <cellStyle name="Normal 5 2 4 2 2 2 5 2 2 2" xfId="55039"/>
    <cellStyle name="Normal 5 2 4 2 2 2 5 2 3" xfId="40715"/>
    <cellStyle name="Normal 5 2 4 2 2 2 5 3" xfId="19142"/>
    <cellStyle name="Normal 5 2 4 2 2 2 5 3 2" xfId="47877"/>
    <cellStyle name="Normal 5 2 4 2 2 2 5 4" xfId="33553"/>
    <cellStyle name="Normal 5 2 4 2 2 2 6" xfId="8334"/>
    <cellStyle name="Normal 5 2 4 2 2 2 6 2" xfId="22723"/>
    <cellStyle name="Normal 5 2 4 2 2 2 6 2 2" xfId="51458"/>
    <cellStyle name="Normal 5 2 4 2 2 2 6 3" xfId="37134"/>
    <cellStyle name="Normal 5 2 4 2 2 2 7" xfId="15560"/>
    <cellStyle name="Normal 5 2 4 2 2 2 7 2" xfId="44296"/>
    <cellStyle name="Normal 5 2 4 2 2 2 8" xfId="29972"/>
    <cellStyle name="Normal 5 2 4 2 2 3" xfId="1141"/>
    <cellStyle name="Normal 5 2 4 2 2 3 2" xfId="2124"/>
    <cellStyle name="Normal 5 2 4 2 2 3 2 2" xfId="3916"/>
    <cellStyle name="Normal 5 2 4 2 2 3 2 2 2" xfId="7575"/>
    <cellStyle name="Normal 5 2 4 2 2 3 2 2 2 2" xfId="14835"/>
    <cellStyle name="Normal 5 2 4 2 2 3 2 2 2 2 2" xfId="29213"/>
    <cellStyle name="Normal 5 2 4 2 2 3 2 2 2 2 2 2" xfId="57947"/>
    <cellStyle name="Normal 5 2 4 2 2 3 2 2 2 2 3" xfId="43623"/>
    <cellStyle name="Normal 5 2 4 2 2 3 2 2 2 3" xfId="22050"/>
    <cellStyle name="Normal 5 2 4 2 2 3 2 2 2 3 2" xfId="50785"/>
    <cellStyle name="Normal 5 2 4 2 2 3 2 2 2 4" xfId="36461"/>
    <cellStyle name="Normal 5 2 4 2 2 3 2 2 3" xfId="11248"/>
    <cellStyle name="Normal 5 2 4 2 2 3 2 2 3 2" xfId="25631"/>
    <cellStyle name="Normal 5 2 4 2 2 3 2 2 3 2 2" xfId="54366"/>
    <cellStyle name="Normal 5 2 4 2 2 3 2 2 3 3" xfId="40042"/>
    <cellStyle name="Normal 5 2 4 2 2 3 2 2 4" xfId="18468"/>
    <cellStyle name="Normal 5 2 4 2 2 3 2 2 4 2" xfId="47204"/>
    <cellStyle name="Normal 5 2 4 2 2 3 2 2 5" xfId="32880"/>
    <cellStyle name="Normal 5 2 4 2 2 3 2 3" xfId="5785"/>
    <cellStyle name="Normal 5 2 4 2 2 3 2 3 2" xfId="13045"/>
    <cellStyle name="Normal 5 2 4 2 2 3 2 3 2 2" xfId="27423"/>
    <cellStyle name="Normal 5 2 4 2 2 3 2 3 2 2 2" xfId="56157"/>
    <cellStyle name="Normal 5 2 4 2 2 3 2 3 2 3" xfId="41833"/>
    <cellStyle name="Normal 5 2 4 2 2 3 2 3 3" xfId="20260"/>
    <cellStyle name="Normal 5 2 4 2 2 3 2 3 3 2" xfId="48995"/>
    <cellStyle name="Normal 5 2 4 2 2 3 2 3 4" xfId="34671"/>
    <cellStyle name="Normal 5 2 4 2 2 3 2 4" xfId="9458"/>
    <cellStyle name="Normal 5 2 4 2 2 3 2 4 2" xfId="23841"/>
    <cellStyle name="Normal 5 2 4 2 2 3 2 4 2 2" xfId="52576"/>
    <cellStyle name="Normal 5 2 4 2 2 3 2 4 3" xfId="38252"/>
    <cellStyle name="Normal 5 2 4 2 2 3 2 5" xfId="16678"/>
    <cellStyle name="Normal 5 2 4 2 2 3 2 5 2" xfId="45414"/>
    <cellStyle name="Normal 5 2 4 2 2 3 2 6" xfId="31090"/>
    <cellStyle name="Normal 5 2 4 2 2 3 3" xfId="3020"/>
    <cellStyle name="Normal 5 2 4 2 2 3 3 2" xfId="6680"/>
    <cellStyle name="Normal 5 2 4 2 2 3 3 2 2" xfId="13940"/>
    <cellStyle name="Normal 5 2 4 2 2 3 3 2 2 2" xfId="28318"/>
    <cellStyle name="Normal 5 2 4 2 2 3 3 2 2 2 2" xfId="57052"/>
    <cellStyle name="Normal 5 2 4 2 2 3 3 2 2 3" xfId="42728"/>
    <cellStyle name="Normal 5 2 4 2 2 3 3 2 3" xfId="21155"/>
    <cellStyle name="Normal 5 2 4 2 2 3 3 2 3 2" xfId="49890"/>
    <cellStyle name="Normal 5 2 4 2 2 3 3 2 4" xfId="35566"/>
    <cellStyle name="Normal 5 2 4 2 2 3 3 3" xfId="10353"/>
    <cellStyle name="Normal 5 2 4 2 2 3 3 3 2" xfId="24736"/>
    <cellStyle name="Normal 5 2 4 2 2 3 3 3 2 2" xfId="53471"/>
    <cellStyle name="Normal 5 2 4 2 2 3 3 3 3" xfId="39147"/>
    <cellStyle name="Normal 5 2 4 2 2 3 3 4" xfId="17573"/>
    <cellStyle name="Normal 5 2 4 2 2 3 3 4 2" xfId="46309"/>
    <cellStyle name="Normal 5 2 4 2 2 3 3 5" xfId="31985"/>
    <cellStyle name="Normal 5 2 4 2 2 3 4" xfId="4885"/>
    <cellStyle name="Normal 5 2 4 2 2 3 4 2" xfId="12150"/>
    <cellStyle name="Normal 5 2 4 2 2 3 4 2 2" xfId="26528"/>
    <cellStyle name="Normal 5 2 4 2 2 3 4 2 2 2" xfId="55262"/>
    <cellStyle name="Normal 5 2 4 2 2 3 4 2 3" xfId="40938"/>
    <cellStyle name="Normal 5 2 4 2 2 3 4 3" xfId="19365"/>
    <cellStyle name="Normal 5 2 4 2 2 3 4 3 2" xfId="48100"/>
    <cellStyle name="Normal 5 2 4 2 2 3 4 4" xfId="33776"/>
    <cellStyle name="Normal 5 2 4 2 2 3 5" xfId="8557"/>
    <cellStyle name="Normal 5 2 4 2 2 3 5 2" xfId="22946"/>
    <cellStyle name="Normal 5 2 4 2 2 3 5 2 2" xfId="51681"/>
    <cellStyle name="Normal 5 2 4 2 2 3 5 3" xfId="37357"/>
    <cellStyle name="Normal 5 2 4 2 2 3 6" xfId="15783"/>
    <cellStyle name="Normal 5 2 4 2 2 3 6 2" xfId="44519"/>
    <cellStyle name="Normal 5 2 4 2 2 3 7" xfId="30195"/>
    <cellStyle name="Normal 5 2 4 2 2 4" xfId="1673"/>
    <cellStyle name="Normal 5 2 4 2 2 4 2" xfId="3469"/>
    <cellStyle name="Normal 5 2 4 2 2 4 2 2" xfId="7128"/>
    <cellStyle name="Normal 5 2 4 2 2 4 2 2 2" xfId="14388"/>
    <cellStyle name="Normal 5 2 4 2 2 4 2 2 2 2" xfId="28766"/>
    <cellStyle name="Normal 5 2 4 2 2 4 2 2 2 2 2" xfId="57500"/>
    <cellStyle name="Normal 5 2 4 2 2 4 2 2 2 3" xfId="43176"/>
    <cellStyle name="Normal 5 2 4 2 2 4 2 2 3" xfId="21603"/>
    <cellStyle name="Normal 5 2 4 2 2 4 2 2 3 2" xfId="50338"/>
    <cellStyle name="Normal 5 2 4 2 2 4 2 2 4" xfId="36014"/>
    <cellStyle name="Normal 5 2 4 2 2 4 2 3" xfId="10801"/>
    <cellStyle name="Normal 5 2 4 2 2 4 2 3 2" xfId="25184"/>
    <cellStyle name="Normal 5 2 4 2 2 4 2 3 2 2" xfId="53919"/>
    <cellStyle name="Normal 5 2 4 2 2 4 2 3 3" xfId="39595"/>
    <cellStyle name="Normal 5 2 4 2 2 4 2 4" xfId="18021"/>
    <cellStyle name="Normal 5 2 4 2 2 4 2 4 2" xfId="46757"/>
    <cellStyle name="Normal 5 2 4 2 2 4 2 5" xfId="32433"/>
    <cellStyle name="Normal 5 2 4 2 2 4 3" xfId="5338"/>
    <cellStyle name="Normal 5 2 4 2 2 4 3 2" xfId="12598"/>
    <cellStyle name="Normal 5 2 4 2 2 4 3 2 2" xfId="26976"/>
    <cellStyle name="Normal 5 2 4 2 2 4 3 2 2 2" xfId="55710"/>
    <cellStyle name="Normal 5 2 4 2 2 4 3 2 3" xfId="41386"/>
    <cellStyle name="Normal 5 2 4 2 2 4 3 3" xfId="19813"/>
    <cellStyle name="Normal 5 2 4 2 2 4 3 3 2" xfId="48548"/>
    <cellStyle name="Normal 5 2 4 2 2 4 3 4" xfId="34224"/>
    <cellStyle name="Normal 5 2 4 2 2 4 4" xfId="9011"/>
    <cellStyle name="Normal 5 2 4 2 2 4 4 2" xfId="23394"/>
    <cellStyle name="Normal 5 2 4 2 2 4 4 2 2" xfId="52129"/>
    <cellStyle name="Normal 5 2 4 2 2 4 4 3" xfId="37805"/>
    <cellStyle name="Normal 5 2 4 2 2 4 5" xfId="16231"/>
    <cellStyle name="Normal 5 2 4 2 2 4 5 2" xfId="44967"/>
    <cellStyle name="Normal 5 2 4 2 2 4 6" xfId="30643"/>
    <cellStyle name="Normal 5 2 4 2 2 5" xfId="2573"/>
    <cellStyle name="Normal 5 2 4 2 2 5 2" xfId="6233"/>
    <cellStyle name="Normal 5 2 4 2 2 5 2 2" xfId="13493"/>
    <cellStyle name="Normal 5 2 4 2 2 5 2 2 2" xfId="27871"/>
    <cellStyle name="Normal 5 2 4 2 2 5 2 2 2 2" xfId="56605"/>
    <cellStyle name="Normal 5 2 4 2 2 5 2 2 3" xfId="42281"/>
    <cellStyle name="Normal 5 2 4 2 2 5 2 3" xfId="20708"/>
    <cellStyle name="Normal 5 2 4 2 2 5 2 3 2" xfId="49443"/>
    <cellStyle name="Normal 5 2 4 2 2 5 2 4" xfId="35119"/>
    <cellStyle name="Normal 5 2 4 2 2 5 3" xfId="9906"/>
    <cellStyle name="Normal 5 2 4 2 2 5 3 2" xfId="24289"/>
    <cellStyle name="Normal 5 2 4 2 2 5 3 2 2" xfId="53024"/>
    <cellStyle name="Normal 5 2 4 2 2 5 3 3" xfId="38700"/>
    <cellStyle name="Normal 5 2 4 2 2 5 4" xfId="17126"/>
    <cellStyle name="Normal 5 2 4 2 2 5 4 2" xfId="45862"/>
    <cellStyle name="Normal 5 2 4 2 2 5 5" xfId="31538"/>
    <cellStyle name="Normal 5 2 4 2 2 6" xfId="4436"/>
    <cellStyle name="Normal 5 2 4 2 2 6 2" xfId="11703"/>
    <cellStyle name="Normal 5 2 4 2 2 6 2 2" xfId="26081"/>
    <cellStyle name="Normal 5 2 4 2 2 6 2 2 2" xfId="54815"/>
    <cellStyle name="Normal 5 2 4 2 2 6 2 3" xfId="40491"/>
    <cellStyle name="Normal 5 2 4 2 2 6 3" xfId="18918"/>
    <cellStyle name="Normal 5 2 4 2 2 6 3 2" xfId="47653"/>
    <cellStyle name="Normal 5 2 4 2 2 6 4" xfId="33329"/>
    <cellStyle name="Normal 5 2 4 2 2 7" xfId="8107"/>
    <cellStyle name="Normal 5 2 4 2 2 7 2" xfId="22499"/>
    <cellStyle name="Normal 5 2 4 2 2 7 2 2" xfId="51234"/>
    <cellStyle name="Normal 5 2 4 2 2 7 3" xfId="36910"/>
    <cellStyle name="Normal 5 2 4 2 2 8" xfId="15336"/>
    <cellStyle name="Normal 5 2 4 2 2 8 2" xfId="44072"/>
    <cellStyle name="Normal 5 2 4 2 2 9" xfId="29748"/>
    <cellStyle name="Normal 5 2 4 2 3" xfId="804"/>
    <cellStyle name="Normal 5 2 4 2 3 2" xfId="1253"/>
    <cellStyle name="Normal 5 2 4 2 3 2 2" xfId="2236"/>
    <cellStyle name="Normal 5 2 4 2 3 2 2 2" xfId="4028"/>
    <cellStyle name="Normal 5 2 4 2 3 2 2 2 2" xfId="7687"/>
    <cellStyle name="Normal 5 2 4 2 3 2 2 2 2 2" xfId="14947"/>
    <cellStyle name="Normal 5 2 4 2 3 2 2 2 2 2 2" xfId="29325"/>
    <cellStyle name="Normal 5 2 4 2 3 2 2 2 2 2 2 2" xfId="58059"/>
    <cellStyle name="Normal 5 2 4 2 3 2 2 2 2 2 3" xfId="43735"/>
    <cellStyle name="Normal 5 2 4 2 3 2 2 2 2 3" xfId="22162"/>
    <cellStyle name="Normal 5 2 4 2 3 2 2 2 2 3 2" xfId="50897"/>
    <cellStyle name="Normal 5 2 4 2 3 2 2 2 2 4" xfId="36573"/>
    <cellStyle name="Normal 5 2 4 2 3 2 2 2 3" xfId="11360"/>
    <cellStyle name="Normal 5 2 4 2 3 2 2 2 3 2" xfId="25743"/>
    <cellStyle name="Normal 5 2 4 2 3 2 2 2 3 2 2" xfId="54478"/>
    <cellStyle name="Normal 5 2 4 2 3 2 2 2 3 3" xfId="40154"/>
    <cellStyle name="Normal 5 2 4 2 3 2 2 2 4" xfId="18580"/>
    <cellStyle name="Normal 5 2 4 2 3 2 2 2 4 2" xfId="47316"/>
    <cellStyle name="Normal 5 2 4 2 3 2 2 2 5" xfId="32992"/>
    <cellStyle name="Normal 5 2 4 2 3 2 2 3" xfId="5897"/>
    <cellStyle name="Normal 5 2 4 2 3 2 2 3 2" xfId="13157"/>
    <cellStyle name="Normal 5 2 4 2 3 2 2 3 2 2" xfId="27535"/>
    <cellStyle name="Normal 5 2 4 2 3 2 2 3 2 2 2" xfId="56269"/>
    <cellStyle name="Normal 5 2 4 2 3 2 2 3 2 3" xfId="41945"/>
    <cellStyle name="Normal 5 2 4 2 3 2 2 3 3" xfId="20372"/>
    <cellStyle name="Normal 5 2 4 2 3 2 2 3 3 2" xfId="49107"/>
    <cellStyle name="Normal 5 2 4 2 3 2 2 3 4" xfId="34783"/>
    <cellStyle name="Normal 5 2 4 2 3 2 2 4" xfId="9570"/>
    <cellStyle name="Normal 5 2 4 2 3 2 2 4 2" xfId="23953"/>
    <cellStyle name="Normal 5 2 4 2 3 2 2 4 2 2" xfId="52688"/>
    <cellStyle name="Normal 5 2 4 2 3 2 2 4 3" xfId="38364"/>
    <cellStyle name="Normal 5 2 4 2 3 2 2 5" xfId="16790"/>
    <cellStyle name="Normal 5 2 4 2 3 2 2 5 2" xfId="45526"/>
    <cellStyle name="Normal 5 2 4 2 3 2 2 6" xfId="31202"/>
    <cellStyle name="Normal 5 2 4 2 3 2 3" xfId="3132"/>
    <cellStyle name="Normal 5 2 4 2 3 2 3 2" xfId="6792"/>
    <cellStyle name="Normal 5 2 4 2 3 2 3 2 2" xfId="14052"/>
    <cellStyle name="Normal 5 2 4 2 3 2 3 2 2 2" xfId="28430"/>
    <cellStyle name="Normal 5 2 4 2 3 2 3 2 2 2 2" xfId="57164"/>
    <cellStyle name="Normal 5 2 4 2 3 2 3 2 2 3" xfId="42840"/>
    <cellStyle name="Normal 5 2 4 2 3 2 3 2 3" xfId="21267"/>
    <cellStyle name="Normal 5 2 4 2 3 2 3 2 3 2" xfId="50002"/>
    <cellStyle name="Normal 5 2 4 2 3 2 3 2 4" xfId="35678"/>
    <cellStyle name="Normal 5 2 4 2 3 2 3 3" xfId="10465"/>
    <cellStyle name="Normal 5 2 4 2 3 2 3 3 2" xfId="24848"/>
    <cellStyle name="Normal 5 2 4 2 3 2 3 3 2 2" xfId="53583"/>
    <cellStyle name="Normal 5 2 4 2 3 2 3 3 3" xfId="39259"/>
    <cellStyle name="Normal 5 2 4 2 3 2 3 4" xfId="17685"/>
    <cellStyle name="Normal 5 2 4 2 3 2 3 4 2" xfId="46421"/>
    <cellStyle name="Normal 5 2 4 2 3 2 3 5" xfId="32097"/>
    <cellStyle name="Normal 5 2 4 2 3 2 4" xfId="4997"/>
    <cellStyle name="Normal 5 2 4 2 3 2 4 2" xfId="12262"/>
    <cellStyle name="Normal 5 2 4 2 3 2 4 2 2" xfId="26640"/>
    <cellStyle name="Normal 5 2 4 2 3 2 4 2 2 2" xfId="55374"/>
    <cellStyle name="Normal 5 2 4 2 3 2 4 2 3" xfId="41050"/>
    <cellStyle name="Normal 5 2 4 2 3 2 4 3" xfId="19477"/>
    <cellStyle name="Normal 5 2 4 2 3 2 4 3 2" xfId="48212"/>
    <cellStyle name="Normal 5 2 4 2 3 2 4 4" xfId="33888"/>
    <cellStyle name="Normal 5 2 4 2 3 2 5" xfId="8669"/>
    <cellStyle name="Normal 5 2 4 2 3 2 5 2" xfId="23058"/>
    <cellStyle name="Normal 5 2 4 2 3 2 5 2 2" xfId="51793"/>
    <cellStyle name="Normal 5 2 4 2 3 2 5 3" xfId="37469"/>
    <cellStyle name="Normal 5 2 4 2 3 2 6" xfId="15895"/>
    <cellStyle name="Normal 5 2 4 2 3 2 6 2" xfId="44631"/>
    <cellStyle name="Normal 5 2 4 2 3 2 7" xfId="30307"/>
    <cellStyle name="Normal 5 2 4 2 3 3" xfId="1789"/>
    <cellStyle name="Normal 5 2 4 2 3 3 2" xfId="3581"/>
    <cellStyle name="Normal 5 2 4 2 3 3 2 2" xfId="7240"/>
    <cellStyle name="Normal 5 2 4 2 3 3 2 2 2" xfId="14500"/>
    <cellStyle name="Normal 5 2 4 2 3 3 2 2 2 2" xfId="28878"/>
    <cellStyle name="Normal 5 2 4 2 3 3 2 2 2 2 2" xfId="57612"/>
    <cellStyle name="Normal 5 2 4 2 3 3 2 2 2 3" xfId="43288"/>
    <cellStyle name="Normal 5 2 4 2 3 3 2 2 3" xfId="21715"/>
    <cellStyle name="Normal 5 2 4 2 3 3 2 2 3 2" xfId="50450"/>
    <cellStyle name="Normal 5 2 4 2 3 3 2 2 4" xfId="36126"/>
    <cellStyle name="Normal 5 2 4 2 3 3 2 3" xfId="10913"/>
    <cellStyle name="Normal 5 2 4 2 3 3 2 3 2" xfId="25296"/>
    <cellStyle name="Normal 5 2 4 2 3 3 2 3 2 2" xfId="54031"/>
    <cellStyle name="Normal 5 2 4 2 3 3 2 3 3" xfId="39707"/>
    <cellStyle name="Normal 5 2 4 2 3 3 2 4" xfId="18133"/>
    <cellStyle name="Normal 5 2 4 2 3 3 2 4 2" xfId="46869"/>
    <cellStyle name="Normal 5 2 4 2 3 3 2 5" xfId="32545"/>
    <cellStyle name="Normal 5 2 4 2 3 3 3" xfId="5450"/>
    <cellStyle name="Normal 5 2 4 2 3 3 3 2" xfId="12710"/>
    <cellStyle name="Normal 5 2 4 2 3 3 3 2 2" xfId="27088"/>
    <cellStyle name="Normal 5 2 4 2 3 3 3 2 2 2" xfId="55822"/>
    <cellStyle name="Normal 5 2 4 2 3 3 3 2 3" xfId="41498"/>
    <cellStyle name="Normal 5 2 4 2 3 3 3 3" xfId="19925"/>
    <cellStyle name="Normal 5 2 4 2 3 3 3 3 2" xfId="48660"/>
    <cellStyle name="Normal 5 2 4 2 3 3 3 4" xfId="34336"/>
    <cellStyle name="Normal 5 2 4 2 3 3 4" xfId="9123"/>
    <cellStyle name="Normal 5 2 4 2 3 3 4 2" xfId="23506"/>
    <cellStyle name="Normal 5 2 4 2 3 3 4 2 2" xfId="52241"/>
    <cellStyle name="Normal 5 2 4 2 3 3 4 3" xfId="37917"/>
    <cellStyle name="Normal 5 2 4 2 3 3 5" xfId="16343"/>
    <cellStyle name="Normal 5 2 4 2 3 3 5 2" xfId="45079"/>
    <cellStyle name="Normal 5 2 4 2 3 3 6" xfId="30755"/>
    <cellStyle name="Normal 5 2 4 2 3 4" xfId="2685"/>
    <cellStyle name="Normal 5 2 4 2 3 4 2" xfId="6345"/>
    <cellStyle name="Normal 5 2 4 2 3 4 2 2" xfId="13605"/>
    <cellStyle name="Normal 5 2 4 2 3 4 2 2 2" xfId="27983"/>
    <cellStyle name="Normal 5 2 4 2 3 4 2 2 2 2" xfId="56717"/>
    <cellStyle name="Normal 5 2 4 2 3 4 2 2 3" xfId="42393"/>
    <cellStyle name="Normal 5 2 4 2 3 4 2 3" xfId="20820"/>
    <cellStyle name="Normal 5 2 4 2 3 4 2 3 2" xfId="49555"/>
    <cellStyle name="Normal 5 2 4 2 3 4 2 4" xfId="35231"/>
    <cellStyle name="Normal 5 2 4 2 3 4 3" xfId="10018"/>
    <cellStyle name="Normal 5 2 4 2 3 4 3 2" xfId="24401"/>
    <cellStyle name="Normal 5 2 4 2 3 4 3 2 2" xfId="53136"/>
    <cellStyle name="Normal 5 2 4 2 3 4 3 3" xfId="38812"/>
    <cellStyle name="Normal 5 2 4 2 3 4 4" xfId="17238"/>
    <cellStyle name="Normal 5 2 4 2 3 4 4 2" xfId="45974"/>
    <cellStyle name="Normal 5 2 4 2 3 4 5" xfId="31650"/>
    <cellStyle name="Normal 5 2 4 2 3 5" xfId="4549"/>
    <cellStyle name="Normal 5 2 4 2 3 5 2" xfId="11815"/>
    <cellStyle name="Normal 5 2 4 2 3 5 2 2" xfId="26193"/>
    <cellStyle name="Normal 5 2 4 2 3 5 2 2 2" xfId="54927"/>
    <cellStyle name="Normal 5 2 4 2 3 5 2 3" xfId="40603"/>
    <cellStyle name="Normal 5 2 4 2 3 5 3" xfId="19030"/>
    <cellStyle name="Normal 5 2 4 2 3 5 3 2" xfId="47765"/>
    <cellStyle name="Normal 5 2 4 2 3 5 4" xfId="33441"/>
    <cellStyle name="Normal 5 2 4 2 3 6" xfId="8222"/>
    <cellStyle name="Normal 5 2 4 2 3 6 2" xfId="22611"/>
    <cellStyle name="Normal 5 2 4 2 3 6 2 2" xfId="51346"/>
    <cellStyle name="Normal 5 2 4 2 3 6 3" xfId="37022"/>
    <cellStyle name="Normal 5 2 4 2 3 7" xfId="15448"/>
    <cellStyle name="Normal 5 2 4 2 3 7 2" xfId="44184"/>
    <cellStyle name="Normal 5 2 4 2 3 8" xfId="29860"/>
    <cellStyle name="Normal 5 2 4 2 4" xfId="1029"/>
    <cellStyle name="Normal 5 2 4 2 4 2" xfId="2012"/>
    <cellStyle name="Normal 5 2 4 2 4 2 2" xfId="3804"/>
    <cellStyle name="Normal 5 2 4 2 4 2 2 2" xfId="7463"/>
    <cellStyle name="Normal 5 2 4 2 4 2 2 2 2" xfId="14723"/>
    <cellStyle name="Normal 5 2 4 2 4 2 2 2 2 2" xfId="29101"/>
    <cellStyle name="Normal 5 2 4 2 4 2 2 2 2 2 2" xfId="57835"/>
    <cellStyle name="Normal 5 2 4 2 4 2 2 2 2 3" xfId="43511"/>
    <cellStyle name="Normal 5 2 4 2 4 2 2 2 3" xfId="21938"/>
    <cellStyle name="Normal 5 2 4 2 4 2 2 2 3 2" xfId="50673"/>
    <cellStyle name="Normal 5 2 4 2 4 2 2 2 4" xfId="36349"/>
    <cellStyle name="Normal 5 2 4 2 4 2 2 3" xfId="11136"/>
    <cellStyle name="Normal 5 2 4 2 4 2 2 3 2" xfId="25519"/>
    <cellStyle name="Normal 5 2 4 2 4 2 2 3 2 2" xfId="54254"/>
    <cellStyle name="Normal 5 2 4 2 4 2 2 3 3" xfId="39930"/>
    <cellStyle name="Normal 5 2 4 2 4 2 2 4" xfId="18356"/>
    <cellStyle name="Normal 5 2 4 2 4 2 2 4 2" xfId="47092"/>
    <cellStyle name="Normal 5 2 4 2 4 2 2 5" xfId="32768"/>
    <cellStyle name="Normal 5 2 4 2 4 2 3" xfId="5673"/>
    <cellStyle name="Normal 5 2 4 2 4 2 3 2" xfId="12933"/>
    <cellStyle name="Normal 5 2 4 2 4 2 3 2 2" xfId="27311"/>
    <cellStyle name="Normal 5 2 4 2 4 2 3 2 2 2" xfId="56045"/>
    <cellStyle name="Normal 5 2 4 2 4 2 3 2 3" xfId="41721"/>
    <cellStyle name="Normal 5 2 4 2 4 2 3 3" xfId="20148"/>
    <cellStyle name="Normal 5 2 4 2 4 2 3 3 2" xfId="48883"/>
    <cellStyle name="Normal 5 2 4 2 4 2 3 4" xfId="34559"/>
    <cellStyle name="Normal 5 2 4 2 4 2 4" xfId="9346"/>
    <cellStyle name="Normal 5 2 4 2 4 2 4 2" xfId="23729"/>
    <cellStyle name="Normal 5 2 4 2 4 2 4 2 2" xfId="52464"/>
    <cellStyle name="Normal 5 2 4 2 4 2 4 3" xfId="38140"/>
    <cellStyle name="Normal 5 2 4 2 4 2 5" xfId="16566"/>
    <cellStyle name="Normal 5 2 4 2 4 2 5 2" xfId="45302"/>
    <cellStyle name="Normal 5 2 4 2 4 2 6" xfId="30978"/>
    <cellStyle name="Normal 5 2 4 2 4 3" xfId="2908"/>
    <cellStyle name="Normal 5 2 4 2 4 3 2" xfId="6568"/>
    <cellStyle name="Normal 5 2 4 2 4 3 2 2" xfId="13828"/>
    <cellStyle name="Normal 5 2 4 2 4 3 2 2 2" xfId="28206"/>
    <cellStyle name="Normal 5 2 4 2 4 3 2 2 2 2" xfId="56940"/>
    <cellStyle name="Normal 5 2 4 2 4 3 2 2 3" xfId="42616"/>
    <cellStyle name="Normal 5 2 4 2 4 3 2 3" xfId="21043"/>
    <cellStyle name="Normal 5 2 4 2 4 3 2 3 2" xfId="49778"/>
    <cellStyle name="Normal 5 2 4 2 4 3 2 4" xfId="35454"/>
    <cellStyle name="Normal 5 2 4 2 4 3 3" xfId="10241"/>
    <cellStyle name="Normal 5 2 4 2 4 3 3 2" xfId="24624"/>
    <cellStyle name="Normal 5 2 4 2 4 3 3 2 2" xfId="53359"/>
    <cellStyle name="Normal 5 2 4 2 4 3 3 3" xfId="39035"/>
    <cellStyle name="Normal 5 2 4 2 4 3 4" xfId="17461"/>
    <cellStyle name="Normal 5 2 4 2 4 3 4 2" xfId="46197"/>
    <cellStyle name="Normal 5 2 4 2 4 3 5" xfId="31873"/>
    <cellStyle name="Normal 5 2 4 2 4 4" xfId="4773"/>
    <cellStyle name="Normal 5 2 4 2 4 4 2" xfId="12038"/>
    <cellStyle name="Normal 5 2 4 2 4 4 2 2" xfId="26416"/>
    <cellStyle name="Normal 5 2 4 2 4 4 2 2 2" xfId="55150"/>
    <cellStyle name="Normal 5 2 4 2 4 4 2 3" xfId="40826"/>
    <cellStyle name="Normal 5 2 4 2 4 4 3" xfId="19253"/>
    <cellStyle name="Normal 5 2 4 2 4 4 3 2" xfId="47988"/>
    <cellStyle name="Normal 5 2 4 2 4 4 4" xfId="33664"/>
    <cellStyle name="Normal 5 2 4 2 4 5" xfId="8445"/>
    <cellStyle name="Normal 5 2 4 2 4 5 2" xfId="22834"/>
    <cellStyle name="Normal 5 2 4 2 4 5 2 2" xfId="51569"/>
    <cellStyle name="Normal 5 2 4 2 4 5 3" xfId="37245"/>
    <cellStyle name="Normal 5 2 4 2 4 6" xfId="15671"/>
    <cellStyle name="Normal 5 2 4 2 4 6 2" xfId="44407"/>
    <cellStyle name="Normal 5 2 4 2 4 7" xfId="30083"/>
    <cellStyle name="Normal 5 2 4 2 5" xfId="1553"/>
    <cellStyle name="Normal 5 2 4 2 5 2" xfId="3357"/>
    <cellStyle name="Normal 5 2 4 2 5 2 2" xfId="7016"/>
    <cellStyle name="Normal 5 2 4 2 5 2 2 2" xfId="14276"/>
    <cellStyle name="Normal 5 2 4 2 5 2 2 2 2" xfId="28654"/>
    <cellStyle name="Normal 5 2 4 2 5 2 2 2 2 2" xfId="57388"/>
    <cellStyle name="Normal 5 2 4 2 5 2 2 2 3" xfId="43064"/>
    <cellStyle name="Normal 5 2 4 2 5 2 2 3" xfId="21491"/>
    <cellStyle name="Normal 5 2 4 2 5 2 2 3 2" xfId="50226"/>
    <cellStyle name="Normal 5 2 4 2 5 2 2 4" xfId="35902"/>
    <cellStyle name="Normal 5 2 4 2 5 2 3" xfId="10689"/>
    <cellStyle name="Normal 5 2 4 2 5 2 3 2" xfId="25072"/>
    <cellStyle name="Normal 5 2 4 2 5 2 3 2 2" xfId="53807"/>
    <cellStyle name="Normal 5 2 4 2 5 2 3 3" xfId="39483"/>
    <cellStyle name="Normal 5 2 4 2 5 2 4" xfId="17909"/>
    <cellStyle name="Normal 5 2 4 2 5 2 4 2" xfId="46645"/>
    <cellStyle name="Normal 5 2 4 2 5 2 5" xfId="32321"/>
    <cellStyle name="Normal 5 2 4 2 5 3" xfId="5226"/>
    <cellStyle name="Normal 5 2 4 2 5 3 2" xfId="12486"/>
    <cellStyle name="Normal 5 2 4 2 5 3 2 2" xfId="26864"/>
    <cellStyle name="Normal 5 2 4 2 5 3 2 2 2" xfId="55598"/>
    <cellStyle name="Normal 5 2 4 2 5 3 2 3" xfId="41274"/>
    <cellStyle name="Normal 5 2 4 2 5 3 3" xfId="19701"/>
    <cellStyle name="Normal 5 2 4 2 5 3 3 2" xfId="48436"/>
    <cellStyle name="Normal 5 2 4 2 5 3 4" xfId="34112"/>
    <cellStyle name="Normal 5 2 4 2 5 4" xfId="8899"/>
    <cellStyle name="Normal 5 2 4 2 5 4 2" xfId="23282"/>
    <cellStyle name="Normal 5 2 4 2 5 4 2 2" xfId="52017"/>
    <cellStyle name="Normal 5 2 4 2 5 4 3" xfId="37693"/>
    <cellStyle name="Normal 5 2 4 2 5 5" xfId="16119"/>
    <cellStyle name="Normal 5 2 4 2 5 5 2" xfId="44855"/>
    <cellStyle name="Normal 5 2 4 2 5 6" xfId="30531"/>
    <cellStyle name="Normal 5 2 4 2 6" xfId="2461"/>
    <cellStyle name="Normal 5 2 4 2 6 2" xfId="6121"/>
    <cellStyle name="Normal 5 2 4 2 6 2 2" xfId="13381"/>
    <cellStyle name="Normal 5 2 4 2 6 2 2 2" xfId="27759"/>
    <cellStyle name="Normal 5 2 4 2 6 2 2 2 2" xfId="56493"/>
    <cellStyle name="Normal 5 2 4 2 6 2 2 3" xfId="42169"/>
    <cellStyle name="Normal 5 2 4 2 6 2 3" xfId="20596"/>
    <cellStyle name="Normal 5 2 4 2 6 2 3 2" xfId="49331"/>
    <cellStyle name="Normal 5 2 4 2 6 2 4" xfId="35007"/>
    <cellStyle name="Normal 5 2 4 2 6 3" xfId="9794"/>
    <cellStyle name="Normal 5 2 4 2 6 3 2" xfId="24177"/>
    <cellStyle name="Normal 5 2 4 2 6 3 2 2" xfId="52912"/>
    <cellStyle name="Normal 5 2 4 2 6 3 3" xfId="38588"/>
    <cellStyle name="Normal 5 2 4 2 6 4" xfId="17014"/>
    <cellStyle name="Normal 5 2 4 2 6 4 2" xfId="45750"/>
    <cellStyle name="Normal 5 2 4 2 6 5" xfId="31426"/>
    <cellStyle name="Normal 5 2 4 2 7" xfId="4320"/>
    <cellStyle name="Normal 5 2 4 2 7 2" xfId="11590"/>
    <cellStyle name="Normal 5 2 4 2 7 2 2" xfId="25969"/>
    <cellStyle name="Normal 5 2 4 2 7 2 2 2" xfId="54703"/>
    <cellStyle name="Normal 5 2 4 2 7 2 3" xfId="40379"/>
    <cellStyle name="Normal 5 2 4 2 7 3" xfId="18806"/>
    <cellStyle name="Normal 5 2 4 2 7 3 2" xfId="47541"/>
    <cellStyle name="Normal 5 2 4 2 7 4" xfId="33217"/>
    <cellStyle name="Normal 5 2 4 2 8" xfId="7989"/>
    <cellStyle name="Normal 5 2 4 2 8 2" xfId="22387"/>
    <cellStyle name="Normal 5 2 4 2 8 2 2" xfId="51122"/>
    <cellStyle name="Normal 5 2 4 2 8 3" xfId="36798"/>
    <cellStyle name="Normal 5 2 4 2 9" xfId="15224"/>
    <cellStyle name="Normal 5 2 4 2 9 2" xfId="43960"/>
    <cellStyle name="Normal 5 2 4 3" xfId="585"/>
    <cellStyle name="Normal 5 2 4 3 2" xfId="862"/>
    <cellStyle name="Normal 5 2 4 3 2 2" xfId="1309"/>
    <cellStyle name="Normal 5 2 4 3 2 2 2" xfId="2292"/>
    <cellStyle name="Normal 5 2 4 3 2 2 2 2" xfId="4084"/>
    <cellStyle name="Normal 5 2 4 3 2 2 2 2 2" xfId="7743"/>
    <cellStyle name="Normal 5 2 4 3 2 2 2 2 2 2" xfId="15003"/>
    <cellStyle name="Normal 5 2 4 3 2 2 2 2 2 2 2" xfId="29381"/>
    <cellStyle name="Normal 5 2 4 3 2 2 2 2 2 2 2 2" xfId="58115"/>
    <cellStyle name="Normal 5 2 4 3 2 2 2 2 2 2 3" xfId="43791"/>
    <cellStyle name="Normal 5 2 4 3 2 2 2 2 2 3" xfId="22218"/>
    <cellStyle name="Normal 5 2 4 3 2 2 2 2 2 3 2" xfId="50953"/>
    <cellStyle name="Normal 5 2 4 3 2 2 2 2 2 4" xfId="36629"/>
    <cellStyle name="Normal 5 2 4 3 2 2 2 2 3" xfId="11416"/>
    <cellStyle name="Normal 5 2 4 3 2 2 2 2 3 2" xfId="25799"/>
    <cellStyle name="Normal 5 2 4 3 2 2 2 2 3 2 2" xfId="54534"/>
    <cellStyle name="Normal 5 2 4 3 2 2 2 2 3 3" xfId="40210"/>
    <cellStyle name="Normal 5 2 4 3 2 2 2 2 4" xfId="18636"/>
    <cellStyle name="Normal 5 2 4 3 2 2 2 2 4 2" xfId="47372"/>
    <cellStyle name="Normal 5 2 4 3 2 2 2 2 5" xfId="33048"/>
    <cellStyle name="Normal 5 2 4 3 2 2 2 3" xfId="5953"/>
    <cellStyle name="Normal 5 2 4 3 2 2 2 3 2" xfId="13213"/>
    <cellStyle name="Normal 5 2 4 3 2 2 2 3 2 2" xfId="27591"/>
    <cellStyle name="Normal 5 2 4 3 2 2 2 3 2 2 2" xfId="56325"/>
    <cellStyle name="Normal 5 2 4 3 2 2 2 3 2 3" xfId="42001"/>
    <cellStyle name="Normal 5 2 4 3 2 2 2 3 3" xfId="20428"/>
    <cellStyle name="Normal 5 2 4 3 2 2 2 3 3 2" xfId="49163"/>
    <cellStyle name="Normal 5 2 4 3 2 2 2 3 4" xfId="34839"/>
    <cellStyle name="Normal 5 2 4 3 2 2 2 4" xfId="9626"/>
    <cellStyle name="Normal 5 2 4 3 2 2 2 4 2" xfId="24009"/>
    <cellStyle name="Normal 5 2 4 3 2 2 2 4 2 2" xfId="52744"/>
    <cellStyle name="Normal 5 2 4 3 2 2 2 4 3" xfId="38420"/>
    <cellStyle name="Normal 5 2 4 3 2 2 2 5" xfId="16846"/>
    <cellStyle name="Normal 5 2 4 3 2 2 2 5 2" xfId="45582"/>
    <cellStyle name="Normal 5 2 4 3 2 2 2 6" xfId="31258"/>
    <cellStyle name="Normal 5 2 4 3 2 2 3" xfId="3188"/>
    <cellStyle name="Normal 5 2 4 3 2 2 3 2" xfId="6848"/>
    <cellStyle name="Normal 5 2 4 3 2 2 3 2 2" xfId="14108"/>
    <cellStyle name="Normal 5 2 4 3 2 2 3 2 2 2" xfId="28486"/>
    <cellStyle name="Normal 5 2 4 3 2 2 3 2 2 2 2" xfId="57220"/>
    <cellStyle name="Normal 5 2 4 3 2 2 3 2 2 3" xfId="42896"/>
    <cellStyle name="Normal 5 2 4 3 2 2 3 2 3" xfId="21323"/>
    <cellStyle name="Normal 5 2 4 3 2 2 3 2 3 2" xfId="50058"/>
    <cellStyle name="Normal 5 2 4 3 2 2 3 2 4" xfId="35734"/>
    <cellStyle name="Normal 5 2 4 3 2 2 3 3" xfId="10521"/>
    <cellStyle name="Normal 5 2 4 3 2 2 3 3 2" xfId="24904"/>
    <cellStyle name="Normal 5 2 4 3 2 2 3 3 2 2" xfId="53639"/>
    <cellStyle name="Normal 5 2 4 3 2 2 3 3 3" xfId="39315"/>
    <cellStyle name="Normal 5 2 4 3 2 2 3 4" xfId="17741"/>
    <cellStyle name="Normal 5 2 4 3 2 2 3 4 2" xfId="46477"/>
    <cellStyle name="Normal 5 2 4 3 2 2 3 5" xfId="32153"/>
    <cellStyle name="Normal 5 2 4 3 2 2 4" xfId="5053"/>
    <cellStyle name="Normal 5 2 4 3 2 2 4 2" xfId="12318"/>
    <cellStyle name="Normal 5 2 4 3 2 2 4 2 2" xfId="26696"/>
    <cellStyle name="Normal 5 2 4 3 2 2 4 2 2 2" xfId="55430"/>
    <cellStyle name="Normal 5 2 4 3 2 2 4 2 3" xfId="41106"/>
    <cellStyle name="Normal 5 2 4 3 2 2 4 3" xfId="19533"/>
    <cellStyle name="Normal 5 2 4 3 2 2 4 3 2" xfId="48268"/>
    <cellStyle name="Normal 5 2 4 3 2 2 4 4" xfId="33944"/>
    <cellStyle name="Normal 5 2 4 3 2 2 5" xfId="8725"/>
    <cellStyle name="Normal 5 2 4 3 2 2 5 2" xfId="23114"/>
    <cellStyle name="Normal 5 2 4 3 2 2 5 2 2" xfId="51849"/>
    <cellStyle name="Normal 5 2 4 3 2 2 5 3" xfId="37525"/>
    <cellStyle name="Normal 5 2 4 3 2 2 6" xfId="15951"/>
    <cellStyle name="Normal 5 2 4 3 2 2 6 2" xfId="44687"/>
    <cellStyle name="Normal 5 2 4 3 2 2 7" xfId="30363"/>
    <cellStyle name="Normal 5 2 4 3 2 3" xfId="1845"/>
    <cellStyle name="Normal 5 2 4 3 2 3 2" xfId="3637"/>
    <cellStyle name="Normal 5 2 4 3 2 3 2 2" xfId="7296"/>
    <cellStyle name="Normal 5 2 4 3 2 3 2 2 2" xfId="14556"/>
    <cellStyle name="Normal 5 2 4 3 2 3 2 2 2 2" xfId="28934"/>
    <cellStyle name="Normal 5 2 4 3 2 3 2 2 2 2 2" xfId="57668"/>
    <cellStyle name="Normal 5 2 4 3 2 3 2 2 2 3" xfId="43344"/>
    <cellStyle name="Normal 5 2 4 3 2 3 2 2 3" xfId="21771"/>
    <cellStyle name="Normal 5 2 4 3 2 3 2 2 3 2" xfId="50506"/>
    <cellStyle name="Normal 5 2 4 3 2 3 2 2 4" xfId="36182"/>
    <cellStyle name="Normal 5 2 4 3 2 3 2 3" xfId="10969"/>
    <cellStyle name="Normal 5 2 4 3 2 3 2 3 2" xfId="25352"/>
    <cellStyle name="Normal 5 2 4 3 2 3 2 3 2 2" xfId="54087"/>
    <cellStyle name="Normal 5 2 4 3 2 3 2 3 3" xfId="39763"/>
    <cellStyle name="Normal 5 2 4 3 2 3 2 4" xfId="18189"/>
    <cellStyle name="Normal 5 2 4 3 2 3 2 4 2" xfId="46925"/>
    <cellStyle name="Normal 5 2 4 3 2 3 2 5" xfId="32601"/>
    <cellStyle name="Normal 5 2 4 3 2 3 3" xfId="5506"/>
    <cellStyle name="Normal 5 2 4 3 2 3 3 2" xfId="12766"/>
    <cellStyle name="Normal 5 2 4 3 2 3 3 2 2" xfId="27144"/>
    <cellStyle name="Normal 5 2 4 3 2 3 3 2 2 2" xfId="55878"/>
    <cellStyle name="Normal 5 2 4 3 2 3 3 2 3" xfId="41554"/>
    <cellStyle name="Normal 5 2 4 3 2 3 3 3" xfId="19981"/>
    <cellStyle name="Normal 5 2 4 3 2 3 3 3 2" xfId="48716"/>
    <cellStyle name="Normal 5 2 4 3 2 3 3 4" xfId="34392"/>
    <cellStyle name="Normal 5 2 4 3 2 3 4" xfId="9179"/>
    <cellStyle name="Normal 5 2 4 3 2 3 4 2" xfId="23562"/>
    <cellStyle name="Normal 5 2 4 3 2 3 4 2 2" xfId="52297"/>
    <cellStyle name="Normal 5 2 4 3 2 3 4 3" xfId="37973"/>
    <cellStyle name="Normal 5 2 4 3 2 3 5" xfId="16399"/>
    <cellStyle name="Normal 5 2 4 3 2 3 5 2" xfId="45135"/>
    <cellStyle name="Normal 5 2 4 3 2 3 6" xfId="30811"/>
    <cellStyle name="Normal 5 2 4 3 2 4" xfId="2741"/>
    <cellStyle name="Normal 5 2 4 3 2 4 2" xfId="6401"/>
    <cellStyle name="Normal 5 2 4 3 2 4 2 2" xfId="13661"/>
    <cellStyle name="Normal 5 2 4 3 2 4 2 2 2" xfId="28039"/>
    <cellStyle name="Normal 5 2 4 3 2 4 2 2 2 2" xfId="56773"/>
    <cellStyle name="Normal 5 2 4 3 2 4 2 2 3" xfId="42449"/>
    <cellStyle name="Normal 5 2 4 3 2 4 2 3" xfId="20876"/>
    <cellStyle name="Normal 5 2 4 3 2 4 2 3 2" xfId="49611"/>
    <cellStyle name="Normal 5 2 4 3 2 4 2 4" xfId="35287"/>
    <cellStyle name="Normal 5 2 4 3 2 4 3" xfId="10074"/>
    <cellStyle name="Normal 5 2 4 3 2 4 3 2" xfId="24457"/>
    <cellStyle name="Normal 5 2 4 3 2 4 3 2 2" xfId="53192"/>
    <cellStyle name="Normal 5 2 4 3 2 4 3 3" xfId="38868"/>
    <cellStyle name="Normal 5 2 4 3 2 4 4" xfId="17294"/>
    <cellStyle name="Normal 5 2 4 3 2 4 4 2" xfId="46030"/>
    <cellStyle name="Normal 5 2 4 3 2 4 5" xfId="31706"/>
    <cellStyle name="Normal 5 2 4 3 2 5" xfId="4606"/>
    <cellStyle name="Normal 5 2 4 3 2 5 2" xfId="11871"/>
    <cellStyle name="Normal 5 2 4 3 2 5 2 2" xfId="26249"/>
    <cellStyle name="Normal 5 2 4 3 2 5 2 2 2" xfId="54983"/>
    <cellStyle name="Normal 5 2 4 3 2 5 2 3" xfId="40659"/>
    <cellStyle name="Normal 5 2 4 3 2 5 3" xfId="19086"/>
    <cellStyle name="Normal 5 2 4 3 2 5 3 2" xfId="47821"/>
    <cellStyle name="Normal 5 2 4 3 2 5 4" xfId="33497"/>
    <cellStyle name="Normal 5 2 4 3 2 6" xfId="8278"/>
    <cellStyle name="Normal 5 2 4 3 2 6 2" xfId="22667"/>
    <cellStyle name="Normal 5 2 4 3 2 6 2 2" xfId="51402"/>
    <cellStyle name="Normal 5 2 4 3 2 6 3" xfId="37078"/>
    <cellStyle name="Normal 5 2 4 3 2 7" xfId="15504"/>
    <cellStyle name="Normal 5 2 4 3 2 7 2" xfId="44240"/>
    <cellStyle name="Normal 5 2 4 3 2 8" xfId="29916"/>
    <cellStyle name="Normal 5 2 4 3 3" xfId="1085"/>
    <cellStyle name="Normal 5 2 4 3 3 2" xfId="2068"/>
    <cellStyle name="Normal 5 2 4 3 3 2 2" xfId="3860"/>
    <cellStyle name="Normal 5 2 4 3 3 2 2 2" xfId="7519"/>
    <cellStyle name="Normal 5 2 4 3 3 2 2 2 2" xfId="14779"/>
    <cellStyle name="Normal 5 2 4 3 3 2 2 2 2 2" xfId="29157"/>
    <cellStyle name="Normal 5 2 4 3 3 2 2 2 2 2 2" xfId="57891"/>
    <cellStyle name="Normal 5 2 4 3 3 2 2 2 2 3" xfId="43567"/>
    <cellStyle name="Normal 5 2 4 3 3 2 2 2 3" xfId="21994"/>
    <cellStyle name="Normal 5 2 4 3 3 2 2 2 3 2" xfId="50729"/>
    <cellStyle name="Normal 5 2 4 3 3 2 2 2 4" xfId="36405"/>
    <cellStyle name="Normal 5 2 4 3 3 2 2 3" xfId="11192"/>
    <cellStyle name="Normal 5 2 4 3 3 2 2 3 2" xfId="25575"/>
    <cellStyle name="Normal 5 2 4 3 3 2 2 3 2 2" xfId="54310"/>
    <cellStyle name="Normal 5 2 4 3 3 2 2 3 3" xfId="39986"/>
    <cellStyle name="Normal 5 2 4 3 3 2 2 4" xfId="18412"/>
    <cellStyle name="Normal 5 2 4 3 3 2 2 4 2" xfId="47148"/>
    <cellStyle name="Normal 5 2 4 3 3 2 2 5" xfId="32824"/>
    <cellStyle name="Normal 5 2 4 3 3 2 3" xfId="5729"/>
    <cellStyle name="Normal 5 2 4 3 3 2 3 2" xfId="12989"/>
    <cellStyle name="Normal 5 2 4 3 3 2 3 2 2" xfId="27367"/>
    <cellStyle name="Normal 5 2 4 3 3 2 3 2 2 2" xfId="56101"/>
    <cellStyle name="Normal 5 2 4 3 3 2 3 2 3" xfId="41777"/>
    <cellStyle name="Normal 5 2 4 3 3 2 3 3" xfId="20204"/>
    <cellStyle name="Normal 5 2 4 3 3 2 3 3 2" xfId="48939"/>
    <cellStyle name="Normal 5 2 4 3 3 2 3 4" xfId="34615"/>
    <cellStyle name="Normal 5 2 4 3 3 2 4" xfId="9402"/>
    <cellStyle name="Normal 5 2 4 3 3 2 4 2" xfId="23785"/>
    <cellStyle name="Normal 5 2 4 3 3 2 4 2 2" xfId="52520"/>
    <cellStyle name="Normal 5 2 4 3 3 2 4 3" xfId="38196"/>
    <cellStyle name="Normal 5 2 4 3 3 2 5" xfId="16622"/>
    <cellStyle name="Normal 5 2 4 3 3 2 5 2" xfId="45358"/>
    <cellStyle name="Normal 5 2 4 3 3 2 6" xfId="31034"/>
    <cellStyle name="Normal 5 2 4 3 3 3" xfId="2964"/>
    <cellStyle name="Normal 5 2 4 3 3 3 2" xfId="6624"/>
    <cellStyle name="Normal 5 2 4 3 3 3 2 2" xfId="13884"/>
    <cellStyle name="Normal 5 2 4 3 3 3 2 2 2" xfId="28262"/>
    <cellStyle name="Normal 5 2 4 3 3 3 2 2 2 2" xfId="56996"/>
    <cellStyle name="Normal 5 2 4 3 3 3 2 2 3" xfId="42672"/>
    <cellStyle name="Normal 5 2 4 3 3 3 2 3" xfId="21099"/>
    <cellStyle name="Normal 5 2 4 3 3 3 2 3 2" xfId="49834"/>
    <cellStyle name="Normal 5 2 4 3 3 3 2 4" xfId="35510"/>
    <cellStyle name="Normal 5 2 4 3 3 3 3" xfId="10297"/>
    <cellStyle name="Normal 5 2 4 3 3 3 3 2" xfId="24680"/>
    <cellStyle name="Normal 5 2 4 3 3 3 3 2 2" xfId="53415"/>
    <cellStyle name="Normal 5 2 4 3 3 3 3 3" xfId="39091"/>
    <cellStyle name="Normal 5 2 4 3 3 3 4" xfId="17517"/>
    <cellStyle name="Normal 5 2 4 3 3 3 4 2" xfId="46253"/>
    <cellStyle name="Normal 5 2 4 3 3 3 5" xfId="31929"/>
    <cellStyle name="Normal 5 2 4 3 3 4" xfId="4829"/>
    <cellStyle name="Normal 5 2 4 3 3 4 2" xfId="12094"/>
    <cellStyle name="Normal 5 2 4 3 3 4 2 2" xfId="26472"/>
    <cellStyle name="Normal 5 2 4 3 3 4 2 2 2" xfId="55206"/>
    <cellStyle name="Normal 5 2 4 3 3 4 2 3" xfId="40882"/>
    <cellStyle name="Normal 5 2 4 3 3 4 3" xfId="19309"/>
    <cellStyle name="Normal 5 2 4 3 3 4 3 2" xfId="48044"/>
    <cellStyle name="Normal 5 2 4 3 3 4 4" xfId="33720"/>
    <cellStyle name="Normal 5 2 4 3 3 5" xfId="8501"/>
    <cellStyle name="Normal 5 2 4 3 3 5 2" xfId="22890"/>
    <cellStyle name="Normal 5 2 4 3 3 5 2 2" xfId="51625"/>
    <cellStyle name="Normal 5 2 4 3 3 5 3" xfId="37301"/>
    <cellStyle name="Normal 5 2 4 3 3 6" xfId="15727"/>
    <cellStyle name="Normal 5 2 4 3 3 6 2" xfId="44463"/>
    <cellStyle name="Normal 5 2 4 3 3 7" xfId="30139"/>
    <cellStyle name="Normal 5 2 4 3 4" xfId="1617"/>
    <cellStyle name="Normal 5 2 4 3 4 2" xfId="3413"/>
    <cellStyle name="Normal 5 2 4 3 4 2 2" xfId="7072"/>
    <cellStyle name="Normal 5 2 4 3 4 2 2 2" xfId="14332"/>
    <cellStyle name="Normal 5 2 4 3 4 2 2 2 2" xfId="28710"/>
    <cellStyle name="Normal 5 2 4 3 4 2 2 2 2 2" xfId="57444"/>
    <cellStyle name="Normal 5 2 4 3 4 2 2 2 3" xfId="43120"/>
    <cellStyle name="Normal 5 2 4 3 4 2 2 3" xfId="21547"/>
    <cellStyle name="Normal 5 2 4 3 4 2 2 3 2" xfId="50282"/>
    <cellStyle name="Normal 5 2 4 3 4 2 2 4" xfId="35958"/>
    <cellStyle name="Normal 5 2 4 3 4 2 3" xfId="10745"/>
    <cellStyle name="Normal 5 2 4 3 4 2 3 2" xfId="25128"/>
    <cellStyle name="Normal 5 2 4 3 4 2 3 2 2" xfId="53863"/>
    <cellStyle name="Normal 5 2 4 3 4 2 3 3" xfId="39539"/>
    <cellStyle name="Normal 5 2 4 3 4 2 4" xfId="17965"/>
    <cellStyle name="Normal 5 2 4 3 4 2 4 2" xfId="46701"/>
    <cellStyle name="Normal 5 2 4 3 4 2 5" xfId="32377"/>
    <cellStyle name="Normal 5 2 4 3 4 3" xfId="5282"/>
    <cellStyle name="Normal 5 2 4 3 4 3 2" xfId="12542"/>
    <cellStyle name="Normal 5 2 4 3 4 3 2 2" xfId="26920"/>
    <cellStyle name="Normal 5 2 4 3 4 3 2 2 2" xfId="55654"/>
    <cellStyle name="Normal 5 2 4 3 4 3 2 3" xfId="41330"/>
    <cellStyle name="Normal 5 2 4 3 4 3 3" xfId="19757"/>
    <cellStyle name="Normal 5 2 4 3 4 3 3 2" xfId="48492"/>
    <cellStyle name="Normal 5 2 4 3 4 3 4" xfId="34168"/>
    <cellStyle name="Normal 5 2 4 3 4 4" xfId="8955"/>
    <cellStyle name="Normal 5 2 4 3 4 4 2" xfId="23338"/>
    <cellStyle name="Normal 5 2 4 3 4 4 2 2" xfId="52073"/>
    <cellStyle name="Normal 5 2 4 3 4 4 3" xfId="37749"/>
    <cellStyle name="Normal 5 2 4 3 4 5" xfId="16175"/>
    <cellStyle name="Normal 5 2 4 3 4 5 2" xfId="44911"/>
    <cellStyle name="Normal 5 2 4 3 4 6" xfId="30587"/>
    <cellStyle name="Normal 5 2 4 3 5" xfId="2517"/>
    <cellStyle name="Normal 5 2 4 3 5 2" xfId="6177"/>
    <cellStyle name="Normal 5 2 4 3 5 2 2" xfId="13437"/>
    <cellStyle name="Normal 5 2 4 3 5 2 2 2" xfId="27815"/>
    <cellStyle name="Normal 5 2 4 3 5 2 2 2 2" xfId="56549"/>
    <cellStyle name="Normal 5 2 4 3 5 2 2 3" xfId="42225"/>
    <cellStyle name="Normal 5 2 4 3 5 2 3" xfId="20652"/>
    <cellStyle name="Normal 5 2 4 3 5 2 3 2" xfId="49387"/>
    <cellStyle name="Normal 5 2 4 3 5 2 4" xfId="35063"/>
    <cellStyle name="Normal 5 2 4 3 5 3" xfId="9850"/>
    <cellStyle name="Normal 5 2 4 3 5 3 2" xfId="24233"/>
    <cellStyle name="Normal 5 2 4 3 5 3 2 2" xfId="52968"/>
    <cellStyle name="Normal 5 2 4 3 5 3 3" xfId="38644"/>
    <cellStyle name="Normal 5 2 4 3 5 4" xfId="17070"/>
    <cellStyle name="Normal 5 2 4 3 5 4 2" xfId="45806"/>
    <cellStyle name="Normal 5 2 4 3 5 5" xfId="31482"/>
    <cellStyle name="Normal 5 2 4 3 6" xfId="4380"/>
    <cellStyle name="Normal 5 2 4 3 6 2" xfId="11647"/>
    <cellStyle name="Normal 5 2 4 3 6 2 2" xfId="26025"/>
    <cellStyle name="Normal 5 2 4 3 6 2 2 2" xfId="54759"/>
    <cellStyle name="Normal 5 2 4 3 6 2 3" xfId="40435"/>
    <cellStyle name="Normal 5 2 4 3 6 3" xfId="18862"/>
    <cellStyle name="Normal 5 2 4 3 6 3 2" xfId="47597"/>
    <cellStyle name="Normal 5 2 4 3 6 4" xfId="33273"/>
    <cellStyle name="Normal 5 2 4 3 7" xfId="8051"/>
    <cellStyle name="Normal 5 2 4 3 7 2" xfId="22443"/>
    <cellStyle name="Normal 5 2 4 3 7 2 2" xfId="51178"/>
    <cellStyle name="Normal 5 2 4 3 7 3" xfId="36854"/>
    <cellStyle name="Normal 5 2 4 3 8" xfId="15280"/>
    <cellStyle name="Normal 5 2 4 3 8 2" xfId="44016"/>
    <cellStyle name="Normal 5 2 4 3 9" xfId="29692"/>
    <cellStyle name="Normal 5 2 4 4" xfId="747"/>
    <cellStyle name="Normal 5 2 4 4 2" xfId="1197"/>
    <cellStyle name="Normal 5 2 4 4 2 2" xfId="2180"/>
    <cellStyle name="Normal 5 2 4 4 2 2 2" xfId="3972"/>
    <cellStyle name="Normal 5 2 4 4 2 2 2 2" xfId="7631"/>
    <cellStyle name="Normal 5 2 4 4 2 2 2 2 2" xfId="14891"/>
    <cellStyle name="Normal 5 2 4 4 2 2 2 2 2 2" xfId="29269"/>
    <cellStyle name="Normal 5 2 4 4 2 2 2 2 2 2 2" xfId="58003"/>
    <cellStyle name="Normal 5 2 4 4 2 2 2 2 2 3" xfId="43679"/>
    <cellStyle name="Normal 5 2 4 4 2 2 2 2 3" xfId="22106"/>
    <cellStyle name="Normal 5 2 4 4 2 2 2 2 3 2" xfId="50841"/>
    <cellStyle name="Normal 5 2 4 4 2 2 2 2 4" xfId="36517"/>
    <cellStyle name="Normal 5 2 4 4 2 2 2 3" xfId="11304"/>
    <cellStyle name="Normal 5 2 4 4 2 2 2 3 2" xfId="25687"/>
    <cellStyle name="Normal 5 2 4 4 2 2 2 3 2 2" xfId="54422"/>
    <cellStyle name="Normal 5 2 4 4 2 2 2 3 3" xfId="40098"/>
    <cellStyle name="Normal 5 2 4 4 2 2 2 4" xfId="18524"/>
    <cellStyle name="Normal 5 2 4 4 2 2 2 4 2" xfId="47260"/>
    <cellStyle name="Normal 5 2 4 4 2 2 2 5" xfId="32936"/>
    <cellStyle name="Normal 5 2 4 4 2 2 3" xfId="5841"/>
    <cellStyle name="Normal 5 2 4 4 2 2 3 2" xfId="13101"/>
    <cellStyle name="Normal 5 2 4 4 2 2 3 2 2" xfId="27479"/>
    <cellStyle name="Normal 5 2 4 4 2 2 3 2 2 2" xfId="56213"/>
    <cellStyle name="Normal 5 2 4 4 2 2 3 2 3" xfId="41889"/>
    <cellStyle name="Normal 5 2 4 4 2 2 3 3" xfId="20316"/>
    <cellStyle name="Normal 5 2 4 4 2 2 3 3 2" xfId="49051"/>
    <cellStyle name="Normal 5 2 4 4 2 2 3 4" xfId="34727"/>
    <cellStyle name="Normal 5 2 4 4 2 2 4" xfId="9514"/>
    <cellStyle name="Normal 5 2 4 4 2 2 4 2" xfId="23897"/>
    <cellStyle name="Normal 5 2 4 4 2 2 4 2 2" xfId="52632"/>
    <cellStyle name="Normal 5 2 4 4 2 2 4 3" xfId="38308"/>
    <cellStyle name="Normal 5 2 4 4 2 2 5" xfId="16734"/>
    <cellStyle name="Normal 5 2 4 4 2 2 5 2" xfId="45470"/>
    <cellStyle name="Normal 5 2 4 4 2 2 6" xfId="31146"/>
    <cellStyle name="Normal 5 2 4 4 2 3" xfId="3076"/>
    <cellStyle name="Normal 5 2 4 4 2 3 2" xfId="6736"/>
    <cellStyle name="Normal 5 2 4 4 2 3 2 2" xfId="13996"/>
    <cellStyle name="Normal 5 2 4 4 2 3 2 2 2" xfId="28374"/>
    <cellStyle name="Normal 5 2 4 4 2 3 2 2 2 2" xfId="57108"/>
    <cellStyle name="Normal 5 2 4 4 2 3 2 2 3" xfId="42784"/>
    <cellStyle name="Normal 5 2 4 4 2 3 2 3" xfId="21211"/>
    <cellStyle name="Normal 5 2 4 4 2 3 2 3 2" xfId="49946"/>
    <cellStyle name="Normal 5 2 4 4 2 3 2 4" xfId="35622"/>
    <cellStyle name="Normal 5 2 4 4 2 3 3" xfId="10409"/>
    <cellStyle name="Normal 5 2 4 4 2 3 3 2" xfId="24792"/>
    <cellStyle name="Normal 5 2 4 4 2 3 3 2 2" xfId="53527"/>
    <cellStyle name="Normal 5 2 4 4 2 3 3 3" xfId="39203"/>
    <cellStyle name="Normal 5 2 4 4 2 3 4" xfId="17629"/>
    <cellStyle name="Normal 5 2 4 4 2 3 4 2" xfId="46365"/>
    <cellStyle name="Normal 5 2 4 4 2 3 5" xfId="32041"/>
    <cellStyle name="Normal 5 2 4 4 2 4" xfId="4941"/>
    <cellStyle name="Normal 5 2 4 4 2 4 2" xfId="12206"/>
    <cellStyle name="Normal 5 2 4 4 2 4 2 2" xfId="26584"/>
    <cellStyle name="Normal 5 2 4 4 2 4 2 2 2" xfId="55318"/>
    <cellStyle name="Normal 5 2 4 4 2 4 2 3" xfId="40994"/>
    <cellStyle name="Normal 5 2 4 4 2 4 3" xfId="19421"/>
    <cellStyle name="Normal 5 2 4 4 2 4 3 2" xfId="48156"/>
    <cellStyle name="Normal 5 2 4 4 2 4 4" xfId="33832"/>
    <cellStyle name="Normal 5 2 4 4 2 5" xfId="8613"/>
    <cellStyle name="Normal 5 2 4 4 2 5 2" xfId="23002"/>
    <cellStyle name="Normal 5 2 4 4 2 5 2 2" xfId="51737"/>
    <cellStyle name="Normal 5 2 4 4 2 5 3" xfId="37413"/>
    <cellStyle name="Normal 5 2 4 4 2 6" xfId="15839"/>
    <cellStyle name="Normal 5 2 4 4 2 6 2" xfId="44575"/>
    <cellStyle name="Normal 5 2 4 4 2 7" xfId="30251"/>
    <cellStyle name="Normal 5 2 4 4 3" xfId="1733"/>
    <cellStyle name="Normal 5 2 4 4 3 2" xfId="3525"/>
    <cellStyle name="Normal 5 2 4 4 3 2 2" xfId="7184"/>
    <cellStyle name="Normal 5 2 4 4 3 2 2 2" xfId="14444"/>
    <cellStyle name="Normal 5 2 4 4 3 2 2 2 2" xfId="28822"/>
    <cellStyle name="Normal 5 2 4 4 3 2 2 2 2 2" xfId="57556"/>
    <cellStyle name="Normal 5 2 4 4 3 2 2 2 3" xfId="43232"/>
    <cellStyle name="Normal 5 2 4 4 3 2 2 3" xfId="21659"/>
    <cellStyle name="Normal 5 2 4 4 3 2 2 3 2" xfId="50394"/>
    <cellStyle name="Normal 5 2 4 4 3 2 2 4" xfId="36070"/>
    <cellStyle name="Normal 5 2 4 4 3 2 3" xfId="10857"/>
    <cellStyle name="Normal 5 2 4 4 3 2 3 2" xfId="25240"/>
    <cellStyle name="Normal 5 2 4 4 3 2 3 2 2" xfId="53975"/>
    <cellStyle name="Normal 5 2 4 4 3 2 3 3" xfId="39651"/>
    <cellStyle name="Normal 5 2 4 4 3 2 4" xfId="18077"/>
    <cellStyle name="Normal 5 2 4 4 3 2 4 2" xfId="46813"/>
    <cellStyle name="Normal 5 2 4 4 3 2 5" xfId="32489"/>
    <cellStyle name="Normal 5 2 4 4 3 3" xfId="5394"/>
    <cellStyle name="Normal 5 2 4 4 3 3 2" xfId="12654"/>
    <cellStyle name="Normal 5 2 4 4 3 3 2 2" xfId="27032"/>
    <cellStyle name="Normal 5 2 4 4 3 3 2 2 2" xfId="55766"/>
    <cellStyle name="Normal 5 2 4 4 3 3 2 3" xfId="41442"/>
    <cellStyle name="Normal 5 2 4 4 3 3 3" xfId="19869"/>
    <cellStyle name="Normal 5 2 4 4 3 3 3 2" xfId="48604"/>
    <cellStyle name="Normal 5 2 4 4 3 3 4" xfId="34280"/>
    <cellStyle name="Normal 5 2 4 4 3 4" xfId="9067"/>
    <cellStyle name="Normal 5 2 4 4 3 4 2" xfId="23450"/>
    <cellStyle name="Normal 5 2 4 4 3 4 2 2" xfId="52185"/>
    <cellStyle name="Normal 5 2 4 4 3 4 3" xfId="37861"/>
    <cellStyle name="Normal 5 2 4 4 3 5" xfId="16287"/>
    <cellStyle name="Normal 5 2 4 4 3 5 2" xfId="45023"/>
    <cellStyle name="Normal 5 2 4 4 3 6" xfId="30699"/>
    <cellStyle name="Normal 5 2 4 4 4" xfId="2629"/>
    <cellStyle name="Normal 5 2 4 4 4 2" xfId="6289"/>
    <cellStyle name="Normal 5 2 4 4 4 2 2" xfId="13549"/>
    <cellStyle name="Normal 5 2 4 4 4 2 2 2" xfId="27927"/>
    <cellStyle name="Normal 5 2 4 4 4 2 2 2 2" xfId="56661"/>
    <cellStyle name="Normal 5 2 4 4 4 2 2 3" xfId="42337"/>
    <cellStyle name="Normal 5 2 4 4 4 2 3" xfId="20764"/>
    <cellStyle name="Normal 5 2 4 4 4 2 3 2" xfId="49499"/>
    <cellStyle name="Normal 5 2 4 4 4 2 4" xfId="35175"/>
    <cellStyle name="Normal 5 2 4 4 4 3" xfId="9962"/>
    <cellStyle name="Normal 5 2 4 4 4 3 2" xfId="24345"/>
    <cellStyle name="Normal 5 2 4 4 4 3 2 2" xfId="53080"/>
    <cellStyle name="Normal 5 2 4 4 4 3 3" xfId="38756"/>
    <cellStyle name="Normal 5 2 4 4 4 4" xfId="17182"/>
    <cellStyle name="Normal 5 2 4 4 4 4 2" xfId="45918"/>
    <cellStyle name="Normal 5 2 4 4 4 5" xfId="31594"/>
    <cellStyle name="Normal 5 2 4 4 5" xfId="4493"/>
    <cellStyle name="Normal 5 2 4 4 5 2" xfId="11759"/>
    <cellStyle name="Normal 5 2 4 4 5 2 2" xfId="26137"/>
    <cellStyle name="Normal 5 2 4 4 5 2 2 2" xfId="54871"/>
    <cellStyle name="Normal 5 2 4 4 5 2 3" xfId="40547"/>
    <cellStyle name="Normal 5 2 4 4 5 3" xfId="18974"/>
    <cellStyle name="Normal 5 2 4 4 5 3 2" xfId="47709"/>
    <cellStyle name="Normal 5 2 4 4 5 4" xfId="33385"/>
    <cellStyle name="Normal 5 2 4 4 6" xfId="8166"/>
    <cellStyle name="Normal 5 2 4 4 6 2" xfId="22555"/>
    <cellStyle name="Normal 5 2 4 4 6 2 2" xfId="51290"/>
    <cellStyle name="Normal 5 2 4 4 6 3" xfId="36966"/>
    <cellStyle name="Normal 5 2 4 4 7" xfId="15392"/>
    <cellStyle name="Normal 5 2 4 4 7 2" xfId="44128"/>
    <cellStyle name="Normal 5 2 4 4 8" xfId="29804"/>
    <cellStyle name="Normal 5 2 4 5" xfId="973"/>
    <cellStyle name="Normal 5 2 4 5 2" xfId="1956"/>
    <cellStyle name="Normal 5 2 4 5 2 2" xfId="3748"/>
    <cellStyle name="Normal 5 2 4 5 2 2 2" xfId="7407"/>
    <cellStyle name="Normal 5 2 4 5 2 2 2 2" xfId="14667"/>
    <cellStyle name="Normal 5 2 4 5 2 2 2 2 2" xfId="29045"/>
    <cellStyle name="Normal 5 2 4 5 2 2 2 2 2 2" xfId="57779"/>
    <cellStyle name="Normal 5 2 4 5 2 2 2 2 3" xfId="43455"/>
    <cellStyle name="Normal 5 2 4 5 2 2 2 3" xfId="21882"/>
    <cellStyle name="Normal 5 2 4 5 2 2 2 3 2" xfId="50617"/>
    <cellStyle name="Normal 5 2 4 5 2 2 2 4" xfId="36293"/>
    <cellStyle name="Normal 5 2 4 5 2 2 3" xfId="11080"/>
    <cellStyle name="Normal 5 2 4 5 2 2 3 2" xfId="25463"/>
    <cellStyle name="Normal 5 2 4 5 2 2 3 2 2" xfId="54198"/>
    <cellStyle name="Normal 5 2 4 5 2 2 3 3" xfId="39874"/>
    <cellStyle name="Normal 5 2 4 5 2 2 4" xfId="18300"/>
    <cellStyle name="Normal 5 2 4 5 2 2 4 2" xfId="47036"/>
    <cellStyle name="Normal 5 2 4 5 2 2 5" xfId="32712"/>
    <cellStyle name="Normal 5 2 4 5 2 3" xfId="5617"/>
    <cellStyle name="Normal 5 2 4 5 2 3 2" xfId="12877"/>
    <cellStyle name="Normal 5 2 4 5 2 3 2 2" xfId="27255"/>
    <cellStyle name="Normal 5 2 4 5 2 3 2 2 2" xfId="55989"/>
    <cellStyle name="Normal 5 2 4 5 2 3 2 3" xfId="41665"/>
    <cellStyle name="Normal 5 2 4 5 2 3 3" xfId="20092"/>
    <cellStyle name="Normal 5 2 4 5 2 3 3 2" xfId="48827"/>
    <cellStyle name="Normal 5 2 4 5 2 3 4" xfId="34503"/>
    <cellStyle name="Normal 5 2 4 5 2 4" xfId="9290"/>
    <cellStyle name="Normal 5 2 4 5 2 4 2" xfId="23673"/>
    <cellStyle name="Normal 5 2 4 5 2 4 2 2" xfId="52408"/>
    <cellStyle name="Normal 5 2 4 5 2 4 3" xfId="38084"/>
    <cellStyle name="Normal 5 2 4 5 2 5" xfId="16510"/>
    <cellStyle name="Normal 5 2 4 5 2 5 2" xfId="45246"/>
    <cellStyle name="Normal 5 2 4 5 2 6" xfId="30922"/>
    <cellStyle name="Normal 5 2 4 5 3" xfId="2852"/>
    <cellStyle name="Normal 5 2 4 5 3 2" xfId="6512"/>
    <cellStyle name="Normal 5 2 4 5 3 2 2" xfId="13772"/>
    <cellStyle name="Normal 5 2 4 5 3 2 2 2" xfId="28150"/>
    <cellStyle name="Normal 5 2 4 5 3 2 2 2 2" xfId="56884"/>
    <cellStyle name="Normal 5 2 4 5 3 2 2 3" xfId="42560"/>
    <cellStyle name="Normal 5 2 4 5 3 2 3" xfId="20987"/>
    <cellStyle name="Normal 5 2 4 5 3 2 3 2" xfId="49722"/>
    <cellStyle name="Normal 5 2 4 5 3 2 4" xfId="35398"/>
    <cellStyle name="Normal 5 2 4 5 3 3" xfId="10185"/>
    <cellStyle name="Normal 5 2 4 5 3 3 2" xfId="24568"/>
    <cellStyle name="Normal 5 2 4 5 3 3 2 2" xfId="53303"/>
    <cellStyle name="Normal 5 2 4 5 3 3 3" xfId="38979"/>
    <cellStyle name="Normal 5 2 4 5 3 4" xfId="17405"/>
    <cellStyle name="Normal 5 2 4 5 3 4 2" xfId="46141"/>
    <cellStyle name="Normal 5 2 4 5 3 5" xfId="31817"/>
    <cellStyle name="Normal 5 2 4 5 4" xfId="4717"/>
    <cellStyle name="Normal 5 2 4 5 4 2" xfId="11982"/>
    <cellStyle name="Normal 5 2 4 5 4 2 2" xfId="26360"/>
    <cellStyle name="Normal 5 2 4 5 4 2 2 2" xfId="55094"/>
    <cellStyle name="Normal 5 2 4 5 4 2 3" xfId="40770"/>
    <cellStyle name="Normal 5 2 4 5 4 3" xfId="19197"/>
    <cellStyle name="Normal 5 2 4 5 4 3 2" xfId="47932"/>
    <cellStyle name="Normal 5 2 4 5 4 4" xfId="33608"/>
    <cellStyle name="Normal 5 2 4 5 5" xfId="8389"/>
    <cellStyle name="Normal 5 2 4 5 5 2" xfId="22778"/>
    <cellStyle name="Normal 5 2 4 5 5 2 2" xfId="51513"/>
    <cellStyle name="Normal 5 2 4 5 5 3" xfId="37189"/>
    <cellStyle name="Normal 5 2 4 5 6" xfId="15615"/>
    <cellStyle name="Normal 5 2 4 5 6 2" xfId="44351"/>
    <cellStyle name="Normal 5 2 4 5 7" xfId="30027"/>
    <cellStyle name="Normal 5 2 4 6" xfId="1492"/>
    <cellStyle name="Normal 5 2 4 6 2" xfId="3301"/>
    <cellStyle name="Normal 5 2 4 6 2 2" xfId="6960"/>
    <cellStyle name="Normal 5 2 4 6 2 2 2" xfId="14220"/>
    <cellStyle name="Normal 5 2 4 6 2 2 2 2" xfId="28598"/>
    <cellStyle name="Normal 5 2 4 6 2 2 2 2 2" xfId="57332"/>
    <cellStyle name="Normal 5 2 4 6 2 2 2 3" xfId="43008"/>
    <cellStyle name="Normal 5 2 4 6 2 2 3" xfId="21435"/>
    <cellStyle name="Normal 5 2 4 6 2 2 3 2" xfId="50170"/>
    <cellStyle name="Normal 5 2 4 6 2 2 4" xfId="35846"/>
    <cellStyle name="Normal 5 2 4 6 2 3" xfId="10633"/>
    <cellStyle name="Normal 5 2 4 6 2 3 2" xfId="25016"/>
    <cellStyle name="Normal 5 2 4 6 2 3 2 2" xfId="53751"/>
    <cellStyle name="Normal 5 2 4 6 2 3 3" xfId="39427"/>
    <cellStyle name="Normal 5 2 4 6 2 4" xfId="17853"/>
    <cellStyle name="Normal 5 2 4 6 2 4 2" xfId="46589"/>
    <cellStyle name="Normal 5 2 4 6 2 5" xfId="32265"/>
    <cellStyle name="Normal 5 2 4 6 3" xfId="5169"/>
    <cellStyle name="Normal 5 2 4 6 3 2" xfId="12430"/>
    <cellStyle name="Normal 5 2 4 6 3 2 2" xfId="26808"/>
    <cellStyle name="Normal 5 2 4 6 3 2 2 2" xfId="55542"/>
    <cellStyle name="Normal 5 2 4 6 3 2 3" xfId="41218"/>
    <cellStyle name="Normal 5 2 4 6 3 3" xfId="19645"/>
    <cellStyle name="Normal 5 2 4 6 3 3 2" xfId="48380"/>
    <cellStyle name="Normal 5 2 4 6 3 4" xfId="34056"/>
    <cellStyle name="Normal 5 2 4 6 4" xfId="8843"/>
    <cellStyle name="Normal 5 2 4 6 4 2" xfId="23226"/>
    <cellStyle name="Normal 5 2 4 6 4 2 2" xfId="51961"/>
    <cellStyle name="Normal 5 2 4 6 4 3" xfId="37637"/>
    <cellStyle name="Normal 5 2 4 6 5" xfId="16063"/>
    <cellStyle name="Normal 5 2 4 6 5 2" xfId="44799"/>
    <cellStyle name="Normal 5 2 4 6 6" xfId="30475"/>
    <cellStyle name="Normal 5 2 4 7" xfId="2405"/>
    <cellStyle name="Normal 5 2 4 7 2" xfId="6065"/>
    <cellStyle name="Normal 5 2 4 7 2 2" xfId="13325"/>
    <cellStyle name="Normal 5 2 4 7 2 2 2" xfId="27703"/>
    <cellStyle name="Normal 5 2 4 7 2 2 2 2" xfId="56437"/>
    <cellStyle name="Normal 5 2 4 7 2 2 3" xfId="42113"/>
    <cellStyle name="Normal 5 2 4 7 2 3" xfId="20540"/>
    <cellStyle name="Normal 5 2 4 7 2 3 2" xfId="49275"/>
    <cellStyle name="Normal 5 2 4 7 2 4" xfId="34951"/>
    <cellStyle name="Normal 5 2 4 7 3" xfId="9738"/>
    <cellStyle name="Normal 5 2 4 7 3 2" xfId="24121"/>
    <cellStyle name="Normal 5 2 4 7 3 2 2" xfId="52856"/>
    <cellStyle name="Normal 5 2 4 7 3 3" xfId="38532"/>
    <cellStyle name="Normal 5 2 4 7 4" xfId="16958"/>
    <cellStyle name="Normal 5 2 4 7 4 2" xfId="45694"/>
    <cellStyle name="Normal 5 2 4 7 5" xfId="31370"/>
    <cellStyle name="Normal 5 2 4 8" xfId="4262"/>
    <cellStyle name="Normal 5 2 4 8 2" xfId="11534"/>
    <cellStyle name="Normal 5 2 4 8 2 2" xfId="25913"/>
    <cellStyle name="Normal 5 2 4 8 2 2 2" xfId="54647"/>
    <cellStyle name="Normal 5 2 4 8 2 3" xfId="40323"/>
    <cellStyle name="Normal 5 2 4 8 3" xfId="18750"/>
    <cellStyle name="Normal 5 2 4 8 3 2" xfId="47485"/>
    <cellStyle name="Normal 5 2 4 8 4" xfId="33161"/>
    <cellStyle name="Normal 5 2 4 9" xfId="7930"/>
    <cellStyle name="Normal 5 2 4 9 2" xfId="22331"/>
    <cellStyle name="Normal 5 2 4 9 2 2" xfId="51066"/>
    <cellStyle name="Normal 5 2 4 9 3" xfId="36742"/>
    <cellStyle name="Normal 5 2 5" xfId="418"/>
    <cellStyle name="Normal 5 2 5 10" xfId="29608"/>
    <cellStyle name="Normal 5 2 5 2" xfId="618"/>
    <cellStyle name="Normal 5 2 5 2 2" xfId="890"/>
    <cellStyle name="Normal 5 2 5 2 2 2" xfId="1337"/>
    <cellStyle name="Normal 5 2 5 2 2 2 2" xfId="2320"/>
    <cellStyle name="Normal 5 2 5 2 2 2 2 2" xfId="4112"/>
    <cellStyle name="Normal 5 2 5 2 2 2 2 2 2" xfId="7771"/>
    <cellStyle name="Normal 5 2 5 2 2 2 2 2 2 2" xfId="15031"/>
    <cellStyle name="Normal 5 2 5 2 2 2 2 2 2 2 2" xfId="29409"/>
    <cellStyle name="Normal 5 2 5 2 2 2 2 2 2 2 2 2" xfId="58143"/>
    <cellStyle name="Normal 5 2 5 2 2 2 2 2 2 2 3" xfId="43819"/>
    <cellStyle name="Normal 5 2 5 2 2 2 2 2 2 3" xfId="22246"/>
    <cellStyle name="Normal 5 2 5 2 2 2 2 2 2 3 2" xfId="50981"/>
    <cellStyle name="Normal 5 2 5 2 2 2 2 2 2 4" xfId="36657"/>
    <cellStyle name="Normal 5 2 5 2 2 2 2 2 3" xfId="11444"/>
    <cellStyle name="Normal 5 2 5 2 2 2 2 2 3 2" xfId="25827"/>
    <cellStyle name="Normal 5 2 5 2 2 2 2 2 3 2 2" xfId="54562"/>
    <cellStyle name="Normal 5 2 5 2 2 2 2 2 3 3" xfId="40238"/>
    <cellStyle name="Normal 5 2 5 2 2 2 2 2 4" xfId="18664"/>
    <cellStyle name="Normal 5 2 5 2 2 2 2 2 4 2" xfId="47400"/>
    <cellStyle name="Normal 5 2 5 2 2 2 2 2 5" xfId="33076"/>
    <cellStyle name="Normal 5 2 5 2 2 2 2 3" xfId="5981"/>
    <cellStyle name="Normal 5 2 5 2 2 2 2 3 2" xfId="13241"/>
    <cellStyle name="Normal 5 2 5 2 2 2 2 3 2 2" xfId="27619"/>
    <cellStyle name="Normal 5 2 5 2 2 2 2 3 2 2 2" xfId="56353"/>
    <cellStyle name="Normal 5 2 5 2 2 2 2 3 2 3" xfId="42029"/>
    <cellStyle name="Normal 5 2 5 2 2 2 2 3 3" xfId="20456"/>
    <cellStyle name="Normal 5 2 5 2 2 2 2 3 3 2" xfId="49191"/>
    <cellStyle name="Normal 5 2 5 2 2 2 2 3 4" xfId="34867"/>
    <cellStyle name="Normal 5 2 5 2 2 2 2 4" xfId="9654"/>
    <cellStyle name="Normal 5 2 5 2 2 2 2 4 2" xfId="24037"/>
    <cellStyle name="Normal 5 2 5 2 2 2 2 4 2 2" xfId="52772"/>
    <cellStyle name="Normal 5 2 5 2 2 2 2 4 3" xfId="38448"/>
    <cellStyle name="Normal 5 2 5 2 2 2 2 5" xfId="16874"/>
    <cellStyle name="Normal 5 2 5 2 2 2 2 5 2" xfId="45610"/>
    <cellStyle name="Normal 5 2 5 2 2 2 2 6" xfId="31286"/>
    <cellStyle name="Normal 5 2 5 2 2 2 3" xfId="3216"/>
    <cellStyle name="Normal 5 2 5 2 2 2 3 2" xfId="6876"/>
    <cellStyle name="Normal 5 2 5 2 2 2 3 2 2" xfId="14136"/>
    <cellStyle name="Normal 5 2 5 2 2 2 3 2 2 2" xfId="28514"/>
    <cellStyle name="Normal 5 2 5 2 2 2 3 2 2 2 2" xfId="57248"/>
    <cellStyle name="Normal 5 2 5 2 2 2 3 2 2 3" xfId="42924"/>
    <cellStyle name="Normal 5 2 5 2 2 2 3 2 3" xfId="21351"/>
    <cellStyle name="Normal 5 2 5 2 2 2 3 2 3 2" xfId="50086"/>
    <cellStyle name="Normal 5 2 5 2 2 2 3 2 4" xfId="35762"/>
    <cellStyle name="Normal 5 2 5 2 2 2 3 3" xfId="10549"/>
    <cellStyle name="Normal 5 2 5 2 2 2 3 3 2" xfId="24932"/>
    <cellStyle name="Normal 5 2 5 2 2 2 3 3 2 2" xfId="53667"/>
    <cellStyle name="Normal 5 2 5 2 2 2 3 3 3" xfId="39343"/>
    <cellStyle name="Normal 5 2 5 2 2 2 3 4" xfId="17769"/>
    <cellStyle name="Normal 5 2 5 2 2 2 3 4 2" xfId="46505"/>
    <cellStyle name="Normal 5 2 5 2 2 2 3 5" xfId="32181"/>
    <cellStyle name="Normal 5 2 5 2 2 2 4" xfId="5081"/>
    <cellStyle name="Normal 5 2 5 2 2 2 4 2" xfId="12346"/>
    <cellStyle name="Normal 5 2 5 2 2 2 4 2 2" xfId="26724"/>
    <cellStyle name="Normal 5 2 5 2 2 2 4 2 2 2" xfId="55458"/>
    <cellStyle name="Normal 5 2 5 2 2 2 4 2 3" xfId="41134"/>
    <cellStyle name="Normal 5 2 5 2 2 2 4 3" xfId="19561"/>
    <cellStyle name="Normal 5 2 5 2 2 2 4 3 2" xfId="48296"/>
    <cellStyle name="Normal 5 2 5 2 2 2 4 4" xfId="33972"/>
    <cellStyle name="Normal 5 2 5 2 2 2 5" xfId="8753"/>
    <cellStyle name="Normal 5 2 5 2 2 2 5 2" xfId="23142"/>
    <cellStyle name="Normal 5 2 5 2 2 2 5 2 2" xfId="51877"/>
    <cellStyle name="Normal 5 2 5 2 2 2 5 3" xfId="37553"/>
    <cellStyle name="Normal 5 2 5 2 2 2 6" xfId="15979"/>
    <cellStyle name="Normal 5 2 5 2 2 2 6 2" xfId="44715"/>
    <cellStyle name="Normal 5 2 5 2 2 2 7" xfId="30391"/>
    <cellStyle name="Normal 5 2 5 2 2 3" xfId="1873"/>
    <cellStyle name="Normal 5 2 5 2 2 3 2" xfId="3665"/>
    <cellStyle name="Normal 5 2 5 2 2 3 2 2" xfId="7324"/>
    <cellStyle name="Normal 5 2 5 2 2 3 2 2 2" xfId="14584"/>
    <cellStyle name="Normal 5 2 5 2 2 3 2 2 2 2" xfId="28962"/>
    <cellStyle name="Normal 5 2 5 2 2 3 2 2 2 2 2" xfId="57696"/>
    <cellStyle name="Normal 5 2 5 2 2 3 2 2 2 3" xfId="43372"/>
    <cellStyle name="Normal 5 2 5 2 2 3 2 2 3" xfId="21799"/>
    <cellStyle name="Normal 5 2 5 2 2 3 2 2 3 2" xfId="50534"/>
    <cellStyle name="Normal 5 2 5 2 2 3 2 2 4" xfId="36210"/>
    <cellStyle name="Normal 5 2 5 2 2 3 2 3" xfId="10997"/>
    <cellStyle name="Normal 5 2 5 2 2 3 2 3 2" xfId="25380"/>
    <cellStyle name="Normal 5 2 5 2 2 3 2 3 2 2" xfId="54115"/>
    <cellStyle name="Normal 5 2 5 2 2 3 2 3 3" xfId="39791"/>
    <cellStyle name="Normal 5 2 5 2 2 3 2 4" xfId="18217"/>
    <cellStyle name="Normal 5 2 5 2 2 3 2 4 2" xfId="46953"/>
    <cellStyle name="Normal 5 2 5 2 2 3 2 5" xfId="32629"/>
    <cellStyle name="Normal 5 2 5 2 2 3 3" xfId="5534"/>
    <cellStyle name="Normal 5 2 5 2 2 3 3 2" xfId="12794"/>
    <cellStyle name="Normal 5 2 5 2 2 3 3 2 2" xfId="27172"/>
    <cellStyle name="Normal 5 2 5 2 2 3 3 2 2 2" xfId="55906"/>
    <cellStyle name="Normal 5 2 5 2 2 3 3 2 3" xfId="41582"/>
    <cellStyle name="Normal 5 2 5 2 2 3 3 3" xfId="20009"/>
    <cellStyle name="Normal 5 2 5 2 2 3 3 3 2" xfId="48744"/>
    <cellStyle name="Normal 5 2 5 2 2 3 3 4" xfId="34420"/>
    <cellStyle name="Normal 5 2 5 2 2 3 4" xfId="9207"/>
    <cellStyle name="Normal 5 2 5 2 2 3 4 2" xfId="23590"/>
    <cellStyle name="Normal 5 2 5 2 2 3 4 2 2" xfId="52325"/>
    <cellStyle name="Normal 5 2 5 2 2 3 4 3" xfId="38001"/>
    <cellStyle name="Normal 5 2 5 2 2 3 5" xfId="16427"/>
    <cellStyle name="Normal 5 2 5 2 2 3 5 2" xfId="45163"/>
    <cellStyle name="Normal 5 2 5 2 2 3 6" xfId="30839"/>
    <cellStyle name="Normal 5 2 5 2 2 4" xfId="2769"/>
    <cellStyle name="Normal 5 2 5 2 2 4 2" xfId="6429"/>
    <cellStyle name="Normal 5 2 5 2 2 4 2 2" xfId="13689"/>
    <cellStyle name="Normal 5 2 5 2 2 4 2 2 2" xfId="28067"/>
    <cellStyle name="Normal 5 2 5 2 2 4 2 2 2 2" xfId="56801"/>
    <cellStyle name="Normal 5 2 5 2 2 4 2 2 3" xfId="42477"/>
    <cellStyle name="Normal 5 2 5 2 2 4 2 3" xfId="20904"/>
    <cellStyle name="Normal 5 2 5 2 2 4 2 3 2" xfId="49639"/>
    <cellStyle name="Normal 5 2 5 2 2 4 2 4" xfId="35315"/>
    <cellStyle name="Normal 5 2 5 2 2 4 3" xfId="10102"/>
    <cellStyle name="Normal 5 2 5 2 2 4 3 2" xfId="24485"/>
    <cellStyle name="Normal 5 2 5 2 2 4 3 2 2" xfId="53220"/>
    <cellStyle name="Normal 5 2 5 2 2 4 3 3" xfId="38896"/>
    <cellStyle name="Normal 5 2 5 2 2 4 4" xfId="17322"/>
    <cellStyle name="Normal 5 2 5 2 2 4 4 2" xfId="46058"/>
    <cellStyle name="Normal 5 2 5 2 2 4 5" xfId="31734"/>
    <cellStyle name="Normal 5 2 5 2 2 5" xfId="4634"/>
    <cellStyle name="Normal 5 2 5 2 2 5 2" xfId="11899"/>
    <cellStyle name="Normal 5 2 5 2 2 5 2 2" xfId="26277"/>
    <cellStyle name="Normal 5 2 5 2 2 5 2 2 2" xfId="55011"/>
    <cellStyle name="Normal 5 2 5 2 2 5 2 3" xfId="40687"/>
    <cellStyle name="Normal 5 2 5 2 2 5 3" xfId="19114"/>
    <cellStyle name="Normal 5 2 5 2 2 5 3 2" xfId="47849"/>
    <cellStyle name="Normal 5 2 5 2 2 5 4" xfId="33525"/>
    <cellStyle name="Normal 5 2 5 2 2 6" xfId="8306"/>
    <cellStyle name="Normal 5 2 5 2 2 6 2" xfId="22695"/>
    <cellStyle name="Normal 5 2 5 2 2 6 2 2" xfId="51430"/>
    <cellStyle name="Normal 5 2 5 2 2 6 3" xfId="37106"/>
    <cellStyle name="Normal 5 2 5 2 2 7" xfId="15532"/>
    <cellStyle name="Normal 5 2 5 2 2 7 2" xfId="44268"/>
    <cellStyle name="Normal 5 2 5 2 2 8" xfId="29944"/>
    <cellStyle name="Normal 5 2 5 2 3" xfId="1113"/>
    <cellStyle name="Normal 5 2 5 2 3 2" xfId="2096"/>
    <cellStyle name="Normal 5 2 5 2 3 2 2" xfId="3888"/>
    <cellStyle name="Normal 5 2 5 2 3 2 2 2" xfId="7547"/>
    <cellStyle name="Normal 5 2 5 2 3 2 2 2 2" xfId="14807"/>
    <cellStyle name="Normal 5 2 5 2 3 2 2 2 2 2" xfId="29185"/>
    <cellStyle name="Normal 5 2 5 2 3 2 2 2 2 2 2" xfId="57919"/>
    <cellStyle name="Normal 5 2 5 2 3 2 2 2 2 3" xfId="43595"/>
    <cellStyle name="Normal 5 2 5 2 3 2 2 2 3" xfId="22022"/>
    <cellStyle name="Normal 5 2 5 2 3 2 2 2 3 2" xfId="50757"/>
    <cellStyle name="Normal 5 2 5 2 3 2 2 2 4" xfId="36433"/>
    <cellStyle name="Normal 5 2 5 2 3 2 2 3" xfId="11220"/>
    <cellStyle name="Normal 5 2 5 2 3 2 2 3 2" xfId="25603"/>
    <cellStyle name="Normal 5 2 5 2 3 2 2 3 2 2" xfId="54338"/>
    <cellStyle name="Normal 5 2 5 2 3 2 2 3 3" xfId="40014"/>
    <cellStyle name="Normal 5 2 5 2 3 2 2 4" xfId="18440"/>
    <cellStyle name="Normal 5 2 5 2 3 2 2 4 2" xfId="47176"/>
    <cellStyle name="Normal 5 2 5 2 3 2 2 5" xfId="32852"/>
    <cellStyle name="Normal 5 2 5 2 3 2 3" xfId="5757"/>
    <cellStyle name="Normal 5 2 5 2 3 2 3 2" xfId="13017"/>
    <cellStyle name="Normal 5 2 5 2 3 2 3 2 2" xfId="27395"/>
    <cellStyle name="Normal 5 2 5 2 3 2 3 2 2 2" xfId="56129"/>
    <cellStyle name="Normal 5 2 5 2 3 2 3 2 3" xfId="41805"/>
    <cellStyle name="Normal 5 2 5 2 3 2 3 3" xfId="20232"/>
    <cellStyle name="Normal 5 2 5 2 3 2 3 3 2" xfId="48967"/>
    <cellStyle name="Normal 5 2 5 2 3 2 3 4" xfId="34643"/>
    <cellStyle name="Normal 5 2 5 2 3 2 4" xfId="9430"/>
    <cellStyle name="Normal 5 2 5 2 3 2 4 2" xfId="23813"/>
    <cellStyle name="Normal 5 2 5 2 3 2 4 2 2" xfId="52548"/>
    <cellStyle name="Normal 5 2 5 2 3 2 4 3" xfId="38224"/>
    <cellStyle name="Normal 5 2 5 2 3 2 5" xfId="16650"/>
    <cellStyle name="Normal 5 2 5 2 3 2 5 2" xfId="45386"/>
    <cellStyle name="Normal 5 2 5 2 3 2 6" xfId="31062"/>
    <cellStyle name="Normal 5 2 5 2 3 3" xfId="2992"/>
    <cellStyle name="Normal 5 2 5 2 3 3 2" xfId="6652"/>
    <cellStyle name="Normal 5 2 5 2 3 3 2 2" xfId="13912"/>
    <cellStyle name="Normal 5 2 5 2 3 3 2 2 2" xfId="28290"/>
    <cellStyle name="Normal 5 2 5 2 3 3 2 2 2 2" xfId="57024"/>
    <cellStyle name="Normal 5 2 5 2 3 3 2 2 3" xfId="42700"/>
    <cellStyle name="Normal 5 2 5 2 3 3 2 3" xfId="21127"/>
    <cellStyle name="Normal 5 2 5 2 3 3 2 3 2" xfId="49862"/>
    <cellStyle name="Normal 5 2 5 2 3 3 2 4" xfId="35538"/>
    <cellStyle name="Normal 5 2 5 2 3 3 3" xfId="10325"/>
    <cellStyle name="Normal 5 2 5 2 3 3 3 2" xfId="24708"/>
    <cellStyle name="Normal 5 2 5 2 3 3 3 2 2" xfId="53443"/>
    <cellStyle name="Normal 5 2 5 2 3 3 3 3" xfId="39119"/>
    <cellStyle name="Normal 5 2 5 2 3 3 4" xfId="17545"/>
    <cellStyle name="Normal 5 2 5 2 3 3 4 2" xfId="46281"/>
    <cellStyle name="Normal 5 2 5 2 3 3 5" xfId="31957"/>
    <cellStyle name="Normal 5 2 5 2 3 4" xfId="4857"/>
    <cellStyle name="Normal 5 2 5 2 3 4 2" xfId="12122"/>
    <cellStyle name="Normal 5 2 5 2 3 4 2 2" xfId="26500"/>
    <cellStyle name="Normal 5 2 5 2 3 4 2 2 2" xfId="55234"/>
    <cellStyle name="Normal 5 2 5 2 3 4 2 3" xfId="40910"/>
    <cellStyle name="Normal 5 2 5 2 3 4 3" xfId="19337"/>
    <cellStyle name="Normal 5 2 5 2 3 4 3 2" xfId="48072"/>
    <cellStyle name="Normal 5 2 5 2 3 4 4" xfId="33748"/>
    <cellStyle name="Normal 5 2 5 2 3 5" xfId="8529"/>
    <cellStyle name="Normal 5 2 5 2 3 5 2" xfId="22918"/>
    <cellStyle name="Normal 5 2 5 2 3 5 2 2" xfId="51653"/>
    <cellStyle name="Normal 5 2 5 2 3 5 3" xfId="37329"/>
    <cellStyle name="Normal 5 2 5 2 3 6" xfId="15755"/>
    <cellStyle name="Normal 5 2 5 2 3 6 2" xfId="44491"/>
    <cellStyle name="Normal 5 2 5 2 3 7" xfId="30167"/>
    <cellStyle name="Normal 5 2 5 2 4" xfId="1645"/>
    <cellStyle name="Normal 5 2 5 2 4 2" xfId="3441"/>
    <cellStyle name="Normal 5 2 5 2 4 2 2" xfId="7100"/>
    <cellStyle name="Normal 5 2 5 2 4 2 2 2" xfId="14360"/>
    <cellStyle name="Normal 5 2 5 2 4 2 2 2 2" xfId="28738"/>
    <cellStyle name="Normal 5 2 5 2 4 2 2 2 2 2" xfId="57472"/>
    <cellStyle name="Normal 5 2 5 2 4 2 2 2 3" xfId="43148"/>
    <cellStyle name="Normal 5 2 5 2 4 2 2 3" xfId="21575"/>
    <cellStyle name="Normal 5 2 5 2 4 2 2 3 2" xfId="50310"/>
    <cellStyle name="Normal 5 2 5 2 4 2 2 4" xfId="35986"/>
    <cellStyle name="Normal 5 2 5 2 4 2 3" xfId="10773"/>
    <cellStyle name="Normal 5 2 5 2 4 2 3 2" xfId="25156"/>
    <cellStyle name="Normal 5 2 5 2 4 2 3 2 2" xfId="53891"/>
    <cellStyle name="Normal 5 2 5 2 4 2 3 3" xfId="39567"/>
    <cellStyle name="Normal 5 2 5 2 4 2 4" xfId="17993"/>
    <cellStyle name="Normal 5 2 5 2 4 2 4 2" xfId="46729"/>
    <cellStyle name="Normal 5 2 5 2 4 2 5" xfId="32405"/>
    <cellStyle name="Normal 5 2 5 2 4 3" xfId="5310"/>
    <cellStyle name="Normal 5 2 5 2 4 3 2" xfId="12570"/>
    <cellStyle name="Normal 5 2 5 2 4 3 2 2" xfId="26948"/>
    <cellStyle name="Normal 5 2 5 2 4 3 2 2 2" xfId="55682"/>
    <cellStyle name="Normal 5 2 5 2 4 3 2 3" xfId="41358"/>
    <cellStyle name="Normal 5 2 5 2 4 3 3" xfId="19785"/>
    <cellStyle name="Normal 5 2 5 2 4 3 3 2" xfId="48520"/>
    <cellStyle name="Normal 5 2 5 2 4 3 4" xfId="34196"/>
    <cellStyle name="Normal 5 2 5 2 4 4" xfId="8983"/>
    <cellStyle name="Normal 5 2 5 2 4 4 2" xfId="23366"/>
    <cellStyle name="Normal 5 2 5 2 4 4 2 2" xfId="52101"/>
    <cellStyle name="Normal 5 2 5 2 4 4 3" xfId="37777"/>
    <cellStyle name="Normal 5 2 5 2 4 5" xfId="16203"/>
    <cellStyle name="Normal 5 2 5 2 4 5 2" xfId="44939"/>
    <cellStyle name="Normal 5 2 5 2 4 6" xfId="30615"/>
    <cellStyle name="Normal 5 2 5 2 5" xfId="2545"/>
    <cellStyle name="Normal 5 2 5 2 5 2" xfId="6205"/>
    <cellStyle name="Normal 5 2 5 2 5 2 2" xfId="13465"/>
    <cellStyle name="Normal 5 2 5 2 5 2 2 2" xfId="27843"/>
    <cellStyle name="Normal 5 2 5 2 5 2 2 2 2" xfId="56577"/>
    <cellStyle name="Normal 5 2 5 2 5 2 2 3" xfId="42253"/>
    <cellStyle name="Normal 5 2 5 2 5 2 3" xfId="20680"/>
    <cellStyle name="Normal 5 2 5 2 5 2 3 2" xfId="49415"/>
    <cellStyle name="Normal 5 2 5 2 5 2 4" xfId="35091"/>
    <cellStyle name="Normal 5 2 5 2 5 3" xfId="9878"/>
    <cellStyle name="Normal 5 2 5 2 5 3 2" xfId="24261"/>
    <cellStyle name="Normal 5 2 5 2 5 3 2 2" xfId="52996"/>
    <cellStyle name="Normal 5 2 5 2 5 3 3" xfId="38672"/>
    <cellStyle name="Normal 5 2 5 2 5 4" xfId="17098"/>
    <cellStyle name="Normal 5 2 5 2 5 4 2" xfId="45834"/>
    <cellStyle name="Normal 5 2 5 2 5 5" xfId="31510"/>
    <cellStyle name="Normal 5 2 5 2 6" xfId="4408"/>
    <cellStyle name="Normal 5 2 5 2 6 2" xfId="11675"/>
    <cellStyle name="Normal 5 2 5 2 6 2 2" xfId="26053"/>
    <cellStyle name="Normal 5 2 5 2 6 2 2 2" xfId="54787"/>
    <cellStyle name="Normal 5 2 5 2 6 2 3" xfId="40463"/>
    <cellStyle name="Normal 5 2 5 2 6 3" xfId="18890"/>
    <cellStyle name="Normal 5 2 5 2 6 3 2" xfId="47625"/>
    <cellStyle name="Normal 5 2 5 2 6 4" xfId="33301"/>
    <cellStyle name="Normal 5 2 5 2 7" xfId="8079"/>
    <cellStyle name="Normal 5 2 5 2 7 2" xfId="22471"/>
    <cellStyle name="Normal 5 2 5 2 7 2 2" xfId="51206"/>
    <cellStyle name="Normal 5 2 5 2 7 3" xfId="36882"/>
    <cellStyle name="Normal 5 2 5 2 8" xfId="15308"/>
    <cellStyle name="Normal 5 2 5 2 8 2" xfId="44044"/>
    <cellStyle name="Normal 5 2 5 2 9" xfId="29720"/>
    <cellStyle name="Normal 5 2 5 3" xfId="776"/>
    <cellStyle name="Normal 5 2 5 3 2" xfId="1225"/>
    <cellStyle name="Normal 5 2 5 3 2 2" xfId="2208"/>
    <cellStyle name="Normal 5 2 5 3 2 2 2" xfId="4000"/>
    <cellStyle name="Normal 5 2 5 3 2 2 2 2" xfId="7659"/>
    <cellStyle name="Normal 5 2 5 3 2 2 2 2 2" xfId="14919"/>
    <cellStyle name="Normal 5 2 5 3 2 2 2 2 2 2" xfId="29297"/>
    <cellStyle name="Normal 5 2 5 3 2 2 2 2 2 2 2" xfId="58031"/>
    <cellStyle name="Normal 5 2 5 3 2 2 2 2 2 3" xfId="43707"/>
    <cellStyle name="Normal 5 2 5 3 2 2 2 2 3" xfId="22134"/>
    <cellStyle name="Normal 5 2 5 3 2 2 2 2 3 2" xfId="50869"/>
    <cellStyle name="Normal 5 2 5 3 2 2 2 2 4" xfId="36545"/>
    <cellStyle name="Normal 5 2 5 3 2 2 2 3" xfId="11332"/>
    <cellStyle name="Normal 5 2 5 3 2 2 2 3 2" xfId="25715"/>
    <cellStyle name="Normal 5 2 5 3 2 2 2 3 2 2" xfId="54450"/>
    <cellStyle name="Normal 5 2 5 3 2 2 2 3 3" xfId="40126"/>
    <cellStyle name="Normal 5 2 5 3 2 2 2 4" xfId="18552"/>
    <cellStyle name="Normal 5 2 5 3 2 2 2 4 2" xfId="47288"/>
    <cellStyle name="Normal 5 2 5 3 2 2 2 5" xfId="32964"/>
    <cellStyle name="Normal 5 2 5 3 2 2 3" xfId="5869"/>
    <cellStyle name="Normal 5 2 5 3 2 2 3 2" xfId="13129"/>
    <cellStyle name="Normal 5 2 5 3 2 2 3 2 2" xfId="27507"/>
    <cellStyle name="Normal 5 2 5 3 2 2 3 2 2 2" xfId="56241"/>
    <cellStyle name="Normal 5 2 5 3 2 2 3 2 3" xfId="41917"/>
    <cellStyle name="Normal 5 2 5 3 2 2 3 3" xfId="20344"/>
    <cellStyle name="Normal 5 2 5 3 2 2 3 3 2" xfId="49079"/>
    <cellStyle name="Normal 5 2 5 3 2 2 3 4" xfId="34755"/>
    <cellStyle name="Normal 5 2 5 3 2 2 4" xfId="9542"/>
    <cellStyle name="Normal 5 2 5 3 2 2 4 2" xfId="23925"/>
    <cellStyle name="Normal 5 2 5 3 2 2 4 2 2" xfId="52660"/>
    <cellStyle name="Normal 5 2 5 3 2 2 4 3" xfId="38336"/>
    <cellStyle name="Normal 5 2 5 3 2 2 5" xfId="16762"/>
    <cellStyle name="Normal 5 2 5 3 2 2 5 2" xfId="45498"/>
    <cellStyle name="Normal 5 2 5 3 2 2 6" xfId="31174"/>
    <cellStyle name="Normal 5 2 5 3 2 3" xfId="3104"/>
    <cellStyle name="Normal 5 2 5 3 2 3 2" xfId="6764"/>
    <cellStyle name="Normal 5 2 5 3 2 3 2 2" xfId="14024"/>
    <cellStyle name="Normal 5 2 5 3 2 3 2 2 2" xfId="28402"/>
    <cellStyle name="Normal 5 2 5 3 2 3 2 2 2 2" xfId="57136"/>
    <cellStyle name="Normal 5 2 5 3 2 3 2 2 3" xfId="42812"/>
    <cellStyle name="Normal 5 2 5 3 2 3 2 3" xfId="21239"/>
    <cellStyle name="Normal 5 2 5 3 2 3 2 3 2" xfId="49974"/>
    <cellStyle name="Normal 5 2 5 3 2 3 2 4" xfId="35650"/>
    <cellStyle name="Normal 5 2 5 3 2 3 3" xfId="10437"/>
    <cellStyle name="Normal 5 2 5 3 2 3 3 2" xfId="24820"/>
    <cellStyle name="Normal 5 2 5 3 2 3 3 2 2" xfId="53555"/>
    <cellStyle name="Normal 5 2 5 3 2 3 3 3" xfId="39231"/>
    <cellStyle name="Normal 5 2 5 3 2 3 4" xfId="17657"/>
    <cellStyle name="Normal 5 2 5 3 2 3 4 2" xfId="46393"/>
    <cellStyle name="Normal 5 2 5 3 2 3 5" xfId="32069"/>
    <cellStyle name="Normal 5 2 5 3 2 4" xfId="4969"/>
    <cellStyle name="Normal 5 2 5 3 2 4 2" xfId="12234"/>
    <cellStyle name="Normal 5 2 5 3 2 4 2 2" xfId="26612"/>
    <cellStyle name="Normal 5 2 5 3 2 4 2 2 2" xfId="55346"/>
    <cellStyle name="Normal 5 2 5 3 2 4 2 3" xfId="41022"/>
    <cellStyle name="Normal 5 2 5 3 2 4 3" xfId="19449"/>
    <cellStyle name="Normal 5 2 5 3 2 4 3 2" xfId="48184"/>
    <cellStyle name="Normal 5 2 5 3 2 4 4" xfId="33860"/>
    <cellStyle name="Normal 5 2 5 3 2 5" xfId="8641"/>
    <cellStyle name="Normal 5 2 5 3 2 5 2" xfId="23030"/>
    <cellStyle name="Normal 5 2 5 3 2 5 2 2" xfId="51765"/>
    <cellStyle name="Normal 5 2 5 3 2 5 3" xfId="37441"/>
    <cellStyle name="Normal 5 2 5 3 2 6" xfId="15867"/>
    <cellStyle name="Normal 5 2 5 3 2 6 2" xfId="44603"/>
    <cellStyle name="Normal 5 2 5 3 2 7" xfId="30279"/>
    <cellStyle name="Normal 5 2 5 3 3" xfId="1761"/>
    <cellStyle name="Normal 5 2 5 3 3 2" xfId="3553"/>
    <cellStyle name="Normal 5 2 5 3 3 2 2" xfId="7212"/>
    <cellStyle name="Normal 5 2 5 3 3 2 2 2" xfId="14472"/>
    <cellStyle name="Normal 5 2 5 3 3 2 2 2 2" xfId="28850"/>
    <cellStyle name="Normal 5 2 5 3 3 2 2 2 2 2" xfId="57584"/>
    <cellStyle name="Normal 5 2 5 3 3 2 2 2 3" xfId="43260"/>
    <cellStyle name="Normal 5 2 5 3 3 2 2 3" xfId="21687"/>
    <cellStyle name="Normal 5 2 5 3 3 2 2 3 2" xfId="50422"/>
    <cellStyle name="Normal 5 2 5 3 3 2 2 4" xfId="36098"/>
    <cellStyle name="Normal 5 2 5 3 3 2 3" xfId="10885"/>
    <cellStyle name="Normal 5 2 5 3 3 2 3 2" xfId="25268"/>
    <cellStyle name="Normal 5 2 5 3 3 2 3 2 2" xfId="54003"/>
    <cellStyle name="Normal 5 2 5 3 3 2 3 3" xfId="39679"/>
    <cellStyle name="Normal 5 2 5 3 3 2 4" xfId="18105"/>
    <cellStyle name="Normal 5 2 5 3 3 2 4 2" xfId="46841"/>
    <cellStyle name="Normal 5 2 5 3 3 2 5" xfId="32517"/>
    <cellStyle name="Normal 5 2 5 3 3 3" xfId="5422"/>
    <cellStyle name="Normal 5 2 5 3 3 3 2" xfId="12682"/>
    <cellStyle name="Normal 5 2 5 3 3 3 2 2" xfId="27060"/>
    <cellStyle name="Normal 5 2 5 3 3 3 2 2 2" xfId="55794"/>
    <cellStyle name="Normal 5 2 5 3 3 3 2 3" xfId="41470"/>
    <cellStyle name="Normal 5 2 5 3 3 3 3" xfId="19897"/>
    <cellStyle name="Normal 5 2 5 3 3 3 3 2" xfId="48632"/>
    <cellStyle name="Normal 5 2 5 3 3 3 4" xfId="34308"/>
    <cellStyle name="Normal 5 2 5 3 3 4" xfId="9095"/>
    <cellStyle name="Normal 5 2 5 3 3 4 2" xfId="23478"/>
    <cellStyle name="Normal 5 2 5 3 3 4 2 2" xfId="52213"/>
    <cellStyle name="Normal 5 2 5 3 3 4 3" xfId="37889"/>
    <cellStyle name="Normal 5 2 5 3 3 5" xfId="16315"/>
    <cellStyle name="Normal 5 2 5 3 3 5 2" xfId="45051"/>
    <cellStyle name="Normal 5 2 5 3 3 6" xfId="30727"/>
    <cellStyle name="Normal 5 2 5 3 4" xfId="2657"/>
    <cellStyle name="Normal 5 2 5 3 4 2" xfId="6317"/>
    <cellStyle name="Normal 5 2 5 3 4 2 2" xfId="13577"/>
    <cellStyle name="Normal 5 2 5 3 4 2 2 2" xfId="27955"/>
    <cellStyle name="Normal 5 2 5 3 4 2 2 2 2" xfId="56689"/>
    <cellStyle name="Normal 5 2 5 3 4 2 2 3" xfId="42365"/>
    <cellStyle name="Normal 5 2 5 3 4 2 3" xfId="20792"/>
    <cellStyle name="Normal 5 2 5 3 4 2 3 2" xfId="49527"/>
    <cellStyle name="Normal 5 2 5 3 4 2 4" xfId="35203"/>
    <cellStyle name="Normal 5 2 5 3 4 3" xfId="9990"/>
    <cellStyle name="Normal 5 2 5 3 4 3 2" xfId="24373"/>
    <cellStyle name="Normal 5 2 5 3 4 3 2 2" xfId="53108"/>
    <cellStyle name="Normal 5 2 5 3 4 3 3" xfId="38784"/>
    <cellStyle name="Normal 5 2 5 3 4 4" xfId="17210"/>
    <cellStyle name="Normal 5 2 5 3 4 4 2" xfId="45946"/>
    <cellStyle name="Normal 5 2 5 3 4 5" xfId="31622"/>
    <cellStyle name="Normal 5 2 5 3 5" xfId="4521"/>
    <cellStyle name="Normal 5 2 5 3 5 2" xfId="11787"/>
    <cellStyle name="Normal 5 2 5 3 5 2 2" xfId="26165"/>
    <cellStyle name="Normal 5 2 5 3 5 2 2 2" xfId="54899"/>
    <cellStyle name="Normal 5 2 5 3 5 2 3" xfId="40575"/>
    <cellStyle name="Normal 5 2 5 3 5 3" xfId="19002"/>
    <cellStyle name="Normal 5 2 5 3 5 3 2" xfId="47737"/>
    <cellStyle name="Normal 5 2 5 3 5 4" xfId="33413"/>
    <cellStyle name="Normal 5 2 5 3 6" xfId="8194"/>
    <cellStyle name="Normal 5 2 5 3 6 2" xfId="22583"/>
    <cellStyle name="Normal 5 2 5 3 6 2 2" xfId="51318"/>
    <cellStyle name="Normal 5 2 5 3 6 3" xfId="36994"/>
    <cellStyle name="Normal 5 2 5 3 7" xfId="15420"/>
    <cellStyle name="Normal 5 2 5 3 7 2" xfId="44156"/>
    <cellStyle name="Normal 5 2 5 3 8" xfId="29832"/>
    <cellStyle name="Normal 5 2 5 4" xfId="1001"/>
    <cellStyle name="Normal 5 2 5 4 2" xfId="1984"/>
    <cellStyle name="Normal 5 2 5 4 2 2" xfId="3776"/>
    <cellStyle name="Normal 5 2 5 4 2 2 2" xfId="7435"/>
    <cellStyle name="Normal 5 2 5 4 2 2 2 2" xfId="14695"/>
    <cellStyle name="Normal 5 2 5 4 2 2 2 2 2" xfId="29073"/>
    <cellStyle name="Normal 5 2 5 4 2 2 2 2 2 2" xfId="57807"/>
    <cellStyle name="Normal 5 2 5 4 2 2 2 2 3" xfId="43483"/>
    <cellStyle name="Normal 5 2 5 4 2 2 2 3" xfId="21910"/>
    <cellStyle name="Normal 5 2 5 4 2 2 2 3 2" xfId="50645"/>
    <cellStyle name="Normal 5 2 5 4 2 2 2 4" xfId="36321"/>
    <cellStyle name="Normal 5 2 5 4 2 2 3" xfId="11108"/>
    <cellStyle name="Normal 5 2 5 4 2 2 3 2" xfId="25491"/>
    <cellStyle name="Normal 5 2 5 4 2 2 3 2 2" xfId="54226"/>
    <cellStyle name="Normal 5 2 5 4 2 2 3 3" xfId="39902"/>
    <cellStyle name="Normal 5 2 5 4 2 2 4" xfId="18328"/>
    <cellStyle name="Normal 5 2 5 4 2 2 4 2" xfId="47064"/>
    <cellStyle name="Normal 5 2 5 4 2 2 5" xfId="32740"/>
    <cellStyle name="Normal 5 2 5 4 2 3" xfId="5645"/>
    <cellStyle name="Normal 5 2 5 4 2 3 2" xfId="12905"/>
    <cellStyle name="Normal 5 2 5 4 2 3 2 2" xfId="27283"/>
    <cellStyle name="Normal 5 2 5 4 2 3 2 2 2" xfId="56017"/>
    <cellStyle name="Normal 5 2 5 4 2 3 2 3" xfId="41693"/>
    <cellStyle name="Normal 5 2 5 4 2 3 3" xfId="20120"/>
    <cellStyle name="Normal 5 2 5 4 2 3 3 2" xfId="48855"/>
    <cellStyle name="Normal 5 2 5 4 2 3 4" xfId="34531"/>
    <cellStyle name="Normal 5 2 5 4 2 4" xfId="9318"/>
    <cellStyle name="Normal 5 2 5 4 2 4 2" xfId="23701"/>
    <cellStyle name="Normal 5 2 5 4 2 4 2 2" xfId="52436"/>
    <cellStyle name="Normal 5 2 5 4 2 4 3" xfId="38112"/>
    <cellStyle name="Normal 5 2 5 4 2 5" xfId="16538"/>
    <cellStyle name="Normal 5 2 5 4 2 5 2" xfId="45274"/>
    <cellStyle name="Normal 5 2 5 4 2 6" xfId="30950"/>
    <cellStyle name="Normal 5 2 5 4 3" xfId="2880"/>
    <cellStyle name="Normal 5 2 5 4 3 2" xfId="6540"/>
    <cellStyle name="Normal 5 2 5 4 3 2 2" xfId="13800"/>
    <cellStyle name="Normal 5 2 5 4 3 2 2 2" xfId="28178"/>
    <cellStyle name="Normal 5 2 5 4 3 2 2 2 2" xfId="56912"/>
    <cellStyle name="Normal 5 2 5 4 3 2 2 3" xfId="42588"/>
    <cellStyle name="Normal 5 2 5 4 3 2 3" xfId="21015"/>
    <cellStyle name="Normal 5 2 5 4 3 2 3 2" xfId="49750"/>
    <cellStyle name="Normal 5 2 5 4 3 2 4" xfId="35426"/>
    <cellStyle name="Normal 5 2 5 4 3 3" xfId="10213"/>
    <cellStyle name="Normal 5 2 5 4 3 3 2" xfId="24596"/>
    <cellStyle name="Normal 5 2 5 4 3 3 2 2" xfId="53331"/>
    <cellStyle name="Normal 5 2 5 4 3 3 3" xfId="39007"/>
    <cellStyle name="Normal 5 2 5 4 3 4" xfId="17433"/>
    <cellStyle name="Normal 5 2 5 4 3 4 2" xfId="46169"/>
    <cellStyle name="Normal 5 2 5 4 3 5" xfId="31845"/>
    <cellStyle name="Normal 5 2 5 4 4" xfId="4745"/>
    <cellStyle name="Normal 5 2 5 4 4 2" xfId="12010"/>
    <cellStyle name="Normal 5 2 5 4 4 2 2" xfId="26388"/>
    <cellStyle name="Normal 5 2 5 4 4 2 2 2" xfId="55122"/>
    <cellStyle name="Normal 5 2 5 4 4 2 3" xfId="40798"/>
    <cellStyle name="Normal 5 2 5 4 4 3" xfId="19225"/>
    <cellStyle name="Normal 5 2 5 4 4 3 2" xfId="47960"/>
    <cellStyle name="Normal 5 2 5 4 4 4" xfId="33636"/>
    <cellStyle name="Normal 5 2 5 4 5" xfId="8417"/>
    <cellStyle name="Normal 5 2 5 4 5 2" xfId="22806"/>
    <cellStyle name="Normal 5 2 5 4 5 2 2" xfId="51541"/>
    <cellStyle name="Normal 5 2 5 4 5 3" xfId="37217"/>
    <cellStyle name="Normal 5 2 5 4 6" xfId="15643"/>
    <cellStyle name="Normal 5 2 5 4 6 2" xfId="44379"/>
    <cellStyle name="Normal 5 2 5 4 7" xfId="30055"/>
    <cellStyle name="Normal 5 2 5 5" xfId="1525"/>
    <cellStyle name="Normal 5 2 5 5 2" xfId="3329"/>
    <cellStyle name="Normal 5 2 5 5 2 2" xfId="6988"/>
    <cellStyle name="Normal 5 2 5 5 2 2 2" xfId="14248"/>
    <cellStyle name="Normal 5 2 5 5 2 2 2 2" xfId="28626"/>
    <cellStyle name="Normal 5 2 5 5 2 2 2 2 2" xfId="57360"/>
    <cellStyle name="Normal 5 2 5 5 2 2 2 3" xfId="43036"/>
    <cellStyle name="Normal 5 2 5 5 2 2 3" xfId="21463"/>
    <cellStyle name="Normal 5 2 5 5 2 2 3 2" xfId="50198"/>
    <cellStyle name="Normal 5 2 5 5 2 2 4" xfId="35874"/>
    <cellStyle name="Normal 5 2 5 5 2 3" xfId="10661"/>
    <cellStyle name="Normal 5 2 5 5 2 3 2" xfId="25044"/>
    <cellStyle name="Normal 5 2 5 5 2 3 2 2" xfId="53779"/>
    <cellStyle name="Normal 5 2 5 5 2 3 3" xfId="39455"/>
    <cellStyle name="Normal 5 2 5 5 2 4" xfId="17881"/>
    <cellStyle name="Normal 5 2 5 5 2 4 2" xfId="46617"/>
    <cellStyle name="Normal 5 2 5 5 2 5" xfId="32293"/>
    <cellStyle name="Normal 5 2 5 5 3" xfId="5198"/>
    <cellStyle name="Normal 5 2 5 5 3 2" xfId="12458"/>
    <cellStyle name="Normal 5 2 5 5 3 2 2" xfId="26836"/>
    <cellStyle name="Normal 5 2 5 5 3 2 2 2" xfId="55570"/>
    <cellStyle name="Normal 5 2 5 5 3 2 3" xfId="41246"/>
    <cellStyle name="Normal 5 2 5 5 3 3" xfId="19673"/>
    <cellStyle name="Normal 5 2 5 5 3 3 2" xfId="48408"/>
    <cellStyle name="Normal 5 2 5 5 3 4" xfId="34084"/>
    <cellStyle name="Normal 5 2 5 5 4" xfId="8871"/>
    <cellStyle name="Normal 5 2 5 5 4 2" xfId="23254"/>
    <cellStyle name="Normal 5 2 5 5 4 2 2" xfId="51989"/>
    <cellStyle name="Normal 5 2 5 5 4 3" xfId="37665"/>
    <cellStyle name="Normal 5 2 5 5 5" xfId="16091"/>
    <cellStyle name="Normal 5 2 5 5 5 2" xfId="44827"/>
    <cellStyle name="Normal 5 2 5 5 6" xfId="30503"/>
    <cellStyle name="Normal 5 2 5 6" xfId="2433"/>
    <cellStyle name="Normal 5 2 5 6 2" xfId="6093"/>
    <cellStyle name="Normal 5 2 5 6 2 2" xfId="13353"/>
    <cellStyle name="Normal 5 2 5 6 2 2 2" xfId="27731"/>
    <cellStyle name="Normal 5 2 5 6 2 2 2 2" xfId="56465"/>
    <cellStyle name="Normal 5 2 5 6 2 2 3" xfId="42141"/>
    <cellStyle name="Normal 5 2 5 6 2 3" xfId="20568"/>
    <cellStyle name="Normal 5 2 5 6 2 3 2" xfId="49303"/>
    <cellStyle name="Normal 5 2 5 6 2 4" xfId="34979"/>
    <cellStyle name="Normal 5 2 5 6 3" xfId="9766"/>
    <cellStyle name="Normal 5 2 5 6 3 2" xfId="24149"/>
    <cellStyle name="Normal 5 2 5 6 3 2 2" xfId="52884"/>
    <cellStyle name="Normal 5 2 5 6 3 3" xfId="38560"/>
    <cellStyle name="Normal 5 2 5 6 4" xfId="16986"/>
    <cellStyle name="Normal 5 2 5 6 4 2" xfId="45722"/>
    <cellStyle name="Normal 5 2 5 6 5" xfId="31398"/>
    <cellStyle name="Normal 5 2 5 7" xfId="4292"/>
    <cellStyle name="Normal 5 2 5 7 2" xfId="11562"/>
    <cellStyle name="Normal 5 2 5 7 2 2" xfId="25941"/>
    <cellStyle name="Normal 5 2 5 7 2 2 2" xfId="54675"/>
    <cellStyle name="Normal 5 2 5 7 2 3" xfId="40351"/>
    <cellStyle name="Normal 5 2 5 7 3" xfId="18778"/>
    <cellStyle name="Normal 5 2 5 7 3 2" xfId="47513"/>
    <cellStyle name="Normal 5 2 5 7 4" xfId="33189"/>
    <cellStyle name="Normal 5 2 5 8" xfId="7961"/>
    <cellStyle name="Normal 5 2 5 8 2" xfId="22359"/>
    <cellStyle name="Normal 5 2 5 8 2 2" xfId="51094"/>
    <cellStyle name="Normal 5 2 5 8 3" xfId="36770"/>
    <cellStyle name="Normal 5 2 5 9" xfId="15196"/>
    <cellStyle name="Normal 5 2 5 9 2" xfId="43932"/>
    <cellStyle name="Normal 5 2 6" xfId="530"/>
    <cellStyle name="Normal 5 2 6 2" xfId="833"/>
    <cellStyle name="Normal 5 2 6 2 2" xfId="1281"/>
    <cellStyle name="Normal 5 2 6 2 2 2" xfId="2264"/>
    <cellStyle name="Normal 5 2 6 2 2 2 2" xfId="4056"/>
    <cellStyle name="Normal 5 2 6 2 2 2 2 2" xfId="7715"/>
    <cellStyle name="Normal 5 2 6 2 2 2 2 2 2" xfId="14975"/>
    <cellStyle name="Normal 5 2 6 2 2 2 2 2 2 2" xfId="29353"/>
    <cellStyle name="Normal 5 2 6 2 2 2 2 2 2 2 2" xfId="58087"/>
    <cellStyle name="Normal 5 2 6 2 2 2 2 2 2 3" xfId="43763"/>
    <cellStyle name="Normal 5 2 6 2 2 2 2 2 3" xfId="22190"/>
    <cellStyle name="Normal 5 2 6 2 2 2 2 2 3 2" xfId="50925"/>
    <cellStyle name="Normal 5 2 6 2 2 2 2 2 4" xfId="36601"/>
    <cellStyle name="Normal 5 2 6 2 2 2 2 3" xfId="11388"/>
    <cellStyle name="Normal 5 2 6 2 2 2 2 3 2" xfId="25771"/>
    <cellStyle name="Normal 5 2 6 2 2 2 2 3 2 2" xfId="54506"/>
    <cellStyle name="Normal 5 2 6 2 2 2 2 3 3" xfId="40182"/>
    <cellStyle name="Normal 5 2 6 2 2 2 2 4" xfId="18608"/>
    <cellStyle name="Normal 5 2 6 2 2 2 2 4 2" xfId="47344"/>
    <cellStyle name="Normal 5 2 6 2 2 2 2 5" xfId="33020"/>
    <cellStyle name="Normal 5 2 6 2 2 2 3" xfId="5925"/>
    <cellStyle name="Normal 5 2 6 2 2 2 3 2" xfId="13185"/>
    <cellStyle name="Normal 5 2 6 2 2 2 3 2 2" xfId="27563"/>
    <cellStyle name="Normal 5 2 6 2 2 2 3 2 2 2" xfId="56297"/>
    <cellStyle name="Normal 5 2 6 2 2 2 3 2 3" xfId="41973"/>
    <cellStyle name="Normal 5 2 6 2 2 2 3 3" xfId="20400"/>
    <cellStyle name="Normal 5 2 6 2 2 2 3 3 2" xfId="49135"/>
    <cellStyle name="Normal 5 2 6 2 2 2 3 4" xfId="34811"/>
    <cellStyle name="Normal 5 2 6 2 2 2 4" xfId="9598"/>
    <cellStyle name="Normal 5 2 6 2 2 2 4 2" xfId="23981"/>
    <cellStyle name="Normal 5 2 6 2 2 2 4 2 2" xfId="52716"/>
    <cellStyle name="Normal 5 2 6 2 2 2 4 3" xfId="38392"/>
    <cellStyle name="Normal 5 2 6 2 2 2 5" xfId="16818"/>
    <cellStyle name="Normal 5 2 6 2 2 2 5 2" xfId="45554"/>
    <cellStyle name="Normal 5 2 6 2 2 2 6" xfId="31230"/>
    <cellStyle name="Normal 5 2 6 2 2 3" xfId="3160"/>
    <cellStyle name="Normal 5 2 6 2 2 3 2" xfId="6820"/>
    <cellStyle name="Normal 5 2 6 2 2 3 2 2" xfId="14080"/>
    <cellStyle name="Normal 5 2 6 2 2 3 2 2 2" xfId="28458"/>
    <cellStyle name="Normal 5 2 6 2 2 3 2 2 2 2" xfId="57192"/>
    <cellStyle name="Normal 5 2 6 2 2 3 2 2 3" xfId="42868"/>
    <cellStyle name="Normal 5 2 6 2 2 3 2 3" xfId="21295"/>
    <cellStyle name="Normal 5 2 6 2 2 3 2 3 2" xfId="50030"/>
    <cellStyle name="Normal 5 2 6 2 2 3 2 4" xfId="35706"/>
    <cellStyle name="Normal 5 2 6 2 2 3 3" xfId="10493"/>
    <cellStyle name="Normal 5 2 6 2 2 3 3 2" xfId="24876"/>
    <cellStyle name="Normal 5 2 6 2 2 3 3 2 2" xfId="53611"/>
    <cellStyle name="Normal 5 2 6 2 2 3 3 3" xfId="39287"/>
    <cellStyle name="Normal 5 2 6 2 2 3 4" xfId="17713"/>
    <cellStyle name="Normal 5 2 6 2 2 3 4 2" xfId="46449"/>
    <cellStyle name="Normal 5 2 6 2 2 3 5" xfId="32125"/>
    <cellStyle name="Normal 5 2 6 2 2 4" xfId="5025"/>
    <cellStyle name="Normal 5 2 6 2 2 4 2" xfId="12290"/>
    <cellStyle name="Normal 5 2 6 2 2 4 2 2" xfId="26668"/>
    <cellStyle name="Normal 5 2 6 2 2 4 2 2 2" xfId="55402"/>
    <cellStyle name="Normal 5 2 6 2 2 4 2 3" xfId="41078"/>
    <cellStyle name="Normal 5 2 6 2 2 4 3" xfId="19505"/>
    <cellStyle name="Normal 5 2 6 2 2 4 3 2" xfId="48240"/>
    <cellStyle name="Normal 5 2 6 2 2 4 4" xfId="33916"/>
    <cellStyle name="Normal 5 2 6 2 2 5" xfId="8697"/>
    <cellStyle name="Normal 5 2 6 2 2 5 2" xfId="23086"/>
    <cellStyle name="Normal 5 2 6 2 2 5 2 2" xfId="51821"/>
    <cellStyle name="Normal 5 2 6 2 2 5 3" xfId="37497"/>
    <cellStyle name="Normal 5 2 6 2 2 6" xfId="15923"/>
    <cellStyle name="Normal 5 2 6 2 2 6 2" xfId="44659"/>
    <cellStyle name="Normal 5 2 6 2 2 7" xfId="30335"/>
    <cellStyle name="Normal 5 2 6 2 3" xfId="1817"/>
    <cellStyle name="Normal 5 2 6 2 3 2" xfId="3609"/>
    <cellStyle name="Normal 5 2 6 2 3 2 2" xfId="7268"/>
    <cellStyle name="Normal 5 2 6 2 3 2 2 2" xfId="14528"/>
    <cellStyle name="Normal 5 2 6 2 3 2 2 2 2" xfId="28906"/>
    <cellStyle name="Normal 5 2 6 2 3 2 2 2 2 2" xfId="57640"/>
    <cellStyle name="Normal 5 2 6 2 3 2 2 2 3" xfId="43316"/>
    <cellStyle name="Normal 5 2 6 2 3 2 2 3" xfId="21743"/>
    <cellStyle name="Normal 5 2 6 2 3 2 2 3 2" xfId="50478"/>
    <cellStyle name="Normal 5 2 6 2 3 2 2 4" xfId="36154"/>
    <cellStyle name="Normal 5 2 6 2 3 2 3" xfId="10941"/>
    <cellStyle name="Normal 5 2 6 2 3 2 3 2" xfId="25324"/>
    <cellStyle name="Normal 5 2 6 2 3 2 3 2 2" xfId="54059"/>
    <cellStyle name="Normal 5 2 6 2 3 2 3 3" xfId="39735"/>
    <cellStyle name="Normal 5 2 6 2 3 2 4" xfId="18161"/>
    <cellStyle name="Normal 5 2 6 2 3 2 4 2" xfId="46897"/>
    <cellStyle name="Normal 5 2 6 2 3 2 5" xfId="32573"/>
    <cellStyle name="Normal 5 2 6 2 3 3" xfId="5478"/>
    <cellStyle name="Normal 5 2 6 2 3 3 2" xfId="12738"/>
    <cellStyle name="Normal 5 2 6 2 3 3 2 2" xfId="27116"/>
    <cellStyle name="Normal 5 2 6 2 3 3 2 2 2" xfId="55850"/>
    <cellStyle name="Normal 5 2 6 2 3 3 2 3" xfId="41526"/>
    <cellStyle name="Normal 5 2 6 2 3 3 3" xfId="19953"/>
    <cellStyle name="Normal 5 2 6 2 3 3 3 2" xfId="48688"/>
    <cellStyle name="Normal 5 2 6 2 3 3 4" xfId="34364"/>
    <cellStyle name="Normal 5 2 6 2 3 4" xfId="9151"/>
    <cellStyle name="Normal 5 2 6 2 3 4 2" xfId="23534"/>
    <cellStyle name="Normal 5 2 6 2 3 4 2 2" xfId="52269"/>
    <cellStyle name="Normal 5 2 6 2 3 4 3" xfId="37945"/>
    <cellStyle name="Normal 5 2 6 2 3 5" xfId="16371"/>
    <cellStyle name="Normal 5 2 6 2 3 5 2" xfId="45107"/>
    <cellStyle name="Normal 5 2 6 2 3 6" xfId="30783"/>
    <cellStyle name="Normal 5 2 6 2 4" xfId="2713"/>
    <cellStyle name="Normal 5 2 6 2 4 2" xfId="6373"/>
    <cellStyle name="Normal 5 2 6 2 4 2 2" xfId="13633"/>
    <cellStyle name="Normal 5 2 6 2 4 2 2 2" xfId="28011"/>
    <cellStyle name="Normal 5 2 6 2 4 2 2 2 2" xfId="56745"/>
    <cellStyle name="Normal 5 2 6 2 4 2 2 3" xfId="42421"/>
    <cellStyle name="Normal 5 2 6 2 4 2 3" xfId="20848"/>
    <cellStyle name="Normal 5 2 6 2 4 2 3 2" xfId="49583"/>
    <cellStyle name="Normal 5 2 6 2 4 2 4" xfId="35259"/>
    <cellStyle name="Normal 5 2 6 2 4 3" xfId="10046"/>
    <cellStyle name="Normal 5 2 6 2 4 3 2" xfId="24429"/>
    <cellStyle name="Normal 5 2 6 2 4 3 2 2" xfId="53164"/>
    <cellStyle name="Normal 5 2 6 2 4 3 3" xfId="38840"/>
    <cellStyle name="Normal 5 2 6 2 4 4" xfId="17266"/>
    <cellStyle name="Normal 5 2 6 2 4 4 2" xfId="46002"/>
    <cellStyle name="Normal 5 2 6 2 4 5" xfId="31678"/>
    <cellStyle name="Normal 5 2 6 2 5" xfId="4578"/>
    <cellStyle name="Normal 5 2 6 2 5 2" xfId="11843"/>
    <cellStyle name="Normal 5 2 6 2 5 2 2" xfId="26221"/>
    <cellStyle name="Normal 5 2 6 2 5 2 2 2" xfId="54955"/>
    <cellStyle name="Normal 5 2 6 2 5 2 3" xfId="40631"/>
    <cellStyle name="Normal 5 2 6 2 5 3" xfId="19058"/>
    <cellStyle name="Normal 5 2 6 2 5 3 2" xfId="47793"/>
    <cellStyle name="Normal 5 2 6 2 5 4" xfId="33469"/>
    <cellStyle name="Normal 5 2 6 2 6" xfId="8250"/>
    <cellStyle name="Normal 5 2 6 2 6 2" xfId="22639"/>
    <cellStyle name="Normal 5 2 6 2 6 2 2" xfId="51374"/>
    <cellStyle name="Normal 5 2 6 2 6 3" xfId="37050"/>
    <cellStyle name="Normal 5 2 6 2 7" xfId="15476"/>
    <cellStyle name="Normal 5 2 6 2 7 2" xfId="44212"/>
    <cellStyle name="Normal 5 2 6 2 8" xfId="29888"/>
    <cellStyle name="Normal 5 2 6 3" xfId="1057"/>
    <cellStyle name="Normal 5 2 6 3 2" xfId="2040"/>
    <cellStyle name="Normal 5 2 6 3 2 2" xfId="3832"/>
    <cellStyle name="Normal 5 2 6 3 2 2 2" xfId="7491"/>
    <cellStyle name="Normal 5 2 6 3 2 2 2 2" xfId="14751"/>
    <cellStyle name="Normal 5 2 6 3 2 2 2 2 2" xfId="29129"/>
    <cellStyle name="Normal 5 2 6 3 2 2 2 2 2 2" xfId="57863"/>
    <cellStyle name="Normal 5 2 6 3 2 2 2 2 3" xfId="43539"/>
    <cellStyle name="Normal 5 2 6 3 2 2 2 3" xfId="21966"/>
    <cellStyle name="Normal 5 2 6 3 2 2 2 3 2" xfId="50701"/>
    <cellStyle name="Normal 5 2 6 3 2 2 2 4" xfId="36377"/>
    <cellStyle name="Normal 5 2 6 3 2 2 3" xfId="11164"/>
    <cellStyle name="Normal 5 2 6 3 2 2 3 2" xfId="25547"/>
    <cellStyle name="Normal 5 2 6 3 2 2 3 2 2" xfId="54282"/>
    <cellStyle name="Normal 5 2 6 3 2 2 3 3" xfId="39958"/>
    <cellStyle name="Normal 5 2 6 3 2 2 4" xfId="18384"/>
    <cellStyle name="Normal 5 2 6 3 2 2 4 2" xfId="47120"/>
    <cellStyle name="Normal 5 2 6 3 2 2 5" xfId="32796"/>
    <cellStyle name="Normal 5 2 6 3 2 3" xfId="5701"/>
    <cellStyle name="Normal 5 2 6 3 2 3 2" xfId="12961"/>
    <cellStyle name="Normal 5 2 6 3 2 3 2 2" xfId="27339"/>
    <cellStyle name="Normal 5 2 6 3 2 3 2 2 2" xfId="56073"/>
    <cellStyle name="Normal 5 2 6 3 2 3 2 3" xfId="41749"/>
    <cellStyle name="Normal 5 2 6 3 2 3 3" xfId="20176"/>
    <cellStyle name="Normal 5 2 6 3 2 3 3 2" xfId="48911"/>
    <cellStyle name="Normal 5 2 6 3 2 3 4" xfId="34587"/>
    <cellStyle name="Normal 5 2 6 3 2 4" xfId="9374"/>
    <cellStyle name="Normal 5 2 6 3 2 4 2" xfId="23757"/>
    <cellStyle name="Normal 5 2 6 3 2 4 2 2" xfId="52492"/>
    <cellStyle name="Normal 5 2 6 3 2 4 3" xfId="38168"/>
    <cellStyle name="Normal 5 2 6 3 2 5" xfId="16594"/>
    <cellStyle name="Normal 5 2 6 3 2 5 2" xfId="45330"/>
    <cellStyle name="Normal 5 2 6 3 2 6" xfId="31006"/>
    <cellStyle name="Normal 5 2 6 3 3" xfId="2936"/>
    <cellStyle name="Normal 5 2 6 3 3 2" xfId="6596"/>
    <cellStyle name="Normal 5 2 6 3 3 2 2" xfId="13856"/>
    <cellStyle name="Normal 5 2 6 3 3 2 2 2" xfId="28234"/>
    <cellStyle name="Normal 5 2 6 3 3 2 2 2 2" xfId="56968"/>
    <cellStyle name="Normal 5 2 6 3 3 2 2 3" xfId="42644"/>
    <cellStyle name="Normal 5 2 6 3 3 2 3" xfId="21071"/>
    <cellStyle name="Normal 5 2 6 3 3 2 3 2" xfId="49806"/>
    <cellStyle name="Normal 5 2 6 3 3 2 4" xfId="35482"/>
    <cellStyle name="Normal 5 2 6 3 3 3" xfId="10269"/>
    <cellStyle name="Normal 5 2 6 3 3 3 2" xfId="24652"/>
    <cellStyle name="Normal 5 2 6 3 3 3 2 2" xfId="53387"/>
    <cellStyle name="Normal 5 2 6 3 3 3 3" xfId="39063"/>
    <cellStyle name="Normal 5 2 6 3 3 4" xfId="17489"/>
    <cellStyle name="Normal 5 2 6 3 3 4 2" xfId="46225"/>
    <cellStyle name="Normal 5 2 6 3 3 5" xfId="31901"/>
    <cellStyle name="Normal 5 2 6 3 4" xfId="4801"/>
    <cellStyle name="Normal 5 2 6 3 4 2" xfId="12066"/>
    <cellStyle name="Normal 5 2 6 3 4 2 2" xfId="26444"/>
    <cellStyle name="Normal 5 2 6 3 4 2 2 2" xfId="55178"/>
    <cellStyle name="Normal 5 2 6 3 4 2 3" xfId="40854"/>
    <cellStyle name="Normal 5 2 6 3 4 3" xfId="19281"/>
    <cellStyle name="Normal 5 2 6 3 4 3 2" xfId="48016"/>
    <cellStyle name="Normal 5 2 6 3 4 4" xfId="33692"/>
    <cellStyle name="Normal 5 2 6 3 5" xfId="8473"/>
    <cellStyle name="Normal 5 2 6 3 5 2" xfId="22862"/>
    <cellStyle name="Normal 5 2 6 3 5 2 2" xfId="51597"/>
    <cellStyle name="Normal 5 2 6 3 5 3" xfId="37273"/>
    <cellStyle name="Normal 5 2 6 3 6" xfId="15699"/>
    <cellStyle name="Normal 5 2 6 3 6 2" xfId="44435"/>
    <cellStyle name="Normal 5 2 6 3 7" xfId="30111"/>
    <cellStyle name="Normal 5 2 6 4" xfId="1587"/>
    <cellStyle name="Normal 5 2 6 4 2" xfId="3385"/>
    <cellStyle name="Normal 5 2 6 4 2 2" xfId="7044"/>
    <cellStyle name="Normal 5 2 6 4 2 2 2" xfId="14304"/>
    <cellStyle name="Normal 5 2 6 4 2 2 2 2" xfId="28682"/>
    <cellStyle name="Normal 5 2 6 4 2 2 2 2 2" xfId="57416"/>
    <cellStyle name="Normal 5 2 6 4 2 2 2 3" xfId="43092"/>
    <cellStyle name="Normal 5 2 6 4 2 2 3" xfId="21519"/>
    <cellStyle name="Normal 5 2 6 4 2 2 3 2" xfId="50254"/>
    <cellStyle name="Normal 5 2 6 4 2 2 4" xfId="35930"/>
    <cellStyle name="Normal 5 2 6 4 2 3" xfId="10717"/>
    <cellStyle name="Normal 5 2 6 4 2 3 2" xfId="25100"/>
    <cellStyle name="Normal 5 2 6 4 2 3 2 2" xfId="53835"/>
    <cellStyle name="Normal 5 2 6 4 2 3 3" xfId="39511"/>
    <cellStyle name="Normal 5 2 6 4 2 4" xfId="17937"/>
    <cellStyle name="Normal 5 2 6 4 2 4 2" xfId="46673"/>
    <cellStyle name="Normal 5 2 6 4 2 5" xfId="32349"/>
    <cellStyle name="Normal 5 2 6 4 3" xfId="5254"/>
    <cellStyle name="Normal 5 2 6 4 3 2" xfId="12514"/>
    <cellStyle name="Normal 5 2 6 4 3 2 2" xfId="26892"/>
    <cellStyle name="Normal 5 2 6 4 3 2 2 2" xfId="55626"/>
    <cellStyle name="Normal 5 2 6 4 3 2 3" xfId="41302"/>
    <cellStyle name="Normal 5 2 6 4 3 3" xfId="19729"/>
    <cellStyle name="Normal 5 2 6 4 3 3 2" xfId="48464"/>
    <cellStyle name="Normal 5 2 6 4 3 4" xfId="34140"/>
    <cellStyle name="Normal 5 2 6 4 4" xfId="8927"/>
    <cellStyle name="Normal 5 2 6 4 4 2" xfId="23310"/>
    <cellStyle name="Normal 5 2 6 4 4 2 2" xfId="52045"/>
    <cellStyle name="Normal 5 2 6 4 4 3" xfId="37721"/>
    <cellStyle name="Normal 5 2 6 4 5" xfId="16147"/>
    <cellStyle name="Normal 5 2 6 4 5 2" xfId="44883"/>
    <cellStyle name="Normal 5 2 6 4 6" xfId="30559"/>
    <cellStyle name="Normal 5 2 6 5" xfId="2489"/>
    <cellStyle name="Normal 5 2 6 5 2" xfId="6149"/>
    <cellStyle name="Normal 5 2 6 5 2 2" xfId="13409"/>
    <cellStyle name="Normal 5 2 6 5 2 2 2" xfId="27787"/>
    <cellStyle name="Normal 5 2 6 5 2 2 2 2" xfId="56521"/>
    <cellStyle name="Normal 5 2 6 5 2 2 3" xfId="42197"/>
    <cellStyle name="Normal 5 2 6 5 2 3" xfId="20624"/>
    <cellStyle name="Normal 5 2 6 5 2 3 2" xfId="49359"/>
    <cellStyle name="Normal 5 2 6 5 2 4" xfId="35035"/>
    <cellStyle name="Normal 5 2 6 5 3" xfId="9822"/>
    <cellStyle name="Normal 5 2 6 5 3 2" xfId="24205"/>
    <cellStyle name="Normal 5 2 6 5 3 2 2" xfId="52940"/>
    <cellStyle name="Normal 5 2 6 5 3 3" xfId="38616"/>
    <cellStyle name="Normal 5 2 6 5 4" xfId="17042"/>
    <cellStyle name="Normal 5 2 6 5 4 2" xfId="45778"/>
    <cellStyle name="Normal 5 2 6 5 5" xfId="31454"/>
    <cellStyle name="Normal 5 2 6 6" xfId="4351"/>
    <cellStyle name="Normal 5 2 6 6 2" xfId="11619"/>
    <cellStyle name="Normal 5 2 6 6 2 2" xfId="25997"/>
    <cellStyle name="Normal 5 2 6 6 2 2 2" xfId="54731"/>
    <cellStyle name="Normal 5 2 6 6 2 3" xfId="40407"/>
    <cellStyle name="Normal 5 2 6 6 3" xfId="18834"/>
    <cellStyle name="Normal 5 2 6 6 3 2" xfId="47569"/>
    <cellStyle name="Normal 5 2 6 6 4" xfId="33245"/>
    <cellStyle name="Normal 5 2 6 7" xfId="8021"/>
    <cellStyle name="Normal 5 2 6 7 2" xfId="22415"/>
    <cellStyle name="Normal 5 2 6 7 2 2" xfId="51150"/>
    <cellStyle name="Normal 5 2 6 7 3" xfId="36826"/>
    <cellStyle name="Normal 5 2 6 8" xfId="15252"/>
    <cellStyle name="Normal 5 2 6 8 2" xfId="43988"/>
    <cellStyle name="Normal 5 2 6 9" xfId="29664"/>
    <cellStyle name="Normal 5 2 7" xfId="718"/>
    <cellStyle name="Normal 5 2 7 2" xfId="1169"/>
    <cellStyle name="Normal 5 2 7 2 2" xfId="2152"/>
    <cellStyle name="Normal 5 2 7 2 2 2" xfId="3944"/>
    <cellStyle name="Normal 5 2 7 2 2 2 2" xfId="7603"/>
    <cellStyle name="Normal 5 2 7 2 2 2 2 2" xfId="14863"/>
    <cellStyle name="Normal 5 2 7 2 2 2 2 2 2" xfId="29241"/>
    <cellStyle name="Normal 5 2 7 2 2 2 2 2 2 2" xfId="57975"/>
    <cellStyle name="Normal 5 2 7 2 2 2 2 2 3" xfId="43651"/>
    <cellStyle name="Normal 5 2 7 2 2 2 2 3" xfId="22078"/>
    <cellStyle name="Normal 5 2 7 2 2 2 2 3 2" xfId="50813"/>
    <cellStyle name="Normal 5 2 7 2 2 2 2 4" xfId="36489"/>
    <cellStyle name="Normal 5 2 7 2 2 2 3" xfId="11276"/>
    <cellStyle name="Normal 5 2 7 2 2 2 3 2" xfId="25659"/>
    <cellStyle name="Normal 5 2 7 2 2 2 3 2 2" xfId="54394"/>
    <cellStyle name="Normal 5 2 7 2 2 2 3 3" xfId="40070"/>
    <cellStyle name="Normal 5 2 7 2 2 2 4" xfId="18496"/>
    <cellStyle name="Normal 5 2 7 2 2 2 4 2" xfId="47232"/>
    <cellStyle name="Normal 5 2 7 2 2 2 5" xfId="32908"/>
    <cellStyle name="Normal 5 2 7 2 2 3" xfId="5813"/>
    <cellStyle name="Normal 5 2 7 2 2 3 2" xfId="13073"/>
    <cellStyle name="Normal 5 2 7 2 2 3 2 2" xfId="27451"/>
    <cellStyle name="Normal 5 2 7 2 2 3 2 2 2" xfId="56185"/>
    <cellStyle name="Normal 5 2 7 2 2 3 2 3" xfId="41861"/>
    <cellStyle name="Normal 5 2 7 2 2 3 3" xfId="20288"/>
    <cellStyle name="Normal 5 2 7 2 2 3 3 2" xfId="49023"/>
    <cellStyle name="Normal 5 2 7 2 2 3 4" xfId="34699"/>
    <cellStyle name="Normal 5 2 7 2 2 4" xfId="9486"/>
    <cellStyle name="Normal 5 2 7 2 2 4 2" xfId="23869"/>
    <cellStyle name="Normal 5 2 7 2 2 4 2 2" xfId="52604"/>
    <cellStyle name="Normal 5 2 7 2 2 4 3" xfId="38280"/>
    <cellStyle name="Normal 5 2 7 2 2 5" xfId="16706"/>
    <cellStyle name="Normal 5 2 7 2 2 5 2" xfId="45442"/>
    <cellStyle name="Normal 5 2 7 2 2 6" xfId="31118"/>
    <cellStyle name="Normal 5 2 7 2 3" xfId="3048"/>
    <cellStyle name="Normal 5 2 7 2 3 2" xfId="6708"/>
    <cellStyle name="Normal 5 2 7 2 3 2 2" xfId="13968"/>
    <cellStyle name="Normal 5 2 7 2 3 2 2 2" xfId="28346"/>
    <cellStyle name="Normal 5 2 7 2 3 2 2 2 2" xfId="57080"/>
    <cellStyle name="Normal 5 2 7 2 3 2 2 3" xfId="42756"/>
    <cellStyle name="Normal 5 2 7 2 3 2 3" xfId="21183"/>
    <cellStyle name="Normal 5 2 7 2 3 2 3 2" xfId="49918"/>
    <cellStyle name="Normal 5 2 7 2 3 2 4" xfId="35594"/>
    <cellStyle name="Normal 5 2 7 2 3 3" xfId="10381"/>
    <cellStyle name="Normal 5 2 7 2 3 3 2" xfId="24764"/>
    <cellStyle name="Normal 5 2 7 2 3 3 2 2" xfId="53499"/>
    <cellStyle name="Normal 5 2 7 2 3 3 3" xfId="39175"/>
    <cellStyle name="Normal 5 2 7 2 3 4" xfId="17601"/>
    <cellStyle name="Normal 5 2 7 2 3 4 2" xfId="46337"/>
    <cellStyle name="Normal 5 2 7 2 3 5" xfId="32013"/>
    <cellStyle name="Normal 5 2 7 2 4" xfId="4913"/>
    <cellStyle name="Normal 5 2 7 2 4 2" xfId="12178"/>
    <cellStyle name="Normal 5 2 7 2 4 2 2" xfId="26556"/>
    <cellStyle name="Normal 5 2 7 2 4 2 2 2" xfId="55290"/>
    <cellStyle name="Normal 5 2 7 2 4 2 3" xfId="40966"/>
    <cellStyle name="Normal 5 2 7 2 4 3" xfId="19393"/>
    <cellStyle name="Normal 5 2 7 2 4 3 2" xfId="48128"/>
    <cellStyle name="Normal 5 2 7 2 4 4" xfId="33804"/>
    <cellStyle name="Normal 5 2 7 2 5" xfId="8585"/>
    <cellStyle name="Normal 5 2 7 2 5 2" xfId="22974"/>
    <cellStyle name="Normal 5 2 7 2 5 2 2" xfId="51709"/>
    <cellStyle name="Normal 5 2 7 2 5 3" xfId="37385"/>
    <cellStyle name="Normal 5 2 7 2 6" xfId="15811"/>
    <cellStyle name="Normal 5 2 7 2 6 2" xfId="44547"/>
    <cellStyle name="Normal 5 2 7 2 7" xfId="30223"/>
    <cellStyle name="Normal 5 2 7 3" xfId="1705"/>
    <cellStyle name="Normal 5 2 7 3 2" xfId="3497"/>
    <cellStyle name="Normal 5 2 7 3 2 2" xfId="7156"/>
    <cellStyle name="Normal 5 2 7 3 2 2 2" xfId="14416"/>
    <cellStyle name="Normal 5 2 7 3 2 2 2 2" xfId="28794"/>
    <cellStyle name="Normal 5 2 7 3 2 2 2 2 2" xfId="57528"/>
    <cellStyle name="Normal 5 2 7 3 2 2 2 3" xfId="43204"/>
    <cellStyle name="Normal 5 2 7 3 2 2 3" xfId="21631"/>
    <cellStyle name="Normal 5 2 7 3 2 2 3 2" xfId="50366"/>
    <cellStyle name="Normal 5 2 7 3 2 2 4" xfId="36042"/>
    <cellStyle name="Normal 5 2 7 3 2 3" xfId="10829"/>
    <cellStyle name="Normal 5 2 7 3 2 3 2" xfId="25212"/>
    <cellStyle name="Normal 5 2 7 3 2 3 2 2" xfId="53947"/>
    <cellStyle name="Normal 5 2 7 3 2 3 3" xfId="39623"/>
    <cellStyle name="Normal 5 2 7 3 2 4" xfId="18049"/>
    <cellStyle name="Normal 5 2 7 3 2 4 2" xfId="46785"/>
    <cellStyle name="Normal 5 2 7 3 2 5" xfId="32461"/>
    <cellStyle name="Normal 5 2 7 3 3" xfId="5366"/>
    <cellStyle name="Normal 5 2 7 3 3 2" xfId="12626"/>
    <cellStyle name="Normal 5 2 7 3 3 2 2" xfId="27004"/>
    <cellStyle name="Normal 5 2 7 3 3 2 2 2" xfId="55738"/>
    <cellStyle name="Normal 5 2 7 3 3 2 3" xfId="41414"/>
    <cellStyle name="Normal 5 2 7 3 3 3" xfId="19841"/>
    <cellStyle name="Normal 5 2 7 3 3 3 2" xfId="48576"/>
    <cellStyle name="Normal 5 2 7 3 3 4" xfId="34252"/>
    <cellStyle name="Normal 5 2 7 3 4" xfId="9039"/>
    <cellStyle name="Normal 5 2 7 3 4 2" xfId="23422"/>
    <cellStyle name="Normal 5 2 7 3 4 2 2" xfId="52157"/>
    <cellStyle name="Normal 5 2 7 3 4 3" xfId="37833"/>
    <cellStyle name="Normal 5 2 7 3 5" xfId="16259"/>
    <cellStyle name="Normal 5 2 7 3 5 2" xfId="44995"/>
    <cellStyle name="Normal 5 2 7 3 6" xfId="30671"/>
    <cellStyle name="Normal 5 2 7 4" xfId="2601"/>
    <cellStyle name="Normal 5 2 7 4 2" xfId="6261"/>
    <cellStyle name="Normal 5 2 7 4 2 2" xfId="13521"/>
    <cellStyle name="Normal 5 2 7 4 2 2 2" xfId="27899"/>
    <cellStyle name="Normal 5 2 7 4 2 2 2 2" xfId="56633"/>
    <cellStyle name="Normal 5 2 7 4 2 2 3" xfId="42309"/>
    <cellStyle name="Normal 5 2 7 4 2 3" xfId="20736"/>
    <cellStyle name="Normal 5 2 7 4 2 3 2" xfId="49471"/>
    <cellStyle name="Normal 5 2 7 4 2 4" xfId="35147"/>
    <cellStyle name="Normal 5 2 7 4 3" xfId="9934"/>
    <cellStyle name="Normal 5 2 7 4 3 2" xfId="24317"/>
    <cellStyle name="Normal 5 2 7 4 3 2 2" xfId="53052"/>
    <cellStyle name="Normal 5 2 7 4 3 3" xfId="38728"/>
    <cellStyle name="Normal 5 2 7 4 4" xfId="17154"/>
    <cellStyle name="Normal 5 2 7 4 4 2" xfId="45890"/>
    <cellStyle name="Normal 5 2 7 4 5" xfId="31566"/>
    <cellStyle name="Normal 5 2 7 5" xfId="4465"/>
    <cellStyle name="Normal 5 2 7 5 2" xfId="11731"/>
    <cellStyle name="Normal 5 2 7 5 2 2" xfId="26109"/>
    <cellStyle name="Normal 5 2 7 5 2 2 2" xfId="54843"/>
    <cellStyle name="Normal 5 2 7 5 2 3" xfId="40519"/>
    <cellStyle name="Normal 5 2 7 5 3" xfId="18946"/>
    <cellStyle name="Normal 5 2 7 5 3 2" xfId="47681"/>
    <cellStyle name="Normal 5 2 7 5 4" xfId="33357"/>
    <cellStyle name="Normal 5 2 7 6" xfId="8138"/>
    <cellStyle name="Normal 5 2 7 6 2" xfId="22527"/>
    <cellStyle name="Normal 5 2 7 6 2 2" xfId="51262"/>
    <cellStyle name="Normal 5 2 7 6 3" xfId="36938"/>
    <cellStyle name="Normal 5 2 7 7" xfId="15364"/>
    <cellStyle name="Normal 5 2 7 7 2" xfId="44100"/>
    <cellStyle name="Normal 5 2 7 8" xfId="29776"/>
    <cellStyle name="Normal 5 2 8" xfId="945"/>
    <cellStyle name="Normal 5 2 8 2" xfId="1928"/>
    <cellStyle name="Normal 5 2 8 2 2" xfId="3720"/>
    <cellStyle name="Normal 5 2 8 2 2 2" xfId="7379"/>
    <cellStyle name="Normal 5 2 8 2 2 2 2" xfId="14639"/>
    <cellStyle name="Normal 5 2 8 2 2 2 2 2" xfId="29017"/>
    <cellStyle name="Normal 5 2 8 2 2 2 2 2 2" xfId="57751"/>
    <cellStyle name="Normal 5 2 8 2 2 2 2 3" xfId="43427"/>
    <cellStyle name="Normal 5 2 8 2 2 2 3" xfId="21854"/>
    <cellStyle name="Normal 5 2 8 2 2 2 3 2" xfId="50589"/>
    <cellStyle name="Normal 5 2 8 2 2 2 4" xfId="36265"/>
    <cellStyle name="Normal 5 2 8 2 2 3" xfId="11052"/>
    <cellStyle name="Normal 5 2 8 2 2 3 2" xfId="25435"/>
    <cellStyle name="Normal 5 2 8 2 2 3 2 2" xfId="54170"/>
    <cellStyle name="Normal 5 2 8 2 2 3 3" xfId="39846"/>
    <cellStyle name="Normal 5 2 8 2 2 4" xfId="18272"/>
    <cellStyle name="Normal 5 2 8 2 2 4 2" xfId="47008"/>
    <cellStyle name="Normal 5 2 8 2 2 5" xfId="32684"/>
    <cellStyle name="Normal 5 2 8 2 3" xfId="5589"/>
    <cellStyle name="Normal 5 2 8 2 3 2" xfId="12849"/>
    <cellStyle name="Normal 5 2 8 2 3 2 2" xfId="27227"/>
    <cellStyle name="Normal 5 2 8 2 3 2 2 2" xfId="55961"/>
    <cellStyle name="Normal 5 2 8 2 3 2 3" xfId="41637"/>
    <cellStyle name="Normal 5 2 8 2 3 3" xfId="20064"/>
    <cellStyle name="Normal 5 2 8 2 3 3 2" xfId="48799"/>
    <cellStyle name="Normal 5 2 8 2 3 4" xfId="34475"/>
    <cellStyle name="Normal 5 2 8 2 4" xfId="9262"/>
    <cellStyle name="Normal 5 2 8 2 4 2" xfId="23645"/>
    <cellStyle name="Normal 5 2 8 2 4 2 2" xfId="52380"/>
    <cellStyle name="Normal 5 2 8 2 4 3" xfId="38056"/>
    <cellStyle name="Normal 5 2 8 2 5" xfId="16482"/>
    <cellStyle name="Normal 5 2 8 2 5 2" xfId="45218"/>
    <cellStyle name="Normal 5 2 8 2 6" xfId="30894"/>
    <cellStyle name="Normal 5 2 8 3" xfId="2824"/>
    <cellStyle name="Normal 5 2 8 3 2" xfId="6484"/>
    <cellStyle name="Normal 5 2 8 3 2 2" xfId="13744"/>
    <cellStyle name="Normal 5 2 8 3 2 2 2" xfId="28122"/>
    <cellStyle name="Normal 5 2 8 3 2 2 2 2" xfId="56856"/>
    <cellStyle name="Normal 5 2 8 3 2 2 3" xfId="42532"/>
    <cellStyle name="Normal 5 2 8 3 2 3" xfId="20959"/>
    <cellStyle name="Normal 5 2 8 3 2 3 2" xfId="49694"/>
    <cellStyle name="Normal 5 2 8 3 2 4" xfId="35370"/>
    <cellStyle name="Normal 5 2 8 3 3" xfId="10157"/>
    <cellStyle name="Normal 5 2 8 3 3 2" xfId="24540"/>
    <cellStyle name="Normal 5 2 8 3 3 2 2" xfId="53275"/>
    <cellStyle name="Normal 5 2 8 3 3 3" xfId="38951"/>
    <cellStyle name="Normal 5 2 8 3 4" xfId="17377"/>
    <cellStyle name="Normal 5 2 8 3 4 2" xfId="46113"/>
    <cellStyle name="Normal 5 2 8 3 5" xfId="31789"/>
    <cellStyle name="Normal 5 2 8 4" xfId="4689"/>
    <cellStyle name="Normal 5 2 8 4 2" xfId="11954"/>
    <cellStyle name="Normal 5 2 8 4 2 2" xfId="26332"/>
    <cellStyle name="Normal 5 2 8 4 2 2 2" xfId="55066"/>
    <cellStyle name="Normal 5 2 8 4 2 3" xfId="40742"/>
    <cellStyle name="Normal 5 2 8 4 3" xfId="19169"/>
    <cellStyle name="Normal 5 2 8 4 3 2" xfId="47904"/>
    <cellStyle name="Normal 5 2 8 4 4" xfId="33580"/>
    <cellStyle name="Normal 5 2 8 5" xfId="8361"/>
    <cellStyle name="Normal 5 2 8 5 2" xfId="22750"/>
    <cellStyle name="Normal 5 2 8 5 2 2" xfId="51485"/>
    <cellStyle name="Normal 5 2 8 5 3" xfId="37161"/>
    <cellStyle name="Normal 5 2 8 6" xfId="15587"/>
    <cellStyle name="Normal 5 2 8 6 2" xfId="44323"/>
    <cellStyle name="Normal 5 2 8 7" xfId="29999"/>
    <cellStyle name="Normal 5 2 9" xfId="1445"/>
    <cellStyle name="Normal 5 2 9 2" xfId="3273"/>
    <cellStyle name="Normal 5 2 9 2 2" xfId="6932"/>
    <cellStyle name="Normal 5 2 9 2 2 2" xfId="14192"/>
    <cellStyle name="Normal 5 2 9 2 2 2 2" xfId="28570"/>
    <cellStyle name="Normal 5 2 9 2 2 2 2 2" xfId="57304"/>
    <cellStyle name="Normal 5 2 9 2 2 2 3" xfId="42980"/>
    <cellStyle name="Normal 5 2 9 2 2 3" xfId="21407"/>
    <cellStyle name="Normal 5 2 9 2 2 3 2" xfId="50142"/>
    <cellStyle name="Normal 5 2 9 2 2 4" xfId="35818"/>
    <cellStyle name="Normal 5 2 9 2 3" xfId="10605"/>
    <cellStyle name="Normal 5 2 9 2 3 2" xfId="24988"/>
    <cellStyle name="Normal 5 2 9 2 3 2 2" xfId="53723"/>
    <cellStyle name="Normal 5 2 9 2 3 3" xfId="39399"/>
    <cellStyle name="Normal 5 2 9 2 4" xfId="17825"/>
    <cellStyle name="Normal 5 2 9 2 4 2" xfId="46561"/>
    <cellStyle name="Normal 5 2 9 2 5" xfId="32237"/>
    <cellStyle name="Normal 5 2 9 3" xfId="5140"/>
    <cellStyle name="Normal 5 2 9 3 2" xfId="12402"/>
    <cellStyle name="Normal 5 2 9 3 2 2" xfId="26780"/>
    <cellStyle name="Normal 5 2 9 3 2 2 2" xfId="55514"/>
    <cellStyle name="Normal 5 2 9 3 2 3" xfId="41190"/>
    <cellStyle name="Normal 5 2 9 3 3" xfId="19617"/>
    <cellStyle name="Normal 5 2 9 3 3 2" xfId="48352"/>
    <cellStyle name="Normal 5 2 9 3 4" xfId="34028"/>
    <cellStyle name="Normal 5 2 9 4" xfId="8812"/>
    <cellStyle name="Normal 5 2 9 4 2" xfId="23198"/>
    <cellStyle name="Normal 5 2 9 4 2 2" xfId="51933"/>
    <cellStyle name="Normal 5 2 9 4 3" xfId="37609"/>
    <cellStyle name="Normal 5 2 9 5" xfId="16035"/>
    <cellStyle name="Normal 5 2 9 5 2" xfId="44771"/>
    <cellStyle name="Normal 5 2 9 6" xfId="30447"/>
    <cellStyle name="Normal 5 3" xfId="187"/>
    <cellStyle name="Normal 5 3 10" xfId="4227"/>
    <cellStyle name="Normal 5 3 10 2" xfId="11508"/>
    <cellStyle name="Normal 5 3 10 2 2" xfId="25888"/>
    <cellStyle name="Normal 5 3 10 2 2 2" xfId="54622"/>
    <cellStyle name="Normal 5 3 10 2 3" xfId="40298"/>
    <cellStyle name="Normal 5 3 10 3" xfId="18725"/>
    <cellStyle name="Normal 5 3 10 3 2" xfId="47460"/>
    <cellStyle name="Normal 5 3 10 4" xfId="33136"/>
    <cellStyle name="Normal 5 3 11" xfId="7896"/>
    <cellStyle name="Normal 5 3 11 2" xfId="22306"/>
    <cellStyle name="Normal 5 3 11 2 2" xfId="51041"/>
    <cellStyle name="Normal 5 3 11 3" xfId="36717"/>
    <cellStyle name="Normal 5 3 12" xfId="15143"/>
    <cellStyle name="Normal 5 3 12 2" xfId="43879"/>
    <cellStyle name="Normal 5 3 13" xfId="29555"/>
    <cellStyle name="Normal 5 3 2" xfId="289"/>
    <cellStyle name="Normal 5 3 2 10" xfId="7916"/>
    <cellStyle name="Normal 5 3 2 10 2" xfId="22320"/>
    <cellStyle name="Normal 5 3 2 10 2 2" xfId="51055"/>
    <cellStyle name="Normal 5 3 2 10 3" xfId="36731"/>
    <cellStyle name="Normal 5 3 2 11" xfId="15157"/>
    <cellStyle name="Normal 5 3 2 11 2" xfId="43893"/>
    <cellStyle name="Normal 5 3 2 12" xfId="29569"/>
    <cellStyle name="Normal 5 3 2 2" xfId="363"/>
    <cellStyle name="Normal 5 3 2 2 10" xfId="15185"/>
    <cellStyle name="Normal 5 3 2 2 10 2" xfId="43921"/>
    <cellStyle name="Normal 5 3 2 2 11" xfId="29597"/>
    <cellStyle name="Normal 5 3 2 2 2" xfId="463"/>
    <cellStyle name="Normal 5 3 2 2 2 10" xfId="29653"/>
    <cellStyle name="Normal 5 3 2 2 2 2" xfId="663"/>
    <cellStyle name="Normal 5 3 2 2 2 2 2" xfId="935"/>
    <cellStyle name="Normal 5 3 2 2 2 2 2 2" xfId="1382"/>
    <cellStyle name="Normal 5 3 2 2 2 2 2 2 2" xfId="2365"/>
    <cellStyle name="Normal 5 3 2 2 2 2 2 2 2 2" xfId="4157"/>
    <cellStyle name="Normal 5 3 2 2 2 2 2 2 2 2 2" xfId="7816"/>
    <cellStyle name="Normal 5 3 2 2 2 2 2 2 2 2 2 2" xfId="15076"/>
    <cellStyle name="Normal 5 3 2 2 2 2 2 2 2 2 2 2 2" xfId="29454"/>
    <cellStyle name="Normal 5 3 2 2 2 2 2 2 2 2 2 2 2 2" xfId="58188"/>
    <cellStyle name="Normal 5 3 2 2 2 2 2 2 2 2 2 2 3" xfId="43864"/>
    <cellStyle name="Normal 5 3 2 2 2 2 2 2 2 2 2 3" xfId="22291"/>
    <cellStyle name="Normal 5 3 2 2 2 2 2 2 2 2 2 3 2" xfId="51026"/>
    <cellStyle name="Normal 5 3 2 2 2 2 2 2 2 2 2 4" xfId="36702"/>
    <cellStyle name="Normal 5 3 2 2 2 2 2 2 2 2 3" xfId="11489"/>
    <cellStyle name="Normal 5 3 2 2 2 2 2 2 2 2 3 2" xfId="25872"/>
    <cellStyle name="Normal 5 3 2 2 2 2 2 2 2 2 3 2 2" xfId="54607"/>
    <cellStyle name="Normal 5 3 2 2 2 2 2 2 2 2 3 3" xfId="40283"/>
    <cellStyle name="Normal 5 3 2 2 2 2 2 2 2 2 4" xfId="18709"/>
    <cellStyle name="Normal 5 3 2 2 2 2 2 2 2 2 4 2" xfId="47445"/>
    <cellStyle name="Normal 5 3 2 2 2 2 2 2 2 2 5" xfId="33121"/>
    <cellStyle name="Normal 5 3 2 2 2 2 2 2 2 3" xfId="6026"/>
    <cellStyle name="Normal 5 3 2 2 2 2 2 2 2 3 2" xfId="13286"/>
    <cellStyle name="Normal 5 3 2 2 2 2 2 2 2 3 2 2" xfId="27664"/>
    <cellStyle name="Normal 5 3 2 2 2 2 2 2 2 3 2 2 2" xfId="56398"/>
    <cellStyle name="Normal 5 3 2 2 2 2 2 2 2 3 2 3" xfId="42074"/>
    <cellStyle name="Normal 5 3 2 2 2 2 2 2 2 3 3" xfId="20501"/>
    <cellStyle name="Normal 5 3 2 2 2 2 2 2 2 3 3 2" xfId="49236"/>
    <cellStyle name="Normal 5 3 2 2 2 2 2 2 2 3 4" xfId="34912"/>
    <cellStyle name="Normal 5 3 2 2 2 2 2 2 2 4" xfId="9699"/>
    <cellStyle name="Normal 5 3 2 2 2 2 2 2 2 4 2" xfId="24082"/>
    <cellStyle name="Normal 5 3 2 2 2 2 2 2 2 4 2 2" xfId="52817"/>
    <cellStyle name="Normal 5 3 2 2 2 2 2 2 2 4 3" xfId="38493"/>
    <cellStyle name="Normal 5 3 2 2 2 2 2 2 2 5" xfId="16919"/>
    <cellStyle name="Normal 5 3 2 2 2 2 2 2 2 5 2" xfId="45655"/>
    <cellStyle name="Normal 5 3 2 2 2 2 2 2 2 6" xfId="31331"/>
    <cellStyle name="Normal 5 3 2 2 2 2 2 2 3" xfId="3261"/>
    <cellStyle name="Normal 5 3 2 2 2 2 2 2 3 2" xfId="6921"/>
    <cellStyle name="Normal 5 3 2 2 2 2 2 2 3 2 2" xfId="14181"/>
    <cellStyle name="Normal 5 3 2 2 2 2 2 2 3 2 2 2" xfId="28559"/>
    <cellStyle name="Normal 5 3 2 2 2 2 2 2 3 2 2 2 2" xfId="57293"/>
    <cellStyle name="Normal 5 3 2 2 2 2 2 2 3 2 2 3" xfId="42969"/>
    <cellStyle name="Normal 5 3 2 2 2 2 2 2 3 2 3" xfId="21396"/>
    <cellStyle name="Normal 5 3 2 2 2 2 2 2 3 2 3 2" xfId="50131"/>
    <cellStyle name="Normal 5 3 2 2 2 2 2 2 3 2 4" xfId="35807"/>
    <cellStyle name="Normal 5 3 2 2 2 2 2 2 3 3" xfId="10594"/>
    <cellStyle name="Normal 5 3 2 2 2 2 2 2 3 3 2" xfId="24977"/>
    <cellStyle name="Normal 5 3 2 2 2 2 2 2 3 3 2 2" xfId="53712"/>
    <cellStyle name="Normal 5 3 2 2 2 2 2 2 3 3 3" xfId="39388"/>
    <cellStyle name="Normal 5 3 2 2 2 2 2 2 3 4" xfId="17814"/>
    <cellStyle name="Normal 5 3 2 2 2 2 2 2 3 4 2" xfId="46550"/>
    <cellStyle name="Normal 5 3 2 2 2 2 2 2 3 5" xfId="32226"/>
    <cellStyle name="Normal 5 3 2 2 2 2 2 2 4" xfId="5126"/>
    <cellStyle name="Normal 5 3 2 2 2 2 2 2 4 2" xfId="12391"/>
    <cellStyle name="Normal 5 3 2 2 2 2 2 2 4 2 2" xfId="26769"/>
    <cellStyle name="Normal 5 3 2 2 2 2 2 2 4 2 2 2" xfId="55503"/>
    <cellStyle name="Normal 5 3 2 2 2 2 2 2 4 2 3" xfId="41179"/>
    <cellStyle name="Normal 5 3 2 2 2 2 2 2 4 3" xfId="19606"/>
    <cellStyle name="Normal 5 3 2 2 2 2 2 2 4 3 2" xfId="48341"/>
    <cellStyle name="Normal 5 3 2 2 2 2 2 2 4 4" xfId="34017"/>
    <cellStyle name="Normal 5 3 2 2 2 2 2 2 5" xfId="8798"/>
    <cellStyle name="Normal 5 3 2 2 2 2 2 2 5 2" xfId="23187"/>
    <cellStyle name="Normal 5 3 2 2 2 2 2 2 5 2 2" xfId="51922"/>
    <cellStyle name="Normal 5 3 2 2 2 2 2 2 5 3" xfId="37598"/>
    <cellStyle name="Normal 5 3 2 2 2 2 2 2 6" xfId="16024"/>
    <cellStyle name="Normal 5 3 2 2 2 2 2 2 6 2" xfId="44760"/>
    <cellStyle name="Normal 5 3 2 2 2 2 2 2 7" xfId="30436"/>
    <cellStyle name="Normal 5 3 2 2 2 2 2 3" xfId="1918"/>
    <cellStyle name="Normal 5 3 2 2 2 2 2 3 2" xfId="3710"/>
    <cellStyle name="Normal 5 3 2 2 2 2 2 3 2 2" xfId="7369"/>
    <cellStyle name="Normal 5 3 2 2 2 2 2 3 2 2 2" xfId="14629"/>
    <cellStyle name="Normal 5 3 2 2 2 2 2 3 2 2 2 2" xfId="29007"/>
    <cellStyle name="Normal 5 3 2 2 2 2 2 3 2 2 2 2 2" xfId="57741"/>
    <cellStyle name="Normal 5 3 2 2 2 2 2 3 2 2 2 3" xfId="43417"/>
    <cellStyle name="Normal 5 3 2 2 2 2 2 3 2 2 3" xfId="21844"/>
    <cellStyle name="Normal 5 3 2 2 2 2 2 3 2 2 3 2" xfId="50579"/>
    <cellStyle name="Normal 5 3 2 2 2 2 2 3 2 2 4" xfId="36255"/>
    <cellStyle name="Normal 5 3 2 2 2 2 2 3 2 3" xfId="11042"/>
    <cellStyle name="Normal 5 3 2 2 2 2 2 3 2 3 2" xfId="25425"/>
    <cellStyle name="Normal 5 3 2 2 2 2 2 3 2 3 2 2" xfId="54160"/>
    <cellStyle name="Normal 5 3 2 2 2 2 2 3 2 3 3" xfId="39836"/>
    <cellStyle name="Normal 5 3 2 2 2 2 2 3 2 4" xfId="18262"/>
    <cellStyle name="Normal 5 3 2 2 2 2 2 3 2 4 2" xfId="46998"/>
    <cellStyle name="Normal 5 3 2 2 2 2 2 3 2 5" xfId="32674"/>
    <cellStyle name="Normal 5 3 2 2 2 2 2 3 3" xfId="5579"/>
    <cellStyle name="Normal 5 3 2 2 2 2 2 3 3 2" xfId="12839"/>
    <cellStyle name="Normal 5 3 2 2 2 2 2 3 3 2 2" xfId="27217"/>
    <cellStyle name="Normal 5 3 2 2 2 2 2 3 3 2 2 2" xfId="55951"/>
    <cellStyle name="Normal 5 3 2 2 2 2 2 3 3 2 3" xfId="41627"/>
    <cellStyle name="Normal 5 3 2 2 2 2 2 3 3 3" xfId="20054"/>
    <cellStyle name="Normal 5 3 2 2 2 2 2 3 3 3 2" xfId="48789"/>
    <cellStyle name="Normal 5 3 2 2 2 2 2 3 3 4" xfId="34465"/>
    <cellStyle name="Normal 5 3 2 2 2 2 2 3 4" xfId="9252"/>
    <cellStyle name="Normal 5 3 2 2 2 2 2 3 4 2" xfId="23635"/>
    <cellStyle name="Normal 5 3 2 2 2 2 2 3 4 2 2" xfId="52370"/>
    <cellStyle name="Normal 5 3 2 2 2 2 2 3 4 3" xfId="38046"/>
    <cellStyle name="Normal 5 3 2 2 2 2 2 3 5" xfId="16472"/>
    <cellStyle name="Normal 5 3 2 2 2 2 2 3 5 2" xfId="45208"/>
    <cellStyle name="Normal 5 3 2 2 2 2 2 3 6" xfId="30884"/>
    <cellStyle name="Normal 5 3 2 2 2 2 2 4" xfId="2814"/>
    <cellStyle name="Normal 5 3 2 2 2 2 2 4 2" xfId="6474"/>
    <cellStyle name="Normal 5 3 2 2 2 2 2 4 2 2" xfId="13734"/>
    <cellStyle name="Normal 5 3 2 2 2 2 2 4 2 2 2" xfId="28112"/>
    <cellStyle name="Normal 5 3 2 2 2 2 2 4 2 2 2 2" xfId="56846"/>
    <cellStyle name="Normal 5 3 2 2 2 2 2 4 2 2 3" xfId="42522"/>
    <cellStyle name="Normal 5 3 2 2 2 2 2 4 2 3" xfId="20949"/>
    <cellStyle name="Normal 5 3 2 2 2 2 2 4 2 3 2" xfId="49684"/>
    <cellStyle name="Normal 5 3 2 2 2 2 2 4 2 4" xfId="35360"/>
    <cellStyle name="Normal 5 3 2 2 2 2 2 4 3" xfId="10147"/>
    <cellStyle name="Normal 5 3 2 2 2 2 2 4 3 2" xfId="24530"/>
    <cellStyle name="Normal 5 3 2 2 2 2 2 4 3 2 2" xfId="53265"/>
    <cellStyle name="Normal 5 3 2 2 2 2 2 4 3 3" xfId="38941"/>
    <cellStyle name="Normal 5 3 2 2 2 2 2 4 4" xfId="17367"/>
    <cellStyle name="Normal 5 3 2 2 2 2 2 4 4 2" xfId="46103"/>
    <cellStyle name="Normal 5 3 2 2 2 2 2 4 5" xfId="31779"/>
    <cellStyle name="Normal 5 3 2 2 2 2 2 5" xfId="4679"/>
    <cellStyle name="Normal 5 3 2 2 2 2 2 5 2" xfId="11944"/>
    <cellStyle name="Normal 5 3 2 2 2 2 2 5 2 2" xfId="26322"/>
    <cellStyle name="Normal 5 3 2 2 2 2 2 5 2 2 2" xfId="55056"/>
    <cellStyle name="Normal 5 3 2 2 2 2 2 5 2 3" xfId="40732"/>
    <cellStyle name="Normal 5 3 2 2 2 2 2 5 3" xfId="19159"/>
    <cellStyle name="Normal 5 3 2 2 2 2 2 5 3 2" xfId="47894"/>
    <cellStyle name="Normal 5 3 2 2 2 2 2 5 4" xfId="33570"/>
    <cellStyle name="Normal 5 3 2 2 2 2 2 6" xfId="8351"/>
    <cellStyle name="Normal 5 3 2 2 2 2 2 6 2" xfId="22740"/>
    <cellStyle name="Normal 5 3 2 2 2 2 2 6 2 2" xfId="51475"/>
    <cellStyle name="Normal 5 3 2 2 2 2 2 6 3" xfId="37151"/>
    <cellStyle name="Normal 5 3 2 2 2 2 2 7" xfId="15577"/>
    <cellStyle name="Normal 5 3 2 2 2 2 2 7 2" xfId="44313"/>
    <cellStyle name="Normal 5 3 2 2 2 2 2 8" xfId="29989"/>
    <cellStyle name="Normal 5 3 2 2 2 2 3" xfId="1158"/>
    <cellStyle name="Normal 5 3 2 2 2 2 3 2" xfId="2141"/>
    <cellStyle name="Normal 5 3 2 2 2 2 3 2 2" xfId="3933"/>
    <cellStyle name="Normal 5 3 2 2 2 2 3 2 2 2" xfId="7592"/>
    <cellStyle name="Normal 5 3 2 2 2 2 3 2 2 2 2" xfId="14852"/>
    <cellStyle name="Normal 5 3 2 2 2 2 3 2 2 2 2 2" xfId="29230"/>
    <cellStyle name="Normal 5 3 2 2 2 2 3 2 2 2 2 2 2" xfId="57964"/>
    <cellStyle name="Normal 5 3 2 2 2 2 3 2 2 2 2 3" xfId="43640"/>
    <cellStyle name="Normal 5 3 2 2 2 2 3 2 2 2 3" xfId="22067"/>
    <cellStyle name="Normal 5 3 2 2 2 2 3 2 2 2 3 2" xfId="50802"/>
    <cellStyle name="Normal 5 3 2 2 2 2 3 2 2 2 4" xfId="36478"/>
    <cellStyle name="Normal 5 3 2 2 2 2 3 2 2 3" xfId="11265"/>
    <cellStyle name="Normal 5 3 2 2 2 2 3 2 2 3 2" xfId="25648"/>
    <cellStyle name="Normal 5 3 2 2 2 2 3 2 2 3 2 2" xfId="54383"/>
    <cellStyle name="Normal 5 3 2 2 2 2 3 2 2 3 3" xfId="40059"/>
    <cellStyle name="Normal 5 3 2 2 2 2 3 2 2 4" xfId="18485"/>
    <cellStyle name="Normal 5 3 2 2 2 2 3 2 2 4 2" xfId="47221"/>
    <cellStyle name="Normal 5 3 2 2 2 2 3 2 2 5" xfId="32897"/>
    <cellStyle name="Normal 5 3 2 2 2 2 3 2 3" xfId="5802"/>
    <cellStyle name="Normal 5 3 2 2 2 2 3 2 3 2" xfId="13062"/>
    <cellStyle name="Normal 5 3 2 2 2 2 3 2 3 2 2" xfId="27440"/>
    <cellStyle name="Normal 5 3 2 2 2 2 3 2 3 2 2 2" xfId="56174"/>
    <cellStyle name="Normal 5 3 2 2 2 2 3 2 3 2 3" xfId="41850"/>
    <cellStyle name="Normal 5 3 2 2 2 2 3 2 3 3" xfId="20277"/>
    <cellStyle name="Normal 5 3 2 2 2 2 3 2 3 3 2" xfId="49012"/>
    <cellStyle name="Normal 5 3 2 2 2 2 3 2 3 4" xfId="34688"/>
    <cellStyle name="Normal 5 3 2 2 2 2 3 2 4" xfId="9475"/>
    <cellStyle name="Normal 5 3 2 2 2 2 3 2 4 2" xfId="23858"/>
    <cellStyle name="Normal 5 3 2 2 2 2 3 2 4 2 2" xfId="52593"/>
    <cellStyle name="Normal 5 3 2 2 2 2 3 2 4 3" xfId="38269"/>
    <cellStyle name="Normal 5 3 2 2 2 2 3 2 5" xfId="16695"/>
    <cellStyle name="Normal 5 3 2 2 2 2 3 2 5 2" xfId="45431"/>
    <cellStyle name="Normal 5 3 2 2 2 2 3 2 6" xfId="31107"/>
    <cellStyle name="Normal 5 3 2 2 2 2 3 3" xfId="3037"/>
    <cellStyle name="Normal 5 3 2 2 2 2 3 3 2" xfId="6697"/>
    <cellStyle name="Normal 5 3 2 2 2 2 3 3 2 2" xfId="13957"/>
    <cellStyle name="Normal 5 3 2 2 2 2 3 3 2 2 2" xfId="28335"/>
    <cellStyle name="Normal 5 3 2 2 2 2 3 3 2 2 2 2" xfId="57069"/>
    <cellStyle name="Normal 5 3 2 2 2 2 3 3 2 2 3" xfId="42745"/>
    <cellStyle name="Normal 5 3 2 2 2 2 3 3 2 3" xfId="21172"/>
    <cellStyle name="Normal 5 3 2 2 2 2 3 3 2 3 2" xfId="49907"/>
    <cellStyle name="Normal 5 3 2 2 2 2 3 3 2 4" xfId="35583"/>
    <cellStyle name="Normal 5 3 2 2 2 2 3 3 3" xfId="10370"/>
    <cellStyle name="Normal 5 3 2 2 2 2 3 3 3 2" xfId="24753"/>
    <cellStyle name="Normal 5 3 2 2 2 2 3 3 3 2 2" xfId="53488"/>
    <cellStyle name="Normal 5 3 2 2 2 2 3 3 3 3" xfId="39164"/>
    <cellStyle name="Normal 5 3 2 2 2 2 3 3 4" xfId="17590"/>
    <cellStyle name="Normal 5 3 2 2 2 2 3 3 4 2" xfId="46326"/>
    <cellStyle name="Normal 5 3 2 2 2 2 3 3 5" xfId="32002"/>
    <cellStyle name="Normal 5 3 2 2 2 2 3 4" xfId="4902"/>
    <cellStyle name="Normal 5 3 2 2 2 2 3 4 2" xfId="12167"/>
    <cellStyle name="Normal 5 3 2 2 2 2 3 4 2 2" xfId="26545"/>
    <cellStyle name="Normal 5 3 2 2 2 2 3 4 2 2 2" xfId="55279"/>
    <cellStyle name="Normal 5 3 2 2 2 2 3 4 2 3" xfId="40955"/>
    <cellStyle name="Normal 5 3 2 2 2 2 3 4 3" xfId="19382"/>
    <cellStyle name="Normal 5 3 2 2 2 2 3 4 3 2" xfId="48117"/>
    <cellStyle name="Normal 5 3 2 2 2 2 3 4 4" xfId="33793"/>
    <cellStyle name="Normal 5 3 2 2 2 2 3 5" xfId="8574"/>
    <cellStyle name="Normal 5 3 2 2 2 2 3 5 2" xfId="22963"/>
    <cellStyle name="Normal 5 3 2 2 2 2 3 5 2 2" xfId="51698"/>
    <cellStyle name="Normal 5 3 2 2 2 2 3 5 3" xfId="37374"/>
    <cellStyle name="Normal 5 3 2 2 2 2 3 6" xfId="15800"/>
    <cellStyle name="Normal 5 3 2 2 2 2 3 6 2" xfId="44536"/>
    <cellStyle name="Normal 5 3 2 2 2 2 3 7" xfId="30212"/>
    <cellStyle name="Normal 5 3 2 2 2 2 4" xfId="1690"/>
    <cellStyle name="Normal 5 3 2 2 2 2 4 2" xfId="3486"/>
    <cellStyle name="Normal 5 3 2 2 2 2 4 2 2" xfId="7145"/>
    <cellStyle name="Normal 5 3 2 2 2 2 4 2 2 2" xfId="14405"/>
    <cellStyle name="Normal 5 3 2 2 2 2 4 2 2 2 2" xfId="28783"/>
    <cellStyle name="Normal 5 3 2 2 2 2 4 2 2 2 2 2" xfId="57517"/>
    <cellStyle name="Normal 5 3 2 2 2 2 4 2 2 2 3" xfId="43193"/>
    <cellStyle name="Normal 5 3 2 2 2 2 4 2 2 3" xfId="21620"/>
    <cellStyle name="Normal 5 3 2 2 2 2 4 2 2 3 2" xfId="50355"/>
    <cellStyle name="Normal 5 3 2 2 2 2 4 2 2 4" xfId="36031"/>
    <cellStyle name="Normal 5 3 2 2 2 2 4 2 3" xfId="10818"/>
    <cellStyle name="Normal 5 3 2 2 2 2 4 2 3 2" xfId="25201"/>
    <cellStyle name="Normal 5 3 2 2 2 2 4 2 3 2 2" xfId="53936"/>
    <cellStyle name="Normal 5 3 2 2 2 2 4 2 3 3" xfId="39612"/>
    <cellStyle name="Normal 5 3 2 2 2 2 4 2 4" xfId="18038"/>
    <cellStyle name="Normal 5 3 2 2 2 2 4 2 4 2" xfId="46774"/>
    <cellStyle name="Normal 5 3 2 2 2 2 4 2 5" xfId="32450"/>
    <cellStyle name="Normal 5 3 2 2 2 2 4 3" xfId="5355"/>
    <cellStyle name="Normal 5 3 2 2 2 2 4 3 2" xfId="12615"/>
    <cellStyle name="Normal 5 3 2 2 2 2 4 3 2 2" xfId="26993"/>
    <cellStyle name="Normal 5 3 2 2 2 2 4 3 2 2 2" xfId="55727"/>
    <cellStyle name="Normal 5 3 2 2 2 2 4 3 2 3" xfId="41403"/>
    <cellStyle name="Normal 5 3 2 2 2 2 4 3 3" xfId="19830"/>
    <cellStyle name="Normal 5 3 2 2 2 2 4 3 3 2" xfId="48565"/>
    <cellStyle name="Normal 5 3 2 2 2 2 4 3 4" xfId="34241"/>
    <cellStyle name="Normal 5 3 2 2 2 2 4 4" xfId="9028"/>
    <cellStyle name="Normal 5 3 2 2 2 2 4 4 2" xfId="23411"/>
    <cellStyle name="Normal 5 3 2 2 2 2 4 4 2 2" xfId="52146"/>
    <cellStyle name="Normal 5 3 2 2 2 2 4 4 3" xfId="37822"/>
    <cellStyle name="Normal 5 3 2 2 2 2 4 5" xfId="16248"/>
    <cellStyle name="Normal 5 3 2 2 2 2 4 5 2" xfId="44984"/>
    <cellStyle name="Normal 5 3 2 2 2 2 4 6" xfId="30660"/>
    <cellStyle name="Normal 5 3 2 2 2 2 5" xfId="2590"/>
    <cellStyle name="Normal 5 3 2 2 2 2 5 2" xfId="6250"/>
    <cellStyle name="Normal 5 3 2 2 2 2 5 2 2" xfId="13510"/>
    <cellStyle name="Normal 5 3 2 2 2 2 5 2 2 2" xfId="27888"/>
    <cellStyle name="Normal 5 3 2 2 2 2 5 2 2 2 2" xfId="56622"/>
    <cellStyle name="Normal 5 3 2 2 2 2 5 2 2 3" xfId="42298"/>
    <cellStyle name="Normal 5 3 2 2 2 2 5 2 3" xfId="20725"/>
    <cellStyle name="Normal 5 3 2 2 2 2 5 2 3 2" xfId="49460"/>
    <cellStyle name="Normal 5 3 2 2 2 2 5 2 4" xfId="35136"/>
    <cellStyle name="Normal 5 3 2 2 2 2 5 3" xfId="9923"/>
    <cellStyle name="Normal 5 3 2 2 2 2 5 3 2" xfId="24306"/>
    <cellStyle name="Normal 5 3 2 2 2 2 5 3 2 2" xfId="53041"/>
    <cellStyle name="Normal 5 3 2 2 2 2 5 3 3" xfId="38717"/>
    <cellStyle name="Normal 5 3 2 2 2 2 5 4" xfId="17143"/>
    <cellStyle name="Normal 5 3 2 2 2 2 5 4 2" xfId="45879"/>
    <cellStyle name="Normal 5 3 2 2 2 2 5 5" xfId="31555"/>
    <cellStyle name="Normal 5 3 2 2 2 2 6" xfId="4453"/>
    <cellStyle name="Normal 5 3 2 2 2 2 6 2" xfId="11720"/>
    <cellStyle name="Normal 5 3 2 2 2 2 6 2 2" xfId="26098"/>
    <cellStyle name="Normal 5 3 2 2 2 2 6 2 2 2" xfId="54832"/>
    <cellStyle name="Normal 5 3 2 2 2 2 6 2 3" xfId="40508"/>
    <cellStyle name="Normal 5 3 2 2 2 2 6 3" xfId="18935"/>
    <cellStyle name="Normal 5 3 2 2 2 2 6 3 2" xfId="47670"/>
    <cellStyle name="Normal 5 3 2 2 2 2 6 4" xfId="33346"/>
    <cellStyle name="Normal 5 3 2 2 2 2 7" xfId="8124"/>
    <cellStyle name="Normal 5 3 2 2 2 2 7 2" xfId="22516"/>
    <cellStyle name="Normal 5 3 2 2 2 2 7 2 2" xfId="51251"/>
    <cellStyle name="Normal 5 3 2 2 2 2 7 3" xfId="36927"/>
    <cellStyle name="Normal 5 3 2 2 2 2 8" xfId="15353"/>
    <cellStyle name="Normal 5 3 2 2 2 2 8 2" xfId="44089"/>
    <cellStyle name="Normal 5 3 2 2 2 2 9" xfId="29765"/>
    <cellStyle name="Normal 5 3 2 2 2 3" xfId="821"/>
    <cellStyle name="Normal 5 3 2 2 2 3 2" xfId="1270"/>
    <cellStyle name="Normal 5 3 2 2 2 3 2 2" xfId="2253"/>
    <cellStyle name="Normal 5 3 2 2 2 3 2 2 2" xfId="4045"/>
    <cellStyle name="Normal 5 3 2 2 2 3 2 2 2 2" xfId="7704"/>
    <cellStyle name="Normal 5 3 2 2 2 3 2 2 2 2 2" xfId="14964"/>
    <cellStyle name="Normal 5 3 2 2 2 3 2 2 2 2 2 2" xfId="29342"/>
    <cellStyle name="Normal 5 3 2 2 2 3 2 2 2 2 2 2 2" xfId="58076"/>
    <cellStyle name="Normal 5 3 2 2 2 3 2 2 2 2 2 3" xfId="43752"/>
    <cellStyle name="Normal 5 3 2 2 2 3 2 2 2 2 3" xfId="22179"/>
    <cellStyle name="Normal 5 3 2 2 2 3 2 2 2 2 3 2" xfId="50914"/>
    <cellStyle name="Normal 5 3 2 2 2 3 2 2 2 2 4" xfId="36590"/>
    <cellStyle name="Normal 5 3 2 2 2 3 2 2 2 3" xfId="11377"/>
    <cellStyle name="Normal 5 3 2 2 2 3 2 2 2 3 2" xfId="25760"/>
    <cellStyle name="Normal 5 3 2 2 2 3 2 2 2 3 2 2" xfId="54495"/>
    <cellStyle name="Normal 5 3 2 2 2 3 2 2 2 3 3" xfId="40171"/>
    <cellStyle name="Normal 5 3 2 2 2 3 2 2 2 4" xfId="18597"/>
    <cellStyle name="Normal 5 3 2 2 2 3 2 2 2 4 2" xfId="47333"/>
    <cellStyle name="Normal 5 3 2 2 2 3 2 2 2 5" xfId="33009"/>
    <cellStyle name="Normal 5 3 2 2 2 3 2 2 3" xfId="5914"/>
    <cellStyle name="Normal 5 3 2 2 2 3 2 2 3 2" xfId="13174"/>
    <cellStyle name="Normal 5 3 2 2 2 3 2 2 3 2 2" xfId="27552"/>
    <cellStyle name="Normal 5 3 2 2 2 3 2 2 3 2 2 2" xfId="56286"/>
    <cellStyle name="Normal 5 3 2 2 2 3 2 2 3 2 3" xfId="41962"/>
    <cellStyle name="Normal 5 3 2 2 2 3 2 2 3 3" xfId="20389"/>
    <cellStyle name="Normal 5 3 2 2 2 3 2 2 3 3 2" xfId="49124"/>
    <cellStyle name="Normal 5 3 2 2 2 3 2 2 3 4" xfId="34800"/>
    <cellStyle name="Normal 5 3 2 2 2 3 2 2 4" xfId="9587"/>
    <cellStyle name="Normal 5 3 2 2 2 3 2 2 4 2" xfId="23970"/>
    <cellStyle name="Normal 5 3 2 2 2 3 2 2 4 2 2" xfId="52705"/>
    <cellStyle name="Normal 5 3 2 2 2 3 2 2 4 3" xfId="38381"/>
    <cellStyle name="Normal 5 3 2 2 2 3 2 2 5" xfId="16807"/>
    <cellStyle name="Normal 5 3 2 2 2 3 2 2 5 2" xfId="45543"/>
    <cellStyle name="Normal 5 3 2 2 2 3 2 2 6" xfId="31219"/>
    <cellStyle name="Normal 5 3 2 2 2 3 2 3" xfId="3149"/>
    <cellStyle name="Normal 5 3 2 2 2 3 2 3 2" xfId="6809"/>
    <cellStyle name="Normal 5 3 2 2 2 3 2 3 2 2" xfId="14069"/>
    <cellStyle name="Normal 5 3 2 2 2 3 2 3 2 2 2" xfId="28447"/>
    <cellStyle name="Normal 5 3 2 2 2 3 2 3 2 2 2 2" xfId="57181"/>
    <cellStyle name="Normal 5 3 2 2 2 3 2 3 2 2 3" xfId="42857"/>
    <cellStyle name="Normal 5 3 2 2 2 3 2 3 2 3" xfId="21284"/>
    <cellStyle name="Normal 5 3 2 2 2 3 2 3 2 3 2" xfId="50019"/>
    <cellStyle name="Normal 5 3 2 2 2 3 2 3 2 4" xfId="35695"/>
    <cellStyle name="Normal 5 3 2 2 2 3 2 3 3" xfId="10482"/>
    <cellStyle name="Normal 5 3 2 2 2 3 2 3 3 2" xfId="24865"/>
    <cellStyle name="Normal 5 3 2 2 2 3 2 3 3 2 2" xfId="53600"/>
    <cellStyle name="Normal 5 3 2 2 2 3 2 3 3 3" xfId="39276"/>
    <cellStyle name="Normal 5 3 2 2 2 3 2 3 4" xfId="17702"/>
    <cellStyle name="Normal 5 3 2 2 2 3 2 3 4 2" xfId="46438"/>
    <cellStyle name="Normal 5 3 2 2 2 3 2 3 5" xfId="32114"/>
    <cellStyle name="Normal 5 3 2 2 2 3 2 4" xfId="5014"/>
    <cellStyle name="Normal 5 3 2 2 2 3 2 4 2" xfId="12279"/>
    <cellStyle name="Normal 5 3 2 2 2 3 2 4 2 2" xfId="26657"/>
    <cellStyle name="Normal 5 3 2 2 2 3 2 4 2 2 2" xfId="55391"/>
    <cellStyle name="Normal 5 3 2 2 2 3 2 4 2 3" xfId="41067"/>
    <cellStyle name="Normal 5 3 2 2 2 3 2 4 3" xfId="19494"/>
    <cellStyle name="Normal 5 3 2 2 2 3 2 4 3 2" xfId="48229"/>
    <cellStyle name="Normal 5 3 2 2 2 3 2 4 4" xfId="33905"/>
    <cellStyle name="Normal 5 3 2 2 2 3 2 5" xfId="8686"/>
    <cellStyle name="Normal 5 3 2 2 2 3 2 5 2" xfId="23075"/>
    <cellStyle name="Normal 5 3 2 2 2 3 2 5 2 2" xfId="51810"/>
    <cellStyle name="Normal 5 3 2 2 2 3 2 5 3" xfId="37486"/>
    <cellStyle name="Normal 5 3 2 2 2 3 2 6" xfId="15912"/>
    <cellStyle name="Normal 5 3 2 2 2 3 2 6 2" xfId="44648"/>
    <cellStyle name="Normal 5 3 2 2 2 3 2 7" xfId="30324"/>
    <cellStyle name="Normal 5 3 2 2 2 3 3" xfId="1806"/>
    <cellStyle name="Normal 5 3 2 2 2 3 3 2" xfId="3598"/>
    <cellStyle name="Normal 5 3 2 2 2 3 3 2 2" xfId="7257"/>
    <cellStyle name="Normal 5 3 2 2 2 3 3 2 2 2" xfId="14517"/>
    <cellStyle name="Normal 5 3 2 2 2 3 3 2 2 2 2" xfId="28895"/>
    <cellStyle name="Normal 5 3 2 2 2 3 3 2 2 2 2 2" xfId="57629"/>
    <cellStyle name="Normal 5 3 2 2 2 3 3 2 2 2 3" xfId="43305"/>
    <cellStyle name="Normal 5 3 2 2 2 3 3 2 2 3" xfId="21732"/>
    <cellStyle name="Normal 5 3 2 2 2 3 3 2 2 3 2" xfId="50467"/>
    <cellStyle name="Normal 5 3 2 2 2 3 3 2 2 4" xfId="36143"/>
    <cellStyle name="Normal 5 3 2 2 2 3 3 2 3" xfId="10930"/>
    <cellStyle name="Normal 5 3 2 2 2 3 3 2 3 2" xfId="25313"/>
    <cellStyle name="Normal 5 3 2 2 2 3 3 2 3 2 2" xfId="54048"/>
    <cellStyle name="Normal 5 3 2 2 2 3 3 2 3 3" xfId="39724"/>
    <cellStyle name="Normal 5 3 2 2 2 3 3 2 4" xfId="18150"/>
    <cellStyle name="Normal 5 3 2 2 2 3 3 2 4 2" xfId="46886"/>
    <cellStyle name="Normal 5 3 2 2 2 3 3 2 5" xfId="32562"/>
    <cellStyle name="Normal 5 3 2 2 2 3 3 3" xfId="5467"/>
    <cellStyle name="Normal 5 3 2 2 2 3 3 3 2" xfId="12727"/>
    <cellStyle name="Normal 5 3 2 2 2 3 3 3 2 2" xfId="27105"/>
    <cellStyle name="Normal 5 3 2 2 2 3 3 3 2 2 2" xfId="55839"/>
    <cellStyle name="Normal 5 3 2 2 2 3 3 3 2 3" xfId="41515"/>
    <cellStyle name="Normal 5 3 2 2 2 3 3 3 3" xfId="19942"/>
    <cellStyle name="Normal 5 3 2 2 2 3 3 3 3 2" xfId="48677"/>
    <cellStyle name="Normal 5 3 2 2 2 3 3 3 4" xfId="34353"/>
    <cellStyle name="Normal 5 3 2 2 2 3 3 4" xfId="9140"/>
    <cellStyle name="Normal 5 3 2 2 2 3 3 4 2" xfId="23523"/>
    <cellStyle name="Normal 5 3 2 2 2 3 3 4 2 2" xfId="52258"/>
    <cellStyle name="Normal 5 3 2 2 2 3 3 4 3" xfId="37934"/>
    <cellStyle name="Normal 5 3 2 2 2 3 3 5" xfId="16360"/>
    <cellStyle name="Normal 5 3 2 2 2 3 3 5 2" xfId="45096"/>
    <cellStyle name="Normal 5 3 2 2 2 3 3 6" xfId="30772"/>
    <cellStyle name="Normal 5 3 2 2 2 3 4" xfId="2702"/>
    <cellStyle name="Normal 5 3 2 2 2 3 4 2" xfId="6362"/>
    <cellStyle name="Normal 5 3 2 2 2 3 4 2 2" xfId="13622"/>
    <cellStyle name="Normal 5 3 2 2 2 3 4 2 2 2" xfId="28000"/>
    <cellStyle name="Normal 5 3 2 2 2 3 4 2 2 2 2" xfId="56734"/>
    <cellStyle name="Normal 5 3 2 2 2 3 4 2 2 3" xfId="42410"/>
    <cellStyle name="Normal 5 3 2 2 2 3 4 2 3" xfId="20837"/>
    <cellStyle name="Normal 5 3 2 2 2 3 4 2 3 2" xfId="49572"/>
    <cellStyle name="Normal 5 3 2 2 2 3 4 2 4" xfId="35248"/>
    <cellStyle name="Normal 5 3 2 2 2 3 4 3" xfId="10035"/>
    <cellStyle name="Normal 5 3 2 2 2 3 4 3 2" xfId="24418"/>
    <cellStyle name="Normal 5 3 2 2 2 3 4 3 2 2" xfId="53153"/>
    <cellStyle name="Normal 5 3 2 2 2 3 4 3 3" xfId="38829"/>
    <cellStyle name="Normal 5 3 2 2 2 3 4 4" xfId="17255"/>
    <cellStyle name="Normal 5 3 2 2 2 3 4 4 2" xfId="45991"/>
    <cellStyle name="Normal 5 3 2 2 2 3 4 5" xfId="31667"/>
    <cellStyle name="Normal 5 3 2 2 2 3 5" xfId="4566"/>
    <cellStyle name="Normal 5 3 2 2 2 3 5 2" xfId="11832"/>
    <cellStyle name="Normal 5 3 2 2 2 3 5 2 2" xfId="26210"/>
    <cellStyle name="Normal 5 3 2 2 2 3 5 2 2 2" xfId="54944"/>
    <cellStyle name="Normal 5 3 2 2 2 3 5 2 3" xfId="40620"/>
    <cellStyle name="Normal 5 3 2 2 2 3 5 3" xfId="19047"/>
    <cellStyle name="Normal 5 3 2 2 2 3 5 3 2" xfId="47782"/>
    <cellStyle name="Normal 5 3 2 2 2 3 5 4" xfId="33458"/>
    <cellStyle name="Normal 5 3 2 2 2 3 6" xfId="8239"/>
    <cellStyle name="Normal 5 3 2 2 2 3 6 2" xfId="22628"/>
    <cellStyle name="Normal 5 3 2 2 2 3 6 2 2" xfId="51363"/>
    <cellStyle name="Normal 5 3 2 2 2 3 6 3" xfId="37039"/>
    <cellStyle name="Normal 5 3 2 2 2 3 7" xfId="15465"/>
    <cellStyle name="Normal 5 3 2 2 2 3 7 2" xfId="44201"/>
    <cellStyle name="Normal 5 3 2 2 2 3 8" xfId="29877"/>
    <cellStyle name="Normal 5 3 2 2 2 4" xfId="1046"/>
    <cellStyle name="Normal 5 3 2 2 2 4 2" xfId="2029"/>
    <cellStyle name="Normal 5 3 2 2 2 4 2 2" xfId="3821"/>
    <cellStyle name="Normal 5 3 2 2 2 4 2 2 2" xfId="7480"/>
    <cellStyle name="Normal 5 3 2 2 2 4 2 2 2 2" xfId="14740"/>
    <cellStyle name="Normal 5 3 2 2 2 4 2 2 2 2 2" xfId="29118"/>
    <cellStyle name="Normal 5 3 2 2 2 4 2 2 2 2 2 2" xfId="57852"/>
    <cellStyle name="Normal 5 3 2 2 2 4 2 2 2 2 3" xfId="43528"/>
    <cellStyle name="Normal 5 3 2 2 2 4 2 2 2 3" xfId="21955"/>
    <cellStyle name="Normal 5 3 2 2 2 4 2 2 2 3 2" xfId="50690"/>
    <cellStyle name="Normal 5 3 2 2 2 4 2 2 2 4" xfId="36366"/>
    <cellStyle name="Normal 5 3 2 2 2 4 2 2 3" xfId="11153"/>
    <cellStyle name="Normal 5 3 2 2 2 4 2 2 3 2" xfId="25536"/>
    <cellStyle name="Normal 5 3 2 2 2 4 2 2 3 2 2" xfId="54271"/>
    <cellStyle name="Normal 5 3 2 2 2 4 2 2 3 3" xfId="39947"/>
    <cellStyle name="Normal 5 3 2 2 2 4 2 2 4" xfId="18373"/>
    <cellStyle name="Normal 5 3 2 2 2 4 2 2 4 2" xfId="47109"/>
    <cellStyle name="Normal 5 3 2 2 2 4 2 2 5" xfId="32785"/>
    <cellStyle name="Normal 5 3 2 2 2 4 2 3" xfId="5690"/>
    <cellStyle name="Normal 5 3 2 2 2 4 2 3 2" xfId="12950"/>
    <cellStyle name="Normal 5 3 2 2 2 4 2 3 2 2" xfId="27328"/>
    <cellStyle name="Normal 5 3 2 2 2 4 2 3 2 2 2" xfId="56062"/>
    <cellStyle name="Normal 5 3 2 2 2 4 2 3 2 3" xfId="41738"/>
    <cellStyle name="Normal 5 3 2 2 2 4 2 3 3" xfId="20165"/>
    <cellStyle name="Normal 5 3 2 2 2 4 2 3 3 2" xfId="48900"/>
    <cellStyle name="Normal 5 3 2 2 2 4 2 3 4" xfId="34576"/>
    <cellStyle name="Normal 5 3 2 2 2 4 2 4" xfId="9363"/>
    <cellStyle name="Normal 5 3 2 2 2 4 2 4 2" xfId="23746"/>
    <cellStyle name="Normal 5 3 2 2 2 4 2 4 2 2" xfId="52481"/>
    <cellStyle name="Normal 5 3 2 2 2 4 2 4 3" xfId="38157"/>
    <cellStyle name="Normal 5 3 2 2 2 4 2 5" xfId="16583"/>
    <cellStyle name="Normal 5 3 2 2 2 4 2 5 2" xfId="45319"/>
    <cellStyle name="Normal 5 3 2 2 2 4 2 6" xfId="30995"/>
    <cellStyle name="Normal 5 3 2 2 2 4 3" xfId="2925"/>
    <cellStyle name="Normal 5 3 2 2 2 4 3 2" xfId="6585"/>
    <cellStyle name="Normal 5 3 2 2 2 4 3 2 2" xfId="13845"/>
    <cellStyle name="Normal 5 3 2 2 2 4 3 2 2 2" xfId="28223"/>
    <cellStyle name="Normal 5 3 2 2 2 4 3 2 2 2 2" xfId="56957"/>
    <cellStyle name="Normal 5 3 2 2 2 4 3 2 2 3" xfId="42633"/>
    <cellStyle name="Normal 5 3 2 2 2 4 3 2 3" xfId="21060"/>
    <cellStyle name="Normal 5 3 2 2 2 4 3 2 3 2" xfId="49795"/>
    <cellStyle name="Normal 5 3 2 2 2 4 3 2 4" xfId="35471"/>
    <cellStyle name="Normal 5 3 2 2 2 4 3 3" xfId="10258"/>
    <cellStyle name="Normal 5 3 2 2 2 4 3 3 2" xfId="24641"/>
    <cellStyle name="Normal 5 3 2 2 2 4 3 3 2 2" xfId="53376"/>
    <cellStyle name="Normal 5 3 2 2 2 4 3 3 3" xfId="39052"/>
    <cellStyle name="Normal 5 3 2 2 2 4 3 4" xfId="17478"/>
    <cellStyle name="Normal 5 3 2 2 2 4 3 4 2" xfId="46214"/>
    <cellStyle name="Normal 5 3 2 2 2 4 3 5" xfId="31890"/>
    <cellStyle name="Normal 5 3 2 2 2 4 4" xfId="4790"/>
    <cellStyle name="Normal 5 3 2 2 2 4 4 2" xfId="12055"/>
    <cellStyle name="Normal 5 3 2 2 2 4 4 2 2" xfId="26433"/>
    <cellStyle name="Normal 5 3 2 2 2 4 4 2 2 2" xfId="55167"/>
    <cellStyle name="Normal 5 3 2 2 2 4 4 2 3" xfId="40843"/>
    <cellStyle name="Normal 5 3 2 2 2 4 4 3" xfId="19270"/>
    <cellStyle name="Normal 5 3 2 2 2 4 4 3 2" xfId="48005"/>
    <cellStyle name="Normal 5 3 2 2 2 4 4 4" xfId="33681"/>
    <cellStyle name="Normal 5 3 2 2 2 4 5" xfId="8462"/>
    <cellStyle name="Normal 5 3 2 2 2 4 5 2" xfId="22851"/>
    <cellStyle name="Normal 5 3 2 2 2 4 5 2 2" xfId="51586"/>
    <cellStyle name="Normal 5 3 2 2 2 4 5 3" xfId="37262"/>
    <cellStyle name="Normal 5 3 2 2 2 4 6" xfId="15688"/>
    <cellStyle name="Normal 5 3 2 2 2 4 6 2" xfId="44424"/>
    <cellStyle name="Normal 5 3 2 2 2 4 7" xfId="30100"/>
    <cellStyle name="Normal 5 3 2 2 2 5" xfId="1570"/>
    <cellStyle name="Normal 5 3 2 2 2 5 2" xfId="3374"/>
    <cellStyle name="Normal 5 3 2 2 2 5 2 2" xfId="7033"/>
    <cellStyle name="Normal 5 3 2 2 2 5 2 2 2" xfId="14293"/>
    <cellStyle name="Normal 5 3 2 2 2 5 2 2 2 2" xfId="28671"/>
    <cellStyle name="Normal 5 3 2 2 2 5 2 2 2 2 2" xfId="57405"/>
    <cellStyle name="Normal 5 3 2 2 2 5 2 2 2 3" xfId="43081"/>
    <cellStyle name="Normal 5 3 2 2 2 5 2 2 3" xfId="21508"/>
    <cellStyle name="Normal 5 3 2 2 2 5 2 2 3 2" xfId="50243"/>
    <cellStyle name="Normal 5 3 2 2 2 5 2 2 4" xfId="35919"/>
    <cellStyle name="Normal 5 3 2 2 2 5 2 3" xfId="10706"/>
    <cellStyle name="Normal 5 3 2 2 2 5 2 3 2" xfId="25089"/>
    <cellStyle name="Normal 5 3 2 2 2 5 2 3 2 2" xfId="53824"/>
    <cellStyle name="Normal 5 3 2 2 2 5 2 3 3" xfId="39500"/>
    <cellStyle name="Normal 5 3 2 2 2 5 2 4" xfId="17926"/>
    <cellStyle name="Normal 5 3 2 2 2 5 2 4 2" xfId="46662"/>
    <cellStyle name="Normal 5 3 2 2 2 5 2 5" xfId="32338"/>
    <cellStyle name="Normal 5 3 2 2 2 5 3" xfId="5243"/>
    <cellStyle name="Normal 5 3 2 2 2 5 3 2" xfId="12503"/>
    <cellStyle name="Normal 5 3 2 2 2 5 3 2 2" xfId="26881"/>
    <cellStyle name="Normal 5 3 2 2 2 5 3 2 2 2" xfId="55615"/>
    <cellStyle name="Normal 5 3 2 2 2 5 3 2 3" xfId="41291"/>
    <cellStyle name="Normal 5 3 2 2 2 5 3 3" xfId="19718"/>
    <cellStyle name="Normal 5 3 2 2 2 5 3 3 2" xfId="48453"/>
    <cellStyle name="Normal 5 3 2 2 2 5 3 4" xfId="34129"/>
    <cellStyle name="Normal 5 3 2 2 2 5 4" xfId="8916"/>
    <cellStyle name="Normal 5 3 2 2 2 5 4 2" xfId="23299"/>
    <cellStyle name="Normal 5 3 2 2 2 5 4 2 2" xfId="52034"/>
    <cellStyle name="Normal 5 3 2 2 2 5 4 3" xfId="37710"/>
    <cellStyle name="Normal 5 3 2 2 2 5 5" xfId="16136"/>
    <cellStyle name="Normal 5 3 2 2 2 5 5 2" xfId="44872"/>
    <cellStyle name="Normal 5 3 2 2 2 5 6" xfId="30548"/>
    <cellStyle name="Normal 5 3 2 2 2 6" xfId="2478"/>
    <cellStyle name="Normal 5 3 2 2 2 6 2" xfId="6138"/>
    <cellStyle name="Normal 5 3 2 2 2 6 2 2" xfId="13398"/>
    <cellStyle name="Normal 5 3 2 2 2 6 2 2 2" xfId="27776"/>
    <cellStyle name="Normal 5 3 2 2 2 6 2 2 2 2" xfId="56510"/>
    <cellStyle name="Normal 5 3 2 2 2 6 2 2 3" xfId="42186"/>
    <cellStyle name="Normal 5 3 2 2 2 6 2 3" xfId="20613"/>
    <cellStyle name="Normal 5 3 2 2 2 6 2 3 2" xfId="49348"/>
    <cellStyle name="Normal 5 3 2 2 2 6 2 4" xfId="35024"/>
    <cellStyle name="Normal 5 3 2 2 2 6 3" xfId="9811"/>
    <cellStyle name="Normal 5 3 2 2 2 6 3 2" xfId="24194"/>
    <cellStyle name="Normal 5 3 2 2 2 6 3 2 2" xfId="52929"/>
    <cellStyle name="Normal 5 3 2 2 2 6 3 3" xfId="38605"/>
    <cellStyle name="Normal 5 3 2 2 2 6 4" xfId="17031"/>
    <cellStyle name="Normal 5 3 2 2 2 6 4 2" xfId="45767"/>
    <cellStyle name="Normal 5 3 2 2 2 6 5" xfId="31443"/>
    <cellStyle name="Normal 5 3 2 2 2 7" xfId="4337"/>
    <cellStyle name="Normal 5 3 2 2 2 7 2" xfId="11607"/>
    <cellStyle name="Normal 5 3 2 2 2 7 2 2" xfId="25986"/>
    <cellStyle name="Normal 5 3 2 2 2 7 2 2 2" xfId="54720"/>
    <cellStyle name="Normal 5 3 2 2 2 7 2 3" xfId="40396"/>
    <cellStyle name="Normal 5 3 2 2 2 7 3" xfId="18823"/>
    <cellStyle name="Normal 5 3 2 2 2 7 3 2" xfId="47558"/>
    <cellStyle name="Normal 5 3 2 2 2 7 4" xfId="33234"/>
    <cellStyle name="Normal 5 3 2 2 2 8" xfId="8006"/>
    <cellStyle name="Normal 5 3 2 2 2 8 2" xfId="22404"/>
    <cellStyle name="Normal 5 3 2 2 2 8 2 2" xfId="51139"/>
    <cellStyle name="Normal 5 3 2 2 2 8 3" xfId="36815"/>
    <cellStyle name="Normal 5 3 2 2 2 9" xfId="15241"/>
    <cellStyle name="Normal 5 3 2 2 2 9 2" xfId="43977"/>
    <cellStyle name="Normal 5 3 2 2 3" xfId="602"/>
    <cellStyle name="Normal 5 3 2 2 3 2" xfId="879"/>
    <cellStyle name="Normal 5 3 2 2 3 2 2" xfId="1326"/>
    <cellStyle name="Normal 5 3 2 2 3 2 2 2" xfId="2309"/>
    <cellStyle name="Normal 5 3 2 2 3 2 2 2 2" xfId="4101"/>
    <cellStyle name="Normal 5 3 2 2 3 2 2 2 2 2" xfId="7760"/>
    <cellStyle name="Normal 5 3 2 2 3 2 2 2 2 2 2" xfId="15020"/>
    <cellStyle name="Normal 5 3 2 2 3 2 2 2 2 2 2 2" xfId="29398"/>
    <cellStyle name="Normal 5 3 2 2 3 2 2 2 2 2 2 2 2" xfId="58132"/>
    <cellStyle name="Normal 5 3 2 2 3 2 2 2 2 2 2 3" xfId="43808"/>
    <cellStyle name="Normal 5 3 2 2 3 2 2 2 2 2 3" xfId="22235"/>
    <cellStyle name="Normal 5 3 2 2 3 2 2 2 2 2 3 2" xfId="50970"/>
    <cellStyle name="Normal 5 3 2 2 3 2 2 2 2 2 4" xfId="36646"/>
    <cellStyle name="Normal 5 3 2 2 3 2 2 2 2 3" xfId="11433"/>
    <cellStyle name="Normal 5 3 2 2 3 2 2 2 2 3 2" xfId="25816"/>
    <cellStyle name="Normal 5 3 2 2 3 2 2 2 2 3 2 2" xfId="54551"/>
    <cellStyle name="Normal 5 3 2 2 3 2 2 2 2 3 3" xfId="40227"/>
    <cellStyle name="Normal 5 3 2 2 3 2 2 2 2 4" xfId="18653"/>
    <cellStyle name="Normal 5 3 2 2 3 2 2 2 2 4 2" xfId="47389"/>
    <cellStyle name="Normal 5 3 2 2 3 2 2 2 2 5" xfId="33065"/>
    <cellStyle name="Normal 5 3 2 2 3 2 2 2 3" xfId="5970"/>
    <cellStyle name="Normal 5 3 2 2 3 2 2 2 3 2" xfId="13230"/>
    <cellStyle name="Normal 5 3 2 2 3 2 2 2 3 2 2" xfId="27608"/>
    <cellStyle name="Normal 5 3 2 2 3 2 2 2 3 2 2 2" xfId="56342"/>
    <cellStyle name="Normal 5 3 2 2 3 2 2 2 3 2 3" xfId="42018"/>
    <cellStyle name="Normal 5 3 2 2 3 2 2 2 3 3" xfId="20445"/>
    <cellStyle name="Normal 5 3 2 2 3 2 2 2 3 3 2" xfId="49180"/>
    <cellStyle name="Normal 5 3 2 2 3 2 2 2 3 4" xfId="34856"/>
    <cellStyle name="Normal 5 3 2 2 3 2 2 2 4" xfId="9643"/>
    <cellStyle name="Normal 5 3 2 2 3 2 2 2 4 2" xfId="24026"/>
    <cellStyle name="Normal 5 3 2 2 3 2 2 2 4 2 2" xfId="52761"/>
    <cellStyle name="Normal 5 3 2 2 3 2 2 2 4 3" xfId="38437"/>
    <cellStyle name="Normal 5 3 2 2 3 2 2 2 5" xfId="16863"/>
    <cellStyle name="Normal 5 3 2 2 3 2 2 2 5 2" xfId="45599"/>
    <cellStyle name="Normal 5 3 2 2 3 2 2 2 6" xfId="31275"/>
    <cellStyle name="Normal 5 3 2 2 3 2 2 3" xfId="3205"/>
    <cellStyle name="Normal 5 3 2 2 3 2 2 3 2" xfId="6865"/>
    <cellStyle name="Normal 5 3 2 2 3 2 2 3 2 2" xfId="14125"/>
    <cellStyle name="Normal 5 3 2 2 3 2 2 3 2 2 2" xfId="28503"/>
    <cellStyle name="Normal 5 3 2 2 3 2 2 3 2 2 2 2" xfId="57237"/>
    <cellStyle name="Normal 5 3 2 2 3 2 2 3 2 2 3" xfId="42913"/>
    <cellStyle name="Normal 5 3 2 2 3 2 2 3 2 3" xfId="21340"/>
    <cellStyle name="Normal 5 3 2 2 3 2 2 3 2 3 2" xfId="50075"/>
    <cellStyle name="Normal 5 3 2 2 3 2 2 3 2 4" xfId="35751"/>
    <cellStyle name="Normal 5 3 2 2 3 2 2 3 3" xfId="10538"/>
    <cellStyle name="Normal 5 3 2 2 3 2 2 3 3 2" xfId="24921"/>
    <cellStyle name="Normal 5 3 2 2 3 2 2 3 3 2 2" xfId="53656"/>
    <cellStyle name="Normal 5 3 2 2 3 2 2 3 3 3" xfId="39332"/>
    <cellStyle name="Normal 5 3 2 2 3 2 2 3 4" xfId="17758"/>
    <cellStyle name="Normal 5 3 2 2 3 2 2 3 4 2" xfId="46494"/>
    <cellStyle name="Normal 5 3 2 2 3 2 2 3 5" xfId="32170"/>
    <cellStyle name="Normal 5 3 2 2 3 2 2 4" xfId="5070"/>
    <cellStyle name="Normal 5 3 2 2 3 2 2 4 2" xfId="12335"/>
    <cellStyle name="Normal 5 3 2 2 3 2 2 4 2 2" xfId="26713"/>
    <cellStyle name="Normal 5 3 2 2 3 2 2 4 2 2 2" xfId="55447"/>
    <cellStyle name="Normal 5 3 2 2 3 2 2 4 2 3" xfId="41123"/>
    <cellStyle name="Normal 5 3 2 2 3 2 2 4 3" xfId="19550"/>
    <cellStyle name="Normal 5 3 2 2 3 2 2 4 3 2" xfId="48285"/>
    <cellStyle name="Normal 5 3 2 2 3 2 2 4 4" xfId="33961"/>
    <cellStyle name="Normal 5 3 2 2 3 2 2 5" xfId="8742"/>
    <cellStyle name="Normal 5 3 2 2 3 2 2 5 2" xfId="23131"/>
    <cellStyle name="Normal 5 3 2 2 3 2 2 5 2 2" xfId="51866"/>
    <cellStyle name="Normal 5 3 2 2 3 2 2 5 3" xfId="37542"/>
    <cellStyle name="Normal 5 3 2 2 3 2 2 6" xfId="15968"/>
    <cellStyle name="Normal 5 3 2 2 3 2 2 6 2" xfId="44704"/>
    <cellStyle name="Normal 5 3 2 2 3 2 2 7" xfId="30380"/>
    <cellStyle name="Normal 5 3 2 2 3 2 3" xfId="1862"/>
    <cellStyle name="Normal 5 3 2 2 3 2 3 2" xfId="3654"/>
    <cellStyle name="Normal 5 3 2 2 3 2 3 2 2" xfId="7313"/>
    <cellStyle name="Normal 5 3 2 2 3 2 3 2 2 2" xfId="14573"/>
    <cellStyle name="Normal 5 3 2 2 3 2 3 2 2 2 2" xfId="28951"/>
    <cellStyle name="Normal 5 3 2 2 3 2 3 2 2 2 2 2" xfId="57685"/>
    <cellStyle name="Normal 5 3 2 2 3 2 3 2 2 2 3" xfId="43361"/>
    <cellStyle name="Normal 5 3 2 2 3 2 3 2 2 3" xfId="21788"/>
    <cellStyle name="Normal 5 3 2 2 3 2 3 2 2 3 2" xfId="50523"/>
    <cellStyle name="Normal 5 3 2 2 3 2 3 2 2 4" xfId="36199"/>
    <cellStyle name="Normal 5 3 2 2 3 2 3 2 3" xfId="10986"/>
    <cellStyle name="Normal 5 3 2 2 3 2 3 2 3 2" xfId="25369"/>
    <cellStyle name="Normal 5 3 2 2 3 2 3 2 3 2 2" xfId="54104"/>
    <cellStyle name="Normal 5 3 2 2 3 2 3 2 3 3" xfId="39780"/>
    <cellStyle name="Normal 5 3 2 2 3 2 3 2 4" xfId="18206"/>
    <cellStyle name="Normal 5 3 2 2 3 2 3 2 4 2" xfId="46942"/>
    <cellStyle name="Normal 5 3 2 2 3 2 3 2 5" xfId="32618"/>
    <cellStyle name="Normal 5 3 2 2 3 2 3 3" xfId="5523"/>
    <cellStyle name="Normal 5 3 2 2 3 2 3 3 2" xfId="12783"/>
    <cellStyle name="Normal 5 3 2 2 3 2 3 3 2 2" xfId="27161"/>
    <cellStyle name="Normal 5 3 2 2 3 2 3 3 2 2 2" xfId="55895"/>
    <cellStyle name="Normal 5 3 2 2 3 2 3 3 2 3" xfId="41571"/>
    <cellStyle name="Normal 5 3 2 2 3 2 3 3 3" xfId="19998"/>
    <cellStyle name="Normal 5 3 2 2 3 2 3 3 3 2" xfId="48733"/>
    <cellStyle name="Normal 5 3 2 2 3 2 3 3 4" xfId="34409"/>
    <cellStyle name="Normal 5 3 2 2 3 2 3 4" xfId="9196"/>
    <cellStyle name="Normal 5 3 2 2 3 2 3 4 2" xfId="23579"/>
    <cellStyle name="Normal 5 3 2 2 3 2 3 4 2 2" xfId="52314"/>
    <cellStyle name="Normal 5 3 2 2 3 2 3 4 3" xfId="37990"/>
    <cellStyle name="Normal 5 3 2 2 3 2 3 5" xfId="16416"/>
    <cellStyle name="Normal 5 3 2 2 3 2 3 5 2" xfId="45152"/>
    <cellStyle name="Normal 5 3 2 2 3 2 3 6" xfId="30828"/>
    <cellStyle name="Normal 5 3 2 2 3 2 4" xfId="2758"/>
    <cellStyle name="Normal 5 3 2 2 3 2 4 2" xfId="6418"/>
    <cellStyle name="Normal 5 3 2 2 3 2 4 2 2" xfId="13678"/>
    <cellStyle name="Normal 5 3 2 2 3 2 4 2 2 2" xfId="28056"/>
    <cellStyle name="Normal 5 3 2 2 3 2 4 2 2 2 2" xfId="56790"/>
    <cellStyle name="Normal 5 3 2 2 3 2 4 2 2 3" xfId="42466"/>
    <cellStyle name="Normal 5 3 2 2 3 2 4 2 3" xfId="20893"/>
    <cellStyle name="Normal 5 3 2 2 3 2 4 2 3 2" xfId="49628"/>
    <cellStyle name="Normal 5 3 2 2 3 2 4 2 4" xfId="35304"/>
    <cellStyle name="Normal 5 3 2 2 3 2 4 3" xfId="10091"/>
    <cellStyle name="Normal 5 3 2 2 3 2 4 3 2" xfId="24474"/>
    <cellStyle name="Normal 5 3 2 2 3 2 4 3 2 2" xfId="53209"/>
    <cellStyle name="Normal 5 3 2 2 3 2 4 3 3" xfId="38885"/>
    <cellStyle name="Normal 5 3 2 2 3 2 4 4" xfId="17311"/>
    <cellStyle name="Normal 5 3 2 2 3 2 4 4 2" xfId="46047"/>
    <cellStyle name="Normal 5 3 2 2 3 2 4 5" xfId="31723"/>
    <cellStyle name="Normal 5 3 2 2 3 2 5" xfId="4623"/>
    <cellStyle name="Normal 5 3 2 2 3 2 5 2" xfId="11888"/>
    <cellStyle name="Normal 5 3 2 2 3 2 5 2 2" xfId="26266"/>
    <cellStyle name="Normal 5 3 2 2 3 2 5 2 2 2" xfId="55000"/>
    <cellStyle name="Normal 5 3 2 2 3 2 5 2 3" xfId="40676"/>
    <cellStyle name="Normal 5 3 2 2 3 2 5 3" xfId="19103"/>
    <cellStyle name="Normal 5 3 2 2 3 2 5 3 2" xfId="47838"/>
    <cellStyle name="Normal 5 3 2 2 3 2 5 4" xfId="33514"/>
    <cellStyle name="Normal 5 3 2 2 3 2 6" xfId="8295"/>
    <cellStyle name="Normal 5 3 2 2 3 2 6 2" xfId="22684"/>
    <cellStyle name="Normal 5 3 2 2 3 2 6 2 2" xfId="51419"/>
    <cellStyle name="Normal 5 3 2 2 3 2 6 3" xfId="37095"/>
    <cellStyle name="Normal 5 3 2 2 3 2 7" xfId="15521"/>
    <cellStyle name="Normal 5 3 2 2 3 2 7 2" xfId="44257"/>
    <cellStyle name="Normal 5 3 2 2 3 2 8" xfId="29933"/>
    <cellStyle name="Normal 5 3 2 2 3 3" xfId="1102"/>
    <cellStyle name="Normal 5 3 2 2 3 3 2" xfId="2085"/>
    <cellStyle name="Normal 5 3 2 2 3 3 2 2" xfId="3877"/>
    <cellStyle name="Normal 5 3 2 2 3 3 2 2 2" xfId="7536"/>
    <cellStyle name="Normal 5 3 2 2 3 3 2 2 2 2" xfId="14796"/>
    <cellStyle name="Normal 5 3 2 2 3 3 2 2 2 2 2" xfId="29174"/>
    <cellStyle name="Normal 5 3 2 2 3 3 2 2 2 2 2 2" xfId="57908"/>
    <cellStyle name="Normal 5 3 2 2 3 3 2 2 2 2 3" xfId="43584"/>
    <cellStyle name="Normal 5 3 2 2 3 3 2 2 2 3" xfId="22011"/>
    <cellStyle name="Normal 5 3 2 2 3 3 2 2 2 3 2" xfId="50746"/>
    <cellStyle name="Normal 5 3 2 2 3 3 2 2 2 4" xfId="36422"/>
    <cellStyle name="Normal 5 3 2 2 3 3 2 2 3" xfId="11209"/>
    <cellStyle name="Normal 5 3 2 2 3 3 2 2 3 2" xfId="25592"/>
    <cellStyle name="Normal 5 3 2 2 3 3 2 2 3 2 2" xfId="54327"/>
    <cellStyle name="Normal 5 3 2 2 3 3 2 2 3 3" xfId="40003"/>
    <cellStyle name="Normal 5 3 2 2 3 3 2 2 4" xfId="18429"/>
    <cellStyle name="Normal 5 3 2 2 3 3 2 2 4 2" xfId="47165"/>
    <cellStyle name="Normal 5 3 2 2 3 3 2 2 5" xfId="32841"/>
    <cellStyle name="Normal 5 3 2 2 3 3 2 3" xfId="5746"/>
    <cellStyle name="Normal 5 3 2 2 3 3 2 3 2" xfId="13006"/>
    <cellStyle name="Normal 5 3 2 2 3 3 2 3 2 2" xfId="27384"/>
    <cellStyle name="Normal 5 3 2 2 3 3 2 3 2 2 2" xfId="56118"/>
    <cellStyle name="Normal 5 3 2 2 3 3 2 3 2 3" xfId="41794"/>
    <cellStyle name="Normal 5 3 2 2 3 3 2 3 3" xfId="20221"/>
    <cellStyle name="Normal 5 3 2 2 3 3 2 3 3 2" xfId="48956"/>
    <cellStyle name="Normal 5 3 2 2 3 3 2 3 4" xfId="34632"/>
    <cellStyle name="Normal 5 3 2 2 3 3 2 4" xfId="9419"/>
    <cellStyle name="Normal 5 3 2 2 3 3 2 4 2" xfId="23802"/>
    <cellStyle name="Normal 5 3 2 2 3 3 2 4 2 2" xfId="52537"/>
    <cellStyle name="Normal 5 3 2 2 3 3 2 4 3" xfId="38213"/>
    <cellStyle name="Normal 5 3 2 2 3 3 2 5" xfId="16639"/>
    <cellStyle name="Normal 5 3 2 2 3 3 2 5 2" xfId="45375"/>
    <cellStyle name="Normal 5 3 2 2 3 3 2 6" xfId="31051"/>
    <cellStyle name="Normal 5 3 2 2 3 3 3" xfId="2981"/>
    <cellStyle name="Normal 5 3 2 2 3 3 3 2" xfId="6641"/>
    <cellStyle name="Normal 5 3 2 2 3 3 3 2 2" xfId="13901"/>
    <cellStyle name="Normal 5 3 2 2 3 3 3 2 2 2" xfId="28279"/>
    <cellStyle name="Normal 5 3 2 2 3 3 3 2 2 2 2" xfId="57013"/>
    <cellStyle name="Normal 5 3 2 2 3 3 3 2 2 3" xfId="42689"/>
    <cellStyle name="Normal 5 3 2 2 3 3 3 2 3" xfId="21116"/>
    <cellStyle name="Normal 5 3 2 2 3 3 3 2 3 2" xfId="49851"/>
    <cellStyle name="Normal 5 3 2 2 3 3 3 2 4" xfId="35527"/>
    <cellStyle name="Normal 5 3 2 2 3 3 3 3" xfId="10314"/>
    <cellStyle name="Normal 5 3 2 2 3 3 3 3 2" xfId="24697"/>
    <cellStyle name="Normal 5 3 2 2 3 3 3 3 2 2" xfId="53432"/>
    <cellStyle name="Normal 5 3 2 2 3 3 3 3 3" xfId="39108"/>
    <cellStyle name="Normal 5 3 2 2 3 3 3 4" xfId="17534"/>
    <cellStyle name="Normal 5 3 2 2 3 3 3 4 2" xfId="46270"/>
    <cellStyle name="Normal 5 3 2 2 3 3 3 5" xfId="31946"/>
    <cellStyle name="Normal 5 3 2 2 3 3 4" xfId="4846"/>
    <cellStyle name="Normal 5 3 2 2 3 3 4 2" xfId="12111"/>
    <cellStyle name="Normal 5 3 2 2 3 3 4 2 2" xfId="26489"/>
    <cellStyle name="Normal 5 3 2 2 3 3 4 2 2 2" xfId="55223"/>
    <cellStyle name="Normal 5 3 2 2 3 3 4 2 3" xfId="40899"/>
    <cellStyle name="Normal 5 3 2 2 3 3 4 3" xfId="19326"/>
    <cellStyle name="Normal 5 3 2 2 3 3 4 3 2" xfId="48061"/>
    <cellStyle name="Normal 5 3 2 2 3 3 4 4" xfId="33737"/>
    <cellStyle name="Normal 5 3 2 2 3 3 5" xfId="8518"/>
    <cellStyle name="Normal 5 3 2 2 3 3 5 2" xfId="22907"/>
    <cellStyle name="Normal 5 3 2 2 3 3 5 2 2" xfId="51642"/>
    <cellStyle name="Normal 5 3 2 2 3 3 5 3" xfId="37318"/>
    <cellStyle name="Normal 5 3 2 2 3 3 6" xfId="15744"/>
    <cellStyle name="Normal 5 3 2 2 3 3 6 2" xfId="44480"/>
    <cellStyle name="Normal 5 3 2 2 3 3 7" xfId="30156"/>
    <cellStyle name="Normal 5 3 2 2 3 4" xfId="1634"/>
    <cellStyle name="Normal 5 3 2 2 3 4 2" xfId="3430"/>
    <cellStyle name="Normal 5 3 2 2 3 4 2 2" xfId="7089"/>
    <cellStyle name="Normal 5 3 2 2 3 4 2 2 2" xfId="14349"/>
    <cellStyle name="Normal 5 3 2 2 3 4 2 2 2 2" xfId="28727"/>
    <cellStyle name="Normal 5 3 2 2 3 4 2 2 2 2 2" xfId="57461"/>
    <cellStyle name="Normal 5 3 2 2 3 4 2 2 2 3" xfId="43137"/>
    <cellStyle name="Normal 5 3 2 2 3 4 2 2 3" xfId="21564"/>
    <cellStyle name="Normal 5 3 2 2 3 4 2 2 3 2" xfId="50299"/>
    <cellStyle name="Normal 5 3 2 2 3 4 2 2 4" xfId="35975"/>
    <cellStyle name="Normal 5 3 2 2 3 4 2 3" xfId="10762"/>
    <cellStyle name="Normal 5 3 2 2 3 4 2 3 2" xfId="25145"/>
    <cellStyle name="Normal 5 3 2 2 3 4 2 3 2 2" xfId="53880"/>
    <cellStyle name="Normal 5 3 2 2 3 4 2 3 3" xfId="39556"/>
    <cellStyle name="Normal 5 3 2 2 3 4 2 4" xfId="17982"/>
    <cellStyle name="Normal 5 3 2 2 3 4 2 4 2" xfId="46718"/>
    <cellStyle name="Normal 5 3 2 2 3 4 2 5" xfId="32394"/>
    <cellStyle name="Normal 5 3 2 2 3 4 3" xfId="5299"/>
    <cellStyle name="Normal 5 3 2 2 3 4 3 2" xfId="12559"/>
    <cellStyle name="Normal 5 3 2 2 3 4 3 2 2" xfId="26937"/>
    <cellStyle name="Normal 5 3 2 2 3 4 3 2 2 2" xfId="55671"/>
    <cellStyle name="Normal 5 3 2 2 3 4 3 2 3" xfId="41347"/>
    <cellStyle name="Normal 5 3 2 2 3 4 3 3" xfId="19774"/>
    <cellStyle name="Normal 5 3 2 2 3 4 3 3 2" xfId="48509"/>
    <cellStyle name="Normal 5 3 2 2 3 4 3 4" xfId="34185"/>
    <cellStyle name="Normal 5 3 2 2 3 4 4" xfId="8972"/>
    <cellStyle name="Normal 5 3 2 2 3 4 4 2" xfId="23355"/>
    <cellStyle name="Normal 5 3 2 2 3 4 4 2 2" xfId="52090"/>
    <cellStyle name="Normal 5 3 2 2 3 4 4 3" xfId="37766"/>
    <cellStyle name="Normal 5 3 2 2 3 4 5" xfId="16192"/>
    <cellStyle name="Normal 5 3 2 2 3 4 5 2" xfId="44928"/>
    <cellStyle name="Normal 5 3 2 2 3 4 6" xfId="30604"/>
    <cellStyle name="Normal 5 3 2 2 3 5" xfId="2534"/>
    <cellStyle name="Normal 5 3 2 2 3 5 2" xfId="6194"/>
    <cellStyle name="Normal 5 3 2 2 3 5 2 2" xfId="13454"/>
    <cellStyle name="Normal 5 3 2 2 3 5 2 2 2" xfId="27832"/>
    <cellStyle name="Normal 5 3 2 2 3 5 2 2 2 2" xfId="56566"/>
    <cellStyle name="Normal 5 3 2 2 3 5 2 2 3" xfId="42242"/>
    <cellStyle name="Normal 5 3 2 2 3 5 2 3" xfId="20669"/>
    <cellStyle name="Normal 5 3 2 2 3 5 2 3 2" xfId="49404"/>
    <cellStyle name="Normal 5 3 2 2 3 5 2 4" xfId="35080"/>
    <cellStyle name="Normal 5 3 2 2 3 5 3" xfId="9867"/>
    <cellStyle name="Normal 5 3 2 2 3 5 3 2" xfId="24250"/>
    <cellStyle name="Normal 5 3 2 2 3 5 3 2 2" xfId="52985"/>
    <cellStyle name="Normal 5 3 2 2 3 5 3 3" xfId="38661"/>
    <cellStyle name="Normal 5 3 2 2 3 5 4" xfId="17087"/>
    <cellStyle name="Normal 5 3 2 2 3 5 4 2" xfId="45823"/>
    <cellStyle name="Normal 5 3 2 2 3 5 5" xfId="31499"/>
    <cellStyle name="Normal 5 3 2 2 3 6" xfId="4397"/>
    <cellStyle name="Normal 5 3 2 2 3 6 2" xfId="11664"/>
    <cellStyle name="Normal 5 3 2 2 3 6 2 2" xfId="26042"/>
    <cellStyle name="Normal 5 3 2 2 3 6 2 2 2" xfId="54776"/>
    <cellStyle name="Normal 5 3 2 2 3 6 2 3" xfId="40452"/>
    <cellStyle name="Normal 5 3 2 2 3 6 3" xfId="18879"/>
    <cellStyle name="Normal 5 3 2 2 3 6 3 2" xfId="47614"/>
    <cellStyle name="Normal 5 3 2 2 3 6 4" xfId="33290"/>
    <cellStyle name="Normal 5 3 2 2 3 7" xfId="8068"/>
    <cellStyle name="Normal 5 3 2 2 3 7 2" xfId="22460"/>
    <cellStyle name="Normal 5 3 2 2 3 7 2 2" xfId="51195"/>
    <cellStyle name="Normal 5 3 2 2 3 7 3" xfId="36871"/>
    <cellStyle name="Normal 5 3 2 2 3 8" xfId="15297"/>
    <cellStyle name="Normal 5 3 2 2 3 8 2" xfId="44033"/>
    <cellStyle name="Normal 5 3 2 2 3 9" xfId="29709"/>
    <cellStyle name="Normal 5 3 2 2 4" xfId="764"/>
    <cellStyle name="Normal 5 3 2 2 4 2" xfId="1214"/>
    <cellStyle name="Normal 5 3 2 2 4 2 2" xfId="2197"/>
    <cellStyle name="Normal 5 3 2 2 4 2 2 2" xfId="3989"/>
    <cellStyle name="Normal 5 3 2 2 4 2 2 2 2" xfId="7648"/>
    <cellStyle name="Normal 5 3 2 2 4 2 2 2 2 2" xfId="14908"/>
    <cellStyle name="Normal 5 3 2 2 4 2 2 2 2 2 2" xfId="29286"/>
    <cellStyle name="Normal 5 3 2 2 4 2 2 2 2 2 2 2" xfId="58020"/>
    <cellStyle name="Normal 5 3 2 2 4 2 2 2 2 2 3" xfId="43696"/>
    <cellStyle name="Normal 5 3 2 2 4 2 2 2 2 3" xfId="22123"/>
    <cellStyle name="Normal 5 3 2 2 4 2 2 2 2 3 2" xfId="50858"/>
    <cellStyle name="Normal 5 3 2 2 4 2 2 2 2 4" xfId="36534"/>
    <cellStyle name="Normal 5 3 2 2 4 2 2 2 3" xfId="11321"/>
    <cellStyle name="Normal 5 3 2 2 4 2 2 2 3 2" xfId="25704"/>
    <cellStyle name="Normal 5 3 2 2 4 2 2 2 3 2 2" xfId="54439"/>
    <cellStyle name="Normal 5 3 2 2 4 2 2 2 3 3" xfId="40115"/>
    <cellStyle name="Normal 5 3 2 2 4 2 2 2 4" xfId="18541"/>
    <cellStyle name="Normal 5 3 2 2 4 2 2 2 4 2" xfId="47277"/>
    <cellStyle name="Normal 5 3 2 2 4 2 2 2 5" xfId="32953"/>
    <cellStyle name="Normal 5 3 2 2 4 2 2 3" xfId="5858"/>
    <cellStyle name="Normal 5 3 2 2 4 2 2 3 2" xfId="13118"/>
    <cellStyle name="Normal 5 3 2 2 4 2 2 3 2 2" xfId="27496"/>
    <cellStyle name="Normal 5 3 2 2 4 2 2 3 2 2 2" xfId="56230"/>
    <cellStyle name="Normal 5 3 2 2 4 2 2 3 2 3" xfId="41906"/>
    <cellStyle name="Normal 5 3 2 2 4 2 2 3 3" xfId="20333"/>
    <cellStyle name="Normal 5 3 2 2 4 2 2 3 3 2" xfId="49068"/>
    <cellStyle name="Normal 5 3 2 2 4 2 2 3 4" xfId="34744"/>
    <cellStyle name="Normal 5 3 2 2 4 2 2 4" xfId="9531"/>
    <cellStyle name="Normal 5 3 2 2 4 2 2 4 2" xfId="23914"/>
    <cellStyle name="Normal 5 3 2 2 4 2 2 4 2 2" xfId="52649"/>
    <cellStyle name="Normal 5 3 2 2 4 2 2 4 3" xfId="38325"/>
    <cellStyle name="Normal 5 3 2 2 4 2 2 5" xfId="16751"/>
    <cellStyle name="Normal 5 3 2 2 4 2 2 5 2" xfId="45487"/>
    <cellStyle name="Normal 5 3 2 2 4 2 2 6" xfId="31163"/>
    <cellStyle name="Normal 5 3 2 2 4 2 3" xfId="3093"/>
    <cellStyle name="Normal 5 3 2 2 4 2 3 2" xfId="6753"/>
    <cellStyle name="Normal 5 3 2 2 4 2 3 2 2" xfId="14013"/>
    <cellStyle name="Normal 5 3 2 2 4 2 3 2 2 2" xfId="28391"/>
    <cellStyle name="Normal 5 3 2 2 4 2 3 2 2 2 2" xfId="57125"/>
    <cellStyle name="Normal 5 3 2 2 4 2 3 2 2 3" xfId="42801"/>
    <cellStyle name="Normal 5 3 2 2 4 2 3 2 3" xfId="21228"/>
    <cellStyle name="Normal 5 3 2 2 4 2 3 2 3 2" xfId="49963"/>
    <cellStyle name="Normal 5 3 2 2 4 2 3 2 4" xfId="35639"/>
    <cellStyle name="Normal 5 3 2 2 4 2 3 3" xfId="10426"/>
    <cellStyle name="Normal 5 3 2 2 4 2 3 3 2" xfId="24809"/>
    <cellStyle name="Normal 5 3 2 2 4 2 3 3 2 2" xfId="53544"/>
    <cellStyle name="Normal 5 3 2 2 4 2 3 3 3" xfId="39220"/>
    <cellStyle name="Normal 5 3 2 2 4 2 3 4" xfId="17646"/>
    <cellStyle name="Normal 5 3 2 2 4 2 3 4 2" xfId="46382"/>
    <cellStyle name="Normal 5 3 2 2 4 2 3 5" xfId="32058"/>
    <cellStyle name="Normal 5 3 2 2 4 2 4" xfId="4958"/>
    <cellStyle name="Normal 5 3 2 2 4 2 4 2" xfId="12223"/>
    <cellStyle name="Normal 5 3 2 2 4 2 4 2 2" xfId="26601"/>
    <cellStyle name="Normal 5 3 2 2 4 2 4 2 2 2" xfId="55335"/>
    <cellStyle name="Normal 5 3 2 2 4 2 4 2 3" xfId="41011"/>
    <cellStyle name="Normal 5 3 2 2 4 2 4 3" xfId="19438"/>
    <cellStyle name="Normal 5 3 2 2 4 2 4 3 2" xfId="48173"/>
    <cellStyle name="Normal 5 3 2 2 4 2 4 4" xfId="33849"/>
    <cellStyle name="Normal 5 3 2 2 4 2 5" xfId="8630"/>
    <cellStyle name="Normal 5 3 2 2 4 2 5 2" xfId="23019"/>
    <cellStyle name="Normal 5 3 2 2 4 2 5 2 2" xfId="51754"/>
    <cellStyle name="Normal 5 3 2 2 4 2 5 3" xfId="37430"/>
    <cellStyle name="Normal 5 3 2 2 4 2 6" xfId="15856"/>
    <cellStyle name="Normal 5 3 2 2 4 2 6 2" xfId="44592"/>
    <cellStyle name="Normal 5 3 2 2 4 2 7" xfId="30268"/>
    <cellStyle name="Normal 5 3 2 2 4 3" xfId="1750"/>
    <cellStyle name="Normal 5 3 2 2 4 3 2" xfId="3542"/>
    <cellStyle name="Normal 5 3 2 2 4 3 2 2" xfId="7201"/>
    <cellStyle name="Normal 5 3 2 2 4 3 2 2 2" xfId="14461"/>
    <cellStyle name="Normal 5 3 2 2 4 3 2 2 2 2" xfId="28839"/>
    <cellStyle name="Normal 5 3 2 2 4 3 2 2 2 2 2" xfId="57573"/>
    <cellStyle name="Normal 5 3 2 2 4 3 2 2 2 3" xfId="43249"/>
    <cellStyle name="Normal 5 3 2 2 4 3 2 2 3" xfId="21676"/>
    <cellStyle name="Normal 5 3 2 2 4 3 2 2 3 2" xfId="50411"/>
    <cellStyle name="Normal 5 3 2 2 4 3 2 2 4" xfId="36087"/>
    <cellStyle name="Normal 5 3 2 2 4 3 2 3" xfId="10874"/>
    <cellStyle name="Normal 5 3 2 2 4 3 2 3 2" xfId="25257"/>
    <cellStyle name="Normal 5 3 2 2 4 3 2 3 2 2" xfId="53992"/>
    <cellStyle name="Normal 5 3 2 2 4 3 2 3 3" xfId="39668"/>
    <cellStyle name="Normal 5 3 2 2 4 3 2 4" xfId="18094"/>
    <cellStyle name="Normal 5 3 2 2 4 3 2 4 2" xfId="46830"/>
    <cellStyle name="Normal 5 3 2 2 4 3 2 5" xfId="32506"/>
    <cellStyle name="Normal 5 3 2 2 4 3 3" xfId="5411"/>
    <cellStyle name="Normal 5 3 2 2 4 3 3 2" xfId="12671"/>
    <cellStyle name="Normal 5 3 2 2 4 3 3 2 2" xfId="27049"/>
    <cellStyle name="Normal 5 3 2 2 4 3 3 2 2 2" xfId="55783"/>
    <cellStyle name="Normal 5 3 2 2 4 3 3 2 3" xfId="41459"/>
    <cellStyle name="Normal 5 3 2 2 4 3 3 3" xfId="19886"/>
    <cellStyle name="Normal 5 3 2 2 4 3 3 3 2" xfId="48621"/>
    <cellStyle name="Normal 5 3 2 2 4 3 3 4" xfId="34297"/>
    <cellStyle name="Normal 5 3 2 2 4 3 4" xfId="9084"/>
    <cellStyle name="Normal 5 3 2 2 4 3 4 2" xfId="23467"/>
    <cellStyle name="Normal 5 3 2 2 4 3 4 2 2" xfId="52202"/>
    <cellStyle name="Normal 5 3 2 2 4 3 4 3" xfId="37878"/>
    <cellStyle name="Normal 5 3 2 2 4 3 5" xfId="16304"/>
    <cellStyle name="Normal 5 3 2 2 4 3 5 2" xfId="45040"/>
    <cellStyle name="Normal 5 3 2 2 4 3 6" xfId="30716"/>
    <cellStyle name="Normal 5 3 2 2 4 4" xfId="2646"/>
    <cellStyle name="Normal 5 3 2 2 4 4 2" xfId="6306"/>
    <cellStyle name="Normal 5 3 2 2 4 4 2 2" xfId="13566"/>
    <cellStyle name="Normal 5 3 2 2 4 4 2 2 2" xfId="27944"/>
    <cellStyle name="Normal 5 3 2 2 4 4 2 2 2 2" xfId="56678"/>
    <cellStyle name="Normal 5 3 2 2 4 4 2 2 3" xfId="42354"/>
    <cellStyle name="Normal 5 3 2 2 4 4 2 3" xfId="20781"/>
    <cellStyle name="Normal 5 3 2 2 4 4 2 3 2" xfId="49516"/>
    <cellStyle name="Normal 5 3 2 2 4 4 2 4" xfId="35192"/>
    <cellStyle name="Normal 5 3 2 2 4 4 3" xfId="9979"/>
    <cellStyle name="Normal 5 3 2 2 4 4 3 2" xfId="24362"/>
    <cellStyle name="Normal 5 3 2 2 4 4 3 2 2" xfId="53097"/>
    <cellStyle name="Normal 5 3 2 2 4 4 3 3" xfId="38773"/>
    <cellStyle name="Normal 5 3 2 2 4 4 4" xfId="17199"/>
    <cellStyle name="Normal 5 3 2 2 4 4 4 2" xfId="45935"/>
    <cellStyle name="Normal 5 3 2 2 4 4 5" xfId="31611"/>
    <cellStyle name="Normal 5 3 2 2 4 5" xfId="4510"/>
    <cellStyle name="Normal 5 3 2 2 4 5 2" xfId="11776"/>
    <cellStyle name="Normal 5 3 2 2 4 5 2 2" xfId="26154"/>
    <cellStyle name="Normal 5 3 2 2 4 5 2 2 2" xfId="54888"/>
    <cellStyle name="Normal 5 3 2 2 4 5 2 3" xfId="40564"/>
    <cellStyle name="Normal 5 3 2 2 4 5 3" xfId="18991"/>
    <cellStyle name="Normal 5 3 2 2 4 5 3 2" xfId="47726"/>
    <cellStyle name="Normal 5 3 2 2 4 5 4" xfId="33402"/>
    <cellStyle name="Normal 5 3 2 2 4 6" xfId="8183"/>
    <cellStyle name="Normal 5 3 2 2 4 6 2" xfId="22572"/>
    <cellStyle name="Normal 5 3 2 2 4 6 2 2" xfId="51307"/>
    <cellStyle name="Normal 5 3 2 2 4 6 3" xfId="36983"/>
    <cellStyle name="Normal 5 3 2 2 4 7" xfId="15409"/>
    <cellStyle name="Normal 5 3 2 2 4 7 2" xfId="44145"/>
    <cellStyle name="Normal 5 3 2 2 4 8" xfId="29821"/>
    <cellStyle name="Normal 5 3 2 2 5" xfId="990"/>
    <cellStyle name="Normal 5 3 2 2 5 2" xfId="1973"/>
    <cellStyle name="Normal 5 3 2 2 5 2 2" xfId="3765"/>
    <cellStyle name="Normal 5 3 2 2 5 2 2 2" xfId="7424"/>
    <cellStyle name="Normal 5 3 2 2 5 2 2 2 2" xfId="14684"/>
    <cellStyle name="Normal 5 3 2 2 5 2 2 2 2 2" xfId="29062"/>
    <cellStyle name="Normal 5 3 2 2 5 2 2 2 2 2 2" xfId="57796"/>
    <cellStyle name="Normal 5 3 2 2 5 2 2 2 2 3" xfId="43472"/>
    <cellStyle name="Normal 5 3 2 2 5 2 2 2 3" xfId="21899"/>
    <cellStyle name="Normal 5 3 2 2 5 2 2 2 3 2" xfId="50634"/>
    <cellStyle name="Normal 5 3 2 2 5 2 2 2 4" xfId="36310"/>
    <cellStyle name="Normal 5 3 2 2 5 2 2 3" xfId="11097"/>
    <cellStyle name="Normal 5 3 2 2 5 2 2 3 2" xfId="25480"/>
    <cellStyle name="Normal 5 3 2 2 5 2 2 3 2 2" xfId="54215"/>
    <cellStyle name="Normal 5 3 2 2 5 2 2 3 3" xfId="39891"/>
    <cellStyle name="Normal 5 3 2 2 5 2 2 4" xfId="18317"/>
    <cellStyle name="Normal 5 3 2 2 5 2 2 4 2" xfId="47053"/>
    <cellStyle name="Normal 5 3 2 2 5 2 2 5" xfId="32729"/>
    <cellStyle name="Normal 5 3 2 2 5 2 3" xfId="5634"/>
    <cellStyle name="Normal 5 3 2 2 5 2 3 2" xfId="12894"/>
    <cellStyle name="Normal 5 3 2 2 5 2 3 2 2" xfId="27272"/>
    <cellStyle name="Normal 5 3 2 2 5 2 3 2 2 2" xfId="56006"/>
    <cellStyle name="Normal 5 3 2 2 5 2 3 2 3" xfId="41682"/>
    <cellStyle name="Normal 5 3 2 2 5 2 3 3" xfId="20109"/>
    <cellStyle name="Normal 5 3 2 2 5 2 3 3 2" xfId="48844"/>
    <cellStyle name="Normal 5 3 2 2 5 2 3 4" xfId="34520"/>
    <cellStyle name="Normal 5 3 2 2 5 2 4" xfId="9307"/>
    <cellStyle name="Normal 5 3 2 2 5 2 4 2" xfId="23690"/>
    <cellStyle name="Normal 5 3 2 2 5 2 4 2 2" xfId="52425"/>
    <cellStyle name="Normal 5 3 2 2 5 2 4 3" xfId="38101"/>
    <cellStyle name="Normal 5 3 2 2 5 2 5" xfId="16527"/>
    <cellStyle name="Normal 5 3 2 2 5 2 5 2" xfId="45263"/>
    <cellStyle name="Normal 5 3 2 2 5 2 6" xfId="30939"/>
    <cellStyle name="Normal 5 3 2 2 5 3" xfId="2869"/>
    <cellStyle name="Normal 5 3 2 2 5 3 2" xfId="6529"/>
    <cellStyle name="Normal 5 3 2 2 5 3 2 2" xfId="13789"/>
    <cellStyle name="Normal 5 3 2 2 5 3 2 2 2" xfId="28167"/>
    <cellStyle name="Normal 5 3 2 2 5 3 2 2 2 2" xfId="56901"/>
    <cellStyle name="Normal 5 3 2 2 5 3 2 2 3" xfId="42577"/>
    <cellStyle name="Normal 5 3 2 2 5 3 2 3" xfId="21004"/>
    <cellStyle name="Normal 5 3 2 2 5 3 2 3 2" xfId="49739"/>
    <cellStyle name="Normal 5 3 2 2 5 3 2 4" xfId="35415"/>
    <cellStyle name="Normal 5 3 2 2 5 3 3" xfId="10202"/>
    <cellStyle name="Normal 5 3 2 2 5 3 3 2" xfId="24585"/>
    <cellStyle name="Normal 5 3 2 2 5 3 3 2 2" xfId="53320"/>
    <cellStyle name="Normal 5 3 2 2 5 3 3 3" xfId="38996"/>
    <cellStyle name="Normal 5 3 2 2 5 3 4" xfId="17422"/>
    <cellStyle name="Normal 5 3 2 2 5 3 4 2" xfId="46158"/>
    <cellStyle name="Normal 5 3 2 2 5 3 5" xfId="31834"/>
    <cellStyle name="Normal 5 3 2 2 5 4" xfId="4734"/>
    <cellStyle name="Normal 5 3 2 2 5 4 2" xfId="11999"/>
    <cellStyle name="Normal 5 3 2 2 5 4 2 2" xfId="26377"/>
    <cellStyle name="Normal 5 3 2 2 5 4 2 2 2" xfId="55111"/>
    <cellStyle name="Normal 5 3 2 2 5 4 2 3" xfId="40787"/>
    <cellStyle name="Normal 5 3 2 2 5 4 3" xfId="19214"/>
    <cellStyle name="Normal 5 3 2 2 5 4 3 2" xfId="47949"/>
    <cellStyle name="Normal 5 3 2 2 5 4 4" xfId="33625"/>
    <cellStyle name="Normal 5 3 2 2 5 5" xfId="8406"/>
    <cellStyle name="Normal 5 3 2 2 5 5 2" xfId="22795"/>
    <cellStyle name="Normal 5 3 2 2 5 5 2 2" xfId="51530"/>
    <cellStyle name="Normal 5 3 2 2 5 5 3" xfId="37206"/>
    <cellStyle name="Normal 5 3 2 2 5 6" xfId="15632"/>
    <cellStyle name="Normal 5 3 2 2 5 6 2" xfId="44368"/>
    <cellStyle name="Normal 5 3 2 2 5 7" xfId="30044"/>
    <cellStyle name="Normal 5 3 2 2 6" xfId="1509"/>
    <cellStyle name="Normal 5 3 2 2 6 2" xfId="3318"/>
    <cellStyle name="Normal 5 3 2 2 6 2 2" xfId="6977"/>
    <cellStyle name="Normal 5 3 2 2 6 2 2 2" xfId="14237"/>
    <cellStyle name="Normal 5 3 2 2 6 2 2 2 2" xfId="28615"/>
    <cellStyle name="Normal 5 3 2 2 6 2 2 2 2 2" xfId="57349"/>
    <cellStyle name="Normal 5 3 2 2 6 2 2 2 3" xfId="43025"/>
    <cellStyle name="Normal 5 3 2 2 6 2 2 3" xfId="21452"/>
    <cellStyle name="Normal 5 3 2 2 6 2 2 3 2" xfId="50187"/>
    <cellStyle name="Normal 5 3 2 2 6 2 2 4" xfId="35863"/>
    <cellStyle name="Normal 5 3 2 2 6 2 3" xfId="10650"/>
    <cellStyle name="Normal 5 3 2 2 6 2 3 2" xfId="25033"/>
    <cellStyle name="Normal 5 3 2 2 6 2 3 2 2" xfId="53768"/>
    <cellStyle name="Normal 5 3 2 2 6 2 3 3" xfId="39444"/>
    <cellStyle name="Normal 5 3 2 2 6 2 4" xfId="17870"/>
    <cellStyle name="Normal 5 3 2 2 6 2 4 2" xfId="46606"/>
    <cellStyle name="Normal 5 3 2 2 6 2 5" xfId="32282"/>
    <cellStyle name="Normal 5 3 2 2 6 3" xfId="5186"/>
    <cellStyle name="Normal 5 3 2 2 6 3 2" xfId="12447"/>
    <cellStyle name="Normal 5 3 2 2 6 3 2 2" xfId="26825"/>
    <cellStyle name="Normal 5 3 2 2 6 3 2 2 2" xfId="55559"/>
    <cellStyle name="Normal 5 3 2 2 6 3 2 3" xfId="41235"/>
    <cellStyle name="Normal 5 3 2 2 6 3 3" xfId="19662"/>
    <cellStyle name="Normal 5 3 2 2 6 3 3 2" xfId="48397"/>
    <cellStyle name="Normal 5 3 2 2 6 3 4" xfId="34073"/>
    <cellStyle name="Normal 5 3 2 2 6 4" xfId="8860"/>
    <cellStyle name="Normal 5 3 2 2 6 4 2" xfId="23243"/>
    <cellStyle name="Normal 5 3 2 2 6 4 2 2" xfId="51978"/>
    <cellStyle name="Normal 5 3 2 2 6 4 3" xfId="37654"/>
    <cellStyle name="Normal 5 3 2 2 6 5" xfId="16080"/>
    <cellStyle name="Normal 5 3 2 2 6 5 2" xfId="44816"/>
    <cellStyle name="Normal 5 3 2 2 6 6" xfId="30492"/>
    <cellStyle name="Normal 5 3 2 2 7" xfId="2422"/>
    <cellStyle name="Normal 5 3 2 2 7 2" xfId="6082"/>
    <cellStyle name="Normal 5 3 2 2 7 2 2" xfId="13342"/>
    <cellStyle name="Normal 5 3 2 2 7 2 2 2" xfId="27720"/>
    <cellStyle name="Normal 5 3 2 2 7 2 2 2 2" xfId="56454"/>
    <cellStyle name="Normal 5 3 2 2 7 2 2 3" xfId="42130"/>
    <cellStyle name="Normal 5 3 2 2 7 2 3" xfId="20557"/>
    <cellStyle name="Normal 5 3 2 2 7 2 3 2" xfId="49292"/>
    <cellStyle name="Normal 5 3 2 2 7 2 4" xfId="34968"/>
    <cellStyle name="Normal 5 3 2 2 7 3" xfId="9755"/>
    <cellStyle name="Normal 5 3 2 2 7 3 2" xfId="24138"/>
    <cellStyle name="Normal 5 3 2 2 7 3 2 2" xfId="52873"/>
    <cellStyle name="Normal 5 3 2 2 7 3 3" xfId="38549"/>
    <cellStyle name="Normal 5 3 2 2 7 4" xfId="16975"/>
    <cellStyle name="Normal 5 3 2 2 7 4 2" xfId="45711"/>
    <cellStyle name="Normal 5 3 2 2 7 5" xfId="31387"/>
    <cellStyle name="Normal 5 3 2 2 8" xfId="4279"/>
    <cellStyle name="Normal 5 3 2 2 8 2" xfId="11551"/>
    <cellStyle name="Normal 5 3 2 2 8 2 2" xfId="25930"/>
    <cellStyle name="Normal 5 3 2 2 8 2 2 2" xfId="54664"/>
    <cellStyle name="Normal 5 3 2 2 8 2 3" xfId="40340"/>
    <cellStyle name="Normal 5 3 2 2 8 3" xfId="18767"/>
    <cellStyle name="Normal 5 3 2 2 8 3 2" xfId="47502"/>
    <cellStyle name="Normal 5 3 2 2 8 4" xfId="33178"/>
    <cellStyle name="Normal 5 3 2 2 9" xfId="7947"/>
    <cellStyle name="Normal 5 3 2 2 9 2" xfId="22348"/>
    <cellStyle name="Normal 5 3 2 2 9 2 2" xfId="51083"/>
    <cellStyle name="Normal 5 3 2 2 9 3" xfId="36759"/>
    <cellStyle name="Normal 5 3 2 3" xfId="435"/>
    <cellStyle name="Normal 5 3 2 3 10" xfId="29625"/>
    <cellStyle name="Normal 5 3 2 3 2" xfId="635"/>
    <cellStyle name="Normal 5 3 2 3 2 2" xfId="907"/>
    <cellStyle name="Normal 5 3 2 3 2 2 2" xfId="1354"/>
    <cellStyle name="Normal 5 3 2 3 2 2 2 2" xfId="2337"/>
    <cellStyle name="Normal 5 3 2 3 2 2 2 2 2" xfId="4129"/>
    <cellStyle name="Normal 5 3 2 3 2 2 2 2 2 2" xfId="7788"/>
    <cellStyle name="Normal 5 3 2 3 2 2 2 2 2 2 2" xfId="15048"/>
    <cellStyle name="Normal 5 3 2 3 2 2 2 2 2 2 2 2" xfId="29426"/>
    <cellStyle name="Normal 5 3 2 3 2 2 2 2 2 2 2 2 2" xfId="58160"/>
    <cellStyle name="Normal 5 3 2 3 2 2 2 2 2 2 2 3" xfId="43836"/>
    <cellStyle name="Normal 5 3 2 3 2 2 2 2 2 2 3" xfId="22263"/>
    <cellStyle name="Normal 5 3 2 3 2 2 2 2 2 2 3 2" xfId="50998"/>
    <cellStyle name="Normal 5 3 2 3 2 2 2 2 2 2 4" xfId="36674"/>
    <cellStyle name="Normal 5 3 2 3 2 2 2 2 2 3" xfId="11461"/>
    <cellStyle name="Normal 5 3 2 3 2 2 2 2 2 3 2" xfId="25844"/>
    <cellStyle name="Normal 5 3 2 3 2 2 2 2 2 3 2 2" xfId="54579"/>
    <cellStyle name="Normal 5 3 2 3 2 2 2 2 2 3 3" xfId="40255"/>
    <cellStyle name="Normal 5 3 2 3 2 2 2 2 2 4" xfId="18681"/>
    <cellStyle name="Normal 5 3 2 3 2 2 2 2 2 4 2" xfId="47417"/>
    <cellStyle name="Normal 5 3 2 3 2 2 2 2 2 5" xfId="33093"/>
    <cellStyle name="Normal 5 3 2 3 2 2 2 2 3" xfId="5998"/>
    <cellStyle name="Normal 5 3 2 3 2 2 2 2 3 2" xfId="13258"/>
    <cellStyle name="Normal 5 3 2 3 2 2 2 2 3 2 2" xfId="27636"/>
    <cellStyle name="Normal 5 3 2 3 2 2 2 2 3 2 2 2" xfId="56370"/>
    <cellStyle name="Normal 5 3 2 3 2 2 2 2 3 2 3" xfId="42046"/>
    <cellStyle name="Normal 5 3 2 3 2 2 2 2 3 3" xfId="20473"/>
    <cellStyle name="Normal 5 3 2 3 2 2 2 2 3 3 2" xfId="49208"/>
    <cellStyle name="Normal 5 3 2 3 2 2 2 2 3 4" xfId="34884"/>
    <cellStyle name="Normal 5 3 2 3 2 2 2 2 4" xfId="9671"/>
    <cellStyle name="Normal 5 3 2 3 2 2 2 2 4 2" xfId="24054"/>
    <cellStyle name="Normal 5 3 2 3 2 2 2 2 4 2 2" xfId="52789"/>
    <cellStyle name="Normal 5 3 2 3 2 2 2 2 4 3" xfId="38465"/>
    <cellStyle name="Normal 5 3 2 3 2 2 2 2 5" xfId="16891"/>
    <cellStyle name="Normal 5 3 2 3 2 2 2 2 5 2" xfId="45627"/>
    <cellStyle name="Normal 5 3 2 3 2 2 2 2 6" xfId="31303"/>
    <cellStyle name="Normal 5 3 2 3 2 2 2 3" xfId="3233"/>
    <cellStyle name="Normal 5 3 2 3 2 2 2 3 2" xfId="6893"/>
    <cellStyle name="Normal 5 3 2 3 2 2 2 3 2 2" xfId="14153"/>
    <cellStyle name="Normal 5 3 2 3 2 2 2 3 2 2 2" xfId="28531"/>
    <cellStyle name="Normal 5 3 2 3 2 2 2 3 2 2 2 2" xfId="57265"/>
    <cellStyle name="Normal 5 3 2 3 2 2 2 3 2 2 3" xfId="42941"/>
    <cellStyle name="Normal 5 3 2 3 2 2 2 3 2 3" xfId="21368"/>
    <cellStyle name="Normal 5 3 2 3 2 2 2 3 2 3 2" xfId="50103"/>
    <cellStyle name="Normal 5 3 2 3 2 2 2 3 2 4" xfId="35779"/>
    <cellStyle name="Normal 5 3 2 3 2 2 2 3 3" xfId="10566"/>
    <cellStyle name="Normal 5 3 2 3 2 2 2 3 3 2" xfId="24949"/>
    <cellStyle name="Normal 5 3 2 3 2 2 2 3 3 2 2" xfId="53684"/>
    <cellStyle name="Normal 5 3 2 3 2 2 2 3 3 3" xfId="39360"/>
    <cellStyle name="Normal 5 3 2 3 2 2 2 3 4" xfId="17786"/>
    <cellStyle name="Normal 5 3 2 3 2 2 2 3 4 2" xfId="46522"/>
    <cellStyle name="Normal 5 3 2 3 2 2 2 3 5" xfId="32198"/>
    <cellStyle name="Normal 5 3 2 3 2 2 2 4" xfId="5098"/>
    <cellStyle name="Normal 5 3 2 3 2 2 2 4 2" xfId="12363"/>
    <cellStyle name="Normal 5 3 2 3 2 2 2 4 2 2" xfId="26741"/>
    <cellStyle name="Normal 5 3 2 3 2 2 2 4 2 2 2" xfId="55475"/>
    <cellStyle name="Normal 5 3 2 3 2 2 2 4 2 3" xfId="41151"/>
    <cellStyle name="Normal 5 3 2 3 2 2 2 4 3" xfId="19578"/>
    <cellStyle name="Normal 5 3 2 3 2 2 2 4 3 2" xfId="48313"/>
    <cellStyle name="Normal 5 3 2 3 2 2 2 4 4" xfId="33989"/>
    <cellStyle name="Normal 5 3 2 3 2 2 2 5" xfId="8770"/>
    <cellStyle name="Normal 5 3 2 3 2 2 2 5 2" xfId="23159"/>
    <cellStyle name="Normal 5 3 2 3 2 2 2 5 2 2" xfId="51894"/>
    <cellStyle name="Normal 5 3 2 3 2 2 2 5 3" xfId="37570"/>
    <cellStyle name="Normal 5 3 2 3 2 2 2 6" xfId="15996"/>
    <cellStyle name="Normal 5 3 2 3 2 2 2 6 2" xfId="44732"/>
    <cellStyle name="Normal 5 3 2 3 2 2 2 7" xfId="30408"/>
    <cellStyle name="Normal 5 3 2 3 2 2 3" xfId="1890"/>
    <cellStyle name="Normal 5 3 2 3 2 2 3 2" xfId="3682"/>
    <cellStyle name="Normal 5 3 2 3 2 2 3 2 2" xfId="7341"/>
    <cellStyle name="Normal 5 3 2 3 2 2 3 2 2 2" xfId="14601"/>
    <cellStyle name="Normal 5 3 2 3 2 2 3 2 2 2 2" xfId="28979"/>
    <cellStyle name="Normal 5 3 2 3 2 2 3 2 2 2 2 2" xfId="57713"/>
    <cellStyle name="Normal 5 3 2 3 2 2 3 2 2 2 3" xfId="43389"/>
    <cellStyle name="Normal 5 3 2 3 2 2 3 2 2 3" xfId="21816"/>
    <cellStyle name="Normal 5 3 2 3 2 2 3 2 2 3 2" xfId="50551"/>
    <cellStyle name="Normal 5 3 2 3 2 2 3 2 2 4" xfId="36227"/>
    <cellStyle name="Normal 5 3 2 3 2 2 3 2 3" xfId="11014"/>
    <cellStyle name="Normal 5 3 2 3 2 2 3 2 3 2" xfId="25397"/>
    <cellStyle name="Normal 5 3 2 3 2 2 3 2 3 2 2" xfId="54132"/>
    <cellStyle name="Normal 5 3 2 3 2 2 3 2 3 3" xfId="39808"/>
    <cellStyle name="Normal 5 3 2 3 2 2 3 2 4" xfId="18234"/>
    <cellStyle name="Normal 5 3 2 3 2 2 3 2 4 2" xfId="46970"/>
    <cellStyle name="Normal 5 3 2 3 2 2 3 2 5" xfId="32646"/>
    <cellStyle name="Normal 5 3 2 3 2 2 3 3" xfId="5551"/>
    <cellStyle name="Normal 5 3 2 3 2 2 3 3 2" xfId="12811"/>
    <cellStyle name="Normal 5 3 2 3 2 2 3 3 2 2" xfId="27189"/>
    <cellStyle name="Normal 5 3 2 3 2 2 3 3 2 2 2" xfId="55923"/>
    <cellStyle name="Normal 5 3 2 3 2 2 3 3 2 3" xfId="41599"/>
    <cellStyle name="Normal 5 3 2 3 2 2 3 3 3" xfId="20026"/>
    <cellStyle name="Normal 5 3 2 3 2 2 3 3 3 2" xfId="48761"/>
    <cellStyle name="Normal 5 3 2 3 2 2 3 3 4" xfId="34437"/>
    <cellStyle name="Normal 5 3 2 3 2 2 3 4" xfId="9224"/>
    <cellStyle name="Normal 5 3 2 3 2 2 3 4 2" xfId="23607"/>
    <cellStyle name="Normal 5 3 2 3 2 2 3 4 2 2" xfId="52342"/>
    <cellStyle name="Normal 5 3 2 3 2 2 3 4 3" xfId="38018"/>
    <cellStyle name="Normal 5 3 2 3 2 2 3 5" xfId="16444"/>
    <cellStyle name="Normal 5 3 2 3 2 2 3 5 2" xfId="45180"/>
    <cellStyle name="Normal 5 3 2 3 2 2 3 6" xfId="30856"/>
    <cellStyle name="Normal 5 3 2 3 2 2 4" xfId="2786"/>
    <cellStyle name="Normal 5 3 2 3 2 2 4 2" xfId="6446"/>
    <cellStyle name="Normal 5 3 2 3 2 2 4 2 2" xfId="13706"/>
    <cellStyle name="Normal 5 3 2 3 2 2 4 2 2 2" xfId="28084"/>
    <cellStyle name="Normal 5 3 2 3 2 2 4 2 2 2 2" xfId="56818"/>
    <cellStyle name="Normal 5 3 2 3 2 2 4 2 2 3" xfId="42494"/>
    <cellStyle name="Normal 5 3 2 3 2 2 4 2 3" xfId="20921"/>
    <cellStyle name="Normal 5 3 2 3 2 2 4 2 3 2" xfId="49656"/>
    <cellStyle name="Normal 5 3 2 3 2 2 4 2 4" xfId="35332"/>
    <cellStyle name="Normal 5 3 2 3 2 2 4 3" xfId="10119"/>
    <cellStyle name="Normal 5 3 2 3 2 2 4 3 2" xfId="24502"/>
    <cellStyle name="Normal 5 3 2 3 2 2 4 3 2 2" xfId="53237"/>
    <cellStyle name="Normal 5 3 2 3 2 2 4 3 3" xfId="38913"/>
    <cellStyle name="Normal 5 3 2 3 2 2 4 4" xfId="17339"/>
    <cellStyle name="Normal 5 3 2 3 2 2 4 4 2" xfId="46075"/>
    <cellStyle name="Normal 5 3 2 3 2 2 4 5" xfId="31751"/>
    <cellStyle name="Normal 5 3 2 3 2 2 5" xfId="4651"/>
    <cellStyle name="Normal 5 3 2 3 2 2 5 2" xfId="11916"/>
    <cellStyle name="Normal 5 3 2 3 2 2 5 2 2" xfId="26294"/>
    <cellStyle name="Normal 5 3 2 3 2 2 5 2 2 2" xfId="55028"/>
    <cellStyle name="Normal 5 3 2 3 2 2 5 2 3" xfId="40704"/>
    <cellStyle name="Normal 5 3 2 3 2 2 5 3" xfId="19131"/>
    <cellStyle name="Normal 5 3 2 3 2 2 5 3 2" xfId="47866"/>
    <cellStyle name="Normal 5 3 2 3 2 2 5 4" xfId="33542"/>
    <cellStyle name="Normal 5 3 2 3 2 2 6" xfId="8323"/>
    <cellStyle name="Normal 5 3 2 3 2 2 6 2" xfId="22712"/>
    <cellStyle name="Normal 5 3 2 3 2 2 6 2 2" xfId="51447"/>
    <cellStyle name="Normal 5 3 2 3 2 2 6 3" xfId="37123"/>
    <cellStyle name="Normal 5 3 2 3 2 2 7" xfId="15549"/>
    <cellStyle name="Normal 5 3 2 3 2 2 7 2" xfId="44285"/>
    <cellStyle name="Normal 5 3 2 3 2 2 8" xfId="29961"/>
    <cellStyle name="Normal 5 3 2 3 2 3" xfId="1130"/>
    <cellStyle name="Normal 5 3 2 3 2 3 2" xfId="2113"/>
    <cellStyle name="Normal 5 3 2 3 2 3 2 2" xfId="3905"/>
    <cellStyle name="Normal 5 3 2 3 2 3 2 2 2" xfId="7564"/>
    <cellStyle name="Normal 5 3 2 3 2 3 2 2 2 2" xfId="14824"/>
    <cellStyle name="Normal 5 3 2 3 2 3 2 2 2 2 2" xfId="29202"/>
    <cellStyle name="Normal 5 3 2 3 2 3 2 2 2 2 2 2" xfId="57936"/>
    <cellStyle name="Normal 5 3 2 3 2 3 2 2 2 2 3" xfId="43612"/>
    <cellStyle name="Normal 5 3 2 3 2 3 2 2 2 3" xfId="22039"/>
    <cellStyle name="Normal 5 3 2 3 2 3 2 2 2 3 2" xfId="50774"/>
    <cellStyle name="Normal 5 3 2 3 2 3 2 2 2 4" xfId="36450"/>
    <cellStyle name="Normal 5 3 2 3 2 3 2 2 3" xfId="11237"/>
    <cellStyle name="Normal 5 3 2 3 2 3 2 2 3 2" xfId="25620"/>
    <cellStyle name="Normal 5 3 2 3 2 3 2 2 3 2 2" xfId="54355"/>
    <cellStyle name="Normal 5 3 2 3 2 3 2 2 3 3" xfId="40031"/>
    <cellStyle name="Normal 5 3 2 3 2 3 2 2 4" xfId="18457"/>
    <cellStyle name="Normal 5 3 2 3 2 3 2 2 4 2" xfId="47193"/>
    <cellStyle name="Normal 5 3 2 3 2 3 2 2 5" xfId="32869"/>
    <cellStyle name="Normal 5 3 2 3 2 3 2 3" xfId="5774"/>
    <cellStyle name="Normal 5 3 2 3 2 3 2 3 2" xfId="13034"/>
    <cellStyle name="Normal 5 3 2 3 2 3 2 3 2 2" xfId="27412"/>
    <cellStyle name="Normal 5 3 2 3 2 3 2 3 2 2 2" xfId="56146"/>
    <cellStyle name="Normal 5 3 2 3 2 3 2 3 2 3" xfId="41822"/>
    <cellStyle name="Normal 5 3 2 3 2 3 2 3 3" xfId="20249"/>
    <cellStyle name="Normal 5 3 2 3 2 3 2 3 3 2" xfId="48984"/>
    <cellStyle name="Normal 5 3 2 3 2 3 2 3 4" xfId="34660"/>
    <cellStyle name="Normal 5 3 2 3 2 3 2 4" xfId="9447"/>
    <cellStyle name="Normal 5 3 2 3 2 3 2 4 2" xfId="23830"/>
    <cellStyle name="Normal 5 3 2 3 2 3 2 4 2 2" xfId="52565"/>
    <cellStyle name="Normal 5 3 2 3 2 3 2 4 3" xfId="38241"/>
    <cellStyle name="Normal 5 3 2 3 2 3 2 5" xfId="16667"/>
    <cellStyle name="Normal 5 3 2 3 2 3 2 5 2" xfId="45403"/>
    <cellStyle name="Normal 5 3 2 3 2 3 2 6" xfId="31079"/>
    <cellStyle name="Normal 5 3 2 3 2 3 3" xfId="3009"/>
    <cellStyle name="Normal 5 3 2 3 2 3 3 2" xfId="6669"/>
    <cellStyle name="Normal 5 3 2 3 2 3 3 2 2" xfId="13929"/>
    <cellStyle name="Normal 5 3 2 3 2 3 3 2 2 2" xfId="28307"/>
    <cellStyle name="Normal 5 3 2 3 2 3 3 2 2 2 2" xfId="57041"/>
    <cellStyle name="Normal 5 3 2 3 2 3 3 2 2 3" xfId="42717"/>
    <cellStyle name="Normal 5 3 2 3 2 3 3 2 3" xfId="21144"/>
    <cellStyle name="Normal 5 3 2 3 2 3 3 2 3 2" xfId="49879"/>
    <cellStyle name="Normal 5 3 2 3 2 3 3 2 4" xfId="35555"/>
    <cellStyle name="Normal 5 3 2 3 2 3 3 3" xfId="10342"/>
    <cellStyle name="Normal 5 3 2 3 2 3 3 3 2" xfId="24725"/>
    <cellStyle name="Normal 5 3 2 3 2 3 3 3 2 2" xfId="53460"/>
    <cellStyle name="Normal 5 3 2 3 2 3 3 3 3" xfId="39136"/>
    <cellStyle name="Normal 5 3 2 3 2 3 3 4" xfId="17562"/>
    <cellStyle name="Normal 5 3 2 3 2 3 3 4 2" xfId="46298"/>
    <cellStyle name="Normal 5 3 2 3 2 3 3 5" xfId="31974"/>
    <cellStyle name="Normal 5 3 2 3 2 3 4" xfId="4874"/>
    <cellStyle name="Normal 5 3 2 3 2 3 4 2" xfId="12139"/>
    <cellStyle name="Normal 5 3 2 3 2 3 4 2 2" xfId="26517"/>
    <cellStyle name="Normal 5 3 2 3 2 3 4 2 2 2" xfId="55251"/>
    <cellStyle name="Normal 5 3 2 3 2 3 4 2 3" xfId="40927"/>
    <cellStyle name="Normal 5 3 2 3 2 3 4 3" xfId="19354"/>
    <cellStyle name="Normal 5 3 2 3 2 3 4 3 2" xfId="48089"/>
    <cellStyle name="Normal 5 3 2 3 2 3 4 4" xfId="33765"/>
    <cellStyle name="Normal 5 3 2 3 2 3 5" xfId="8546"/>
    <cellStyle name="Normal 5 3 2 3 2 3 5 2" xfId="22935"/>
    <cellStyle name="Normal 5 3 2 3 2 3 5 2 2" xfId="51670"/>
    <cellStyle name="Normal 5 3 2 3 2 3 5 3" xfId="37346"/>
    <cellStyle name="Normal 5 3 2 3 2 3 6" xfId="15772"/>
    <cellStyle name="Normal 5 3 2 3 2 3 6 2" xfId="44508"/>
    <cellStyle name="Normal 5 3 2 3 2 3 7" xfId="30184"/>
    <cellStyle name="Normal 5 3 2 3 2 4" xfId="1662"/>
    <cellStyle name="Normal 5 3 2 3 2 4 2" xfId="3458"/>
    <cellStyle name="Normal 5 3 2 3 2 4 2 2" xfId="7117"/>
    <cellStyle name="Normal 5 3 2 3 2 4 2 2 2" xfId="14377"/>
    <cellStyle name="Normal 5 3 2 3 2 4 2 2 2 2" xfId="28755"/>
    <cellStyle name="Normal 5 3 2 3 2 4 2 2 2 2 2" xfId="57489"/>
    <cellStyle name="Normal 5 3 2 3 2 4 2 2 2 3" xfId="43165"/>
    <cellStyle name="Normal 5 3 2 3 2 4 2 2 3" xfId="21592"/>
    <cellStyle name="Normal 5 3 2 3 2 4 2 2 3 2" xfId="50327"/>
    <cellStyle name="Normal 5 3 2 3 2 4 2 2 4" xfId="36003"/>
    <cellStyle name="Normal 5 3 2 3 2 4 2 3" xfId="10790"/>
    <cellStyle name="Normal 5 3 2 3 2 4 2 3 2" xfId="25173"/>
    <cellStyle name="Normal 5 3 2 3 2 4 2 3 2 2" xfId="53908"/>
    <cellStyle name="Normal 5 3 2 3 2 4 2 3 3" xfId="39584"/>
    <cellStyle name="Normal 5 3 2 3 2 4 2 4" xfId="18010"/>
    <cellStyle name="Normal 5 3 2 3 2 4 2 4 2" xfId="46746"/>
    <cellStyle name="Normal 5 3 2 3 2 4 2 5" xfId="32422"/>
    <cellStyle name="Normal 5 3 2 3 2 4 3" xfId="5327"/>
    <cellStyle name="Normal 5 3 2 3 2 4 3 2" xfId="12587"/>
    <cellStyle name="Normal 5 3 2 3 2 4 3 2 2" xfId="26965"/>
    <cellStyle name="Normal 5 3 2 3 2 4 3 2 2 2" xfId="55699"/>
    <cellStyle name="Normal 5 3 2 3 2 4 3 2 3" xfId="41375"/>
    <cellStyle name="Normal 5 3 2 3 2 4 3 3" xfId="19802"/>
    <cellStyle name="Normal 5 3 2 3 2 4 3 3 2" xfId="48537"/>
    <cellStyle name="Normal 5 3 2 3 2 4 3 4" xfId="34213"/>
    <cellStyle name="Normal 5 3 2 3 2 4 4" xfId="9000"/>
    <cellStyle name="Normal 5 3 2 3 2 4 4 2" xfId="23383"/>
    <cellStyle name="Normal 5 3 2 3 2 4 4 2 2" xfId="52118"/>
    <cellStyle name="Normal 5 3 2 3 2 4 4 3" xfId="37794"/>
    <cellStyle name="Normal 5 3 2 3 2 4 5" xfId="16220"/>
    <cellStyle name="Normal 5 3 2 3 2 4 5 2" xfId="44956"/>
    <cellStyle name="Normal 5 3 2 3 2 4 6" xfId="30632"/>
    <cellStyle name="Normal 5 3 2 3 2 5" xfId="2562"/>
    <cellStyle name="Normal 5 3 2 3 2 5 2" xfId="6222"/>
    <cellStyle name="Normal 5 3 2 3 2 5 2 2" xfId="13482"/>
    <cellStyle name="Normal 5 3 2 3 2 5 2 2 2" xfId="27860"/>
    <cellStyle name="Normal 5 3 2 3 2 5 2 2 2 2" xfId="56594"/>
    <cellStyle name="Normal 5 3 2 3 2 5 2 2 3" xfId="42270"/>
    <cellStyle name="Normal 5 3 2 3 2 5 2 3" xfId="20697"/>
    <cellStyle name="Normal 5 3 2 3 2 5 2 3 2" xfId="49432"/>
    <cellStyle name="Normal 5 3 2 3 2 5 2 4" xfId="35108"/>
    <cellStyle name="Normal 5 3 2 3 2 5 3" xfId="9895"/>
    <cellStyle name="Normal 5 3 2 3 2 5 3 2" xfId="24278"/>
    <cellStyle name="Normal 5 3 2 3 2 5 3 2 2" xfId="53013"/>
    <cellStyle name="Normal 5 3 2 3 2 5 3 3" xfId="38689"/>
    <cellStyle name="Normal 5 3 2 3 2 5 4" xfId="17115"/>
    <cellStyle name="Normal 5 3 2 3 2 5 4 2" xfId="45851"/>
    <cellStyle name="Normal 5 3 2 3 2 5 5" xfId="31527"/>
    <cellStyle name="Normal 5 3 2 3 2 6" xfId="4425"/>
    <cellStyle name="Normal 5 3 2 3 2 6 2" xfId="11692"/>
    <cellStyle name="Normal 5 3 2 3 2 6 2 2" xfId="26070"/>
    <cellStyle name="Normal 5 3 2 3 2 6 2 2 2" xfId="54804"/>
    <cellStyle name="Normal 5 3 2 3 2 6 2 3" xfId="40480"/>
    <cellStyle name="Normal 5 3 2 3 2 6 3" xfId="18907"/>
    <cellStyle name="Normal 5 3 2 3 2 6 3 2" xfId="47642"/>
    <cellStyle name="Normal 5 3 2 3 2 6 4" xfId="33318"/>
    <cellStyle name="Normal 5 3 2 3 2 7" xfId="8096"/>
    <cellStyle name="Normal 5 3 2 3 2 7 2" xfId="22488"/>
    <cellStyle name="Normal 5 3 2 3 2 7 2 2" xfId="51223"/>
    <cellStyle name="Normal 5 3 2 3 2 7 3" xfId="36899"/>
    <cellStyle name="Normal 5 3 2 3 2 8" xfId="15325"/>
    <cellStyle name="Normal 5 3 2 3 2 8 2" xfId="44061"/>
    <cellStyle name="Normal 5 3 2 3 2 9" xfId="29737"/>
    <cellStyle name="Normal 5 3 2 3 3" xfId="793"/>
    <cellStyle name="Normal 5 3 2 3 3 2" xfId="1242"/>
    <cellStyle name="Normal 5 3 2 3 3 2 2" xfId="2225"/>
    <cellStyle name="Normal 5 3 2 3 3 2 2 2" xfId="4017"/>
    <cellStyle name="Normal 5 3 2 3 3 2 2 2 2" xfId="7676"/>
    <cellStyle name="Normal 5 3 2 3 3 2 2 2 2 2" xfId="14936"/>
    <cellStyle name="Normal 5 3 2 3 3 2 2 2 2 2 2" xfId="29314"/>
    <cellStyle name="Normal 5 3 2 3 3 2 2 2 2 2 2 2" xfId="58048"/>
    <cellStyle name="Normal 5 3 2 3 3 2 2 2 2 2 3" xfId="43724"/>
    <cellStyle name="Normal 5 3 2 3 3 2 2 2 2 3" xfId="22151"/>
    <cellStyle name="Normal 5 3 2 3 3 2 2 2 2 3 2" xfId="50886"/>
    <cellStyle name="Normal 5 3 2 3 3 2 2 2 2 4" xfId="36562"/>
    <cellStyle name="Normal 5 3 2 3 3 2 2 2 3" xfId="11349"/>
    <cellStyle name="Normal 5 3 2 3 3 2 2 2 3 2" xfId="25732"/>
    <cellStyle name="Normal 5 3 2 3 3 2 2 2 3 2 2" xfId="54467"/>
    <cellStyle name="Normal 5 3 2 3 3 2 2 2 3 3" xfId="40143"/>
    <cellStyle name="Normal 5 3 2 3 3 2 2 2 4" xfId="18569"/>
    <cellStyle name="Normal 5 3 2 3 3 2 2 2 4 2" xfId="47305"/>
    <cellStyle name="Normal 5 3 2 3 3 2 2 2 5" xfId="32981"/>
    <cellStyle name="Normal 5 3 2 3 3 2 2 3" xfId="5886"/>
    <cellStyle name="Normal 5 3 2 3 3 2 2 3 2" xfId="13146"/>
    <cellStyle name="Normal 5 3 2 3 3 2 2 3 2 2" xfId="27524"/>
    <cellStyle name="Normal 5 3 2 3 3 2 2 3 2 2 2" xfId="56258"/>
    <cellStyle name="Normal 5 3 2 3 3 2 2 3 2 3" xfId="41934"/>
    <cellStyle name="Normal 5 3 2 3 3 2 2 3 3" xfId="20361"/>
    <cellStyle name="Normal 5 3 2 3 3 2 2 3 3 2" xfId="49096"/>
    <cellStyle name="Normal 5 3 2 3 3 2 2 3 4" xfId="34772"/>
    <cellStyle name="Normal 5 3 2 3 3 2 2 4" xfId="9559"/>
    <cellStyle name="Normal 5 3 2 3 3 2 2 4 2" xfId="23942"/>
    <cellStyle name="Normal 5 3 2 3 3 2 2 4 2 2" xfId="52677"/>
    <cellStyle name="Normal 5 3 2 3 3 2 2 4 3" xfId="38353"/>
    <cellStyle name="Normal 5 3 2 3 3 2 2 5" xfId="16779"/>
    <cellStyle name="Normal 5 3 2 3 3 2 2 5 2" xfId="45515"/>
    <cellStyle name="Normal 5 3 2 3 3 2 2 6" xfId="31191"/>
    <cellStyle name="Normal 5 3 2 3 3 2 3" xfId="3121"/>
    <cellStyle name="Normal 5 3 2 3 3 2 3 2" xfId="6781"/>
    <cellStyle name="Normal 5 3 2 3 3 2 3 2 2" xfId="14041"/>
    <cellStyle name="Normal 5 3 2 3 3 2 3 2 2 2" xfId="28419"/>
    <cellStyle name="Normal 5 3 2 3 3 2 3 2 2 2 2" xfId="57153"/>
    <cellStyle name="Normal 5 3 2 3 3 2 3 2 2 3" xfId="42829"/>
    <cellStyle name="Normal 5 3 2 3 3 2 3 2 3" xfId="21256"/>
    <cellStyle name="Normal 5 3 2 3 3 2 3 2 3 2" xfId="49991"/>
    <cellStyle name="Normal 5 3 2 3 3 2 3 2 4" xfId="35667"/>
    <cellStyle name="Normal 5 3 2 3 3 2 3 3" xfId="10454"/>
    <cellStyle name="Normal 5 3 2 3 3 2 3 3 2" xfId="24837"/>
    <cellStyle name="Normal 5 3 2 3 3 2 3 3 2 2" xfId="53572"/>
    <cellStyle name="Normal 5 3 2 3 3 2 3 3 3" xfId="39248"/>
    <cellStyle name="Normal 5 3 2 3 3 2 3 4" xfId="17674"/>
    <cellStyle name="Normal 5 3 2 3 3 2 3 4 2" xfId="46410"/>
    <cellStyle name="Normal 5 3 2 3 3 2 3 5" xfId="32086"/>
    <cellStyle name="Normal 5 3 2 3 3 2 4" xfId="4986"/>
    <cellStyle name="Normal 5 3 2 3 3 2 4 2" xfId="12251"/>
    <cellStyle name="Normal 5 3 2 3 3 2 4 2 2" xfId="26629"/>
    <cellStyle name="Normal 5 3 2 3 3 2 4 2 2 2" xfId="55363"/>
    <cellStyle name="Normal 5 3 2 3 3 2 4 2 3" xfId="41039"/>
    <cellStyle name="Normal 5 3 2 3 3 2 4 3" xfId="19466"/>
    <cellStyle name="Normal 5 3 2 3 3 2 4 3 2" xfId="48201"/>
    <cellStyle name="Normal 5 3 2 3 3 2 4 4" xfId="33877"/>
    <cellStyle name="Normal 5 3 2 3 3 2 5" xfId="8658"/>
    <cellStyle name="Normal 5 3 2 3 3 2 5 2" xfId="23047"/>
    <cellStyle name="Normal 5 3 2 3 3 2 5 2 2" xfId="51782"/>
    <cellStyle name="Normal 5 3 2 3 3 2 5 3" xfId="37458"/>
    <cellStyle name="Normal 5 3 2 3 3 2 6" xfId="15884"/>
    <cellStyle name="Normal 5 3 2 3 3 2 6 2" xfId="44620"/>
    <cellStyle name="Normal 5 3 2 3 3 2 7" xfId="30296"/>
    <cellStyle name="Normal 5 3 2 3 3 3" xfId="1778"/>
    <cellStyle name="Normal 5 3 2 3 3 3 2" xfId="3570"/>
    <cellStyle name="Normal 5 3 2 3 3 3 2 2" xfId="7229"/>
    <cellStyle name="Normal 5 3 2 3 3 3 2 2 2" xfId="14489"/>
    <cellStyle name="Normal 5 3 2 3 3 3 2 2 2 2" xfId="28867"/>
    <cellStyle name="Normal 5 3 2 3 3 3 2 2 2 2 2" xfId="57601"/>
    <cellStyle name="Normal 5 3 2 3 3 3 2 2 2 3" xfId="43277"/>
    <cellStyle name="Normal 5 3 2 3 3 3 2 2 3" xfId="21704"/>
    <cellStyle name="Normal 5 3 2 3 3 3 2 2 3 2" xfId="50439"/>
    <cellStyle name="Normal 5 3 2 3 3 3 2 2 4" xfId="36115"/>
    <cellStyle name="Normal 5 3 2 3 3 3 2 3" xfId="10902"/>
    <cellStyle name="Normal 5 3 2 3 3 3 2 3 2" xfId="25285"/>
    <cellStyle name="Normal 5 3 2 3 3 3 2 3 2 2" xfId="54020"/>
    <cellStyle name="Normal 5 3 2 3 3 3 2 3 3" xfId="39696"/>
    <cellStyle name="Normal 5 3 2 3 3 3 2 4" xfId="18122"/>
    <cellStyle name="Normal 5 3 2 3 3 3 2 4 2" xfId="46858"/>
    <cellStyle name="Normal 5 3 2 3 3 3 2 5" xfId="32534"/>
    <cellStyle name="Normal 5 3 2 3 3 3 3" xfId="5439"/>
    <cellStyle name="Normal 5 3 2 3 3 3 3 2" xfId="12699"/>
    <cellStyle name="Normal 5 3 2 3 3 3 3 2 2" xfId="27077"/>
    <cellStyle name="Normal 5 3 2 3 3 3 3 2 2 2" xfId="55811"/>
    <cellStyle name="Normal 5 3 2 3 3 3 3 2 3" xfId="41487"/>
    <cellStyle name="Normal 5 3 2 3 3 3 3 3" xfId="19914"/>
    <cellStyle name="Normal 5 3 2 3 3 3 3 3 2" xfId="48649"/>
    <cellStyle name="Normal 5 3 2 3 3 3 3 4" xfId="34325"/>
    <cellStyle name="Normal 5 3 2 3 3 3 4" xfId="9112"/>
    <cellStyle name="Normal 5 3 2 3 3 3 4 2" xfId="23495"/>
    <cellStyle name="Normal 5 3 2 3 3 3 4 2 2" xfId="52230"/>
    <cellStyle name="Normal 5 3 2 3 3 3 4 3" xfId="37906"/>
    <cellStyle name="Normal 5 3 2 3 3 3 5" xfId="16332"/>
    <cellStyle name="Normal 5 3 2 3 3 3 5 2" xfId="45068"/>
    <cellStyle name="Normal 5 3 2 3 3 3 6" xfId="30744"/>
    <cellStyle name="Normal 5 3 2 3 3 4" xfId="2674"/>
    <cellStyle name="Normal 5 3 2 3 3 4 2" xfId="6334"/>
    <cellStyle name="Normal 5 3 2 3 3 4 2 2" xfId="13594"/>
    <cellStyle name="Normal 5 3 2 3 3 4 2 2 2" xfId="27972"/>
    <cellStyle name="Normal 5 3 2 3 3 4 2 2 2 2" xfId="56706"/>
    <cellStyle name="Normal 5 3 2 3 3 4 2 2 3" xfId="42382"/>
    <cellStyle name="Normal 5 3 2 3 3 4 2 3" xfId="20809"/>
    <cellStyle name="Normal 5 3 2 3 3 4 2 3 2" xfId="49544"/>
    <cellStyle name="Normal 5 3 2 3 3 4 2 4" xfId="35220"/>
    <cellStyle name="Normal 5 3 2 3 3 4 3" xfId="10007"/>
    <cellStyle name="Normal 5 3 2 3 3 4 3 2" xfId="24390"/>
    <cellStyle name="Normal 5 3 2 3 3 4 3 2 2" xfId="53125"/>
    <cellStyle name="Normal 5 3 2 3 3 4 3 3" xfId="38801"/>
    <cellStyle name="Normal 5 3 2 3 3 4 4" xfId="17227"/>
    <cellStyle name="Normal 5 3 2 3 3 4 4 2" xfId="45963"/>
    <cellStyle name="Normal 5 3 2 3 3 4 5" xfId="31639"/>
    <cellStyle name="Normal 5 3 2 3 3 5" xfId="4538"/>
    <cellStyle name="Normal 5 3 2 3 3 5 2" xfId="11804"/>
    <cellStyle name="Normal 5 3 2 3 3 5 2 2" xfId="26182"/>
    <cellStyle name="Normal 5 3 2 3 3 5 2 2 2" xfId="54916"/>
    <cellStyle name="Normal 5 3 2 3 3 5 2 3" xfId="40592"/>
    <cellStyle name="Normal 5 3 2 3 3 5 3" xfId="19019"/>
    <cellStyle name="Normal 5 3 2 3 3 5 3 2" xfId="47754"/>
    <cellStyle name="Normal 5 3 2 3 3 5 4" xfId="33430"/>
    <cellStyle name="Normal 5 3 2 3 3 6" xfId="8211"/>
    <cellStyle name="Normal 5 3 2 3 3 6 2" xfId="22600"/>
    <cellStyle name="Normal 5 3 2 3 3 6 2 2" xfId="51335"/>
    <cellStyle name="Normal 5 3 2 3 3 6 3" xfId="37011"/>
    <cellStyle name="Normal 5 3 2 3 3 7" xfId="15437"/>
    <cellStyle name="Normal 5 3 2 3 3 7 2" xfId="44173"/>
    <cellStyle name="Normal 5 3 2 3 3 8" xfId="29849"/>
    <cellStyle name="Normal 5 3 2 3 4" xfId="1018"/>
    <cellStyle name="Normal 5 3 2 3 4 2" xfId="2001"/>
    <cellStyle name="Normal 5 3 2 3 4 2 2" xfId="3793"/>
    <cellStyle name="Normal 5 3 2 3 4 2 2 2" xfId="7452"/>
    <cellStyle name="Normal 5 3 2 3 4 2 2 2 2" xfId="14712"/>
    <cellStyle name="Normal 5 3 2 3 4 2 2 2 2 2" xfId="29090"/>
    <cellStyle name="Normal 5 3 2 3 4 2 2 2 2 2 2" xfId="57824"/>
    <cellStyle name="Normal 5 3 2 3 4 2 2 2 2 3" xfId="43500"/>
    <cellStyle name="Normal 5 3 2 3 4 2 2 2 3" xfId="21927"/>
    <cellStyle name="Normal 5 3 2 3 4 2 2 2 3 2" xfId="50662"/>
    <cellStyle name="Normal 5 3 2 3 4 2 2 2 4" xfId="36338"/>
    <cellStyle name="Normal 5 3 2 3 4 2 2 3" xfId="11125"/>
    <cellStyle name="Normal 5 3 2 3 4 2 2 3 2" xfId="25508"/>
    <cellStyle name="Normal 5 3 2 3 4 2 2 3 2 2" xfId="54243"/>
    <cellStyle name="Normal 5 3 2 3 4 2 2 3 3" xfId="39919"/>
    <cellStyle name="Normal 5 3 2 3 4 2 2 4" xfId="18345"/>
    <cellStyle name="Normal 5 3 2 3 4 2 2 4 2" xfId="47081"/>
    <cellStyle name="Normal 5 3 2 3 4 2 2 5" xfId="32757"/>
    <cellStyle name="Normal 5 3 2 3 4 2 3" xfId="5662"/>
    <cellStyle name="Normal 5 3 2 3 4 2 3 2" xfId="12922"/>
    <cellStyle name="Normal 5 3 2 3 4 2 3 2 2" xfId="27300"/>
    <cellStyle name="Normal 5 3 2 3 4 2 3 2 2 2" xfId="56034"/>
    <cellStyle name="Normal 5 3 2 3 4 2 3 2 3" xfId="41710"/>
    <cellStyle name="Normal 5 3 2 3 4 2 3 3" xfId="20137"/>
    <cellStyle name="Normal 5 3 2 3 4 2 3 3 2" xfId="48872"/>
    <cellStyle name="Normal 5 3 2 3 4 2 3 4" xfId="34548"/>
    <cellStyle name="Normal 5 3 2 3 4 2 4" xfId="9335"/>
    <cellStyle name="Normal 5 3 2 3 4 2 4 2" xfId="23718"/>
    <cellStyle name="Normal 5 3 2 3 4 2 4 2 2" xfId="52453"/>
    <cellStyle name="Normal 5 3 2 3 4 2 4 3" xfId="38129"/>
    <cellStyle name="Normal 5 3 2 3 4 2 5" xfId="16555"/>
    <cellStyle name="Normal 5 3 2 3 4 2 5 2" xfId="45291"/>
    <cellStyle name="Normal 5 3 2 3 4 2 6" xfId="30967"/>
    <cellStyle name="Normal 5 3 2 3 4 3" xfId="2897"/>
    <cellStyle name="Normal 5 3 2 3 4 3 2" xfId="6557"/>
    <cellStyle name="Normal 5 3 2 3 4 3 2 2" xfId="13817"/>
    <cellStyle name="Normal 5 3 2 3 4 3 2 2 2" xfId="28195"/>
    <cellStyle name="Normal 5 3 2 3 4 3 2 2 2 2" xfId="56929"/>
    <cellStyle name="Normal 5 3 2 3 4 3 2 2 3" xfId="42605"/>
    <cellStyle name="Normal 5 3 2 3 4 3 2 3" xfId="21032"/>
    <cellStyle name="Normal 5 3 2 3 4 3 2 3 2" xfId="49767"/>
    <cellStyle name="Normal 5 3 2 3 4 3 2 4" xfId="35443"/>
    <cellStyle name="Normal 5 3 2 3 4 3 3" xfId="10230"/>
    <cellStyle name="Normal 5 3 2 3 4 3 3 2" xfId="24613"/>
    <cellStyle name="Normal 5 3 2 3 4 3 3 2 2" xfId="53348"/>
    <cellStyle name="Normal 5 3 2 3 4 3 3 3" xfId="39024"/>
    <cellStyle name="Normal 5 3 2 3 4 3 4" xfId="17450"/>
    <cellStyle name="Normal 5 3 2 3 4 3 4 2" xfId="46186"/>
    <cellStyle name="Normal 5 3 2 3 4 3 5" xfId="31862"/>
    <cellStyle name="Normal 5 3 2 3 4 4" xfId="4762"/>
    <cellStyle name="Normal 5 3 2 3 4 4 2" xfId="12027"/>
    <cellStyle name="Normal 5 3 2 3 4 4 2 2" xfId="26405"/>
    <cellStyle name="Normal 5 3 2 3 4 4 2 2 2" xfId="55139"/>
    <cellStyle name="Normal 5 3 2 3 4 4 2 3" xfId="40815"/>
    <cellStyle name="Normal 5 3 2 3 4 4 3" xfId="19242"/>
    <cellStyle name="Normal 5 3 2 3 4 4 3 2" xfId="47977"/>
    <cellStyle name="Normal 5 3 2 3 4 4 4" xfId="33653"/>
    <cellStyle name="Normal 5 3 2 3 4 5" xfId="8434"/>
    <cellStyle name="Normal 5 3 2 3 4 5 2" xfId="22823"/>
    <cellStyle name="Normal 5 3 2 3 4 5 2 2" xfId="51558"/>
    <cellStyle name="Normal 5 3 2 3 4 5 3" xfId="37234"/>
    <cellStyle name="Normal 5 3 2 3 4 6" xfId="15660"/>
    <cellStyle name="Normal 5 3 2 3 4 6 2" xfId="44396"/>
    <cellStyle name="Normal 5 3 2 3 4 7" xfId="30072"/>
    <cellStyle name="Normal 5 3 2 3 5" xfId="1542"/>
    <cellStyle name="Normal 5 3 2 3 5 2" xfId="3346"/>
    <cellStyle name="Normal 5 3 2 3 5 2 2" xfId="7005"/>
    <cellStyle name="Normal 5 3 2 3 5 2 2 2" xfId="14265"/>
    <cellStyle name="Normal 5 3 2 3 5 2 2 2 2" xfId="28643"/>
    <cellStyle name="Normal 5 3 2 3 5 2 2 2 2 2" xfId="57377"/>
    <cellStyle name="Normal 5 3 2 3 5 2 2 2 3" xfId="43053"/>
    <cellStyle name="Normal 5 3 2 3 5 2 2 3" xfId="21480"/>
    <cellStyle name="Normal 5 3 2 3 5 2 2 3 2" xfId="50215"/>
    <cellStyle name="Normal 5 3 2 3 5 2 2 4" xfId="35891"/>
    <cellStyle name="Normal 5 3 2 3 5 2 3" xfId="10678"/>
    <cellStyle name="Normal 5 3 2 3 5 2 3 2" xfId="25061"/>
    <cellStyle name="Normal 5 3 2 3 5 2 3 2 2" xfId="53796"/>
    <cellStyle name="Normal 5 3 2 3 5 2 3 3" xfId="39472"/>
    <cellStyle name="Normal 5 3 2 3 5 2 4" xfId="17898"/>
    <cellStyle name="Normal 5 3 2 3 5 2 4 2" xfId="46634"/>
    <cellStyle name="Normal 5 3 2 3 5 2 5" xfId="32310"/>
    <cellStyle name="Normal 5 3 2 3 5 3" xfId="5215"/>
    <cellStyle name="Normal 5 3 2 3 5 3 2" xfId="12475"/>
    <cellStyle name="Normal 5 3 2 3 5 3 2 2" xfId="26853"/>
    <cellStyle name="Normal 5 3 2 3 5 3 2 2 2" xfId="55587"/>
    <cellStyle name="Normal 5 3 2 3 5 3 2 3" xfId="41263"/>
    <cellStyle name="Normal 5 3 2 3 5 3 3" xfId="19690"/>
    <cellStyle name="Normal 5 3 2 3 5 3 3 2" xfId="48425"/>
    <cellStyle name="Normal 5 3 2 3 5 3 4" xfId="34101"/>
    <cellStyle name="Normal 5 3 2 3 5 4" xfId="8888"/>
    <cellStyle name="Normal 5 3 2 3 5 4 2" xfId="23271"/>
    <cellStyle name="Normal 5 3 2 3 5 4 2 2" xfId="52006"/>
    <cellStyle name="Normal 5 3 2 3 5 4 3" xfId="37682"/>
    <cellStyle name="Normal 5 3 2 3 5 5" xfId="16108"/>
    <cellStyle name="Normal 5 3 2 3 5 5 2" xfId="44844"/>
    <cellStyle name="Normal 5 3 2 3 5 6" xfId="30520"/>
    <cellStyle name="Normal 5 3 2 3 6" xfId="2450"/>
    <cellStyle name="Normal 5 3 2 3 6 2" xfId="6110"/>
    <cellStyle name="Normal 5 3 2 3 6 2 2" xfId="13370"/>
    <cellStyle name="Normal 5 3 2 3 6 2 2 2" xfId="27748"/>
    <cellStyle name="Normal 5 3 2 3 6 2 2 2 2" xfId="56482"/>
    <cellStyle name="Normal 5 3 2 3 6 2 2 3" xfId="42158"/>
    <cellStyle name="Normal 5 3 2 3 6 2 3" xfId="20585"/>
    <cellStyle name="Normal 5 3 2 3 6 2 3 2" xfId="49320"/>
    <cellStyle name="Normal 5 3 2 3 6 2 4" xfId="34996"/>
    <cellStyle name="Normal 5 3 2 3 6 3" xfId="9783"/>
    <cellStyle name="Normal 5 3 2 3 6 3 2" xfId="24166"/>
    <cellStyle name="Normal 5 3 2 3 6 3 2 2" xfId="52901"/>
    <cellStyle name="Normal 5 3 2 3 6 3 3" xfId="38577"/>
    <cellStyle name="Normal 5 3 2 3 6 4" xfId="17003"/>
    <cellStyle name="Normal 5 3 2 3 6 4 2" xfId="45739"/>
    <cellStyle name="Normal 5 3 2 3 6 5" xfId="31415"/>
    <cellStyle name="Normal 5 3 2 3 7" xfId="4309"/>
    <cellStyle name="Normal 5 3 2 3 7 2" xfId="11579"/>
    <cellStyle name="Normal 5 3 2 3 7 2 2" xfId="25958"/>
    <cellStyle name="Normal 5 3 2 3 7 2 2 2" xfId="54692"/>
    <cellStyle name="Normal 5 3 2 3 7 2 3" xfId="40368"/>
    <cellStyle name="Normal 5 3 2 3 7 3" xfId="18795"/>
    <cellStyle name="Normal 5 3 2 3 7 3 2" xfId="47530"/>
    <cellStyle name="Normal 5 3 2 3 7 4" xfId="33206"/>
    <cellStyle name="Normal 5 3 2 3 8" xfId="7978"/>
    <cellStyle name="Normal 5 3 2 3 8 2" xfId="22376"/>
    <cellStyle name="Normal 5 3 2 3 8 2 2" xfId="51111"/>
    <cellStyle name="Normal 5 3 2 3 8 3" xfId="36787"/>
    <cellStyle name="Normal 5 3 2 3 9" xfId="15213"/>
    <cellStyle name="Normal 5 3 2 3 9 2" xfId="43949"/>
    <cellStyle name="Normal 5 3 2 4" xfId="568"/>
    <cellStyle name="Normal 5 3 2 4 2" xfId="851"/>
    <cellStyle name="Normal 5 3 2 4 2 2" xfId="1298"/>
    <cellStyle name="Normal 5 3 2 4 2 2 2" xfId="2281"/>
    <cellStyle name="Normal 5 3 2 4 2 2 2 2" xfId="4073"/>
    <cellStyle name="Normal 5 3 2 4 2 2 2 2 2" xfId="7732"/>
    <cellStyle name="Normal 5 3 2 4 2 2 2 2 2 2" xfId="14992"/>
    <cellStyle name="Normal 5 3 2 4 2 2 2 2 2 2 2" xfId="29370"/>
    <cellStyle name="Normal 5 3 2 4 2 2 2 2 2 2 2 2" xfId="58104"/>
    <cellStyle name="Normal 5 3 2 4 2 2 2 2 2 2 3" xfId="43780"/>
    <cellStyle name="Normal 5 3 2 4 2 2 2 2 2 3" xfId="22207"/>
    <cellStyle name="Normal 5 3 2 4 2 2 2 2 2 3 2" xfId="50942"/>
    <cellStyle name="Normal 5 3 2 4 2 2 2 2 2 4" xfId="36618"/>
    <cellStyle name="Normal 5 3 2 4 2 2 2 2 3" xfId="11405"/>
    <cellStyle name="Normal 5 3 2 4 2 2 2 2 3 2" xfId="25788"/>
    <cellStyle name="Normal 5 3 2 4 2 2 2 2 3 2 2" xfId="54523"/>
    <cellStyle name="Normal 5 3 2 4 2 2 2 2 3 3" xfId="40199"/>
    <cellStyle name="Normal 5 3 2 4 2 2 2 2 4" xfId="18625"/>
    <cellStyle name="Normal 5 3 2 4 2 2 2 2 4 2" xfId="47361"/>
    <cellStyle name="Normal 5 3 2 4 2 2 2 2 5" xfId="33037"/>
    <cellStyle name="Normal 5 3 2 4 2 2 2 3" xfId="5942"/>
    <cellStyle name="Normal 5 3 2 4 2 2 2 3 2" xfId="13202"/>
    <cellStyle name="Normal 5 3 2 4 2 2 2 3 2 2" xfId="27580"/>
    <cellStyle name="Normal 5 3 2 4 2 2 2 3 2 2 2" xfId="56314"/>
    <cellStyle name="Normal 5 3 2 4 2 2 2 3 2 3" xfId="41990"/>
    <cellStyle name="Normal 5 3 2 4 2 2 2 3 3" xfId="20417"/>
    <cellStyle name="Normal 5 3 2 4 2 2 2 3 3 2" xfId="49152"/>
    <cellStyle name="Normal 5 3 2 4 2 2 2 3 4" xfId="34828"/>
    <cellStyle name="Normal 5 3 2 4 2 2 2 4" xfId="9615"/>
    <cellStyle name="Normal 5 3 2 4 2 2 2 4 2" xfId="23998"/>
    <cellStyle name="Normal 5 3 2 4 2 2 2 4 2 2" xfId="52733"/>
    <cellStyle name="Normal 5 3 2 4 2 2 2 4 3" xfId="38409"/>
    <cellStyle name="Normal 5 3 2 4 2 2 2 5" xfId="16835"/>
    <cellStyle name="Normal 5 3 2 4 2 2 2 5 2" xfId="45571"/>
    <cellStyle name="Normal 5 3 2 4 2 2 2 6" xfId="31247"/>
    <cellStyle name="Normal 5 3 2 4 2 2 3" xfId="3177"/>
    <cellStyle name="Normal 5 3 2 4 2 2 3 2" xfId="6837"/>
    <cellStyle name="Normal 5 3 2 4 2 2 3 2 2" xfId="14097"/>
    <cellStyle name="Normal 5 3 2 4 2 2 3 2 2 2" xfId="28475"/>
    <cellStyle name="Normal 5 3 2 4 2 2 3 2 2 2 2" xfId="57209"/>
    <cellStyle name="Normal 5 3 2 4 2 2 3 2 2 3" xfId="42885"/>
    <cellStyle name="Normal 5 3 2 4 2 2 3 2 3" xfId="21312"/>
    <cellStyle name="Normal 5 3 2 4 2 2 3 2 3 2" xfId="50047"/>
    <cellStyle name="Normal 5 3 2 4 2 2 3 2 4" xfId="35723"/>
    <cellStyle name="Normal 5 3 2 4 2 2 3 3" xfId="10510"/>
    <cellStyle name="Normal 5 3 2 4 2 2 3 3 2" xfId="24893"/>
    <cellStyle name="Normal 5 3 2 4 2 2 3 3 2 2" xfId="53628"/>
    <cellStyle name="Normal 5 3 2 4 2 2 3 3 3" xfId="39304"/>
    <cellStyle name="Normal 5 3 2 4 2 2 3 4" xfId="17730"/>
    <cellStyle name="Normal 5 3 2 4 2 2 3 4 2" xfId="46466"/>
    <cellStyle name="Normal 5 3 2 4 2 2 3 5" xfId="32142"/>
    <cellStyle name="Normal 5 3 2 4 2 2 4" xfId="5042"/>
    <cellStyle name="Normal 5 3 2 4 2 2 4 2" xfId="12307"/>
    <cellStyle name="Normal 5 3 2 4 2 2 4 2 2" xfId="26685"/>
    <cellStyle name="Normal 5 3 2 4 2 2 4 2 2 2" xfId="55419"/>
    <cellStyle name="Normal 5 3 2 4 2 2 4 2 3" xfId="41095"/>
    <cellStyle name="Normal 5 3 2 4 2 2 4 3" xfId="19522"/>
    <cellStyle name="Normal 5 3 2 4 2 2 4 3 2" xfId="48257"/>
    <cellStyle name="Normal 5 3 2 4 2 2 4 4" xfId="33933"/>
    <cellStyle name="Normal 5 3 2 4 2 2 5" xfId="8714"/>
    <cellStyle name="Normal 5 3 2 4 2 2 5 2" xfId="23103"/>
    <cellStyle name="Normal 5 3 2 4 2 2 5 2 2" xfId="51838"/>
    <cellStyle name="Normal 5 3 2 4 2 2 5 3" xfId="37514"/>
    <cellStyle name="Normal 5 3 2 4 2 2 6" xfId="15940"/>
    <cellStyle name="Normal 5 3 2 4 2 2 6 2" xfId="44676"/>
    <cellStyle name="Normal 5 3 2 4 2 2 7" xfId="30352"/>
    <cellStyle name="Normal 5 3 2 4 2 3" xfId="1834"/>
    <cellStyle name="Normal 5 3 2 4 2 3 2" xfId="3626"/>
    <cellStyle name="Normal 5 3 2 4 2 3 2 2" xfId="7285"/>
    <cellStyle name="Normal 5 3 2 4 2 3 2 2 2" xfId="14545"/>
    <cellStyle name="Normal 5 3 2 4 2 3 2 2 2 2" xfId="28923"/>
    <cellStyle name="Normal 5 3 2 4 2 3 2 2 2 2 2" xfId="57657"/>
    <cellStyle name="Normal 5 3 2 4 2 3 2 2 2 3" xfId="43333"/>
    <cellStyle name="Normal 5 3 2 4 2 3 2 2 3" xfId="21760"/>
    <cellStyle name="Normal 5 3 2 4 2 3 2 2 3 2" xfId="50495"/>
    <cellStyle name="Normal 5 3 2 4 2 3 2 2 4" xfId="36171"/>
    <cellStyle name="Normal 5 3 2 4 2 3 2 3" xfId="10958"/>
    <cellStyle name="Normal 5 3 2 4 2 3 2 3 2" xfId="25341"/>
    <cellStyle name="Normal 5 3 2 4 2 3 2 3 2 2" xfId="54076"/>
    <cellStyle name="Normal 5 3 2 4 2 3 2 3 3" xfId="39752"/>
    <cellStyle name="Normal 5 3 2 4 2 3 2 4" xfId="18178"/>
    <cellStyle name="Normal 5 3 2 4 2 3 2 4 2" xfId="46914"/>
    <cellStyle name="Normal 5 3 2 4 2 3 2 5" xfId="32590"/>
    <cellStyle name="Normal 5 3 2 4 2 3 3" xfId="5495"/>
    <cellStyle name="Normal 5 3 2 4 2 3 3 2" xfId="12755"/>
    <cellStyle name="Normal 5 3 2 4 2 3 3 2 2" xfId="27133"/>
    <cellStyle name="Normal 5 3 2 4 2 3 3 2 2 2" xfId="55867"/>
    <cellStyle name="Normal 5 3 2 4 2 3 3 2 3" xfId="41543"/>
    <cellStyle name="Normal 5 3 2 4 2 3 3 3" xfId="19970"/>
    <cellStyle name="Normal 5 3 2 4 2 3 3 3 2" xfId="48705"/>
    <cellStyle name="Normal 5 3 2 4 2 3 3 4" xfId="34381"/>
    <cellStyle name="Normal 5 3 2 4 2 3 4" xfId="9168"/>
    <cellStyle name="Normal 5 3 2 4 2 3 4 2" xfId="23551"/>
    <cellStyle name="Normal 5 3 2 4 2 3 4 2 2" xfId="52286"/>
    <cellStyle name="Normal 5 3 2 4 2 3 4 3" xfId="37962"/>
    <cellStyle name="Normal 5 3 2 4 2 3 5" xfId="16388"/>
    <cellStyle name="Normal 5 3 2 4 2 3 5 2" xfId="45124"/>
    <cellStyle name="Normal 5 3 2 4 2 3 6" xfId="30800"/>
    <cellStyle name="Normal 5 3 2 4 2 4" xfId="2730"/>
    <cellStyle name="Normal 5 3 2 4 2 4 2" xfId="6390"/>
    <cellStyle name="Normal 5 3 2 4 2 4 2 2" xfId="13650"/>
    <cellStyle name="Normal 5 3 2 4 2 4 2 2 2" xfId="28028"/>
    <cellStyle name="Normal 5 3 2 4 2 4 2 2 2 2" xfId="56762"/>
    <cellStyle name="Normal 5 3 2 4 2 4 2 2 3" xfId="42438"/>
    <cellStyle name="Normal 5 3 2 4 2 4 2 3" xfId="20865"/>
    <cellStyle name="Normal 5 3 2 4 2 4 2 3 2" xfId="49600"/>
    <cellStyle name="Normal 5 3 2 4 2 4 2 4" xfId="35276"/>
    <cellStyle name="Normal 5 3 2 4 2 4 3" xfId="10063"/>
    <cellStyle name="Normal 5 3 2 4 2 4 3 2" xfId="24446"/>
    <cellStyle name="Normal 5 3 2 4 2 4 3 2 2" xfId="53181"/>
    <cellStyle name="Normal 5 3 2 4 2 4 3 3" xfId="38857"/>
    <cellStyle name="Normal 5 3 2 4 2 4 4" xfId="17283"/>
    <cellStyle name="Normal 5 3 2 4 2 4 4 2" xfId="46019"/>
    <cellStyle name="Normal 5 3 2 4 2 4 5" xfId="31695"/>
    <cellStyle name="Normal 5 3 2 4 2 5" xfId="4595"/>
    <cellStyle name="Normal 5 3 2 4 2 5 2" xfId="11860"/>
    <cellStyle name="Normal 5 3 2 4 2 5 2 2" xfId="26238"/>
    <cellStyle name="Normal 5 3 2 4 2 5 2 2 2" xfId="54972"/>
    <cellStyle name="Normal 5 3 2 4 2 5 2 3" xfId="40648"/>
    <cellStyle name="Normal 5 3 2 4 2 5 3" xfId="19075"/>
    <cellStyle name="Normal 5 3 2 4 2 5 3 2" xfId="47810"/>
    <cellStyle name="Normal 5 3 2 4 2 5 4" xfId="33486"/>
    <cellStyle name="Normal 5 3 2 4 2 6" xfId="8267"/>
    <cellStyle name="Normal 5 3 2 4 2 6 2" xfId="22656"/>
    <cellStyle name="Normal 5 3 2 4 2 6 2 2" xfId="51391"/>
    <cellStyle name="Normal 5 3 2 4 2 6 3" xfId="37067"/>
    <cellStyle name="Normal 5 3 2 4 2 7" xfId="15493"/>
    <cellStyle name="Normal 5 3 2 4 2 7 2" xfId="44229"/>
    <cellStyle name="Normal 5 3 2 4 2 8" xfId="29905"/>
    <cellStyle name="Normal 5 3 2 4 3" xfId="1074"/>
    <cellStyle name="Normal 5 3 2 4 3 2" xfId="2057"/>
    <cellStyle name="Normal 5 3 2 4 3 2 2" xfId="3849"/>
    <cellStyle name="Normal 5 3 2 4 3 2 2 2" xfId="7508"/>
    <cellStyle name="Normal 5 3 2 4 3 2 2 2 2" xfId="14768"/>
    <cellStyle name="Normal 5 3 2 4 3 2 2 2 2 2" xfId="29146"/>
    <cellStyle name="Normal 5 3 2 4 3 2 2 2 2 2 2" xfId="57880"/>
    <cellStyle name="Normal 5 3 2 4 3 2 2 2 2 3" xfId="43556"/>
    <cellStyle name="Normal 5 3 2 4 3 2 2 2 3" xfId="21983"/>
    <cellStyle name="Normal 5 3 2 4 3 2 2 2 3 2" xfId="50718"/>
    <cellStyle name="Normal 5 3 2 4 3 2 2 2 4" xfId="36394"/>
    <cellStyle name="Normal 5 3 2 4 3 2 2 3" xfId="11181"/>
    <cellStyle name="Normal 5 3 2 4 3 2 2 3 2" xfId="25564"/>
    <cellStyle name="Normal 5 3 2 4 3 2 2 3 2 2" xfId="54299"/>
    <cellStyle name="Normal 5 3 2 4 3 2 2 3 3" xfId="39975"/>
    <cellStyle name="Normal 5 3 2 4 3 2 2 4" xfId="18401"/>
    <cellStyle name="Normal 5 3 2 4 3 2 2 4 2" xfId="47137"/>
    <cellStyle name="Normal 5 3 2 4 3 2 2 5" xfId="32813"/>
    <cellStyle name="Normal 5 3 2 4 3 2 3" xfId="5718"/>
    <cellStyle name="Normal 5 3 2 4 3 2 3 2" xfId="12978"/>
    <cellStyle name="Normal 5 3 2 4 3 2 3 2 2" xfId="27356"/>
    <cellStyle name="Normal 5 3 2 4 3 2 3 2 2 2" xfId="56090"/>
    <cellStyle name="Normal 5 3 2 4 3 2 3 2 3" xfId="41766"/>
    <cellStyle name="Normal 5 3 2 4 3 2 3 3" xfId="20193"/>
    <cellStyle name="Normal 5 3 2 4 3 2 3 3 2" xfId="48928"/>
    <cellStyle name="Normal 5 3 2 4 3 2 3 4" xfId="34604"/>
    <cellStyle name="Normal 5 3 2 4 3 2 4" xfId="9391"/>
    <cellStyle name="Normal 5 3 2 4 3 2 4 2" xfId="23774"/>
    <cellStyle name="Normal 5 3 2 4 3 2 4 2 2" xfId="52509"/>
    <cellStyle name="Normal 5 3 2 4 3 2 4 3" xfId="38185"/>
    <cellStyle name="Normal 5 3 2 4 3 2 5" xfId="16611"/>
    <cellStyle name="Normal 5 3 2 4 3 2 5 2" xfId="45347"/>
    <cellStyle name="Normal 5 3 2 4 3 2 6" xfId="31023"/>
    <cellStyle name="Normal 5 3 2 4 3 3" xfId="2953"/>
    <cellStyle name="Normal 5 3 2 4 3 3 2" xfId="6613"/>
    <cellStyle name="Normal 5 3 2 4 3 3 2 2" xfId="13873"/>
    <cellStyle name="Normal 5 3 2 4 3 3 2 2 2" xfId="28251"/>
    <cellStyle name="Normal 5 3 2 4 3 3 2 2 2 2" xfId="56985"/>
    <cellStyle name="Normal 5 3 2 4 3 3 2 2 3" xfId="42661"/>
    <cellStyle name="Normal 5 3 2 4 3 3 2 3" xfId="21088"/>
    <cellStyle name="Normal 5 3 2 4 3 3 2 3 2" xfId="49823"/>
    <cellStyle name="Normal 5 3 2 4 3 3 2 4" xfId="35499"/>
    <cellStyle name="Normal 5 3 2 4 3 3 3" xfId="10286"/>
    <cellStyle name="Normal 5 3 2 4 3 3 3 2" xfId="24669"/>
    <cellStyle name="Normal 5 3 2 4 3 3 3 2 2" xfId="53404"/>
    <cellStyle name="Normal 5 3 2 4 3 3 3 3" xfId="39080"/>
    <cellStyle name="Normal 5 3 2 4 3 3 4" xfId="17506"/>
    <cellStyle name="Normal 5 3 2 4 3 3 4 2" xfId="46242"/>
    <cellStyle name="Normal 5 3 2 4 3 3 5" xfId="31918"/>
    <cellStyle name="Normal 5 3 2 4 3 4" xfId="4818"/>
    <cellStyle name="Normal 5 3 2 4 3 4 2" xfId="12083"/>
    <cellStyle name="Normal 5 3 2 4 3 4 2 2" xfId="26461"/>
    <cellStyle name="Normal 5 3 2 4 3 4 2 2 2" xfId="55195"/>
    <cellStyle name="Normal 5 3 2 4 3 4 2 3" xfId="40871"/>
    <cellStyle name="Normal 5 3 2 4 3 4 3" xfId="19298"/>
    <cellStyle name="Normal 5 3 2 4 3 4 3 2" xfId="48033"/>
    <cellStyle name="Normal 5 3 2 4 3 4 4" xfId="33709"/>
    <cellStyle name="Normal 5 3 2 4 3 5" xfId="8490"/>
    <cellStyle name="Normal 5 3 2 4 3 5 2" xfId="22879"/>
    <cellStyle name="Normal 5 3 2 4 3 5 2 2" xfId="51614"/>
    <cellStyle name="Normal 5 3 2 4 3 5 3" xfId="37290"/>
    <cellStyle name="Normal 5 3 2 4 3 6" xfId="15716"/>
    <cellStyle name="Normal 5 3 2 4 3 6 2" xfId="44452"/>
    <cellStyle name="Normal 5 3 2 4 3 7" xfId="30128"/>
    <cellStyle name="Normal 5 3 2 4 4" xfId="1605"/>
    <cellStyle name="Normal 5 3 2 4 4 2" xfId="3402"/>
    <cellStyle name="Normal 5 3 2 4 4 2 2" xfId="7061"/>
    <cellStyle name="Normal 5 3 2 4 4 2 2 2" xfId="14321"/>
    <cellStyle name="Normal 5 3 2 4 4 2 2 2 2" xfId="28699"/>
    <cellStyle name="Normal 5 3 2 4 4 2 2 2 2 2" xfId="57433"/>
    <cellStyle name="Normal 5 3 2 4 4 2 2 2 3" xfId="43109"/>
    <cellStyle name="Normal 5 3 2 4 4 2 2 3" xfId="21536"/>
    <cellStyle name="Normal 5 3 2 4 4 2 2 3 2" xfId="50271"/>
    <cellStyle name="Normal 5 3 2 4 4 2 2 4" xfId="35947"/>
    <cellStyle name="Normal 5 3 2 4 4 2 3" xfId="10734"/>
    <cellStyle name="Normal 5 3 2 4 4 2 3 2" xfId="25117"/>
    <cellStyle name="Normal 5 3 2 4 4 2 3 2 2" xfId="53852"/>
    <cellStyle name="Normal 5 3 2 4 4 2 3 3" xfId="39528"/>
    <cellStyle name="Normal 5 3 2 4 4 2 4" xfId="17954"/>
    <cellStyle name="Normal 5 3 2 4 4 2 4 2" xfId="46690"/>
    <cellStyle name="Normal 5 3 2 4 4 2 5" xfId="32366"/>
    <cellStyle name="Normal 5 3 2 4 4 3" xfId="5271"/>
    <cellStyle name="Normal 5 3 2 4 4 3 2" xfId="12531"/>
    <cellStyle name="Normal 5 3 2 4 4 3 2 2" xfId="26909"/>
    <cellStyle name="Normal 5 3 2 4 4 3 2 2 2" xfId="55643"/>
    <cellStyle name="Normal 5 3 2 4 4 3 2 3" xfId="41319"/>
    <cellStyle name="Normal 5 3 2 4 4 3 3" xfId="19746"/>
    <cellStyle name="Normal 5 3 2 4 4 3 3 2" xfId="48481"/>
    <cellStyle name="Normal 5 3 2 4 4 3 4" xfId="34157"/>
    <cellStyle name="Normal 5 3 2 4 4 4" xfId="8944"/>
    <cellStyle name="Normal 5 3 2 4 4 4 2" xfId="23327"/>
    <cellStyle name="Normal 5 3 2 4 4 4 2 2" xfId="52062"/>
    <cellStyle name="Normal 5 3 2 4 4 4 3" xfId="37738"/>
    <cellStyle name="Normal 5 3 2 4 4 5" xfId="16164"/>
    <cellStyle name="Normal 5 3 2 4 4 5 2" xfId="44900"/>
    <cellStyle name="Normal 5 3 2 4 4 6" xfId="30576"/>
    <cellStyle name="Normal 5 3 2 4 5" xfId="2506"/>
    <cellStyle name="Normal 5 3 2 4 5 2" xfId="6166"/>
    <cellStyle name="Normal 5 3 2 4 5 2 2" xfId="13426"/>
    <cellStyle name="Normal 5 3 2 4 5 2 2 2" xfId="27804"/>
    <cellStyle name="Normal 5 3 2 4 5 2 2 2 2" xfId="56538"/>
    <cellStyle name="Normal 5 3 2 4 5 2 2 3" xfId="42214"/>
    <cellStyle name="Normal 5 3 2 4 5 2 3" xfId="20641"/>
    <cellStyle name="Normal 5 3 2 4 5 2 3 2" xfId="49376"/>
    <cellStyle name="Normal 5 3 2 4 5 2 4" xfId="35052"/>
    <cellStyle name="Normal 5 3 2 4 5 3" xfId="9839"/>
    <cellStyle name="Normal 5 3 2 4 5 3 2" xfId="24222"/>
    <cellStyle name="Normal 5 3 2 4 5 3 2 2" xfId="52957"/>
    <cellStyle name="Normal 5 3 2 4 5 3 3" xfId="38633"/>
    <cellStyle name="Normal 5 3 2 4 5 4" xfId="17059"/>
    <cellStyle name="Normal 5 3 2 4 5 4 2" xfId="45795"/>
    <cellStyle name="Normal 5 3 2 4 5 5" xfId="31471"/>
    <cellStyle name="Normal 5 3 2 4 6" xfId="4369"/>
    <cellStyle name="Normal 5 3 2 4 6 2" xfId="11636"/>
    <cellStyle name="Normal 5 3 2 4 6 2 2" xfId="26014"/>
    <cellStyle name="Normal 5 3 2 4 6 2 2 2" xfId="54748"/>
    <cellStyle name="Normal 5 3 2 4 6 2 3" xfId="40424"/>
    <cellStyle name="Normal 5 3 2 4 6 3" xfId="18851"/>
    <cellStyle name="Normal 5 3 2 4 6 3 2" xfId="47586"/>
    <cellStyle name="Normal 5 3 2 4 6 4" xfId="33262"/>
    <cellStyle name="Normal 5 3 2 4 7" xfId="8039"/>
    <cellStyle name="Normal 5 3 2 4 7 2" xfId="22432"/>
    <cellStyle name="Normal 5 3 2 4 7 2 2" xfId="51167"/>
    <cellStyle name="Normal 5 3 2 4 7 3" xfId="36843"/>
    <cellStyle name="Normal 5 3 2 4 8" xfId="15269"/>
    <cellStyle name="Normal 5 3 2 4 8 2" xfId="44005"/>
    <cellStyle name="Normal 5 3 2 4 9" xfId="29681"/>
    <cellStyle name="Normal 5 3 2 5" xfId="735"/>
    <cellStyle name="Normal 5 3 2 5 2" xfId="1186"/>
    <cellStyle name="Normal 5 3 2 5 2 2" xfId="2169"/>
    <cellStyle name="Normal 5 3 2 5 2 2 2" xfId="3961"/>
    <cellStyle name="Normal 5 3 2 5 2 2 2 2" xfId="7620"/>
    <cellStyle name="Normal 5 3 2 5 2 2 2 2 2" xfId="14880"/>
    <cellStyle name="Normal 5 3 2 5 2 2 2 2 2 2" xfId="29258"/>
    <cellStyle name="Normal 5 3 2 5 2 2 2 2 2 2 2" xfId="57992"/>
    <cellStyle name="Normal 5 3 2 5 2 2 2 2 2 3" xfId="43668"/>
    <cellStyle name="Normal 5 3 2 5 2 2 2 2 3" xfId="22095"/>
    <cellStyle name="Normal 5 3 2 5 2 2 2 2 3 2" xfId="50830"/>
    <cellStyle name="Normal 5 3 2 5 2 2 2 2 4" xfId="36506"/>
    <cellStyle name="Normal 5 3 2 5 2 2 2 3" xfId="11293"/>
    <cellStyle name="Normal 5 3 2 5 2 2 2 3 2" xfId="25676"/>
    <cellStyle name="Normal 5 3 2 5 2 2 2 3 2 2" xfId="54411"/>
    <cellStyle name="Normal 5 3 2 5 2 2 2 3 3" xfId="40087"/>
    <cellStyle name="Normal 5 3 2 5 2 2 2 4" xfId="18513"/>
    <cellStyle name="Normal 5 3 2 5 2 2 2 4 2" xfId="47249"/>
    <cellStyle name="Normal 5 3 2 5 2 2 2 5" xfId="32925"/>
    <cellStyle name="Normal 5 3 2 5 2 2 3" xfId="5830"/>
    <cellStyle name="Normal 5 3 2 5 2 2 3 2" xfId="13090"/>
    <cellStyle name="Normal 5 3 2 5 2 2 3 2 2" xfId="27468"/>
    <cellStyle name="Normal 5 3 2 5 2 2 3 2 2 2" xfId="56202"/>
    <cellStyle name="Normal 5 3 2 5 2 2 3 2 3" xfId="41878"/>
    <cellStyle name="Normal 5 3 2 5 2 2 3 3" xfId="20305"/>
    <cellStyle name="Normal 5 3 2 5 2 2 3 3 2" xfId="49040"/>
    <cellStyle name="Normal 5 3 2 5 2 2 3 4" xfId="34716"/>
    <cellStyle name="Normal 5 3 2 5 2 2 4" xfId="9503"/>
    <cellStyle name="Normal 5 3 2 5 2 2 4 2" xfId="23886"/>
    <cellStyle name="Normal 5 3 2 5 2 2 4 2 2" xfId="52621"/>
    <cellStyle name="Normal 5 3 2 5 2 2 4 3" xfId="38297"/>
    <cellStyle name="Normal 5 3 2 5 2 2 5" xfId="16723"/>
    <cellStyle name="Normal 5 3 2 5 2 2 5 2" xfId="45459"/>
    <cellStyle name="Normal 5 3 2 5 2 2 6" xfId="31135"/>
    <cellStyle name="Normal 5 3 2 5 2 3" xfId="3065"/>
    <cellStyle name="Normal 5 3 2 5 2 3 2" xfId="6725"/>
    <cellStyle name="Normal 5 3 2 5 2 3 2 2" xfId="13985"/>
    <cellStyle name="Normal 5 3 2 5 2 3 2 2 2" xfId="28363"/>
    <cellStyle name="Normal 5 3 2 5 2 3 2 2 2 2" xfId="57097"/>
    <cellStyle name="Normal 5 3 2 5 2 3 2 2 3" xfId="42773"/>
    <cellStyle name="Normal 5 3 2 5 2 3 2 3" xfId="21200"/>
    <cellStyle name="Normal 5 3 2 5 2 3 2 3 2" xfId="49935"/>
    <cellStyle name="Normal 5 3 2 5 2 3 2 4" xfId="35611"/>
    <cellStyle name="Normal 5 3 2 5 2 3 3" xfId="10398"/>
    <cellStyle name="Normal 5 3 2 5 2 3 3 2" xfId="24781"/>
    <cellStyle name="Normal 5 3 2 5 2 3 3 2 2" xfId="53516"/>
    <cellStyle name="Normal 5 3 2 5 2 3 3 3" xfId="39192"/>
    <cellStyle name="Normal 5 3 2 5 2 3 4" xfId="17618"/>
    <cellStyle name="Normal 5 3 2 5 2 3 4 2" xfId="46354"/>
    <cellStyle name="Normal 5 3 2 5 2 3 5" xfId="32030"/>
    <cellStyle name="Normal 5 3 2 5 2 4" xfId="4930"/>
    <cellStyle name="Normal 5 3 2 5 2 4 2" xfId="12195"/>
    <cellStyle name="Normal 5 3 2 5 2 4 2 2" xfId="26573"/>
    <cellStyle name="Normal 5 3 2 5 2 4 2 2 2" xfId="55307"/>
    <cellStyle name="Normal 5 3 2 5 2 4 2 3" xfId="40983"/>
    <cellStyle name="Normal 5 3 2 5 2 4 3" xfId="19410"/>
    <cellStyle name="Normal 5 3 2 5 2 4 3 2" xfId="48145"/>
    <cellStyle name="Normal 5 3 2 5 2 4 4" xfId="33821"/>
    <cellStyle name="Normal 5 3 2 5 2 5" xfId="8602"/>
    <cellStyle name="Normal 5 3 2 5 2 5 2" xfId="22991"/>
    <cellStyle name="Normal 5 3 2 5 2 5 2 2" xfId="51726"/>
    <cellStyle name="Normal 5 3 2 5 2 5 3" xfId="37402"/>
    <cellStyle name="Normal 5 3 2 5 2 6" xfId="15828"/>
    <cellStyle name="Normal 5 3 2 5 2 6 2" xfId="44564"/>
    <cellStyle name="Normal 5 3 2 5 2 7" xfId="30240"/>
    <cellStyle name="Normal 5 3 2 5 3" xfId="1722"/>
    <cellStyle name="Normal 5 3 2 5 3 2" xfId="3514"/>
    <cellStyle name="Normal 5 3 2 5 3 2 2" xfId="7173"/>
    <cellStyle name="Normal 5 3 2 5 3 2 2 2" xfId="14433"/>
    <cellStyle name="Normal 5 3 2 5 3 2 2 2 2" xfId="28811"/>
    <cellStyle name="Normal 5 3 2 5 3 2 2 2 2 2" xfId="57545"/>
    <cellStyle name="Normal 5 3 2 5 3 2 2 2 3" xfId="43221"/>
    <cellStyle name="Normal 5 3 2 5 3 2 2 3" xfId="21648"/>
    <cellStyle name="Normal 5 3 2 5 3 2 2 3 2" xfId="50383"/>
    <cellStyle name="Normal 5 3 2 5 3 2 2 4" xfId="36059"/>
    <cellStyle name="Normal 5 3 2 5 3 2 3" xfId="10846"/>
    <cellStyle name="Normal 5 3 2 5 3 2 3 2" xfId="25229"/>
    <cellStyle name="Normal 5 3 2 5 3 2 3 2 2" xfId="53964"/>
    <cellStyle name="Normal 5 3 2 5 3 2 3 3" xfId="39640"/>
    <cellStyle name="Normal 5 3 2 5 3 2 4" xfId="18066"/>
    <cellStyle name="Normal 5 3 2 5 3 2 4 2" xfId="46802"/>
    <cellStyle name="Normal 5 3 2 5 3 2 5" xfId="32478"/>
    <cellStyle name="Normal 5 3 2 5 3 3" xfId="5383"/>
    <cellStyle name="Normal 5 3 2 5 3 3 2" xfId="12643"/>
    <cellStyle name="Normal 5 3 2 5 3 3 2 2" xfId="27021"/>
    <cellStyle name="Normal 5 3 2 5 3 3 2 2 2" xfId="55755"/>
    <cellStyle name="Normal 5 3 2 5 3 3 2 3" xfId="41431"/>
    <cellStyle name="Normal 5 3 2 5 3 3 3" xfId="19858"/>
    <cellStyle name="Normal 5 3 2 5 3 3 3 2" xfId="48593"/>
    <cellStyle name="Normal 5 3 2 5 3 3 4" xfId="34269"/>
    <cellStyle name="Normal 5 3 2 5 3 4" xfId="9056"/>
    <cellStyle name="Normal 5 3 2 5 3 4 2" xfId="23439"/>
    <cellStyle name="Normal 5 3 2 5 3 4 2 2" xfId="52174"/>
    <cellStyle name="Normal 5 3 2 5 3 4 3" xfId="37850"/>
    <cellStyle name="Normal 5 3 2 5 3 5" xfId="16276"/>
    <cellStyle name="Normal 5 3 2 5 3 5 2" xfId="45012"/>
    <cellStyle name="Normal 5 3 2 5 3 6" xfId="30688"/>
    <cellStyle name="Normal 5 3 2 5 4" xfId="2618"/>
    <cellStyle name="Normal 5 3 2 5 4 2" xfId="6278"/>
    <cellStyle name="Normal 5 3 2 5 4 2 2" xfId="13538"/>
    <cellStyle name="Normal 5 3 2 5 4 2 2 2" xfId="27916"/>
    <cellStyle name="Normal 5 3 2 5 4 2 2 2 2" xfId="56650"/>
    <cellStyle name="Normal 5 3 2 5 4 2 2 3" xfId="42326"/>
    <cellStyle name="Normal 5 3 2 5 4 2 3" xfId="20753"/>
    <cellStyle name="Normal 5 3 2 5 4 2 3 2" xfId="49488"/>
    <cellStyle name="Normal 5 3 2 5 4 2 4" xfId="35164"/>
    <cellStyle name="Normal 5 3 2 5 4 3" xfId="9951"/>
    <cellStyle name="Normal 5 3 2 5 4 3 2" xfId="24334"/>
    <cellStyle name="Normal 5 3 2 5 4 3 2 2" xfId="53069"/>
    <cellStyle name="Normal 5 3 2 5 4 3 3" xfId="38745"/>
    <cellStyle name="Normal 5 3 2 5 4 4" xfId="17171"/>
    <cellStyle name="Normal 5 3 2 5 4 4 2" xfId="45907"/>
    <cellStyle name="Normal 5 3 2 5 4 5" xfId="31583"/>
    <cellStyle name="Normal 5 3 2 5 5" xfId="4482"/>
    <cellStyle name="Normal 5 3 2 5 5 2" xfId="11748"/>
    <cellStyle name="Normal 5 3 2 5 5 2 2" xfId="26126"/>
    <cellStyle name="Normal 5 3 2 5 5 2 2 2" xfId="54860"/>
    <cellStyle name="Normal 5 3 2 5 5 2 3" xfId="40536"/>
    <cellStyle name="Normal 5 3 2 5 5 3" xfId="18963"/>
    <cellStyle name="Normal 5 3 2 5 5 3 2" xfId="47698"/>
    <cellStyle name="Normal 5 3 2 5 5 4" xfId="33374"/>
    <cellStyle name="Normal 5 3 2 5 6" xfId="8155"/>
    <cellStyle name="Normal 5 3 2 5 6 2" xfId="22544"/>
    <cellStyle name="Normal 5 3 2 5 6 2 2" xfId="51279"/>
    <cellStyle name="Normal 5 3 2 5 6 3" xfId="36955"/>
    <cellStyle name="Normal 5 3 2 5 7" xfId="15381"/>
    <cellStyle name="Normal 5 3 2 5 7 2" xfId="44117"/>
    <cellStyle name="Normal 5 3 2 5 8" xfId="29793"/>
    <cellStyle name="Normal 5 3 2 6" xfId="962"/>
    <cellStyle name="Normal 5 3 2 6 2" xfId="1945"/>
    <cellStyle name="Normal 5 3 2 6 2 2" xfId="3737"/>
    <cellStyle name="Normal 5 3 2 6 2 2 2" xfId="7396"/>
    <cellStyle name="Normal 5 3 2 6 2 2 2 2" xfId="14656"/>
    <cellStyle name="Normal 5 3 2 6 2 2 2 2 2" xfId="29034"/>
    <cellStyle name="Normal 5 3 2 6 2 2 2 2 2 2" xfId="57768"/>
    <cellStyle name="Normal 5 3 2 6 2 2 2 2 3" xfId="43444"/>
    <cellStyle name="Normal 5 3 2 6 2 2 2 3" xfId="21871"/>
    <cellStyle name="Normal 5 3 2 6 2 2 2 3 2" xfId="50606"/>
    <cellStyle name="Normal 5 3 2 6 2 2 2 4" xfId="36282"/>
    <cellStyle name="Normal 5 3 2 6 2 2 3" xfId="11069"/>
    <cellStyle name="Normal 5 3 2 6 2 2 3 2" xfId="25452"/>
    <cellStyle name="Normal 5 3 2 6 2 2 3 2 2" xfId="54187"/>
    <cellStyle name="Normal 5 3 2 6 2 2 3 3" xfId="39863"/>
    <cellStyle name="Normal 5 3 2 6 2 2 4" xfId="18289"/>
    <cellStyle name="Normal 5 3 2 6 2 2 4 2" xfId="47025"/>
    <cellStyle name="Normal 5 3 2 6 2 2 5" xfId="32701"/>
    <cellStyle name="Normal 5 3 2 6 2 3" xfId="5606"/>
    <cellStyle name="Normal 5 3 2 6 2 3 2" xfId="12866"/>
    <cellStyle name="Normal 5 3 2 6 2 3 2 2" xfId="27244"/>
    <cellStyle name="Normal 5 3 2 6 2 3 2 2 2" xfId="55978"/>
    <cellStyle name="Normal 5 3 2 6 2 3 2 3" xfId="41654"/>
    <cellStyle name="Normal 5 3 2 6 2 3 3" xfId="20081"/>
    <cellStyle name="Normal 5 3 2 6 2 3 3 2" xfId="48816"/>
    <cellStyle name="Normal 5 3 2 6 2 3 4" xfId="34492"/>
    <cellStyle name="Normal 5 3 2 6 2 4" xfId="9279"/>
    <cellStyle name="Normal 5 3 2 6 2 4 2" xfId="23662"/>
    <cellStyle name="Normal 5 3 2 6 2 4 2 2" xfId="52397"/>
    <cellStyle name="Normal 5 3 2 6 2 4 3" xfId="38073"/>
    <cellStyle name="Normal 5 3 2 6 2 5" xfId="16499"/>
    <cellStyle name="Normal 5 3 2 6 2 5 2" xfId="45235"/>
    <cellStyle name="Normal 5 3 2 6 2 6" xfId="30911"/>
    <cellStyle name="Normal 5 3 2 6 3" xfId="2841"/>
    <cellStyle name="Normal 5 3 2 6 3 2" xfId="6501"/>
    <cellStyle name="Normal 5 3 2 6 3 2 2" xfId="13761"/>
    <cellStyle name="Normal 5 3 2 6 3 2 2 2" xfId="28139"/>
    <cellStyle name="Normal 5 3 2 6 3 2 2 2 2" xfId="56873"/>
    <cellStyle name="Normal 5 3 2 6 3 2 2 3" xfId="42549"/>
    <cellStyle name="Normal 5 3 2 6 3 2 3" xfId="20976"/>
    <cellStyle name="Normal 5 3 2 6 3 2 3 2" xfId="49711"/>
    <cellStyle name="Normal 5 3 2 6 3 2 4" xfId="35387"/>
    <cellStyle name="Normal 5 3 2 6 3 3" xfId="10174"/>
    <cellStyle name="Normal 5 3 2 6 3 3 2" xfId="24557"/>
    <cellStyle name="Normal 5 3 2 6 3 3 2 2" xfId="53292"/>
    <cellStyle name="Normal 5 3 2 6 3 3 3" xfId="38968"/>
    <cellStyle name="Normal 5 3 2 6 3 4" xfId="17394"/>
    <cellStyle name="Normal 5 3 2 6 3 4 2" xfId="46130"/>
    <cellStyle name="Normal 5 3 2 6 3 5" xfId="31806"/>
    <cellStyle name="Normal 5 3 2 6 4" xfId="4706"/>
    <cellStyle name="Normal 5 3 2 6 4 2" xfId="11971"/>
    <cellStyle name="Normal 5 3 2 6 4 2 2" xfId="26349"/>
    <cellStyle name="Normal 5 3 2 6 4 2 2 2" xfId="55083"/>
    <cellStyle name="Normal 5 3 2 6 4 2 3" xfId="40759"/>
    <cellStyle name="Normal 5 3 2 6 4 3" xfId="19186"/>
    <cellStyle name="Normal 5 3 2 6 4 3 2" xfId="47921"/>
    <cellStyle name="Normal 5 3 2 6 4 4" xfId="33597"/>
    <cellStyle name="Normal 5 3 2 6 5" xfId="8378"/>
    <cellStyle name="Normal 5 3 2 6 5 2" xfId="22767"/>
    <cellStyle name="Normal 5 3 2 6 5 2 2" xfId="51502"/>
    <cellStyle name="Normal 5 3 2 6 5 3" xfId="37178"/>
    <cellStyle name="Normal 5 3 2 6 6" xfId="15604"/>
    <cellStyle name="Normal 5 3 2 6 6 2" xfId="44340"/>
    <cellStyle name="Normal 5 3 2 6 7" xfId="30016"/>
    <cellStyle name="Normal 5 3 2 7" xfId="1476"/>
    <cellStyle name="Normal 5 3 2 7 2" xfId="3290"/>
    <cellStyle name="Normal 5 3 2 7 2 2" xfId="6949"/>
    <cellStyle name="Normal 5 3 2 7 2 2 2" xfId="14209"/>
    <cellStyle name="Normal 5 3 2 7 2 2 2 2" xfId="28587"/>
    <cellStyle name="Normal 5 3 2 7 2 2 2 2 2" xfId="57321"/>
    <cellStyle name="Normal 5 3 2 7 2 2 2 3" xfId="42997"/>
    <cellStyle name="Normal 5 3 2 7 2 2 3" xfId="21424"/>
    <cellStyle name="Normal 5 3 2 7 2 2 3 2" xfId="50159"/>
    <cellStyle name="Normal 5 3 2 7 2 2 4" xfId="35835"/>
    <cellStyle name="Normal 5 3 2 7 2 3" xfId="10622"/>
    <cellStyle name="Normal 5 3 2 7 2 3 2" xfId="25005"/>
    <cellStyle name="Normal 5 3 2 7 2 3 2 2" xfId="53740"/>
    <cellStyle name="Normal 5 3 2 7 2 3 3" xfId="39416"/>
    <cellStyle name="Normal 5 3 2 7 2 4" xfId="17842"/>
    <cellStyle name="Normal 5 3 2 7 2 4 2" xfId="46578"/>
    <cellStyle name="Normal 5 3 2 7 2 5" xfId="32254"/>
    <cellStyle name="Normal 5 3 2 7 3" xfId="5158"/>
    <cellStyle name="Normal 5 3 2 7 3 2" xfId="12419"/>
    <cellStyle name="Normal 5 3 2 7 3 2 2" xfId="26797"/>
    <cellStyle name="Normal 5 3 2 7 3 2 2 2" xfId="55531"/>
    <cellStyle name="Normal 5 3 2 7 3 2 3" xfId="41207"/>
    <cellStyle name="Normal 5 3 2 7 3 3" xfId="19634"/>
    <cellStyle name="Normal 5 3 2 7 3 3 2" xfId="48369"/>
    <cellStyle name="Normal 5 3 2 7 3 4" xfId="34045"/>
    <cellStyle name="Normal 5 3 2 7 4" xfId="8831"/>
    <cellStyle name="Normal 5 3 2 7 4 2" xfId="23215"/>
    <cellStyle name="Normal 5 3 2 7 4 2 2" xfId="51950"/>
    <cellStyle name="Normal 5 3 2 7 4 3" xfId="37626"/>
    <cellStyle name="Normal 5 3 2 7 5" xfId="16052"/>
    <cellStyle name="Normal 5 3 2 7 5 2" xfId="44788"/>
    <cellStyle name="Normal 5 3 2 7 6" xfId="30464"/>
    <cellStyle name="Normal 5 3 2 8" xfId="2394"/>
    <cellStyle name="Normal 5 3 2 8 2" xfId="6054"/>
    <cellStyle name="Normal 5 3 2 8 2 2" xfId="13314"/>
    <cellStyle name="Normal 5 3 2 8 2 2 2" xfId="27692"/>
    <cellStyle name="Normal 5 3 2 8 2 2 2 2" xfId="56426"/>
    <cellStyle name="Normal 5 3 2 8 2 2 3" xfId="42102"/>
    <cellStyle name="Normal 5 3 2 8 2 3" xfId="20529"/>
    <cellStyle name="Normal 5 3 2 8 2 3 2" xfId="49264"/>
    <cellStyle name="Normal 5 3 2 8 2 4" xfId="34940"/>
    <cellStyle name="Normal 5 3 2 8 3" xfId="9727"/>
    <cellStyle name="Normal 5 3 2 8 3 2" xfId="24110"/>
    <cellStyle name="Normal 5 3 2 8 3 2 2" xfId="52845"/>
    <cellStyle name="Normal 5 3 2 8 3 3" xfId="38521"/>
    <cellStyle name="Normal 5 3 2 8 4" xfId="16947"/>
    <cellStyle name="Normal 5 3 2 8 4 2" xfId="45683"/>
    <cellStyle name="Normal 5 3 2 8 5" xfId="31359"/>
    <cellStyle name="Normal 5 3 2 9" xfId="4248"/>
    <cellStyle name="Normal 5 3 2 9 2" xfId="11523"/>
    <cellStyle name="Normal 5 3 2 9 2 2" xfId="25902"/>
    <cellStyle name="Normal 5 3 2 9 2 2 2" xfId="54636"/>
    <cellStyle name="Normal 5 3 2 9 2 3" xfId="40312"/>
    <cellStyle name="Normal 5 3 2 9 3" xfId="18739"/>
    <cellStyle name="Normal 5 3 2 9 3 2" xfId="47474"/>
    <cellStyle name="Normal 5 3 2 9 4" xfId="33150"/>
    <cellStyle name="Normal 5 3 3" xfId="349"/>
    <cellStyle name="Normal 5 3 3 10" xfId="15171"/>
    <cellStyle name="Normal 5 3 3 10 2" xfId="43907"/>
    <cellStyle name="Normal 5 3 3 11" xfId="29583"/>
    <cellStyle name="Normal 5 3 3 2" xfId="449"/>
    <cellStyle name="Normal 5 3 3 2 10" xfId="29639"/>
    <cellStyle name="Normal 5 3 3 2 2" xfId="649"/>
    <cellStyle name="Normal 5 3 3 2 2 2" xfId="921"/>
    <cellStyle name="Normal 5 3 3 2 2 2 2" xfId="1368"/>
    <cellStyle name="Normal 5 3 3 2 2 2 2 2" xfId="2351"/>
    <cellStyle name="Normal 5 3 3 2 2 2 2 2 2" xfId="4143"/>
    <cellStyle name="Normal 5 3 3 2 2 2 2 2 2 2" xfId="7802"/>
    <cellStyle name="Normal 5 3 3 2 2 2 2 2 2 2 2" xfId="15062"/>
    <cellStyle name="Normal 5 3 3 2 2 2 2 2 2 2 2 2" xfId="29440"/>
    <cellStyle name="Normal 5 3 3 2 2 2 2 2 2 2 2 2 2" xfId="58174"/>
    <cellStyle name="Normal 5 3 3 2 2 2 2 2 2 2 2 3" xfId="43850"/>
    <cellStyle name="Normal 5 3 3 2 2 2 2 2 2 2 3" xfId="22277"/>
    <cellStyle name="Normal 5 3 3 2 2 2 2 2 2 2 3 2" xfId="51012"/>
    <cellStyle name="Normal 5 3 3 2 2 2 2 2 2 2 4" xfId="36688"/>
    <cellStyle name="Normal 5 3 3 2 2 2 2 2 2 3" xfId="11475"/>
    <cellStyle name="Normal 5 3 3 2 2 2 2 2 2 3 2" xfId="25858"/>
    <cellStyle name="Normal 5 3 3 2 2 2 2 2 2 3 2 2" xfId="54593"/>
    <cellStyle name="Normal 5 3 3 2 2 2 2 2 2 3 3" xfId="40269"/>
    <cellStyle name="Normal 5 3 3 2 2 2 2 2 2 4" xfId="18695"/>
    <cellStyle name="Normal 5 3 3 2 2 2 2 2 2 4 2" xfId="47431"/>
    <cellStyle name="Normal 5 3 3 2 2 2 2 2 2 5" xfId="33107"/>
    <cellStyle name="Normal 5 3 3 2 2 2 2 2 3" xfId="6012"/>
    <cellStyle name="Normal 5 3 3 2 2 2 2 2 3 2" xfId="13272"/>
    <cellStyle name="Normal 5 3 3 2 2 2 2 2 3 2 2" xfId="27650"/>
    <cellStyle name="Normal 5 3 3 2 2 2 2 2 3 2 2 2" xfId="56384"/>
    <cellStyle name="Normal 5 3 3 2 2 2 2 2 3 2 3" xfId="42060"/>
    <cellStyle name="Normal 5 3 3 2 2 2 2 2 3 3" xfId="20487"/>
    <cellStyle name="Normal 5 3 3 2 2 2 2 2 3 3 2" xfId="49222"/>
    <cellStyle name="Normal 5 3 3 2 2 2 2 2 3 4" xfId="34898"/>
    <cellStyle name="Normal 5 3 3 2 2 2 2 2 4" xfId="9685"/>
    <cellStyle name="Normal 5 3 3 2 2 2 2 2 4 2" xfId="24068"/>
    <cellStyle name="Normal 5 3 3 2 2 2 2 2 4 2 2" xfId="52803"/>
    <cellStyle name="Normal 5 3 3 2 2 2 2 2 4 3" xfId="38479"/>
    <cellStyle name="Normal 5 3 3 2 2 2 2 2 5" xfId="16905"/>
    <cellStyle name="Normal 5 3 3 2 2 2 2 2 5 2" xfId="45641"/>
    <cellStyle name="Normal 5 3 3 2 2 2 2 2 6" xfId="31317"/>
    <cellStyle name="Normal 5 3 3 2 2 2 2 3" xfId="3247"/>
    <cellStyle name="Normal 5 3 3 2 2 2 2 3 2" xfId="6907"/>
    <cellStyle name="Normal 5 3 3 2 2 2 2 3 2 2" xfId="14167"/>
    <cellStyle name="Normal 5 3 3 2 2 2 2 3 2 2 2" xfId="28545"/>
    <cellStyle name="Normal 5 3 3 2 2 2 2 3 2 2 2 2" xfId="57279"/>
    <cellStyle name="Normal 5 3 3 2 2 2 2 3 2 2 3" xfId="42955"/>
    <cellStyle name="Normal 5 3 3 2 2 2 2 3 2 3" xfId="21382"/>
    <cellStyle name="Normal 5 3 3 2 2 2 2 3 2 3 2" xfId="50117"/>
    <cellStyle name="Normal 5 3 3 2 2 2 2 3 2 4" xfId="35793"/>
    <cellStyle name="Normal 5 3 3 2 2 2 2 3 3" xfId="10580"/>
    <cellStyle name="Normal 5 3 3 2 2 2 2 3 3 2" xfId="24963"/>
    <cellStyle name="Normal 5 3 3 2 2 2 2 3 3 2 2" xfId="53698"/>
    <cellStyle name="Normal 5 3 3 2 2 2 2 3 3 3" xfId="39374"/>
    <cellStyle name="Normal 5 3 3 2 2 2 2 3 4" xfId="17800"/>
    <cellStyle name="Normal 5 3 3 2 2 2 2 3 4 2" xfId="46536"/>
    <cellStyle name="Normal 5 3 3 2 2 2 2 3 5" xfId="32212"/>
    <cellStyle name="Normal 5 3 3 2 2 2 2 4" xfId="5112"/>
    <cellStyle name="Normal 5 3 3 2 2 2 2 4 2" xfId="12377"/>
    <cellStyle name="Normal 5 3 3 2 2 2 2 4 2 2" xfId="26755"/>
    <cellStyle name="Normal 5 3 3 2 2 2 2 4 2 2 2" xfId="55489"/>
    <cellStyle name="Normal 5 3 3 2 2 2 2 4 2 3" xfId="41165"/>
    <cellStyle name="Normal 5 3 3 2 2 2 2 4 3" xfId="19592"/>
    <cellStyle name="Normal 5 3 3 2 2 2 2 4 3 2" xfId="48327"/>
    <cellStyle name="Normal 5 3 3 2 2 2 2 4 4" xfId="34003"/>
    <cellStyle name="Normal 5 3 3 2 2 2 2 5" xfId="8784"/>
    <cellStyle name="Normal 5 3 3 2 2 2 2 5 2" xfId="23173"/>
    <cellStyle name="Normal 5 3 3 2 2 2 2 5 2 2" xfId="51908"/>
    <cellStyle name="Normal 5 3 3 2 2 2 2 5 3" xfId="37584"/>
    <cellStyle name="Normal 5 3 3 2 2 2 2 6" xfId="16010"/>
    <cellStyle name="Normal 5 3 3 2 2 2 2 6 2" xfId="44746"/>
    <cellStyle name="Normal 5 3 3 2 2 2 2 7" xfId="30422"/>
    <cellStyle name="Normal 5 3 3 2 2 2 3" xfId="1904"/>
    <cellStyle name="Normal 5 3 3 2 2 2 3 2" xfId="3696"/>
    <cellStyle name="Normal 5 3 3 2 2 2 3 2 2" xfId="7355"/>
    <cellStyle name="Normal 5 3 3 2 2 2 3 2 2 2" xfId="14615"/>
    <cellStyle name="Normal 5 3 3 2 2 2 3 2 2 2 2" xfId="28993"/>
    <cellStyle name="Normal 5 3 3 2 2 2 3 2 2 2 2 2" xfId="57727"/>
    <cellStyle name="Normal 5 3 3 2 2 2 3 2 2 2 3" xfId="43403"/>
    <cellStyle name="Normal 5 3 3 2 2 2 3 2 2 3" xfId="21830"/>
    <cellStyle name="Normal 5 3 3 2 2 2 3 2 2 3 2" xfId="50565"/>
    <cellStyle name="Normal 5 3 3 2 2 2 3 2 2 4" xfId="36241"/>
    <cellStyle name="Normal 5 3 3 2 2 2 3 2 3" xfId="11028"/>
    <cellStyle name="Normal 5 3 3 2 2 2 3 2 3 2" xfId="25411"/>
    <cellStyle name="Normal 5 3 3 2 2 2 3 2 3 2 2" xfId="54146"/>
    <cellStyle name="Normal 5 3 3 2 2 2 3 2 3 3" xfId="39822"/>
    <cellStyle name="Normal 5 3 3 2 2 2 3 2 4" xfId="18248"/>
    <cellStyle name="Normal 5 3 3 2 2 2 3 2 4 2" xfId="46984"/>
    <cellStyle name="Normal 5 3 3 2 2 2 3 2 5" xfId="32660"/>
    <cellStyle name="Normal 5 3 3 2 2 2 3 3" xfId="5565"/>
    <cellStyle name="Normal 5 3 3 2 2 2 3 3 2" xfId="12825"/>
    <cellStyle name="Normal 5 3 3 2 2 2 3 3 2 2" xfId="27203"/>
    <cellStyle name="Normal 5 3 3 2 2 2 3 3 2 2 2" xfId="55937"/>
    <cellStyle name="Normal 5 3 3 2 2 2 3 3 2 3" xfId="41613"/>
    <cellStyle name="Normal 5 3 3 2 2 2 3 3 3" xfId="20040"/>
    <cellStyle name="Normal 5 3 3 2 2 2 3 3 3 2" xfId="48775"/>
    <cellStyle name="Normal 5 3 3 2 2 2 3 3 4" xfId="34451"/>
    <cellStyle name="Normal 5 3 3 2 2 2 3 4" xfId="9238"/>
    <cellStyle name="Normal 5 3 3 2 2 2 3 4 2" xfId="23621"/>
    <cellStyle name="Normal 5 3 3 2 2 2 3 4 2 2" xfId="52356"/>
    <cellStyle name="Normal 5 3 3 2 2 2 3 4 3" xfId="38032"/>
    <cellStyle name="Normal 5 3 3 2 2 2 3 5" xfId="16458"/>
    <cellStyle name="Normal 5 3 3 2 2 2 3 5 2" xfId="45194"/>
    <cellStyle name="Normal 5 3 3 2 2 2 3 6" xfId="30870"/>
    <cellStyle name="Normal 5 3 3 2 2 2 4" xfId="2800"/>
    <cellStyle name="Normal 5 3 3 2 2 2 4 2" xfId="6460"/>
    <cellStyle name="Normal 5 3 3 2 2 2 4 2 2" xfId="13720"/>
    <cellStyle name="Normal 5 3 3 2 2 2 4 2 2 2" xfId="28098"/>
    <cellStyle name="Normal 5 3 3 2 2 2 4 2 2 2 2" xfId="56832"/>
    <cellStyle name="Normal 5 3 3 2 2 2 4 2 2 3" xfId="42508"/>
    <cellStyle name="Normal 5 3 3 2 2 2 4 2 3" xfId="20935"/>
    <cellStyle name="Normal 5 3 3 2 2 2 4 2 3 2" xfId="49670"/>
    <cellStyle name="Normal 5 3 3 2 2 2 4 2 4" xfId="35346"/>
    <cellStyle name="Normal 5 3 3 2 2 2 4 3" xfId="10133"/>
    <cellStyle name="Normal 5 3 3 2 2 2 4 3 2" xfId="24516"/>
    <cellStyle name="Normal 5 3 3 2 2 2 4 3 2 2" xfId="53251"/>
    <cellStyle name="Normal 5 3 3 2 2 2 4 3 3" xfId="38927"/>
    <cellStyle name="Normal 5 3 3 2 2 2 4 4" xfId="17353"/>
    <cellStyle name="Normal 5 3 3 2 2 2 4 4 2" xfId="46089"/>
    <cellStyle name="Normal 5 3 3 2 2 2 4 5" xfId="31765"/>
    <cellStyle name="Normal 5 3 3 2 2 2 5" xfId="4665"/>
    <cellStyle name="Normal 5 3 3 2 2 2 5 2" xfId="11930"/>
    <cellStyle name="Normal 5 3 3 2 2 2 5 2 2" xfId="26308"/>
    <cellStyle name="Normal 5 3 3 2 2 2 5 2 2 2" xfId="55042"/>
    <cellStyle name="Normal 5 3 3 2 2 2 5 2 3" xfId="40718"/>
    <cellStyle name="Normal 5 3 3 2 2 2 5 3" xfId="19145"/>
    <cellStyle name="Normal 5 3 3 2 2 2 5 3 2" xfId="47880"/>
    <cellStyle name="Normal 5 3 3 2 2 2 5 4" xfId="33556"/>
    <cellStyle name="Normal 5 3 3 2 2 2 6" xfId="8337"/>
    <cellStyle name="Normal 5 3 3 2 2 2 6 2" xfId="22726"/>
    <cellStyle name="Normal 5 3 3 2 2 2 6 2 2" xfId="51461"/>
    <cellStyle name="Normal 5 3 3 2 2 2 6 3" xfId="37137"/>
    <cellStyle name="Normal 5 3 3 2 2 2 7" xfId="15563"/>
    <cellStyle name="Normal 5 3 3 2 2 2 7 2" xfId="44299"/>
    <cellStyle name="Normal 5 3 3 2 2 2 8" xfId="29975"/>
    <cellStyle name="Normal 5 3 3 2 2 3" xfId="1144"/>
    <cellStyle name="Normal 5 3 3 2 2 3 2" xfId="2127"/>
    <cellStyle name="Normal 5 3 3 2 2 3 2 2" xfId="3919"/>
    <cellStyle name="Normal 5 3 3 2 2 3 2 2 2" xfId="7578"/>
    <cellStyle name="Normal 5 3 3 2 2 3 2 2 2 2" xfId="14838"/>
    <cellStyle name="Normal 5 3 3 2 2 3 2 2 2 2 2" xfId="29216"/>
    <cellStyle name="Normal 5 3 3 2 2 3 2 2 2 2 2 2" xfId="57950"/>
    <cellStyle name="Normal 5 3 3 2 2 3 2 2 2 2 3" xfId="43626"/>
    <cellStyle name="Normal 5 3 3 2 2 3 2 2 2 3" xfId="22053"/>
    <cellStyle name="Normal 5 3 3 2 2 3 2 2 2 3 2" xfId="50788"/>
    <cellStyle name="Normal 5 3 3 2 2 3 2 2 2 4" xfId="36464"/>
    <cellStyle name="Normal 5 3 3 2 2 3 2 2 3" xfId="11251"/>
    <cellStyle name="Normal 5 3 3 2 2 3 2 2 3 2" xfId="25634"/>
    <cellStyle name="Normal 5 3 3 2 2 3 2 2 3 2 2" xfId="54369"/>
    <cellStyle name="Normal 5 3 3 2 2 3 2 2 3 3" xfId="40045"/>
    <cellStyle name="Normal 5 3 3 2 2 3 2 2 4" xfId="18471"/>
    <cellStyle name="Normal 5 3 3 2 2 3 2 2 4 2" xfId="47207"/>
    <cellStyle name="Normal 5 3 3 2 2 3 2 2 5" xfId="32883"/>
    <cellStyle name="Normal 5 3 3 2 2 3 2 3" xfId="5788"/>
    <cellStyle name="Normal 5 3 3 2 2 3 2 3 2" xfId="13048"/>
    <cellStyle name="Normal 5 3 3 2 2 3 2 3 2 2" xfId="27426"/>
    <cellStyle name="Normal 5 3 3 2 2 3 2 3 2 2 2" xfId="56160"/>
    <cellStyle name="Normal 5 3 3 2 2 3 2 3 2 3" xfId="41836"/>
    <cellStyle name="Normal 5 3 3 2 2 3 2 3 3" xfId="20263"/>
    <cellStyle name="Normal 5 3 3 2 2 3 2 3 3 2" xfId="48998"/>
    <cellStyle name="Normal 5 3 3 2 2 3 2 3 4" xfId="34674"/>
    <cellStyle name="Normal 5 3 3 2 2 3 2 4" xfId="9461"/>
    <cellStyle name="Normal 5 3 3 2 2 3 2 4 2" xfId="23844"/>
    <cellStyle name="Normal 5 3 3 2 2 3 2 4 2 2" xfId="52579"/>
    <cellStyle name="Normal 5 3 3 2 2 3 2 4 3" xfId="38255"/>
    <cellStyle name="Normal 5 3 3 2 2 3 2 5" xfId="16681"/>
    <cellStyle name="Normal 5 3 3 2 2 3 2 5 2" xfId="45417"/>
    <cellStyle name="Normal 5 3 3 2 2 3 2 6" xfId="31093"/>
    <cellStyle name="Normal 5 3 3 2 2 3 3" xfId="3023"/>
    <cellStyle name="Normal 5 3 3 2 2 3 3 2" xfId="6683"/>
    <cellStyle name="Normal 5 3 3 2 2 3 3 2 2" xfId="13943"/>
    <cellStyle name="Normal 5 3 3 2 2 3 3 2 2 2" xfId="28321"/>
    <cellStyle name="Normal 5 3 3 2 2 3 3 2 2 2 2" xfId="57055"/>
    <cellStyle name="Normal 5 3 3 2 2 3 3 2 2 3" xfId="42731"/>
    <cellStyle name="Normal 5 3 3 2 2 3 3 2 3" xfId="21158"/>
    <cellStyle name="Normal 5 3 3 2 2 3 3 2 3 2" xfId="49893"/>
    <cellStyle name="Normal 5 3 3 2 2 3 3 2 4" xfId="35569"/>
    <cellStyle name="Normal 5 3 3 2 2 3 3 3" xfId="10356"/>
    <cellStyle name="Normal 5 3 3 2 2 3 3 3 2" xfId="24739"/>
    <cellStyle name="Normal 5 3 3 2 2 3 3 3 2 2" xfId="53474"/>
    <cellStyle name="Normal 5 3 3 2 2 3 3 3 3" xfId="39150"/>
    <cellStyle name="Normal 5 3 3 2 2 3 3 4" xfId="17576"/>
    <cellStyle name="Normal 5 3 3 2 2 3 3 4 2" xfId="46312"/>
    <cellStyle name="Normal 5 3 3 2 2 3 3 5" xfId="31988"/>
    <cellStyle name="Normal 5 3 3 2 2 3 4" xfId="4888"/>
    <cellStyle name="Normal 5 3 3 2 2 3 4 2" xfId="12153"/>
    <cellStyle name="Normal 5 3 3 2 2 3 4 2 2" xfId="26531"/>
    <cellStyle name="Normal 5 3 3 2 2 3 4 2 2 2" xfId="55265"/>
    <cellStyle name="Normal 5 3 3 2 2 3 4 2 3" xfId="40941"/>
    <cellStyle name="Normal 5 3 3 2 2 3 4 3" xfId="19368"/>
    <cellStyle name="Normal 5 3 3 2 2 3 4 3 2" xfId="48103"/>
    <cellStyle name="Normal 5 3 3 2 2 3 4 4" xfId="33779"/>
    <cellStyle name="Normal 5 3 3 2 2 3 5" xfId="8560"/>
    <cellStyle name="Normal 5 3 3 2 2 3 5 2" xfId="22949"/>
    <cellStyle name="Normal 5 3 3 2 2 3 5 2 2" xfId="51684"/>
    <cellStyle name="Normal 5 3 3 2 2 3 5 3" xfId="37360"/>
    <cellStyle name="Normal 5 3 3 2 2 3 6" xfId="15786"/>
    <cellStyle name="Normal 5 3 3 2 2 3 6 2" xfId="44522"/>
    <cellStyle name="Normal 5 3 3 2 2 3 7" xfId="30198"/>
    <cellStyle name="Normal 5 3 3 2 2 4" xfId="1676"/>
    <cellStyle name="Normal 5 3 3 2 2 4 2" xfId="3472"/>
    <cellStyle name="Normal 5 3 3 2 2 4 2 2" xfId="7131"/>
    <cellStyle name="Normal 5 3 3 2 2 4 2 2 2" xfId="14391"/>
    <cellStyle name="Normal 5 3 3 2 2 4 2 2 2 2" xfId="28769"/>
    <cellStyle name="Normal 5 3 3 2 2 4 2 2 2 2 2" xfId="57503"/>
    <cellStyle name="Normal 5 3 3 2 2 4 2 2 2 3" xfId="43179"/>
    <cellStyle name="Normal 5 3 3 2 2 4 2 2 3" xfId="21606"/>
    <cellStyle name="Normal 5 3 3 2 2 4 2 2 3 2" xfId="50341"/>
    <cellStyle name="Normal 5 3 3 2 2 4 2 2 4" xfId="36017"/>
    <cellStyle name="Normal 5 3 3 2 2 4 2 3" xfId="10804"/>
    <cellStyle name="Normal 5 3 3 2 2 4 2 3 2" xfId="25187"/>
    <cellStyle name="Normal 5 3 3 2 2 4 2 3 2 2" xfId="53922"/>
    <cellStyle name="Normal 5 3 3 2 2 4 2 3 3" xfId="39598"/>
    <cellStyle name="Normal 5 3 3 2 2 4 2 4" xfId="18024"/>
    <cellStyle name="Normal 5 3 3 2 2 4 2 4 2" xfId="46760"/>
    <cellStyle name="Normal 5 3 3 2 2 4 2 5" xfId="32436"/>
    <cellStyle name="Normal 5 3 3 2 2 4 3" xfId="5341"/>
    <cellStyle name="Normal 5 3 3 2 2 4 3 2" xfId="12601"/>
    <cellStyle name="Normal 5 3 3 2 2 4 3 2 2" xfId="26979"/>
    <cellStyle name="Normal 5 3 3 2 2 4 3 2 2 2" xfId="55713"/>
    <cellStyle name="Normal 5 3 3 2 2 4 3 2 3" xfId="41389"/>
    <cellStyle name="Normal 5 3 3 2 2 4 3 3" xfId="19816"/>
    <cellStyle name="Normal 5 3 3 2 2 4 3 3 2" xfId="48551"/>
    <cellStyle name="Normal 5 3 3 2 2 4 3 4" xfId="34227"/>
    <cellStyle name="Normal 5 3 3 2 2 4 4" xfId="9014"/>
    <cellStyle name="Normal 5 3 3 2 2 4 4 2" xfId="23397"/>
    <cellStyle name="Normal 5 3 3 2 2 4 4 2 2" xfId="52132"/>
    <cellStyle name="Normal 5 3 3 2 2 4 4 3" xfId="37808"/>
    <cellStyle name="Normal 5 3 3 2 2 4 5" xfId="16234"/>
    <cellStyle name="Normal 5 3 3 2 2 4 5 2" xfId="44970"/>
    <cellStyle name="Normal 5 3 3 2 2 4 6" xfId="30646"/>
    <cellStyle name="Normal 5 3 3 2 2 5" xfId="2576"/>
    <cellStyle name="Normal 5 3 3 2 2 5 2" xfId="6236"/>
    <cellStyle name="Normal 5 3 3 2 2 5 2 2" xfId="13496"/>
    <cellStyle name="Normal 5 3 3 2 2 5 2 2 2" xfId="27874"/>
    <cellStyle name="Normal 5 3 3 2 2 5 2 2 2 2" xfId="56608"/>
    <cellStyle name="Normal 5 3 3 2 2 5 2 2 3" xfId="42284"/>
    <cellStyle name="Normal 5 3 3 2 2 5 2 3" xfId="20711"/>
    <cellStyle name="Normal 5 3 3 2 2 5 2 3 2" xfId="49446"/>
    <cellStyle name="Normal 5 3 3 2 2 5 2 4" xfId="35122"/>
    <cellStyle name="Normal 5 3 3 2 2 5 3" xfId="9909"/>
    <cellStyle name="Normal 5 3 3 2 2 5 3 2" xfId="24292"/>
    <cellStyle name="Normal 5 3 3 2 2 5 3 2 2" xfId="53027"/>
    <cellStyle name="Normal 5 3 3 2 2 5 3 3" xfId="38703"/>
    <cellStyle name="Normal 5 3 3 2 2 5 4" xfId="17129"/>
    <cellStyle name="Normal 5 3 3 2 2 5 4 2" xfId="45865"/>
    <cellStyle name="Normal 5 3 3 2 2 5 5" xfId="31541"/>
    <cellStyle name="Normal 5 3 3 2 2 6" xfId="4439"/>
    <cellStyle name="Normal 5 3 3 2 2 6 2" xfId="11706"/>
    <cellStyle name="Normal 5 3 3 2 2 6 2 2" xfId="26084"/>
    <cellStyle name="Normal 5 3 3 2 2 6 2 2 2" xfId="54818"/>
    <cellStyle name="Normal 5 3 3 2 2 6 2 3" xfId="40494"/>
    <cellStyle name="Normal 5 3 3 2 2 6 3" xfId="18921"/>
    <cellStyle name="Normal 5 3 3 2 2 6 3 2" xfId="47656"/>
    <cellStyle name="Normal 5 3 3 2 2 6 4" xfId="33332"/>
    <cellStyle name="Normal 5 3 3 2 2 7" xfId="8110"/>
    <cellStyle name="Normal 5 3 3 2 2 7 2" xfId="22502"/>
    <cellStyle name="Normal 5 3 3 2 2 7 2 2" xfId="51237"/>
    <cellStyle name="Normal 5 3 3 2 2 7 3" xfId="36913"/>
    <cellStyle name="Normal 5 3 3 2 2 8" xfId="15339"/>
    <cellStyle name="Normal 5 3 3 2 2 8 2" xfId="44075"/>
    <cellStyle name="Normal 5 3 3 2 2 9" xfId="29751"/>
    <cellStyle name="Normal 5 3 3 2 3" xfId="807"/>
    <cellStyle name="Normal 5 3 3 2 3 2" xfId="1256"/>
    <cellStyle name="Normal 5 3 3 2 3 2 2" xfId="2239"/>
    <cellStyle name="Normal 5 3 3 2 3 2 2 2" xfId="4031"/>
    <cellStyle name="Normal 5 3 3 2 3 2 2 2 2" xfId="7690"/>
    <cellStyle name="Normal 5 3 3 2 3 2 2 2 2 2" xfId="14950"/>
    <cellStyle name="Normal 5 3 3 2 3 2 2 2 2 2 2" xfId="29328"/>
    <cellStyle name="Normal 5 3 3 2 3 2 2 2 2 2 2 2" xfId="58062"/>
    <cellStyle name="Normal 5 3 3 2 3 2 2 2 2 2 3" xfId="43738"/>
    <cellStyle name="Normal 5 3 3 2 3 2 2 2 2 3" xfId="22165"/>
    <cellStyle name="Normal 5 3 3 2 3 2 2 2 2 3 2" xfId="50900"/>
    <cellStyle name="Normal 5 3 3 2 3 2 2 2 2 4" xfId="36576"/>
    <cellStyle name="Normal 5 3 3 2 3 2 2 2 3" xfId="11363"/>
    <cellStyle name="Normal 5 3 3 2 3 2 2 2 3 2" xfId="25746"/>
    <cellStyle name="Normal 5 3 3 2 3 2 2 2 3 2 2" xfId="54481"/>
    <cellStyle name="Normal 5 3 3 2 3 2 2 2 3 3" xfId="40157"/>
    <cellStyle name="Normal 5 3 3 2 3 2 2 2 4" xfId="18583"/>
    <cellStyle name="Normal 5 3 3 2 3 2 2 2 4 2" xfId="47319"/>
    <cellStyle name="Normal 5 3 3 2 3 2 2 2 5" xfId="32995"/>
    <cellStyle name="Normal 5 3 3 2 3 2 2 3" xfId="5900"/>
    <cellStyle name="Normal 5 3 3 2 3 2 2 3 2" xfId="13160"/>
    <cellStyle name="Normal 5 3 3 2 3 2 2 3 2 2" xfId="27538"/>
    <cellStyle name="Normal 5 3 3 2 3 2 2 3 2 2 2" xfId="56272"/>
    <cellStyle name="Normal 5 3 3 2 3 2 2 3 2 3" xfId="41948"/>
    <cellStyle name="Normal 5 3 3 2 3 2 2 3 3" xfId="20375"/>
    <cellStyle name="Normal 5 3 3 2 3 2 2 3 3 2" xfId="49110"/>
    <cellStyle name="Normal 5 3 3 2 3 2 2 3 4" xfId="34786"/>
    <cellStyle name="Normal 5 3 3 2 3 2 2 4" xfId="9573"/>
    <cellStyle name="Normal 5 3 3 2 3 2 2 4 2" xfId="23956"/>
    <cellStyle name="Normal 5 3 3 2 3 2 2 4 2 2" xfId="52691"/>
    <cellStyle name="Normal 5 3 3 2 3 2 2 4 3" xfId="38367"/>
    <cellStyle name="Normal 5 3 3 2 3 2 2 5" xfId="16793"/>
    <cellStyle name="Normal 5 3 3 2 3 2 2 5 2" xfId="45529"/>
    <cellStyle name="Normal 5 3 3 2 3 2 2 6" xfId="31205"/>
    <cellStyle name="Normal 5 3 3 2 3 2 3" xfId="3135"/>
    <cellStyle name="Normal 5 3 3 2 3 2 3 2" xfId="6795"/>
    <cellStyle name="Normal 5 3 3 2 3 2 3 2 2" xfId="14055"/>
    <cellStyle name="Normal 5 3 3 2 3 2 3 2 2 2" xfId="28433"/>
    <cellStyle name="Normal 5 3 3 2 3 2 3 2 2 2 2" xfId="57167"/>
    <cellStyle name="Normal 5 3 3 2 3 2 3 2 2 3" xfId="42843"/>
    <cellStyle name="Normal 5 3 3 2 3 2 3 2 3" xfId="21270"/>
    <cellStyle name="Normal 5 3 3 2 3 2 3 2 3 2" xfId="50005"/>
    <cellStyle name="Normal 5 3 3 2 3 2 3 2 4" xfId="35681"/>
    <cellStyle name="Normal 5 3 3 2 3 2 3 3" xfId="10468"/>
    <cellStyle name="Normal 5 3 3 2 3 2 3 3 2" xfId="24851"/>
    <cellStyle name="Normal 5 3 3 2 3 2 3 3 2 2" xfId="53586"/>
    <cellStyle name="Normal 5 3 3 2 3 2 3 3 3" xfId="39262"/>
    <cellStyle name="Normal 5 3 3 2 3 2 3 4" xfId="17688"/>
    <cellStyle name="Normal 5 3 3 2 3 2 3 4 2" xfId="46424"/>
    <cellStyle name="Normal 5 3 3 2 3 2 3 5" xfId="32100"/>
    <cellStyle name="Normal 5 3 3 2 3 2 4" xfId="5000"/>
    <cellStyle name="Normal 5 3 3 2 3 2 4 2" xfId="12265"/>
    <cellStyle name="Normal 5 3 3 2 3 2 4 2 2" xfId="26643"/>
    <cellStyle name="Normal 5 3 3 2 3 2 4 2 2 2" xfId="55377"/>
    <cellStyle name="Normal 5 3 3 2 3 2 4 2 3" xfId="41053"/>
    <cellStyle name="Normal 5 3 3 2 3 2 4 3" xfId="19480"/>
    <cellStyle name="Normal 5 3 3 2 3 2 4 3 2" xfId="48215"/>
    <cellStyle name="Normal 5 3 3 2 3 2 4 4" xfId="33891"/>
    <cellStyle name="Normal 5 3 3 2 3 2 5" xfId="8672"/>
    <cellStyle name="Normal 5 3 3 2 3 2 5 2" xfId="23061"/>
    <cellStyle name="Normal 5 3 3 2 3 2 5 2 2" xfId="51796"/>
    <cellStyle name="Normal 5 3 3 2 3 2 5 3" xfId="37472"/>
    <cellStyle name="Normal 5 3 3 2 3 2 6" xfId="15898"/>
    <cellStyle name="Normal 5 3 3 2 3 2 6 2" xfId="44634"/>
    <cellStyle name="Normal 5 3 3 2 3 2 7" xfId="30310"/>
    <cellStyle name="Normal 5 3 3 2 3 3" xfId="1792"/>
    <cellStyle name="Normal 5 3 3 2 3 3 2" xfId="3584"/>
    <cellStyle name="Normal 5 3 3 2 3 3 2 2" xfId="7243"/>
    <cellStyle name="Normal 5 3 3 2 3 3 2 2 2" xfId="14503"/>
    <cellStyle name="Normal 5 3 3 2 3 3 2 2 2 2" xfId="28881"/>
    <cellStyle name="Normal 5 3 3 2 3 3 2 2 2 2 2" xfId="57615"/>
    <cellStyle name="Normal 5 3 3 2 3 3 2 2 2 3" xfId="43291"/>
    <cellStyle name="Normal 5 3 3 2 3 3 2 2 3" xfId="21718"/>
    <cellStyle name="Normal 5 3 3 2 3 3 2 2 3 2" xfId="50453"/>
    <cellStyle name="Normal 5 3 3 2 3 3 2 2 4" xfId="36129"/>
    <cellStyle name="Normal 5 3 3 2 3 3 2 3" xfId="10916"/>
    <cellStyle name="Normal 5 3 3 2 3 3 2 3 2" xfId="25299"/>
    <cellStyle name="Normal 5 3 3 2 3 3 2 3 2 2" xfId="54034"/>
    <cellStyle name="Normal 5 3 3 2 3 3 2 3 3" xfId="39710"/>
    <cellStyle name="Normal 5 3 3 2 3 3 2 4" xfId="18136"/>
    <cellStyle name="Normal 5 3 3 2 3 3 2 4 2" xfId="46872"/>
    <cellStyle name="Normal 5 3 3 2 3 3 2 5" xfId="32548"/>
    <cellStyle name="Normal 5 3 3 2 3 3 3" xfId="5453"/>
    <cellStyle name="Normal 5 3 3 2 3 3 3 2" xfId="12713"/>
    <cellStyle name="Normal 5 3 3 2 3 3 3 2 2" xfId="27091"/>
    <cellStyle name="Normal 5 3 3 2 3 3 3 2 2 2" xfId="55825"/>
    <cellStyle name="Normal 5 3 3 2 3 3 3 2 3" xfId="41501"/>
    <cellStyle name="Normal 5 3 3 2 3 3 3 3" xfId="19928"/>
    <cellStyle name="Normal 5 3 3 2 3 3 3 3 2" xfId="48663"/>
    <cellStyle name="Normal 5 3 3 2 3 3 3 4" xfId="34339"/>
    <cellStyle name="Normal 5 3 3 2 3 3 4" xfId="9126"/>
    <cellStyle name="Normal 5 3 3 2 3 3 4 2" xfId="23509"/>
    <cellStyle name="Normal 5 3 3 2 3 3 4 2 2" xfId="52244"/>
    <cellStyle name="Normal 5 3 3 2 3 3 4 3" xfId="37920"/>
    <cellStyle name="Normal 5 3 3 2 3 3 5" xfId="16346"/>
    <cellStyle name="Normal 5 3 3 2 3 3 5 2" xfId="45082"/>
    <cellStyle name="Normal 5 3 3 2 3 3 6" xfId="30758"/>
    <cellStyle name="Normal 5 3 3 2 3 4" xfId="2688"/>
    <cellStyle name="Normal 5 3 3 2 3 4 2" xfId="6348"/>
    <cellStyle name="Normal 5 3 3 2 3 4 2 2" xfId="13608"/>
    <cellStyle name="Normal 5 3 3 2 3 4 2 2 2" xfId="27986"/>
    <cellStyle name="Normal 5 3 3 2 3 4 2 2 2 2" xfId="56720"/>
    <cellStyle name="Normal 5 3 3 2 3 4 2 2 3" xfId="42396"/>
    <cellStyle name="Normal 5 3 3 2 3 4 2 3" xfId="20823"/>
    <cellStyle name="Normal 5 3 3 2 3 4 2 3 2" xfId="49558"/>
    <cellStyle name="Normal 5 3 3 2 3 4 2 4" xfId="35234"/>
    <cellStyle name="Normal 5 3 3 2 3 4 3" xfId="10021"/>
    <cellStyle name="Normal 5 3 3 2 3 4 3 2" xfId="24404"/>
    <cellStyle name="Normal 5 3 3 2 3 4 3 2 2" xfId="53139"/>
    <cellStyle name="Normal 5 3 3 2 3 4 3 3" xfId="38815"/>
    <cellStyle name="Normal 5 3 3 2 3 4 4" xfId="17241"/>
    <cellStyle name="Normal 5 3 3 2 3 4 4 2" xfId="45977"/>
    <cellStyle name="Normal 5 3 3 2 3 4 5" xfId="31653"/>
    <cellStyle name="Normal 5 3 3 2 3 5" xfId="4552"/>
    <cellStyle name="Normal 5 3 3 2 3 5 2" xfId="11818"/>
    <cellStyle name="Normal 5 3 3 2 3 5 2 2" xfId="26196"/>
    <cellStyle name="Normal 5 3 3 2 3 5 2 2 2" xfId="54930"/>
    <cellStyle name="Normal 5 3 3 2 3 5 2 3" xfId="40606"/>
    <cellStyle name="Normal 5 3 3 2 3 5 3" xfId="19033"/>
    <cellStyle name="Normal 5 3 3 2 3 5 3 2" xfId="47768"/>
    <cellStyle name="Normal 5 3 3 2 3 5 4" xfId="33444"/>
    <cellStyle name="Normal 5 3 3 2 3 6" xfId="8225"/>
    <cellStyle name="Normal 5 3 3 2 3 6 2" xfId="22614"/>
    <cellStyle name="Normal 5 3 3 2 3 6 2 2" xfId="51349"/>
    <cellStyle name="Normal 5 3 3 2 3 6 3" xfId="37025"/>
    <cellStyle name="Normal 5 3 3 2 3 7" xfId="15451"/>
    <cellStyle name="Normal 5 3 3 2 3 7 2" xfId="44187"/>
    <cellStyle name="Normal 5 3 3 2 3 8" xfId="29863"/>
    <cellStyle name="Normal 5 3 3 2 4" xfId="1032"/>
    <cellStyle name="Normal 5 3 3 2 4 2" xfId="2015"/>
    <cellStyle name="Normal 5 3 3 2 4 2 2" xfId="3807"/>
    <cellStyle name="Normal 5 3 3 2 4 2 2 2" xfId="7466"/>
    <cellStyle name="Normal 5 3 3 2 4 2 2 2 2" xfId="14726"/>
    <cellStyle name="Normal 5 3 3 2 4 2 2 2 2 2" xfId="29104"/>
    <cellStyle name="Normal 5 3 3 2 4 2 2 2 2 2 2" xfId="57838"/>
    <cellStyle name="Normal 5 3 3 2 4 2 2 2 2 3" xfId="43514"/>
    <cellStyle name="Normal 5 3 3 2 4 2 2 2 3" xfId="21941"/>
    <cellStyle name="Normal 5 3 3 2 4 2 2 2 3 2" xfId="50676"/>
    <cellStyle name="Normal 5 3 3 2 4 2 2 2 4" xfId="36352"/>
    <cellStyle name="Normal 5 3 3 2 4 2 2 3" xfId="11139"/>
    <cellStyle name="Normal 5 3 3 2 4 2 2 3 2" xfId="25522"/>
    <cellStyle name="Normal 5 3 3 2 4 2 2 3 2 2" xfId="54257"/>
    <cellStyle name="Normal 5 3 3 2 4 2 2 3 3" xfId="39933"/>
    <cellStyle name="Normal 5 3 3 2 4 2 2 4" xfId="18359"/>
    <cellStyle name="Normal 5 3 3 2 4 2 2 4 2" xfId="47095"/>
    <cellStyle name="Normal 5 3 3 2 4 2 2 5" xfId="32771"/>
    <cellStyle name="Normal 5 3 3 2 4 2 3" xfId="5676"/>
    <cellStyle name="Normal 5 3 3 2 4 2 3 2" xfId="12936"/>
    <cellStyle name="Normal 5 3 3 2 4 2 3 2 2" xfId="27314"/>
    <cellStyle name="Normal 5 3 3 2 4 2 3 2 2 2" xfId="56048"/>
    <cellStyle name="Normal 5 3 3 2 4 2 3 2 3" xfId="41724"/>
    <cellStyle name="Normal 5 3 3 2 4 2 3 3" xfId="20151"/>
    <cellStyle name="Normal 5 3 3 2 4 2 3 3 2" xfId="48886"/>
    <cellStyle name="Normal 5 3 3 2 4 2 3 4" xfId="34562"/>
    <cellStyle name="Normal 5 3 3 2 4 2 4" xfId="9349"/>
    <cellStyle name="Normal 5 3 3 2 4 2 4 2" xfId="23732"/>
    <cellStyle name="Normal 5 3 3 2 4 2 4 2 2" xfId="52467"/>
    <cellStyle name="Normal 5 3 3 2 4 2 4 3" xfId="38143"/>
    <cellStyle name="Normal 5 3 3 2 4 2 5" xfId="16569"/>
    <cellStyle name="Normal 5 3 3 2 4 2 5 2" xfId="45305"/>
    <cellStyle name="Normal 5 3 3 2 4 2 6" xfId="30981"/>
    <cellStyle name="Normal 5 3 3 2 4 3" xfId="2911"/>
    <cellStyle name="Normal 5 3 3 2 4 3 2" xfId="6571"/>
    <cellStyle name="Normal 5 3 3 2 4 3 2 2" xfId="13831"/>
    <cellStyle name="Normal 5 3 3 2 4 3 2 2 2" xfId="28209"/>
    <cellStyle name="Normal 5 3 3 2 4 3 2 2 2 2" xfId="56943"/>
    <cellStyle name="Normal 5 3 3 2 4 3 2 2 3" xfId="42619"/>
    <cellStyle name="Normal 5 3 3 2 4 3 2 3" xfId="21046"/>
    <cellStyle name="Normal 5 3 3 2 4 3 2 3 2" xfId="49781"/>
    <cellStyle name="Normal 5 3 3 2 4 3 2 4" xfId="35457"/>
    <cellStyle name="Normal 5 3 3 2 4 3 3" xfId="10244"/>
    <cellStyle name="Normal 5 3 3 2 4 3 3 2" xfId="24627"/>
    <cellStyle name="Normal 5 3 3 2 4 3 3 2 2" xfId="53362"/>
    <cellStyle name="Normal 5 3 3 2 4 3 3 3" xfId="39038"/>
    <cellStyle name="Normal 5 3 3 2 4 3 4" xfId="17464"/>
    <cellStyle name="Normal 5 3 3 2 4 3 4 2" xfId="46200"/>
    <cellStyle name="Normal 5 3 3 2 4 3 5" xfId="31876"/>
    <cellStyle name="Normal 5 3 3 2 4 4" xfId="4776"/>
    <cellStyle name="Normal 5 3 3 2 4 4 2" xfId="12041"/>
    <cellStyle name="Normal 5 3 3 2 4 4 2 2" xfId="26419"/>
    <cellStyle name="Normal 5 3 3 2 4 4 2 2 2" xfId="55153"/>
    <cellStyle name="Normal 5 3 3 2 4 4 2 3" xfId="40829"/>
    <cellStyle name="Normal 5 3 3 2 4 4 3" xfId="19256"/>
    <cellStyle name="Normal 5 3 3 2 4 4 3 2" xfId="47991"/>
    <cellStyle name="Normal 5 3 3 2 4 4 4" xfId="33667"/>
    <cellStyle name="Normal 5 3 3 2 4 5" xfId="8448"/>
    <cellStyle name="Normal 5 3 3 2 4 5 2" xfId="22837"/>
    <cellStyle name="Normal 5 3 3 2 4 5 2 2" xfId="51572"/>
    <cellStyle name="Normal 5 3 3 2 4 5 3" xfId="37248"/>
    <cellStyle name="Normal 5 3 3 2 4 6" xfId="15674"/>
    <cellStyle name="Normal 5 3 3 2 4 6 2" xfId="44410"/>
    <cellStyle name="Normal 5 3 3 2 4 7" xfId="30086"/>
    <cellStyle name="Normal 5 3 3 2 5" xfId="1556"/>
    <cellStyle name="Normal 5 3 3 2 5 2" xfId="3360"/>
    <cellStyle name="Normal 5 3 3 2 5 2 2" xfId="7019"/>
    <cellStyle name="Normal 5 3 3 2 5 2 2 2" xfId="14279"/>
    <cellStyle name="Normal 5 3 3 2 5 2 2 2 2" xfId="28657"/>
    <cellStyle name="Normal 5 3 3 2 5 2 2 2 2 2" xfId="57391"/>
    <cellStyle name="Normal 5 3 3 2 5 2 2 2 3" xfId="43067"/>
    <cellStyle name="Normal 5 3 3 2 5 2 2 3" xfId="21494"/>
    <cellStyle name="Normal 5 3 3 2 5 2 2 3 2" xfId="50229"/>
    <cellStyle name="Normal 5 3 3 2 5 2 2 4" xfId="35905"/>
    <cellStyle name="Normal 5 3 3 2 5 2 3" xfId="10692"/>
    <cellStyle name="Normal 5 3 3 2 5 2 3 2" xfId="25075"/>
    <cellStyle name="Normal 5 3 3 2 5 2 3 2 2" xfId="53810"/>
    <cellStyle name="Normal 5 3 3 2 5 2 3 3" xfId="39486"/>
    <cellStyle name="Normal 5 3 3 2 5 2 4" xfId="17912"/>
    <cellStyle name="Normal 5 3 3 2 5 2 4 2" xfId="46648"/>
    <cellStyle name="Normal 5 3 3 2 5 2 5" xfId="32324"/>
    <cellStyle name="Normal 5 3 3 2 5 3" xfId="5229"/>
    <cellStyle name="Normal 5 3 3 2 5 3 2" xfId="12489"/>
    <cellStyle name="Normal 5 3 3 2 5 3 2 2" xfId="26867"/>
    <cellStyle name="Normal 5 3 3 2 5 3 2 2 2" xfId="55601"/>
    <cellStyle name="Normal 5 3 3 2 5 3 2 3" xfId="41277"/>
    <cellStyle name="Normal 5 3 3 2 5 3 3" xfId="19704"/>
    <cellStyle name="Normal 5 3 3 2 5 3 3 2" xfId="48439"/>
    <cellStyle name="Normal 5 3 3 2 5 3 4" xfId="34115"/>
    <cellStyle name="Normal 5 3 3 2 5 4" xfId="8902"/>
    <cellStyle name="Normal 5 3 3 2 5 4 2" xfId="23285"/>
    <cellStyle name="Normal 5 3 3 2 5 4 2 2" xfId="52020"/>
    <cellStyle name="Normal 5 3 3 2 5 4 3" xfId="37696"/>
    <cellStyle name="Normal 5 3 3 2 5 5" xfId="16122"/>
    <cellStyle name="Normal 5 3 3 2 5 5 2" xfId="44858"/>
    <cellStyle name="Normal 5 3 3 2 5 6" xfId="30534"/>
    <cellStyle name="Normal 5 3 3 2 6" xfId="2464"/>
    <cellStyle name="Normal 5 3 3 2 6 2" xfId="6124"/>
    <cellStyle name="Normal 5 3 3 2 6 2 2" xfId="13384"/>
    <cellStyle name="Normal 5 3 3 2 6 2 2 2" xfId="27762"/>
    <cellStyle name="Normal 5 3 3 2 6 2 2 2 2" xfId="56496"/>
    <cellStyle name="Normal 5 3 3 2 6 2 2 3" xfId="42172"/>
    <cellStyle name="Normal 5 3 3 2 6 2 3" xfId="20599"/>
    <cellStyle name="Normal 5 3 3 2 6 2 3 2" xfId="49334"/>
    <cellStyle name="Normal 5 3 3 2 6 2 4" xfId="35010"/>
    <cellStyle name="Normal 5 3 3 2 6 3" xfId="9797"/>
    <cellStyle name="Normal 5 3 3 2 6 3 2" xfId="24180"/>
    <cellStyle name="Normal 5 3 3 2 6 3 2 2" xfId="52915"/>
    <cellStyle name="Normal 5 3 3 2 6 3 3" xfId="38591"/>
    <cellStyle name="Normal 5 3 3 2 6 4" xfId="17017"/>
    <cellStyle name="Normal 5 3 3 2 6 4 2" xfId="45753"/>
    <cellStyle name="Normal 5 3 3 2 6 5" xfId="31429"/>
    <cellStyle name="Normal 5 3 3 2 7" xfId="4323"/>
    <cellStyle name="Normal 5 3 3 2 7 2" xfId="11593"/>
    <cellStyle name="Normal 5 3 3 2 7 2 2" xfId="25972"/>
    <cellStyle name="Normal 5 3 3 2 7 2 2 2" xfId="54706"/>
    <cellStyle name="Normal 5 3 3 2 7 2 3" xfId="40382"/>
    <cellStyle name="Normal 5 3 3 2 7 3" xfId="18809"/>
    <cellStyle name="Normal 5 3 3 2 7 3 2" xfId="47544"/>
    <cellStyle name="Normal 5 3 3 2 7 4" xfId="33220"/>
    <cellStyle name="Normal 5 3 3 2 8" xfId="7992"/>
    <cellStyle name="Normal 5 3 3 2 8 2" xfId="22390"/>
    <cellStyle name="Normal 5 3 3 2 8 2 2" xfId="51125"/>
    <cellStyle name="Normal 5 3 3 2 8 3" xfId="36801"/>
    <cellStyle name="Normal 5 3 3 2 9" xfId="15227"/>
    <cellStyle name="Normal 5 3 3 2 9 2" xfId="43963"/>
    <cellStyle name="Normal 5 3 3 3" xfId="588"/>
    <cellStyle name="Normal 5 3 3 3 2" xfId="865"/>
    <cellStyle name="Normal 5 3 3 3 2 2" xfId="1312"/>
    <cellStyle name="Normal 5 3 3 3 2 2 2" xfId="2295"/>
    <cellStyle name="Normal 5 3 3 3 2 2 2 2" xfId="4087"/>
    <cellStyle name="Normal 5 3 3 3 2 2 2 2 2" xfId="7746"/>
    <cellStyle name="Normal 5 3 3 3 2 2 2 2 2 2" xfId="15006"/>
    <cellStyle name="Normal 5 3 3 3 2 2 2 2 2 2 2" xfId="29384"/>
    <cellStyle name="Normal 5 3 3 3 2 2 2 2 2 2 2 2" xfId="58118"/>
    <cellStyle name="Normal 5 3 3 3 2 2 2 2 2 2 3" xfId="43794"/>
    <cellStyle name="Normal 5 3 3 3 2 2 2 2 2 3" xfId="22221"/>
    <cellStyle name="Normal 5 3 3 3 2 2 2 2 2 3 2" xfId="50956"/>
    <cellStyle name="Normal 5 3 3 3 2 2 2 2 2 4" xfId="36632"/>
    <cellStyle name="Normal 5 3 3 3 2 2 2 2 3" xfId="11419"/>
    <cellStyle name="Normal 5 3 3 3 2 2 2 2 3 2" xfId="25802"/>
    <cellStyle name="Normal 5 3 3 3 2 2 2 2 3 2 2" xfId="54537"/>
    <cellStyle name="Normal 5 3 3 3 2 2 2 2 3 3" xfId="40213"/>
    <cellStyle name="Normal 5 3 3 3 2 2 2 2 4" xfId="18639"/>
    <cellStyle name="Normal 5 3 3 3 2 2 2 2 4 2" xfId="47375"/>
    <cellStyle name="Normal 5 3 3 3 2 2 2 2 5" xfId="33051"/>
    <cellStyle name="Normal 5 3 3 3 2 2 2 3" xfId="5956"/>
    <cellStyle name="Normal 5 3 3 3 2 2 2 3 2" xfId="13216"/>
    <cellStyle name="Normal 5 3 3 3 2 2 2 3 2 2" xfId="27594"/>
    <cellStyle name="Normal 5 3 3 3 2 2 2 3 2 2 2" xfId="56328"/>
    <cellStyle name="Normal 5 3 3 3 2 2 2 3 2 3" xfId="42004"/>
    <cellStyle name="Normal 5 3 3 3 2 2 2 3 3" xfId="20431"/>
    <cellStyle name="Normal 5 3 3 3 2 2 2 3 3 2" xfId="49166"/>
    <cellStyle name="Normal 5 3 3 3 2 2 2 3 4" xfId="34842"/>
    <cellStyle name="Normal 5 3 3 3 2 2 2 4" xfId="9629"/>
    <cellStyle name="Normal 5 3 3 3 2 2 2 4 2" xfId="24012"/>
    <cellStyle name="Normal 5 3 3 3 2 2 2 4 2 2" xfId="52747"/>
    <cellStyle name="Normal 5 3 3 3 2 2 2 4 3" xfId="38423"/>
    <cellStyle name="Normal 5 3 3 3 2 2 2 5" xfId="16849"/>
    <cellStyle name="Normal 5 3 3 3 2 2 2 5 2" xfId="45585"/>
    <cellStyle name="Normal 5 3 3 3 2 2 2 6" xfId="31261"/>
    <cellStyle name="Normal 5 3 3 3 2 2 3" xfId="3191"/>
    <cellStyle name="Normal 5 3 3 3 2 2 3 2" xfId="6851"/>
    <cellStyle name="Normal 5 3 3 3 2 2 3 2 2" xfId="14111"/>
    <cellStyle name="Normal 5 3 3 3 2 2 3 2 2 2" xfId="28489"/>
    <cellStyle name="Normal 5 3 3 3 2 2 3 2 2 2 2" xfId="57223"/>
    <cellStyle name="Normal 5 3 3 3 2 2 3 2 2 3" xfId="42899"/>
    <cellStyle name="Normal 5 3 3 3 2 2 3 2 3" xfId="21326"/>
    <cellStyle name="Normal 5 3 3 3 2 2 3 2 3 2" xfId="50061"/>
    <cellStyle name="Normal 5 3 3 3 2 2 3 2 4" xfId="35737"/>
    <cellStyle name="Normal 5 3 3 3 2 2 3 3" xfId="10524"/>
    <cellStyle name="Normal 5 3 3 3 2 2 3 3 2" xfId="24907"/>
    <cellStyle name="Normal 5 3 3 3 2 2 3 3 2 2" xfId="53642"/>
    <cellStyle name="Normal 5 3 3 3 2 2 3 3 3" xfId="39318"/>
    <cellStyle name="Normal 5 3 3 3 2 2 3 4" xfId="17744"/>
    <cellStyle name="Normal 5 3 3 3 2 2 3 4 2" xfId="46480"/>
    <cellStyle name="Normal 5 3 3 3 2 2 3 5" xfId="32156"/>
    <cellStyle name="Normal 5 3 3 3 2 2 4" xfId="5056"/>
    <cellStyle name="Normal 5 3 3 3 2 2 4 2" xfId="12321"/>
    <cellStyle name="Normal 5 3 3 3 2 2 4 2 2" xfId="26699"/>
    <cellStyle name="Normal 5 3 3 3 2 2 4 2 2 2" xfId="55433"/>
    <cellStyle name="Normal 5 3 3 3 2 2 4 2 3" xfId="41109"/>
    <cellStyle name="Normal 5 3 3 3 2 2 4 3" xfId="19536"/>
    <cellStyle name="Normal 5 3 3 3 2 2 4 3 2" xfId="48271"/>
    <cellStyle name="Normal 5 3 3 3 2 2 4 4" xfId="33947"/>
    <cellStyle name="Normal 5 3 3 3 2 2 5" xfId="8728"/>
    <cellStyle name="Normal 5 3 3 3 2 2 5 2" xfId="23117"/>
    <cellStyle name="Normal 5 3 3 3 2 2 5 2 2" xfId="51852"/>
    <cellStyle name="Normal 5 3 3 3 2 2 5 3" xfId="37528"/>
    <cellStyle name="Normal 5 3 3 3 2 2 6" xfId="15954"/>
    <cellStyle name="Normal 5 3 3 3 2 2 6 2" xfId="44690"/>
    <cellStyle name="Normal 5 3 3 3 2 2 7" xfId="30366"/>
    <cellStyle name="Normal 5 3 3 3 2 3" xfId="1848"/>
    <cellStyle name="Normal 5 3 3 3 2 3 2" xfId="3640"/>
    <cellStyle name="Normal 5 3 3 3 2 3 2 2" xfId="7299"/>
    <cellStyle name="Normal 5 3 3 3 2 3 2 2 2" xfId="14559"/>
    <cellStyle name="Normal 5 3 3 3 2 3 2 2 2 2" xfId="28937"/>
    <cellStyle name="Normal 5 3 3 3 2 3 2 2 2 2 2" xfId="57671"/>
    <cellStyle name="Normal 5 3 3 3 2 3 2 2 2 3" xfId="43347"/>
    <cellStyle name="Normal 5 3 3 3 2 3 2 2 3" xfId="21774"/>
    <cellStyle name="Normal 5 3 3 3 2 3 2 2 3 2" xfId="50509"/>
    <cellStyle name="Normal 5 3 3 3 2 3 2 2 4" xfId="36185"/>
    <cellStyle name="Normal 5 3 3 3 2 3 2 3" xfId="10972"/>
    <cellStyle name="Normal 5 3 3 3 2 3 2 3 2" xfId="25355"/>
    <cellStyle name="Normal 5 3 3 3 2 3 2 3 2 2" xfId="54090"/>
    <cellStyle name="Normal 5 3 3 3 2 3 2 3 3" xfId="39766"/>
    <cellStyle name="Normal 5 3 3 3 2 3 2 4" xfId="18192"/>
    <cellStyle name="Normal 5 3 3 3 2 3 2 4 2" xfId="46928"/>
    <cellStyle name="Normal 5 3 3 3 2 3 2 5" xfId="32604"/>
    <cellStyle name="Normal 5 3 3 3 2 3 3" xfId="5509"/>
    <cellStyle name="Normal 5 3 3 3 2 3 3 2" xfId="12769"/>
    <cellStyle name="Normal 5 3 3 3 2 3 3 2 2" xfId="27147"/>
    <cellStyle name="Normal 5 3 3 3 2 3 3 2 2 2" xfId="55881"/>
    <cellStyle name="Normal 5 3 3 3 2 3 3 2 3" xfId="41557"/>
    <cellStyle name="Normal 5 3 3 3 2 3 3 3" xfId="19984"/>
    <cellStyle name="Normal 5 3 3 3 2 3 3 3 2" xfId="48719"/>
    <cellStyle name="Normal 5 3 3 3 2 3 3 4" xfId="34395"/>
    <cellStyle name="Normal 5 3 3 3 2 3 4" xfId="9182"/>
    <cellStyle name="Normal 5 3 3 3 2 3 4 2" xfId="23565"/>
    <cellStyle name="Normal 5 3 3 3 2 3 4 2 2" xfId="52300"/>
    <cellStyle name="Normal 5 3 3 3 2 3 4 3" xfId="37976"/>
    <cellStyle name="Normal 5 3 3 3 2 3 5" xfId="16402"/>
    <cellStyle name="Normal 5 3 3 3 2 3 5 2" xfId="45138"/>
    <cellStyle name="Normal 5 3 3 3 2 3 6" xfId="30814"/>
    <cellStyle name="Normal 5 3 3 3 2 4" xfId="2744"/>
    <cellStyle name="Normal 5 3 3 3 2 4 2" xfId="6404"/>
    <cellStyle name="Normal 5 3 3 3 2 4 2 2" xfId="13664"/>
    <cellStyle name="Normal 5 3 3 3 2 4 2 2 2" xfId="28042"/>
    <cellStyle name="Normal 5 3 3 3 2 4 2 2 2 2" xfId="56776"/>
    <cellStyle name="Normal 5 3 3 3 2 4 2 2 3" xfId="42452"/>
    <cellStyle name="Normal 5 3 3 3 2 4 2 3" xfId="20879"/>
    <cellStyle name="Normal 5 3 3 3 2 4 2 3 2" xfId="49614"/>
    <cellStyle name="Normal 5 3 3 3 2 4 2 4" xfId="35290"/>
    <cellStyle name="Normal 5 3 3 3 2 4 3" xfId="10077"/>
    <cellStyle name="Normal 5 3 3 3 2 4 3 2" xfId="24460"/>
    <cellStyle name="Normal 5 3 3 3 2 4 3 2 2" xfId="53195"/>
    <cellStyle name="Normal 5 3 3 3 2 4 3 3" xfId="38871"/>
    <cellStyle name="Normal 5 3 3 3 2 4 4" xfId="17297"/>
    <cellStyle name="Normal 5 3 3 3 2 4 4 2" xfId="46033"/>
    <cellStyle name="Normal 5 3 3 3 2 4 5" xfId="31709"/>
    <cellStyle name="Normal 5 3 3 3 2 5" xfId="4609"/>
    <cellStyle name="Normal 5 3 3 3 2 5 2" xfId="11874"/>
    <cellStyle name="Normal 5 3 3 3 2 5 2 2" xfId="26252"/>
    <cellStyle name="Normal 5 3 3 3 2 5 2 2 2" xfId="54986"/>
    <cellStyle name="Normal 5 3 3 3 2 5 2 3" xfId="40662"/>
    <cellStyle name="Normal 5 3 3 3 2 5 3" xfId="19089"/>
    <cellStyle name="Normal 5 3 3 3 2 5 3 2" xfId="47824"/>
    <cellStyle name="Normal 5 3 3 3 2 5 4" xfId="33500"/>
    <cellStyle name="Normal 5 3 3 3 2 6" xfId="8281"/>
    <cellStyle name="Normal 5 3 3 3 2 6 2" xfId="22670"/>
    <cellStyle name="Normal 5 3 3 3 2 6 2 2" xfId="51405"/>
    <cellStyle name="Normal 5 3 3 3 2 6 3" xfId="37081"/>
    <cellStyle name="Normal 5 3 3 3 2 7" xfId="15507"/>
    <cellStyle name="Normal 5 3 3 3 2 7 2" xfId="44243"/>
    <cellStyle name="Normal 5 3 3 3 2 8" xfId="29919"/>
    <cellStyle name="Normal 5 3 3 3 3" xfId="1088"/>
    <cellStyle name="Normal 5 3 3 3 3 2" xfId="2071"/>
    <cellStyle name="Normal 5 3 3 3 3 2 2" xfId="3863"/>
    <cellStyle name="Normal 5 3 3 3 3 2 2 2" xfId="7522"/>
    <cellStyle name="Normal 5 3 3 3 3 2 2 2 2" xfId="14782"/>
    <cellStyle name="Normal 5 3 3 3 3 2 2 2 2 2" xfId="29160"/>
    <cellStyle name="Normal 5 3 3 3 3 2 2 2 2 2 2" xfId="57894"/>
    <cellStyle name="Normal 5 3 3 3 3 2 2 2 2 3" xfId="43570"/>
    <cellStyle name="Normal 5 3 3 3 3 2 2 2 3" xfId="21997"/>
    <cellStyle name="Normal 5 3 3 3 3 2 2 2 3 2" xfId="50732"/>
    <cellStyle name="Normal 5 3 3 3 3 2 2 2 4" xfId="36408"/>
    <cellStyle name="Normal 5 3 3 3 3 2 2 3" xfId="11195"/>
    <cellStyle name="Normal 5 3 3 3 3 2 2 3 2" xfId="25578"/>
    <cellStyle name="Normal 5 3 3 3 3 2 2 3 2 2" xfId="54313"/>
    <cellStyle name="Normal 5 3 3 3 3 2 2 3 3" xfId="39989"/>
    <cellStyle name="Normal 5 3 3 3 3 2 2 4" xfId="18415"/>
    <cellStyle name="Normal 5 3 3 3 3 2 2 4 2" xfId="47151"/>
    <cellStyle name="Normal 5 3 3 3 3 2 2 5" xfId="32827"/>
    <cellStyle name="Normal 5 3 3 3 3 2 3" xfId="5732"/>
    <cellStyle name="Normal 5 3 3 3 3 2 3 2" xfId="12992"/>
    <cellStyle name="Normal 5 3 3 3 3 2 3 2 2" xfId="27370"/>
    <cellStyle name="Normal 5 3 3 3 3 2 3 2 2 2" xfId="56104"/>
    <cellStyle name="Normal 5 3 3 3 3 2 3 2 3" xfId="41780"/>
    <cellStyle name="Normal 5 3 3 3 3 2 3 3" xfId="20207"/>
    <cellStyle name="Normal 5 3 3 3 3 2 3 3 2" xfId="48942"/>
    <cellStyle name="Normal 5 3 3 3 3 2 3 4" xfId="34618"/>
    <cellStyle name="Normal 5 3 3 3 3 2 4" xfId="9405"/>
    <cellStyle name="Normal 5 3 3 3 3 2 4 2" xfId="23788"/>
    <cellStyle name="Normal 5 3 3 3 3 2 4 2 2" xfId="52523"/>
    <cellStyle name="Normal 5 3 3 3 3 2 4 3" xfId="38199"/>
    <cellStyle name="Normal 5 3 3 3 3 2 5" xfId="16625"/>
    <cellStyle name="Normal 5 3 3 3 3 2 5 2" xfId="45361"/>
    <cellStyle name="Normal 5 3 3 3 3 2 6" xfId="31037"/>
    <cellStyle name="Normal 5 3 3 3 3 3" xfId="2967"/>
    <cellStyle name="Normal 5 3 3 3 3 3 2" xfId="6627"/>
    <cellStyle name="Normal 5 3 3 3 3 3 2 2" xfId="13887"/>
    <cellStyle name="Normal 5 3 3 3 3 3 2 2 2" xfId="28265"/>
    <cellStyle name="Normal 5 3 3 3 3 3 2 2 2 2" xfId="56999"/>
    <cellStyle name="Normal 5 3 3 3 3 3 2 2 3" xfId="42675"/>
    <cellStyle name="Normal 5 3 3 3 3 3 2 3" xfId="21102"/>
    <cellStyle name="Normal 5 3 3 3 3 3 2 3 2" xfId="49837"/>
    <cellStyle name="Normal 5 3 3 3 3 3 2 4" xfId="35513"/>
    <cellStyle name="Normal 5 3 3 3 3 3 3" xfId="10300"/>
    <cellStyle name="Normal 5 3 3 3 3 3 3 2" xfId="24683"/>
    <cellStyle name="Normal 5 3 3 3 3 3 3 2 2" xfId="53418"/>
    <cellStyle name="Normal 5 3 3 3 3 3 3 3" xfId="39094"/>
    <cellStyle name="Normal 5 3 3 3 3 3 4" xfId="17520"/>
    <cellStyle name="Normal 5 3 3 3 3 3 4 2" xfId="46256"/>
    <cellStyle name="Normal 5 3 3 3 3 3 5" xfId="31932"/>
    <cellStyle name="Normal 5 3 3 3 3 4" xfId="4832"/>
    <cellStyle name="Normal 5 3 3 3 3 4 2" xfId="12097"/>
    <cellStyle name="Normal 5 3 3 3 3 4 2 2" xfId="26475"/>
    <cellStyle name="Normal 5 3 3 3 3 4 2 2 2" xfId="55209"/>
    <cellStyle name="Normal 5 3 3 3 3 4 2 3" xfId="40885"/>
    <cellStyle name="Normal 5 3 3 3 3 4 3" xfId="19312"/>
    <cellStyle name="Normal 5 3 3 3 3 4 3 2" xfId="48047"/>
    <cellStyle name="Normal 5 3 3 3 3 4 4" xfId="33723"/>
    <cellStyle name="Normal 5 3 3 3 3 5" xfId="8504"/>
    <cellStyle name="Normal 5 3 3 3 3 5 2" xfId="22893"/>
    <cellStyle name="Normal 5 3 3 3 3 5 2 2" xfId="51628"/>
    <cellStyle name="Normal 5 3 3 3 3 5 3" xfId="37304"/>
    <cellStyle name="Normal 5 3 3 3 3 6" xfId="15730"/>
    <cellStyle name="Normal 5 3 3 3 3 6 2" xfId="44466"/>
    <cellStyle name="Normal 5 3 3 3 3 7" xfId="30142"/>
    <cellStyle name="Normal 5 3 3 3 4" xfId="1620"/>
    <cellStyle name="Normal 5 3 3 3 4 2" xfId="3416"/>
    <cellStyle name="Normal 5 3 3 3 4 2 2" xfId="7075"/>
    <cellStyle name="Normal 5 3 3 3 4 2 2 2" xfId="14335"/>
    <cellStyle name="Normal 5 3 3 3 4 2 2 2 2" xfId="28713"/>
    <cellStyle name="Normal 5 3 3 3 4 2 2 2 2 2" xfId="57447"/>
    <cellStyle name="Normal 5 3 3 3 4 2 2 2 3" xfId="43123"/>
    <cellStyle name="Normal 5 3 3 3 4 2 2 3" xfId="21550"/>
    <cellStyle name="Normal 5 3 3 3 4 2 2 3 2" xfId="50285"/>
    <cellStyle name="Normal 5 3 3 3 4 2 2 4" xfId="35961"/>
    <cellStyle name="Normal 5 3 3 3 4 2 3" xfId="10748"/>
    <cellStyle name="Normal 5 3 3 3 4 2 3 2" xfId="25131"/>
    <cellStyle name="Normal 5 3 3 3 4 2 3 2 2" xfId="53866"/>
    <cellStyle name="Normal 5 3 3 3 4 2 3 3" xfId="39542"/>
    <cellStyle name="Normal 5 3 3 3 4 2 4" xfId="17968"/>
    <cellStyle name="Normal 5 3 3 3 4 2 4 2" xfId="46704"/>
    <cellStyle name="Normal 5 3 3 3 4 2 5" xfId="32380"/>
    <cellStyle name="Normal 5 3 3 3 4 3" xfId="5285"/>
    <cellStyle name="Normal 5 3 3 3 4 3 2" xfId="12545"/>
    <cellStyle name="Normal 5 3 3 3 4 3 2 2" xfId="26923"/>
    <cellStyle name="Normal 5 3 3 3 4 3 2 2 2" xfId="55657"/>
    <cellStyle name="Normal 5 3 3 3 4 3 2 3" xfId="41333"/>
    <cellStyle name="Normal 5 3 3 3 4 3 3" xfId="19760"/>
    <cellStyle name="Normal 5 3 3 3 4 3 3 2" xfId="48495"/>
    <cellStyle name="Normal 5 3 3 3 4 3 4" xfId="34171"/>
    <cellStyle name="Normal 5 3 3 3 4 4" xfId="8958"/>
    <cellStyle name="Normal 5 3 3 3 4 4 2" xfId="23341"/>
    <cellStyle name="Normal 5 3 3 3 4 4 2 2" xfId="52076"/>
    <cellStyle name="Normal 5 3 3 3 4 4 3" xfId="37752"/>
    <cellStyle name="Normal 5 3 3 3 4 5" xfId="16178"/>
    <cellStyle name="Normal 5 3 3 3 4 5 2" xfId="44914"/>
    <cellStyle name="Normal 5 3 3 3 4 6" xfId="30590"/>
    <cellStyle name="Normal 5 3 3 3 5" xfId="2520"/>
    <cellStyle name="Normal 5 3 3 3 5 2" xfId="6180"/>
    <cellStyle name="Normal 5 3 3 3 5 2 2" xfId="13440"/>
    <cellStyle name="Normal 5 3 3 3 5 2 2 2" xfId="27818"/>
    <cellStyle name="Normal 5 3 3 3 5 2 2 2 2" xfId="56552"/>
    <cellStyle name="Normal 5 3 3 3 5 2 2 3" xfId="42228"/>
    <cellStyle name="Normal 5 3 3 3 5 2 3" xfId="20655"/>
    <cellStyle name="Normal 5 3 3 3 5 2 3 2" xfId="49390"/>
    <cellStyle name="Normal 5 3 3 3 5 2 4" xfId="35066"/>
    <cellStyle name="Normal 5 3 3 3 5 3" xfId="9853"/>
    <cellStyle name="Normal 5 3 3 3 5 3 2" xfId="24236"/>
    <cellStyle name="Normal 5 3 3 3 5 3 2 2" xfId="52971"/>
    <cellStyle name="Normal 5 3 3 3 5 3 3" xfId="38647"/>
    <cellStyle name="Normal 5 3 3 3 5 4" xfId="17073"/>
    <cellStyle name="Normal 5 3 3 3 5 4 2" xfId="45809"/>
    <cellStyle name="Normal 5 3 3 3 5 5" xfId="31485"/>
    <cellStyle name="Normal 5 3 3 3 6" xfId="4383"/>
    <cellStyle name="Normal 5 3 3 3 6 2" xfId="11650"/>
    <cellStyle name="Normal 5 3 3 3 6 2 2" xfId="26028"/>
    <cellStyle name="Normal 5 3 3 3 6 2 2 2" xfId="54762"/>
    <cellStyle name="Normal 5 3 3 3 6 2 3" xfId="40438"/>
    <cellStyle name="Normal 5 3 3 3 6 3" xfId="18865"/>
    <cellStyle name="Normal 5 3 3 3 6 3 2" xfId="47600"/>
    <cellStyle name="Normal 5 3 3 3 6 4" xfId="33276"/>
    <cellStyle name="Normal 5 3 3 3 7" xfId="8054"/>
    <cellStyle name="Normal 5 3 3 3 7 2" xfId="22446"/>
    <cellStyle name="Normal 5 3 3 3 7 2 2" xfId="51181"/>
    <cellStyle name="Normal 5 3 3 3 7 3" xfId="36857"/>
    <cellStyle name="Normal 5 3 3 3 8" xfId="15283"/>
    <cellStyle name="Normal 5 3 3 3 8 2" xfId="44019"/>
    <cellStyle name="Normal 5 3 3 3 9" xfId="29695"/>
    <cellStyle name="Normal 5 3 3 4" xfId="750"/>
    <cellStyle name="Normal 5 3 3 4 2" xfId="1200"/>
    <cellStyle name="Normal 5 3 3 4 2 2" xfId="2183"/>
    <cellStyle name="Normal 5 3 3 4 2 2 2" xfId="3975"/>
    <cellStyle name="Normal 5 3 3 4 2 2 2 2" xfId="7634"/>
    <cellStyle name="Normal 5 3 3 4 2 2 2 2 2" xfId="14894"/>
    <cellStyle name="Normal 5 3 3 4 2 2 2 2 2 2" xfId="29272"/>
    <cellStyle name="Normal 5 3 3 4 2 2 2 2 2 2 2" xfId="58006"/>
    <cellStyle name="Normal 5 3 3 4 2 2 2 2 2 3" xfId="43682"/>
    <cellStyle name="Normal 5 3 3 4 2 2 2 2 3" xfId="22109"/>
    <cellStyle name="Normal 5 3 3 4 2 2 2 2 3 2" xfId="50844"/>
    <cellStyle name="Normal 5 3 3 4 2 2 2 2 4" xfId="36520"/>
    <cellStyle name="Normal 5 3 3 4 2 2 2 3" xfId="11307"/>
    <cellStyle name="Normal 5 3 3 4 2 2 2 3 2" xfId="25690"/>
    <cellStyle name="Normal 5 3 3 4 2 2 2 3 2 2" xfId="54425"/>
    <cellStyle name="Normal 5 3 3 4 2 2 2 3 3" xfId="40101"/>
    <cellStyle name="Normal 5 3 3 4 2 2 2 4" xfId="18527"/>
    <cellStyle name="Normal 5 3 3 4 2 2 2 4 2" xfId="47263"/>
    <cellStyle name="Normal 5 3 3 4 2 2 2 5" xfId="32939"/>
    <cellStyle name="Normal 5 3 3 4 2 2 3" xfId="5844"/>
    <cellStyle name="Normal 5 3 3 4 2 2 3 2" xfId="13104"/>
    <cellStyle name="Normal 5 3 3 4 2 2 3 2 2" xfId="27482"/>
    <cellStyle name="Normal 5 3 3 4 2 2 3 2 2 2" xfId="56216"/>
    <cellStyle name="Normal 5 3 3 4 2 2 3 2 3" xfId="41892"/>
    <cellStyle name="Normal 5 3 3 4 2 2 3 3" xfId="20319"/>
    <cellStyle name="Normal 5 3 3 4 2 2 3 3 2" xfId="49054"/>
    <cellStyle name="Normal 5 3 3 4 2 2 3 4" xfId="34730"/>
    <cellStyle name="Normal 5 3 3 4 2 2 4" xfId="9517"/>
    <cellStyle name="Normal 5 3 3 4 2 2 4 2" xfId="23900"/>
    <cellStyle name="Normal 5 3 3 4 2 2 4 2 2" xfId="52635"/>
    <cellStyle name="Normal 5 3 3 4 2 2 4 3" xfId="38311"/>
    <cellStyle name="Normal 5 3 3 4 2 2 5" xfId="16737"/>
    <cellStyle name="Normal 5 3 3 4 2 2 5 2" xfId="45473"/>
    <cellStyle name="Normal 5 3 3 4 2 2 6" xfId="31149"/>
    <cellStyle name="Normal 5 3 3 4 2 3" xfId="3079"/>
    <cellStyle name="Normal 5 3 3 4 2 3 2" xfId="6739"/>
    <cellStyle name="Normal 5 3 3 4 2 3 2 2" xfId="13999"/>
    <cellStyle name="Normal 5 3 3 4 2 3 2 2 2" xfId="28377"/>
    <cellStyle name="Normal 5 3 3 4 2 3 2 2 2 2" xfId="57111"/>
    <cellStyle name="Normal 5 3 3 4 2 3 2 2 3" xfId="42787"/>
    <cellStyle name="Normal 5 3 3 4 2 3 2 3" xfId="21214"/>
    <cellStyle name="Normal 5 3 3 4 2 3 2 3 2" xfId="49949"/>
    <cellStyle name="Normal 5 3 3 4 2 3 2 4" xfId="35625"/>
    <cellStyle name="Normal 5 3 3 4 2 3 3" xfId="10412"/>
    <cellStyle name="Normal 5 3 3 4 2 3 3 2" xfId="24795"/>
    <cellStyle name="Normal 5 3 3 4 2 3 3 2 2" xfId="53530"/>
    <cellStyle name="Normal 5 3 3 4 2 3 3 3" xfId="39206"/>
    <cellStyle name="Normal 5 3 3 4 2 3 4" xfId="17632"/>
    <cellStyle name="Normal 5 3 3 4 2 3 4 2" xfId="46368"/>
    <cellStyle name="Normal 5 3 3 4 2 3 5" xfId="32044"/>
    <cellStyle name="Normal 5 3 3 4 2 4" xfId="4944"/>
    <cellStyle name="Normal 5 3 3 4 2 4 2" xfId="12209"/>
    <cellStyle name="Normal 5 3 3 4 2 4 2 2" xfId="26587"/>
    <cellStyle name="Normal 5 3 3 4 2 4 2 2 2" xfId="55321"/>
    <cellStyle name="Normal 5 3 3 4 2 4 2 3" xfId="40997"/>
    <cellStyle name="Normal 5 3 3 4 2 4 3" xfId="19424"/>
    <cellStyle name="Normal 5 3 3 4 2 4 3 2" xfId="48159"/>
    <cellStyle name="Normal 5 3 3 4 2 4 4" xfId="33835"/>
    <cellStyle name="Normal 5 3 3 4 2 5" xfId="8616"/>
    <cellStyle name="Normal 5 3 3 4 2 5 2" xfId="23005"/>
    <cellStyle name="Normal 5 3 3 4 2 5 2 2" xfId="51740"/>
    <cellStyle name="Normal 5 3 3 4 2 5 3" xfId="37416"/>
    <cellStyle name="Normal 5 3 3 4 2 6" xfId="15842"/>
    <cellStyle name="Normal 5 3 3 4 2 6 2" xfId="44578"/>
    <cellStyle name="Normal 5 3 3 4 2 7" xfId="30254"/>
    <cellStyle name="Normal 5 3 3 4 3" xfId="1736"/>
    <cellStyle name="Normal 5 3 3 4 3 2" xfId="3528"/>
    <cellStyle name="Normal 5 3 3 4 3 2 2" xfId="7187"/>
    <cellStyle name="Normal 5 3 3 4 3 2 2 2" xfId="14447"/>
    <cellStyle name="Normal 5 3 3 4 3 2 2 2 2" xfId="28825"/>
    <cellStyle name="Normal 5 3 3 4 3 2 2 2 2 2" xfId="57559"/>
    <cellStyle name="Normal 5 3 3 4 3 2 2 2 3" xfId="43235"/>
    <cellStyle name="Normal 5 3 3 4 3 2 2 3" xfId="21662"/>
    <cellStyle name="Normal 5 3 3 4 3 2 2 3 2" xfId="50397"/>
    <cellStyle name="Normal 5 3 3 4 3 2 2 4" xfId="36073"/>
    <cellStyle name="Normal 5 3 3 4 3 2 3" xfId="10860"/>
    <cellStyle name="Normal 5 3 3 4 3 2 3 2" xfId="25243"/>
    <cellStyle name="Normal 5 3 3 4 3 2 3 2 2" xfId="53978"/>
    <cellStyle name="Normal 5 3 3 4 3 2 3 3" xfId="39654"/>
    <cellStyle name="Normal 5 3 3 4 3 2 4" xfId="18080"/>
    <cellStyle name="Normal 5 3 3 4 3 2 4 2" xfId="46816"/>
    <cellStyle name="Normal 5 3 3 4 3 2 5" xfId="32492"/>
    <cellStyle name="Normal 5 3 3 4 3 3" xfId="5397"/>
    <cellStyle name="Normal 5 3 3 4 3 3 2" xfId="12657"/>
    <cellStyle name="Normal 5 3 3 4 3 3 2 2" xfId="27035"/>
    <cellStyle name="Normal 5 3 3 4 3 3 2 2 2" xfId="55769"/>
    <cellStyle name="Normal 5 3 3 4 3 3 2 3" xfId="41445"/>
    <cellStyle name="Normal 5 3 3 4 3 3 3" xfId="19872"/>
    <cellStyle name="Normal 5 3 3 4 3 3 3 2" xfId="48607"/>
    <cellStyle name="Normal 5 3 3 4 3 3 4" xfId="34283"/>
    <cellStyle name="Normal 5 3 3 4 3 4" xfId="9070"/>
    <cellStyle name="Normal 5 3 3 4 3 4 2" xfId="23453"/>
    <cellStyle name="Normal 5 3 3 4 3 4 2 2" xfId="52188"/>
    <cellStyle name="Normal 5 3 3 4 3 4 3" xfId="37864"/>
    <cellStyle name="Normal 5 3 3 4 3 5" xfId="16290"/>
    <cellStyle name="Normal 5 3 3 4 3 5 2" xfId="45026"/>
    <cellStyle name="Normal 5 3 3 4 3 6" xfId="30702"/>
    <cellStyle name="Normal 5 3 3 4 4" xfId="2632"/>
    <cellStyle name="Normal 5 3 3 4 4 2" xfId="6292"/>
    <cellStyle name="Normal 5 3 3 4 4 2 2" xfId="13552"/>
    <cellStyle name="Normal 5 3 3 4 4 2 2 2" xfId="27930"/>
    <cellStyle name="Normal 5 3 3 4 4 2 2 2 2" xfId="56664"/>
    <cellStyle name="Normal 5 3 3 4 4 2 2 3" xfId="42340"/>
    <cellStyle name="Normal 5 3 3 4 4 2 3" xfId="20767"/>
    <cellStyle name="Normal 5 3 3 4 4 2 3 2" xfId="49502"/>
    <cellStyle name="Normal 5 3 3 4 4 2 4" xfId="35178"/>
    <cellStyle name="Normal 5 3 3 4 4 3" xfId="9965"/>
    <cellStyle name="Normal 5 3 3 4 4 3 2" xfId="24348"/>
    <cellStyle name="Normal 5 3 3 4 4 3 2 2" xfId="53083"/>
    <cellStyle name="Normal 5 3 3 4 4 3 3" xfId="38759"/>
    <cellStyle name="Normal 5 3 3 4 4 4" xfId="17185"/>
    <cellStyle name="Normal 5 3 3 4 4 4 2" xfId="45921"/>
    <cellStyle name="Normal 5 3 3 4 4 5" xfId="31597"/>
    <cellStyle name="Normal 5 3 3 4 5" xfId="4496"/>
    <cellStyle name="Normal 5 3 3 4 5 2" xfId="11762"/>
    <cellStyle name="Normal 5 3 3 4 5 2 2" xfId="26140"/>
    <cellStyle name="Normal 5 3 3 4 5 2 2 2" xfId="54874"/>
    <cellStyle name="Normal 5 3 3 4 5 2 3" xfId="40550"/>
    <cellStyle name="Normal 5 3 3 4 5 3" xfId="18977"/>
    <cellStyle name="Normal 5 3 3 4 5 3 2" xfId="47712"/>
    <cellStyle name="Normal 5 3 3 4 5 4" xfId="33388"/>
    <cellStyle name="Normal 5 3 3 4 6" xfId="8169"/>
    <cellStyle name="Normal 5 3 3 4 6 2" xfId="22558"/>
    <cellStyle name="Normal 5 3 3 4 6 2 2" xfId="51293"/>
    <cellStyle name="Normal 5 3 3 4 6 3" xfId="36969"/>
    <cellStyle name="Normal 5 3 3 4 7" xfId="15395"/>
    <cellStyle name="Normal 5 3 3 4 7 2" xfId="44131"/>
    <cellStyle name="Normal 5 3 3 4 8" xfId="29807"/>
    <cellStyle name="Normal 5 3 3 5" xfId="976"/>
    <cellStyle name="Normal 5 3 3 5 2" xfId="1959"/>
    <cellStyle name="Normal 5 3 3 5 2 2" xfId="3751"/>
    <cellStyle name="Normal 5 3 3 5 2 2 2" xfId="7410"/>
    <cellStyle name="Normal 5 3 3 5 2 2 2 2" xfId="14670"/>
    <cellStyle name="Normal 5 3 3 5 2 2 2 2 2" xfId="29048"/>
    <cellStyle name="Normal 5 3 3 5 2 2 2 2 2 2" xfId="57782"/>
    <cellStyle name="Normal 5 3 3 5 2 2 2 2 3" xfId="43458"/>
    <cellStyle name="Normal 5 3 3 5 2 2 2 3" xfId="21885"/>
    <cellStyle name="Normal 5 3 3 5 2 2 2 3 2" xfId="50620"/>
    <cellStyle name="Normal 5 3 3 5 2 2 2 4" xfId="36296"/>
    <cellStyle name="Normal 5 3 3 5 2 2 3" xfId="11083"/>
    <cellStyle name="Normal 5 3 3 5 2 2 3 2" xfId="25466"/>
    <cellStyle name="Normal 5 3 3 5 2 2 3 2 2" xfId="54201"/>
    <cellStyle name="Normal 5 3 3 5 2 2 3 3" xfId="39877"/>
    <cellStyle name="Normal 5 3 3 5 2 2 4" xfId="18303"/>
    <cellStyle name="Normal 5 3 3 5 2 2 4 2" xfId="47039"/>
    <cellStyle name="Normal 5 3 3 5 2 2 5" xfId="32715"/>
    <cellStyle name="Normal 5 3 3 5 2 3" xfId="5620"/>
    <cellStyle name="Normal 5 3 3 5 2 3 2" xfId="12880"/>
    <cellStyle name="Normal 5 3 3 5 2 3 2 2" xfId="27258"/>
    <cellStyle name="Normal 5 3 3 5 2 3 2 2 2" xfId="55992"/>
    <cellStyle name="Normal 5 3 3 5 2 3 2 3" xfId="41668"/>
    <cellStyle name="Normal 5 3 3 5 2 3 3" xfId="20095"/>
    <cellStyle name="Normal 5 3 3 5 2 3 3 2" xfId="48830"/>
    <cellStyle name="Normal 5 3 3 5 2 3 4" xfId="34506"/>
    <cellStyle name="Normal 5 3 3 5 2 4" xfId="9293"/>
    <cellStyle name="Normal 5 3 3 5 2 4 2" xfId="23676"/>
    <cellStyle name="Normal 5 3 3 5 2 4 2 2" xfId="52411"/>
    <cellStyle name="Normal 5 3 3 5 2 4 3" xfId="38087"/>
    <cellStyle name="Normal 5 3 3 5 2 5" xfId="16513"/>
    <cellStyle name="Normal 5 3 3 5 2 5 2" xfId="45249"/>
    <cellStyle name="Normal 5 3 3 5 2 6" xfId="30925"/>
    <cellStyle name="Normal 5 3 3 5 3" xfId="2855"/>
    <cellStyle name="Normal 5 3 3 5 3 2" xfId="6515"/>
    <cellStyle name="Normal 5 3 3 5 3 2 2" xfId="13775"/>
    <cellStyle name="Normal 5 3 3 5 3 2 2 2" xfId="28153"/>
    <cellStyle name="Normal 5 3 3 5 3 2 2 2 2" xfId="56887"/>
    <cellStyle name="Normal 5 3 3 5 3 2 2 3" xfId="42563"/>
    <cellStyle name="Normal 5 3 3 5 3 2 3" xfId="20990"/>
    <cellStyle name="Normal 5 3 3 5 3 2 3 2" xfId="49725"/>
    <cellStyle name="Normal 5 3 3 5 3 2 4" xfId="35401"/>
    <cellStyle name="Normal 5 3 3 5 3 3" xfId="10188"/>
    <cellStyle name="Normal 5 3 3 5 3 3 2" xfId="24571"/>
    <cellStyle name="Normal 5 3 3 5 3 3 2 2" xfId="53306"/>
    <cellStyle name="Normal 5 3 3 5 3 3 3" xfId="38982"/>
    <cellStyle name="Normal 5 3 3 5 3 4" xfId="17408"/>
    <cellStyle name="Normal 5 3 3 5 3 4 2" xfId="46144"/>
    <cellStyle name="Normal 5 3 3 5 3 5" xfId="31820"/>
    <cellStyle name="Normal 5 3 3 5 4" xfId="4720"/>
    <cellStyle name="Normal 5 3 3 5 4 2" xfId="11985"/>
    <cellStyle name="Normal 5 3 3 5 4 2 2" xfId="26363"/>
    <cellStyle name="Normal 5 3 3 5 4 2 2 2" xfId="55097"/>
    <cellStyle name="Normal 5 3 3 5 4 2 3" xfId="40773"/>
    <cellStyle name="Normal 5 3 3 5 4 3" xfId="19200"/>
    <cellStyle name="Normal 5 3 3 5 4 3 2" xfId="47935"/>
    <cellStyle name="Normal 5 3 3 5 4 4" xfId="33611"/>
    <cellStyle name="Normal 5 3 3 5 5" xfId="8392"/>
    <cellStyle name="Normal 5 3 3 5 5 2" xfId="22781"/>
    <cellStyle name="Normal 5 3 3 5 5 2 2" xfId="51516"/>
    <cellStyle name="Normal 5 3 3 5 5 3" xfId="37192"/>
    <cellStyle name="Normal 5 3 3 5 6" xfId="15618"/>
    <cellStyle name="Normal 5 3 3 5 6 2" xfId="44354"/>
    <cellStyle name="Normal 5 3 3 5 7" xfId="30030"/>
    <cellStyle name="Normal 5 3 3 6" xfId="1495"/>
    <cellStyle name="Normal 5 3 3 6 2" xfId="3304"/>
    <cellStyle name="Normal 5 3 3 6 2 2" xfId="6963"/>
    <cellStyle name="Normal 5 3 3 6 2 2 2" xfId="14223"/>
    <cellStyle name="Normal 5 3 3 6 2 2 2 2" xfId="28601"/>
    <cellStyle name="Normal 5 3 3 6 2 2 2 2 2" xfId="57335"/>
    <cellStyle name="Normal 5 3 3 6 2 2 2 3" xfId="43011"/>
    <cellStyle name="Normal 5 3 3 6 2 2 3" xfId="21438"/>
    <cellStyle name="Normal 5 3 3 6 2 2 3 2" xfId="50173"/>
    <cellStyle name="Normal 5 3 3 6 2 2 4" xfId="35849"/>
    <cellStyle name="Normal 5 3 3 6 2 3" xfId="10636"/>
    <cellStyle name="Normal 5 3 3 6 2 3 2" xfId="25019"/>
    <cellStyle name="Normal 5 3 3 6 2 3 2 2" xfId="53754"/>
    <cellStyle name="Normal 5 3 3 6 2 3 3" xfId="39430"/>
    <cellStyle name="Normal 5 3 3 6 2 4" xfId="17856"/>
    <cellStyle name="Normal 5 3 3 6 2 4 2" xfId="46592"/>
    <cellStyle name="Normal 5 3 3 6 2 5" xfId="32268"/>
    <cellStyle name="Normal 5 3 3 6 3" xfId="5172"/>
    <cellStyle name="Normal 5 3 3 6 3 2" xfId="12433"/>
    <cellStyle name="Normal 5 3 3 6 3 2 2" xfId="26811"/>
    <cellStyle name="Normal 5 3 3 6 3 2 2 2" xfId="55545"/>
    <cellStyle name="Normal 5 3 3 6 3 2 3" xfId="41221"/>
    <cellStyle name="Normal 5 3 3 6 3 3" xfId="19648"/>
    <cellStyle name="Normal 5 3 3 6 3 3 2" xfId="48383"/>
    <cellStyle name="Normal 5 3 3 6 3 4" xfId="34059"/>
    <cellStyle name="Normal 5 3 3 6 4" xfId="8846"/>
    <cellStyle name="Normal 5 3 3 6 4 2" xfId="23229"/>
    <cellStyle name="Normal 5 3 3 6 4 2 2" xfId="51964"/>
    <cellStyle name="Normal 5 3 3 6 4 3" xfId="37640"/>
    <cellStyle name="Normal 5 3 3 6 5" xfId="16066"/>
    <cellStyle name="Normal 5 3 3 6 5 2" xfId="44802"/>
    <cellStyle name="Normal 5 3 3 6 6" xfId="30478"/>
    <cellStyle name="Normal 5 3 3 7" xfId="2408"/>
    <cellStyle name="Normal 5 3 3 7 2" xfId="6068"/>
    <cellStyle name="Normal 5 3 3 7 2 2" xfId="13328"/>
    <cellStyle name="Normal 5 3 3 7 2 2 2" xfId="27706"/>
    <cellStyle name="Normal 5 3 3 7 2 2 2 2" xfId="56440"/>
    <cellStyle name="Normal 5 3 3 7 2 2 3" xfId="42116"/>
    <cellStyle name="Normal 5 3 3 7 2 3" xfId="20543"/>
    <cellStyle name="Normal 5 3 3 7 2 3 2" xfId="49278"/>
    <cellStyle name="Normal 5 3 3 7 2 4" xfId="34954"/>
    <cellStyle name="Normal 5 3 3 7 3" xfId="9741"/>
    <cellStyle name="Normal 5 3 3 7 3 2" xfId="24124"/>
    <cellStyle name="Normal 5 3 3 7 3 2 2" xfId="52859"/>
    <cellStyle name="Normal 5 3 3 7 3 3" xfId="38535"/>
    <cellStyle name="Normal 5 3 3 7 4" xfId="16961"/>
    <cellStyle name="Normal 5 3 3 7 4 2" xfId="45697"/>
    <cellStyle name="Normal 5 3 3 7 5" xfId="31373"/>
    <cellStyle name="Normal 5 3 3 8" xfId="4265"/>
    <cellStyle name="Normal 5 3 3 8 2" xfId="11537"/>
    <cellStyle name="Normal 5 3 3 8 2 2" xfId="25916"/>
    <cellStyle name="Normal 5 3 3 8 2 2 2" xfId="54650"/>
    <cellStyle name="Normal 5 3 3 8 2 3" xfId="40326"/>
    <cellStyle name="Normal 5 3 3 8 3" xfId="18753"/>
    <cellStyle name="Normal 5 3 3 8 3 2" xfId="47488"/>
    <cellStyle name="Normal 5 3 3 8 4" xfId="33164"/>
    <cellStyle name="Normal 5 3 3 9" xfId="7933"/>
    <cellStyle name="Normal 5 3 3 9 2" xfId="22334"/>
    <cellStyle name="Normal 5 3 3 9 2 2" xfId="51069"/>
    <cellStyle name="Normal 5 3 3 9 3" xfId="36745"/>
    <cellStyle name="Normal 5 3 4" xfId="421"/>
    <cellStyle name="Normal 5 3 4 10" xfId="29611"/>
    <cellStyle name="Normal 5 3 4 2" xfId="621"/>
    <cellStyle name="Normal 5 3 4 2 2" xfId="893"/>
    <cellStyle name="Normal 5 3 4 2 2 2" xfId="1340"/>
    <cellStyle name="Normal 5 3 4 2 2 2 2" xfId="2323"/>
    <cellStyle name="Normal 5 3 4 2 2 2 2 2" xfId="4115"/>
    <cellStyle name="Normal 5 3 4 2 2 2 2 2 2" xfId="7774"/>
    <cellStyle name="Normal 5 3 4 2 2 2 2 2 2 2" xfId="15034"/>
    <cellStyle name="Normal 5 3 4 2 2 2 2 2 2 2 2" xfId="29412"/>
    <cellStyle name="Normal 5 3 4 2 2 2 2 2 2 2 2 2" xfId="58146"/>
    <cellStyle name="Normal 5 3 4 2 2 2 2 2 2 2 3" xfId="43822"/>
    <cellStyle name="Normal 5 3 4 2 2 2 2 2 2 3" xfId="22249"/>
    <cellStyle name="Normal 5 3 4 2 2 2 2 2 2 3 2" xfId="50984"/>
    <cellStyle name="Normal 5 3 4 2 2 2 2 2 2 4" xfId="36660"/>
    <cellStyle name="Normal 5 3 4 2 2 2 2 2 3" xfId="11447"/>
    <cellStyle name="Normal 5 3 4 2 2 2 2 2 3 2" xfId="25830"/>
    <cellStyle name="Normal 5 3 4 2 2 2 2 2 3 2 2" xfId="54565"/>
    <cellStyle name="Normal 5 3 4 2 2 2 2 2 3 3" xfId="40241"/>
    <cellStyle name="Normal 5 3 4 2 2 2 2 2 4" xfId="18667"/>
    <cellStyle name="Normal 5 3 4 2 2 2 2 2 4 2" xfId="47403"/>
    <cellStyle name="Normal 5 3 4 2 2 2 2 2 5" xfId="33079"/>
    <cellStyle name="Normal 5 3 4 2 2 2 2 3" xfId="5984"/>
    <cellStyle name="Normal 5 3 4 2 2 2 2 3 2" xfId="13244"/>
    <cellStyle name="Normal 5 3 4 2 2 2 2 3 2 2" xfId="27622"/>
    <cellStyle name="Normal 5 3 4 2 2 2 2 3 2 2 2" xfId="56356"/>
    <cellStyle name="Normal 5 3 4 2 2 2 2 3 2 3" xfId="42032"/>
    <cellStyle name="Normal 5 3 4 2 2 2 2 3 3" xfId="20459"/>
    <cellStyle name="Normal 5 3 4 2 2 2 2 3 3 2" xfId="49194"/>
    <cellStyle name="Normal 5 3 4 2 2 2 2 3 4" xfId="34870"/>
    <cellStyle name="Normal 5 3 4 2 2 2 2 4" xfId="9657"/>
    <cellStyle name="Normal 5 3 4 2 2 2 2 4 2" xfId="24040"/>
    <cellStyle name="Normal 5 3 4 2 2 2 2 4 2 2" xfId="52775"/>
    <cellStyle name="Normal 5 3 4 2 2 2 2 4 3" xfId="38451"/>
    <cellStyle name="Normal 5 3 4 2 2 2 2 5" xfId="16877"/>
    <cellStyle name="Normal 5 3 4 2 2 2 2 5 2" xfId="45613"/>
    <cellStyle name="Normal 5 3 4 2 2 2 2 6" xfId="31289"/>
    <cellStyle name="Normal 5 3 4 2 2 2 3" xfId="3219"/>
    <cellStyle name="Normal 5 3 4 2 2 2 3 2" xfId="6879"/>
    <cellStyle name="Normal 5 3 4 2 2 2 3 2 2" xfId="14139"/>
    <cellStyle name="Normal 5 3 4 2 2 2 3 2 2 2" xfId="28517"/>
    <cellStyle name="Normal 5 3 4 2 2 2 3 2 2 2 2" xfId="57251"/>
    <cellStyle name="Normal 5 3 4 2 2 2 3 2 2 3" xfId="42927"/>
    <cellStyle name="Normal 5 3 4 2 2 2 3 2 3" xfId="21354"/>
    <cellStyle name="Normal 5 3 4 2 2 2 3 2 3 2" xfId="50089"/>
    <cellStyle name="Normal 5 3 4 2 2 2 3 2 4" xfId="35765"/>
    <cellStyle name="Normal 5 3 4 2 2 2 3 3" xfId="10552"/>
    <cellStyle name="Normal 5 3 4 2 2 2 3 3 2" xfId="24935"/>
    <cellStyle name="Normal 5 3 4 2 2 2 3 3 2 2" xfId="53670"/>
    <cellStyle name="Normal 5 3 4 2 2 2 3 3 3" xfId="39346"/>
    <cellStyle name="Normal 5 3 4 2 2 2 3 4" xfId="17772"/>
    <cellStyle name="Normal 5 3 4 2 2 2 3 4 2" xfId="46508"/>
    <cellStyle name="Normal 5 3 4 2 2 2 3 5" xfId="32184"/>
    <cellStyle name="Normal 5 3 4 2 2 2 4" xfId="5084"/>
    <cellStyle name="Normal 5 3 4 2 2 2 4 2" xfId="12349"/>
    <cellStyle name="Normal 5 3 4 2 2 2 4 2 2" xfId="26727"/>
    <cellStyle name="Normal 5 3 4 2 2 2 4 2 2 2" xfId="55461"/>
    <cellStyle name="Normal 5 3 4 2 2 2 4 2 3" xfId="41137"/>
    <cellStyle name="Normal 5 3 4 2 2 2 4 3" xfId="19564"/>
    <cellStyle name="Normal 5 3 4 2 2 2 4 3 2" xfId="48299"/>
    <cellStyle name="Normal 5 3 4 2 2 2 4 4" xfId="33975"/>
    <cellStyle name="Normal 5 3 4 2 2 2 5" xfId="8756"/>
    <cellStyle name="Normal 5 3 4 2 2 2 5 2" xfId="23145"/>
    <cellStyle name="Normal 5 3 4 2 2 2 5 2 2" xfId="51880"/>
    <cellStyle name="Normal 5 3 4 2 2 2 5 3" xfId="37556"/>
    <cellStyle name="Normal 5 3 4 2 2 2 6" xfId="15982"/>
    <cellStyle name="Normal 5 3 4 2 2 2 6 2" xfId="44718"/>
    <cellStyle name="Normal 5 3 4 2 2 2 7" xfId="30394"/>
    <cellStyle name="Normal 5 3 4 2 2 3" xfId="1876"/>
    <cellStyle name="Normal 5 3 4 2 2 3 2" xfId="3668"/>
    <cellStyle name="Normal 5 3 4 2 2 3 2 2" xfId="7327"/>
    <cellStyle name="Normal 5 3 4 2 2 3 2 2 2" xfId="14587"/>
    <cellStyle name="Normal 5 3 4 2 2 3 2 2 2 2" xfId="28965"/>
    <cellStyle name="Normal 5 3 4 2 2 3 2 2 2 2 2" xfId="57699"/>
    <cellStyle name="Normal 5 3 4 2 2 3 2 2 2 3" xfId="43375"/>
    <cellStyle name="Normal 5 3 4 2 2 3 2 2 3" xfId="21802"/>
    <cellStyle name="Normal 5 3 4 2 2 3 2 2 3 2" xfId="50537"/>
    <cellStyle name="Normal 5 3 4 2 2 3 2 2 4" xfId="36213"/>
    <cellStyle name="Normal 5 3 4 2 2 3 2 3" xfId="11000"/>
    <cellStyle name="Normal 5 3 4 2 2 3 2 3 2" xfId="25383"/>
    <cellStyle name="Normal 5 3 4 2 2 3 2 3 2 2" xfId="54118"/>
    <cellStyle name="Normal 5 3 4 2 2 3 2 3 3" xfId="39794"/>
    <cellStyle name="Normal 5 3 4 2 2 3 2 4" xfId="18220"/>
    <cellStyle name="Normal 5 3 4 2 2 3 2 4 2" xfId="46956"/>
    <cellStyle name="Normal 5 3 4 2 2 3 2 5" xfId="32632"/>
    <cellStyle name="Normal 5 3 4 2 2 3 3" xfId="5537"/>
    <cellStyle name="Normal 5 3 4 2 2 3 3 2" xfId="12797"/>
    <cellStyle name="Normal 5 3 4 2 2 3 3 2 2" xfId="27175"/>
    <cellStyle name="Normal 5 3 4 2 2 3 3 2 2 2" xfId="55909"/>
    <cellStyle name="Normal 5 3 4 2 2 3 3 2 3" xfId="41585"/>
    <cellStyle name="Normal 5 3 4 2 2 3 3 3" xfId="20012"/>
    <cellStyle name="Normal 5 3 4 2 2 3 3 3 2" xfId="48747"/>
    <cellStyle name="Normal 5 3 4 2 2 3 3 4" xfId="34423"/>
    <cellStyle name="Normal 5 3 4 2 2 3 4" xfId="9210"/>
    <cellStyle name="Normal 5 3 4 2 2 3 4 2" xfId="23593"/>
    <cellStyle name="Normal 5 3 4 2 2 3 4 2 2" xfId="52328"/>
    <cellStyle name="Normal 5 3 4 2 2 3 4 3" xfId="38004"/>
    <cellStyle name="Normal 5 3 4 2 2 3 5" xfId="16430"/>
    <cellStyle name="Normal 5 3 4 2 2 3 5 2" xfId="45166"/>
    <cellStyle name="Normal 5 3 4 2 2 3 6" xfId="30842"/>
    <cellStyle name="Normal 5 3 4 2 2 4" xfId="2772"/>
    <cellStyle name="Normal 5 3 4 2 2 4 2" xfId="6432"/>
    <cellStyle name="Normal 5 3 4 2 2 4 2 2" xfId="13692"/>
    <cellStyle name="Normal 5 3 4 2 2 4 2 2 2" xfId="28070"/>
    <cellStyle name="Normal 5 3 4 2 2 4 2 2 2 2" xfId="56804"/>
    <cellStyle name="Normal 5 3 4 2 2 4 2 2 3" xfId="42480"/>
    <cellStyle name="Normal 5 3 4 2 2 4 2 3" xfId="20907"/>
    <cellStyle name="Normal 5 3 4 2 2 4 2 3 2" xfId="49642"/>
    <cellStyle name="Normal 5 3 4 2 2 4 2 4" xfId="35318"/>
    <cellStyle name="Normal 5 3 4 2 2 4 3" xfId="10105"/>
    <cellStyle name="Normal 5 3 4 2 2 4 3 2" xfId="24488"/>
    <cellStyle name="Normal 5 3 4 2 2 4 3 2 2" xfId="53223"/>
    <cellStyle name="Normal 5 3 4 2 2 4 3 3" xfId="38899"/>
    <cellStyle name="Normal 5 3 4 2 2 4 4" xfId="17325"/>
    <cellStyle name="Normal 5 3 4 2 2 4 4 2" xfId="46061"/>
    <cellStyle name="Normal 5 3 4 2 2 4 5" xfId="31737"/>
    <cellStyle name="Normal 5 3 4 2 2 5" xfId="4637"/>
    <cellStyle name="Normal 5 3 4 2 2 5 2" xfId="11902"/>
    <cellStyle name="Normal 5 3 4 2 2 5 2 2" xfId="26280"/>
    <cellStyle name="Normal 5 3 4 2 2 5 2 2 2" xfId="55014"/>
    <cellStyle name="Normal 5 3 4 2 2 5 2 3" xfId="40690"/>
    <cellStyle name="Normal 5 3 4 2 2 5 3" xfId="19117"/>
    <cellStyle name="Normal 5 3 4 2 2 5 3 2" xfId="47852"/>
    <cellStyle name="Normal 5 3 4 2 2 5 4" xfId="33528"/>
    <cellStyle name="Normal 5 3 4 2 2 6" xfId="8309"/>
    <cellStyle name="Normal 5 3 4 2 2 6 2" xfId="22698"/>
    <cellStyle name="Normal 5 3 4 2 2 6 2 2" xfId="51433"/>
    <cellStyle name="Normal 5 3 4 2 2 6 3" xfId="37109"/>
    <cellStyle name="Normal 5 3 4 2 2 7" xfId="15535"/>
    <cellStyle name="Normal 5 3 4 2 2 7 2" xfId="44271"/>
    <cellStyle name="Normal 5 3 4 2 2 8" xfId="29947"/>
    <cellStyle name="Normal 5 3 4 2 3" xfId="1116"/>
    <cellStyle name="Normal 5 3 4 2 3 2" xfId="2099"/>
    <cellStyle name="Normal 5 3 4 2 3 2 2" xfId="3891"/>
    <cellStyle name="Normal 5 3 4 2 3 2 2 2" xfId="7550"/>
    <cellStyle name="Normal 5 3 4 2 3 2 2 2 2" xfId="14810"/>
    <cellStyle name="Normal 5 3 4 2 3 2 2 2 2 2" xfId="29188"/>
    <cellStyle name="Normal 5 3 4 2 3 2 2 2 2 2 2" xfId="57922"/>
    <cellStyle name="Normal 5 3 4 2 3 2 2 2 2 3" xfId="43598"/>
    <cellStyle name="Normal 5 3 4 2 3 2 2 2 3" xfId="22025"/>
    <cellStyle name="Normal 5 3 4 2 3 2 2 2 3 2" xfId="50760"/>
    <cellStyle name="Normal 5 3 4 2 3 2 2 2 4" xfId="36436"/>
    <cellStyle name="Normal 5 3 4 2 3 2 2 3" xfId="11223"/>
    <cellStyle name="Normal 5 3 4 2 3 2 2 3 2" xfId="25606"/>
    <cellStyle name="Normal 5 3 4 2 3 2 2 3 2 2" xfId="54341"/>
    <cellStyle name="Normal 5 3 4 2 3 2 2 3 3" xfId="40017"/>
    <cellStyle name="Normal 5 3 4 2 3 2 2 4" xfId="18443"/>
    <cellStyle name="Normal 5 3 4 2 3 2 2 4 2" xfId="47179"/>
    <cellStyle name="Normal 5 3 4 2 3 2 2 5" xfId="32855"/>
    <cellStyle name="Normal 5 3 4 2 3 2 3" xfId="5760"/>
    <cellStyle name="Normal 5 3 4 2 3 2 3 2" xfId="13020"/>
    <cellStyle name="Normal 5 3 4 2 3 2 3 2 2" xfId="27398"/>
    <cellStyle name="Normal 5 3 4 2 3 2 3 2 2 2" xfId="56132"/>
    <cellStyle name="Normal 5 3 4 2 3 2 3 2 3" xfId="41808"/>
    <cellStyle name="Normal 5 3 4 2 3 2 3 3" xfId="20235"/>
    <cellStyle name="Normal 5 3 4 2 3 2 3 3 2" xfId="48970"/>
    <cellStyle name="Normal 5 3 4 2 3 2 3 4" xfId="34646"/>
    <cellStyle name="Normal 5 3 4 2 3 2 4" xfId="9433"/>
    <cellStyle name="Normal 5 3 4 2 3 2 4 2" xfId="23816"/>
    <cellStyle name="Normal 5 3 4 2 3 2 4 2 2" xfId="52551"/>
    <cellStyle name="Normal 5 3 4 2 3 2 4 3" xfId="38227"/>
    <cellStyle name="Normal 5 3 4 2 3 2 5" xfId="16653"/>
    <cellStyle name="Normal 5 3 4 2 3 2 5 2" xfId="45389"/>
    <cellStyle name="Normal 5 3 4 2 3 2 6" xfId="31065"/>
    <cellStyle name="Normal 5 3 4 2 3 3" xfId="2995"/>
    <cellStyle name="Normal 5 3 4 2 3 3 2" xfId="6655"/>
    <cellStyle name="Normal 5 3 4 2 3 3 2 2" xfId="13915"/>
    <cellStyle name="Normal 5 3 4 2 3 3 2 2 2" xfId="28293"/>
    <cellStyle name="Normal 5 3 4 2 3 3 2 2 2 2" xfId="57027"/>
    <cellStyle name="Normal 5 3 4 2 3 3 2 2 3" xfId="42703"/>
    <cellStyle name="Normal 5 3 4 2 3 3 2 3" xfId="21130"/>
    <cellStyle name="Normal 5 3 4 2 3 3 2 3 2" xfId="49865"/>
    <cellStyle name="Normal 5 3 4 2 3 3 2 4" xfId="35541"/>
    <cellStyle name="Normal 5 3 4 2 3 3 3" xfId="10328"/>
    <cellStyle name="Normal 5 3 4 2 3 3 3 2" xfId="24711"/>
    <cellStyle name="Normal 5 3 4 2 3 3 3 2 2" xfId="53446"/>
    <cellStyle name="Normal 5 3 4 2 3 3 3 3" xfId="39122"/>
    <cellStyle name="Normal 5 3 4 2 3 3 4" xfId="17548"/>
    <cellStyle name="Normal 5 3 4 2 3 3 4 2" xfId="46284"/>
    <cellStyle name="Normal 5 3 4 2 3 3 5" xfId="31960"/>
    <cellStyle name="Normal 5 3 4 2 3 4" xfId="4860"/>
    <cellStyle name="Normal 5 3 4 2 3 4 2" xfId="12125"/>
    <cellStyle name="Normal 5 3 4 2 3 4 2 2" xfId="26503"/>
    <cellStyle name="Normal 5 3 4 2 3 4 2 2 2" xfId="55237"/>
    <cellStyle name="Normal 5 3 4 2 3 4 2 3" xfId="40913"/>
    <cellStyle name="Normal 5 3 4 2 3 4 3" xfId="19340"/>
    <cellStyle name="Normal 5 3 4 2 3 4 3 2" xfId="48075"/>
    <cellStyle name="Normal 5 3 4 2 3 4 4" xfId="33751"/>
    <cellStyle name="Normal 5 3 4 2 3 5" xfId="8532"/>
    <cellStyle name="Normal 5 3 4 2 3 5 2" xfId="22921"/>
    <cellStyle name="Normal 5 3 4 2 3 5 2 2" xfId="51656"/>
    <cellStyle name="Normal 5 3 4 2 3 5 3" xfId="37332"/>
    <cellStyle name="Normal 5 3 4 2 3 6" xfId="15758"/>
    <cellStyle name="Normal 5 3 4 2 3 6 2" xfId="44494"/>
    <cellStyle name="Normal 5 3 4 2 3 7" xfId="30170"/>
    <cellStyle name="Normal 5 3 4 2 4" xfId="1648"/>
    <cellStyle name="Normal 5 3 4 2 4 2" xfId="3444"/>
    <cellStyle name="Normal 5 3 4 2 4 2 2" xfId="7103"/>
    <cellStyle name="Normal 5 3 4 2 4 2 2 2" xfId="14363"/>
    <cellStyle name="Normal 5 3 4 2 4 2 2 2 2" xfId="28741"/>
    <cellStyle name="Normal 5 3 4 2 4 2 2 2 2 2" xfId="57475"/>
    <cellStyle name="Normal 5 3 4 2 4 2 2 2 3" xfId="43151"/>
    <cellStyle name="Normal 5 3 4 2 4 2 2 3" xfId="21578"/>
    <cellStyle name="Normal 5 3 4 2 4 2 2 3 2" xfId="50313"/>
    <cellStyle name="Normal 5 3 4 2 4 2 2 4" xfId="35989"/>
    <cellStyle name="Normal 5 3 4 2 4 2 3" xfId="10776"/>
    <cellStyle name="Normal 5 3 4 2 4 2 3 2" xfId="25159"/>
    <cellStyle name="Normal 5 3 4 2 4 2 3 2 2" xfId="53894"/>
    <cellStyle name="Normal 5 3 4 2 4 2 3 3" xfId="39570"/>
    <cellStyle name="Normal 5 3 4 2 4 2 4" xfId="17996"/>
    <cellStyle name="Normal 5 3 4 2 4 2 4 2" xfId="46732"/>
    <cellStyle name="Normal 5 3 4 2 4 2 5" xfId="32408"/>
    <cellStyle name="Normal 5 3 4 2 4 3" xfId="5313"/>
    <cellStyle name="Normal 5 3 4 2 4 3 2" xfId="12573"/>
    <cellStyle name="Normal 5 3 4 2 4 3 2 2" xfId="26951"/>
    <cellStyle name="Normal 5 3 4 2 4 3 2 2 2" xfId="55685"/>
    <cellStyle name="Normal 5 3 4 2 4 3 2 3" xfId="41361"/>
    <cellStyle name="Normal 5 3 4 2 4 3 3" xfId="19788"/>
    <cellStyle name="Normal 5 3 4 2 4 3 3 2" xfId="48523"/>
    <cellStyle name="Normal 5 3 4 2 4 3 4" xfId="34199"/>
    <cellStyle name="Normal 5 3 4 2 4 4" xfId="8986"/>
    <cellStyle name="Normal 5 3 4 2 4 4 2" xfId="23369"/>
    <cellStyle name="Normal 5 3 4 2 4 4 2 2" xfId="52104"/>
    <cellStyle name="Normal 5 3 4 2 4 4 3" xfId="37780"/>
    <cellStyle name="Normal 5 3 4 2 4 5" xfId="16206"/>
    <cellStyle name="Normal 5 3 4 2 4 5 2" xfId="44942"/>
    <cellStyle name="Normal 5 3 4 2 4 6" xfId="30618"/>
    <cellStyle name="Normal 5 3 4 2 5" xfId="2548"/>
    <cellStyle name="Normal 5 3 4 2 5 2" xfId="6208"/>
    <cellStyle name="Normal 5 3 4 2 5 2 2" xfId="13468"/>
    <cellStyle name="Normal 5 3 4 2 5 2 2 2" xfId="27846"/>
    <cellStyle name="Normal 5 3 4 2 5 2 2 2 2" xfId="56580"/>
    <cellStyle name="Normal 5 3 4 2 5 2 2 3" xfId="42256"/>
    <cellStyle name="Normal 5 3 4 2 5 2 3" xfId="20683"/>
    <cellStyle name="Normal 5 3 4 2 5 2 3 2" xfId="49418"/>
    <cellStyle name="Normal 5 3 4 2 5 2 4" xfId="35094"/>
    <cellStyle name="Normal 5 3 4 2 5 3" xfId="9881"/>
    <cellStyle name="Normal 5 3 4 2 5 3 2" xfId="24264"/>
    <cellStyle name="Normal 5 3 4 2 5 3 2 2" xfId="52999"/>
    <cellStyle name="Normal 5 3 4 2 5 3 3" xfId="38675"/>
    <cellStyle name="Normal 5 3 4 2 5 4" xfId="17101"/>
    <cellStyle name="Normal 5 3 4 2 5 4 2" xfId="45837"/>
    <cellStyle name="Normal 5 3 4 2 5 5" xfId="31513"/>
    <cellStyle name="Normal 5 3 4 2 6" xfId="4411"/>
    <cellStyle name="Normal 5 3 4 2 6 2" xfId="11678"/>
    <cellStyle name="Normal 5 3 4 2 6 2 2" xfId="26056"/>
    <cellStyle name="Normal 5 3 4 2 6 2 2 2" xfId="54790"/>
    <cellStyle name="Normal 5 3 4 2 6 2 3" xfId="40466"/>
    <cellStyle name="Normal 5 3 4 2 6 3" xfId="18893"/>
    <cellStyle name="Normal 5 3 4 2 6 3 2" xfId="47628"/>
    <cellStyle name="Normal 5 3 4 2 6 4" xfId="33304"/>
    <cellStyle name="Normal 5 3 4 2 7" xfId="8082"/>
    <cellStyle name="Normal 5 3 4 2 7 2" xfId="22474"/>
    <cellStyle name="Normal 5 3 4 2 7 2 2" xfId="51209"/>
    <cellStyle name="Normal 5 3 4 2 7 3" xfId="36885"/>
    <cellStyle name="Normal 5 3 4 2 8" xfId="15311"/>
    <cellStyle name="Normal 5 3 4 2 8 2" xfId="44047"/>
    <cellStyle name="Normal 5 3 4 2 9" xfId="29723"/>
    <cellStyle name="Normal 5 3 4 3" xfId="779"/>
    <cellStyle name="Normal 5 3 4 3 2" xfId="1228"/>
    <cellStyle name="Normal 5 3 4 3 2 2" xfId="2211"/>
    <cellStyle name="Normal 5 3 4 3 2 2 2" xfId="4003"/>
    <cellStyle name="Normal 5 3 4 3 2 2 2 2" xfId="7662"/>
    <cellStyle name="Normal 5 3 4 3 2 2 2 2 2" xfId="14922"/>
    <cellStyle name="Normal 5 3 4 3 2 2 2 2 2 2" xfId="29300"/>
    <cellStyle name="Normal 5 3 4 3 2 2 2 2 2 2 2" xfId="58034"/>
    <cellStyle name="Normal 5 3 4 3 2 2 2 2 2 3" xfId="43710"/>
    <cellStyle name="Normal 5 3 4 3 2 2 2 2 3" xfId="22137"/>
    <cellStyle name="Normal 5 3 4 3 2 2 2 2 3 2" xfId="50872"/>
    <cellStyle name="Normal 5 3 4 3 2 2 2 2 4" xfId="36548"/>
    <cellStyle name="Normal 5 3 4 3 2 2 2 3" xfId="11335"/>
    <cellStyle name="Normal 5 3 4 3 2 2 2 3 2" xfId="25718"/>
    <cellStyle name="Normal 5 3 4 3 2 2 2 3 2 2" xfId="54453"/>
    <cellStyle name="Normal 5 3 4 3 2 2 2 3 3" xfId="40129"/>
    <cellStyle name="Normal 5 3 4 3 2 2 2 4" xfId="18555"/>
    <cellStyle name="Normal 5 3 4 3 2 2 2 4 2" xfId="47291"/>
    <cellStyle name="Normal 5 3 4 3 2 2 2 5" xfId="32967"/>
    <cellStyle name="Normal 5 3 4 3 2 2 3" xfId="5872"/>
    <cellStyle name="Normal 5 3 4 3 2 2 3 2" xfId="13132"/>
    <cellStyle name="Normal 5 3 4 3 2 2 3 2 2" xfId="27510"/>
    <cellStyle name="Normal 5 3 4 3 2 2 3 2 2 2" xfId="56244"/>
    <cellStyle name="Normal 5 3 4 3 2 2 3 2 3" xfId="41920"/>
    <cellStyle name="Normal 5 3 4 3 2 2 3 3" xfId="20347"/>
    <cellStyle name="Normal 5 3 4 3 2 2 3 3 2" xfId="49082"/>
    <cellStyle name="Normal 5 3 4 3 2 2 3 4" xfId="34758"/>
    <cellStyle name="Normal 5 3 4 3 2 2 4" xfId="9545"/>
    <cellStyle name="Normal 5 3 4 3 2 2 4 2" xfId="23928"/>
    <cellStyle name="Normal 5 3 4 3 2 2 4 2 2" xfId="52663"/>
    <cellStyle name="Normal 5 3 4 3 2 2 4 3" xfId="38339"/>
    <cellStyle name="Normal 5 3 4 3 2 2 5" xfId="16765"/>
    <cellStyle name="Normal 5 3 4 3 2 2 5 2" xfId="45501"/>
    <cellStyle name="Normal 5 3 4 3 2 2 6" xfId="31177"/>
    <cellStyle name="Normal 5 3 4 3 2 3" xfId="3107"/>
    <cellStyle name="Normal 5 3 4 3 2 3 2" xfId="6767"/>
    <cellStyle name="Normal 5 3 4 3 2 3 2 2" xfId="14027"/>
    <cellStyle name="Normal 5 3 4 3 2 3 2 2 2" xfId="28405"/>
    <cellStyle name="Normal 5 3 4 3 2 3 2 2 2 2" xfId="57139"/>
    <cellStyle name="Normal 5 3 4 3 2 3 2 2 3" xfId="42815"/>
    <cellStyle name="Normal 5 3 4 3 2 3 2 3" xfId="21242"/>
    <cellStyle name="Normal 5 3 4 3 2 3 2 3 2" xfId="49977"/>
    <cellStyle name="Normal 5 3 4 3 2 3 2 4" xfId="35653"/>
    <cellStyle name="Normal 5 3 4 3 2 3 3" xfId="10440"/>
    <cellStyle name="Normal 5 3 4 3 2 3 3 2" xfId="24823"/>
    <cellStyle name="Normal 5 3 4 3 2 3 3 2 2" xfId="53558"/>
    <cellStyle name="Normal 5 3 4 3 2 3 3 3" xfId="39234"/>
    <cellStyle name="Normal 5 3 4 3 2 3 4" xfId="17660"/>
    <cellStyle name="Normal 5 3 4 3 2 3 4 2" xfId="46396"/>
    <cellStyle name="Normal 5 3 4 3 2 3 5" xfId="32072"/>
    <cellStyle name="Normal 5 3 4 3 2 4" xfId="4972"/>
    <cellStyle name="Normal 5 3 4 3 2 4 2" xfId="12237"/>
    <cellStyle name="Normal 5 3 4 3 2 4 2 2" xfId="26615"/>
    <cellStyle name="Normal 5 3 4 3 2 4 2 2 2" xfId="55349"/>
    <cellStyle name="Normal 5 3 4 3 2 4 2 3" xfId="41025"/>
    <cellStyle name="Normal 5 3 4 3 2 4 3" xfId="19452"/>
    <cellStyle name="Normal 5 3 4 3 2 4 3 2" xfId="48187"/>
    <cellStyle name="Normal 5 3 4 3 2 4 4" xfId="33863"/>
    <cellStyle name="Normal 5 3 4 3 2 5" xfId="8644"/>
    <cellStyle name="Normal 5 3 4 3 2 5 2" xfId="23033"/>
    <cellStyle name="Normal 5 3 4 3 2 5 2 2" xfId="51768"/>
    <cellStyle name="Normal 5 3 4 3 2 5 3" xfId="37444"/>
    <cellStyle name="Normal 5 3 4 3 2 6" xfId="15870"/>
    <cellStyle name="Normal 5 3 4 3 2 6 2" xfId="44606"/>
    <cellStyle name="Normal 5 3 4 3 2 7" xfId="30282"/>
    <cellStyle name="Normal 5 3 4 3 3" xfId="1764"/>
    <cellStyle name="Normal 5 3 4 3 3 2" xfId="3556"/>
    <cellStyle name="Normal 5 3 4 3 3 2 2" xfId="7215"/>
    <cellStyle name="Normal 5 3 4 3 3 2 2 2" xfId="14475"/>
    <cellStyle name="Normal 5 3 4 3 3 2 2 2 2" xfId="28853"/>
    <cellStyle name="Normal 5 3 4 3 3 2 2 2 2 2" xfId="57587"/>
    <cellStyle name="Normal 5 3 4 3 3 2 2 2 3" xfId="43263"/>
    <cellStyle name="Normal 5 3 4 3 3 2 2 3" xfId="21690"/>
    <cellStyle name="Normal 5 3 4 3 3 2 2 3 2" xfId="50425"/>
    <cellStyle name="Normal 5 3 4 3 3 2 2 4" xfId="36101"/>
    <cellStyle name="Normal 5 3 4 3 3 2 3" xfId="10888"/>
    <cellStyle name="Normal 5 3 4 3 3 2 3 2" xfId="25271"/>
    <cellStyle name="Normal 5 3 4 3 3 2 3 2 2" xfId="54006"/>
    <cellStyle name="Normal 5 3 4 3 3 2 3 3" xfId="39682"/>
    <cellStyle name="Normal 5 3 4 3 3 2 4" xfId="18108"/>
    <cellStyle name="Normal 5 3 4 3 3 2 4 2" xfId="46844"/>
    <cellStyle name="Normal 5 3 4 3 3 2 5" xfId="32520"/>
    <cellStyle name="Normal 5 3 4 3 3 3" xfId="5425"/>
    <cellStyle name="Normal 5 3 4 3 3 3 2" xfId="12685"/>
    <cellStyle name="Normal 5 3 4 3 3 3 2 2" xfId="27063"/>
    <cellStyle name="Normal 5 3 4 3 3 3 2 2 2" xfId="55797"/>
    <cellStyle name="Normal 5 3 4 3 3 3 2 3" xfId="41473"/>
    <cellStyle name="Normal 5 3 4 3 3 3 3" xfId="19900"/>
    <cellStyle name="Normal 5 3 4 3 3 3 3 2" xfId="48635"/>
    <cellStyle name="Normal 5 3 4 3 3 3 4" xfId="34311"/>
    <cellStyle name="Normal 5 3 4 3 3 4" xfId="9098"/>
    <cellStyle name="Normal 5 3 4 3 3 4 2" xfId="23481"/>
    <cellStyle name="Normal 5 3 4 3 3 4 2 2" xfId="52216"/>
    <cellStyle name="Normal 5 3 4 3 3 4 3" xfId="37892"/>
    <cellStyle name="Normal 5 3 4 3 3 5" xfId="16318"/>
    <cellStyle name="Normal 5 3 4 3 3 5 2" xfId="45054"/>
    <cellStyle name="Normal 5 3 4 3 3 6" xfId="30730"/>
    <cellStyle name="Normal 5 3 4 3 4" xfId="2660"/>
    <cellStyle name="Normal 5 3 4 3 4 2" xfId="6320"/>
    <cellStyle name="Normal 5 3 4 3 4 2 2" xfId="13580"/>
    <cellStyle name="Normal 5 3 4 3 4 2 2 2" xfId="27958"/>
    <cellStyle name="Normal 5 3 4 3 4 2 2 2 2" xfId="56692"/>
    <cellStyle name="Normal 5 3 4 3 4 2 2 3" xfId="42368"/>
    <cellStyle name="Normal 5 3 4 3 4 2 3" xfId="20795"/>
    <cellStyle name="Normal 5 3 4 3 4 2 3 2" xfId="49530"/>
    <cellStyle name="Normal 5 3 4 3 4 2 4" xfId="35206"/>
    <cellStyle name="Normal 5 3 4 3 4 3" xfId="9993"/>
    <cellStyle name="Normal 5 3 4 3 4 3 2" xfId="24376"/>
    <cellStyle name="Normal 5 3 4 3 4 3 2 2" xfId="53111"/>
    <cellStyle name="Normal 5 3 4 3 4 3 3" xfId="38787"/>
    <cellStyle name="Normal 5 3 4 3 4 4" xfId="17213"/>
    <cellStyle name="Normal 5 3 4 3 4 4 2" xfId="45949"/>
    <cellStyle name="Normal 5 3 4 3 4 5" xfId="31625"/>
    <cellStyle name="Normal 5 3 4 3 5" xfId="4524"/>
    <cellStyle name="Normal 5 3 4 3 5 2" xfId="11790"/>
    <cellStyle name="Normal 5 3 4 3 5 2 2" xfId="26168"/>
    <cellStyle name="Normal 5 3 4 3 5 2 2 2" xfId="54902"/>
    <cellStyle name="Normal 5 3 4 3 5 2 3" xfId="40578"/>
    <cellStyle name="Normal 5 3 4 3 5 3" xfId="19005"/>
    <cellStyle name="Normal 5 3 4 3 5 3 2" xfId="47740"/>
    <cellStyle name="Normal 5 3 4 3 5 4" xfId="33416"/>
    <cellStyle name="Normal 5 3 4 3 6" xfId="8197"/>
    <cellStyle name="Normal 5 3 4 3 6 2" xfId="22586"/>
    <cellStyle name="Normal 5 3 4 3 6 2 2" xfId="51321"/>
    <cellStyle name="Normal 5 3 4 3 6 3" xfId="36997"/>
    <cellStyle name="Normal 5 3 4 3 7" xfId="15423"/>
    <cellStyle name="Normal 5 3 4 3 7 2" xfId="44159"/>
    <cellStyle name="Normal 5 3 4 3 8" xfId="29835"/>
    <cellStyle name="Normal 5 3 4 4" xfId="1004"/>
    <cellStyle name="Normal 5 3 4 4 2" xfId="1987"/>
    <cellStyle name="Normal 5 3 4 4 2 2" xfId="3779"/>
    <cellStyle name="Normal 5 3 4 4 2 2 2" xfId="7438"/>
    <cellStyle name="Normal 5 3 4 4 2 2 2 2" xfId="14698"/>
    <cellStyle name="Normal 5 3 4 4 2 2 2 2 2" xfId="29076"/>
    <cellStyle name="Normal 5 3 4 4 2 2 2 2 2 2" xfId="57810"/>
    <cellStyle name="Normal 5 3 4 4 2 2 2 2 3" xfId="43486"/>
    <cellStyle name="Normal 5 3 4 4 2 2 2 3" xfId="21913"/>
    <cellStyle name="Normal 5 3 4 4 2 2 2 3 2" xfId="50648"/>
    <cellStyle name="Normal 5 3 4 4 2 2 2 4" xfId="36324"/>
    <cellStyle name="Normal 5 3 4 4 2 2 3" xfId="11111"/>
    <cellStyle name="Normal 5 3 4 4 2 2 3 2" xfId="25494"/>
    <cellStyle name="Normal 5 3 4 4 2 2 3 2 2" xfId="54229"/>
    <cellStyle name="Normal 5 3 4 4 2 2 3 3" xfId="39905"/>
    <cellStyle name="Normal 5 3 4 4 2 2 4" xfId="18331"/>
    <cellStyle name="Normal 5 3 4 4 2 2 4 2" xfId="47067"/>
    <cellStyle name="Normal 5 3 4 4 2 2 5" xfId="32743"/>
    <cellStyle name="Normal 5 3 4 4 2 3" xfId="5648"/>
    <cellStyle name="Normal 5 3 4 4 2 3 2" xfId="12908"/>
    <cellStyle name="Normal 5 3 4 4 2 3 2 2" xfId="27286"/>
    <cellStyle name="Normal 5 3 4 4 2 3 2 2 2" xfId="56020"/>
    <cellStyle name="Normal 5 3 4 4 2 3 2 3" xfId="41696"/>
    <cellStyle name="Normal 5 3 4 4 2 3 3" xfId="20123"/>
    <cellStyle name="Normal 5 3 4 4 2 3 3 2" xfId="48858"/>
    <cellStyle name="Normal 5 3 4 4 2 3 4" xfId="34534"/>
    <cellStyle name="Normal 5 3 4 4 2 4" xfId="9321"/>
    <cellStyle name="Normal 5 3 4 4 2 4 2" xfId="23704"/>
    <cellStyle name="Normal 5 3 4 4 2 4 2 2" xfId="52439"/>
    <cellStyle name="Normal 5 3 4 4 2 4 3" xfId="38115"/>
    <cellStyle name="Normal 5 3 4 4 2 5" xfId="16541"/>
    <cellStyle name="Normal 5 3 4 4 2 5 2" xfId="45277"/>
    <cellStyle name="Normal 5 3 4 4 2 6" xfId="30953"/>
    <cellStyle name="Normal 5 3 4 4 3" xfId="2883"/>
    <cellStyle name="Normal 5 3 4 4 3 2" xfId="6543"/>
    <cellStyle name="Normal 5 3 4 4 3 2 2" xfId="13803"/>
    <cellStyle name="Normal 5 3 4 4 3 2 2 2" xfId="28181"/>
    <cellStyle name="Normal 5 3 4 4 3 2 2 2 2" xfId="56915"/>
    <cellStyle name="Normal 5 3 4 4 3 2 2 3" xfId="42591"/>
    <cellStyle name="Normal 5 3 4 4 3 2 3" xfId="21018"/>
    <cellStyle name="Normal 5 3 4 4 3 2 3 2" xfId="49753"/>
    <cellStyle name="Normal 5 3 4 4 3 2 4" xfId="35429"/>
    <cellStyle name="Normal 5 3 4 4 3 3" xfId="10216"/>
    <cellStyle name="Normal 5 3 4 4 3 3 2" xfId="24599"/>
    <cellStyle name="Normal 5 3 4 4 3 3 2 2" xfId="53334"/>
    <cellStyle name="Normal 5 3 4 4 3 3 3" xfId="39010"/>
    <cellStyle name="Normal 5 3 4 4 3 4" xfId="17436"/>
    <cellStyle name="Normal 5 3 4 4 3 4 2" xfId="46172"/>
    <cellStyle name="Normal 5 3 4 4 3 5" xfId="31848"/>
    <cellStyle name="Normal 5 3 4 4 4" xfId="4748"/>
    <cellStyle name="Normal 5 3 4 4 4 2" xfId="12013"/>
    <cellStyle name="Normal 5 3 4 4 4 2 2" xfId="26391"/>
    <cellStyle name="Normal 5 3 4 4 4 2 2 2" xfId="55125"/>
    <cellStyle name="Normal 5 3 4 4 4 2 3" xfId="40801"/>
    <cellStyle name="Normal 5 3 4 4 4 3" xfId="19228"/>
    <cellStyle name="Normal 5 3 4 4 4 3 2" xfId="47963"/>
    <cellStyle name="Normal 5 3 4 4 4 4" xfId="33639"/>
    <cellStyle name="Normal 5 3 4 4 5" xfId="8420"/>
    <cellStyle name="Normal 5 3 4 4 5 2" xfId="22809"/>
    <cellStyle name="Normal 5 3 4 4 5 2 2" xfId="51544"/>
    <cellStyle name="Normal 5 3 4 4 5 3" xfId="37220"/>
    <cellStyle name="Normal 5 3 4 4 6" xfId="15646"/>
    <cellStyle name="Normal 5 3 4 4 6 2" xfId="44382"/>
    <cellStyle name="Normal 5 3 4 4 7" xfId="30058"/>
    <cellStyle name="Normal 5 3 4 5" xfId="1528"/>
    <cellStyle name="Normal 5 3 4 5 2" xfId="3332"/>
    <cellStyle name="Normal 5 3 4 5 2 2" xfId="6991"/>
    <cellStyle name="Normal 5 3 4 5 2 2 2" xfId="14251"/>
    <cellStyle name="Normal 5 3 4 5 2 2 2 2" xfId="28629"/>
    <cellStyle name="Normal 5 3 4 5 2 2 2 2 2" xfId="57363"/>
    <cellStyle name="Normal 5 3 4 5 2 2 2 3" xfId="43039"/>
    <cellStyle name="Normal 5 3 4 5 2 2 3" xfId="21466"/>
    <cellStyle name="Normal 5 3 4 5 2 2 3 2" xfId="50201"/>
    <cellStyle name="Normal 5 3 4 5 2 2 4" xfId="35877"/>
    <cellStyle name="Normal 5 3 4 5 2 3" xfId="10664"/>
    <cellStyle name="Normal 5 3 4 5 2 3 2" xfId="25047"/>
    <cellStyle name="Normal 5 3 4 5 2 3 2 2" xfId="53782"/>
    <cellStyle name="Normal 5 3 4 5 2 3 3" xfId="39458"/>
    <cellStyle name="Normal 5 3 4 5 2 4" xfId="17884"/>
    <cellStyle name="Normal 5 3 4 5 2 4 2" xfId="46620"/>
    <cellStyle name="Normal 5 3 4 5 2 5" xfId="32296"/>
    <cellStyle name="Normal 5 3 4 5 3" xfId="5201"/>
    <cellStyle name="Normal 5 3 4 5 3 2" xfId="12461"/>
    <cellStyle name="Normal 5 3 4 5 3 2 2" xfId="26839"/>
    <cellStyle name="Normal 5 3 4 5 3 2 2 2" xfId="55573"/>
    <cellStyle name="Normal 5 3 4 5 3 2 3" xfId="41249"/>
    <cellStyle name="Normal 5 3 4 5 3 3" xfId="19676"/>
    <cellStyle name="Normal 5 3 4 5 3 3 2" xfId="48411"/>
    <cellStyle name="Normal 5 3 4 5 3 4" xfId="34087"/>
    <cellStyle name="Normal 5 3 4 5 4" xfId="8874"/>
    <cellStyle name="Normal 5 3 4 5 4 2" xfId="23257"/>
    <cellStyle name="Normal 5 3 4 5 4 2 2" xfId="51992"/>
    <cellStyle name="Normal 5 3 4 5 4 3" xfId="37668"/>
    <cellStyle name="Normal 5 3 4 5 5" xfId="16094"/>
    <cellStyle name="Normal 5 3 4 5 5 2" xfId="44830"/>
    <cellStyle name="Normal 5 3 4 5 6" xfId="30506"/>
    <cellStyle name="Normal 5 3 4 6" xfId="2436"/>
    <cellStyle name="Normal 5 3 4 6 2" xfId="6096"/>
    <cellStyle name="Normal 5 3 4 6 2 2" xfId="13356"/>
    <cellStyle name="Normal 5 3 4 6 2 2 2" xfId="27734"/>
    <cellStyle name="Normal 5 3 4 6 2 2 2 2" xfId="56468"/>
    <cellStyle name="Normal 5 3 4 6 2 2 3" xfId="42144"/>
    <cellStyle name="Normal 5 3 4 6 2 3" xfId="20571"/>
    <cellStyle name="Normal 5 3 4 6 2 3 2" xfId="49306"/>
    <cellStyle name="Normal 5 3 4 6 2 4" xfId="34982"/>
    <cellStyle name="Normal 5 3 4 6 3" xfId="9769"/>
    <cellStyle name="Normal 5 3 4 6 3 2" xfId="24152"/>
    <cellStyle name="Normal 5 3 4 6 3 2 2" xfId="52887"/>
    <cellStyle name="Normal 5 3 4 6 3 3" xfId="38563"/>
    <cellStyle name="Normal 5 3 4 6 4" xfId="16989"/>
    <cellStyle name="Normal 5 3 4 6 4 2" xfId="45725"/>
    <cellStyle name="Normal 5 3 4 6 5" xfId="31401"/>
    <cellStyle name="Normal 5 3 4 7" xfId="4295"/>
    <cellStyle name="Normal 5 3 4 7 2" xfId="11565"/>
    <cellStyle name="Normal 5 3 4 7 2 2" xfId="25944"/>
    <cellStyle name="Normal 5 3 4 7 2 2 2" xfId="54678"/>
    <cellStyle name="Normal 5 3 4 7 2 3" xfId="40354"/>
    <cellStyle name="Normal 5 3 4 7 3" xfId="18781"/>
    <cellStyle name="Normal 5 3 4 7 3 2" xfId="47516"/>
    <cellStyle name="Normal 5 3 4 7 4" xfId="33192"/>
    <cellStyle name="Normal 5 3 4 8" xfId="7964"/>
    <cellStyle name="Normal 5 3 4 8 2" xfId="22362"/>
    <cellStyle name="Normal 5 3 4 8 2 2" xfId="51097"/>
    <cellStyle name="Normal 5 3 4 8 3" xfId="36773"/>
    <cellStyle name="Normal 5 3 4 9" xfId="15199"/>
    <cellStyle name="Normal 5 3 4 9 2" xfId="43935"/>
    <cellStyle name="Normal 5 3 5" xfId="542"/>
    <cellStyle name="Normal 5 3 5 2" xfId="836"/>
    <cellStyle name="Normal 5 3 5 2 2" xfId="1284"/>
    <cellStyle name="Normal 5 3 5 2 2 2" xfId="2267"/>
    <cellStyle name="Normal 5 3 5 2 2 2 2" xfId="4059"/>
    <cellStyle name="Normal 5 3 5 2 2 2 2 2" xfId="7718"/>
    <cellStyle name="Normal 5 3 5 2 2 2 2 2 2" xfId="14978"/>
    <cellStyle name="Normal 5 3 5 2 2 2 2 2 2 2" xfId="29356"/>
    <cellStyle name="Normal 5 3 5 2 2 2 2 2 2 2 2" xfId="58090"/>
    <cellStyle name="Normal 5 3 5 2 2 2 2 2 2 3" xfId="43766"/>
    <cellStyle name="Normal 5 3 5 2 2 2 2 2 3" xfId="22193"/>
    <cellStyle name="Normal 5 3 5 2 2 2 2 2 3 2" xfId="50928"/>
    <cellStyle name="Normal 5 3 5 2 2 2 2 2 4" xfId="36604"/>
    <cellStyle name="Normal 5 3 5 2 2 2 2 3" xfId="11391"/>
    <cellStyle name="Normal 5 3 5 2 2 2 2 3 2" xfId="25774"/>
    <cellStyle name="Normal 5 3 5 2 2 2 2 3 2 2" xfId="54509"/>
    <cellStyle name="Normal 5 3 5 2 2 2 2 3 3" xfId="40185"/>
    <cellStyle name="Normal 5 3 5 2 2 2 2 4" xfId="18611"/>
    <cellStyle name="Normal 5 3 5 2 2 2 2 4 2" xfId="47347"/>
    <cellStyle name="Normal 5 3 5 2 2 2 2 5" xfId="33023"/>
    <cellStyle name="Normal 5 3 5 2 2 2 3" xfId="5928"/>
    <cellStyle name="Normal 5 3 5 2 2 2 3 2" xfId="13188"/>
    <cellStyle name="Normal 5 3 5 2 2 2 3 2 2" xfId="27566"/>
    <cellStyle name="Normal 5 3 5 2 2 2 3 2 2 2" xfId="56300"/>
    <cellStyle name="Normal 5 3 5 2 2 2 3 2 3" xfId="41976"/>
    <cellStyle name="Normal 5 3 5 2 2 2 3 3" xfId="20403"/>
    <cellStyle name="Normal 5 3 5 2 2 2 3 3 2" xfId="49138"/>
    <cellStyle name="Normal 5 3 5 2 2 2 3 4" xfId="34814"/>
    <cellStyle name="Normal 5 3 5 2 2 2 4" xfId="9601"/>
    <cellStyle name="Normal 5 3 5 2 2 2 4 2" xfId="23984"/>
    <cellStyle name="Normal 5 3 5 2 2 2 4 2 2" xfId="52719"/>
    <cellStyle name="Normal 5 3 5 2 2 2 4 3" xfId="38395"/>
    <cellStyle name="Normal 5 3 5 2 2 2 5" xfId="16821"/>
    <cellStyle name="Normal 5 3 5 2 2 2 5 2" xfId="45557"/>
    <cellStyle name="Normal 5 3 5 2 2 2 6" xfId="31233"/>
    <cellStyle name="Normal 5 3 5 2 2 3" xfId="3163"/>
    <cellStyle name="Normal 5 3 5 2 2 3 2" xfId="6823"/>
    <cellStyle name="Normal 5 3 5 2 2 3 2 2" xfId="14083"/>
    <cellStyle name="Normal 5 3 5 2 2 3 2 2 2" xfId="28461"/>
    <cellStyle name="Normal 5 3 5 2 2 3 2 2 2 2" xfId="57195"/>
    <cellStyle name="Normal 5 3 5 2 2 3 2 2 3" xfId="42871"/>
    <cellStyle name="Normal 5 3 5 2 2 3 2 3" xfId="21298"/>
    <cellStyle name="Normal 5 3 5 2 2 3 2 3 2" xfId="50033"/>
    <cellStyle name="Normal 5 3 5 2 2 3 2 4" xfId="35709"/>
    <cellStyle name="Normal 5 3 5 2 2 3 3" xfId="10496"/>
    <cellStyle name="Normal 5 3 5 2 2 3 3 2" xfId="24879"/>
    <cellStyle name="Normal 5 3 5 2 2 3 3 2 2" xfId="53614"/>
    <cellStyle name="Normal 5 3 5 2 2 3 3 3" xfId="39290"/>
    <cellStyle name="Normal 5 3 5 2 2 3 4" xfId="17716"/>
    <cellStyle name="Normal 5 3 5 2 2 3 4 2" xfId="46452"/>
    <cellStyle name="Normal 5 3 5 2 2 3 5" xfId="32128"/>
    <cellStyle name="Normal 5 3 5 2 2 4" xfId="5028"/>
    <cellStyle name="Normal 5 3 5 2 2 4 2" xfId="12293"/>
    <cellStyle name="Normal 5 3 5 2 2 4 2 2" xfId="26671"/>
    <cellStyle name="Normal 5 3 5 2 2 4 2 2 2" xfId="55405"/>
    <cellStyle name="Normal 5 3 5 2 2 4 2 3" xfId="41081"/>
    <cellStyle name="Normal 5 3 5 2 2 4 3" xfId="19508"/>
    <cellStyle name="Normal 5 3 5 2 2 4 3 2" xfId="48243"/>
    <cellStyle name="Normal 5 3 5 2 2 4 4" xfId="33919"/>
    <cellStyle name="Normal 5 3 5 2 2 5" xfId="8700"/>
    <cellStyle name="Normal 5 3 5 2 2 5 2" xfId="23089"/>
    <cellStyle name="Normal 5 3 5 2 2 5 2 2" xfId="51824"/>
    <cellStyle name="Normal 5 3 5 2 2 5 3" xfId="37500"/>
    <cellStyle name="Normal 5 3 5 2 2 6" xfId="15926"/>
    <cellStyle name="Normal 5 3 5 2 2 6 2" xfId="44662"/>
    <cellStyle name="Normal 5 3 5 2 2 7" xfId="30338"/>
    <cellStyle name="Normal 5 3 5 2 3" xfId="1820"/>
    <cellStyle name="Normal 5 3 5 2 3 2" xfId="3612"/>
    <cellStyle name="Normal 5 3 5 2 3 2 2" xfId="7271"/>
    <cellStyle name="Normal 5 3 5 2 3 2 2 2" xfId="14531"/>
    <cellStyle name="Normal 5 3 5 2 3 2 2 2 2" xfId="28909"/>
    <cellStyle name="Normal 5 3 5 2 3 2 2 2 2 2" xfId="57643"/>
    <cellStyle name="Normal 5 3 5 2 3 2 2 2 3" xfId="43319"/>
    <cellStyle name="Normal 5 3 5 2 3 2 2 3" xfId="21746"/>
    <cellStyle name="Normal 5 3 5 2 3 2 2 3 2" xfId="50481"/>
    <cellStyle name="Normal 5 3 5 2 3 2 2 4" xfId="36157"/>
    <cellStyle name="Normal 5 3 5 2 3 2 3" xfId="10944"/>
    <cellStyle name="Normal 5 3 5 2 3 2 3 2" xfId="25327"/>
    <cellStyle name="Normal 5 3 5 2 3 2 3 2 2" xfId="54062"/>
    <cellStyle name="Normal 5 3 5 2 3 2 3 3" xfId="39738"/>
    <cellStyle name="Normal 5 3 5 2 3 2 4" xfId="18164"/>
    <cellStyle name="Normal 5 3 5 2 3 2 4 2" xfId="46900"/>
    <cellStyle name="Normal 5 3 5 2 3 2 5" xfId="32576"/>
    <cellStyle name="Normal 5 3 5 2 3 3" xfId="5481"/>
    <cellStyle name="Normal 5 3 5 2 3 3 2" xfId="12741"/>
    <cellStyle name="Normal 5 3 5 2 3 3 2 2" xfId="27119"/>
    <cellStyle name="Normal 5 3 5 2 3 3 2 2 2" xfId="55853"/>
    <cellStyle name="Normal 5 3 5 2 3 3 2 3" xfId="41529"/>
    <cellStyle name="Normal 5 3 5 2 3 3 3" xfId="19956"/>
    <cellStyle name="Normal 5 3 5 2 3 3 3 2" xfId="48691"/>
    <cellStyle name="Normal 5 3 5 2 3 3 4" xfId="34367"/>
    <cellStyle name="Normal 5 3 5 2 3 4" xfId="9154"/>
    <cellStyle name="Normal 5 3 5 2 3 4 2" xfId="23537"/>
    <cellStyle name="Normal 5 3 5 2 3 4 2 2" xfId="52272"/>
    <cellStyle name="Normal 5 3 5 2 3 4 3" xfId="37948"/>
    <cellStyle name="Normal 5 3 5 2 3 5" xfId="16374"/>
    <cellStyle name="Normal 5 3 5 2 3 5 2" xfId="45110"/>
    <cellStyle name="Normal 5 3 5 2 3 6" xfId="30786"/>
    <cellStyle name="Normal 5 3 5 2 4" xfId="2716"/>
    <cellStyle name="Normal 5 3 5 2 4 2" xfId="6376"/>
    <cellStyle name="Normal 5 3 5 2 4 2 2" xfId="13636"/>
    <cellStyle name="Normal 5 3 5 2 4 2 2 2" xfId="28014"/>
    <cellStyle name="Normal 5 3 5 2 4 2 2 2 2" xfId="56748"/>
    <cellStyle name="Normal 5 3 5 2 4 2 2 3" xfId="42424"/>
    <cellStyle name="Normal 5 3 5 2 4 2 3" xfId="20851"/>
    <cellStyle name="Normal 5 3 5 2 4 2 3 2" xfId="49586"/>
    <cellStyle name="Normal 5 3 5 2 4 2 4" xfId="35262"/>
    <cellStyle name="Normal 5 3 5 2 4 3" xfId="10049"/>
    <cellStyle name="Normal 5 3 5 2 4 3 2" xfId="24432"/>
    <cellStyle name="Normal 5 3 5 2 4 3 2 2" xfId="53167"/>
    <cellStyle name="Normal 5 3 5 2 4 3 3" xfId="38843"/>
    <cellStyle name="Normal 5 3 5 2 4 4" xfId="17269"/>
    <cellStyle name="Normal 5 3 5 2 4 4 2" xfId="46005"/>
    <cellStyle name="Normal 5 3 5 2 4 5" xfId="31681"/>
    <cellStyle name="Normal 5 3 5 2 5" xfId="4581"/>
    <cellStyle name="Normal 5 3 5 2 5 2" xfId="11846"/>
    <cellStyle name="Normal 5 3 5 2 5 2 2" xfId="26224"/>
    <cellStyle name="Normal 5 3 5 2 5 2 2 2" xfId="54958"/>
    <cellStyle name="Normal 5 3 5 2 5 2 3" xfId="40634"/>
    <cellStyle name="Normal 5 3 5 2 5 3" xfId="19061"/>
    <cellStyle name="Normal 5 3 5 2 5 3 2" xfId="47796"/>
    <cellStyle name="Normal 5 3 5 2 5 4" xfId="33472"/>
    <cellStyle name="Normal 5 3 5 2 6" xfId="8253"/>
    <cellStyle name="Normal 5 3 5 2 6 2" xfId="22642"/>
    <cellStyle name="Normal 5 3 5 2 6 2 2" xfId="51377"/>
    <cellStyle name="Normal 5 3 5 2 6 3" xfId="37053"/>
    <cellStyle name="Normal 5 3 5 2 7" xfId="15479"/>
    <cellStyle name="Normal 5 3 5 2 7 2" xfId="44215"/>
    <cellStyle name="Normal 5 3 5 2 8" xfId="29891"/>
    <cellStyle name="Normal 5 3 5 3" xfId="1060"/>
    <cellStyle name="Normal 5 3 5 3 2" xfId="2043"/>
    <cellStyle name="Normal 5 3 5 3 2 2" xfId="3835"/>
    <cellStyle name="Normal 5 3 5 3 2 2 2" xfId="7494"/>
    <cellStyle name="Normal 5 3 5 3 2 2 2 2" xfId="14754"/>
    <cellStyle name="Normal 5 3 5 3 2 2 2 2 2" xfId="29132"/>
    <cellStyle name="Normal 5 3 5 3 2 2 2 2 2 2" xfId="57866"/>
    <cellStyle name="Normal 5 3 5 3 2 2 2 2 3" xfId="43542"/>
    <cellStyle name="Normal 5 3 5 3 2 2 2 3" xfId="21969"/>
    <cellStyle name="Normal 5 3 5 3 2 2 2 3 2" xfId="50704"/>
    <cellStyle name="Normal 5 3 5 3 2 2 2 4" xfId="36380"/>
    <cellStyle name="Normal 5 3 5 3 2 2 3" xfId="11167"/>
    <cellStyle name="Normal 5 3 5 3 2 2 3 2" xfId="25550"/>
    <cellStyle name="Normal 5 3 5 3 2 2 3 2 2" xfId="54285"/>
    <cellStyle name="Normal 5 3 5 3 2 2 3 3" xfId="39961"/>
    <cellStyle name="Normal 5 3 5 3 2 2 4" xfId="18387"/>
    <cellStyle name="Normal 5 3 5 3 2 2 4 2" xfId="47123"/>
    <cellStyle name="Normal 5 3 5 3 2 2 5" xfId="32799"/>
    <cellStyle name="Normal 5 3 5 3 2 3" xfId="5704"/>
    <cellStyle name="Normal 5 3 5 3 2 3 2" xfId="12964"/>
    <cellStyle name="Normal 5 3 5 3 2 3 2 2" xfId="27342"/>
    <cellStyle name="Normal 5 3 5 3 2 3 2 2 2" xfId="56076"/>
    <cellStyle name="Normal 5 3 5 3 2 3 2 3" xfId="41752"/>
    <cellStyle name="Normal 5 3 5 3 2 3 3" xfId="20179"/>
    <cellStyle name="Normal 5 3 5 3 2 3 3 2" xfId="48914"/>
    <cellStyle name="Normal 5 3 5 3 2 3 4" xfId="34590"/>
    <cellStyle name="Normal 5 3 5 3 2 4" xfId="9377"/>
    <cellStyle name="Normal 5 3 5 3 2 4 2" xfId="23760"/>
    <cellStyle name="Normal 5 3 5 3 2 4 2 2" xfId="52495"/>
    <cellStyle name="Normal 5 3 5 3 2 4 3" xfId="38171"/>
    <cellStyle name="Normal 5 3 5 3 2 5" xfId="16597"/>
    <cellStyle name="Normal 5 3 5 3 2 5 2" xfId="45333"/>
    <cellStyle name="Normal 5 3 5 3 2 6" xfId="31009"/>
    <cellStyle name="Normal 5 3 5 3 3" xfId="2939"/>
    <cellStyle name="Normal 5 3 5 3 3 2" xfId="6599"/>
    <cellStyle name="Normal 5 3 5 3 3 2 2" xfId="13859"/>
    <cellStyle name="Normal 5 3 5 3 3 2 2 2" xfId="28237"/>
    <cellStyle name="Normal 5 3 5 3 3 2 2 2 2" xfId="56971"/>
    <cellStyle name="Normal 5 3 5 3 3 2 2 3" xfId="42647"/>
    <cellStyle name="Normal 5 3 5 3 3 2 3" xfId="21074"/>
    <cellStyle name="Normal 5 3 5 3 3 2 3 2" xfId="49809"/>
    <cellStyle name="Normal 5 3 5 3 3 2 4" xfId="35485"/>
    <cellStyle name="Normal 5 3 5 3 3 3" xfId="10272"/>
    <cellStyle name="Normal 5 3 5 3 3 3 2" xfId="24655"/>
    <cellStyle name="Normal 5 3 5 3 3 3 2 2" xfId="53390"/>
    <cellStyle name="Normal 5 3 5 3 3 3 3" xfId="39066"/>
    <cellStyle name="Normal 5 3 5 3 3 4" xfId="17492"/>
    <cellStyle name="Normal 5 3 5 3 3 4 2" xfId="46228"/>
    <cellStyle name="Normal 5 3 5 3 3 5" xfId="31904"/>
    <cellStyle name="Normal 5 3 5 3 4" xfId="4804"/>
    <cellStyle name="Normal 5 3 5 3 4 2" xfId="12069"/>
    <cellStyle name="Normal 5 3 5 3 4 2 2" xfId="26447"/>
    <cellStyle name="Normal 5 3 5 3 4 2 2 2" xfId="55181"/>
    <cellStyle name="Normal 5 3 5 3 4 2 3" xfId="40857"/>
    <cellStyle name="Normal 5 3 5 3 4 3" xfId="19284"/>
    <cellStyle name="Normal 5 3 5 3 4 3 2" xfId="48019"/>
    <cellStyle name="Normal 5 3 5 3 4 4" xfId="33695"/>
    <cellStyle name="Normal 5 3 5 3 5" xfId="8476"/>
    <cellStyle name="Normal 5 3 5 3 5 2" xfId="22865"/>
    <cellStyle name="Normal 5 3 5 3 5 2 2" xfId="51600"/>
    <cellStyle name="Normal 5 3 5 3 5 3" xfId="37276"/>
    <cellStyle name="Normal 5 3 5 3 6" xfId="15702"/>
    <cellStyle name="Normal 5 3 5 3 6 2" xfId="44438"/>
    <cellStyle name="Normal 5 3 5 3 7" xfId="30114"/>
    <cellStyle name="Normal 5 3 5 4" xfId="1591"/>
    <cellStyle name="Normal 5 3 5 4 2" xfId="3388"/>
    <cellStyle name="Normal 5 3 5 4 2 2" xfId="7047"/>
    <cellStyle name="Normal 5 3 5 4 2 2 2" xfId="14307"/>
    <cellStyle name="Normal 5 3 5 4 2 2 2 2" xfId="28685"/>
    <cellStyle name="Normal 5 3 5 4 2 2 2 2 2" xfId="57419"/>
    <cellStyle name="Normal 5 3 5 4 2 2 2 3" xfId="43095"/>
    <cellStyle name="Normal 5 3 5 4 2 2 3" xfId="21522"/>
    <cellStyle name="Normal 5 3 5 4 2 2 3 2" xfId="50257"/>
    <cellStyle name="Normal 5 3 5 4 2 2 4" xfId="35933"/>
    <cellStyle name="Normal 5 3 5 4 2 3" xfId="10720"/>
    <cellStyle name="Normal 5 3 5 4 2 3 2" xfId="25103"/>
    <cellStyle name="Normal 5 3 5 4 2 3 2 2" xfId="53838"/>
    <cellStyle name="Normal 5 3 5 4 2 3 3" xfId="39514"/>
    <cellStyle name="Normal 5 3 5 4 2 4" xfId="17940"/>
    <cellStyle name="Normal 5 3 5 4 2 4 2" xfId="46676"/>
    <cellStyle name="Normal 5 3 5 4 2 5" xfId="32352"/>
    <cellStyle name="Normal 5 3 5 4 3" xfId="5257"/>
    <cellStyle name="Normal 5 3 5 4 3 2" xfId="12517"/>
    <cellStyle name="Normal 5 3 5 4 3 2 2" xfId="26895"/>
    <cellStyle name="Normal 5 3 5 4 3 2 2 2" xfId="55629"/>
    <cellStyle name="Normal 5 3 5 4 3 2 3" xfId="41305"/>
    <cellStyle name="Normal 5 3 5 4 3 3" xfId="19732"/>
    <cellStyle name="Normal 5 3 5 4 3 3 2" xfId="48467"/>
    <cellStyle name="Normal 5 3 5 4 3 4" xfId="34143"/>
    <cellStyle name="Normal 5 3 5 4 4" xfId="8930"/>
    <cellStyle name="Normal 5 3 5 4 4 2" xfId="23313"/>
    <cellStyle name="Normal 5 3 5 4 4 2 2" xfId="52048"/>
    <cellStyle name="Normal 5 3 5 4 4 3" xfId="37724"/>
    <cellStyle name="Normal 5 3 5 4 5" xfId="16150"/>
    <cellStyle name="Normal 5 3 5 4 5 2" xfId="44886"/>
    <cellStyle name="Normal 5 3 5 4 6" xfId="30562"/>
    <cellStyle name="Normal 5 3 5 5" xfId="2492"/>
    <cellStyle name="Normal 5 3 5 5 2" xfId="6152"/>
    <cellStyle name="Normal 5 3 5 5 2 2" xfId="13412"/>
    <cellStyle name="Normal 5 3 5 5 2 2 2" xfId="27790"/>
    <cellStyle name="Normal 5 3 5 5 2 2 2 2" xfId="56524"/>
    <cellStyle name="Normal 5 3 5 5 2 2 3" xfId="42200"/>
    <cellStyle name="Normal 5 3 5 5 2 3" xfId="20627"/>
    <cellStyle name="Normal 5 3 5 5 2 3 2" xfId="49362"/>
    <cellStyle name="Normal 5 3 5 5 2 4" xfId="35038"/>
    <cellStyle name="Normal 5 3 5 5 3" xfId="9825"/>
    <cellStyle name="Normal 5 3 5 5 3 2" xfId="24208"/>
    <cellStyle name="Normal 5 3 5 5 3 2 2" xfId="52943"/>
    <cellStyle name="Normal 5 3 5 5 3 3" xfId="38619"/>
    <cellStyle name="Normal 5 3 5 5 4" xfId="17045"/>
    <cellStyle name="Normal 5 3 5 5 4 2" xfId="45781"/>
    <cellStyle name="Normal 5 3 5 5 5" xfId="31457"/>
    <cellStyle name="Normal 5 3 5 6" xfId="4354"/>
    <cellStyle name="Normal 5 3 5 6 2" xfId="11622"/>
    <cellStyle name="Normal 5 3 5 6 2 2" xfId="26000"/>
    <cellStyle name="Normal 5 3 5 6 2 2 2" xfId="54734"/>
    <cellStyle name="Normal 5 3 5 6 2 3" xfId="40410"/>
    <cellStyle name="Normal 5 3 5 6 3" xfId="18837"/>
    <cellStyle name="Normal 5 3 5 6 3 2" xfId="47572"/>
    <cellStyle name="Normal 5 3 5 6 4" xfId="33248"/>
    <cellStyle name="Normal 5 3 5 7" xfId="8025"/>
    <cellStyle name="Normal 5 3 5 7 2" xfId="22418"/>
    <cellStyle name="Normal 5 3 5 7 2 2" xfId="51153"/>
    <cellStyle name="Normal 5 3 5 7 3" xfId="36829"/>
    <cellStyle name="Normal 5 3 5 8" xfId="15255"/>
    <cellStyle name="Normal 5 3 5 8 2" xfId="43991"/>
    <cellStyle name="Normal 5 3 5 9" xfId="29667"/>
    <cellStyle name="Normal 5 3 6" xfId="721"/>
    <cellStyle name="Normal 5 3 6 2" xfId="1172"/>
    <cellStyle name="Normal 5 3 6 2 2" xfId="2155"/>
    <cellStyle name="Normal 5 3 6 2 2 2" xfId="3947"/>
    <cellStyle name="Normal 5 3 6 2 2 2 2" xfId="7606"/>
    <cellStyle name="Normal 5 3 6 2 2 2 2 2" xfId="14866"/>
    <cellStyle name="Normal 5 3 6 2 2 2 2 2 2" xfId="29244"/>
    <cellStyle name="Normal 5 3 6 2 2 2 2 2 2 2" xfId="57978"/>
    <cellStyle name="Normal 5 3 6 2 2 2 2 2 3" xfId="43654"/>
    <cellStyle name="Normal 5 3 6 2 2 2 2 3" xfId="22081"/>
    <cellStyle name="Normal 5 3 6 2 2 2 2 3 2" xfId="50816"/>
    <cellStyle name="Normal 5 3 6 2 2 2 2 4" xfId="36492"/>
    <cellStyle name="Normal 5 3 6 2 2 2 3" xfId="11279"/>
    <cellStyle name="Normal 5 3 6 2 2 2 3 2" xfId="25662"/>
    <cellStyle name="Normal 5 3 6 2 2 2 3 2 2" xfId="54397"/>
    <cellStyle name="Normal 5 3 6 2 2 2 3 3" xfId="40073"/>
    <cellStyle name="Normal 5 3 6 2 2 2 4" xfId="18499"/>
    <cellStyle name="Normal 5 3 6 2 2 2 4 2" xfId="47235"/>
    <cellStyle name="Normal 5 3 6 2 2 2 5" xfId="32911"/>
    <cellStyle name="Normal 5 3 6 2 2 3" xfId="5816"/>
    <cellStyle name="Normal 5 3 6 2 2 3 2" xfId="13076"/>
    <cellStyle name="Normal 5 3 6 2 2 3 2 2" xfId="27454"/>
    <cellStyle name="Normal 5 3 6 2 2 3 2 2 2" xfId="56188"/>
    <cellStyle name="Normal 5 3 6 2 2 3 2 3" xfId="41864"/>
    <cellStyle name="Normal 5 3 6 2 2 3 3" xfId="20291"/>
    <cellStyle name="Normal 5 3 6 2 2 3 3 2" xfId="49026"/>
    <cellStyle name="Normal 5 3 6 2 2 3 4" xfId="34702"/>
    <cellStyle name="Normal 5 3 6 2 2 4" xfId="9489"/>
    <cellStyle name="Normal 5 3 6 2 2 4 2" xfId="23872"/>
    <cellStyle name="Normal 5 3 6 2 2 4 2 2" xfId="52607"/>
    <cellStyle name="Normal 5 3 6 2 2 4 3" xfId="38283"/>
    <cellStyle name="Normal 5 3 6 2 2 5" xfId="16709"/>
    <cellStyle name="Normal 5 3 6 2 2 5 2" xfId="45445"/>
    <cellStyle name="Normal 5 3 6 2 2 6" xfId="31121"/>
    <cellStyle name="Normal 5 3 6 2 3" xfId="3051"/>
    <cellStyle name="Normal 5 3 6 2 3 2" xfId="6711"/>
    <cellStyle name="Normal 5 3 6 2 3 2 2" xfId="13971"/>
    <cellStyle name="Normal 5 3 6 2 3 2 2 2" xfId="28349"/>
    <cellStyle name="Normal 5 3 6 2 3 2 2 2 2" xfId="57083"/>
    <cellStyle name="Normal 5 3 6 2 3 2 2 3" xfId="42759"/>
    <cellStyle name="Normal 5 3 6 2 3 2 3" xfId="21186"/>
    <cellStyle name="Normal 5 3 6 2 3 2 3 2" xfId="49921"/>
    <cellStyle name="Normal 5 3 6 2 3 2 4" xfId="35597"/>
    <cellStyle name="Normal 5 3 6 2 3 3" xfId="10384"/>
    <cellStyle name="Normal 5 3 6 2 3 3 2" xfId="24767"/>
    <cellStyle name="Normal 5 3 6 2 3 3 2 2" xfId="53502"/>
    <cellStyle name="Normal 5 3 6 2 3 3 3" xfId="39178"/>
    <cellStyle name="Normal 5 3 6 2 3 4" xfId="17604"/>
    <cellStyle name="Normal 5 3 6 2 3 4 2" xfId="46340"/>
    <cellStyle name="Normal 5 3 6 2 3 5" xfId="32016"/>
    <cellStyle name="Normal 5 3 6 2 4" xfId="4916"/>
    <cellStyle name="Normal 5 3 6 2 4 2" xfId="12181"/>
    <cellStyle name="Normal 5 3 6 2 4 2 2" xfId="26559"/>
    <cellStyle name="Normal 5 3 6 2 4 2 2 2" xfId="55293"/>
    <cellStyle name="Normal 5 3 6 2 4 2 3" xfId="40969"/>
    <cellStyle name="Normal 5 3 6 2 4 3" xfId="19396"/>
    <cellStyle name="Normal 5 3 6 2 4 3 2" xfId="48131"/>
    <cellStyle name="Normal 5 3 6 2 4 4" xfId="33807"/>
    <cellStyle name="Normal 5 3 6 2 5" xfId="8588"/>
    <cellStyle name="Normal 5 3 6 2 5 2" xfId="22977"/>
    <cellStyle name="Normal 5 3 6 2 5 2 2" xfId="51712"/>
    <cellStyle name="Normal 5 3 6 2 5 3" xfId="37388"/>
    <cellStyle name="Normal 5 3 6 2 6" xfId="15814"/>
    <cellStyle name="Normal 5 3 6 2 6 2" xfId="44550"/>
    <cellStyle name="Normal 5 3 6 2 7" xfId="30226"/>
    <cellStyle name="Normal 5 3 6 3" xfId="1708"/>
    <cellStyle name="Normal 5 3 6 3 2" xfId="3500"/>
    <cellStyle name="Normal 5 3 6 3 2 2" xfId="7159"/>
    <cellStyle name="Normal 5 3 6 3 2 2 2" xfId="14419"/>
    <cellStyle name="Normal 5 3 6 3 2 2 2 2" xfId="28797"/>
    <cellStyle name="Normal 5 3 6 3 2 2 2 2 2" xfId="57531"/>
    <cellStyle name="Normal 5 3 6 3 2 2 2 3" xfId="43207"/>
    <cellStyle name="Normal 5 3 6 3 2 2 3" xfId="21634"/>
    <cellStyle name="Normal 5 3 6 3 2 2 3 2" xfId="50369"/>
    <cellStyle name="Normal 5 3 6 3 2 2 4" xfId="36045"/>
    <cellStyle name="Normal 5 3 6 3 2 3" xfId="10832"/>
    <cellStyle name="Normal 5 3 6 3 2 3 2" xfId="25215"/>
    <cellStyle name="Normal 5 3 6 3 2 3 2 2" xfId="53950"/>
    <cellStyle name="Normal 5 3 6 3 2 3 3" xfId="39626"/>
    <cellStyle name="Normal 5 3 6 3 2 4" xfId="18052"/>
    <cellStyle name="Normal 5 3 6 3 2 4 2" xfId="46788"/>
    <cellStyle name="Normal 5 3 6 3 2 5" xfId="32464"/>
    <cellStyle name="Normal 5 3 6 3 3" xfId="5369"/>
    <cellStyle name="Normal 5 3 6 3 3 2" xfId="12629"/>
    <cellStyle name="Normal 5 3 6 3 3 2 2" xfId="27007"/>
    <cellStyle name="Normal 5 3 6 3 3 2 2 2" xfId="55741"/>
    <cellStyle name="Normal 5 3 6 3 3 2 3" xfId="41417"/>
    <cellStyle name="Normal 5 3 6 3 3 3" xfId="19844"/>
    <cellStyle name="Normal 5 3 6 3 3 3 2" xfId="48579"/>
    <cellStyle name="Normal 5 3 6 3 3 4" xfId="34255"/>
    <cellStyle name="Normal 5 3 6 3 4" xfId="9042"/>
    <cellStyle name="Normal 5 3 6 3 4 2" xfId="23425"/>
    <cellStyle name="Normal 5 3 6 3 4 2 2" xfId="52160"/>
    <cellStyle name="Normal 5 3 6 3 4 3" xfId="37836"/>
    <cellStyle name="Normal 5 3 6 3 5" xfId="16262"/>
    <cellStyle name="Normal 5 3 6 3 5 2" xfId="44998"/>
    <cellStyle name="Normal 5 3 6 3 6" xfId="30674"/>
    <cellStyle name="Normal 5 3 6 4" xfId="2604"/>
    <cellStyle name="Normal 5 3 6 4 2" xfId="6264"/>
    <cellStyle name="Normal 5 3 6 4 2 2" xfId="13524"/>
    <cellStyle name="Normal 5 3 6 4 2 2 2" xfId="27902"/>
    <cellStyle name="Normal 5 3 6 4 2 2 2 2" xfId="56636"/>
    <cellStyle name="Normal 5 3 6 4 2 2 3" xfId="42312"/>
    <cellStyle name="Normal 5 3 6 4 2 3" xfId="20739"/>
    <cellStyle name="Normal 5 3 6 4 2 3 2" xfId="49474"/>
    <cellStyle name="Normal 5 3 6 4 2 4" xfId="35150"/>
    <cellStyle name="Normal 5 3 6 4 3" xfId="9937"/>
    <cellStyle name="Normal 5 3 6 4 3 2" xfId="24320"/>
    <cellStyle name="Normal 5 3 6 4 3 2 2" xfId="53055"/>
    <cellStyle name="Normal 5 3 6 4 3 3" xfId="38731"/>
    <cellStyle name="Normal 5 3 6 4 4" xfId="17157"/>
    <cellStyle name="Normal 5 3 6 4 4 2" xfId="45893"/>
    <cellStyle name="Normal 5 3 6 4 5" xfId="31569"/>
    <cellStyle name="Normal 5 3 6 5" xfId="4468"/>
    <cellStyle name="Normal 5 3 6 5 2" xfId="11734"/>
    <cellStyle name="Normal 5 3 6 5 2 2" xfId="26112"/>
    <cellStyle name="Normal 5 3 6 5 2 2 2" xfId="54846"/>
    <cellStyle name="Normal 5 3 6 5 2 3" xfId="40522"/>
    <cellStyle name="Normal 5 3 6 5 3" xfId="18949"/>
    <cellStyle name="Normal 5 3 6 5 3 2" xfId="47684"/>
    <cellStyle name="Normal 5 3 6 5 4" xfId="33360"/>
    <cellStyle name="Normal 5 3 6 6" xfId="8141"/>
    <cellStyle name="Normal 5 3 6 6 2" xfId="22530"/>
    <cellStyle name="Normal 5 3 6 6 2 2" xfId="51265"/>
    <cellStyle name="Normal 5 3 6 6 3" xfId="36941"/>
    <cellStyle name="Normal 5 3 6 7" xfId="15367"/>
    <cellStyle name="Normal 5 3 6 7 2" xfId="44103"/>
    <cellStyle name="Normal 5 3 6 8" xfId="29779"/>
    <cellStyle name="Normal 5 3 7" xfId="948"/>
    <cellStyle name="Normal 5 3 7 2" xfId="1931"/>
    <cellStyle name="Normal 5 3 7 2 2" xfId="3723"/>
    <cellStyle name="Normal 5 3 7 2 2 2" xfId="7382"/>
    <cellStyle name="Normal 5 3 7 2 2 2 2" xfId="14642"/>
    <cellStyle name="Normal 5 3 7 2 2 2 2 2" xfId="29020"/>
    <cellStyle name="Normal 5 3 7 2 2 2 2 2 2" xfId="57754"/>
    <cellStyle name="Normal 5 3 7 2 2 2 2 3" xfId="43430"/>
    <cellStyle name="Normal 5 3 7 2 2 2 3" xfId="21857"/>
    <cellStyle name="Normal 5 3 7 2 2 2 3 2" xfId="50592"/>
    <cellStyle name="Normal 5 3 7 2 2 2 4" xfId="36268"/>
    <cellStyle name="Normal 5 3 7 2 2 3" xfId="11055"/>
    <cellStyle name="Normal 5 3 7 2 2 3 2" xfId="25438"/>
    <cellStyle name="Normal 5 3 7 2 2 3 2 2" xfId="54173"/>
    <cellStyle name="Normal 5 3 7 2 2 3 3" xfId="39849"/>
    <cellStyle name="Normal 5 3 7 2 2 4" xfId="18275"/>
    <cellStyle name="Normal 5 3 7 2 2 4 2" xfId="47011"/>
    <cellStyle name="Normal 5 3 7 2 2 5" xfId="32687"/>
    <cellStyle name="Normal 5 3 7 2 3" xfId="5592"/>
    <cellStyle name="Normal 5 3 7 2 3 2" xfId="12852"/>
    <cellStyle name="Normal 5 3 7 2 3 2 2" xfId="27230"/>
    <cellStyle name="Normal 5 3 7 2 3 2 2 2" xfId="55964"/>
    <cellStyle name="Normal 5 3 7 2 3 2 3" xfId="41640"/>
    <cellStyle name="Normal 5 3 7 2 3 3" xfId="20067"/>
    <cellStyle name="Normal 5 3 7 2 3 3 2" xfId="48802"/>
    <cellStyle name="Normal 5 3 7 2 3 4" xfId="34478"/>
    <cellStyle name="Normal 5 3 7 2 4" xfId="9265"/>
    <cellStyle name="Normal 5 3 7 2 4 2" xfId="23648"/>
    <cellStyle name="Normal 5 3 7 2 4 2 2" xfId="52383"/>
    <cellStyle name="Normal 5 3 7 2 4 3" xfId="38059"/>
    <cellStyle name="Normal 5 3 7 2 5" xfId="16485"/>
    <cellStyle name="Normal 5 3 7 2 5 2" xfId="45221"/>
    <cellStyle name="Normal 5 3 7 2 6" xfId="30897"/>
    <cellStyle name="Normal 5 3 7 3" xfId="2827"/>
    <cellStyle name="Normal 5 3 7 3 2" xfId="6487"/>
    <cellStyle name="Normal 5 3 7 3 2 2" xfId="13747"/>
    <cellStyle name="Normal 5 3 7 3 2 2 2" xfId="28125"/>
    <cellStyle name="Normal 5 3 7 3 2 2 2 2" xfId="56859"/>
    <cellStyle name="Normal 5 3 7 3 2 2 3" xfId="42535"/>
    <cellStyle name="Normal 5 3 7 3 2 3" xfId="20962"/>
    <cellStyle name="Normal 5 3 7 3 2 3 2" xfId="49697"/>
    <cellStyle name="Normal 5 3 7 3 2 4" xfId="35373"/>
    <cellStyle name="Normal 5 3 7 3 3" xfId="10160"/>
    <cellStyle name="Normal 5 3 7 3 3 2" xfId="24543"/>
    <cellStyle name="Normal 5 3 7 3 3 2 2" xfId="53278"/>
    <cellStyle name="Normal 5 3 7 3 3 3" xfId="38954"/>
    <cellStyle name="Normal 5 3 7 3 4" xfId="17380"/>
    <cellStyle name="Normal 5 3 7 3 4 2" xfId="46116"/>
    <cellStyle name="Normal 5 3 7 3 5" xfId="31792"/>
    <cellStyle name="Normal 5 3 7 4" xfId="4692"/>
    <cellStyle name="Normal 5 3 7 4 2" xfId="11957"/>
    <cellStyle name="Normal 5 3 7 4 2 2" xfId="26335"/>
    <cellStyle name="Normal 5 3 7 4 2 2 2" xfId="55069"/>
    <cellStyle name="Normal 5 3 7 4 2 3" xfId="40745"/>
    <cellStyle name="Normal 5 3 7 4 3" xfId="19172"/>
    <cellStyle name="Normal 5 3 7 4 3 2" xfId="47907"/>
    <cellStyle name="Normal 5 3 7 4 4" xfId="33583"/>
    <cellStyle name="Normal 5 3 7 5" xfId="8364"/>
    <cellStyle name="Normal 5 3 7 5 2" xfId="22753"/>
    <cellStyle name="Normal 5 3 7 5 2 2" xfId="51488"/>
    <cellStyle name="Normal 5 3 7 5 3" xfId="37164"/>
    <cellStyle name="Normal 5 3 7 6" xfId="15590"/>
    <cellStyle name="Normal 5 3 7 6 2" xfId="44326"/>
    <cellStyle name="Normal 5 3 7 7" xfId="30002"/>
    <cellStyle name="Normal 5 3 8" xfId="1452"/>
    <cellStyle name="Normal 5 3 8 2" xfId="3276"/>
    <cellStyle name="Normal 5 3 8 2 2" xfId="6935"/>
    <cellStyle name="Normal 5 3 8 2 2 2" xfId="14195"/>
    <cellStyle name="Normal 5 3 8 2 2 2 2" xfId="28573"/>
    <cellStyle name="Normal 5 3 8 2 2 2 2 2" xfId="57307"/>
    <cellStyle name="Normal 5 3 8 2 2 2 3" xfId="42983"/>
    <cellStyle name="Normal 5 3 8 2 2 3" xfId="21410"/>
    <cellStyle name="Normal 5 3 8 2 2 3 2" xfId="50145"/>
    <cellStyle name="Normal 5 3 8 2 2 4" xfId="35821"/>
    <cellStyle name="Normal 5 3 8 2 3" xfId="10608"/>
    <cellStyle name="Normal 5 3 8 2 3 2" xfId="24991"/>
    <cellStyle name="Normal 5 3 8 2 3 2 2" xfId="53726"/>
    <cellStyle name="Normal 5 3 8 2 3 3" xfId="39402"/>
    <cellStyle name="Normal 5 3 8 2 4" xfId="17828"/>
    <cellStyle name="Normal 5 3 8 2 4 2" xfId="46564"/>
    <cellStyle name="Normal 5 3 8 2 5" xfId="32240"/>
    <cellStyle name="Normal 5 3 8 3" xfId="5143"/>
    <cellStyle name="Normal 5 3 8 3 2" xfId="12405"/>
    <cellStyle name="Normal 5 3 8 3 2 2" xfId="26783"/>
    <cellStyle name="Normal 5 3 8 3 2 2 2" xfId="55517"/>
    <cellStyle name="Normal 5 3 8 3 2 3" xfId="41193"/>
    <cellStyle name="Normal 5 3 8 3 3" xfId="19620"/>
    <cellStyle name="Normal 5 3 8 3 3 2" xfId="48355"/>
    <cellStyle name="Normal 5 3 8 3 4" xfId="34031"/>
    <cellStyle name="Normal 5 3 8 4" xfId="8815"/>
    <cellStyle name="Normal 5 3 8 4 2" xfId="23201"/>
    <cellStyle name="Normal 5 3 8 4 2 2" xfId="51936"/>
    <cellStyle name="Normal 5 3 8 4 3" xfId="37612"/>
    <cellStyle name="Normal 5 3 8 5" xfId="16038"/>
    <cellStyle name="Normal 5 3 8 5 2" xfId="44774"/>
    <cellStyle name="Normal 5 3 8 6" xfId="30450"/>
    <cellStyle name="Normal 5 3 9" xfId="2380"/>
    <cellStyle name="Normal 5 3 9 2" xfId="6040"/>
    <cellStyle name="Normal 5 3 9 2 2" xfId="13300"/>
    <cellStyle name="Normal 5 3 9 2 2 2" xfId="27678"/>
    <cellStyle name="Normal 5 3 9 2 2 2 2" xfId="56412"/>
    <cellStyle name="Normal 5 3 9 2 2 3" xfId="42088"/>
    <cellStyle name="Normal 5 3 9 2 3" xfId="20515"/>
    <cellStyle name="Normal 5 3 9 2 3 2" xfId="49250"/>
    <cellStyle name="Normal 5 3 9 2 4" xfId="34926"/>
    <cellStyle name="Normal 5 3 9 3" xfId="9713"/>
    <cellStyle name="Normal 5 3 9 3 2" xfId="24096"/>
    <cellStyle name="Normal 5 3 9 3 2 2" xfId="52831"/>
    <cellStyle name="Normal 5 3 9 3 3" xfId="38507"/>
    <cellStyle name="Normal 5 3 9 4" xfId="16933"/>
    <cellStyle name="Normal 5 3 9 4 2" xfId="45669"/>
    <cellStyle name="Normal 5 3 9 5" xfId="31345"/>
    <cellStyle name="Normal 5 4" xfId="252"/>
    <cellStyle name="Normal 5 4 10" xfId="7907"/>
    <cellStyle name="Normal 5 4 10 2" xfId="22313"/>
    <cellStyle name="Normal 5 4 10 2 2" xfId="51048"/>
    <cellStyle name="Normal 5 4 10 3" xfId="36724"/>
    <cellStyle name="Normal 5 4 11" xfId="15150"/>
    <cellStyle name="Normal 5 4 11 2" xfId="43886"/>
    <cellStyle name="Normal 5 4 12" xfId="29562"/>
    <cellStyle name="Normal 5 4 2" xfId="356"/>
    <cellStyle name="Normal 5 4 2 10" xfId="15178"/>
    <cellStyle name="Normal 5 4 2 10 2" xfId="43914"/>
    <cellStyle name="Normal 5 4 2 11" xfId="29590"/>
    <cellStyle name="Normal 5 4 2 2" xfId="456"/>
    <cellStyle name="Normal 5 4 2 2 10" xfId="29646"/>
    <cellStyle name="Normal 5 4 2 2 2" xfId="656"/>
    <cellStyle name="Normal 5 4 2 2 2 2" xfId="928"/>
    <cellStyle name="Normal 5 4 2 2 2 2 2" xfId="1375"/>
    <cellStyle name="Normal 5 4 2 2 2 2 2 2" xfId="2358"/>
    <cellStyle name="Normal 5 4 2 2 2 2 2 2 2" xfId="4150"/>
    <cellStyle name="Normal 5 4 2 2 2 2 2 2 2 2" xfId="7809"/>
    <cellStyle name="Normal 5 4 2 2 2 2 2 2 2 2 2" xfId="15069"/>
    <cellStyle name="Normal 5 4 2 2 2 2 2 2 2 2 2 2" xfId="29447"/>
    <cellStyle name="Normal 5 4 2 2 2 2 2 2 2 2 2 2 2" xfId="58181"/>
    <cellStyle name="Normal 5 4 2 2 2 2 2 2 2 2 2 3" xfId="43857"/>
    <cellStyle name="Normal 5 4 2 2 2 2 2 2 2 2 3" xfId="22284"/>
    <cellStyle name="Normal 5 4 2 2 2 2 2 2 2 2 3 2" xfId="51019"/>
    <cellStyle name="Normal 5 4 2 2 2 2 2 2 2 2 4" xfId="36695"/>
    <cellStyle name="Normal 5 4 2 2 2 2 2 2 2 3" xfId="11482"/>
    <cellStyle name="Normal 5 4 2 2 2 2 2 2 2 3 2" xfId="25865"/>
    <cellStyle name="Normal 5 4 2 2 2 2 2 2 2 3 2 2" xfId="54600"/>
    <cellStyle name="Normal 5 4 2 2 2 2 2 2 2 3 3" xfId="40276"/>
    <cellStyle name="Normal 5 4 2 2 2 2 2 2 2 4" xfId="18702"/>
    <cellStyle name="Normal 5 4 2 2 2 2 2 2 2 4 2" xfId="47438"/>
    <cellStyle name="Normal 5 4 2 2 2 2 2 2 2 5" xfId="33114"/>
    <cellStyle name="Normal 5 4 2 2 2 2 2 2 3" xfId="6019"/>
    <cellStyle name="Normal 5 4 2 2 2 2 2 2 3 2" xfId="13279"/>
    <cellStyle name="Normal 5 4 2 2 2 2 2 2 3 2 2" xfId="27657"/>
    <cellStyle name="Normal 5 4 2 2 2 2 2 2 3 2 2 2" xfId="56391"/>
    <cellStyle name="Normal 5 4 2 2 2 2 2 2 3 2 3" xfId="42067"/>
    <cellStyle name="Normal 5 4 2 2 2 2 2 2 3 3" xfId="20494"/>
    <cellStyle name="Normal 5 4 2 2 2 2 2 2 3 3 2" xfId="49229"/>
    <cellStyle name="Normal 5 4 2 2 2 2 2 2 3 4" xfId="34905"/>
    <cellStyle name="Normal 5 4 2 2 2 2 2 2 4" xfId="9692"/>
    <cellStyle name="Normal 5 4 2 2 2 2 2 2 4 2" xfId="24075"/>
    <cellStyle name="Normal 5 4 2 2 2 2 2 2 4 2 2" xfId="52810"/>
    <cellStyle name="Normal 5 4 2 2 2 2 2 2 4 3" xfId="38486"/>
    <cellStyle name="Normal 5 4 2 2 2 2 2 2 5" xfId="16912"/>
    <cellStyle name="Normal 5 4 2 2 2 2 2 2 5 2" xfId="45648"/>
    <cellStyle name="Normal 5 4 2 2 2 2 2 2 6" xfId="31324"/>
    <cellStyle name="Normal 5 4 2 2 2 2 2 3" xfId="3254"/>
    <cellStyle name="Normal 5 4 2 2 2 2 2 3 2" xfId="6914"/>
    <cellStyle name="Normal 5 4 2 2 2 2 2 3 2 2" xfId="14174"/>
    <cellStyle name="Normal 5 4 2 2 2 2 2 3 2 2 2" xfId="28552"/>
    <cellStyle name="Normal 5 4 2 2 2 2 2 3 2 2 2 2" xfId="57286"/>
    <cellStyle name="Normal 5 4 2 2 2 2 2 3 2 2 3" xfId="42962"/>
    <cellStyle name="Normal 5 4 2 2 2 2 2 3 2 3" xfId="21389"/>
    <cellStyle name="Normal 5 4 2 2 2 2 2 3 2 3 2" xfId="50124"/>
    <cellStyle name="Normal 5 4 2 2 2 2 2 3 2 4" xfId="35800"/>
    <cellStyle name="Normal 5 4 2 2 2 2 2 3 3" xfId="10587"/>
    <cellStyle name="Normal 5 4 2 2 2 2 2 3 3 2" xfId="24970"/>
    <cellStyle name="Normal 5 4 2 2 2 2 2 3 3 2 2" xfId="53705"/>
    <cellStyle name="Normal 5 4 2 2 2 2 2 3 3 3" xfId="39381"/>
    <cellStyle name="Normal 5 4 2 2 2 2 2 3 4" xfId="17807"/>
    <cellStyle name="Normal 5 4 2 2 2 2 2 3 4 2" xfId="46543"/>
    <cellStyle name="Normal 5 4 2 2 2 2 2 3 5" xfId="32219"/>
    <cellStyle name="Normal 5 4 2 2 2 2 2 4" xfId="5119"/>
    <cellStyle name="Normal 5 4 2 2 2 2 2 4 2" xfId="12384"/>
    <cellStyle name="Normal 5 4 2 2 2 2 2 4 2 2" xfId="26762"/>
    <cellStyle name="Normal 5 4 2 2 2 2 2 4 2 2 2" xfId="55496"/>
    <cellStyle name="Normal 5 4 2 2 2 2 2 4 2 3" xfId="41172"/>
    <cellStyle name="Normal 5 4 2 2 2 2 2 4 3" xfId="19599"/>
    <cellStyle name="Normal 5 4 2 2 2 2 2 4 3 2" xfId="48334"/>
    <cellStyle name="Normal 5 4 2 2 2 2 2 4 4" xfId="34010"/>
    <cellStyle name="Normal 5 4 2 2 2 2 2 5" xfId="8791"/>
    <cellStyle name="Normal 5 4 2 2 2 2 2 5 2" xfId="23180"/>
    <cellStyle name="Normal 5 4 2 2 2 2 2 5 2 2" xfId="51915"/>
    <cellStyle name="Normal 5 4 2 2 2 2 2 5 3" xfId="37591"/>
    <cellStyle name="Normal 5 4 2 2 2 2 2 6" xfId="16017"/>
    <cellStyle name="Normal 5 4 2 2 2 2 2 6 2" xfId="44753"/>
    <cellStyle name="Normal 5 4 2 2 2 2 2 7" xfId="30429"/>
    <cellStyle name="Normal 5 4 2 2 2 2 3" xfId="1911"/>
    <cellStyle name="Normal 5 4 2 2 2 2 3 2" xfId="3703"/>
    <cellStyle name="Normal 5 4 2 2 2 2 3 2 2" xfId="7362"/>
    <cellStyle name="Normal 5 4 2 2 2 2 3 2 2 2" xfId="14622"/>
    <cellStyle name="Normal 5 4 2 2 2 2 3 2 2 2 2" xfId="29000"/>
    <cellStyle name="Normal 5 4 2 2 2 2 3 2 2 2 2 2" xfId="57734"/>
    <cellStyle name="Normal 5 4 2 2 2 2 3 2 2 2 3" xfId="43410"/>
    <cellStyle name="Normal 5 4 2 2 2 2 3 2 2 3" xfId="21837"/>
    <cellStyle name="Normal 5 4 2 2 2 2 3 2 2 3 2" xfId="50572"/>
    <cellStyle name="Normal 5 4 2 2 2 2 3 2 2 4" xfId="36248"/>
    <cellStyle name="Normal 5 4 2 2 2 2 3 2 3" xfId="11035"/>
    <cellStyle name="Normal 5 4 2 2 2 2 3 2 3 2" xfId="25418"/>
    <cellStyle name="Normal 5 4 2 2 2 2 3 2 3 2 2" xfId="54153"/>
    <cellStyle name="Normal 5 4 2 2 2 2 3 2 3 3" xfId="39829"/>
    <cellStyle name="Normal 5 4 2 2 2 2 3 2 4" xfId="18255"/>
    <cellStyle name="Normal 5 4 2 2 2 2 3 2 4 2" xfId="46991"/>
    <cellStyle name="Normal 5 4 2 2 2 2 3 2 5" xfId="32667"/>
    <cellStyle name="Normal 5 4 2 2 2 2 3 3" xfId="5572"/>
    <cellStyle name="Normal 5 4 2 2 2 2 3 3 2" xfId="12832"/>
    <cellStyle name="Normal 5 4 2 2 2 2 3 3 2 2" xfId="27210"/>
    <cellStyle name="Normal 5 4 2 2 2 2 3 3 2 2 2" xfId="55944"/>
    <cellStyle name="Normal 5 4 2 2 2 2 3 3 2 3" xfId="41620"/>
    <cellStyle name="Normal 5 4 2 2 2 2 3 3 3" xfId="20047"/>
    <cellStyle name="Normal 5 4 2 2 2 2 3 3 3 2" xfId="48782"/>
    <cellStyle name="Normal 5 4 2 2 2 2 3 3 4" xfId="34458"/>
    <cellStyle name="Normal 5 4 2 2 2 2 3 4" xfId="9245"/>
    <cellStyle name="Normal 5 4 2 2 2 2 3 4 2" xfId="23628"/>
    <cellStyle name="Normal 5 4 2 2 2 2 3 4 2 2" xfId="52363"/>
    <cellStyle name="Normal 5 4 2 2 2 2 3 4 3" xfId="38039"/>
    <cellStyle name="Normal 5 4 2 2 2 2 3 5" xfId="16465"/>
    <cellStyle name="Normal 5 4 2 2 2 2 3 5 2" xfId="45201"/>
    <cellStyle name="Normal 5 4 2 2 2 2 3 6" xfId="30877"/>
    <cellStyle name="Normal 5 4 2 2 2 2 4" xfId="2807"/>
    <cellStyle name="Normal 5 4 2 2 2 2 4 2" xfId="6467"/>
    <cellStyle name="Normal 5 4 2 2 2 2 4 2 2" xfId="13727"/>
    <cellStyle name="Normal 5 4 2 2 2 2 4 2 2 2" xfId="28105"/>
    <cellStyle name="Normal 5 4 2 2 2 2 4 2 2 2 2" xfId="56839"/>
    <cellStyle name="Normal 5 4 2 2 2 2 4 2 2 3" xfId="42515"/>
    <cellStyle name="Normal 5 4 2 2 2 2 4 2 3" xfId="20942"/>
    <cellStyle name="Normal 5 4 2 2 2 2 4 2 3 2" xfId="49677"/>
    <cellStyle name="Normal 5 4 2 2 2 2 4 2 4" xfId="35353"/>
    <cellStyle name="Normal 5 4 2 2 2 2 4 3" xfId="10140"/>
    <cellStyle name="Normal 5 4 2 2 2 2 4 3 2" xfId="24523"/>
    <cellStyle name="Normal 5 4 2 2 2 2 4 3 2 2" xfId="53258"/>
    <cellStyle name="Normal 5 4 2 2 2 2 4 3 3" xfId="38934"/>
    <cellStyle name="Normal 5 4 2 2 2 2 4 4" xfId="17360"/>
    <cellStyle name="Normal 5 4 2 2 2 2 4 4 2" xfId="46096"/>
    <cellStyle name="Normal 5 4 2 2 2 2 4 5" xfId="31772"/>
    <cellStyle name="Normal 5 4 2 2 2 2 5" xfId="4672"/>
    <cellStyle name="Normal 5 4 2 2 2 2 5 2" xfId="11937"/>
    <cellStyle name="Normal 5 4 2 2 2 2 5 2 2" xfId="26315"/>
    <cellStyle name="Normal 5 4 2 2 2 2 5 2 2 2" xfId="55049"/>
    <cellStyle name="Normal 5 4 2 2 2 2 5 2 3" xfId="40725"/>
    <cellStyle name="Normal 5 4 2 2 2 2 5 3" xfId="19152"/>
    <cellStyle name="Normal 5 4 2 2 2 2 5 3 2" xfId="47887"/>
    <cellStyle name="Normal 5 4 2 2 2 2 5 4" xfId="33563"/>
    <cellStyle name="Normal 5 4 2 2 2 2 6" xfId="8344"/>
    <cellStyle name="Normal 5 4 2 2 2 2 6 2" xfId="22733"/>
    <cellStyle name="Normal 5 4 2 2 2 2 6 2 2" xfId="51468"/>
    <cellStyle name="Normal 5 4 2 2 2 2 6 3" xfId="37144"/>
    <cellStyle name="Normal 5 4 2 2 2 2 7" xfId="15570"/>
    <cellStyle name="Normal 5 4 2 2 2 2 7 2" xfId="44306"/>
    <cellStyle name="Normal 5 4 2 2 2 2 8" xfId="29982"/>
    <cellStyle name="Normal 5 4 2 2 2 3" xfId="1151"/>
    <cellStyle name="Normal 5 4 2 2 2 3 2" xfId="2134"/>
    <cellStyle name="Normal 5 4 2 2 2 3 2 2" xfId="3926"/>
    <cellStyle name="Normal 5 4 2 2 2 3 2 2 2" xfId="7585"/>
    <cellStyle name="Normal 5 4 2 2 2 3 2 2 2 2" xfId="14845"/>
    <cellStyle name="Normal 5 4 2 2 2 3 2 2 2 2 2" xfId="29223"/>
    <cellStyle name="Normal 5 4 2 2 2 3 2 2 2 2 2 2" xfId="57957"/>
    <cellStyle name="Normal 5 4 2 2 2 3 2 2 2 2 3" xfId="43633"/>
    <cellStyle name="Normal 5 4 2 2 2 3 2 2 2 3" xfId="22060"/>
    <cellStyle name="Normal 5 4 2 2 2 3 2 2 2 3 2" xfId="50795"/>
    <cellStyle name="Normal 5 4 2 2 2 3 2 2 2 4" xfId="36471"/>
    <cellStyle name="Normal 5 4 2 2 2 3 2 2 3" xfId="11258"/>
    <cellStyle name="Normal 5 4 2 2 2 3 2 2 3 2" xfId="25641"/>
    <cellStyle name="Normal 5 4 2 2 2 3 2 2 3 2 2" xfId="54376"/>
    <cellStyle name="Normal 5 4 2 2 2 3 2 2 3 3" xfId="40052"/>
    <cellStyle name="Normal 5 4 2 2 2 3 2 2 4" xfId="18478"/>
    <cellStyle name="Normal 5 4 2 2 2 3 2 2 4 2" xfId="47214"/>
    <cellStyle name="Normal 5 4 2 2 2 3 2 2 5" xfId="32890"/>
    <cellStyle name="Normal 5 4 2 2 2 3 2 3" xfId="5795"/>
    <cellStyle name="Normal 5 4 2 2 2 3 2 3 2" xfId="13055"/>
    <cellStyle name="Normal 5 4 2 2 2 3 2 3 2 2" xfId="27433"/>
    <cellStyle name="Normal 5 4 2 2 2 3 2 3 2 2 2" xfId="56167"/>
    <cellStyle name="Normal 5 4 2 2 2 3 2 3 2 3" xfId="41843"/>
    <cellStyle name="Normal 5 4 2 2 2 3 2 3 3" xfId="20270"/>
    <cellStyle name="Normal 5 4 2 2 2 3 2 3 3 2" xfId="49005"/>
    <cellStyle name="Normal 5 4 2 2 2 3 2 3 4" xfId="34681"/>
    <cellStyle name="Normal 5 4 2 2 2 3 2 4" xfId="9468"/>
    <cellStyle name="Normal 5 4 2 2 2 3 2 4 2" xfId="23851"/>
    <cellStyle name="Normal 5 4 2 2 2 3 2 4 2 2" xfId="52586"/>
    <cellStyle name="Normal 5 4 2 2 2 3 2 4 3" xfId="38262"/>
    <cellStyle name="Normal 5 4 2 2 2 3 2 5" xfId="16688"/>
    <cellStyle name="Normal 5 4 2 2 2 3 2 5 2" xfId="45424"/>
    <cellStyle name="Normal 5 4 2 2 2 3 2 6" xfId="31100"/>
    <cellStyle name="Normal 5 4 2 2 2 3 3" xfId="3030"/>
    <cellStyle name="Normal 5 4 2 2 2 3 3 2" xfId="6690"/>
    <cellStyle name="Normal 5 4 2 2 2 3 3 2 2" xfId="13950"/>
    <cellStyle name="Normal 5 4 2 2 2 3 3 2 2 2" xfId="28328"/>
    <cellStyle name="Normal 5 4 2 2 2 3 3 2 2 2 2" xfId="57062"/>
    <cellStyle name="Normal 5 4 2 2 2 3 3 2 2 3" xfId="42738"/>
    <cellStyle name="Normal 5 4 2 2 2 3 3 2 3" xfId="21165"/>
    <cellStyle name="Normal 5 4 2 2 2 3 3 2 3 2" xfId="49900"/>
    <cellStyle name="Normal 5 4 2 2 2 3 3 2 4" xfId="35576"/>
    <cellStyle name="Normal 5 4 2 2 2 3 3 3" xfId="10363"/>
    <cellStyle name="Normal 5 4 2 2 2 3 3 3 2" xfId="24746"/>
    <cellStyle name="Normal 5 4 2 2 2 3 3 3 2 2" xfId="53481"/>
    <cellStyle name="Normal 5 4 2 2 2 3 3 3 3" xfId="39157"/>
    <cellStyle name="Normal 5 4 2 2 2 3 3 4" xfId="17583"/>
    <cellStyle name="Normal 5 4 2 2 2 3 3 4 2" xfId="46319"/>
    <cellStyle name="Normal 5 4 2 2 2 3 3 5" xfId="31995"/>
    <cellStyle name="Normal 5 4 2 2 2 3 4" xfId="4895"/>
    <cellStyle name="Normal 5 4 2 2 2 3 4 2" xfId="12160"/>
    <cellStyle name="Normal 5 4 2 2 2 3 4 2 2" xfId="26538"/>
    <cellStyle name="Normal 5 4 2 2 2 3 4 2 2 2" xfId="55272"/>
    <cellStyle name="Normal 5 4 2 2 2 3 4 2 3" xfId="40948"/>
    <cellStyle name="Normal 5 4 2 2 2 3 4 3" xfId="19375"/>
    <cellStyle name="Normal 5 4 2 2 2 3 4 3 2" xfId="48110"/>
    <cellStyle name="Normal 5 4 2 2 2 3 4 4" xfId="33786"/>
    <cellStyle name="Normal 5 4 2 2 2 3 5" xfId="8567"/>
    <cellStyle name="Normal 5 4 2 2 2 3 5 2" xfId="22956"/>
    <cellStyle name="Normal 5 4 2 2 2 3 5 2 2" xfId="51691"/>
    <cellStyle name="Normal 5 4 2 2 2 3 5 3" xfId="37367"/>
    <cellStyle name="Normal 5 4 2 2 2 3 6" xfId="15793"/>
    <cellStyle name="Normal 5 4 2 2 2 3 6 2" xfId="44529"/>
    <cellStyle name="Normal 5 4 2 2 2 3 7" xfId="30205"/>
    <cellStyle name="Normal 5 4 2 2 2 4" xfId="1683"/>
    <cellStyle name="Normal 5 4 2 2 2 4 2" xfId="3479"/>
    <cellStyle name="Normal 5 4 2 2 2 4 2 2" xfId="7138"/>
    <cellStyle name="Normal 5 4 2 2 2 4 2 2 2" xfId="14398"/>
    <cellStyle name="Normal 5 4 2 2 2 4 2 2 2 2" xfId="28776"/>
    <cellStyle name="Normal 5 4 2 2 2 4 2 2 2 2 2" xfId="57510"/>
    <cellStyle name="Normal 5 4 2 2 2 4 2 2 2 3" xfId="43186"/>
    <cellStyle name="Normal 5 4 2 2 2 4 2 2 3" xfId="21613"/>
    <cellStyle name="Normal 5 4 2 2 2 4 2 2 3 2" xfId="50348"/>
    <cellStyle name="Normal 5 4 2 2 2 4 2 2 4" xfId="36024"/>
    <cellStyle name="Normal 5 4 2 2 2 4 2 3" xfId="10811"/>
    <cellStyle name="Normal 5 4 2 2 2 4 2 3 2" xfId="25194"/>
    <cellStyle name="Normal 5 4 2 2 2 4 2 3 2 2" xfId="53929"/>
    <cellStyle name="Normal 5 4 2 2 2 4 2 3 3" xfId="39605"/>
    <cellStyle name="Normal 5 4 2 2 2 4 2 4" xfId="18031"/>
    <cellStyle name="Normal 5 4 2 2 2 4 2 4 2" xfId="46767"/>
    <cellStyle name="Normal 5 4 2 2 2 4 2 5" xfId="32443"/>
    <cellStyle name="Normal 5 4 2 2 2 4 3" xfId="5348"/>
    <cellStyle name="Normal 5 4 2 2 2 4 3 2" xfId="12608"/>
    <cellStyle name="Normal 5 4 2 2 2 4 3 2 2" xfId="26986"/>
    <cellStyle name="Normal 5 4 2 2 2 4 3 2 2 2" xfId="55720"/>
    <cellStyle name="Normal 5 4 2 2 2 4 3 2 3" xfId="41396"/>
    <cellStyle name="Normal 5 4 2 2 2 4 3 3" xfId="19823"/>
    <cellStyle name="Normal 5 4 2 2 2 4 3 3 2" xfId="48558"/>
    <cellStyle name="Normal 5 4 2 2 2 4 3 4" xfId="34234"/>
    <cellStyle name="Normal 5 4 2 2 2 4 4" xfId="9021"/>
    <cellStyle name="Normal 5 4 2 2 2 4 4 2" xfId="23404"/>
    <cellStyle name="Normal 5 4 2 2 2 4 4 2 2" xfId="52139"/>
    <cellStyle name="Normal 5 4 2 2 2 4 4 3" xfId="37815"/>
    <cellStyle name="Normal 5 4 2 2 2 4 5" xfId="16241"/>
    <cellStyle name="Normal 5 4 2 2 2 4 5 2" xfId="44977"/>
    <cellStyle name="Normal 5 4 2 2 2 4 6" xfId="30653"/>
    <cellStyle name="Normal 5 4 2 2 2 5" xfId="2583"/>
    <cellStyle name="Normal 5 4 2 2 2 5 2" xfId="6243"/>
    <cellStyle name="Normal 5 4 2 2 2 5 2 2" xfId="13503"/>
    <cellStyle name="Normal 5 4 2 2 2 5 2 2 2" xfId="27881"/>
    <cellStyle name="Normal 5 4 2 2 2 5 2 2 2 2" xfId="56615"/>
    <cellStyle name="Normal 5 4 2 2 2 5 2 2 3" xfId="42291"/>
    <cellStyle name="Normal 5 4 2 2 2 5 2 3" xfId="20718"/>
    <cellStyle name="Normal 5 4 2 2 2 5 2 3 2" xfId="49453"/>
    <cellStyle name="Normal 5 4 2 2 2 5 2 4" xfId="35129"/>
    <cellStyle name="Normal 5 4 2 2 2 5 3" xfId="9916"/>
    <cellStyle name="Normal 5 4 2 2 2 5 3 2" xfId="24299"/>
    <cellStyle name="Normal 5 4 2 2 2 5 3 2 2" xfId="53034"/>
    <cellStyle name="Normal 5 4 2 2 2 5 3 3" xfId="38710"/>
    <cellStyle name="Normal 5 4 2 2 2 5 4" xfId="17136"/>
    <cellStyle name="Normal 5 4 2 2 2 5 4 2" xfId="45872"/>
    <cellStyle name="Normal 5 4 2 2 2 5 5" xfId="31548"/>
    <cellStyle name="Normal 5 4 2 2 2 6" xfId="4446"/>
    <cellStyle name="Normal 5 4 2 2 2 6 2" xfId="11713"/>
    <cellStyle name="Normal 5 4 2 2 2 6 2 2" xfId="26091"/>
    <cellStyle name="Normal 5 4 2 2 2 6 2 2 2" xfId="54825"/>
    <cellStyle name="Normal 5 4 2 2 2 6 2 3" xfId="40501"/>
    <cellStyle name="Normal 5 4 2 2 2 6 3" xfId="18928"/>
    <cellStyle name="Normal 5 4 2 2 2 6 3 2" xfId="47663"/>
    <cellStyle name="Normal 5 4 2 2 2 6 4" xfId="33339"/>
    <cellStyle name="Normal 5 4 2 2 2 7" xfId="8117"/>
    <cellStyle name="Normal 5 4 2 2 2 7 2" xfId="22509"/>
    <cellStyle name="Normal 5 4 2 2 2 7 2 2" xfId="51244"/>
    <cellStyle name="Normal 5 4 2 2 2 7 3" xfId="36920"/>
    <cellStyle name="Normal 5 4 2 2 2 8" xfId="15346"/>
    <cellStyle name="Normal 5 4 2 2 2 8 2" xfId="44082"/>
    <cellStyle name="Normal 5 4 2 2 2 9" xfId="29758"/>
    <cellStyle name="Normal 5 4 2 2 3" xfId="814"/>
    <cellStyle name="Normal 5 4 2 2 3 2" xfId="1263"/>
    <cellStyle name="Normal 5 4 2 2 3 2 2" xfId="2246"/>
    <cellStyle name="Normal 5 4 2 2 3 2 2 2" xfId="4038"/>
    <cellStyle name="Normal 5 4 2 2 3 2 2 2 2" xfId="7697"/>
    <cellStyle name="Normal 5 4 2 2 3 2 2 2 2 2" xfId="14957"/>
    <cellStyle name="Normal 5 4 2 2 3 2 2 2 2 2 2" xfId="29335"/>
    <cellStyle name="Normal 5 4 2 2 3 2 2 2 2 2 2 2" xfId="58069"/>
    <cellStyle name="Normal 5 4 2 2 3 2 2 2 2 2 3" xfId="43745"/>
    <cellStyle name="Normal 5 4 2 2 3 2 2 2 2 3" xfId="22172"/>
    <cellStyle name="Normal 5 4 2 2 3 2 2 2 2 3 2" xfId="50907"/>
    <cellStyle name="Normal 5 4 2 2 3 2 2 2 2 4" xfId="36583"/>
    <cellStyle name="Normal 5 4 2 2 3 2 2 2 3" xfId="11370"/>
    <cellStyle name="Normal 5 4 2 2 3 2 2 2 3 2" xfId="25753"/>
    <cellStyle name="Normal 5 4 2 2 3 2 2 2 3 2 2" xfId="54488"/>
    <cellStyle name="Normal 5 4 2 2 3 2 2 2 3 3" xfId="40164"/>
    <cellStyle name="Normal 5 4 2 2 3 2 2 2 4" xfId="18590"/>
    <cellStyle name="Normal 5 4 2 2 3 2 2 2 4 2" xfId="47326"/>
    <cellStyle name="Normal 5 4 2 2 3 2 2 2 5" xfId="33002"/>
    <cellStyle name="Normal 5 4 2 2 3 2 2 3" xfId="5907"/>
    <cellStyle name="Normal 5 4 2 2 3 2 2 3 2" xfId="13167"/>
    <cellStyle name="Normal 5 4 2 2 3 2 2 3 2 2" xfId="27545"/>
    <cellStyle name="Normal 5 4 2 2 3 2 2 3 2 2 2" xfId="56279"/>
    <cellStyle name="Normal 5 4 2 2 3 2 2 3 2 3" xfId="41955"/>
    <cellStyle name="Normal 5 4 2 2 3 2 2 3 3" xfId="20382"/>
    <cellStyle name="Normal 5 4 2 2 3 2 2 3 3 2" xfId="49117"/>
    <cellStyle name="Normal 5 4 2 2 3 2 2 3 4" xfId="34793"/>
    <cellStyle name="Normal 5 4 2 2 3 2 2 4" xfId="9580"/>
    <cellStyle name="Normal 5 4 2 2 3 2 2 4 2" xfId="23963"/>
    <cellStyle name="Normal 5 4 2 2 3 2 2 4 2 2" xfId="52698"/>
    <cellStyle name="Normal 5 4 2 2 3 2 2 4 3" xfId="38374"/>
    <cellStyle name="Normal 5 4 2 2 3 2 2 5" xfId="16800"/>
    <cellStyle name="Normal 5 4 2 2 3 2 2 5 2" xfId="45536"/>
    <cellStyle name="Normal 5 4 2 2 3 2 2 6" xfId="31212"/>
    <cellStyle name="Normal 5 4 2 2 3 2 3" xfId="3142"/>
    <cellStyle name="Normal 5 4 2 2 3 2 3 2" xfId="6802"/>
    <cellStyle name="Normal 5 4 2 2 3 2 3 2 2" xfId="14062"/>
    <cellStyle name="Normal 5 4 2 2 3 2 3 2 2 2" xfId="28440"/>
    <cellStyle name="Normal 5 4 2 2 3 2 3 2 2 2 2" xfId="57174"/>
    <cellStyle name="Normal 5 4 2 2 3 2 3 2 2 3" xfId="42850"/>
    <cellStyle name="Normal 5 4 2 2 3 2 3 2 3" xfId="21277"/>
    <cellStyle name="Normal 5 4 2 2 3 2 3 2 3 2" xfId="50012"/>
    <cellStyle name="Normal 5 4 2 2 3 2 3 2 4" xfId="35688"/>
    <cellStyle name="Normal 5 4 2 2 3 2 3 3" xfId="10475"/>
    <cellStyle name="Normal 5 4 2 2 3 2 3 3 2" xfId="24858"/>
    <cellStyle name="Normal 5 4 2 2 3 2 3 3 2 2" xfId="53593"/>
    <cellStyle name="Normal 5 4 2 2 3 2 3 3 3" xfId="39269"/>
    <cellStyle name="Normal 5 4 2 2 3 2 3 4" xfId="17695"/>
    <cellStyle name="Normal 5 4 2 2 3 2 3 4 2" xfId="46431"/>
    <cellStyle name="Normal 5 4 2 2 3 2 3 5" xfId="32107"/>
    <cellStyle name="Normal 5 4 2 2 3 2 4" xfId="5007"/>
    <cellStyle name="Normal 5 4 2 2 3 2 4 2" xfId="12272"/>
    <cellStyle name="Normal 5 4 2 2 3 2 4 2 2" xfId="26650"/>
    <cellStyle name="Normal 5 4 2 2 3 2 4 2 2 2" xfId="55384"/>
    <cellStyle name="Normal 5 4 2 2 3 2 4 2 3" xfId="41060"/>
    <cellStyle name="Normal 5 4 2 2 3 2 4 3" xfId="19487"/>
    <cellStyle name="Normal 5 4 2 2 3 2 4 3 2" xfId="48222"/>
    <cellStyle name="Normal 5 4 2 2 3 2 4 4" xfId="33898"/>
    <cellStyle name="Normal 5 4 2 2 3 2 5" xfId="8679"/>
    <cellStyle name="Normal 5 4 2 2 3 2 5 2" xfId="23068"/>
    <cellStyle name="Normal 5 4 2 2 3 2 5 2 2" xfId="51803"/>
    <cellStyle name="Normal 5 4 2 2 3 2 5 3" xfId="37479"/>
    <cellStyle name="Normal 5 4 2 2 3 2 6" xfId="15905"/>
    <cellStyle name="Normal 5 4 2 2 3 2 6 2" xfId="44641"/>
    <cellStyle name="Normal 5 4 2 2 3 2 7" xfId="30317"/>
    <cellStyle name="Normal 5 4 2 2 3 3" xfId="1799"/>
    <cellStyle name="Normal 5 4 2 2 3 3 2" xfId="3591"/>
    <cellStyle name="Normal 5 4 2 2 3 3 2 2" xfId="7250"/>
    <cellStyle name="Normal 5 4 2 2 3 3 2 2 2" xfId="14510"/>
    <cellStyle name="Normal 5 4 2 2 3 3 2 2 2 2" xfId="28888"/>
    <cellStyle name="Normal 5 4 2 2 3 3 2 2 2 2 2" xfId="57622"/>
    <cellStyle name="Normal 5 4 2 2 3 3 2 2 2 3" xfId="43298"/>
    <cellStyle name="Normal 5 4 2 2 3 3 2 2 3" xfId="21725"/>
    <cellStyle name="Normal 5 4 2 2 3 3 2 2 3 2" xfId="50460"/>
    <cellStyle name="Normal 5 4 2 2 3 3 2 2 4" xfId="36136"/>
    <cellStyle name="Normal 5 4 2 2 3 3 2 3" xfId="10923"/>
    <cellStyle name="Normal 5 4 2 2 3 3 2 3 2" xfId="25306"/>
    <cellStyle name="Normal 5 4 2 2 3 3 2 3 2 2" xfId="54041"/>
    <cellStyle name="Normal 5 4 2 2 3 3 2 3 3" xfId="39717"/>
    <cellStyle name="Normal 5 4 2 2 3 3 2 4" xfId="18143"/>
    <cellStyle name="Normal 5 4 2 2 3 3 2 4 2" xfId="46879"/>
    <cellStyle name="Normal 5 4 2 2 3 3 2 5" xfId="32555"/>
    <cellStyle name="Normal 5 4 2 2 3 3 3" xfId="5460"/>
    <cellStyle name="Normal 5 4 2 2 3 3 3 2" xfId="12720"/>
    <cellStyle name="Normal 5 4 2 2 3 3 3 2 2" xfId="27098"/>
    <cellStyle name="Normal 5 4 2 2 3 3 3 2 2 2" xfId="55832"/>
    <cellStyle name="Normal 5 4 2 2 3 3 3 2 3" xfId="41508"/>
    <cellStyle name="Normal 5 4 2 2 3 3 3 3" xfId="19935"/>
    <cellStyle name="Normal 5 4 2 2 3 3 3 3 2" xfId="48670"/>
    <cellStyle name="Normal 5 4 2 2 3 3 3 4" xfId="34346"/>
    <cellStyle name="Normal 5 4 2 2 3 3 4" xfId="9133"/>
    <cellStyle name="Normal 5 4 2 2 3 3 4 2" xfId="23516"/>
    <cellStyle name="Normal 5 4 2 2 3 3 4 2 2" xfId="52251"/>
    <cellStyle name="Normal 5 4 2 2 3 3 4 3" xfId="37927"/>
    <cellStyle name="Normal 5 4 2 2 3 3 5" xfId="16353"/>
    <cellStyle name="Normal 5 4 2 2 3 3 5 2" xfId="45089"/>
    <cellStyle name="Normal 5 4 2 2 3 3 6" xfId="30765"/>
    <cellStyle name="Normal 5 4 2 2 3 4" xfId="2695"/>
    <cellStyle name="Normal 5 4 2 2 3 4 2" xfId="6355"/>
    <cellStyle name="Normal 5 4 2 2 3 4 2 2" xfId="13615"/>
    <cellStyle name="Normal 5 4 2 2 3 4 2 2 2" xfId="27993"/>
    <cellStyle name="Normal 5 4 2 2 3 4 2 2 2 2" xfId="56727"/>
    <cellStyle name="Normal 5 4 2 2 3 4 2 2 3" xfId="42403"/>
    <cellStyle name="Normal 5 4 2 2 3 4 2 3" xfId="20830"/>
    <cellStyle name="Normal 5 4 2 2 3 4 2 3 2" xfId="49565"/>
    <cellStyle name="Normal 5 4 2 2 3 4 2 4" xfId="35241"/>
    <cellStyle name="Normal 5 4 2 2 3 4 3" xfId="10028"/>
    <cellStyle name="Normal 5 4 2 2 3 4 3 2" xfId="24411"/>
    <cellStyle name="Normal 5 4 2 2 3 4 3 2 2" xfId="53146"/>
    <cellStyle name="Normal 5 4 2 2 3 4 3 3" xfId="38822"/>
    <cellStyle name="Normal 5 4 2 2 3 4 4" xfId="17248"/>
    <cellStyle name="Normal 5 4 2 2 3 4 4 2" xfId="45984"/>
    <cellStyle name="Normal 5 4 2 2 3 4 5" xfId="31660"/>
    <cellStyle name="Normal 5 4 2 2 3 5" xfId="4559"/>
    <cellStyle name="Normal 5 4 2 2 3 5 2" xfId="11825"/>
    <cellStyle name="Normal 5 4 2 2 3 5 2 2" xfId="26203"/>
    <cellStyle name="Normal 5 4 2 2 3 5 2 2 2" xfId="54937"/>
    <cellStyle name="Normal 5 4 2 2 3 5 2 3" xfId="40613"/>
    <cellStyle name="Normal 5 4 2 2 3 5 3" xfId="19040"/>
    <cellStyle name="Normal 5 4 2 2 3 5 3 2" xfId="47775"/>
    <cellStyle name="Normal 5 4 2 2 3 5 4" xfId="33451"/>
    <cellStyle name="Normal 5 4 2 2 3 6" xfId="8232"/>
    <cellStyle name="Normal 5 4 2 2 3 6 2" xfId="22621"/>
    <cellStyle name="Normal 5 4 2 2 3 6 2 2" xfId="51356"/>
    <cellStyle name="Normal 5 4 2 2 3 6 3" xfId="37032"/>
    <cellStyle name="Normal 5 4 2 2 3 7" xfId="15458"/>
    <cellStyle name="Normal 5 4 2 2 3 7 2" xfId="44194"/>
    <cellStyle name="Normal 5 4 2 2 3 8" xfId="29870"/>
    <cellStyle name="Normal 5 4 2 2 4" xfId="1039"/>
    <cellStyle name="Normal 5 4 2 2 4 2" xfId="2022"/>
    <cellStyle name="Normal 5 4 2 2 4 2 2" xfId="3814"/>
    <cellStyle name="Normal 5 4 2 2 4 2 2 2" xfId="7473"/>
    <cellStyle name="Normal 5 4 2 2 4 2 2 2 2" xfId="14733"/>
    <cellStyle name="Normal 5 4 2 2 4 2 2 2 2 2" xfId="29111"/>
    <cellStyle name="Normal 5 4 2 2 4 2 2 2 2 2 2" xfId="57845"/>
    <cellStyle name="Normal 5 4 2 2 4 2 2 2 2 3" xfId="43521"/>
    <cellStyle name="Normal 5 4 2 2 4 2 2 2 3" xfId="21948"/>
    <cellStyle name="Normal 5 4 2 2 4 2 2 2 3 2" xfId="50683"/>
    <cellStyle name="Normal 5 4 2 2 4 2 2 2 4" xfId="36359"/>
    <cellStyle name="Normal 5 4 2 2 4 2 2 3" xfId="11146"/>
    <cellStyle name="Normal 5 4 2 2 4 2 2 3 2" xfId="25529"/>
    <cellStyle name="Normal 5 4 2 2 4 2 2 3 2 2" xfId="54264"/>
    <cellStyle name="Normal 5 4 2 2 4 2 2 3 3" xfId="39940"/>
    <cellStyle name="Normal 5 4 2 2 4 2 2 4" xfId="18366"/>
    <cellStyle name="Normal 5 4 2 2 4 2 2 4 2" xfId="47102"/>
    <cellStyle name="Normal 5 4 2 2 4 2 2 5" xfId="32778"/>
    <cellStyle name="Normal 5 4 2 2 4 2 3" xfId="5683"/>
    <cellStyle name="Normal 5 4 2 2 4 2 3 2" xfId="12943"/>
    <cellStyle name="Normal 5 4 2 2 4 2 3 2 2" xfId="27321"/>
    <cellStyle name="Normal 5 4 2 2 4 2 3 2 2 2" xfId="56055"/>
    <cellStyle name="Normal 5 4 2 2 4 2 3 2 3" xfId="41731"/>
    <cellStyle name="Normal 5 4 2 2 4 2 3 3" xfId="20158"/>
    <cellStyle name="Normal 5 4 2 2 4 2 3 3 2" xfId="48893"/>
    <cellStyle name="Normal 5 4 2 2 4 2 3 4" xfId="34569"/>
    <cellStyle name="Normal 5 4 2 2 4 2 4" xfId="9356"/>
    <cellStyle name="Normal 5 4 2 2 4 2 4 2" xfId="23739"/>
    <cellStyle name="Normal 5 4 2 2 4 2 4 2 2" xfId="52474"/>
    <cellStyle name="Normal 5 4 2 2 4 2 4 3" xfId="38150"/>
    <cellStyle name="Normal 5 4 2 2 4 2 5" xfId="16576"/>
    <cellStyle name="Normal 5 4 2 2 4 2 5 2" xfId="45312"/>
    <cellStyle name="Normal 5 4 2 2 4 2 6" xfId="30988"/>
    <cellStyle name="Normal 5 4 2 2 4 3" xfId="2918"/>
    <cellStyle name="Normal 5 4 2 2 4 3 2" xfId="6578"/>
    <cellStyle name="Normal 5 4 2 2 4 3 2 2" xfId="13838"/>
    <cellStyle name="Normal 5 4 2 2 4 3 2 2 2" xfId="28216"/>
    <cellStyle name="Normal 5 4 2 2 4 3 2 2 2 2" xfId="56950"/>
    <cellStyle name="Normal 5 4 2 2 4 3 2 2 3" xfId="42626"/>
    <cellStyle name="Normal 5 4 2 2 4 3 2 3" xfId="21053"/>
    <cellStyle name="Normal 5 4 2 2 4 3 2 3 2" xfId="49788"/>
    <cellStyle name="Normal 5 4 2 2 4 3 2 4" xfId="35464"/>
    <cellStyle name="Normal 5 4 2 2 4 3 3" xfId="10251"/>
    <cellStyle name="Normal 5 4 2 2 4 3 3 2" xfId="24634"/>
    <cellStyle name="Normal 5 4 2 2 4 3 3 2 2" xfId="53369"/>
    <cellStyle name="Normal 5 4 2 2 4 3 3 3" xfId="39045"/>
    <cellStyle name="Normal 5 4 2 2 4 3 4" xfId="17471"/>
    <cellStyle name="Normal 5 4 2 2 4 3 4 2" xfId="46207"/>
    <cellStyle name="Normal 5 4 2 2 4 3 5" xfId="31883"/>
    <cellStyle name="Normal 5 4 2 2 4 4" xfId="4783"/>
    <cellStyle name="Normal 5 4 2 2 4 4 2" xfId="12048"/>
    <cellStyle name="Normal 5 4 2 2 4 4 2 2" xfId="26426"/>
    <cellStyle name="Normal 5 4 2 2 4 4 2 2 2" xfId="55160"/>
    <cellStyle name="Normal 5 4 2 2 4 4 2 3" xfId="40836"/>
    <cellStyle name="Normal 5 4 2 2 4 4 3" xfId="19263"/>
    <cellStyle name="Normal 5 4 2 2 4 4 3 2" xfId="47998"/>
    <cellStyle name="Normal 5 4 2 2 4 4 4" xfId="33674"/>
    <cellStyle name="Normal 5 4 2 2 4 5" xfId="8455"/>
    <cellStyle name="Normal 5 4 2 2 4 5 2" xfId="22844"/>
    <cellStyle name="Normal 5 4 2 2 4 5 2 2" xfId="51579"/>
    <cellStyle name="Normal 5 4 2 2 4 5 3" xfId="37255"/>
    <cellStyle name="Normal 5 4 2 2 4 6" xfId="15681"/>
    <cellStyle name="Normal 5 4 2 2 4 6 2" xfId="44417"/>
    <cellStyle name="Normal 5 4 2 2 4 7" xfId="30093"/>
    <cellStyle name="Normal 5 4 2 2 5" xfId="1563"/>
    <cellStyle name="Normal 5 4 2 2 5 2" xfId="3367"/>
    <cellStyle name="Normal 5 4 2 2 5 2 2" xfId="7026"/>
    <cellStyle name="Normal 5 4 2 2 5 2 2 2" xfId="14286"/>
    <cellStyle name="Normal 5 4 2 2 5 2 2 2 2" xfId="28664"/>
    <cellStyle name="Normal 5 4 2 2 5 2 2 2 2 2" xfId="57398"/>
    <cellStyle name="Normal 5 4 2 2 5 2 2 2 3" xfId="43074"/>
    <cellStyle name="Normal 5 4 2 2 5 2 2 3" xfId="21501"/>
    <cellStyle name="Normal 5 4 2 2 5 2 2 3 2" xfId="50236"/>
    <cellStyle name="Normal 5 4 2 2 5 2 2 4" xfId="35912"/>
    <cellStyle name="Normal 5 4 2 2 5 2 3" xfId="10699"/>
    <cellStyle name="Normal 5 4 2 2 5 2 3 2" xfId="25082"/>
    <cellStyle name="Normal 5 4 2 2 5 2 3 2 2" xfId="53817"/>
    <cellStyle name="Normal 5 4 2 2 5 2 3 3" xfId="39493"/>
    <cellStyle name="Normal 5 4 2 2 5 2 4" xfId="17919"/>
    <cellStyle name="Normal 5 4 2 2 5 2 4 2" xfId="46655"/>
    <cellStyle name="Normal 5 4 2 2 5 2 5" xfId="32331"/>
    <cellStyle name="Normal 5 4 2 2 5 3" xfId="5236"/>
    <cellStyle name="Normal 5 4 2 2 5 3 2" xfId="12496"/>
    <cellStyle name="Normal 5 4 2 2 5 3 2 2" xfId="26874"/>
    <cellStyle name="Normal 5 4 2 2 5 3 2 2 2" xfId="55608"/>
    <cellStyle name="Normal 5 4 2 2 5 3 2 3" xfId="41284"/>
    <cellStyle name="Normal 5 4 2 2 5 3 3" xfId="19711"/>
    <cellStyle name="Normal 5 4 2 2 5 3 3 2" xfId="48446"/>
    <cellStyle name="Normal 5 4 2 2 5 3 4" xfId="34122"/>
    <cellStyle name="Normal 5 4 2 2 5 4" xfId="8909"/>
    <cellStyle name="Normal 5 4 2 2 5 4 2" xfId="23292"/>
    <cellStyle name="Normal 5 4 2 2 5 4 2 2" xfId="52027"/>
    <cellStyle name="Normal 5 4 2 2 5 4 3" xfId="37703"/>
    <cellStyle name="Normal 5 4 2 2 5 5" xfId="16129"/>
    <cellStyle name="Normal 5 4 2 2 5 5 2" xfId="44865"/>
    <cellStyle name="Normal 5 4 2 2 5 6" xfId="30541"/>
    <cellStyle name="Normal 5 4 2 2 6" xfId="2471"/>
    <cellStyle name="Normal 5 4 2 2 6 2" xfId="6131"/>
    <cellStyle name="Normal 5 4 2 2 6 2 2" xfId="13391"/>
    <cellStyle name="Normal 5 4 2 2 6 2 2 2" xfId="27769"/>
    <cellStyle name="Normal 5 4 2 2 6 2 2 2 2" xfId="56503"/>
    <cellStyle name="Normal 5 4 2 2 6 2 2 3" xfId="42179"/>
    <cellStyle name="Normal 5 4 2 2 6 2 3" xfId="20606"/>
    <cellStyle name="Normal 5 4 2 2 6 2 3 2" xfId="49341"/>
    <cellStyle name="Normal 5 4 2 2 6 2 4" xfId="35017"/>
    <cellStyle name="Normal 5 4 2 2 6 3" xfId="9804"/>
    <cellStyle name="Normal 5 4 2 2 6 3 2" xfId="24187"/>
    <cellStyle name="Normal 5 4 2 2 6 3 2 2" xfId="52922"/>
    <cellStyle name="Normal 5 4 2 2 6 3 3" xfId="38598"/>
    <cellStyle name="Normal 5 4 2 2 6 4" xfId="17024"/>
    <cellStyle name="Normal 5 4 2 2 6 4 2" xfId="45760"/>
    <cellStyle name="Normal 5 4 2 2 6 5" xfId="31436"/>
    <cellStyle name="Normal 5 4 2 2 7" xfId="4330"/>
    <cellStyle name="Normal 5 4 2 2 7 2" xfId="11600"/>
    <cellStyle name="Normal 5 4 2 2 7 2 2" xfId="25979"/>
    <cellStyle name="Normal 5 4 2 2 7 2 2 2" xfId="54713"/>
    <cellStyle name="Normal 5 4 2 2 7 2 3" xfId="40389"/>
    <cellStyle name="Normal 5 4 2 2 7 3" xfId="18816"/>
    <cellStyle name="Normal 5 4 2 2 7 3 2" xfId="47551"/>
    <cellStyle name="Normal 5 4 2 2 7 4" xfId="33227"/>
    <cellStyle name="Normal 5 4 2 2 8" xfId="7999"/>
    <cellStyle name="Normal 5 4 2 2 8 2" xfId="22397"/>
    <cellStyle name="Normal 5 4 2 2 8 2 2" xfId="51132"/>
    <cellStyle name="Normal 5 4 2 2 8 3" xfId="36808"/>
    <cellStyle name="Normal 5 4 2 2 9" xfId="15234"/>
    <cellStyle name="Normal 5 4 2 2 9 2" xfId="43970"/>
    <cellStyle name="Normal 5 4 2 3" xfId="595"/>
    <cellStyle name="Normal 5 4 2 3 2" xfId="872"/>
    <cellStyle name="Normal 5 4 2 3 2 2" xfId="1319"/>
    <cellStyle name="Normal 5 4 2 3 2 2 2" xfId="2302"/>
    <cellStyle name="Normal 5 4 2 3 2 2 2 2" xfId="4094"/>
    <cellStyle name="Normal 5 4 2 3 2 2 2 2 2" xfId="7753"/>
    <cellStyle name="Normal 5 4 2 3 2 2 2 2 2 2" xfId="15013"/>
    <cellStyle name="Normal 5 4 2 3 2 2 2 2 2 2 2" xfId="29391"/>
    <cellStyle name="Normal 5 4 2 3 2 2 2 2 2 2 2 2" xfId="58125"/>
    <cellStyle name="Normal 5 4 2 3 2 2 2 2 2 2 3" xfId="43801"/>
    <cellStyle name="Normal 5 4 2 3 2 2 2 2 2 3" xfId="22228"/>
    <cellStyle name="Normal 5 4 2 3 2 2 2 2 2 3 2" xfId="50963"/>
    <cellStyle name="Normal 5 4 2 3 2 2 2 2 2 4" xfId="36639"/>
    <cellStyle name="Normal 5 4 2 3 2 2 2 2 3" xfId="11426"/>
    <cellStyle name="Normal 5 4 2 3 2 2 2 2 3 2" xfId="25809"/>
    <cellStyle name="Normal 5 4 2 3 2 2 2 2 3 2 2" xfId="54544"/>
    <cellStyle name="Normal 5 4 2 3 2 2 2 2 3 3" xfId="40220"/>
    <cellStyle name="Normal 5 4 2 3 2 2 2 2 4" xfId="18646"/>
    <cellStyle name="Normal 5 4 2 3 2 2 2 2 4 2" xfId="47382"/>
    <cellStyle name="Normal 5 4 2 3 2 2 2 2 5" xfId="33058"/>
    <cellStyle name="Normal 5 4 2 3 2 2 2 3" xfId="5963"/>
    <cellStyle name="Normal 5 4 2 3 2 2 2 3 2" xfId="13223"/>
    <cellStyle name="Normal 5 4 2 3 2 2 2 3 2 2" xfId="27601"/>
    <cellStyle name="Normal 5 4 2 3 2 2 2 3 2 2 2" xfId="56335"/>
    <cellStyle name="Normal 5 4 2 3 2 2 2 3 2 3" xfId="42011"/>
    <cellStyle name="Normal 5 4 2 3 2 2 2 3 3" xfId="20438"/>
    <cellStyle name="Normal 5 4 2 3 2 2 2 3 3 2" xfId="49173"/>
    <cellStyle name="Normal 5 4 2 3 2 2 2 3 4" xfId="34849"/>
    <cellStyle name="Normal 5 4 2 3 2 2 2 4" xfId="9636"/>
    <cellStyle name="Normal 5 4 2 3 2 2 2 4 2" xfId="24019"/>
    <cellStyle name="Normal 5 4 2 3 2 2 2 4 2 2" xfId="52754"/>
    <cellStyle name="Normal 5 4 2 3 2 2 2 4 3" xfId="38430"/>
    <cellStyle name="Normal 5 4 2 3 2 2 2 5" xfId="16856"/>
    <cellStyle name="Normal 5 4 2 3 2 2 2 5 2" xfId="45592"/>
    <cellStyle name="Normal 5 4 2 3 2 2 2 6" xfId="31268"/>
    <cellStyle name="Normal 5 4 2 3 2 2 3" xfId="3198"/>
    <cellStyle name="Normal 5 4 2 3 2 2 3 2" xfId="6858"/>
    <cellStyle name="Normal 5 4 2 3 2 2 3 2 2" xfId="14118"/>
    <cellStyle name="Normal 5 4 2 3 2 2 3 2 2 2" xfId="28496"/>
    <cellStyle name="Normal 5 4 2 3 2 2 3 2 2 2 2" xfId="57230"/>
    <cellStyle name="Normal 5 4 2 3 2 2 3 2 2 3" xfId="42906"/>
    <cellStyle name="Normal 5 4 2 3 2 2 3 2 3" xfId="21333"/>
    <cellStyle name="Normal 5 4 2 3 2 2 3 2 3 2" xfId="50068"/>
    <cellStyle name="Normal 5 4 2 3 2 2 3 2 4" xfId="35744"/>
    <cellStyle name="Normal 5 4 2 3 2 2 3 3" xfId="10531"/>
    <cellStyle name="Normal 5 4 2 3 2 2 3 3 2" xfId="24914"/>
    <cellStyle name="Normal 5 4 2 3 2 2 3 3 2 2" xfId="53649"/>
    <cellStyle name="Normal 5 4 2 3 2 2 3 3 3" xfId="39325"/>
    <cellStyle name="Normal 5 4 2 3 2 2 3 4" xfId="17751"/>
    <cellStyle name="Normal 5 4 2 3 2 2 3 4 2" xfId="46487"/>
    <cellStyle name="Normal 5 4 2 3 2 2 3 5" xfId="32163"/>
    <cellStyle name="Normal 5 4 2 3 2 2 4" xfId="5063"/>
    <cellStyle name="Normal 5 4 2 3 2 2 4 2" xfId="12328"/>
    <cellStyle name="Normal 5 4 2 3 2 2 4 2 2" xfId="26706"/>
    <cellStyle name="Normal 5 4 2 3 2 2 4 2 2 2" xfId="55440"/>
    <cellStyle name="Normal 5 4 2 3 2 2 4 2 3" xfId="41116"/>
    <cellStyle name="Normal 5 4 2 3 2 2 4 3" xfId="19543"/>
    <cellStyle name="Normal 5 4 2 3 2 2 4 3 2" xfId="48278"/>
    <cellStyle name="Normal 5 4 2 3 2 2 4 4" xfId="33954"/>
    <cellStyle name="Normal 5 4 2 3 2 2 5" xfId="8735"/>
    <cellStyle name="Normal 5 4 2 3 2 2 5 2" xfId="23124"/>
    <cellStyle name="Normal 5 4 2 3 2 2 5 2 2" xfId="51859"/>
    <cellStyle name="Normal 5 4 2 3 2 2 5 3" xfId="37535"/>
    <cellStyle name="Normal 5 4 2 3 2 2 6" xfId="15961"/>
    <cellStyle name="Normal 5 4 2 3 2 2 6 2" xfId="44697"/>
    <cellStyle name="Normal 5 4 2 3 2 2 7" xfId="30373"/>
    <cellStyle name="Normal 5 4 2 3 2 3" xfId="1855"/>
    <cellStyle name="Normal 5 4 2 3 2 3 2" xfId="3647"/>
    <cellStyle name="Normal 5 4 2 3 2 3 2 2" xfId="7306"/>
    <cellStyle name="Normal 5 4 2 3 2 3 2 2 2" xfId="14566"/>
    <cellStyle name="Normal 5 4 2 3 2 3 2 2 2 2" xfId="28944"/>
    <cellStyle name="Normal 5 4 2 3 2 3 2 2 2 2 2" xfId="57678"/>
    <cellStyle name="Normal 5 4 2 3 2 3 2 2 2 3" xfId="43354"/>
    <cellStyle name="Normal 5 4 2 3 2 3 2 2 3" xfId="21781"/>
    <cellStyle name="Normal 5 4 2 3 2 3 2 2 3 2" xfId="50516"/>
    <cellStyle name="Normal 5 4 2 3 2 3 2 2 4" xfId="36192"/>
    <cellStyle name="Normal 5 4 2 3 2 3 2 3" xfId="10979"/>
    <cellStyle name="Normal 5 4 2 3 2 3 2 3 2" xfId="25362"/>
    <cellStyle name="Normal 5 4 2 3 2 3 2 3 2 2" xfId="54097"/>
    <cellStyle name="Normal 5 4 2 3 2 3 2 3 3" xfId="39773"/>
    <cellStyle name="Normal 5 4 2 3 2 3 2 4" xfId="18199"/>
    <cellStyle name="Normal 5 4 2 3 2 3 2 4 2" xfId="46935"/>
    <cellStyle name="Normal 5 4 2 3 2 3 2 5" xfId="32611"/>
    <cellStyle name="Normal 5 4 2 3 2 3 3" xfId="5516"/>
    <cellStyle name="Normal 5 4 2 3 2 3 3 2" xfId="12776"/>
    <cellStyle name="Normal 5 4 2 3 2 3 3 2 2" xfId="27154"/>
    <cellStyle name="Normal 5 4 2 3 2 3 3 2 2 2" xfId="55888"/>
    <cellStyle name="Normal 5 4 2 3 2 3 3 2 3" xfId="41564"/>
    <cellStyle name="Normal 5 4 2 3 2 3 3 3" xfId="19991"/>
    <cellStyle name="Normal 5 4 2 3 2 3 3 3 2" xfId="48726"/>
    <cellStyle name="Normal 5 4 2 3 2 3 3 4" xfId="34402"/>
    <cellStyle name="Normal 5 4 2 3 2 3 4" xfId="9189"/>
    <cellStyle name="Normal 5 4 2 3 2 3 4 2" xfId="23572"/>
    <cellStyle name="Normal 5 4 2 3 2 3 4 2 2" xfId="52307"/>
    <cellStyle name="Normal 5 4 2 3 2 3 4 3" xfId="37983"/>
    <cellStyle name="Normal 5 4 2 3 2 3 5" xfId="16409"/>
    <cellStyle name="Normal 5 4 2 3 2 3 5 2" xfId="45145"/>
    <cellStyle name="Normal 5 4 2 3 2 3 6" xfId="30821"/>
    <cellStyle name="Normal 5 4 2 3 2 4" xfId="2751"/>
    <cellStyle name="Normal 5 4 2 3 2 4 2" xfId="6411"/>
    <cellStyle name="Normal 5 4 2 3 2 4 2 2" xfId="13671"/>
    <cellStyle name="Normal 5 4 2 3 2 4 2 2 2" xfId="28049"/>
    <cellStyle name="Normal 5 4 2 3 2 4 2 2 2 2" xfId="56783"/>
    <cellStyle name="Normal 5 4 2 3 2 4 2 2 3" xfId="42459"/>
    <cellStyle name="Normal 5 4 2 3 2 4 2 3" xfId="20886"/>
    <cellStyle name="Normal 5 4 2 3 2 4 2 3 2" xfId="49621"/>
    <cellStyle name="Normal 5 4 2 3 2 4 2 4" xfId="35297"/>
    <cellStyle name="Normal 5 4 2 3 2 4 3" xfId="10084"/>
    <cellStyle name="Normal 5 4 2 3 2 4 3 2" xfId="24467"/>
    <cellStyle name="Normal 5 4 2 3 2 4 3 2 2" xfId="53202"/>
    <cellStyle name="Normal 5 4 2 3 2 4 3 3" xfId="38878"/>
    <cellStyle name="Normal 5 4 2 3 2 4 4" xfId="17304"/>
    <cellStyle name="Normal 5 4 2 3 2 4 4 2" xfId="46040"/>
    <cellStyle name="Normal 5 4 2 3 2 4 5" xfId="31716"/>
    <cellStyle name="Normal 5 4 2 3 2 5" xfId="4616"/>
    <cellStyle name="Normal 5 4 2 3 2 5 2" xfId="11881"/>
    <cellStyle name="Normal 5 4 2 3 2 5 2 2" xfId="26259"/>
    <cellStyle name="Normal 5 4 2 3 2 5 2 2 2" xfId="54993"/>
    <cellStyle name="Normal 5 4 2 3 2 5 2 3" xfId="40669"/>
    <cellStyle name="Normal 5 4 2 3 2 5 3" xfId="19096"/>
    <cellStyle name="Normal 5 4 2 3 2 5 3 2" xfId="47831"/>
    <cellStyle name="Normal 5 4 2 3 2 5 4" xfId="33507"/>
    <cellStyle name="Normal 5 4 2 3 2 6" xfId="8288"/>
    <cellStyle name="Normal 5 4 2 3 2 6 2" xfId="22677"/>
    <cellStyle name="Normal 5 4 2 3 2 6 2 2" xfId="51412"/>
    <cellStyle name="Normal 5 4 2 3 2 6 3" xfId="37088"/>
    <cellStyle name="Normal 5 4 2 3 2 7" xfId="15514"/>
    <cellStyle name="Normal 5 4 2 3 2 7 2" xfId="44250"/>
    <cellStyle name="Normal 5 4 2 3 2 8" xfId="29926"/>
    <cellStyle name="Normal 5 4 2 3 3" xfId="1095"/>
    <cellStyle name="Normal 5 4 2 3 3 2" xfId="2078"/>
    <cellStyle name="Normal 5 4 2 3 3 2 2" xfId="3870"/>
    <cellStyle name="Normal 5 4 2 3 3 2 2 2" xfId="7529"/>
    <cellStyle name="Normal 5 4 2 3 3 2 2 2 2" xfId="14789"/>
    <cellStyle name="Normal 5 4 2 3 3 2 2 2 2 2" xfId="29167"/>
    <cellStyle name="Normal 5 4 2 3 3 2 2 2 2 2 2" xfId="57901"/>
    <cellStyle name="Normal 5 4 2 3 3 2 2 2 2 3" xfId="43577"/>
    <cellStyle name="Normal 5 4 2 3 3 2 2 2 3" xfId="22004"/>
    <cellStyle name="Normal 5 4 2 3 3 2 2 2 3 2" xfId="50739"/>
    <cellStyle name="Normal 5 4 2 3 3 2 2 2 4" xfId="36415"/>
    <cellStyle name="Normal 5 4 2 3 3 2 2 3" xfId="11202"/>
    <cellStyle name="Normal 5 4 2 3 3 2 2 3 2" xfId="25585"/>
    <cellStyle name="Normal 5 4 2 3 3 2 2 3 2 2" xfId="54320"/>
    <cellStyle name="Normal 5 4 2 3 3 2 2 3 3" xfId="39996"/>
    <cellStyle name="Normal 5 4 2 3 3 2 2 4" xfId="18422"/>
    <cellStyle name="Normal 5 4 2 3 3 2 2 4 2" xfId="47158"/>
    <cellStyle name="Normal 5 4 2 3 3 2 2 5" xfId="32834"/>
    <cellStyle name="Normal 5 4 2 3 3 2 3" xfId="5739"/>
    <cellStyle name="Normal 5 4 2 3 3 2 3 2" xfId="12999"/>
    <cellStyle name="Normal 5 4 2 3 3 2 3 2 2" xfId="27377"/>
    <cellStyle name="Normal 5 4 2 3 3 2 3 2 2 2" xfId="56111"/>
    <cellStyle name="Normal 5 4 2 3 3 2 3 2 3" xfId="41787"/>
    <cellStyle name="Normal 5 4 2 3 3 2 3 3" xfId="20214"/>
    <cellStyle name="Normal 5 4 2 3 3 2 3 3 2" xfId="48949"/>
    <cellStyle name="Normal 5 4 2 3 3 2 3 4" xfId="34625"/>
    <cellStyle name="Normal 5 4 2 3 3 2 4" xfId="9412"/>
    <cellStyle name="Normal 5 4 2 3 3 2 4 2" xfId="23795"/>
    <cellStyle name="Normal 5 4 2 3 3 2 4 2 2" xfId="52530"/>
    <cellStyle name="Normal 5 4 2 3 3 2 4 3" xfId="38206"/>
    <cellStyle name="Normal 5 4 2 3 3 2 5" xfId="16632"/>
    <cellStyle name="Normal 5 4 2 3 3 2 5 2" xfId="45368"/>
    <cellStyle name="Normal 5 4 2 3 3 2 6" xfId="31044"/>
    <cellStyle name="Normal 5 4 2 3 3 3" xfId="2974"/>
    <cellStyle name="Normal 5 4 2 3 3 3 2" xfId="6634"/>
    <cellStyle name="Normal 5 4 2 3 3 3 2 2" xfId="13894"/>
    <cellStyle name="Normal 5 4 2 3 3 3 2 2 2" xfId="28272"/>
    <cellStyle name="Normal 5 4 2 3 3 3 2 2 2 2" xfId="57006"/>
    <cellStyle name="Normal 5 4 2 3 3 3 2 2 3" xfId="42682"/>
    <cellStyle name="Normal 5 4 2 3 3 3 2 3" xfId="21109"/>
    <cellStyle name="Normal 5 4 2 3 3 3 2 3 2" xfId="49844"/>
    <cellStyle name="Normal 5 4 2 3 3 3 2 4" xfId="35520"/>
    <cellStyle name="Normal 5 4 2 3 3 3 3" xfId="10307"/>
    <cellStyle name="Normal 5 4 2 3 3 3 3 2" xfId="24690"/>
    <cellStyle name="Normal 5 4 2 3 3 3 3 2 2" xfId="53425"/>
    <cellStyle name="Normal 5 4 2 3 3 3 3 3" xfId="39101"/>
    <cellStyle name="Normal 5 4 2 3 3 3 4" xfId="17527"/>
    <cellStyle name="Normal 5 4 2 3 3 3 4 2" xfId="46263"/>
    <cellStyle name="Normal 5 4 2 3 3 3 5" xfId="31939"/>
    <cellStyle name="Normal 5 4 2 3 3 4" xfId="4839"/>
    <cellStyle name="Normal 5 4 2 3 3 4 2" xfId="12104"/>
    <cellStyle name="Normal 5 4 2 3 3 4 2 2" xfId="26482"/>
    <cellStyle name="Normal 5 4 2 3 3 4 2 2 2" xfId="55216"/>
    <cellStyle name="Normal 5 4 2 3 3 4 2 3" xfId="40892"/>
    <cellStyle name="Normal 5 4 2 3 3 4 3" xfId="19319"/>
    <cellStyle name="Normal 5 4 2 3 3 4 3 2" xfId="48054"/>
    <cellStyle name="Normal 5 4 2 3 3 4 4" xfId="33730"/>
    <cellStyle name="Normal 5 4 2 3 3 5" xfId="8511"/>
    <cellStyle name="Normal 5 4 2 3 3 5 2" xfId="22900"/>
    <cellStyle name="Normal 5 4 2 3 3 5 2 2" xfId="51635"/>
    <cellStyle name="Normal 5 4 2 3 3 5 3" xfId="37311"/>
    <cellStyle name="Normal 5 4 2 3 3 6" xfId="15737"/>
    <cellStyle name="Normal 5 4 2 3 3 6 2" xfId="44473"/>
    <cellStyle name="Normal 5 4 2 3 3 7" xfId="30149"/>
    <cellStyle name="Normal 5 4 2 3 4" xfId="1627"/>
    <cellStyle name="Normal 5 4 2 3 4 2" xfId="3423"/>
    <cellStyle name="Normal 5 4 2 3 4 2 2" xfId="7082"/>
    <cellStyle name="Normal 5 4 2 3 4 2 2 2" xfId="14342"/>
    <cellStyle name="Normal 5 4 2 3 4 2 2 2 2" xfId="28720"/>
    <cellStyle name="Normal 5 4 2 3 4 2 2 2 2 2" xfId="57454"/>
    <cellStyle name="Normal 5 4 2 3 4 2 2 2 3" xfId="43130"/>
    <cellStyle name="Normal 5 4 2 3 4 2 2 3" xfId="21557"/>
    <cellStyle name="Normal 5 4 2 3 4 2 2 3 2" xfId="50292"/>
    <cellStyle name="Normal 5 4 2 3 4 2 2 4" xfId="35968"/>
    <cellStyle name="Normal 5 4 2 3 4 2 3" xfId="10755"/>
    <cellStyle name="Normal 5 4 2 3 4 2 3 2" xfId="25138"/>
    <cellStyle name="Normal 5 4 2 3 4 2 3 2 2" xfId="53873"/>
    <cellStyle name="Normal 5 4 2 3 4 2 3 3" xfId="39549"/>
    <cellStyle name="Normal 5 4 2 3 4 2 4" xfId="17975"/>
    <cellStyle name="Normal 5 4 2 3 4 2 4 2" xfId="46711"/>
    <cellStyle name="Normal 5 4 2 3 4 2 5" xfId="32387"/>
    <cellStyle name="Normal 5 4 2 3 4 3" xfId="5292"/>
    <cellStyle name="Normal 5 4 2 3 4 3 2" xfId="12552"/>
    <cellStyle name="Normal 5 4 2 3 4 3 2 2" xfId="26930"/>
    <cellStyle name="Normal 5 4 2 3 4 3 2 2 2" xfId="55664"/>
    <cellStyle name="Normal 5 4 2 3 4 3 2 3" xfId="41340"/>
    <cellStyle name="Normal 5 4 2 3 4 3 3" xfId="19767"/>
    <cellStyle name="Normal 5 4 2 3 4 3 3 2" xfId="48502"/>
    <cellStyle name="Normal 5 4 2 3 4 3 4" xfId="34178"/>
    <cellStyle name="Normal 5 4 2 3 4 4" xfId="8965"/>
    <cellStyle name="Normal 5 4 2 3 4 4 2" xfId="23348"/>
    <cellStyle name="Normal 5 4 2 3 4 4 2 2" xfId="52083"/>
    <cellStyle name="Normal 5 4 2 3 4 4 3" xfId="37759"/>
    <cellStyle name="Normal 5 4 2 3 4 5" xfId="16185"/>
    <cellStyle name="Normal 5 4 2 3 4 5 2" xfId="44921"/>
    <cellStyle name="Normal 5 4 2 3 4 6" xfId="30597"/>
    <cellStyle name="Normal 5 4 2 3 5" xfId="2527"/>
    <cellStyle name="Normal 5 4 2 3 5 2" xfId="6187"/>
    <cellStyle name="Normal 5 4 2 3 5 2 2" xfId="13447"/>
    <cellStyle name="Normal 5 4 2 3 5 2 2 2" xfId="27825"/>
    <cellStyle name="Normal 5 4 2 3 5 2 2 2 2" xfId="56559"/>
    <cellStyle name="Normal 5 4 2 3 5 2 2 3" xfId="42235"/>
    <cellStyle name="Normal 5 4 2 3 5 2 3" xfId="20662"/>
    <cellStyle name="Normal 5 4 2 3 5 2 3 2" xfId="49397"/>
    <cellStyle name="Normal 5 4 2 3 5 2 4" xfId="35073"/>
    <cellStyle name="Normal 5 4 2 3 5 3" xfId="9860"/>
    <cellStyle name="Normal 5 4 2 3 5 3 2" xfId="24243"/>
    <cellStyle name="Normal 5 4 2 3 5 3 2 2" xfId="52978"/>
    <cellStyle name="Normal 5 4 2 3 5 3 3" xfId="38654"/>
    <cellStyle name="Normal 5 4 2 3 5 4" xfId="17080"/>
    <cellStyle name="Normal 5 4 2 3 5 4 2" xfId="45816"/>
    <cellStyle name="Normal 5 4 2 3 5 5" xfId="31492"/>
    <cellStyle name="Normal 5 4 2 3 6" xfId="4390"/>
    <cellStyle name="Normal 5 4 2 3 6 2" xfId="11657"/>
    <cellStyle name="Normal 5 4 2 3 6 2 2" xfId="26035"/>
    <cellStyle name="Normal 5 4 2 3 6 2 2 2" xfId="54769"/>
    <cellStyle name="Normal 5 4 2 3 6 2 3" xfId="40445"/>
    <cellStyle name="Normal 5 4 2 3 6 3" xfId="18872"/>
    <cellStyle name="Normal 5 4 2 3 6 3 2" xfId="47607"/>
    <cellStyle name="Normal 5 4 2 3 6 4" xfId="33283"/>
    <cellStyle name="Normal 5 4 2 3 7" xfId="8061"/>
    <cellStyle name="Normal 5 4 2 3 7 2" xfId="22453"/>
    <cellStyle name="Normal 5 4 2 3 7 2 2" xfId="51188"/>
    <cellStyle name="Normal 5 4 2 3 7 3" xfId="36864"/>
    <cellStyle name="Normal 5 4 2 3 8" xfId="15290"/>
    <cellStyle name="Normal 5 4 2 3 8 2" xfId="44026"/>
    <cellStyle name="Normal 5 4 2 3 9" xfId="29702"/>
    <cellStyle name="Normal 5 4 2 4" xfId="757"/>
    <cellStyle name="Normal 5 4 2 4 2" xfId="1207"/>
    <cellStyle name="Normal 5 4 2 4 2 2" xfId="2190"/>
    <cellStyle name="Normal 5 4 2 4 2 2 2" xfId="3982"/>
    <cellStyle name="Normal 5 4 2 4 2 2 2 2" xfId="7641"/>
    <cellStyle name="Normal 5 4 2 4 2 2 2 2 2" xfId="14901"/>
    <cellStyle name="Normal 5 4 2 4 2 2 2 2 2 2" xfId="29279"/>
    <cellStyle name="Normal 5 4 2 4 2 2 2 2 2 2 2" xfId="58013"/>
    <cellStyle name="Normal 5 4 2 4 2 2 2 2 2 3" xfId="43689"/>
    <cellStyle name="Normal 5 4 2 4 2 2 2 2 3" xfId="22116"/>
    <cellStyle name="Normal 5 4 2 4 2 2 2 2 3 2" xfId="50851"/>
    <cellStyle name="Normal 5 4 2 4 2 2 2 2 4" xfId="36527"/>
    <cellStyle name="Normal 5 4 2 4 2 2 2 3" xfId="11314"/>
    <cellStyle name="Normal 5 4 2 4 2 2 2 3 2" xfId="25697"/>
    <cellStyle name="Normal 5 4 2 4 2 2 2 3 2 2" xfId="54432"/>
    <cellStyle name="Normal 5 4 2 4 2 2 2 3 3" xfId="40108"/>
    <cellStyle name="Normal 5 4 2 4 2 2 2 4" xfId="18534"/>
    <cellStyle name="Normal 5 4 2 4 2 2 2 4 2" xfId="47270"/>
    <cellStyle name="Normal 5 4 2 4 2 2 2 5" xfId="32946"/>
    <cellStyle name="Normal 5 4 2 4 2 2 3" xfId="5851"/>
    <cellStyle name="Normal 5 4 2 4 2 2 3 2" xfId="13111"/>
    <cellStyle name="Normal 5 4 2 4 2 2 3 2 2" xfId="27489"/>
    <cellStyle name="Normal 5 4 2 4 2 2 3 2 2 2" xfId="56223"/>
    <cellStyle name="Normal 5 4 2 4 2 2 3 2 3" xfId="41899"/>
    <cellStyle name="Normal 5 4 2 4 2 2 3 3" xfId="20326"/>
    <cellStyle name="Normal 5 4 2 4 2 2 3 3 2" xfId="49061"/>
    <cellStyle name="Normal 5 4 2 4 2 2 3 4" xfId="34737"/>
    <cellStyle name="Normal 5 4 2 4 2 2 4" xfId="9524"/>
    <cellStyle name="Normal 5 4 2 4 2 2 4 2" xfId="23907"/>
    <cellStyle name="Normal 5 4 2 4 2 2 4 2 2" xfId="52642"/>
    <cellStyle name="Normal 5 4 2 4 2 2 4 3" xfId="38318"/>
    <cellStyle name="Normal 5 4 2 4 2 2 5" xfId="16744"/>
    <cellStyle name="Normal 5 4 2 4 2 2 5 2" xfId="45480"/>
    <cellStyle name="Normal 5 4 2 4 2 2 6" xfId="31156"/>
    <cellStyle name="Normal 5 4 2 4 2 3" xfId="3086"/>
    <cellStyle name="Normal 5 4 2 4 2 3 2" xfId="6746"/>
    <cellStyle name="Normal 5 4 2 4 2 3 2 2" xfId="14006"/>
    <cellStyle name="Normal 5 4 2 4 2 3 2 2 2" xfId="28384"/>
    <cellStyle name="Normal 5 4 2 4 2 3 2 2 2 2" xfId="57118"/>
    <cellStyle name="Normal 5 4 2 4 2 3 2 2 3" xfId="42794"/>
    <cellStyle name="Normal 5 4 2 4 2 3 2 3" xfId="21221"/>
    <cellStyle name="Normal 5 4 2 4 2 3 2 3 2" xfId="49956"/>
    <cellStyle name="Normal 5 4 2 4 2 3 2 4" xfId="35632"/>
    <cellStyle name="Normal 5 4 2 4 2 3 3" xfId="10419"/>
    <cellStyle name="Normal 5 4 2 4 2 3 3 2" xfId="24802"/>
    <cellStyle name="Normal 5 4 2 4 2 3 3 2 2" xfId="53537"/>
    <cellStyle name="Normal 5 4 2 4 2 3 3 3" xfId="39213"/>
    <cellStyle name="Normal 5 4 2 4 2 3 4" xfId="17639"/>
    <cellStyle name="Normal 5 4 2 4 2 3 4 2" xfId="46375"/>
    <cellStyle name="Normal 5 4 2 4 2 3 5" xfId="32051"/>
    <cellStyle name="Normal 5 4 2 4 2 4" xfId="4951"/>
    <cellStyle name="Normal 5 4 2 4 2 4 2" xfId="12216"/>
    <cellStyle name="Normal 5 4 2 4 2 4 2 2" xfId="26594"/>
    <cellStyle name="Normal 5 4 2 4 2 4 2 2 2" xfId="55328"/>
    <cellStyle name="Normal 5 4 2 4 2 4 2 3" xfId="41004"/>
    <cellStyle name="Normal 5 4 2 4 2 4 3" xfId="19431"/>
    <cellStyle name="Normal 5 4 2 4 2 4 3 2" xfId="48166"/>
    <cellStyle name="Normal 5 4 2 4 2 4 4" xfId="33842"/>
    <cellStyle name="Normal 5 4 2 4 2 5" xfId="8623"/>
    <cellStyle name="Normal 5 4 2 4 2 5 2" xfId="23012"/>
    <cellStyle name="Normal 5 4 2 4 2 5 2 2" xfId="51747"/>
    <cellStyle name="Normal 5 4 2 4 2 5 3" xfId="37423"/>
    <cellStyle name="Normal 5 4 2 4 2 6" xfId="15849"/>
    <cellStyle name="Normal 5 4 2 4 2 6 2" xfId="44585"/>
    <cellStyle name="Normal 5 4 2 4 2 7" xfId="30261"/>
    <cellStyle name="Normal 5 4 2 4 3" xfId="1743"/>
    <cellStyle name="Normal 5 4 2 4 3 2" xfId="3535"/>
    <cellStyle name="Normal 5 4 2 4 3 2 2" xfId="7194"/>
    <cellStyle name="Normal 5 4 2 4 3 2 2 2" xfId="14454"/>
    <cellStyle name="Normal 5 4 2 4 3 2 2 2 2" xfId="28832"/>
    <cellStyle name="Normal 5 4 2 4 3 2 2 2 2 2" xfId="57566"/>
    <cellStyle name="Normal 5 4 2 4 3 2 2 2 3" xfId="43242"/>
    <cellStyle name="Normal 5 4 2 4 3 2 2 3" xfId="21669"/>
    <cellStyle name="Normal 5 4 2 4 3 2 2 3 2" xfId="50404"/>
    <cellStyle name="Normal 5 4 2 4 3 2 2 4" xfId="36080"/>
    <cellStyle name="Normal 5 4 2 4 3 2 3" xfId="10867"/>
    <cellStyle name="Normal 5 4 2 4 3 2 3 2" xfId="25250"/>
    <cellStyle name="Normal 5 4 2 4 3 2 3 2 2" xfId="53985"/>
    <cellStyle name="Normal 5 4 2 4 3 2 3 3" xfId="39661"/>
    <cellStyle name="Normal 5 4 2 4 3 2 4" xfId="18087"/>
    <cellStyle name="Normal 5 4 2 4 3 2 4 2" xfId="46823"/>
    <cellStyle name="Normal 5 4 2 4 3 2 5" xfId="32499"/>
    <cellStyle name="Normal 5 4 2 4 3 3" xfId="5404"/>
    <cellStyle name="Normal 5 4 2 4 3 3 2" xfId="12664"/>
    <cellStyle name="Normal 5 4 2 4 3 3 2 2" xfId="27042"/>
    <cellStyle name="Normal 5 4 2 4 3 3 2 2 2" xfId="55776"/>
    <cellStyle name="Normal 5 4 2 4 3 3 2 3" xfId="41452"/>
    <cellStyle name="Normal 5 4 2 4 3 3 3" xfId="19879"/>
    <cellStyle name="Normal 5 4 2 4 3 3 3 2" xfId="48614"/>
    <cellStyle name="Normal 5 4 2 4 3 3 4" xfId="34290"/>
    <cellStyle name="Normal 5 4 2 4 3 4" xfId="9077"/>
    <cellStyle name="Normal 5 4 2 4 3 4 2" xfId="23460"/>
    <cellStyle name="Normal 5 4 2 4 3 4 2 2" xfId="52195"/>
    <cellStyle name="Normal 5 4 2 4 3 4 3" xfId="37871"/>
    <cellStyle name="Normal 5 4 2 4 3 5" xfId="16297"/>
    <cellStyle name="Normal 5 4 2 4 3 5 2" xfId="45033"/>
    <cellStyle name="Normal 5 4 2 4 3 6" xfId="30709"/>
    <cellStyle name="Normal 5 4 2 4 4" xfId="2639"/>
    <cellStyle name="Normal 5 4 2 4 4 2" xfId="6299"/>
    <cellStyle name="Normal 5 4 2 4 4 2 2" xfId="13559"/>
    <cellStyle name="Normal 5 4 2 4 4 2 2 2" xfId="27937"/>
    <cellStyle name="Normal 5 4 2 4 4 2 2 2 2" xfId="56671"/>
    <cellStyle name="Normal 5 4 2 4 4 2 2 3" xfId="42347"/>
    <cellStyle name="Normal 5 4 2 4 4 2 3" xfId="20774"/>
    <cellStyle name="Normal 5 4 2 4 4 2 3 2" xfId="49509"/>
    <cellStyle name="Normal 5 4 2 4 4 2 4" xfId="35185"/>
    <cellStyle name="Normal 5 4 2 4 4 3" xfId="9972"/>
    <cellStyle name="Normal 5 4 2 4 4 3 2" xfId="24355"/>
    <cellStyle name="Normal 5 4 2 4 4 3 2 2" xfId="53090"/>
    <cellStyle name="Normal 5 4 2 4 4 3 3" xfId="38766"/>
    <cellStyle name="Normal 5 4 2 4 4 4" xfId="17192"/>
    <cellStyle name="Normal 5 4 2 4 4 4 2" xfId="45928"/>
    <cellStyle name="Normal 5 4 2 4 4 5" xfId="31604"/>
    <cellStyle name="Normal 5 4 2 4 5" xfId="4503"/>
    <cellStyle name="Normal 5 4 2 4 5 2" xfId="11769"/>
    <cellStyle name="Normal 5 4 2 4 5 2 2" xfId="26147"/>
    <cellStyle name="Normal 5 4 2 4 5 2 2 2" xfId="54881"/>
    <cellStyle name="Normal 5 4 2 4 5 2 3" xfId="40557"/>
    <cellStyle name="Normal 5 4 2 4 5 3" xfId="18984"/>
    <cellStyle name="Normal 5 4 2 4 5 3 2" xfId="47719"/>
    <cellStyle name="Normal 5 4 2 4 5 4" xfId="33395"/>
    <cellStyle name="Normal 5 4 2 4 6" xfId="8176"/>
    <cellStyle name="Normal 5 4 2 4 6 2" xfId="22565"/>
    <cellStyle name="Normal 5 4 2 4 6 2 2" xfId="51300"/>
    <cellStyle name="Normal 5 4 2 4 6 3" xfId="36976"/>
    <cellStyle name="Normal 5 4 2 4 7" xfId="15402"/>
    <cellStyle name="Normal 5 4 2 4 7 2" xfId="44138"/>
    <cellStyle name="Normal 5 4 2 4 8" xfId="29814"/>
    <cellStyle name="Normal 5 4 2 5" xfId="983"/>
    <cellStyle name="Normal 5 4 2 5 2" xfId="1966"/>
    <cellStyle name="Normal 5 4 2 5 2 2" xfId="3758"/>
    <cellStyle name="Normal 5 4 2 5 2 2 2" xfId="7417"/>
    <cellStyle name="Normal 5 4 2 5 2 2 2 2" xfId="14677"/>
    <cellStyle name="Normal 5 4 2 5 2 2 2 2 2" xfId="29055"/>
    <cellStyle name="Normal 5 4 2 5 2 2 2 2 2 2" xfId="57789"/>
    <cellStyle name="Normal 5 4 2 5 2 2 2 2 3" xfId="43465"/>
    <cellStyle name="Normal 5 4 2 5 2 2 2 3" xfId="21892"/>
    <cellStyle name="Normal 5 4 2 5 2 2 2 3 2" xfId="50627"/>
    <cellStyle name="Normal 5 4 2 5 2 2 2 4" xfId="36303"/>
    <cellStyle name="Normal 5 4 2 5 2 2 3" xfId="11090"/>
    <cellStyle name="Normal 5 4 2 5 2 2 3 2" xfId="25473"/>
    <cellStyle name="Normal 5 4 2 5 2 2 3 2 2" xfId="54208"/>
    <cellStyle name="Normal 5 4 2 5 2 2 3 3" xfId="39884"/>
    <cellStyle name="Normal 5 4 2 5 2 2 4" xfId="18310"/>
    <cellStyle name="Normal 5 4 2 5 2 2 4 2" xfId="47046"/>
    <cellStyle name="Normal 5 4 2 5 2 2 5" xfId="32722"/>
    <cellStyle name="Normal 5 4 2 5 2 3" xfId="5627"/>
    <cellStyle name="Normal 5 4 2 5 2 3 2" xfId="12887"/>
    <cellStyle name="Normal 5 4 2 5 2 3 2 2" xfId="27265"/>
    <cellStyle name="Normal 5 4 2 5 2 3 2 2 2" xfId="55999"/>
    <cellStyle name="Normal 5 4 2 5 2 3 2 3" xfId="41675"/>
    <cellStyle name="Normal 5 4 2 5 2 3 3" xfId="20102"/>
    <cellStyle name="Normal 5 4 2 5 2 3 3 2" xfId="48837"/>
    <cellStyle name="Normal 5 4 2 5 2 3 4" xfId="34513"/>
    <cellStyle name="Normal 5 4 2 5 2 4" xfId="9300"/>
    <cellStyle name="Normal 5 4 2 5 2 4 2" xfId="23683"/>
    <cellStyle name="Normal 5 4 2 5 2 4 2 2" xfId="52418"/>
    <cellStyle name="Normal 5 4 2 5 2 4 3" xfId="38094"/>
    <cellStyle name="Normal 5 4 2 5 2 5" xfId="16520"/>
    <cellStyle name="Normal 5 4 2 5 2 5 2" xfId="45256"/>
    <cellStyle name="Normal 5 4 2 5 2 6" xfId="30932"/>
    <cellStyle name="Normal 5 4 2 5 3" xfId="2862"/>
    <cellStyle name="Normal 5 4 2 5 3 2" xfId="6522"/>
    <cellStyle name="Normal 5 4 2 5 3 2 2" xfId="13782"/>
    <cellStyle name="Normal 5 4 2 5 3 2 2 2" xfId="28160"/>
    <cellStyle name="Normal 5 4 2 5 3 2 2 2 2" xfId="56894"/>
    <cellStyle name="Normal 5 4 2 5 3 2 2 3" xfId="42570"/>
    <cellStyle name="Normal 5 4 2 5 3 2 3" xfId="20997"/>
    <cellStyle name="Normal 5 4 2 5 3 2 3 2" xfId="49732"/>
    <cellStyle name="Normal 5 4 2 5 3 2 4" xfId="35408"/>
    <cellStyle name="Normal 5 4 2 5 3 3" xfId="10195"/>
    <cellStyle name="Normal 5 4 2 5 3 3 2" xfId="24578"/>
    <cellStyle name="Normal 5 4 2 5 3 3 2 2" xfId="53313"/>
    <cellStyle name="Normal 5 4 2 5 3 3 3" xfId="38989"/>
    <cellStyle name="Normal 5 4 2 5 3 4" xfId="17415"/>
    <cellStyle name="Normal 5 4 2 5 3 4 2" xfId="46151"/>
    <cellStyle name="Normal 5 4 2 5 3 5" xfId="31827"/>
    <cellStyle name="Normal 5 4 2 5 4" xfId="4727"/>
    <cellStyle name="Normal 5 4 2 5 4 2" xfId="11992"/>
    <cellStyle name="Normal 5 4 2 5 4 2 2" xfId="26370"/>
    <cellStyle name="Normal 5 4 2 5 4 2 2 2" xfId="55104"/>
    <cellStyle name="Normal 5 4 2 5 4 2 3" xfId="40780"/>
    <cellStyle name="Normal 5 4 2 5 4 3" xfId="19207"/>
    <cellStyle name="Normal 5 4 2 5 4 3 2" xfId="47942"/>
    <cellStyle name="Normal 5 4 2 5 4 4" xfId="33618"/>
    <cellStyle name="Normal 5 4 2 5 5" xfId="8399"/>
    <cellStyle name="Normal 5 4 2 5 5 2" xfId="22788"/>
    <cellStyle name="Normal 5 4 2 5 5 2 2" xfId="51523"/>
    <cellStyle name="Normal 5 4 2 5 5 3" xfId="37199"/>
    <cellStyle name="Normal 5 4 2 5 6" xfId="15625"/>
    <cellStyle name="Normal 5 4 2 5 6 2" xfId="44361"/>
    <cellStyle name="Normal 5 4 2 5 7" xfId="30037"/>
    <cellStyle name="Normal 5 4 2 6" xfId="1502"/>
    <cellStyle name="Normal 5 4 2 6 2" xfId="3311"/>
    <cellStyle name="Normal 5 4 2 6 2 2" xfId="6970"/>
    <cellStyle name="Normal 5 4 2 6 2 2 2" xfId="14230"/>
    <cellStyle name="Normal 5 4 2 6 2 2 2 2" xfId="28608"/>
    <cellStyle name="Normal 5 4 2 6 2 2 2 2 2" xfId="57342"/>
    <cellStyle name="Normal 5 4 2 6 2 2 2 3" xfId="43018"/>
    <cellStyle name="Normal 5 4 2 6 2 2 3" xfId="21445"/>
    <cellStyle name="Normal 5 4 2 6 2 2 3 2" xfId="50180"/>
    <cellStyle name="Normal 5 4 2 6 2 2 4" xfId="35856"/>
    <cellStyle name="Normal 5 4 2 6 2 3" xfId="10643"/>
    <cellStyle name="Normal 5 4 2 6 2 3 2" xfId="25026"/>
    <cellStyle name="Normal 5 4 2 6 2 3 2 2" xfId="53761"/>
    <cellStyle name="Normal 5 4 2 6 2 3 3" xfId="39437"/>
    <cellStyle name="Normal 5 4 2 6 2 4" xfId="17863"/>
    <cellStyle name="Normal 5 4 2 6 2 4 2" xfId="46599"/>
    <cellStyle name="Normal 5 4 2 6 2 5" xfId="32275"/>
    <cellStyle name="Normal 5 4 2 6 3" xfId="5179"/>
    <cellStyle name="Normal 5 4 2 6 3 2" xfId="12440"/>
    <cellStyle name="Normal 5 4 2 6 3 2 2" xfId="26818"/>
    <cellStyle name="Normal 5 4 2 6 3 2 2 2" xfId="55552"/>
    <cellStyle name="Normal 5 4 2 6 3 2 3" xfId="41228"/>
    <cellStyle name="Normal 5 4 2 6 3 3" xfId="19655"/>
    <cellStyle name="Normal 5 4 2 6 3 3 2" xfId="48390"/>
    <cellStyle name="Normal 5 4 2 6 3 4" xfId="34066"/>
    <cellStyle name="Normal 5 4 2 6 4" xfId="8853"/>
    <cellStyle name="Normal 5 4 2 6 4 2" xfId="23236"/>
    <cellStyle name="Normal 5 4 2 6 4 2 2" xfId="51971"/>
    <cellStyle name="Normal 5 4 2 6 4 3" xfId="37647"/>
    <cellStyle name="Normal 5 4 2 6 5" xfId="16073"/>
    <cellStyle name="Normal 5 4 2 6 5 2" xfId="44809"/>
    <cellStyle name="Normal 5 4 2 6 6" xfId="30485"/>
    <cellStyle name="Normal 5 4 2 7" xfId="2415"/>
    <cellStyle name="Normal 5 4 2 7 2" xfId="6075"/>
    <cellStyle name="Normal 5 4 2 7 2 2" xfId="13335"/>
    <cellStyle name="Normal 5 4 2 7 2 2 2" xfId="27713"/>
    <cellStyle name="Normal 5 4 2 7 2 2 2 2" xfId="56447"/>
    <cellStyle name="Normal 5 4 2 7 2 2 3" xfId="42123"/>
    <cellStyle name="Normal 5 4 2 7 2 3" xfId="20550"/>
    <cellStyle name="Normal 5 4 2 7 2 3 2" xfId="49285"/>
    <cellStyle name="Normal 5 4 2 7 2 4" xfId="34961"/>
    <cellStyle name="Normal 5 4 2 7 3" xfId="9748"/>
    <cellStyle name="Normal 5 4 2 7 3 2" xfId="24131"/>
    <cellStyle name="Normal 5 4 2 7 3 2 2" xfId="52866"/>
    <cellStyle name="Normal 5 4 2 7 3 3" xfId="38542"/>
    <cellStyle name="Normal 5 4 2 7 4" xfId="16968"/>
    <cellStyle name="Normal 5 4 2 7 4 2" xfId="45704"/>
    <cellStyle name="Normal 5 4 2 7 5" xfId="31380"/>
    <cellStyle name="Normal 5 4 2 8" xfId="4272"/>
    <cellStyle name="Normal 5 4 2 8 2" xfId="11544"/>
    <cellStyle name="Normal 5 4 2 8 2 2" xfId="25923"/>
    <cellStyle name="Normal 5 4 2 8 2 2 2" xfId="54657"/>
    <cellStyle name="Normal 5 4 2 8 2 3" xfId="40333"/>
    <cellStyle name="Normal 5 4 2 8 3" xfId="18760"/>
    <cellStyle name="Normal 5 4 2 8 3 2" xfId="47495"/>
    <cellStyle name="Normal 5 4 2 8 4" xfId="33171"/>
    <cellStyle name="Normal 5 4 2 9" xfId="7940"/>
    <cellStyle name="Normal 5 4 2 9 2" xfId="22341"/>
    <cellStyle name="Normal 5 4 2 9 2 2" xfId="51076"/>
    <cellStyle name="Normal 5 4 2 9 3" xfId="36752"/>
    <cellStyle name="Normal 5 4 3" xfId="428"/>
    <cellStyle name="Normal 5 4 3 10" xfId="29618"/>
    <cellStyle name="Normal 5 4 3 2" xfId="628"/>
    <cellStyle name="Normal 5 4 3 2 2" xfId="900"/>
    <cellStyle name="Normal 5 4 3 2 2 2" xfId="1347"/>
    <cellStyle name="Normal 5 4 3 2 2 2 2" xfId="2330"/>
    <cellStyle name="Normal 5 4 3 2 2 2 2 2" xfId="4122"/>
    <cellStyle name="Normal 5 4 3 2 2 2 2 2 2" xfId="7781"/>
    <cellStyle name="Normal 5 4 3 2 2 2 2 2 2 2" xfId="15041"/>
    <cellStyle name="Normal 5 4 3 2 2 2 2 2 2 2 2" xfId="29419"/>
    <cellStyle name="Normal 5 4 3 2 2 2 2 2 2 2 2 2" xfId="58153"/>
    <cellStyle name="Normal 5 4 3 2 2 2 2 2 2 2 3" xfId="43829"/>
    <cellStyle name="Normal 5 4 3 2 2 2 2 2 2 3" xfId="22256"/>
    <cellStyle name="Normal 5 4 3 2 2 2 2 2 2 3 2" xfId="50991"/>
    <cellStyle name="Normal 5 4 3 2 2 2 2 2 2 4" xfId="36667"/>
    <cellStyle name="Normal 5 4 3 2 2 2 2 2 3" xfId="11454"/>
    <cellStyle name="Normal 5 4 3 2 2 2 2 2 3 2" xfId="25837"/>
    <cellStyle name="Normal 5 4 3 2 2 2 2 2 3 2 2" xfId="54572"/>
    <cellStyle name="Normal 5 4 3 2 2 2 2 2 3 3" xfId="40248"/>
    <cellStyle name="Normal 5 4 3 2 2 2 2 2 4" xfId="18674"/>
    <cellStyle name="Normal 5 4 3 2 2 2 2 2 4 2" xfId="47410"/>
    <cellStyle name="Normal 5 4 3 2 2 2 2 2 5" xfId="33086"/>
    <cellStyle name="Normal 5 4 3 2 2 2 2 3" xfId="5991"/>
    <cellStyle name="Normal 5 4 3 2 2 2 2 3 2" xfId="13251"/>
    <cellStyle name="Normal 5 4 3 2 2 2 2 3 2 2" xfId="27629"/>
    <cellStyle name="Normal 5 4 3 2 2 2 2 3 2 2 2" xfId="56363"/>
    <cellStyle name="Normal 5 4 3 2 2 2 2 3 2 3" xfId="42039"/>
    <cellStyle name="Normal 5 4 3 2 2 2 2 3 3" xfId="20466"/>
    <cellStyle name="Normal 5 4 3 2 2 2 2 3 3 2" xfId="49201"/>
    <cellStyle name="Normal 5 4 3 2 2 2 2 3 4" xfId="34877"/>
    <cellStyle name="Normal 5 4 3 2 2 2 2 4" xfId="9664"/>
    <cellStyle name="Normal 5 4 3 2 2 2 2 4 2" xfId="24047"/>
    <cellStyle name="Normal 5 4 3 2 2 2 2 4 2 2" xfId="52782"/>
    <cellStyle name="Normal 5 4 3 2 2 2 2 4 3" xfId="38458"/>
    <cellStyle name="Normal 5 4 3 2 2 2 2 5" xfId="16884"/>
    <cellStyle name="Normal 5 4 3 2 2 2 2 5 2" xfId="45620"/>
    <cellStyle name="Normal 5 4 3 2 2 2 2 6" xfId="31296"/>
    <cellStyle name="Normal 5 4 3 2 2 2 3" xfId="3226"/>
    <cellStyle name="Normal 5 4 3 2 2 2 3 2" xfId="6886"/>
    <cellStyle name="Normal 5 4 3 2 2 2 3 2 2" xfId="14146"/>
    <cellStyle name="Normal 5 4 3 2 2 2 3 2 2 2" xfId="28524"/>
    <cellStyle name="Normal 5 4 3 2 2 2 3 2 2 2 2" xfId="57258"/>
    <cellStyle name="Normal 5 4 3 2 2 2 3 2 2 3" xfId="42934"/>
    <cellStyle name="Normal 5 4 3 2 2 2 3 2 3" xfId="21361"/>
    <cellStyle name="Normal 5 4 3 2 2 2 3 2 3 2" xfId="50096"/>
    <cellStyle name="Normal 5 4 3 2 2 2 3 2 4" xfId="35772"/>
    <cellStyle name="Normal 5 4 3 2 2 2 3 3" xfId="10559"/>
    <cellStyle name="Normal 5 4 3 2 2 2 3 3 2" xfId="24942"/>
    <cellStyle name="Normal 5 4 3 2 2 2 3 3 2 2" xfId="53677"/>
    <cellStyle name="Normal 5 4 3 2 2 2 3 3 3" xfId="39353"/>
    <cellStyle name="Normal 5 4 3 2 2 2 3 4" xfId="17779"/>
    <cellStyle name="Normal 5 4 3 2 2 2 3 4 2" xfId="46515"/>
    <cellStyle name="Normal 5 4 3 2 2 2 3 5" xfId="32191"/>
    <cellStyle name="Normal 5 4 3 2 2 2 4" xfId="5091"/>
    <cellStyle name="Normal 5 4 3 2 2 2 4 2" xfId="12356"/>
    <cellStyle name="Normal 5 4 3 2 2 2 4 2 2" xfId="26734"/>
    <cellStyle name="Normal 5 4 3 2 2 2 4 2 2 2" xfId="55468"/>
    <cellStyle name="Normal 5 4 3 2 2 2 4 2 3" xfId="41144"/>
    <cellStyle name="Normal 5 4 3 2 2 2 4 3" xfId="19571"/>
    <cellStyle name="Normal 5 4 3 2 2 2 4 3 2" xfId="48306"/>
    <cellStyle name="Normal 5 4 3 2 2 2 4 4" xfId="33982"/>
    <cellStyle name="Normal 5 4 3 2 2 2 5" xfId="8763"/>
    <cellStyle name="Normal 5 4 3 2 2 2 5 2" xfId="23152"/>
    <cellStyle name="Normal 5 4 3 2 2 2 5 2 2" xfId="51887"/>
    <cellStyle name="Normal 5 4 3 2 2 2 5 3" xfId="37563"/>
    <cellStyle name="Normal 5 4 3 2 2 2 6" xfId="15989"/>
    <cellStyle name="Normal 5 4 3 2 2 2 6 2" xfId="44725"/>
    <cellStyle name="Normal 5 4 3 2 2 2 7" xfId="30401"/>
    <cellStyle name="Normal 5 4 3 2 2 3" xfId="1883"/>
    <cellStyle name="Normal 5 4 3 2 2 3 2" xfId="3675"/>
    <cellStyle name="Normal 5 4 3 2 2 3 2 2" xfId="7334"/>
    <cellStyle name="Normal 5 4 3 2 2 3 2 2 2" xfId="14594"/>
    <cellStyle name="Normal 5 4 3 2 2 3 2 2 2 2" xfId="28972"/>
    <cellStyle name="Normal 5 4 3 2 2 3 2 2 2 2 2" xfId="57706"/>
    <cellStyle name="Normal 5 4 3 2 2 3 2 2 2 3" xfId="43382"/>
    <cellStyle name="Normal 5 4 3 2 2 3 2 2 3" xfId="21809"/>
    <cellStyle name="Normal 5 4 3 2 2 3 2 2 3 2" xfId="50544"/>
    <cellStyle name="Normal 5 4 3 2 2 3 2 2 4" xfId="36220"/>
    <cellStyle name="Normal 5 4 3 2 2 3 2 3" xfId="11007"/>
    <cellStyle name="Normal 5 4 3 2 2 3 2 3 2" xfId="25390"/>
    <cellStyle name="Normal 5 4 3 2 2 3 2 3 2 2" xfId="54125"/>
    <cellStyle name="Normal 5 4 3 2 2 3 2 3 3" xfId="39801"/>
    <cellStyle name="Normal 5 4 3 2 2 3 2 4" xfId="18227"/>
    <cellStyle name="Normal 5 4 3 2 2 3 2 4 2" xfId="46963"/>
    <cellStyle name="Normal 5 4 3 2 2 3 2 5" xfId="32639"/>
    <cellStyle name="Normal 5 4 3 2 2 3 3" xfId="5544"/>
    <cellStyle name="Normal 5 4 3 2 2 3 3 2" xfId="12804"/>
    <cellStyle name="Normal 5 4 3 2 2 3 3 2 2" xfId="27182"/>
    <cellStyle name="Normal 5 4 3 2 2 3 3 2 2 2" xfId="55916"/>
    <cellStyle name="Normal 5 4 3 2 2 3 3 2 3" xfId="41592"/>
    <cellStyle name="Normal 5 4 3 2 2 3 3 3" xfId="20019"/>
    <cellStyle name="Normal 5 4 3 2 2 3 3 3 2" xfId="48754"/>
    <cellStyle name="Normal 5 4 3 2 2 3 3 4" xfId="34430"/>
    <cellStyle name="Normal 5 4 3 2 2 3 4" xfId="9217"/>
    <cellStyle name="Normal 5 4 3 2 2 3 4 2" xfId="23600"/>
    <cellStyle name="Normal 5 4 3 2 2 3 4 2 2" xfId="52335"/>
    <cellStyle name="Normal 5 4 3 2 2 3 4 3" xfId="38011"/>
    <cellStyle name="Normal 5 4 3 2 2 3 5" xfId="16437"/>
    <cellStyle name="Normal 5 4 3 2 2 3 5 2" xfId="45173"/>
    <cellStyle name="Normal 5 4 3 2 2 3 6" xfId="30849"/>
    <cellStyle name="Normal 5 4 3 2 2 4" xfId="2779"/>
    <cellStyle name="Normal 5 4 3 2 2 4 2" xfId="6439"/>
    <cellStyle name="Normal 5 4 3 2 2 4 2 2" xfId="13699"/>
    <cellStyle name="Normal 5 4 3 2 2 4 2 2 2" xfId="28077"/>
    <cellStyle name="Normal 5 4 3 2 2 4 2 2 2 2" xfId="56811"/>
    <cellStyle name="Normal 5 4 3 2 2 4 2 2 3" xfId="42487"/>
    <cellStyle name="Normal 5 4 3 2 2 4 2 3" xfId="20914"/>
    <cellStyle name="Normal 5 4 3 2 2 4 2 3 2" xfId="49649"/>
    <cellStyle name="Normal 5 4 3 2 2 4 2 4" xfId="35325"/>
    <cellStyle name="Normal 5 4 3 2 2 4 3" xfId="10112"/>
    <cellStyle name="Normal 5 4 3 2 2 4 3 2" xfId="24495"/>
    <cellStyle name="Normal 5 4 3 2 2 4 3 2 2" xfId="53230"/>
    <cellStyle name="Normal 5 4 3 2 2 4 3 3" xfId="38906"/>
    <cellStyle name="Normal 5 4 3 2 2 4 4" xfId="17332"/>
    <cellStyle name="Normal 5 4 3 2 2 4 4 2" xfId="46068"/>
    <cellStyle name="Normal 5 4 3 2 2 4 5" xfId="31744"/>
    <cellStyle name="Normal 5 4 3 2 2 5" xfId="4644"/>
    <cellStyle name="Normal 5 4 3 2 2 5 2" xfId="11909"/>
    <cellStyle name="Normal 5 4 3 2 2 5 2 2" xfId="26287"/>
    <cellStyle name="Normal 5 4 3 2 2 5 2 2 2" xfId="55021"/>
    <cellStyle name="Normal 5 4 3 2 2 5 2 3" xfId="40697"/>
    <cellStyle name="Normal 5 4 3 2 2 5 3" xfId="19124"/>
    <cellStyle name="Normal 5 4 3 2 2 5 3 2" xfId="47859"/>
    <cellStyle name="Normal 5 4 3 2 2 5 4" xfId="33535"/>
    <cellStyle name="Normal 5 4 3 2 2 6" xfId="8316"/>
    <cellStyle name="Normal 5 4 3 2 2 6 2" xfId="22705"/>
    <cellStyle name="Normal 5 4 3 2 2 6 2 2" xfId="51440"/>
    <cellStyle name="Normal 5 4 3 2 2 6 3" xfId="37116"/>
    <cellStyle name="Normal 5 4 3 2 2 7" xfId="15542"/>
    <cellStyle name="Normal 5 4 3 2 2 7 2" xfId="44278"/>
    <cellStyle name="Normal 5 4 3 2 2 8" xfId="29954"/>
    <cellStyle name="Normal 5 4 3 2 3" xfId="1123"/>
    <cellStyle name="Normal 5 4 3 2 3 2" xfId="2106"/>
    <cellStyle name="Normal 5 4 3 2 3 2 2" xfId="3898"/>
    <cellStyle name="Normal 5 4 3 2 3 2 2 2" xfId="7557"/>
    <cellStyle name="Normal 5 4 3 2 3 2 2 2 2" xfId="14817"/>
    <cellStyle name="Normal 5 4 3 2 3 2 2 2 2 2" xfId="29195"/>
    <cellStyle name="Normal 5 4 3 2 3 2 2 2 2 2 2" xfId="57929"/>
    <cellStyle name="Normal 5 4 3 2 3 2 2 2 2 3" xfId="43605"/>
    <cellStyle name="Normal 5 4 3 2 3 2 2 2 3" xfId="22032"/>
    <cellStyle name="Normal 5 4 3 2 3 2 2 2 3 2" xfId="50767"/>
    <cellStyle name="Normal 5 4 3 2 3 2 2 2 4" xfId="36443"/>
    <cellStyle name="Normal 5 4 3 2 3 2 2 3" xfId="11230"/>
    <cellStyle name="Normal 5 4 3 2 3 2 2 3 2" xfId="25613"/>
    <cellStyle name="Normal 5 4 3 2 3 2 2 3 2 2" xfId="54348"/>
    <cellStyle name="Normal 5 4 3 2 3 2 2 3 3" xfId="40024"/>
    <cellStyle name="Normal 5 4 3 2 3 2 2 4" xfId="18450"/>
    <cellStyle name="Normal 5 4 3 2 3 2 2 4 2" xfId="47186"/>
    <cellStyle name="Normal 5 4 3 2 3 2 2 5" xfId="32862"/>
    <cellStyle name="Normal 5 4 3 2 3 2 3" xfId="5767"/>
    <cellStyle name="Normal 5 4 3 2 3 2 3 2" xfId="13027"/>
    <cellStyle name="Normal 5 4 3 2 3 2 3 2 2" xfId="27405"/>
    <cellStyle name="Normal 5 4 3 2 3 2 3 2 2 2" xfId="56139"/>
    <cellStyle name="Normal 5 4 3 2 3 2 3 2 3" xfId="41815"/>
    <cellStyle name="Normal 5 4 3 2 3 2 3 3" xfId="20242"/>
    <cellStyle name="Normal 5 4 3 2 3 2 3 3 2" xfId="48977"/>
    <cellStyle name="Normal 5 4 3 2 3 2 3 4" xfId="34653"/>
    <cellStyle name="Normal 5 4 3 2 3 2 4" xfId="9440"/>
    <cellStyle name="Normal 5 4 3 2 3 2 4 2" xfId="23823"/>
    <cellStyle name="Normal 5 4 3 2 3 2 4 2 2" xfId="52558"/>
    <cellStyle name="Normal 5 4 3 2 3 2 4 3" xfId="38234"/>
    <cellStyle name="Normal 5 4 3 2 3 2 5" xfId="16660"/>
    <cellStyle name="Normal 5 4 3 2 3 2 5 2" xfId="45396"/>
    <cellStyle name="Normal 5 4 3 2 3 2 6" xfId="31072"/>
    <cellStyle name="Normal 5 4 3 2 3 3" xfId="3002"/>
    <cellStyle name="Normal 5 4 3 2 3 3 2" xfId="6662"/>
    <cellStyle name="Normal 5 4 3 2 3 3 2 2" xfId="13922"/>
    <cellStyle name="Normal 5 4 3 2 3 3 2 2 2" xfId="28300"/>
    <cellStyle name="Normal 5 4 3 2 3 3 2 2 2 2" xfId="57034"/>
    <cellStyle name="Normal 5 4 3 2 3 3 2 2 3" xfId="42710"/>
    <cellStyle name="Normal 5 4 3 2 3 3 2 3" xfId="21137"/>
    <cellStyle name="Normal 5 4 3 2 3 3 2 3 2" xfId="49872"/>
    <cellStyle name="Normal 5 4 3 2 3 3 2 4" xfId="35548"/>
    <cellStyle name="Normal 5 4 3 2 3 3 3" xfId="10335"/>
    <cellStyle name="Normal 5 4 3 2 3 3 3 2" xfId="24718"/>
    <cellStyle name="Normal 5 4 3 2 3 3 3 2 2" xfId="53453"/>
    <cellStyle name="Normal 5 4 3 2 3 3 3 3" xfId="39129"/>
    <cellStyle name="Normal 5 4 3 2 3 3 4" xfId="17555"/>
    <cellStyle name="Normal 5 4 3 2 3 3 4 2" xfId="46291"/>
    <cellStyle name="Normal 5 4 3 2 3 3 5" xfId="31967"/>
    <cellStyle name="Normal 5 4 3 2 3 4" xfId="4867"/>
    <cellStyle name="Normal 5 4 3 2 3 4 2" xfId="12132"/>
    <cellStyle name="Normal 5 4 3 2 3 4 2 2" xfId="26510"/>
    <cellStyle name="Normal 5 4 3 2 3 4 2 2 2" xfId="55244"/>
    <cellStyle name="Normal 5 4 3 2 3 4 2 3" xfId="40920"/>
    <cellStyle name="Normal 5 4 3 2 3 4 3" xfId="19347"/>
    <cellStyle name="Normal 5 4 3 2 3 4 3 2" xfId="48082"/>
    <cellStyle name="Normal 5 4 3 2 3 4 4" xfId="33758"/>
    <cellStyle name="Normal 5 4 3 2 3 5" xfId="8539"/>
    <cellStyle name="Normal 5 4 3 2 3 5 2" xfId="22928"/>
    <cellStyle name="Normal 5 4 3 2 3 5 2 2" xfId="51663"/>
    <cellStyle name="Normal 5 4 3 2 3 5 3" xfId="37339"/>
    <cellStyle name="Normal 5 4 3 2 3 6" xfId="15765"/>
    <cellStyle name="Normal 5 4 3 2 3 6 2" xfId="44501"/>
    <cellStyle name="Normal 5 4 3 2 3 7" xfId="30177"/>
    <cellStyle name="Normal 5 4 3 2 4" xfId="1655"/>
    <cellStyle name="Normal 5 4 3 2 4 2" xfId="3451"/>
    <cellStyle name="Normal 5 4 3 2 4 2 2" xfId="7110"/>
    <cellStyle name="Normal 5 4 3 2 4 2 2 2" xfId="14370"/>
    <cellStyle name="Normal 5 4 3 2 4 2 2 2 2" xfId="28748"/>
    <cellStyle name="Normal 5 4 3 2 4 2 2 2 2 2" xfId="57482"/>
    <cellStyle name="Normal 5 4 3 2 4 2 2 2 3" xfId="43158"/>
    <cellStyle name="Normal 5 4 3 2 4 2 2 3" xfId="21585"/>
    <cellStyle name="Normal 5 4 3 2 4 2 2 3 2" xfId="50320"/>
    <cellStyle name="Normal 5 4 3 2 4 2 2 4" xfId="35996"/>
    <cellStyle name="Normal 5 4 3 2 4 2 3" xfId="10783"/>
    <cellStyle name="Normal 5 4 3 2 4 2 3 2" xfId="25166"/>
    <cellStyle name="Normal 5 4 3 2 4 2 3 2 2" xfId="53901"/>
    <cellStyle name="Normal 5 4 3 2 4 2 3 3" xfId="39577"/>
    <cellStyle name="Normal 5 4 3 2 4 2 4" xfId="18003"/>
    <cellStyle name="Normal 5 4 3 2 4 2 4 2" xfId="46739"/>
    <cellStyle name="Normal 5 4 3 2 4 2 5" xfId="32415"/>
    <cellStyle name="Normal 5 4 3 2 4 3" xfId="5320"/>
    <cellStyle name="Normal 5 4 3 2 4 3 2" xfId="12580"/>
    <cellStyle name="Normal 5 4 3 2 4 3 2 2" xfId="26958"/>
    <cellStyle name="Normal 5 4 3 2 4 3 2 2 2" xfId="55692"/>
    <cellStyle name="Normal 5 4 3 2 4 3 2 3" xfId="41368"/>
    <cellStyle name="Normal 5 4 3 2 4 3 3" xfId="19795"/>
    <cellStyle name="Normal 5 4 3 2 4 3 3 2" xfId="48530"/>
    <cellStyle name="Normal 5 4 3 2 4 3 4" xfId="34206"/>
    <cellStyle name="Normal 5 4 3 2 4 4" xfId="8993"/>
    <cellStyle name="Normal 5 4 3 2 4 4 2" xfId="23376"/>
    <cellStyle name="Normal 5 4 3 2 4 4 2 2" xfId="52111"/>
    <cellStyle name="Normal 5 4 3 2 4 4 3" xfId="37787"/>
    <cellStyle name="Normal 5 4 3 2 4 5" xfId="16213"/>
    <cellStyle name="Normal 5 4 3 2 4 5 2" xfId="44949"/>
    <cellStyle name="Normal 5 4 3 2 4 6" xfId="30625"/>
    <cellStyle name="Normal 5 4 3 2 5" xfId="2555"/>
    <cellStyle name="Normal 5 4 3 2 5 2" xfId="6215"/>
    <cellStyle name="Normal 5 4 3 2 5 2 2" xfId="13475"/>
    <cellStyle name="Normal 5 4 3 2 5 2 2 2" xfId="27853"/>
    <cellStyle name="Normal 5 4 3 2 5 2 2 2 2" xfId="56587"/>
    <cellStyle name="Normal 5 4 3 2 5 2 2 3" xfId="42263"/>
    <cellStyle name="Normal 5 4 3 2 5 2 3" xfId="20690"/>
    <cellStyle name="Normal 5 4 3 2 5 2 3 2" xfId="49425"/>
    <cellStyle name="Normal 5 4 3 2 5 2 4" xfId="35101"/>
    <cellStyle name="Normal 5 4 3 2 5 3" xfId="9888"/>
    <cellStyle name="Normal 5 4 3 2 5 3 2" xfId="24271"/>
    <cellStyle name="Normal 5 4 3 2 5 3 2 2" xfId="53006"/>
    <cellStyle name="Normal 5 4 3 2 5 3 3" xfId="38682"/>
    <cellStyle name="Normal 5 4 3 2 5 4" xfId="17108"/>
    <cellStyle name="Normal 5 4 3 2 5 4 2" xfId="45844"/>
    <cellStyle name="Normal 5 4 3 2 5 5" xfId="31520"/>
    <cellStyle name="Normal 5 4 3 2 6" xfId="4418"/>
    <cellStyle name="Normal 5 4 3 2 6 2" xfId="11685"/>
    <cellStyle name="Normal 5 4 3 2 6 2 2" xfId="26063"/>
    <cellStyle name="Normal 5 4 3 2 6 2 2 2" xfId="54797"/>
    <cellStyle name="Normal 5 4 3 2 6 2 3" xfId="40473"/>
    <cellStyle name="Normal 5 4 3 2 6 3" xfId="18900"/>
    <cellStyle name="Normal 5 4 3 2 6 3 2" xfId="47635"/>
    <cellStyle name="Normal 5 4 3 2 6 4" xfId="33311"/>
    <cellStyle name="Normal 5 4 3 2 7" xfId="8089"/>
    <cellStyle name="Normal 5 4 3 2 7 2" xfId="22481"/>
    <cellStyle name="Normal 5 4 3 2 7 2 2" xfId="51216"/>
    <cellStyle name="Normal 5 4 3 2 7 3" xfId="36892"/>
    <cellStyle name="Normal 5 4 3 2 8" xfId="15318"/>
    <cellStyle name="Normal 5 4 3 2 8 2" xfId="44054"/>
    <cellStyle name="Normal 5 4 3 2 9" xfId="29730"/>
    <cellStyle name="Normal 5 4 3 3" xfId="786"/>
    <cellStyle name="Normal 5 4 3 3 2" xfId="1235"/>
    <cellStyle name="Normal 5 4 3 3 2 2" xfId="2218"/>
    <cellStyle name="Normal 5 4 3 3 2 2 2" xfId="4010"/>
    <cellStyle name="Normal 5 4 3 3 2 2 2 2" xfId="7669"/>
    <cellStyle name="Normal 5 4 3 3 2 2 2 2 2" xfId="14929"/>
    <cellStyle name="Normal 5 4 3 3 2 2 2 2 2 2" xfId="29307"/>
    <cellStyle name="Normal 5 4 3 3 2 2 2 2 2 2 2" xfId="58041"/>
    <cellStyle name="Normal 5 4 3 3 2 2 2 2 2 3" xfId="43717"/>
    <cellStyle name="Normal 5 4 3 3 2 2 2 2 3" xfId="22144"/>
    <cellStyle name="Normal 5 4 3 3 2 2 2 2 3 2" xfId="50879"/>
    <cellStyle name="Normal 5 4 3 3 2 2 2 2 4" xfId="36555"/>
    <cellStyle name="Normal 5 4 3 3 2 2 2 3" xfId="11342"/>
    <cellStyle name="Normal 5 4 3 3 2 2 2 3 2" xfId="25725"/>
    <cellStyle name="Normal 5 4 3 3 2 2 2 3 2 2" xfId="54460"/>
    <cellStyle name="Normal 5 4 3 3 2 2 2 3 3" xfId="40136"/>
    <cellStyle name="Normal 5 4 3 3 2 2 2 4" xfId="18562"/>
    <cellStyle name="Normal 5 4 3 3 2 2 2 4 2" xfId="47298"/>
    <cellStyle name="Normal 5 4 3 3 2 2 2 5" xfId="32974"/>
    <cellStyle name="Normal 5 4 3 3 2 2 3" xfId="5879"/>
    <cellStyle name="Normal 5 4 3 3 2 2 3 2" xfId="13139"/>
    <cellStyle name="Normal 5 4 3 3 2 2 3 2 2" xfId="27517"/>
    <cellStyle name="Normal 5 4 3 3 2 2 3 2 2 2" xfId="56251"/>
    <cellStyle name="Normal 5 4 3 3 2 2 3 2 3" xfId="41927"/>
    <cellStyle name="Normal 5 4 3 3 2 2 3 3" xfId="20354"/>
    <cellStyle name="Normal 5 4 3 3 2 2 3 3 2" xfId="49089"/>
    <cellStyle name="Normal 5 4 3 3 2 2 3 4" xfId="34765"/>
    <cellStyle name="Normal 5 4 3 3 2 2 4" xfId="9552"/>
    <cellStyle name="Normal 5 4 3 3 2 2 4 2" xfId="23935"/>
    <cellStyle name="Normal 5 4 3 3 2 2 4 2 2" xfId="52670"/>
    <cellStyle name="Normal 5 4 3 3 2 2 4 3" xfId="38346"/>
    <cellStyle name="Normal 5 4 3 3 2 2 5" xfId="16772"/>
    <cellStyle name="Normal 5 4 3 3 2 2 5 2" xfId="45508"/>
    <cellStyle name="Normal 5 4 3 3 2 2 6" xfId="31184"/>
    <cellStyle name="Normal 5 4 3 3 2 3" xfId="3114"/>
    <cellStyle name="Normal 5 4 3 3 2 3 2" xfId="6774"/>
    <cellStyle name="Normal 5 4 3 3 2 3 2 2" xfId="14034"/>
    <cellStyle name="Normal 5 4 3 3 2 3 2 2 2" xfId="28412"/>
    <cellStyle name="Normal 5 4 3 3 2 3 2 2 2 2" xfId="57146"/>
    <cellStyle name="Normal 5 4 3 3 2 3 2 2 3" xfId="42822"/>
    <cellStyle name="Normal 5 4 3 3 2 3 2 3" xfId="21249"/>
    <cellStyle name="Normal 5 4 3 3 2 3 2 3 2" xfId="49984"/>
    <cellStyle name="Normal 5 4 3 3 2 3 2 4" xfId="35660"/>
    <cellStyle name="Normal 5 4 3 3 2 3 3" xfId="10447"/>
    <cellStyle name="Normal 5 4 3 3 2 3 3 2" xfId="24830"/>
    <cellStyle name="Normal 5 4 3 3 2 3 3 2 2" xfId="53565"/>
    <cellStyle name="Normal 5 4 3 3 2 3 3 3" xfId="39241"/>
    <cellStyle name="Normal 5 4 3 3 2 3 4" xfId="17667"/>
    <cellStyle name="Normal 5 4 3 3 2 3 4 2" xfId="46403"/>
    <cellStyle name="Normal 5 4 3 3 2 3 5" xfId="32079"/>
    <cellStyle name="Normal 5 4 3 3 2 4" xfId="4979"/>
    <cellStyle name="Normal 5 4 3 3 2 4 2" xfId="12244"/>
    <cellStyle name="Normal 5 4 3 3 2 4 2 2" xfId="26622"/>
    <cellStyle name="Normal 5 4 3 3 2 4 2 2 2" xfId="55356"/>
    <cellStyle name="Normal 5 4 3 3 2 4 2 3" xfId="41032"/>
    <cellStyle name="Normal 5 4 3 3 2 4 3" xfId="19459"/>
    <cellStyle name="Normal 5 4 3 3 2 4 3 2" xfId="48194"/>
    <cellStyle name="Normal 5 4 3 3 2 4 4" xfId="33870"/>
    <cellStyle name="Normal 5 4 3 3 2 5" xfId="8651"/>
    <cellStyle name="Normal 5 4 3 3 2 5 2" xfId="23040"/>
    <cellStyle name="Normal 5 4 3 3 2 5 2 2" xfId="51775"/>
    <cellStyle name="Normal 5 4 3 3 2 5 3" xfId="37451"/>
    <cellStyle name="Normal 5 4 3 3 2 6" xfId="15877"/>
    <cellStyle name="Normal 5 4 3 3 2 6 2" xfId="44613"/>
    <cellStyle name="Normal 5 4 3 3 2 7" xfId="30289"/>
    <cellStyle name="Normal 5 4 3 3 3" xfId="1771"/>
    <cellStyle name="Normal 5 4 3 3 3 2" xfId="3563"/>
    <cellStyle name="Normal 5 4 3 3 3 2 2" xfId="7222"/>
    <cellStyle name="Normal 5 4 3 3 3 2 2 2" xfId="14482"/>
    <cellStyle name="Normal 5 4 3 3 3 2 2 2 2" xfId="28860"/>
    <cellStyle name="Normal 5 4 3 3 3 2 2 2 2 2" xfId="57594"/>
    <cellStyle name="Normal 5 4 3 3 3 2 2 2 3" xfId="43270"/>
    <cellStyle name="Normal 5 4 3 3 3 2 2 3" xfId="21697"/>
    <cellStyle name="Normal 5 4 3 3 3 2 2 3 2" xfId="50432"/>
    <cellStyle name="Normal 5 4 3 3 3 2 2 4" xfId="36108"/>
    <cellStyle name="Normal 5 4 3 3 3 2 3" xfId="10895"/>
    <cellStyle name="Normal 5 4 3 3 3 2 3 2" xfId="25278"/>
    <cellStyle name="Normal 5 4 3 3 3 2 3 2 2" xfId="54013"/>
    <cellStyle name="Normal 5 4 3 3 3 2 3 3" xfId="39689"/>
    <cellStyle name="Normal 5 4 3 3 3 2 4" xfId="18115"/>
    <cellStyle name="Normal 5 4 3 3 3 2 4 2" xfId="46851"/>
    <cellStyle name="Normal 5 4 3 3 3 2 5" xfId="32527"/>
    <cellStyle name="Normal 5 4 3 3 3 3" xfId="5432"/>
    <cellStyle name="Normal 5 4 3 3 3 3 2" xfId="12692"/>
    <cellStyle name="Normal 5 4 3 3 3 3 2 2" xfId="27070"/>
    <cellStyle name="Normal 5 4 3 3 3 3 2 2 2" xfId="55804"/>
    <cellStyle name="Normal 5 4 3 3 3 3 2 3" xfId="41480"/>
    <cellStyle name="Normal 5 4 3 3 3 3 3" xfId="19907"/>
    <cellStyle name="Normal 5 4 3 3 3 3 3 2" xfId="48642"/>
    <cellStyle name="Normal 5 4 3 3 3 3 4" xfId="34318"/>
    <cellStyle name="Normal 5 4 3 3 3 4" xfId="9105"/>
    <cellStyle name="Normal 5 4 3 3 3 4 2" xfId="23488"/>
    <cellStyle name="Normal 5 4 3 3 3 4 2 2" xfId="52223"/>
    <cellStyle name="Normal 5 4 3 3 3 4 3" xfId="37899"/>
    <cellStyle name="Normal 5 4 3 3 3 5" xfId="16325"/>
    <cellStyle name="Normal 5 4 3 3 3 5 2" xfId="45061"/>
    <cellStyle name="Normal 5 4 3 3 3 6" xfId="30737"/>
    <cellStyle name="Normal 5 4 3 3 4" xfId="2667"/>
    <cellStyle name="Normal 5 4 3 3 4 2" xfId="6327"/>
    <cellStyle name="Normal 5 4 3 3 4 2 2" xfId="13587"/>
    <cellStyle name="Normal 5 4 3 3 4 2 2 2" xfId="27965"/>
    <cellStyle name="Normal 5 4 3 3 4 2 2 2 2" xfId="56699"/>
    <cellStyle name="Normal 5 4 3 3 4 2 2 3" xfId="42375"/>
    <cellStyle name="Normal 5 4 3 3 4 2 3" xfId="20802"/>
    <cellStyle name="Normal 5 4 3 3 4 2 3 2" xfId="49537"/>
    <cellStyle name="Normal 5 4 3 3 4 2 4" xfId="35213"/>
    <cellStyle name="Normal 5 4 3 3 4 3" xfId="10000"/>
    <cellStyle name="Normal 5 4 3 3 4 3 2" xfId="24383"/>
    <cellStyle name="Normal 5 4 3 3 4 3 2 2" xfId="53118"/>
    <cellStyle name="Normal 5 4 3 3 4 3 3" xfId="38794"/>
    <cellStyle name="Normal 5 4 3 3 4 4" xfId="17220"/>
    <cellStyle name="Normal 5 4 3 3 4 4 2" xfId="45956"/>
    <cellStyle name="Normal 5 4 3 3 4 5" xfId="31632"/>
    <cellStyle name="Normal 5 4 3 3 5" xfId="4531"/>
    <cellStyle name="Normal 5 4 3 3 5 2" xfId="11797"/>
    <cellStyle name="Normal 5 4 3 3 5 2 2" xfId="26175"/>
    <cellStyle name="Normal 5 4 3 3 5 2 2 2" xfId="54909"/>
    <cellStyle name="Normal 5 4 3 3 5 2 3" xfId="40585"/>
    <cellStyle name="Normal 5 4 3 3 5 3" xfId="19012"/>
    <cellStyle name="Normal 5 4 3 3 5 3 2" xfId="47747"/>
    <cellStyle name="Normal 5 4 3 3 5 4" xfId="33423"/>
    <cellStyle name="Normal 5 4 3 3 6" xfId="8204"/>
    <cellStyle name="Normal 5 4 3 3 6 2" xfId="22593"/>
    <cellStyle name="Normal 5 4 3 3 6 2 2" xfId="51328"/>
    <cellStyle name="Normal 5 4 3 3 6 3" xfId="37004"/>
    <cellStyle name="Normal 5 4 3 3 7" xfId="15430"/>
    <cellStyle name="Normal 5 4 3 3 7 2" xfId="44166"/>
    <cellStyle name="Normal 5 4 3 3 8" xfId="29842"/>
    <cellStyle name="Normal 5 4 3 4" xfId="1011"/>
    <cellStyle name="Normal 5 4 3 4 2" xfId="1994"/>
    <cellStyle name="Normal 5 4 3 4 2 2" xfId="3786"/>
    <cellStyle name="Normal 5 4 3 4 2 2 2" xfId="7445"/>
    <cellStyle name="Normal 5 4 3 4 2 2 2 2" xfId="14705"/>
    <cellStyle name="Normal 5 4 3 4 2 2 2 2 2" xfId="29083"/>
    <cellStyle name="Normal 5 4 3 4 2 2 2 2 2 2" xfId="57817"/>
    <cellStyle name="Normal 5 4 3 4 2 2 2 2 3" xfId="43493"/>
    <cellStyle name="Normal 5 4 3 4 2 2 2 3" xfId="21920"/>
    <cellStyle name="Normal 5 4 3 4 2 2 2 3 2" xfId="50655"/>
    <cellStyle name="Normal 5 4 3 4 2 2 2 4" xfId="36331"/>
    <cellStyle name="Normal 5 4 3 4 2 2 3" xfId="11118"/>
    <cellStyle name="Normal 5 4 3 4 2 2 3 2" xfId="25501"/>
    <cellStyle name="Normal 5 4 3 4 2 2 3 2 2" xfId="54236"/>
    <cellStyle name="Normal 5 4 3 4 2 2 3 3" xfId="39912"/>
    <cellStyle name="Normal 5 4 3 4 2 2 4" xfId="18338"/>
    <cellStyle name="Normal 5 4 3 4 2 2 4 2" xfId="47074"/>
    <cellStyle name="Normal 5 4 3 4 2 2 5" xfId="32750"/>
    <cellStyle name="Normal 5 4 3 4 2 3" xfId="5655"/>
    <cellStyle name="Normal 5 4 3 4 2 3 2" xfId="12915"/>
    <cellStyle name="Normal 5 4 3 4 2 3 2 2" xfId="27293"/>
    <cellStyle name="Normal 5 4 3 4 2 3 2 2 2" xfId="56027"/>
    <cellStyle name="Normal 5 4 3 4 2 3 2 3" xfId="41703"/>
    <cellStyle name="Normal 5 4 3 4 2 3 3" xfId="20130"/>
    <cellStyle name="Normal 5 4 3 4 2 3 3 2" xfId="48865"/>
    <cellStyle name="Normal 5 4 3 4 2 3 4" xfId="34541"/>
    <cellStyle name="Normal 5 4 3 4 2 4" xfId="9328"/>
    <cellStyle name="Normal 5 4 3 4 2 4 2" xfId="23711"/>
    <cellStyle name="Normal 5 4 3 4 2 4 2 2" xfId="52446"/>
    <cellStyle name="Normal 5 4 3 4 2 4 3" xfId="38122"/>
    <cellStyle name="Normal 5 4 3 4 2 5" xfId="16548"/>
    <cellStyle name="Normal 5 4 3 4 2 5 2" xfId="45284"/>
    <cellStyle name="Normal 5 4 3 4 2 6" xfId="30960"/>
    <cellStyle name="Normal 5 4 3 4 3" xfId="2890"/>
    <cellStyle name="Normal 5 4 3 4 3 2" xfId="6550"/>
    <cellStyle name="Normal 5 4 3 4 3 2 2" xfId="13810"/>
    <cellStyle name="Normal 5 4 3 4 3 2 2 2" xfId="28188"/>
    <cellStyle name="Normal 5 4 3 4 3 2 2 2 2" xfId="56922"/>
    <cellStyle name="Normal 5 4 3 4 3 2 2 3" xfId="42598"/>
    <cellStyle name="Normal 5 4 3 4 3 2 3" xfId="21025"/>
    <cellStyle name="Normal 5 4 3 4 3 2 3 2" xfId="49760"/>
    <cellStyle name="Normal 5 4 3 4 3 2 4" xfId="35436"/>
    <cellStyle name="Normal 5 4 3 4 3 3" xfId="10223"/>
    <cellStyle name="Normal 5 4 3 4 3 3 2" xfId="24606"/>
    <cellStyle name="Normal 5 4 3 4 3 3 2 2" xfId="53341"/>
    <cellStyle name="Normal 5 4 3 4 3 3 3" xfId="39017"/>
    <cellStyle name="Normal 5 4 3 4 3 4" xfId="17443"/>
    <cellStyle name="Normal 5 4 3 4 3 4 2" xfId="46179"/>
    <cellStyle name="Normal 5 4 3 4 3 5" xfId="31855"/>
    <cellStyle name="Normal 5 4 3 4 4" xfId="4755"/>
    <cellStyle name="Normal 5 4 3 4 4 2" xfId="12020"/>
    <cellStyle name="Normal 5 4 3 4 4 2 2" xfId="26398"/>
    <cellStyle name="Normal 5 4 3 4 4 2 2 2" xfId="55132"/>
    <cellStyle name="Normal 5 4 3 4 4 2 3" xfId="40808"/>
    <cellStyle name="Normal 5 4 3 4 4 3" xfId="19235"/>
    <cellStyle name="Normal 5 4 3 4 4 3 2" xfId="47970"/>
    <cellStyle name="Normal 5 4 3 4 4 4" xfId="33646"/>
    <cellStyle name="Normal 5 4 3 4 5" xfId="8427"/>
    <cellStyle name="Normal 5 4 3 4 5 2" xfId="22816"/>
    <cellStyle name="Normal 5 4 3 4 5 2 2" xfId="51551"/>
    <cellStyle name="Normal 5 4 3 4 5 3" xfId="37227"/>
    <cellStyle name="Normal 5 4 3 4 6" xfId="15653"/>
    <cellStyle name="Normal 5 4 3 4 6 2" xfId="44389"/>
    <cellStyle name="Normal 5 4 3 4 7" xfId="30065"/>
    <cellStyle name="Normal 5 4 3 5" xfId="1535"/>
    <cellStyle name="Normal 5 4 3 5 2" xfId="3339"/>
    <cellStyle name="Normal 5 4 3 5 2 2" xfId="6998"/>
    <cellStyle name="Normal 5 4 3 5 2 2 2" xfId="14258"/>
    <cellStyle name="Normal 5 4 3 5 2 2 2 2" xfId="28636"/>
    <cellStyle name="Normal 5 4 3 5 2 2 2 2 2" xfId="57370"/>
    <cellStyle name="Normal 5 4 3 5 2 2 2 3" xfId="43046"/>
    <cellStyle name="Normal 5 4 3 5 2 2 3" xfId="21473"/>
    <cellStyle name="Normal 5 4 3 5 2 2 3 2" xfId="50208"/>
    <cellStyle name="Normal 5 4 3 5 2 2 4" xfId="35884"/>
    <cellStyle name="Normal 5 4 3 5 2 3" xfId="10671"/>
    <cellStyle name="Normal 5 4 3 5 2 3 2" xfId="25054"/>
    <cellStyle name="Normal 5 4 3 5 2 3 2 2" xfId="53789"/>
    <cellStyle name="Normal 5 4 3 5 2 3 3" xfId="39465"/>
    <cellStyle name="Normal 5 4 3 5 2 4" xfId="17891"/>
    <cellStyle name="Normal 5 4 3 5 2 4 2" xfId="46627"/>
    <cellStyle name="Normal 5 4 3 5 2 5" xfId="32303"/>
    <cellStyle name="Normal 5 4 3 5 3" xfId="5208"/>
    <cellStyle name="Normal 5 4 3 5 3 2" xfId="12468"/>
    <cellStyle name="Normal 5 4 3 5 3 2 2" xfId="26846"/>
    <cellStyle name="Normal 5 4 3 5 3 2 2 2" xfId="55580"/>
    <cellStyle name="Normal 5 4 3 5 3 2 3" xfId="41256"/>
    <cellStyle name="Normal 5 4 3 5 3 3" xfId="19683"/>
    <cellStyle name="Normal 5 4 3 5 3 3 2" xfId="48418"/>
    <cellStyle name="Normal 5 4 3 5 3 4" xfId="34094"/>
    <cellStyle name="Normal 5 4 3 5 4" xfId="8881"/>
    <cellStyle name="Normal 5 4 3 5 4 2" xfId="23264"/>
    <cellStyle name="Normal 5 4 3 5 4 2 2" xfId="51999"/>
    <cellStyle name="Normal 5 4 3 5 4 3" xfId="37675"/>
    <cellStyle name="Normal 5 4 3 5 5" xfId="16101"/>
    <cellStyle name="Normal 5 4 3 5 5 2" xfId="44837"/>
    <cellStyle name="Normal 5 4 3 5 6" xfId="30513"/>
    <cellStyle name="Normal 5 4 3 6" xfId="2443"/>
    <cellStyle name="Normal 5 4 3 6 2" xfId="6103"/>
    <cellStyle name="Normal 5 4 3 6 2 2" xfId="13363"/>
    <cellStyle name="Normal 5 4 3 6 2 2 2" xfId="27741"/>
    <cellStyle name="Normal 5 4 3 6 2 2 2 2" xfId="56475"/>
    <cellStyle name="Normal 5 4 3 6 2 2 3" xfId="42151"/>
    <cellStyle name="Normal 5 4 3 6 2 3" xfId="20578"/>
    <cellStyle name="Normal 5 4 3 6 2 3 2" xfId="49313"/>
    <cellStyle name="Normal 5 4 3 6 2 4" xfId="34989"/>
    <cellStyle name="Normal 5 4 3 6 3" xfId="9776"/>
    <cellStyle name="Normal 5 4 3 6 3 2" xfId="24159"/>
    <cellStyle name="Normal 5 4 3 6 3 2 2" xfId="52894"/>
    <cellStyle name="Normal 5 4 3 6 3 3" xfId="38570"/>
    <cellStyle name="Normal 5 4 3 6 4" xfId="16996"/>
    <cellStyle name="Normal 5 4 3 6 4 2" xfId="45732"/>
    <cellStyle name="Normal 5 4 3 6 5" xfId="31408"/>
    <cellStyle name="Normal 5 4 3 7" xfId="4302"/>
    <cellStyle name="Normal 5 4 3 7 2" xfId="11572"/>
    <cellStyle name="Normal 5 4 3 7 2 2" xfId="25951"/>
    <cellStyle name="Normal 5 4 3 7 2 2 2" xfId="54685"/>
    <cellStyle name="Normal 5 4 3 7 2 3" xfId="40361"/>
    <cellStyle name="Normal 5 4 3 7 3" xfId="18788"/>
    <cellStyle name="Normal 5 4 3 7 3 2" xfId="47523"/>
    <cellStyle name="Normal 5 4 3 7 4" xfId="33199"/>
    <cellStyle name="Normal 5 4 3 8" xfId="7971"/>
    <cellStyle name="Normal 5 4 3 8 2" xfId="22369"/>
    <cellStyle name="Normal 5 4 3 8 2 2" xfId="51104"/>
    <cellStyle name="Normal 5 4 3 8 3" xfId="36780"/>
    <cellStyle name="Normal 5 4 3 9" xfId="15206"/>
    <cellStyle name="Normal 5 4 3 9 2" xfId="43942"/>
    <cellStyle name="Normal 5 4 4" xfId="557"/>
    <cellStyle name="Normal 5 4 4 2" xfId="844"/>
    <cellStyle name="Normal 5 4 4 2 2" xfId="1291"/>
    <cellStyle name="Normal 5 4 4 2 2 2" xfId="2274"/>
    <cellStyle name="Normal 5 4 4 2 2 2 2" xfId="4066"/>
    <cellStyle name="Normal 5 4 4 2 2 2 2 2" xfId="7725"/>
    <cellStyle name="Normal 5 4 4 2 2 2 2 2 2" xfId="14985"/>
    <cellStyle name="Normal 5 4 4 2 2 2 2 2 2 2" xfId="29363"/>
    <cellStyle name="Normal 5 4 4 2 2 2 2 2 2 2 2" xfId="58097"/>
    <cellStyle name="Normal 5 4 4 2 2 2 2 2 2 3" xfId="43773"/>
    <cellStyle name="Normal 5 4 4 2 2 2 2 2 3" xfId="22200"/>
    <cellStyle name="Normal 5 4 4 2 2 2 2 2 3 2" xfId="50935"/>
    <cellStyle name="Normal 5 4 4 2 2 2 2 2 4" xfId="36611"/>
    <cellStyle name="Normal 5 4 4 2 2 2 2 3" xfId="11398"/>
    <cellStyle name="Normal 5 4 4 2 2 2 2 3 2" xfId="25781"/>
    <cellStyle name="Normal 5 4 4 2 2 2 2 3 2 2" xfId="54516"/>
    <cellStyle name="Normal 5 4 4 2 2 2 2 3 3" xfId="40192"/>
    <cellStyle name="Normal 5 4 4 2 2 2 2 4" xfId="18618"/>
    <cellStyle name="Normal 5 4 4 2 2 2 2 4 2" xfId="47354"/>
    <cellStyle name="Normal 5 4 4 2 2 2 2 5" xfId="33030"/>
    <cellStyle name="Normal 5 4 4 2 2 2 3" xfId="5935"/>
    <cellStyle name="Normal 5 4 4 2 2 2 3 2" xfId="13195"/>
    <cellStyle name="Normal 5 4 4 2 2 2 3 2 2" xfId="27573"/>
    <cellStyle name="Normal 5 4 4 2 2 2 3 2 2 2" xfId="56307"/>
    <cellStyle name="Normal 5 4 4 2 2 2 3 2 3" xfId="41983"/>
    <cellStyle name="Normal 5 4 4 2 2 2 3 3" xfId="20410"/>
    <cellStyle name="Normal 5 4 4 2 2 2 3 3 2" xfId="49145"/>
    <cellStyle name="Normal 5 4 4 2 2 2 3 4" xfId="34821"/>
    <cellStyle name="Normal 5 4 4 2 2 2 4" xfId="9608"/>
    <cellStyle name="Normal 5 4 4 2 2 2 4 2" xfId="23991"/>
    <cellStyle name="Normal 5 4 4 2 2 2 4 2 2" xfId="52726"/>
    <cellStyle name="Normal 5 4 4 2 2 2 4 3" xfId="38402"/>
    <cellStyle name="Normal 5 4 4 2 2 2 5" xfId="16828"/>
    <cellStyle name="Normal 5 4 4 2 2 2 5 2" xfId="45564"/>
    <cellStyle name="Normal 5 4 4 2 2 2 6" xfId="31240"/>
    <cellStyle name="Normal 5 4 4 2 2 3" xfId="3170"/>
    <cellStyle name="Normal 5 4 4 2 2 3 2" xfId="6830"/>
    <cellStyle name="Normal 5 4 4 2 2 3 2 2" xfId="14090"/>
    <cellStyle name="Normal 5 4 4 2 2 3 2 2 2" xfId="28468"/>
    <cellStyle name="Normal 5 4 4 2 2 3 2 2 2 2" xfId="57202"/>
    <cellStyle name="Normal 5 4 4 2 2 3 2 2 3" xfId="42878"/>
    <cellStyle name="Normal 5 4 4 2 2 3 2 3" xfId="21305"/>
    <cellStyle name="Normal 5 4 4 2 2 3 2 3 2" xfId="50040"/>
    <cellStyle name="Normal 5 4 4 2 2 3 2 4" xfId="35716"/>
    <cellStyle name="Normal 5 4 4 2 2 3 3" xfId="10503"/>
    <cellStyle name="Normal 5 4 4 2 2 3 3 2" xfId="24886"/>
    <cellStyle name="Normal 5 4 4 2 2 3 3 2 2" xfId="53621"/>
    <cellStyle name="Normal 5 4 4 2 2 3 3 3" xfId="39297"/>
    <cellStyle name="Normal 5 4 4 2 2 3 4" xfId="17723"/>
    <cellStyle name="Normal 5 4 4 2 2 3 4 2" xfId="46459"/>
    <cellStyle name="Normal 5 4 4 2 2 3 5" xfId="32135"/>
    <cellStyle name="Normal 5 4 4 2 2 4" xfId="5035"/>
    <cellStyle name="Normal 5 4 4 2 2 4 2" xfId="12300"/>
    <cellStyle name="Normal 5 4 4 2 2 4 2 2" xfId="26678"/>
    <cellStyle name="Normal 5 4 4 2 2 4 2 2 2" xfId="55412"/>
    <cellStyle name="Normal 5 4 4 2 2 4 2 3" xfId="41088"/>
    <cellStyle name="Normal 5 4 4 2 2 4 3" xfId="19515"/>
    <cellStyle name="Normal 5 4 4 2 2 4 3 2" xfId="48250"/>
    <cellStyle name="Normal 5 4 4 2 2 4 4" xfId="33926"/>
    <cellStyle name="Normal 5 4 4 2 2 5" xfId="8707"/>
    <cellStyle name="Normal 5 4 4 2 2 5 2" xfId="23096"/>
    <cellStyle name="Normal 5 4 4 2 2 5 2 2" xfId="51831"/>
    <cellStyle name="Normal 5 4 4 2 2 5 3" xfId="37507"/>
    <cellStyle name="Normal 5 4 4 2 2 6" xfId="15933"/>
    <cellStyle name="Normal 5 4 4 2 2 6 2" xfId="44669"/>
    <cellStyle name="Normal 5 4 4 2 2 7" xfId="30345"/>
    <cellStyle name="Normal 5 4 4 2 3" xfId="1827"/>
    <cellStyle name="Normal 5 4 4 2 3 2" xfId="3619"/>
    <cellStyle name="Normal 5 4 4 2 3 2 2" xfId="7278"/>
    <cellStyle name="Normal 5 4 4 2 3 2 2 2" xfId="14538"/>
    <cellStyle name="Normal 5 4 4 2 3 2 2 2 2" xfId="28916"/>
    <cellStyle name="Normal 5 4 4 2 3 2 2 2 2 2" xfId="57650"/>
    <cellStyle name="Normal 5 4 4 2 3 2 2 2 3" xfId="43326"/>
    <cellStyle name="Normal 5 4 4 2 3 2 2 3" xfId="21753"/>
    <cellStyle name="Normal 5 4 4 2 3 2 2 3 2" xfId="50488"/>
    <cellStyle name="Normal 5 4 4 2 3 2 2 4" xfId="36164"/>
    <cellStyle name="Normal 5 4 4 2 3 2 3" xfId="10951"/>
    <cellStyle name="Normal 5 4 4 2 3 2 3 2" xfId="25334"/>
    <cellStyle name="Normal 5 4 4 2 3 2 3 2 2" xfId="54069"/>
    <cellStyle name="Normal 5 4 4 2 3 2 3 3" xfId="39745"/>
    <cellStyle name="Normal 5 4 4 2 3 2 4" xfId="18171"/>
    <cellStyle name="Normal 5 4 4 2 3 2 4 2" xfId="46907"/>
    <cellStyle name="Normal 5 4 4 2 3 2 5" xfId="32583"/>
    <cellStyle name="Normal 5 4 4 2 3 3" xfId="5488"/>
    <cellStyle name="Normal 5 4 4 2 3 3 2" xfId="12748"/>
    <cellStyle name="Normal 5 4 4 2 3 3 2 2" xfId="27126"/>
    <cellStyle name="Normal 5 4 4 2 3 3 2 2 2" xfId="55860"/>
    <cellStyle name="Normal 5 4 4 2 3 3 2 3" xfId="41536"/>
    <cellStyle name="Normal 5 4 4 2 3 3 3" xfId="19963"/>
    <cellStyle name="Normal 5 4 4 2 3 3 3 2" xfId="48698"/>
    <cellStyle name="Normal 5 4 4 2 3 3 4" xfId="34374"/>
    <cellStyle name="Normal 5 4 4 2 3 4" xfId="9161"/>
    <cellStyle name="Normal 5 4 4 2 3 4 2" xfId="23544"/>
    <cellStyle name="Normal 5 4 4 2 3 4 2 2" xfId="52279"/>
    <cellStyle name="Normal 5 4 4 2 3 4 3" xfId="37955"/>
    <cellStyle name="Normal 5 4 4 2 3 5" xfId="16381"/>
    <cellStyle name="Normal 5 4 4 2 3 5 2" xfId="45117"/>
    <cellStyle name="Normal 5 4 4 2 3 6" xfId="30793"/>
    <cellStyle name="Normal 5 4 4 2 4" xfId="2723"/>
    <cellStyle name="Normal 5 4 4 2 4 2" xfId="6383"/>
    <cellStyle name="Normal 5 4 4 2 4 2 2" xfId="13643"/>
    <cellStyle name="Normal 5 4 4 2 4 2 2 2" xfId="28021"/>
    <cellStyle name="Normal 5 4 4 2 4 2 2 2 2" xfId="56755"/>
    <cellStyle name="Normal 5 4 4 2 4 2 2 3" xfId="42431"/>
    <cellStyle name="Normal 5 4 4 2 4 2 3" xfId="20858"/>
    <cellStyle name="Normal 5 4 4 2 4 2 3 2" xfId="49593"/>
    <cellStyle name="Normal 5 4 4 2 4 2 4" xfId="35269"/>
    <cellStyle name="Normal 5 4 4 2 4 3" xfId="10056"/>
    <cellStyle name="Normal 5 4 4 2 4 3 2" xfId="24439"/>
    <cellStyle name="Normal 5 4 4 2 4 3 2 2" xfId="53174"/>
    <cellStyle name="Normal 5 4 4 2 4 3 3" xfId="38850"/>
    <cellStyle name="Normal 5 4 4 2 4 4" xfId="17276"/>
    <cellStyle name="Normal 5 4 4 2 4 4 2" xfId="46012"/>
    <cellStyle name="Normal 5 4 4 2 4 5" xfId="31688"/>
    <cellStyle name="Normal 5 4 4 2 5" xfId="4588"/>
    <cellStyle name="Normal 5 4 4 2 5 2" xfId="11853"/>
    <cellStyle name="Normal 5 4 4 2 5 2 2" xfId="26231"/>
    <cellStyle name="Normal 5 4 4 2 5 2 2 2" xfId="54965"/>
    <cellStyle name="Normal 5 4 4 2 5 2 3" xfId="40641"/>
    <cellStyle name="Normal 5 4 4 2 5 3" xfId="19068"/>
    <cellStyle name="Normal 5 4 4 2 5 3 2" xfId="47803"/>
    <cellStyle name="Normal 5 4 4 2 5 4" xfId="33479"/>
    <cellStyle name="Normal 5 4 4 2 6" xfId="8260"/>
    <cellStyle name="Normal 5 4 4 2 6 2" xfId="22649"/>
    <cellStyle name="Normal 5 4 4 2 6 2 2" xfId="51384"/>
    <cellStyle name="Normal 5 4 4 2 6 3" xfId="37060"/>
    <cellStyle name="Normal 5 4 4 2 7" xfId="15486"/>
    <cellStyle name="Normal 5 4 4 2 7 2" xfId="44222"/>
    <cellStyle name="Normal 5 4 4 2 8" xfId="29898"/>
    <cellStyle name="Normal 5 4 4 3" xfId="1067"/>
    <cellStyle name="Normal 5 4 4 3 2" xfId="2050"/>
    <cellStyle name="Normal 5 4 4 3 2 2" xfId="3842"/>
    <cellStyle name="Normal 5 4 4 3 2 2 2" xfId="7501"/>
    <cellStyle name="Normal 5 4 4 3 2 2 2 2" xfId="14761"/>
    <cellStyle name="Normal 5 4 4 3 2 2 2 2 2" xfId="29139"/>
    <cellStyle name="Normal 5 4 4 3 2 2 2 2 2 2" xfId="57873"/>
    <cellStyle name="Normal 5 4 4 3 2 2 2 2 3" xfId="43549"/>
    <cellStyle name="Normal 5 4 4 3 2 2 2 3" xfId="21976"/>
    <cellStyle name="Normal 5 4 4 3 2 2 2 3 2" xfId="50711"/>
    <cellStyle name="Normal 5 4 4 3 2 2 2 4" xfId="36387"/>
    <cellStyle name="Normal 5 4 4 3 2 2 3" xfId="11174"/>
    <cellStyle name="Normal 5 4 4 3 2 2 3 2" xfId="25557"/>
    <cellStyle name="Normal 5 4 4 3 2 2 3 2 2" xfId="54292"/>
    <cellStyle name="Normal 5 4 4 3 2 2 3 3" xfId="39968"/>
    <cellStyle name="Normal 5 4 4 3 2 2 4" xfId="18394"/>
    <cellStyle name="Normal 5 4 4 3 2 2 4 2" xfId="47130"/>
    <cellStyle name="Normal 5 4 4 3 2 2 5" xfId="32806"/>
    <cellStyle name="Normal 5 4 4 3 2 3" xfId="5711"/>
    <cellStyle name="Normal 5 4 4 3 2 3 2" xfId="12971"/>
    <cellStyle name="Normal 5 4 4 3 2 3 2 2" xfId="27349"/>
    <cellStyle name="Normal 5 4 4 3 2 3 2 2 2" xfId="56083"/>
    <cellStyle name="Normal 5 4 4 3 2 3 2 3" xfId="41759"/>
    <cellStyle name="Normal 5 4 4 3 2 3 3" xfId="20186"/>
    <cellStyle name="Normal 5 4 4 3 2 3 3 2" xfId="48921"/>
    <cellStyle name="Normal 5 4 4 3 2 3 4" xfId="34597"/>
    <cellStyle name="Normal 5 4 4 3 2 4" xfId="9384"/>
    <cellStyle name="Normal 5 4 4 3 2 4 2" xfId="23767"/>
    <cellStyle name="Normal 5 4 4 3 2 4 2 2" xfId="52502"/>
    <cellStyle name="Normal 5 4 4 3 2 4 3" xfId="38178"/>
    <cellStyle name="Normal 5 4 4 3 2 5" xfId="16604"/>
    <cellStyle name="Normal 5 4 4 3 2 5 2" xfId="45340"/>
    <cellStyle name="Normal 5 4 4 3 2 6" xfId="31016"/>
    <cellStyle name="Normal 5 4 4 3 3" xfId="2946"/>
    <cellStyle name="Normal 5 4 4 3 3 2" xfId="6606"/>
    <cellStyle name="Normal 5 4 4 3 3 2 2" xfId="13866"/>
    <cellStyle name="Normal 5 4 4 3 3 2 2 2" xfId="28244"/>
    <cellStyle name="Normal 5 4 4 3 3 2 2 2 2" xfId="56978"/>
    <cellStyle name="Normal 5 4 4 3 3 2 2 3" xfId="42654"/>
    <cellStyle name="Normal 5 4 4 3 3 2 3" xfId="21081"/>
    <cellStyle name="Normal 5 4 4 3 3 2 3 2" xfId="49816"/>
    <cellStyle name="Normal 5 4 4 3 3 2 4" xfId="35492"/>
    <cellStyle name="Normal 5 4 4 3 3 3" xfId="10279"/>
    <cellStyle name="Normal 5 4 4 3 3 3 2" xfId="24662"/>
    <cellStyle name="Normal 5 4 4 3 3 3 2 2" xfId="53397"/>
    <cellStyle name="Normal 5 4 4 3 3 3 3" xfId="39073"/>
    <cellStyle name="Normal 5 4 4 3 3 4" xfId="17499"/>
    <cellStyle name="Normal 5 4 4 3 3 4 2" xfId="46235"/>
    <cellStyle name="Normal 5 4 4 3 3 5" xfId="31911"/>
    <cellStyle name="Normal 5 4 4 3 4" xfId="4811"/>
    <cellStyle name="Normal 5 4 4 3 4 2" xfId="12076"/>
    <cellStyle name="Normal 5 4 4 3 4 2 2" xfId="26454"/>
    <cellStyle name="Normal 5 4 4 3 4 2 2 2" xfId="55188"/>
    <cellStyle name="Normal 5 4 4 3 4 2 3" xfId="40864"/>
    <cellStyle name="Normal 5 4 4 3 4 3" xfId="19291"/>
    <cellStyle name="Normal 5 4 4 3 4 3 2" xfId="48026"/>
    <cellStyle name="Normal 5 4 4 3 4 4" xfId="33702"/>
    <cellStyle name="Normal 5 4 4 3 5" xfId="8483"/>
    <cellStyle name="Normal 5 4 4 3 5 2" xfId="22872"/>
    <cellStyle name="Normal 5 4 4 3 5 2 2" xfId="51607"/>
    <cellStyle name="Normal 5 4 4 3 5 3" xfId="37283"/>
    <cellStyle name="Normal 5 4 4 3 6" xfId="15709"/>
    <cellStyle name="Normal 5 4 4 3 6 2" xfId="44445"/>
    <cellStyle name="Normal 5 4 4 3 7" xfId="30121"/>
    <cellStyle name="Normal 5 4 4 4" xfId="1598"/>
    <cellStyle name="Normal 5 4 4 4 2" xfId="3395"/>
    <cellStyle name="Normal 5 4 4 4 2 2" xfId="7054"/>
    <cellStyle name="Normal 5 4 4 4 2 2 2" xfId="14314"/>
    <cellStyle name="Normal 5 4 4 4 2 2 2 2" xfId="28692"/>
    <cellStyle name="Normal 5 4 4 4 2 2 2 2 2" xfId="57426"/>
    <cellStyle name="Normal 5 4 4 4 2 2 2 3" xfId="43102"/>
    <cellStyle name="Normal 5 4 4 4 2 2 3" xfId="21529"/>
    <cellStyle name="Normal 5 4 4 4 2 2 3 2" xfId="50264"/>
    <cellStyle name="Normal 5 4 4 4 2 2 4" xfId="35940"/>
    <cellStyle name="Normal 5 4 4 4 2 3" xfId="10727"/>
    <cellStyle name="Normal 5 4 4 4 2 3 2" xfId="25110"/>
    <cellStyle name="Normal 5 4 4 4 2 3 2 2" xfId="53845"/>
    <cellStyle name="Normal 5 4 4 4 2 3 3" xfId="39521"/>
    <cellStyle name="Normal 5 4 4 4 2 4" xfId="17947"/>
    <cellStyle name="Normal 5 4 4 4 2 4 2" xfId="46683"/>
    <cellStyle name="Normal 5 4 4 4 2 5" xfId="32359"/>
    <cellStyle name="Normal 5 4 4 4 3" xfId="5264"/>
    <cellStyle name="Normal 5 4 4 4 3 2" xfId="12524"/>
    <cellStyle name="Normal 5 4 4 4 3 2 2" xfId="26902"/>
    <cellStyle name="Normal 5 4 4 4 3 2 2 2" xfId="55636"/>
    <cellStyle name="Normal 5 4 4 4 3 2 3" xfId="41312"/>
    <cellStyle name="Normal 5 4 4 4 3 3" xfId="19739"/>
    <cellStyle name="Normal 5 4 4 4 3 3 2" xfId="48474"/>
    <cellStyle name="Normal 5 4 4 4 3 4" xfId="34150"/>
    <cellStyle name="Normal 5 4 4 4 4" xfId="8937"/>
    <cellStyle name="Normal 5 4 4 4 4 2" xfId="23320"/>
    <cellStyle name="Normal 5 4 4 4 4 2 2" xfId="52055"/>
    <cellStyle name="Normal 5 4 4 4 4 3" xfId="37731"/>
    <cellStyle name="Normal 5 4 4 4 5" xfId="16157"/>
    <cellStyle name="Normal 5 4 4 4 5 2" xfId="44893"/>
    <cellStyle name="Normal 5 4 4 4 6" xfId="30569"/>
    <cellStyle name="Normal 5 4 4 5" xfId="2499"/>
    <cellStyle name="Normal 5 4 4 5 2" xfId="6159"/>
    <cellStyle name="Normal 5 4 4 5 2 2" xfId="13419"/>
    <cellStyle name="Normal 5 4 4 5 2 2 2" xfId="27797"/>
    <cellStyle name="Normal 5 4 4 5 2 2 2 2" xfId="56531"/>
    <cellStyle name="Normal 5 4 4 5 2 2 3" xfId="42207"/>
    <cellStyle name="Normal 5 4 4 5 2 3" xfId="20634"/>
    <cellStyle name="Normal 5 4 4 5 2 3 2" xfId="49369"/>
    <cellStyle name="Normal 5 4 4 5 2 4" xfId="35045"/>
    <cellStyle name="Normal 5 4 4 5 3" xfId="9832"/>
    <cellStyle name="Normal 5 4 4 5 3 2" xfId="24215"/>
    <cellStyle name="Normal 5 4 4 5 3 2 2" xfId="52950"/>
    <cellStyle name="Normal 5 4 4 5 3 3" xfId="38626"/>
    <cellStyle name="Normal 5 4 4 5 4" xfId="17052"/>
    <cellStyle name="Normal 5 4 4 5 4 2" xfId="45788"/>
    <cellStyle name="Normal 5 4 4 5 5" xfId="31464"/>
    <cellStyle name="Normal 5 4 4 6" xfId="4362"/>
    <cellStyle name="Normal 5 4 4 6 2" xfId="11629"/>
    <cellStyle name="Normal 5 4 4 6 2 2" xfId="26007"/>
    <cellStyle name="Normal 5 4 4 6 2 2 2" xfId="54741"/>
    <cellStyle name="Normal 5 4 4 6 2 3" xfId="40417"/>
    <cellStyle name="Normal 5 4 4 6 3" xfId="18844"/>
    <cellStyle name="Normal 5 4 4 6 3 2" xfId="47579"/>
    <cellStyle name="Normal 5 4 4 6 4" xfId="33255"/>
    <cellStyle name="Normal 5 4 4 7" xfId="8032"/>
    <cellStyle name="Normal 5 4 4 7 2" xfId="22425"/>
    <cellStyle name="Normal 5 4 4 7 2 2" xfId="51160"/>
    <cellStyle name="Normal 5 4 4 7 3" xfId="36836"/>
    <cellStyle name="Normal 5 4 4 8" xfId="15262"/>
    <cellStyle name="Normal 5 4 4 8 2" xfId="43998"/>
    <cellStyle name="Normal 5 4 4 9" xfId="29674"/>
    <cellStyle name="Normal 5 4 5" xfId="728"/>
    <cellStyle name="Normal 5 4 5 2" xfId="1179"/>
    <cellStyle name="Normal 5 4 5 2 2" xfId="2162"/>
    <cellStyle name="Normal 5 4 5 2 2 2" xfId="3954"/>
    <cellStyle name="Normal 5 4 5 2 2 2 2" xfId="7613"/>
    <cellStyle name="Normal 5 4 5 2 2 2 2 2" xfId="14873"/>
    <cellStyle name="Normal 5 4 5 2 2 2 2 2 2" xfId="29251"/>
    <cellStyle name="Normal 5 4 5 2 2 2 2 2 2 2" xfId="57985"/>
    <cellStyle name="Normal 5 4 5 2 2 2 2 2 3" xfId="43661"/>
    <cellStyle name="Normal 5 4 5 2 2 2 2 3" xfId="22088"/>
    <cellStyle name="Normal 5 4 5 2 2 2 2 3 2" xfId="50823"/>
    <cellStyle name="Normal 5 4 5 2 2 2 2 4" xfId="36499"/>
    <cellStyle name="Normal 5 4 5 2 2 2 3" xfId="11286"/>
    <cellStyle name="Normal 5 4 5 2 2 2 3 2" xfId="25669"/>
    <cellStyle name="Normal 5 4 5 2 2 2 3 2 2" xfId="54404"/>
    <cellStyle name="Normal 5 4 5 2 2 2 3 3" xfId="40080"/>
    <cellStyle name="Normal 5 4 5 2 2 2 4" xfId="18506"/>
    <cellStyle name="Normal 5 4 5 2 2 2 4 2" xfId="47242"/>
    <cellStyle name="Normal 5 4 5 2 2 2 5" xfId="32918"/>
    <cellStyle name="Normal 5 4 5 2 2 3" xfId="5823"/>
    <cellStyle name="Normal 5 4 5 2 2 3 2" xfId="13083"/>
    <cellStyle name="Normal 5 4 5 2 2 3 2 2" xfId="27461"/>
    <cellStyle name="Normal 5 4 5 2 2 3 2 2 2" xfId="56195"/>
    <cellStyle name="Normal 5 4 5 2 2 3 2 3" xfId="41871"/>
    <cellStyle name="Normal 5 4 5 2 2 3 3" xfId="20298"/>
    <cellStyle name="Normal 5 4 5 2 2 3 3 2" xfId="49033"/>
    <cellStyle name="Normal 5 4 5 2 2 3 4" xfId="34709"/>
    <cellStyle name="Normal 5 4 5 2 2 4" xfId="9496"/>
    <cellStyle name="Normal 5 4 5 2 2 4 2" xfId="23879"/>
    <cellStyle name="Normal 5 4 5 2 2 4 2 2" xfId="52614"/>
    <cellStyle name="Normal 5 4 5 2 2 4 3" xfId="38290"/>
    <cellStyle name="Normal 5 4 5 2 2 5" xfId="16716"/>
    <cellStyle name="Normal 5 4 5 2 2 5 2" xfId="45452"/>
    <cellStyle name="Normal 5 4 5 2 2 6" xfId="31128"/>
    <cellStyle name="Normal 5 4 5 2 3" xfId="3058"/>
    <cellStyle name="Normal 5 4 5 2 3 2" xfId="6718"/>
    <cellStyle name="Normal 5 4 5 2 3 2 2" xfId="13978"/>
    <cellStyle name="Normal 5 4 5 2 3 2 2 2" xfId="28356"/>
    <cellStyle name="Normal 5 4 5 2 3 2 2 2 2" xfId="57090"/>
    <cellStyle name="Normal 5 4 5 2 3 2 2 3" xfId="42766"/>
    <cellStyle name="Normal 5 4 5 2 3 2 3" xfId="21193"/>
    <cellStyle name="Normal 5 4 5 2 3 2 3 2" xfId="49928"/>
    <cellStyle name="Normal 5 4 5 2 3 2 4" xfId="35604"/>
    <cellStyle name="Normal 5 4 5 2 3 3" xfId="10391"/>
    <cellStyle name="Normal 5 4 5 2 3 3 2" xfId="24774"/>
    <cellStyle name="Normal 5 4 5 2 3 3 2 2" xfId="53509"/>
    <cellStyle name="Normal 5 4 5 2 3 3 3" xfId="39185"/>
    <cellStyle name="Normal 5 4 5 2 3 4" xfId="17611"/>
    <cellStyle name="Normal 5 4 5 2 3 4 2" xfId="46347"/>
    <cellStyle name="Normal 5 4 5 2 3 5" xfId="32023"/>
    <cellStyle name="Normal 5 4 5 2 4" xfId="4923"/>
    <cellStyle name="Normal 5 4 5 2 4 2" xfId="12188"/>
    <cellStyle name="Normal 5 4 5 2 4 2 2" xfId="26566"/>
    <cellStyle name="Normal 5 4 5 2 4 2 2 2" xfId="55300"/>
    <cellStyle name="Normal 5 4 5 2 4 2 3" xfId="40976"/>
    <cellStyle name="Normal 5 4 5 2 4 3" xfId="19403"/>
    <cellStyle name="Normal 5 4 5 2 4 3 2" xfId="48138"/>
    <cellStyle name="Normal 5 4 5 2 4 4" xfId="33814"/>
    <cellStyle name="Normal 5 4 5 2 5" xfId="8595"/>
    <cellStyle name="Normal 5 4 5 2 5 2" xfId="22984"/>
    <cellStyle name="Normal 5 4 5 2 5 2 2" xfId="51719"/>
    <cellStyle name="Normal 5 4 5 2 5 3" xfId="37395"/>
    <cellStyle name="Normal 5 4 5 2 6" xfId="15821"/>
    <cellStyle name="Normal 5 4 5 2 6 2" xfId="44557"/>
    <cellStyle name="Normal 5 4 5 2 7" xfId="30233"/>
    <cellStyle name="Normal 5 4 5 3" xfId="1715"/>
    <cellStyle name="Normal 5 4 5 3 2" xfId="3507"/>
    <cellStyle name="Normal 5 4 5 3 2 2" xfId="7166"/>
    <cellStyle name="Normal 5 4 5 3 2 2 2" xfId="14426"/>
    <cellStyle name="Normal 5 4 5 3 2 2 2 2" xfId="28804"/>
    <cellStyle name="Normal 5 4 5 3 2 2 2 2 2" xfId="57538"/>
    <cellStyle name="Normal 5 4 5 3 2 2 2 3" xfId="43214"/>
    <cellStyle name="Normal 5 4 5 3 2 2 3" xfId="21641"/>
    <cellStyle name="Normal 5 4 5 3 2 2 3 2" xfId="50376"/>
    <cellStyle name="Normal 5 4 5 3 2 2 4" xfId="36052"/>
    <cellStyle name="Normal 5 4 5 3 2 3" xfId="10839"/>
    <cellStyle name="Normal 5 4 5 3 2 3 2" xfId="25222"/>
    <cellStyle name="Normal 5 4 5 3 2 3 2 2" xfId="53957"/>
    <cellStyle name="Normal 5 4 5 3 2 3 3" xfId="39633"/>
    <cellStyle name="Normal 5 4 5 3 2 4" xfId="18059"/>
    <cellStyle name="Normal 5 4 5 3 2 4 2" xfId="46795"/>
    <cellStyle name="Normal 5 4 5 3 2 5" xfId="32471"/>
    <cellStyle name="Normal 5 4 5 3 3" xfId="5376"/>
    <cellStyle name="Normal 5 4 5 3 3 2" xfId="12636"/>
    <cellStyle name="Normal 5 4 5 3 3 2 2" xfId="27014"/>
    <cellStyle name="Normal 5 4 5 3 3 2 2 2" xfId="55748"/>
    <cellStyle name="Normal 5 4 5 3 3 2 3" xfId="41424"/>
    <cellStyle name="Normal 5 4 5 3 3 3" xfId="19851"/>
    <cellStyle name="Normal 5 4 5 3 3 3 2" xfId="48586"/>
    <cellStyle name="Normal 5 4 5 3 3 4" xfId="34262"/>
    <cellStyle name="Normal 5 4 5 3 4" xfId="9049"/>
    <cellStyle name="Normal 5 4 5 3 4 2" xfId="23432"/>
    <cellStyle name="Normal 5 4 5 3 4 2 2" xfId="52167"/>
    <cellStyle name="Normal 5 4 5 3 4 3" xfId="37843"/>
    <cellStyle name="Normal 5 4 5 3 5" xfId="16269"/>
    <cellStyle name="Normal 5 4 5 3 5 2" xfId="45005"/>
    <cellStyle name="Normal 5 4 5 3 6" xfId="30681"/>
    <cellStyle name="Normal 5 4 5 4" xfId="2611"/>
    <cellStyle name="Normal 5 4 5 4 2" xfId="6271"/>
    <cellStyle name="Normal 5 4 5 4 2 2" xfId="13531"/>
    <cellStyle name="Normal 5 4 5 4 2 2 2" xfId="27909"/>
    <cellStyle name="Normal 5 4 5 4 2 2 2 2" xfId="56643"/>
    <cellStyle name="Normal 5 4 5 4 2 2 3" xfId="42319"/>
    <cellStyle name="Normal 5 4 5 4 2 3" xfId="20746"/>
    <cellStyle name="Normal 5 4 5 4 2 3 2" xfId="49481"/>
    <cellStyle name="Normal 5 4 5 4 2 4" xfId="35157"/>
    <cellStyle name="Normal 5 4 5 4 3" xfId="9944"/>
    <cellStyle name="Normal 5 4 5 4 3 2" xfId="24327"/>
    <cellStyle name="Normal 5 4 5 4 3 2 2" xfId="53062"/>
    <cellStyle name="Normal 5 4 5 4 3 3" xfId="38738"/>
    <cellStyle name="Normal 5 4 5 4 4" xfId="17164"/>
    <cellStyle name="Normal 5 4 5 4 4 2" xfId="45900"/>
    <cellStyle name="Normal 5 4 5 4 5" xfId="31576"/>
    <cellStyle name="Normal 5 4 5 5" xfId="4475"/>
    <cellStyle name="Normal 5 4 5 5 2" xfId="11741"/>
    <cellStyle name="Normal 5 4 5 5 2 2" xfId="26119"/>
    <cellStyle name="Normal 5 4 5 5 2 2 2" xfId="54853"/>
    <cellStyle name="Normal 5 4 5 5 2 3" xfId="40529"/>
    <cellStyle name="Normal 5 4 5 5 3" xfId="18956"/>
    <cellStyle name="Normal 5 4 5 5 3 2" xfId="47691"/>
    <cellStyle name="Normal 5 4 5 5 4" xfId="33367"/>
    <cellStyle name="Normal 5 4 5 6" xfId="8148"/>
    <cellStyle name="Normal 5 4 5 6 2" xfId="22537"/>
    <cellStyle name="Normal 5 4 5 6 2 2" xfId="51272"/>
    <cellStyle name="Normal 5 4 5 6 3" xfId="36948"/>
    <cellStyle name="Normal 5 4 5 7" xfId="15374"/>
    <cellStyle name="Normal 5 4 5 7 2" xfId="44110"/>
    <cellStyle name="Normal 5 4 5 8" xfId="29786"/>
    <cellStyle name="Normal 5 4 6" xfId="955"/>
    <cellStyle name="Normal 5 4 6 2" xfId="1938"/>
    <cellStyle name="Normal 5 4 6 2 2" xfId="3730"/>
    <cellStyle name="Normal 5 4 6 2 2 2" xfId="7389"/>
    <cellStyle name="Normal 5 4 6 2 2 2 2" xfId="14649"/>
    <cellStyle name="Normal 5 4 6 2 2 2 2 2" xfId="29027"/>
    <cellStyle name="Normal 5 4 6 2 2 2 2 2 2" xfId="57761"/>
    <cellStyle name="Normal 5 4 6 2 2 2 2 3" xfId="43437"/>
    <cellStyle name="Normal 5 4 6 2 2 2 3" xfId="21864"/>
    <cellStyle name="Normal 5 4 6 2 2 2 3 2" xfId="50599"/>
    <cellStyle name="Normal 5 4 6 2 2 2 4" xfId="36275"/>
    <cellStyle name="Normal 5 4 6 2 2 3" xfId="11062"/>
    <cellStyle name="Normal 5 4 6 2 2 3 2" xfId="25445"/>
    <cellStyle name="Normal 5 4 6 2 2 3 2 2" xfId="54180"/>
    <cellStyle name="Normal 5 4 6 2 2 3 3" xfId="39856"/>
    <cellStyle name="Normal 5 4 6 2 2 4" xfId="18282"/>
    <cellStyle name="Normal 5 4 6 2 2 4 2" xfId="47018"/>
    <cellStyle name="Normal 5 4 6 2 2 5" xfId="32694"/>
    <cellStyle name="Normal 5 4 6 2 3" xfId="5599"/>
    <cellStyle name="Normal 5 4 6 2 3 2" xfId="12859"/>
    <cellStyle name="Normal 5 4 6 2 3 2 2" xfId="27237"/>
    <cellStyle name="Normal 5 4 6 2 3 2 2 2" xfId="55971"/>
    <cellStyle name="Normal 5 4 6 2 3 2 3" xfId="41647"/>
    <cellStyle name="Normal 5 4 6 2 3 3" xfId="20074"/>
    <cellStyle name="Normal 5 4 6 2 3 3 2" xfId="48809"/>
    <cellStyle name="Normal 5 4 6 2 3 4" xfId="34485"/>
    <cellStyle name="Normal 5 4 6 2 4" xfId="9272"/>
    <cellStyle name="Normal 5 4 6 2 4 2" xfId="23655"/>
    <cellStyle name="Normal 5 4 6 2 4 2 2" xfId="52390"/>
    <cellStyle name="Normal 5 4 6 2 4 3" xfId="38066"/>
    <cellStyle name="Normal 5 4 6 2 5" xfId="16492"/>
    <cellStyle name="Normal 5 4 6 2 5 2" xfId="45228"/>
    <cellStyle name="Normal 5 4 6 2 6" xfId="30904"/>
    <cellStyle name="Normal 5 4 6 3" xfId="2834"/>
    <cellStyle name="Normal 5 4 6 3 2" xfId="6494"/>
    <cellStyle name="Normal 5 4 6 3 2 2" xfId="13754"/>
    <cellStyle name="Normal 5 4 6 3 2 2 2" xfId="28132"/>
    <cellStyle name="Normal 5 4 6 3 2 2 2 2" xfId="56866"/>
    <cellStyle name="Normal 5 4 6 3 2 2 3" xfId="42542"/>
    <cellStyle name="Normal 5 4 6 3 2 3" xfId="20969"/>
    <cellStyle name="Normal 5 4 6 3 2 3 2" xfId="49704"/>
    <cellStyle name="Normal 5 4 6 3 2 4" xfId="35380"/>
    <cellStyle name="Normal 5 4 6 3 3" xfId="10167"/>
    <cellStyle name="Normal 5 4 6 3 3 2" xfId="24550"/>
    <cellStyle name="Normal 5 4 6 3 3 2 2" xfId="53285"/>
    <cellStyle name="Normal 5 4 6 3 3 3" xfId="38961"/>
    <cellStyle name="Normal 5 4 6 3 4" xfId="17387"/>
    <cellStyle name="Normal 5 4 6 3 4 2" xfId="46123"/>
    <cellStyle name="Normal 5 4 6 3 5" xfId="31799"/>
    <cellStyle name="Normal 5 4 6 4" xfId="4699"/>
    <cellStyle name="Normal 5 4 6 4 2" xfId="11964"/>
    <cellStyle name="Normal 5 4 6 4 2 2" xfId="26342"/>
    <cellStyle name="Normal 5 4 6 4 2 2 2" xfId="55076"/>
    <cellStyle name="Normal 5 4 6 4 2 3" xfId="40752"/>
    <cellStyle name="Normal 5 4 6 4 3" xfId="19179"/>
    <cellStyle name="Normal 5 4 6 4 3 2" xfId="47914"/>
    <cellStyle name="Normal 5 4 6 4 4" xfId="33590"/>
    <cellStyle name="Normal 5 4 6 5" xfId="8371"/>
    <cellStyle name="Normal 5 4 6 5 2" xfId="22760"/>
    <cellStyle name="Normal 5 4 6 5 2 2" xfId="51495"/>
    <cellStyle name="Normal 5 4 6 5 3" xfId="37171"/>
    <cellStyle name="Normal 5 4 6 6" xfId="15597"/>
    <cellStyle name="Normal 5 4 6 6 2" xfId="44333"/>
    <cellStyle name="Normal 5 4 6 7" xfId="30009"/>
    <cellStyle name="Normal 5 4 7" xfId="1466"/>
    <cellStyle name="Normal 5 4 7 2" xfId="3283"/>
    <cellStyle name="Normal 5 4 7 2 2" xfId="6942"/>
    <cellStyle name="Normal 5 4 7 2 2 2" xfId="14202"/>
    <cellStyle name="Normal 5 4 7 2 2 2 2" xfId="28580"/>
    <cellStyle name="Normal 5 4 7 2 2 2 2 2" xfId="57314"/>
    <cellStyle name="Normal 5 4 7 2 2 2 3" xfId="42990"/>
    <cellStyle name="Normal 5 4 7 2 2 3" xfId="21417"/>
    <cellStyle name="Normal 5 4 7 2 2 3 2" xfId="50152"/>
    <cellStyle name="Normal 5 4 7 2 2 4" xfId="35828"/>
    <cellStyle name="Normal 5 4 7 2 3" xfId="10615"/>
    <cellStyle name="Normal 5 4 7 2 3 2" xfId="24998"/>
    <cellStyle name="Normal 5 4 7 2 3 2 2" xfId="53733"/>
    <cellStyle name="Normal 5 4 7 2 3 3" xfId="39409"/>
    <cellStyle name="Normal 5 4 7 2 4" xfId="17835"/>
    <cellStyle name="Normal 5 4 7 2 4 2" xfId="46571"/>
    <cellStyle name="Normal 5 4 7 2 5" xfId="32247"/>
    <cellStyle name="Normal 5 4 7 3" xfId="5151"/>
    <cellStyle name="Normal 5 4 7 3 2" xfId="12412"/>
    <cellStyle name="Normal 5 4 7 3 2 2" xfId="26790"/>
    <cellStyle name="Normal 5 4 7 3 2 2 2" xfId="55524"/>
    <cellStyle name="Normal 5 4 7 3 2 3" xfId="41200"/>
    <cellStyle name="Normal 5 4 7 3 3" xfId="19627"/>
    <cellStyle name="Normal 5 4 7 3 3 2" xfId="48362"/>
    <cellStyle name="Normal 5 4 7 3 4" xfId="34038"/>
    <cellStyle name="Normal 5 4 7 4" xfId="8823"/>
    <cellStyle name="Normal 5 4 7 4 2" xfId="23208"/>
    <cellStyle name="Normal 5 4 7 4 2 2" xfId="51943"/>
    <cellStyle name="Normal 5 4 7 4 3" xfId="37619"/>
    <cellStyle name="Normal 5 4 7 5" xfId="16045"/>
    <cellStyle name="Normal 5 4 7 5 2" xfId="44781"/>
    <cellStyle name="Normal 5 4 7 6" xfId="30457"/>
    <cellStyle name="Normal 5 4 8" xfId="2387"/>
    <cellStyle name="Normal 5 4 8 2" xfId="6047"/>
    <cellStyle name="Normal 5 4 8 2 2" xfId="13307"/>
    <cellStyle name="Normal 5 4 8 2 2 2" xfId="27685"/>
    <cellStyle name="Normal 5 4 8 2 2 2 2" xfId="56419"/>
    <cellStyle name="Normal 5 4 8 2 2 3" xfId="42095"/>
    <cellStyle name="Normal 5 4 8 2 3" xfId="20522"/>
    <cellStyle name="Normal 5 4 8 2 3 2" xfId="49257"/>
    <cellStyle name="Normal 5 4 8 2 4" xfId="34933"/>
    <cellStyle name="Normal 5 4 8 3" xfId="9720"/>
    <cellStyle name="Normal 5 4 8 3 2" xfId="24103"/>
    <cellStyle name="Normal 5 4 8 3 2 2" xfId="52838"/>
    <cellStyle name="Normal 5 4 8 3 3" xfId="38514"/>
    <cellStyle name="Normal 5 4 8 4" xfId="16940"/>
    <cellStyle name="Normal 5 4 8 4 2" xfId="45676"/>
    <cellStyle name="Normal 5 4 8 5" xfId="31352"/>
    <cellStyle name="Normal 5 4 9" xfId="4239"/>
    <cellStyle name="Normal 5 4 9 2" xfId="11516"/>
    <cellStyle name="Normal 5 4 9 2 2" xfId="25895"/>
    <cellStyle name="Normal 5 4 9 2 2 2" xfId="54629"/>
    <cellStyle name="Normal 5 4 9 2 3" xfId="40305"/>
    <cellStyle name="Normal 5 4 9 3" xfId="18732"/>
    <cellStyle name="Normal 5 4 9 3 2" xfId="47467"/>
    <cellStyle name="Normal 5 4 9 4" xfId="33143"/>
    <cellStyle name="Normal 5 5" xfId="342"/>
    <cellStyle name="Normal 5 5 10" xfId="15164"/>
    <cellStyle name="Normal 5 5 10 2" xfId="43900"/>
    <cellStyle name="Normal 5 5 11" xfId="29576"/>
    <cellStyle name="Normal 5 5 2" xfId="442"/>
    <cellStyle name="Normal 5 5 2 10" xfId="29632"/>
    <cellStyle name="Normal 5 5 2 2" xfId="642"/>
    <cellStyle name="Normal 5 5 2 2 2" xfId="914"/>
    <cellStyle name="Normal 5 5 2 2 2 2" xfId="1361"/>
    <cellStyle name="Normal 5 5 2 2 2 2 2" xfId="2344"/>
    <cellStyle name="Normal 5 5 2 2 2 2 2 2" xfId="4136"/>
    <cellStyle name="Normal 5 5 2 2 2 2 2 2 2" xfId="7795"/>
    <cellStyle name="Normal 5 5 2 2 2 2 2 2 2 2" xfId="15055"/>
    <cellStyle name="Normal 5 5 2 2 2 2 2 2 2 2 2" xfId="29433"/>
    <cellStyle name="Normal 5 5 2 2 2 2 2 2 2 2 2 2" xfId="58167"/>
    <cellStyle name="Normal 5 5 2 2 2 2 2 2 2 2 3" xfId="43843"/>
    <cellStyle name="Normal 5 5 2 2 2 2 2 2 2 3" xfId="22270"/>
    <cellStyle name="Normal 5 5 2 2 2 2 2 2 2 3 2" xfId="51005"/>
    <cellStyle name="Normal 5 5 2 2 2 2 2 2 2 4" xfId="36681"/>
    <cellStyle name="Normal 5 5 2 2 2 2 2 2 3" xfId="11468"/>
    <cellStyle name="Normal 5 5 2 2 2 2 2 2 3 2" xfId="25851"/>
    <cellStyle name="Normal 5 5 2 2 2 2 2 2 3 2 2" xfId="54586"/>
    <cellStyle name="Normal 5 5 2 2 2 2 2 2 3 3" xfId="40262"/>
    <cellStyle name="Normal 5 5 2 2 2 2 2 2 4" xfId="18688"/>
    <cellStyle name="Normal 5 5 2 2 2 2 2 2 4 2" xfId="47424"/>
    <cellStyle name="Normal 5 5 2 2 2 2 2 2 5" xfId="33100"/>
    <cellStyle name="Normal 5 5 2 2 2 2 2 3" xfId="6005"/>
    <cellStyle name="Normal 5 5 2 2 2 2 2 3 2" xfId="13265"/>
    <cellStyle name="Normal 5 5 2 2 2 2 2 3 2 2" xfId="27643"/>
    <cellStyle name="Normal 5 5 2 2 2 2 2 3 2 2 2" xfId="56377"/>
    <cellStyle name="Normal 5 5 2 2 2 2 2 3 2 3" xfId="42053"/>
    <cellStyle name="Normal 5 5 2 2 2 2 2 3 3" xfId="20480"/>
    <cellStyle name="Normal 5 5 2 2 2 2 2 3 3 2" xfId="49215"/>
    <cellStyle name="Normal 5 5 2 2 2 2 2 3 4" xfId="34891"/>
    <cellStyle name="Normal 5 5 2 2 2 2 2 4" xfId="9678"/>
    <cellStyle name="Normal 5 5 2 2 2 2 2 4 2" xfId="24061"/>
    <cellStyle name="Normal 5 5 2 2 2 2 2 4 2 2" xfId="52796"/>
    <cellStyle name="Normal 5 5 2 2 2 2 2 4 3" xfId="38472"/>
    <cellStyle name="Normal 5 5 2 2 2 2 2 5" xfId="16898"/>
    <cellStyle name="Normal 5 5 2 2 2 2 2 5 2" xfId="45634"/>
    <cellStyle name="Normal 5 5 2 2 2 2 2 6" xfId="31310"/>
    <cellStyle name="Normal 5 5 2 2 2 2 3" xfId="3240"/>
    <cellStyle name="Normal 5 5 2 2 2 2 3 2" xfId="6900"/>
    <cellStyle name="Normal 5 5 2 2 2 2 3 2 2" xfId="14160"/>
    <cellStyle name="Normal 5 5 2 2 2 2 3 2 2 2" xfId="28538"/>
    <cellStyle name="Normal 5 5 2 2 2 2 3 2 2 2 2" xfId="57272"/>
    <cellStyle name="Normal 5 5 2 2 2 2 3 2 2 3" xfId="42948"/>
    <cellStyle name="Normal 5 5 2 2 2 2 3 2 3" xfId="21375"/>
    <cellStyle name="Normal 5 5 2 2 2 2 3 2 3 2" xfId="50110"/>
    <cellStyle name="Normal 5 5 2 2 2 2 3 2 4" xfId="35786"/>
    <cellStyle name="Normal 5 5 2 2 2 2 3 3" xfId="10573"/>
    <cellStyle name="Normal 5 5 2 2 2 2 3 3 2" xfId="24956"/>
    <cellStyle name="Normal 5 5 2 2 2 2 3 3 2 2" xfId="53691"/>
    <cellStyle name="Normal 5 5 2 2 2 2 3 3 3" xfId="39367"/>
    <cellStyle name="Normal 5 5 2 2 2 2 3 4" xfId="17793"/>
    <cellStyle name="Normal 5 5 2 2 2 2 3 4 2" xfId="46529"/>
    <cellStyle name="Normal 5 5 2 2 2 2 3 5" xfId="32205"/>
    <cellStyle name="Normal 5 5 2 2 2 2 4" xfId="5105"/>
    <cellStyle name="Normal 5 5 2 2 2 2 4 2" xfId="12370"/>
    <cellStyle name="Normal 5 5 2 2 2 2 4 2 2" xfId="26748"/>
    <cellStyle name="Normal 5 5 2 2 2 2 4 2 2 2" xfId="55482"/>
    <cellStyle name="Normal 5 5 2 2 2 2 4 2 3" xfId="41158"/>
    <cellStyle name="Normal 5 5 2 2 2 2 4 3" xfId="19585"/>
    <cellStyle name="Normal 5 5 2 2 2 2 4 3 2" xfId="48320"/>
    <cellStyle name="Normal 5 5 2 2 2 2 4 4" xfId="33996"/>
    <cellStyle name="Normal 5 5 2 2 2 2 5" xfId="8777"/>
    <cellStyle name="Normal 5 5 2 2 2 2 5 2" xfId="23166"/>
    <cellStyle name="Normal 5 5 2 2 2 2 5 2 2" xfId="51901"/>
    <cellStyle name="Normal 5 5 2 2 2 2 5 3" xfId="37577"/>
    <cellStyle name="Normal 5 5 2 2 2 2 6" xfId="16003"/>
    <cellStyle name="Normal 5 5 2 2 2 2 6 2" xfId="44739"/>
    <cellStyle name="Normal 5 5 2 2 2 2 7" xfId="30415"/>
    <cellStyle name="Normal 5 5 2 2 2 3" xfId="1897"/>
    <cellStyle name="Normal 5 5 2 2 2 3 2" xfId="3689"/>
    <cellStyle name="Normal 5 5 2 2 2 3 2 2" xfId="7348"/>
    <cellStyle name="Normal 5 5 2 2 2 3 2 2 2" xfId="14608"/>
    <cellStyle name="Normal 5 5 2 2 2 3 2 2 2 2" xfId="28986"/>
    <cellStyle name="Normal 5 5 2 2 2 3 2 2 2 2 2" xfId="57720"/>
    <cellStyle name="Normal 5 5 2 2 2 3 2 2 2 3" xfId="43396"/>
    <cellStyle name="Normal 5 5 2 2 2 3 2 2 3" xfId="21823"/>
    <cellStyle name="Normal 5 5 2 2 2 3 2 2 3 2" xfId="50558"/>
    <cellStyle name="Normal 5 5 2 2 2 3 2 2 4" xfId="36234"/>
    <cellStyle name="Normal 5 5 2 2 2 3 2 3" xfId="11021"/>
    <cellStyle name="Normal 5 5 2 2 2 3 2 3 2" xfId="25404"/>
    <cellStyle name="Normal 5 5 2 2 2 3 2 3 2 2" xfId="54139"/>
    <cellStyle name="Normal 5 5 2 2 2 3 2 3 3" xfId="39815"/>
    <cellStyle name="Normal 5 5 2 2 2 3 2 4" xfId="18241"/>
    <cellStyle name="Normal 5 5 2 2 2 3 2 4 2" xfId="46977"/>
    <cellStyle name="Normal 5 5 2 2 2 3 2 5" xfId="32653"/>
    <cellStyle name="Normal 5 5 2 2 2 3 3" xfId="5558"/>
    <cellStyle name="Normal 5 5 2 2 2 3 3 2" xfId="12818"/>
    <cellStyle name="Normal 5 5 2 2 2 3 3 2 2" xfId="27196"/>
    <cellStyle name="Normal 5 5 2 2 2 3 3 2 2 2" xfId="55930"/>
    <cellStyle name="Normal 5 5 2 2 2 3 3 2 3" xfId="41606"/>
    <cellStyle name="Normal 5 5 2 2 2 3 3 3" xfId="20033"/>
    <cellStyle name="Normal 5 5 2 2 2 3 3 3 2" xfId="48768"/>
    <cellStyle name="Normal 5 5 2 2 2 3 3 4" xfId="34444"/>
    <cellStyle name="Normal 5 5 2 2 2 3 4" xfId="9231"/>
    <cellStyle name="Normal 5 5 2 2 2 3 4 2" xfId="23614"/>
    <cellStyle name="Normal 5 5 2 2 2 3 4 2 2" xfId="52349"/>
    <cellStyle name="Normal 5 5 2 2 2 3 4 3" xfId="38025"/>
    <cellStyle name="Normal 5 5 2 2 2 3 5" xfId="16451"/>
    <cellStyle name="Normal 5 5 2 2 2 3 5 2" xfId="45187"/>
    <cellStyle name="Normal 5 5 2 2 2 3 6" xfId="30863"/>
    <cellStyle name="Normal 5 5 2 2 2 4" xfId="2793"/>
    <cellStyle name="Normal 5 5 2 2 2 4 2" xfId="6453"/>
    <cellStyle name="Normal 5 5 2 2 2 4 2 2" xfId="13713"/>
    <cellStyle name="Normal 5 5 2 2 2 4 2 2 2" xfId="28091"/>
    <cellStyle name="Normal 5 5 2 2 2 4 2 2 2 2" xfId="56825"/>
    <cellStyle name="Normal 5 5 2 2 2 4 2 2 3" xfId="42501"/>
    <cellStyle name="Normal 5 5 2 2 2 4 2 3" xfId="20928"/>
    <cellStyle name="Normal 5 5 2 2 2 4 2 3 2" xfId="49663"/>
    <cellStyle name="Normal 5 5 2 2 2 4 2 4" xfId="35339"/>
    <cellStyle name="Normal 5 5 2 2 2 4 3" xfId="10126"/>
    <cellStyle name="Normal 5 5 2 2 2 4 3 2" xfId="24509"/>
    <cellStyle name="Normal 5 5 2 2 2 4 3 2 2" xfId="53244"/>
    <cellStyle name="Normal 5 5 2 2 2 4 3 3" xfId="38920"/>
    <cellStyle name="Normal 5 5 2 2 2 4 4" xfId="17346"/>
    <cellStyle name="Normal 5 5 2 2 2 4 4 2" xfId="46082"/>
    <cellStyle name="Normal 5 5 2 2 2 4 5" xfId="31758"/>
    <cellStyle name="Normal 5 5 2 2 2 5" xfId="4658"/>
    <cellStyle name="Normal 5 5 2 2 2 5 2" xfId="11923"/>
    <cellStyle name="Normal 5 5 2 2 2 5 2 2" xfId="26301"/>
    <cellStyle name="Normal 5 5 2 2 2 5 2 2 2" xfId="55035"/>
    <cellStyle name="Normal 5 5 2 2 2 5 2 3" xfId="40711"/>
    <cellStyle name="Normal 5 5 2 2 2 5 3" xfId="19138"/>
    <cellStyle name="Normal 5 5 2 2 2 5 3 2" xfId="47873"/>
    <cellStyle name="Normal 5 5 2 2 2 5 4" xfId="33549"/>
    <cellStyle name="Normal 5 5 2 2 2 6" xfId="8330"/>
    <cellStyle name="Normal 5 5 2 2 2 6 2" xfId="22719"/>
    <cellStyle name="Normal 5 5 2 2 2 6 2 2" xfId="51454"/>
    <cellStyle name="Normal 5 5 2 2 2 6 3" xfId="37130"/>
    <cellStyle name="Normal 5 5 2 2 2 7" xfId="15556"/>
    <cellStyle name="Normal 5 5 2 2 2 7 2" xfId="44292"/>
    <cellStyle name="Normal 5 5 2 2 2 8" xfId="29968"/>
    <cellStyle name="Normal 5 5 2 2 3" xfId="1137"/>
    <cellStyle name="Normal 5 5 2 2 3 2" xfId="2120"/>
    <cellStyle name="Normal 5 5 2 2 3 2 2" xfId="3912"/>
    <cellStyle name="Normal 5 5 2 2 3 2 2 2" xfId="7571"/>
    <cellStyle name="Normal 5 5 2 2 3 2 2 2 2" xfId="14831"/>
    <cellStyle name="Normal 5 5 2 2 3 2 2 2 2 2" xfId="29209"/>
    <cellStyle name="Normal 5 5 2 2 3 2 2 2 2 2 2" xfId="57943"/>
    <cellStyle name="Normal 5 5 2 2 3 2 2 2 2 3" xfId="43619"/>
    <cellStyle name="Normal 5 5 2 2 3 2 2 2 3" xfId="22046"/>
    <cellStyle name="Normal 5 5 2 2 3 2 2 2 3 2" xfId="50781"/>
    <cellStyle name="Normal 5 5 2 2 3 2 2 2 4" xfId="36457"/>
    <cellStyle name="Normal 5 5 2 2 3 2 2 3" xfId="11244"/>
    <cellStyle name="Normal 5 5 2 2 3 2 2 3 2" xfId="25627"/>
    <cellStyle name="Normal 5 5 2 2 3 2 2 3 2 2" xfId="54362"/>
    <cellStyle name="Normal 5 5 2 2 3 2 2 3 3" xfId="40038"/>
    <cellStyle name="Normal 5 5 2 2 3 2 2 4" xfId="18464"/>
    <cellStyle name="Normal 5 5 2 2 3 2 2 4 2" xfId="47200"/>
    <cellStyle name="Normal 5 5 2 2 3 2 2 5" xfId="32876"/>
    <cellStyle name="Normal 5 5 2 2 3 2 3" xfId="5781"/>
    <cellStyle name="Normal 5 5 2 2 3 2 3 2" xfId="13041"/>
    <cellStyle name="Normal 5 5 2 2 3 2 3 2 2" xfId="27419"/>
    <cellStyle name="Normal 5 5 2 2 3 2 3 2 2 2" xfId="56153"/>
    <cellStyle name="Normal 5 5 2 2 3 2 3 2 3" xfId="41829"/>
    <cellStyle name="Normal 5 5 2 2 3 2 3 3" xfId="20256"/>
    <cellStyle name="Normal 5 5 2 2 3 2 3 3 2" xfId="48991"/>
    <cellStyle name="Normal 5 5 2 2 3 2 3 4" xfId="34667"/>
    <cellStyle name="Normal 5 5 2 2 3 2 4" xfId="9454"/>
    <cellStyle name="Normal 5 5 2 2 3 2 4 2" xfId="23837"/>
    <cellStyle name="Normal 5 5 2 2 3 2 4 2 2" xfId="52572"/>
    <cellStyle name="Normal 5 5 2 2 3 2 4 3" xfId="38248"/>
    <cellStyle name="Normal 5 5 2 2 3 2 5" xfId="16674"/>
    <cellStyle name="Normal 5 5 2 2 3 2 5 2" xfId="45410"/>
    <cellStyle name="Normal 5 5 2 2 3 2 6" xfId="31086"/>
    <cellStyle name="Normal 5 5 2 2 3 3" xfId="3016"/>
    <cellStyle name="Normal 5 5 2 2 3 3 2" xfId="6676"/>
    <cellStyle name="Normal 5 5 2 2 3 3 2 2" xfId="13936"/>
    <cellStyle name="Normal 5 5 2 2 3 3 2 2 2" xfId="28314"/>
    <cellStyle name="Normal 5 5 2 2 3 3 2 2 2 2" xfId="57048"/>
    <cellStyle name="Normal 5 5 2 2 3 3 2 2 3" xfId="42724"/>
    <cellStyle name="Normal 5 5 2 2 3 3 2 3" xfId="21151"/>
    <cellStyle name="Normal 5 5 2 2 3 3 2 3 2" xfId="49886"/>
    <cellStyle name="Normal 5 5 2 2 3 3 2 4" xfId="35562"/>
    <cellStyle name="Normal 5 5 2 2 3 3 3" xfId="10349"/>
    <cellStyle name="Normal 5 5 2 2 3 3 3 2" xfId="24732"/>
    <cellStyle name="Normal 5 5 2 2 3 3 3 2 2" xfId="53467"/>
    <cellStyle name="Normal 5 5 2 2 3 3 3 3" xfId="39143"/>
    <cellStyle name="Normal 5 5 2 2 3 3 4" xfId="17569"/>
    <cellStyle name="Normal 5 5 2 2 3 3 4 2" xfId="46305"/>
    <cellStyle name="Normal 5 5 2 2 3 3 5" xfId="31981"/>
    <cellStyle name="Normal 5 5 2 2 3 4" xfId="4881"/>
    <cellStyle name="Normal 5 5 2 2 3 4 2" xfId="12146"/>
    <cellStyle name="Normal 5 5 2 2 3 4 2 2" xfId="26524"/>
    <cellStyle name="Normal 5 5 2 2 3 4 2 2 2" xfId="55258"/>
    <cellStyle name="Normal 5 5 2 2 3 4 2 3" xfId="40934"/>
    <cellStyle name="Normal 5 5 2 2 3 4 3" xfId="19361"/>
    <cellStyle name="Normal 5 5 2 2 3 4 3 2" xfId="48096"/>
    <cellStyle name="Normal 5 5 2 2 3 4 4" xfId="33772"/>
    <cellStyle name="Normal 5 5 2 2 3 5" xfId="8553"/>
    <cellStyle name="Normal 5 5 2 2 3 5 2" xfId="22942"/>
    <cellStyle name="Normal 5 5 2 2 3 5 2 2" xfId="51677"/>
    <cellStyle name="Normal 5 5 2 2 3 5 3" xfId="37353"/>
    <cellStyle name="Normal 5 5 2 2 3 6" xfId="15779"/>
    <cellStyle name="Normal 5 5 2 2 3 6 2" xfId="44515"/>
    <cellStyle name="Normal 5 5 2 2 3 7" xfId="30191"/>
    <cellStyle name="Normal 5 5 2 2 4" xfId="1669"/>
    <cellStyle name="Normal 5 5 2 2 4 2" xfId="3465"/>
    <cellStyle name="Normal 5 5 2 2 4 2 2" xfId="7124"/>
    <cellStyle name="Normal 5 5 2 2 4 2 2 2" xfId="14384"/>
    <cellStyle name="Normal 5 5 2 2 4 2 2 2 2" xfId="28762"/>
    <cellStyle name="Normal 5 5 2 2 4 2 2 2 2 2" xfId="57496"/>
    <cellStyle name="Normal 5 5 2 2 4 2 2 2 3" xfId="43172"/>
    <cellStyle name="Normal 5 5 2 2 4 2 2 3" xfId="21599"/>
    <cellStyle name="Normal 5 5 2 2 4 2 2 3 2" xfId="50334"/>
    <cellStyle name="Normal 5 5 2 2 4 2 2 4" xfId="36010"/>
    <cellStyle name="Normal 5 5 2 2 4 2 3" xfId="10797"/>
    <cellStyle name="Normal 5 5 2 2 4 2 3 2" xfId="25180"/>
    <cellStyle name="Normal 5 5 2 2 4 2 3 2 2" xfId="53915"/>
    <cellStyle name="Normal 5 5 2 2 4 2 3 3" xfId="39591"/>
    <cellStyle name="Normal 5 5 2 2 4 2 4" xfId="18017"/>
    <cellStyle name="Normal 5 5 2 2 4 2 4 2" xfId="46753"/>
    <cellStyle name="Normal 5 5 2 2 4 2 5" xfId="32429"/>
    <cellStyle name="Normal 5 5 2 2 4 3" xfId="5334"/>
    <cellStyle name="Normal 5 5 2 2 4 3 2" xfId="12594"/>
    <cellStyle name="Normal 5 5 2 2 4 3 2 2" xfId="26972"/>
    <cellStyle name="Normal 5 5 2 2 4 3 2 2 2" xfId="55706"/>
    <cellStyle name="Normal 5 5 2 2 4 3 2 3" xfId="41382"/>
    <cellStyle name="Normal 5 5 2 2 4 3 3" xfId="19809"/>
    <cellStyle name="Normal 5 5 2 2 4 3 3 2" xfId="48544"/>
    <cellStyle name="Normal 5 5 2 2 4 3 4" xfId="34220"/>
    <cellStyle name="Normal 5 5 2 2 4 4" xfId="9007"/>
    <cellStyle name="Normal 5 5 2 2 4 4 2" xfId="23390"/>
    <cellStyle name="Normal 5 5 2 2 4 4 2 2" xfId="52125"/>
    <cellStyle name="Normal 5 5 2 2 4 4 3" xfId="37801"/>
    <cellStyle name="Normal 5 5 2 2 4 5" xfId="16227"/>
    <cellStyle name="Normal 5 5 2 2 4 5 2" xfId="44963"/>
    <cellStyle name="Normal 5 5 2 2 4 6" xfId="30639"/>
    <cellStyle name="Normal 5 5 2 2 5" xfId="2569"/>
    <cellStyle name="Normal 5 5 2 2 5 2" xfId="6229"/>
    <cellStyle name="Normal 5 5 2 2 5 2 2" xfId="13489"/>
    <cellStyle name="Normal 5 5 2 2 5 2 2 2" xfId="27867"/>
    <cellStyle name="Normal 5 5 2 2 5 2 2 2 2" xfId="56601"/>
    <cellStyle name="Normal 5 5 2 2 5 2 2 3" xfId="42277"/>
    <cellStyle name="Normal 5 5 2 2 5 2 3" xfId="20704"/>
    <cellStyle name="Normal 5 5 2 2 5 2 3 2" xfId="49439"/>
    <cellStyle name="Normal 5 5 2 2 5 2 4" xfId="35115"/>
    <cellStyle name="Normal 5 5 2 2 5 3" xfId="9902"/>
    <cellStyle name="Normal 5 5 2 2 5 3 2" xfId="24285"/>
    <cellStyle name="Normal 5 5 2 2 5 3 2 2" xfId="53020"/>
    <cellStyle name="Normal 5 5 2 2 5 3 3" xfId="38696"/>
    <cellStyle name="Normal 5 5 2 2 5 4" xfId="17122"/>
    <cellStyle name="Normal 5 5 2 2 5 4 2" xfId="45858"/>
    <cellStyle name="Normal 5 5 2 2 5 5" xfId="31534"/>
    <cellStyle name="Normal 5 5 2 2 6" xfId="4432"/>
    <cellStyle name="Normal 5 5 2 2 6 2" xfId="11699"/>
    <cellStyle name="Normal 5 5 2 2 6 2 2" xfId="26077"/>
    <cellStyle name="Normal 5 5 2 2 6 2 2 2" xfId="54811"/>
    <cellStyle name="Normal 5 5 2 2 6 2 3" xfId="40487"/>
    <cellStyle name="Normal 5 5 2 2 6 3" xfId="18914"/>
    <cellStyle name="Normal 5 5 2 2 6 3 2" xfId="47649"/>
    <cellStyle name="Normal 5 5 2 2 6 4" xfId="33325"/>
    <cellStyle name="Normal 5 5 2 2 7" xfId="8103"/>
    <cellStyle name="Normal 5 5 2 2 7 2" xfId="22495"/>
    <cellStyle name="Normal 5 5 2 2 7 2 2" xfId="51230"/>
    <cellStyle name="Normal 5 5 2 2 7 3" xfId="36906"/>
    <cellStyle name="Normal 5 5 2 2 8" xfId="15332"/>
    <cellStyle name="Normal 5 5 2 2 8 2" xfId="44068"/>
    <cellStyle name="Normal 5 5 2 2 9" xfId="29744"/>
    <cellStyle name="Normal 5 5 2 3" xfId="800"/>
    <cellStyle name="Normal 5 5 2 3 2" xfId="1249"/>
    <cellStyle name="Normal 5 5 2 3 2 2" xfId="2232"/>
    <cellStyle name="Normal 5 5 2 3 2 2 2" xfId="4024"/>
    <cellStyle name="Normal 5 5 2 3 2 2 2 2" xfId="7683"/>
    <cellStyle name="Normal 5 5 2 3 2 2 2 2 2" xfId="14943"/>
    <cellStyle name="Normal 5 5 2 3 2 2 2 2 2 2" xfId="29321"/>
    <cellStyle name="Normal 5 5 2 3 2 2 2 2 2 2 2" xfId="58055"/>
    <cellStyle name="Normal 5 5 2 3 2 2 2 2 2 3" xfId="43731"/>
    <cellStyle name="Normal 5 5 2 3 2 2 2 2 3" xfId="22158"/>
    <cellStyle name="Normal 5 5 2 3 2 2 2 2 3 2" xfId="50893"/>
    <cellStyle name="Normal 5 5 2 3 2 2 2 2 4" xfId="36569"/>
    <cellStyle name="Normal 5 5 2 3 2 2 2 3" xfId="11356"/>
    <cellStyle name="Normal 5 5 2 3 2 2 2 3 2" xfId="25739"/>
    <cellStyle name="Normal 5 5 2 3 2 2 2 3 2 2" xfId="54474"/>
    <cellStyle name="Normal 5 5 2 3 2 2 2 3 3" xfId="40150"/>
    <cellStyle name="Normal 5 5 2 3 2 2 2 4" xfId="18576"/>
    <cellStyle name="Normal 5 5 2 3 2 2 2 4 2" xfId="47312"/>
    <cellStyle name="Normal 5 5 2 3 2 2 2 5" xfId="32988"/>
    <cellStyle name="Normal 5 5 2 3 2 2 3" xfId="5893"/>
    <cellStyle name="Normal 5 5 2 3 2 2 3 2" xfId="13153"/>
    <cellStyle name="Normal 5 5 2 3 2 2 3 2 2" xfId="27531"/>
    <cellStyle name="Normal 5 5 2 3 2 2 3 2 2 2" xfId="56265"/>
    <cellStyle name="Normal 5 5 2 3 2 2 3 2 3" xfId="41941"/>
    <cellStyle name="Normal 5 5 2 3 2 2 3 3" xfId="20368"/>
    <cellStyle name="Normal 5 5 2 3 2 2 3 3 2" xfId="49103"/>
    <cellStyle name="Normal 5 5 2 3 2 2 3 4" xfId="34779"/>
    <cellStyle name="Normal 5 5 2 3 2 2 4" xfId="9566"/>
    <cellStyle name="Normal 5 5 2 3 2 2 4 2" xfId="23949"/>
    <cellStyle name="Normal 5 5 2 3 2 2 4 2 2" xfId="52684"/>
    <cellStyle name="Normal 5 5 2 3 2 2 4 3" xfId="38360"/>
    <cellStyle name="Normal 5 5 2 3 2 2 5" xfId="16786"/>
    <cellStyle name="Normal 5 5 2 3 2 2 5 2" xfId="45522"/>
    <cellStyle name="Normal 5 5 2 3 2 2 6" xfId="31198"/>
    <cellStyle name="Normal 5 5 2 3 2 3" xfId="3128"/>
    <cellStyle name="Normal 5 5 2 3 2 3 2" xfId="6788"/>
    <cellStyle name="Normal 5 5 2 3 2 3 2 2" xfId="14048"/>
    <cellStyle name="Normal 5 5 2 3 2 3 2 2 2" xfId="28426"/>
    <cellStyle name="Normal 5 5 2 3 2 3 2 2 2 2" xfId="57160"/>
    <cellStyle name="Normal 5 5 2 3 2 3 2 2 3" xfId="42836"/>
    <cellStyle name="Normal 5 5 2 3 2 3 2 3" xfId="21263"/>
    <cellStyle name="Normal 5 5 2 3 2 3 2 3 2" xfId="49998"/>
    <cellStyle name="Normal 5 5 2 3 2 3 2 4" xfId="35674"/>
    <cellStyle name="Normal 5 5 2 3 2 3 3" xfId="10461"/>
    <cellStyle name="Normal 5 5 2 3 2 3 3 2" xfId="24844"/>
    <cellStyle name="Normal 5 5 2 3 2 3 3 2 2" xfId="53579"/>
    <cellStyle name="Normal 5 5 2 3 2 3 3 3" xfId="39255"/>
    <cellStyle name="Normal 5 5 2 3 2 3 4" xfId="17681"/>
    <cellStyle name="Normal 5 5 2 3 2 3 4 2" xfId="46417"/>
    <cellStyle name="Normal 5 5 2 3 2 3 5" xfId="32093"/>
    <cellStyle name="Normal 5 5 2 3 2 4" xfId="4993"/>
    <cellStyle name="Normal 5 5 2 3 2 4 2" xfId="12258"/>
    <cellStyle name="Normal 5 5 2 3 2 4 2 2" xfId="26636"/>
    <cellStyle name="Normal 5 5 2 3 2 4 2 2 2" xfId="55370"/>
    <cellStyle name="Normal 5 5 2 3 2 4 2 3" xfId="41046"/>
    <cellStyle name="Normal 5 5 2 3 2 4 3" xfId="19473"/>
    <cellStyle name="Normal 5 5 2 3 2 4 3 2" xfId="48208"/>
    <cellStyle name="Normal 5 5 2 3 2 4 4" xfId="33884"/>
    <cellStyle name="Normal 5 5 2 3 2 5" xfId="8665"/>
    <cellStyle name="Normal 5 5 2 3 2 5 2" xfId="23054"/>
    <cellStyle name="Normal 5 5 2 3 2 5 2 2" xfId="51789"/>
    <cellStyle name="Normal 5 5 2 3 2 5 3" xfId="37465"/>
    <cellStyle name="Normal 5 5 2 3 2 6" xfId="15891"/>
    <cellStyle name="Normal 5 5 2 3 2 6 2" xfId="44627"/>
    <cellStyle name="Normal 5 5 2 3 2 7" xfId="30303"/>
    <cellStyle name="Normal 5 5 2 3 3" xfId="1785"/>
    <cellStyle name="Normal 5 5 2 3 3 2" xfId="3577"/>
    <cellStyle name="Normal 5 5 2 3 3 2 2" xfId="7236"/>
    <cellStyle name="Normal 5 5 2 3 3 2 2 2" xfId="14496"/>
    <cellStyle name="Normal 5 5 2 3 3 2 2 2 2" xfId="28874"/>
    <cellStyle name="Normal 5 5 2 3 3 2 2 2 2 2" xfId="57608"/>
    <cellStyle name="Normal 5 5 2 3 3 2 2 2 3" xfId="43284"/>
    <cellStyle name="Normal 5 5 2 3 3 2 2 3" xfId="21711"/>
    <cellStyle name="Normal 5 5 2 3 3 2 2 3 2" xfId="50446"/>
    <cellStyle name="Normal 5 5 2 3 3 2 2 4" xfId="36122"/>
    <cellStyle name="Normal 5 5 2 3 3 2 3" xfId="10909"/>
    <cellStyle name="Normal 5 5 2 3 3 2 3 2" xfId="25292"/>
    <cellStyle name="Normal 5 5 2 3 3 2 3 2 2" xfId="54027"/>
    <cellStyle name="Normal 5 5 2 3 3 2 3 3" xfId="39703"/>
    <cellStyle name="Normal 5 5 2 3 3 2 4" xfId="18129"/>
    <cellStyle name="Normal 5 5 2 3 3 2 4 2" xfId="46865"/>
    <cellStyle name="Normal 5 5 2 3 3 2 5" xfId="32541"/>
    <cellStyle name="Normal 5 5 2 3 3 3" xfId="5446"/>
    <cellStyle name="Normal 5 5 2 3 3 3 2" xfId="12706"/>
    <cellStyle name="Normal 5 5 2 3 3 3 2 2" xfId="27084"/>
    <cellStyle name="Normal 5 5 2 3 3 3 2 2 2" xfId="55818"/>
    <cellStyle name="Normal 5 5 2 3 3 3 2 3" xfId="41494"/>
    <cellStyle name="Normal 5 5 2 3 3 3 3" xfId="19921"/>
    <cellStyle name="Normal 5 5 2 3 3 3 3 2" xfId="48656"/>
    <cellStyle name="Normal 5 5 2 3 3 3 4" xfId="34332"/>
    <cellStyle name="Normal 5 5 2 3 3 4" xfId="9119"/>
    <cellStyle name="Normal 5 5 2 3 3 4 2" xfId="23502"/>
    <cellStyle name="Normal 5 5 2 3 3 4 2 2" xfId="52237"/>
    <cellStyle name="Normal 5 5 2 3 3 4 3" xfId="37913"/>
    <cellStyle name="Normal 5 5 2 3 3 5" xfId="16339"/>
    <cellStyle name="Normal 5 5 2 3 3 5 2" xfId="45075"/>
    <cellStyle name="Normal 5 5 2 3 3 6" xfId="30751"/>
    <cellStyle name="Normal 5 5 2 3 4" xfId="2681"/>
    <cellStyle name="Normal 5 5 2 3 4 2" xfId="6341"/>
    <cellStyle name="Normal 5 5 2 3 4 2 2" xfId="13601"/>
    <cellStyle name="Normal 5 5 2 3 4 2 2 2" xfId="27979"/>
    <cellStyle name="Normal 5 5 2 3 4 2 2 2 2" xfId="56713"/>
    <cellStyle name="Normal 5 5 2 3 4 2 2 3" xfId="42389"/>
    <cellStyle name="Normal 5 5 2 3 4 2 3" xfId="20816"/>
    <cellStyle name="Normal 5 5 2 3 4 2 3 2" xfId="49551"/>
    <cellStyle name="Normal 5 5 2 3 4 2 4" xfId="35227"/>
    <cellStyle name="Normal 5 5 2 3 4 3" xfId="10014"/>
    <cellStyle name="Normal 5 5 2 3 4 3 2" xfId="24397"/>
    <cellStyle name="Normal 5 5 2 3 4 3 2 2" xfId="53132"/>
    <cellStyle name="Normal 5 5 2 3 4 3 3" xfId="38808"/>
    <cellStyle name="Normal 5 5 2 3 4 4" xfId="17234"/>
    <cellStyle name="Normal 5 5 2 3 4 4 2" xfId="45970"/>
    <cellStyle name="Normal 5 5 2 3 4 5" xfId="31646"/>
    <cellStyle name="Normal 5 5 2 3 5" xfId="4545"/>
    <cellStyle name="Normal 5 5 2 3 5 2" xfId="11811"/>
    <cellStyle name="Normal 5 5 2 3 5 2 2" xfId="26189"/>
    <cellStyle name="Normal 5 5 2 3 5 2 2 2" xfId="54923"/>
    <cellStyle name="Normal 5 5 2 3 5 2 3" xfId="40599"/>
    <cellStyle name="Normal 5 5 2 3 5 3" xfId="19026"/>
    <cellStyle name="Normal 5 5 2 3 5 3 2" xfId="47761"/>
    <cellStyle name="Normal 5 5 2 3 5 4" xfId="33437"/>
    <cellStyle name="Normal 5 5 2 3 6" xfId="8218"/>
    <cellStyle name="Normal 5 5 2 3 6 2" xfId="22607"/>
    <cellStyle name="Normal 5 5 2 3 6 2 2" xfId="51342"/>
    <cellStyle name="Normal 5 5 2 3 6 3" xfId="37018"/>
    <cellStyle name="Normal 5 5 2 3 7" xfId="15444"/>
    <cellStyle name="Normal 5 5 2 3 7 2" xfId="44180"/>
    <cellStyle name="Normal 5 5 2 3 8" xfId="29856"/>
    <cellStyle name="Normal 5 5 2 4" xfId="1025"/>
    <cellStyle name="Normal 5 5 2 4 2" xfId="2008"/>
    <cellStyle name="Normal 5 5 2 4 2 2" xfId="3800"/>
    <cellStyle name="Normal 5 5 2 4 2 2 2" xfId="7459"/>
    <cellStyle name="Normal 5 5 2 4 2 2 2 2" xfId="14719"/>
    <cellStyle name="Normal 5 5 2 4 2 2 2 2 2" xfId="29097"/>
    <cellStyle name="Normal 5 5 2 4 2 2 2 2 2 2" xfId="57831"/>
    <cellStyle name="Normal 5 5 2 4 2 2 2 2 3" xfId="43507"/>
    <cellStyle name="Normal 5 5 2 4 2 2 2 3" xfId="21934"/>
    <cellStyle name="Normal 5 5 2 4 2 2 2 3 2" xfId="50669"/>
    <cellStyle name="Normal 5 5 2 4 2 2 2 4" xfId="36345"/>
    <cellStyle name="Normal 5 5 2 4 2 2 3" xfId="11132"/>
    <cellStyle name="Normal 5 5 2 4 2 2 3 2" xfId="25515"/>
    <cellStyle name="Normal 5 5 2 4 2 2 3 2 2" xfId="54250"/>
    <cellStyle name="Normal 5 5 2 4 2 2 3 3" xfId="39926"/>
    <cellStyle name="Normal 5 5 2 4 2 2 4" xfId="18352"/>
    <cellStyle name="Normal 5 5 2 4 2 2 4 2" xfId="47088"/>
    <cellStyle name="Normal 5 5 2 4 2 2 5" xfId="32764"/>
    <cellStyle name="Normal 5 5 2 4 2 3" xfId="5669"/>
    <cellStyle name="Normal 5 5 2 4 2 3 2" xfId="12929"/>
    <cellStyle name="Normal 5 5 2 4 2 3 2 2" xfId="27307"/>
    <cellStyle name="Normal 5 5 2 4 2 3 2 2 2" xfId="56041"/>
    <cellStyle name="Normal 5 5 2 4 2 3 2 3" xfId="41717"/>
    <cellStyle name="Normal 5 5 2 4 2 3 3" xfId="20144"/>
    <cellStyle name="Normal 5 5 2 4 2 3 3 2" xfId="48879"/>
    <cellStyle name="Normal 5 5 2 4 2 3 4" xfId="34555"/>
    <cellStyle name="Normal 5 5 2 4 2 4" xfId="9342"/>
    <cellStyle name="Normal 5 5 2 4 2 4 2" xfId="23725"/>
    <cellStyle name="Normal 5 5 2 4 2 4 2 2" xfId="52460"/>
    <cellStyle name="Normal 5 5 2 4 2 4 3" xfId="38136"/>
    <cellStyle name="Normal 5 5 2 4 2 5" xfId="16562"/>
    <cellStyle name="Normal 5 5 2 4 2 5 2" xfId="45298"/>
    <cellStyle name="Normal 5 5 2 4 2 6" xfId="30974"/>
    <cellStyle name="Normal 5 5 2 4 3" xfId="2904"/>
    <cellStyle name="Normal 5 5 2 4 3 2" xfId="6564"/>
    <cellStyle name="Normal 5 5 2 4 3 2 2" xfId="13824"/>
    <cellStyle name="Normal 5 5 2 4 3 2 2 2" xfId="28202"/>
    <cellStyle name="Normal 5 5 2 4 3 2 2 2 2" xfId="56936"/>
    <cellStyle name="Normal 5 5 2 4 3 2 2 3" xfId="42612"/>
    <cellStyle name="Normal 5 5 2 4 3 2 3" xfId="21039"/>
    <cellStyle name="Normal 5 5 2 4 3 2 3 2" xfId="49774"/>
    <cellStyle name="Normal 5 5 2 4 3 2 4" xfId="35450"/>
    <cellStyle name="Normal 5 5 2 4 3 3" xfId="10237"/>
    <cellStyle name="Normal 5 5 2 4 3 3 2" xfId="24620"/>
    <cellStyle name="Normal 5 5 2 4 3 3 2 2" xfId="53355"/>
    <cellStyle name="Normal 5 5 2 4 3 3 3" xfId="39031"/>
    <cellStyle name="Normal 5 5 2 4 3 4" xfId="17457"/>
    <cellStyle name="Normal 5 5 2 4 3 4 2" xfId="46193"/>
    <cellStyle name="Normal 5 5 2 4 3 5" xfId="31869"/>
    <cellStyle name="Normal 5 5 2 4 4" xfId="4769"/>
    <cellStyle name="Normal 5 5 2 4 4 2" xfId="12034"/>
    <cellStyle name="Normal 5 5 2 4 4 2 2" xfId="26412"/>
    <cellStyle name="Normal 5 5 2 4 4 2 2 2" xfId="55146"/>
    <cellStyle name="Normal 5 5 2 4 4 2 3" xfId="40822"/>
    <cellStyle name="Normal 5 5 2 4 4 3" xfId="19249"/>
    <cellStyle name="Normal 5 5 2 4 4 3 2" xfId="47984"/>
    <cellStyle name="Normal 5 5 2 4 4 4" xfId="33660"/>
    <cellStyle name="Normal 5 5 2 4 5" xfId="8441"/>
    <cellStyle name="Normal 5 5 2 4 5 2" xfId="22830"/>
    <cellStyle name="Normal 5 5 2 4 5 2 2" xfId="51565"/>
    <cellStyle name="Normal 5 5 2 4 5 3" xfId="37241"/>
    <cellStyle name="Normal 5 5 2 4 6" xfId="15667"/>
    <cellStyle name="Normal 5 5 2 4 6 2" xfId="44403"/>
    <cellStyle name="Normal 5 5 2 4 7" xfId="30079"/>
    <cellStyle name="Normal 5 5 2 5" xfId="1549"/>
    <cellStyle name="Normal 5 5 2 5 2" xfId="3353"/>
    <cellStyle name="Normal 5 5 2 5 2 2" xfId="7012"/>
    <cellStyle name="Normal 5 5 2 5 2 2 2" xfId="14272"/>
    <cellStyle name="Normal 5 5 2 5 2 2 2 2" xfId="28650"/>
    <cellStyle name="Normal 5 5 2 5 2 2 2 2 2" xfId="57384"/>
    <cellStyle name="Normal 5 5 2 5 2 2 2 3" xfId="43060"/>
    <cellStyle name="Normal 5 5 2 5 2 2 3" xfId="21487"/>
    <cellStyle name="Normal 5 5 2 5 2 2 3 2" xfId="50222"/>
    <cellStyle name="Normal 5 5 2 5 2 2 4" xfId="35898"/>
    <cellStyle name="Normal 5 5 2 5 2 3" xfId="10685"/>
    <cellStyle name="Normal 5 5 2 5 2 3 2" xfId="25068"/>
    <cellStyle name="Normal 5 5 2 5 2 3 2 2" xfId="53803"/>
    <cellStyle name="Normal 5 5 2 5 2 3 3" xfId="39479"/>
    <cellStyle name="Normal 5 5 2 5 2 4" xfId="17905"/>
    <cellStyle name="Normal 5 5 2 5 2 4 2" xfId="46641"/>
    <cellStyle name="Normal 5 5 2 5 2 5" xfId="32317"/>
    <cellStyle name="Normal 5 5 2 5 3" xfId="5222"/>
    <cellStyle name="Normal 5 5 2 5 3 2" xfId="12482"/>
    <cellStyle name="Normal 5 5 2 5 3 2 2" xfId="26860"/>
    <cellStyle name="Normal 5 5 2 5 3 2 2 2" xfId="55594"/>
    <cellStyle name="Normal 5 5 2 5 3 2 3" xfId="41270"/>
    <cellStyle name="Normal 5 5 2 5 3 3" xfId="19697"/>
    <cellStyle name="Normal 5 5 2 5 3 3 2" xfId="48432"/>
    <cellStyle name="Normal 5 5 2 5 3 4" xfId="34108"/>
    <cellStyle name="Normal 5 5 2 5 4" xfId="8895"/>
    <cellStyle name="Normal 5 5 2 5 4 2" xfId="23278"/>
    <cellStyle name="Normal 5 5 2 5 4 2 2" xfId="52013"/>
    <cellStyle name="Normal 5 5 2 5 4 3" xfId="37689"/>
    <cellStyle name="Normal 5 5 2 5 5" xfId="16115"/>
    <cellStyle name="Normal 5 5 2 5 5 2" xfId="44851"/>
    <cellStyle name="Normal 5 5 2 5 6" xfId="30527"/>
    <cellStyle name="Normal 5 5 2 6" xfId="2457"/>
    <cellStyle name="Normal 5 5 2 6 2" xfId="6117"/>
    <cellStyle name="Normal 5 5 2 6 2 2" xfId="13377"/>
    <cellStyle name="Normal 5 5 2 6 2 2 2" xfId="27755"/>
    <cellStyle name="Normal 5 5 2 6 2 2 2 2" xfId="56489"/>
    <cellStyle name="Normal 5 5 2 6 2 2 3" xfId="42165"/>
    <cellStyle name="Normal 5 5 2 6 2 3" xfId="20592"/>
    <cellStyle name="Normal 5 5 2 6 2 3 2" xfId="49327"/>
    <cellStyle name="Normal 5 5 2 6 2 4" xfId="35003"/>
    <cellStyle name="Normal 5 5 2 6 3" xfId="9790"/>
    <cellStyle name="Normal 5 5 2 6 3 2" xfId="24173"/>
    <cellStyle name="Normal 5 5 2 6 3 2 2" xfId="52908"/>
    <cellStyle name="Normal 5 5 2 6 3 3" xfId="38584"/>
    <cellStyle name="Normal 5 5 2 6 4" xfId="17010"/>
    <cellStyle name="Normal 5 5 2 6 4 2" xfId="45746"/>
    <cellStyle name="Normal 5 5 2 6 5" xfId="31422"/>
    <cellStyle name="Normal 5 5 2 7" xfId="4316"/>
    <cellStyle name="Normal 5 5 2 7 2" xfId="11586"/>
    <cellStyle name="Normal 5 5 2 7 2 2" xfId="25965"/>
    <cellStyle name="Normal 5 5 2 7 2 2 2" xfId="54699"/>
    <cellStyle name="Normal 5 5 2 7 2 3" xfId="40375"/>
    <cellStyle name="Normal 5 5 2 7 3" xfId="18802"/>
    <cellStyle name="Normal 5 5 2 7 3 2" xfId="47537"/>
    <cellStyle name="Normal 5 5 2 7 4" xfId="33213"/>
    <cellStyle name="Normal 5 5 2 8" xfId="7985"/>
    <cellStyle name="Normal 5 5 2 8 2" xfId="22383"/>
    <cellStyle name="Normal 5 5 2 8 2 2" xfId="51118"/>
    <cellStyle name="Normal 5 5 2 8 3" xfId="36794"/>
    <cellStyle name="Normal 5 5 2 9" xfId="15220"/>
    <cellStyle name="Normal 5 5 2 9 2" xfId="43956"/>
    <cellStyle name="Normal 5 5 3" xfId="581"/>
    <cellStyle name="Normal 5 5 3 2" xfId="858"/>
    <cellStyle name="Normal 5 5 3 2 2" xfId="1305"/>
    <cellStyle name="Normal 5 5 3 2 2 2" xfId="2288"/>
    <cellStyle name="Normal 5 5 3 2 2 2 2" xfId="4080"/>
    <cellStyle name="Normal 5 5 3 2 2 2 2 2" xfId="7739"/>
    <cellStyle name="Normal 5 5 3 2 2 2 2 2 2" xfId="14999"/>
    <cellStyle name="Normal 5 5 3 2 2 2 2 2 2 2" xfId="29377"/>
    <cellStyle name="Normal 5 5 3 2 2 2 2 2 2 2 2" xfId="58111"/>
    <cellStyle name="Normal 5 5 3 2 2 2 2 2 2 3" xfId="43787"/>
    <cellStyle name="Normal 5 5 3 2 2 2 2 2 3" xfId="22214"/>
    <cellStyle name="Normal 5 5 3 2 2 2 2 2 3 2" xfId="50949"/>
    <cellStyle name="Normal 5 5 3 2 2 2 2 2 4" xfId="36625"/>
    <cellStyle name="Normal 5 5 3 2 2 2 2 3" xfId="11412"/>
    <cellStyle name="Normal 5 5 3 2 2 2 2 3 2" xfId="25795"/>
    <cellStyle name="Normal 5 5 3 2 2 2 2 3 2 2" xfId="54530"/>
    <cellStyle name="Normal 5 5 3 2 2 2 2 3 3" xfId="40206"/>
    <cellStyle name="Normal 5 5 3 2 2 2 2 4" xfId="18632"/>
    <cellStyle name="Normal 5 5 3 2 2 2 2 4 2" xfId="47368"/>
    <cellStyle name="Normal 5 5 3 2 2 2 2 5" xfId="33044"/>
    <cellStyle name="Normal 5 5 3 2 2 2 3" xfId="5949"/>
    <cellStyle name="Normal 5 5 3 2 2 2 3 2" xfId="13209"/>
    <cellStyle name="Normal 5 5 3 2 2 2 3 2 2" xfId="27587"/>
    <cellStyle name="Normal 5 5 3 2 2 2 3 2 2 2" xfId="56321"/>
    <cellStyle name="Normal 5 5 3 2 2 2 3 2 3" xfId="41997"/>
    <cellStyle name="Normal 5 5 3 2 2 2 3 3" xfId="20424"/>
    <cellStyle name="Normal 5 5 3 2 2 2 3 3 2" xfId="49159"/>
    <cellStyle name="Normal 5 5 3 2 2 2 3 4" xfId="34835"/>
    <cellStyle name="Normal 5 5 3 2 2 2 4" xfId="9622"/>
    <cellStyle name="Normal 5 5 3 2 2 2 4 2" xfId="24005"/>
    <cellStyle name="Normal 5 5 3 2 2 2 4 2 2" xfId="52740"/>
    <cellStyle name="Normal 5 5 3 2 2 2 4 3" xfId="38416"/>
    <cellStyle name="Normal 5 5 3 2 2 2 5" xfId="16842"/>
    <cellStyle name="Normal 5 5 3 2 2 2 5 2" xfId="45578"/>
    <cellStyle name="Normal 5 5 3 2 2 2 6" xfId="31254"/>
    <cellStyle name="Normal 5 5 3 2 2 3" xfId="3184"/>
    <cellStyle name="Normal 5 5 3 2 2 3 2" xfId="6844"/>
    <cellStyle name="Normal 5 5 3 2 2 3 2 2" xfId="14104"/>
    <cellStyle name="Normal 5 5 3 2 2 3 2 2 2" xfId="28482"/>
    <cellStyle name="Normal 5 5 3 2 2 3 2 2 2 2" xfId="57216"/>
    <cellStyle name="Normal 5 5 3 2 2 3 2 2 3" xfId="42892"/>
    <cellStyle name="Normal 5 5 3 2 2 3 2 3" xfId="21319"/>
    <cellStyle name="Normal 5 5 3 2 2 3 2 3 2" xfId="50054"/>
    <cellStyle name="Normal 5 5 3 2 2 3 2 4" xfId="35730"/>
    <cellStyle name="Normal 5 5 3 2 2 3 3" xfId="10517"/>
    <cellStyle name="Normal 5 5 3 2 2 3 3 2" xfId="24900"/>
    <cellStyle name="Normal 5 5 3 2 2 3 3 2 2" xfId="53635"/>
    <cellStyle name="Normal 5 5 3 2 2 3 3 3" xfId="39311"/>
    <cellStyle name="Normal 5 5 3 2 2 3 4" xfId="17737"/>
    <cellStyle name="Normal 5 5 3 2 2 3 4 2" xfId="46473"/>
    <cellStyle name="Normal 5 5 3 2 2 3 5" xfId="32149"/>
    <cellStyle name="Normal 5 5 3 2 2 4" xfId="5049"/>
    <cellStyle name="Normal 5 5 3 2 2 4 2" xfId="12314"/>
    <cellStyle name="Normal 5 5 3 2 2 4 2 2" xfId="26692"/>
    <cellStyle name="Normal 5 5 3 2 2 4 2 2 2" xfId="55426"/>
    <cellStyle name="Normal 5 5 3 2 2 4 2 3" xfId="41102"/>
    <cellStyle name="Normal 5 5 3 2 2 4 3" xfId="19529"/>
    <cellStyle name="Normal 5 5 3 2 2 4 3 2" xfId="48264"/>
    <cellStyle name="Normal 5 5 3 2 2 4 4" xfId="33940"/>
    <cellStyle name="Normal 5 5 3 2 2 5" xfId="8721"/>
    <cellStyle name="Normal 5 5 3 2 2 5 2" xfId="23110"/>
    <cellStyle name="Normal 5 5 3 2 2 5 2 2" xfId="51845"/>
    <cellStyle name="Normal 5 5 3 2 2 5 3" xfId="37521"/>
    <cellStyle name="Normal 5 5 3 2 2 6" xfId="15947"/>
    <cellStyle name="Normal 5 5 3 2 2 6 2" xfId="44683"/>
    <cellStyle name="Normal 5 5 3 2 2 7" xfId="30359"/>
    <cellStyle name="Normal 5 5 3 2 3" xfId="1841"/>
    <cellStyle name="Normal 5 5 3 2 3 2" xfId="3633"/>
    <cellStyle name="Normal 5 5 3 2 3 2 2" xfId="7292"/>
    <cellStyle name="Normal 5 5 3 2 3 2 2 2" xfId="14552"/>
    <cellStyle name="Normal 5 5 3 2 3 2 2 2 2" xfId="28930"/>
    <cellStyle name="Normal 5 5 3 2 3 2 2 2 2 2" xfId="57664"/>
    <cellStyle name="Normal 5 5 3 2 3 2 2 2 3" xfId="43340"/>
    <cellStyle name="Normal 5 5 3 2 3 2 2 3" xfId="21767"/>
    <cellStyle name="Normal 5 5 3 2 3 2 2 3 2" xfId="50502"/>
    <cellStyle name="Normal 5 5 3 2 3 2 2 4" xfId="36178"/>
    <cellStyle name="Normal 5 5 3 2 3 2 3" xfId="10965"/>
    <cellStyle name="Normal 5 5 3 2 3 2 3 2" xfId="25348"/>
    <cellStyle name="Normal 5 5 3 2 3 2 3 2 2" xfId="54083"/>
    <cellStyle name="Normal 5 5 3 2 3 2 3 3" xfId="39759"/>
    <cellStyle name="Normal 5 5 3 2 3 2 4" xfId="18185"/>
    <cellStyle name="Normal 5 5 3 2 3 2 4 2" xfId="46921"/>
    <cellStyle name="Normal 5 5 3 2 3 2 5" xfId="32597"/>
    <cellStyle name="Normal 5 5 3 2 3 3" xfId="5502"/>
    <cellStyle name="Normal 5 5 3 2 3 3 2" xfId="12762"/>
    <cellStyle name="Normal 5 5 3 2 3 3 2 2" xfId="27140"/>
    <cellStyle name="Normal 5 5 3 2 3 3 2 2 2" xfId="55874"/>
    <cellStyle name="Normal 5 5 3 2 3 3 2 3" xfId="41550"/>
    <cellStyle name="Normal 5 5 3 2 3 3 3" xfId="19977"/>
    <cellStyle name="Normal 5 5 3 2 3 3 3 2" xfId="48712"/>
    <cellStyle name="Normal 5 5 3 2 3 3 4" xfId="34388"/>
    <cellStyle name="Normal 5 5 3 2 3 4" xfId="9175"/>
    <cellStyle name="Normal 5 5 3 2 3 4 2" xfId="23558"/>
    <cellStyle name="Normal 5 5 3 2 3 4 2 2" xfId="52293"/>
    <cellStyle name="Normal 5 5 3 2 3 4 3" xfId="37969"/>
    <cellStyle name="Normal 5 5 3 2 3 5" xfId="16395"/>
    <cellStyle name="Normal 5 5 3 2 3 5 2" xfId="45131"/>
    <cellStyle name="Normal 5 5 3 2 3 6" xfId="30807"/>
    <cellStyle name="Normal 5 5 3 2 4" xfId="2737"/>
    <cellStyle name="Normal 5 5 3 2 4 2" xfId="6397"/>
    <cellStyle name="Normal 5 5 3 2 4 2 2" xfId="13657"/>
    <cellStyle name="Normal 5 5 3 2 4 2 2 2" xfId="28035"/>
    <cellStyle name="Normal 5 5 3 2 4 2 2 2 2" xfId="56769"/>
    <cellStyle name="Normal 5 5 3 2 4 2 2 3" xfId="42445"/>
    <cellStyle name="Normal 5 5 3 2 4 2 3" xfId="20872"/>
    <cellStyle name="Normal 5 5 3 2 4 2 3 2" xfId="49607"/>
    <cellStyle name="Normal 5 5 3 2 4 2 4" xfId="35283"/>
    <cellStyle name="Normal 5 5 3 2 4 3" xfId="10070"/>
    <cellStyle name="Normal 5 5 3 2 4 3 2" xfId="24453"/>
    <cellStyle name="Normal 5 5 3 2 4 3 2 2" xfId="53188"/>
    <cellStyle name="Normal 5 5 3 2 4 3 3" xfId="38864"/>
    <cellStyle name="Normal 5 5 3 2 4 4" xfId="17290"/>
    <cellStyle name="Normal 5 5 3 2 4 4 2" xfId="46026"/>
    <cellStyle name="Normal 5 5 3 2 4 5" xfId="31702"/>
    <cellStyle name="Normal 5 5 3 2 5" xfId="4602"/>
    <cellStyle name="Normal 5 5 3 2 5 2" xfId="11867"/>
    <cellStyle name="Normal 5 5 3 2 5 2 2" xfId="26245"/>
    <cellStyle name="Normal 5 5 3 2 5 2 2 2" xfId="54979"/>
    <cellStyle name="Normal 5 5 3 2 5 2 3" xfId="40655"/>
    <cellStyle name="Normal 5 5 3 2 5 3" xfId="19082"/>
    <cellStyle name="Normal 5 5 3 2 5 3 2" xfId="47817"/>
    <cellStyle name="Normal 5 5 3 2 5 4" xfId="33493"/>
    <cellStyle name="Normal 5 5 3 2 6" xfId="8274"/>
    <cellStyle name="Normal 5 5 3 2 6 2" xfId="22663"/>
    <cellStyle name="Normal 5 5 3 2 6 2 2" xfId="51398"/>
    <cellStyle name="Normal 5 5 3 2 6 3" xfId="37074"/>
    <cellStyle name="Normal 5 5 3 2 7" xfId="15500"/>
    <cellStyle name="Normal 5 5 3 2 7 2" xfId="44236"/>
    <cellStyle name="Normal 5 5 3 2 8" xfId="29912"/>
    <cellStyle name="Normal 5 5 3 3" xfId="1081"/>
    <cellStyle name="Normal 5 5 3 3 2" xfId="2064"/>
    <cellStyle name="Normal 5 5 3 3 2 2" xfId="3856"/>
    <cellStyle name="Normal 5 5 3 3 2 2 2" xfId="7515"/>
    <cellStyle name="Normal 5 5 3 3 2 2 2 2" xfId="14775"/>
    <cellStyle name="Normal 5 5 3 3 2 2 2 2 2" xfId="29153"/>
    <cellStyle name="Normal 5 5 3 3 2 2 2 2 2 2" xfId="57887"/>
    <cellStyle name="Normal 5 5 3 3 2 2 2 2 3" xfId="43563"/>
    <cellStyle name="Normal 5 5 3 3 2 2 2 3" xfId="21990"/>
    <cellStyle name="Normal 5 5 3 3 2 2 2 3 2" xfId="50725"/>
    <cellStyle name="Normal 5 5 3 3 2 2 2 4" xfId="36401"/>
    <cellStyle name="Normal 5 5 3 3 2 2 3" xfId="11188"/>
    <cellStyle name="Normal 5 5 3 3 2 2 3 2" xfId="25571"/>
    <cellStyle name="Normal 5 5 3 3 2 2 3 2 2" xfId="54306"/>
    <cellStyle name="Normal 5 5 3 3 2 2 3 3" xfId="39982"/>
    <cellStyle name="Normal 5 5 3 3 2 2 4" xfId="18408"/>
    <cellStyle name="Normal 5 5 3 3 2 2 4 2" xfId="47144"/>
    <cellStyle name="Normal 5 5 3 3 2 2 5" xfId="32820"/>
    <cellStyle name="Normal 5 5 3 3 2 3" xfId="5725"/>
    <cellStyle name="Normal 5 5 3 3 2 3 2" xfId="12985"/>
    <cellStyle name="Normal 5 5 3 3 2 3 2 2" xfId="27363"/>
    <cellStyle name="Normal 5 5 3 3 2 3 2 2 2" xfId="56097"/>
    <cellStyle name="Normal 5 5 3 3 2 3 2 3" xfId="41773"/>
    <cellStyle name="Normal 5 5 3 3 2 3 3" xfId="20200"/>
    <cellStyle name="Normal 5 5 3 3 2 3 3 2" xfId="48935"/>
    <cellStyle name="Normal 5 5 3 3 2 3 4" xfId="34611"/>
    <cellStyle name="Normal 5 5 3 3 2 4" xfId="9398"/>
    <cellStyle name="Normal 5 5 3 3 2 4 2" xfId="23781"/>
    <cellStyle name="Normal 5 5 3 3 2 4 2 2" xfId="52516"/>
    <cellStyle name="Normal 5 5 3 3 2 4 3" xfId="38192"/>
    <cellStyle name="Normal 5 5 3 3 2 5" xfId="16618"/>
    <cellStyle name="Normal 5 5 3 3 2 5 2" xfId="45354"/>
    <cellStyle name="Normal 5 5 3 3 2 6" xfId="31030"/>
    <cellStyle name="Normal 5 5 3 3 3" xfId="2960"/>
    <cellStyle name="Normal 5 5 3 3 3 2" xfId="6620"/>
    <cellStyle name="Normal 5 5 3 3 3 2 2" xfId="13880"/>
    <cellStyle name="Normal 5 5 3 3 3 2 2 2" xfId="28258"/>
    <cellStyle name="Normal 5 5 3 3 3 2 2 2 2" xfId="56992"/>
    <cellStyle name="Normal 5 5 3 3 3 2 2 3" xfId="42668"/>
    <cellStyle name="Normal 5 5 3 3 3 2 3" xfId="21095"/>
    <cellStyle name="Normal 5 5 3 3 3 2 3 2" xfId="49830"/>
    <cellStyle name="Normal 5 5 3 3 3 2 4" xfId="35506"/>
    <cellStyle name="Normal 5 5 3 3 3 3" xfId="10293"/>
    <cellStyle name="Normal 5 5 3 3 3 3 2" xfId="24676"/>
    <cellStyle name="Normal 5 5 3 3 3 3 2 2" xfId="53411"/>
    <cellStyle name="Normal 5 5 3 3 3 3 3" xfId="39087"/>
    <cellStyle name="Normal 5 5 3 3 3 4" xfId="17513"/>
    <cellStyle name="Normal 5 5 3 3 3 4 2" xfId="46249"/>
    <cellStyle name="Normal 5 5 3 3 3 5" xfId="31925"/>
    <cellStyle name="Normal 5 5 3 3 4" xfId="4825"/>
    <cellStyle name="Normal 5 5 3 3 4 2" xfId="12090"/>
    <cellStyle name="Normal 5 5 3 3 4 2 2" xfId="26468"/>
    <cellStyle name="Normal 5 5 3 3 4 2 2 2" xfId="55202"/>
    <cellStyle name="Normal 5 5 3 3 4 2 3" xfId="40878"/>
    <cellStyle name="Normal 5 5 3 3 4 3" xfId="19305"/>
    <cellStyle name="Normal 5 5 3 3 4 3 2" xfId="48040"/>
    <cellStyle name="Normal 5 5 3 3 4 4" xfId="33716"/>
    <cellStyle name="Normal 5 5 3 3 5" xfId="8497"/>
    <cellStyle name="Normal 5 5 3 3 5 2" xfId="22886"/>
    <cellStyle name="Normal 5 5 3 3 5 2 2" xfId="51621"/>
    <cellStyle name="Normal 5 5 3 3 5 3" xfId="37297"/>
    <cellStyle name="Normal 5 5 3 3 6" xfId="15723"/>
    <cellStyle name="Normal 5 5 3 3 6 2" xfId="44459"/>
    <cellStyle name="Normal 5 5 3 3 7" xfId="30135"/>
    <cellStyle name="Normal 5 5 3 4" xfId="1613"/>
    <cellStyle name="Normal 5 5 3 4 2" xfId="3409"/>
    <cellStyle name="Normal 5 5 3 4 2 2" xfId="7068"/>
    <cellStyle name="Normal 5 5 3 4 2 2 2" xfId="14328"/>
    <cellStyle name="Normal 5 5 3 4 2 2 2 2" xfId="28706"/>
    <cellStyle name="Normal 5 5 3 4 2 2 2 2 2" xfId="57440"/>
    <cellStyle name="Normal 5 5 3 4 2 2 2 3" xfId="43116"/>
    <cellStyle name="Normal 5 5 3 4 2 2 3" xfId="21543"/>
    <cellStyle name="Normal 5 5 3 4 2 2 3 2" xfId="50278"/>
    <cellStyle name="Normal 5 5 3 4 2 2 4" xfId="35954"/>
    <cellStyle name="Normal 5 5 3 4 2 3" xfId="10741"/>
    <cellStyle name="Normal 5 5 3 4 2 3 2" xfId="25124"/>
    <cellStyle name="Normal 5 5 3 4 2 3 2 2" xfId="53859"/>
    <cellStyle name="Normal 5 5 3 4 2 3 3" xfId="39535"/>
    <cellStyle name="Normal 5 5 3 4 2 4" xfId="17961"/>
    <cellStyle name="Normal 5 5 3 4 2 4 2" xfId="46697"/>
    <cellStyle name="Normal 5 5 3 4 2 5" xfId="32373"/>
    <cellStyle name="Normal 5 5 3 4 3" xfId="5278"/>
    <cellStyle name="Normal 5 5 3 4 3 2" xfId="12538"/>
    <cellStyle name="Normal 5 5 3 4 3 2 2" xfId="26916"/>
    <cellStyle name="Normal 5 5 3 4 3 2 2 2" xfId="55650"/>
    <cellStyle name="Normal 5 5 3 4 3 2 3" xfId="41326"/>
    <cellStyle name="Normal 5 5 3 4 3 3" xfId="19753"/>
    <cellStyle name="Normal 5 5 3 4 3 3 2" xfId="48488"/>
    <cellStyle name="Normal 5 5 3 4 3 4" xfId="34164"/>
    <cellStyle name="Normal 5 5 3 4 4" xfId="8951"/>
    <cellStyle name="Normal 5 5 3 4 4 2" xfId="23334"/>
    <cellStyle name="Normal 5 5 3 4 4 2 2" xfId="52069"/>
    <cellStyle name="Normal 5 5 3 4 4 3" xfId="37745"/>
    <cellStyle name="Normal 5 5 3 4 5" xfId="16171"/>
    <cellStyle name="Normal 5 5 3 4 5 2" xfId="44907"/>
    <cellStyle name="Normal 5 5 3 4 6" xfId="30583"/>
    <cellStyle name="Normal 5 5 3 5" xfId="2513"/>
    <cellStyle name="Normal 5 5 3 5 2" xfId="6173"/>
    <cellStyle name="Normal 5 5 3 5 2 2" xfId="13433"/>
    <cellStyle name="Normal 5 5 3 5 2 2 2" xfId="27811"/>
    <cellStyle name="Normal 5 5 3 5 2 2 2 2" xfId="56545"/>
    <cellStyle name="Normal 5 5 3 5 2 2 3" xfId="42221"/>
    <cellStyle name="Normal 5 5 3 5 2 3" xfId="20648"/>
    <cellStyle name="Normal 5 5 3 5 2 3 2" xfId="49383"/>
    <cellStyle name="Normal 5 5 3 5 2 4" xfId="35059"/>
    <cellStyle name="Normal 5 5 3 5 3" xfId="9846"/>
    <cellStyle name="Normal 5 5 3 5 3 2" xfId="24229"/>
    <cellStyle name="Normal 5 5 3 5 3 2 2" xfId="52964"/>
    <cellStyle name="Normal 5 5 3 5 3 3" xfId="38640"/>
    <cellStyle name="Normal 5 5 3 5 4" xfId="17066"/>
    <cellStyle name="Normal 5 5 3 5 4 2" xfId="45802"/>
    <cellStyle name="Normal 5 5 3 5 5" xfId="31478"/>
    <cellStyle name="Normal 5 5 3 6" xfId="4376"/>
    <cellStyle name="Normal 5 5 3 6 2" xfId="11643"/>
    <cellStyle name="Normal 5 5 3 6 2 2" xfId="26021"/>
    <cellStyle name="Normal 5 5 3 6 2 2 2" xfId="54755"/>
    <cellStyle name="Normal 5 5 3 6 2 3" xfId="40431"/>
    <cellStyle name="Normal 5 5 3 6 3" xfId="18858"/>
    <cellStyle name="Normal 5 5 3 6 3 2" xfId="47593"/>
    <cellStyle name="Normal 5 5 3 6 4" xfId="33269"/>
    <cellStyle name="Normal 5 5 3 7" xfId="8047"/>
    <cellStyle name="Normal 5 5 3 7 2" xfId="22439"/>
    <cellStyle name="Normal 5 5 3 7 2 2" xfId="51174"/>
    <cellStyle name="Normal 5 5 3 7 3" xfId="36850"/>
    <cellStyle name="Normal 5 5 3 8" xfId="15276"/>
    <cellStyle name="Normal 5 5 3 8 2" xfId="44012"/>
    <cellStyle name="Normal 5 5 3 9" xfId="29688"/>
    <cellStyle name="Normal 5 5 4" xfId="743"/>
    <cellStyle name="Normal 5 5 4 2" xfId="1193"/>
    <cellStyle name="Normal 5 5 4 2 2" xfId="2176"/>
    <cellStyle name="Normal 5 5 4 2 2 2" xfId="3968"/>
    <cellStyle name="Normal 5 5 4 2 2 2 2" xfId="7627"/>
    <cellStyle name="Normal 5 5 4 2 2 2 2 2" xfId="14887"/>
    <cellStyle name="Normal 5 5 4 2 2 2 2 2 2" xfId="29265"/>
    <cellStyle name="Normal 5 5 4 2 2 2 2 2 2 2" xfId="57999"/>
    <cellStyle name="Normal 5 5 4 2 2 2 2 2 3" xfId="43675"/>
    <cellStyle name="Normal 5 5 4 2 2 2 2 3" xfId="22102"/>
    <cellStyle name="Normal 5 5 4 2 2 2 2 3 2" xfId="50837"/>
    <cellStyle name="Normal 5 5 4 2 2 2 2 4" xfId="36513"/>
    <cellStyle name="Normal 5 5 4 2 2 2 3" xfId="11300"/>
    <cellStyle name="Normal 5 5 4 2 2 2 3 2" xfId="25683"/>
    <cellStyle name="Normal 5 5 4 2 2 2 3 2 2" xfId="54418"/>
    <cellStyle name="Normal 5 5 4 2 2 2 3 3" xfId="40094"/>
    <cellStyle name="Normal 5 5 4 2 2 2 4" xfId="18520"/>
    <cellStyle name="Normal 5 5 4 2 2 2 4 2" xfId="47256"/>
    <cellStyle name="Normal 5 5 4 2 2 2 5" xfId="32932"/>
    <cellStyle name="Normal 5 5 4 2 2 3" xfId="5837"/>
    <cellStyle name="Normal 5 5 4 2 2 3 2" xfId="13097"/>
    <cellStyle name="Normal 5 5 4 2 2 3 2 2" xfId="27475"/>
    <cellStyle name="Normal 5 5 4 2 2 3 2 2 2" xfId="56209"/>
    <cellStyle name="Normal 5 5 4 2 2 3 2 3" xfId="41885"/>
    <cellStyle name="Normal 5 5 4 2 2 3 3" xfId="20312"/>
    <cellStyle name="Normal 5 5 4 2 2 3 3 2" xfId="49047"/>
    <cellStyle name="Normal 5 5 4 2 2 3 4" xfId="34723"/>
    <cellStyle name="Normal 5 5 4 2 2 4" xfId="9510"/>
    <cellStyle name="Normal 5 5 4 2 2 4 2" xfId="23893"/>
    <cellStyle name="Normal 5 5 4 2 2 4 2 2" xfId="52628"/>
    <cellStyle name="Normal 5 5 4 2 2 4 3" xfId="38304"/>
    <cellStyle name="Normal 5 5 4 2 2 5" xfId="16730"/>
    <cellStyle name="Normal 5 5 4 2 2 5 2" xfId="45466"/>
    <cellStyle name="Normal 5 5 4 2 2 6" xfId="31142"/>
    <cellStyle name="Normal 5 5 4 2 3" xfId="3072"/>
    <cellStyle name="Normal 5 5 4 2 3 2" xfId="6732"/>
    <cellStyle name="Normal 5 5 4 2 3 2 2" xfId="13992"/>
    <cellStyle name="Normal 5 5 4 2 3 2 2 2" xfId="28370"/>
    <cellStyle name="Normal 5 5 4 2 3 2 2 2 2" xfId="57104"/>
    <cellStyle name="Normal 5 5 4 2 3 2 2 3" xfId="42780"/>
    <cellStyle name="Normal 5 5 4 2 3 2 3" xfId="21207"/>
    <cellStyle name="Normal 5 5 4 2 3 2 3 2" xfId="49942"/>
    <cellStyle name="Normal 5 5 4 2 3 2 4" xfId="35618"/>
    <cellStyle name="Normal 5 5 4 2 3 3" xfId="10405"/>
    <cellStyle name="Normal 5 5 4 2 3 3 2" xfId="24788"/>
    <cellStyle name="Normal 5 5 4 2 3 3 2 2" xfId="53523"/>
    <cellStyle name="Normal 5 5 4 2 3 3 3" xfId="39199"/>
    <cellStyle name="Normal 5 5 4 2 3 4" xfId="17625"/>
    <cellStyle name="Normal 5 5 4 2 3 4 2" xfId="46361"/>
    <cellStyle name="Normal 5 5 4 2 3 5" xfId="32037"/>
    <cellStyle name="Normal 5 5 4 2 4" xfId="4937"/>
    <cellStyle name="Normal 5 5 4 2 4 2" xfId="12202"/>
    <cellStyle name="Normal 5 5 4 2 4 2 2" xfId="26580"/>
    <cellStyle name="Normal 5 5 4 2 4 2 2 2" xfId="55314"/>
    <cellStyle name="Normal 5 5 4 2 4 2 3" xfId="40990"/>
    <cellStyle name="Normal 5 5 4 2 4 3" xfId="19417"/>
    <cellStyle name="Normal 5 5 4 2 4 3 2" xfId="48152"/>
    <cellStyle name="Normal 5 5 4 2 4 4" xfId="33828"/>
    <cellStyle name="Normal 5 5 4 2 5" xfId="8609"/>
    <cellStyle name="Normal 5 5 4 2 5 2" xfId="22998"/>
    <cellStyle name="Normal 5 5 4 2 5 2 2" xfId="51733"/>
    <cellStyle name="Normal 5 5 4 2 5 3" xfId="37409"/>
    <cellStyle name="Normal 5 5 4 2 6" xfId="15835"/>
    <cellStyle name="Normal 5 5 4 2 6 2" xfId="44571"/>
    <cellStyle name="Normal 5 5 4 2 7" xfId="30247"/>
    <cellStyle name="Normal 5 5 4 3" xfId="1729"/>
    <cellStyle name="Normal 5 5 4 3 2" xfId="3521"/>
    <cellStyle name="Normal 5 5 4 3 2 2" xfId="7180"/>
    <cellStyle name="Normal 5 5 4 3 2 2 2" xfId="14440"/>
    <cellStyle name="Normal 5 5 4 3 2 2 2 2" xfId="28818"/>
    <cellStyle name="Normal 5 5 4 3 2 2 2 2 2" xfId="57552"/>
    <cellStyle name="Normal 5 5 4 3 2 2 2 3" xfId="43228"/>
    <cellStyle name="Normal 5 5 4 3 2 2 3" xfId="21655"/>
    <cellStyle name="Normal 5 5 4 3 2 2 3 2" xfId="50390"/>
    <cellStyle name="Normal 5 5 4 3 2 2 4" xfId="36066"/>
    <cellStyle name="Normal 5 5 4 3 2 3" xfId="10853"/>
    <cellStyle name="Normal 5 5 4 3 2 3 2" xfId="25236"/>
    <cellStyle name="Normal 5 5 4 3 2 3 2 2" xfId="53971"/>
    <cellStyle name="Normal 5 5 4 3 2 3 3" xfId="39647"/>
    <cellStyle name="Normal 5 5 4 3 2 4" xfId="18073"/>
    <cellStyle name="Normal 5 5 4 3 2 4 2" xfId="46809"/>
    <cellStyle name="Normal 5 5 4 3 2 5" xfId="32485"/>
    <cellStyle name="Normal 5 5 4 3 3" xfId="5390"/>
    <cellStyle name="Normal 5 5 4 3 3 2" xfId="12650"/>
    <cellStyle name="Normal 5 5 4 3 3 2 2" xfId="27028"/>
    <cellStyle name="Normal 5 5 4 3 3 2 2 2" xfId="55762"/>
    <cellStyle name="Normal 5 5 4 3 3 2 3" xfId="41438"/>
    <cellStyle name="Normal 5 5 4 3 3 3" xfId="19865"/>
    <cellStyle name="Normal 5 5 4 3 3 3 2" xfId="48600"/>
    <cellStyle name="Normal 5 5 4 3 3 4" xfId="34276"/>
    <cellStyle name="Normal 5 5 4 3 4" xfId="9063"/>
    <cellStyle name="Normal 5 5 4 3 4 2" xfId="23446"/>
    <cellStyle name="Normal 5 5 4 3 4 2 2" xfId="52181"/>
    <cellStyle name="Normal 5 5 4 3 4 3" xfId="37857"/>
    <cellStyle name="Normal 5 5 4 3 5" xfId="16283"/>
    <cellStyle name="Normal 5 5 4 3 5 2" xfId="45019"/>
    <cellStyle name="Normal 5 5 4 3 6" xfId="30695"/>
    <cellStyle name="Normal 5 5 4 4" xfId="2625"/>
    <cellStyle name="Normal 5 5 4 4 2" xfId="6285"/>
    <cellStyle name="Normal 5 5 4 4 2 2" xfId="13545"/>
    <cellStyle name="Normal 5 5 4 4 2 2 2" xfId="27923"/>
    <cellStyle name="Normal 5 5 4 4 2 2 2 2" xfId="56657"/>
    <cellStyle name="Normal 5 5 4 4 2 2 3" xfId="42333"/>
    <cellStyle name="Normal 5 5 4 4 2 3" xfId="20760"/>
    <cellStyle name="Normal 5 5 4 4 2 3 2" xfId="49495"/>
    <cellStyle name="Normal 5 5 4 4 2 4" xfId="35171"/>
    <cellStyle name="Normal 5 5 4 4 3" xfId="9958"/>
    <cellStyle name="Normal 5 5 4 4 3 2" xfId="24341"/>
    <cellStyle name="Normal 5 5 4 4 3 2 2" xfId="53076"/>
    <cellStyle name="Normal 5 5 4 4 3 3" xfId="38752"/>
    <cellStyle name="Normal 5 5 4 4 4" xfId="17178"/>
    <cellStyle name="Normal 5 5 4 4 4 2" xfId="45914"/>
    <cellStyle name="Normal 5 5 4 4 5" xfId="31590"/>
    <cellStyle name="Normal 5 5 4 5" xfId="4489"/>
    <cellStyle name="Normal 5 5 4 5 2" xfId="11755"/>
    <cellStyle name="Normal 5 5 4 5 2 2" xfId="26133"/>
    <cellStyle name="Normal 5 5 4 5 2 2 2" xfId="54867"/>
    <cellStyle name="Normal 5 5 4 5 2 3" xfId="40543"/>
    <cellStyle name="Normal 5 5 4 5 3" xfId="18970"/>
    <cellStyle name="Normal 5 5 4 5 3 2" xfId="47705"/>
    <cellStyle name="Normal 5 5 4 5 4" xfId="33381"/>
    <cellStyle name="Normal 5 5 4 6" xfId="8162"/>
    <cellStyle name="Normal 5 5 4 6 2" xfId="22551"/>
    <cellStyle name="Normal 5 5 4 6 2 2" xfId="51286"/>
    <cellStyle name="Normal 5 5 4 6 3" xfId="36962"/>
    <cellStyle name="Normal 5 5 4 7" xfId="15388"/>
    <cellStyle name="Normal 5 5 4 7 2" xfId="44124"/>
    <cellStyle name="Normal 5 5 4 8" xfId="29800"/>
    <cellStyle name="Normal 5 5 5" xfId="969"/>
    <cellStyle name="Normal 5 5 5 2" xfId="1952"/>
    <cellStyle name="Normal 5 5 5 2 2" xfId="3744"/>
    <cellStyle name="Normal 5 5 5 2 2 2" xfId="7403"/>
    <cellStyle name="Normal 5 5 5 2 2 2 2" xfId="14663"/>
    <cellStyle name="Normal 5 5 5 2 2 2 2 2" xfId="29041"/>
    <cellStyle name="Normal 5 5 5 2 2 2 2 2 2" xfId="57775"/>
    <cellStyle name="Normal 5 5 5 2 2 2 2 3" xfId="43451"/>
    <cellStyle name="Normal 5 5 5 2 2 2 3" xfId="21878"/>
    <cellStyle name="Normal 5 5 5 2 2 2 3 2" xfId="50613"/>
    <cellStyle name="Normal 5 5 5 2 2 2 4" xfId="36289"/>
    <cellStyle name="Normal 5 5 5 2 2 3" xfId="11076"/>
    <cellStyle name="Normal 5 5 5 2 2 3 2" xfId="25459"/>
    <cellStyle name="Normal 5 5 5 2 2 3 2 2" xfId="54194"/>
    <cellStyle name="Normal 5 5 5 2 2 3 3" xfId="39870"/>
    <cellStyle name="Normal 5 5 5 2 2 4" xfId="18296"/>
    <cellStyle name="Normal 5 5 5 2 2 4 2" xfId="47032"/>
    <cellStyle name="Normal 5 5 5 2 2 5" xfId="32708"/>
    <cellStyle name="Normal 5 5 5 2 3" xfId="5613"/>
    <cellStyle name="Normal 5 5 5 2 3 2" xfId="12873"/>
    <cellStyle name="Normal 5 5 5 2 3 2 2" xfId="27251"/>
    <cellStyle name="Normal 5 5 5 2 3 2 2 2" xfId="55985"/>
    <cellStyle name="Normal 5 5 5 2 3 2 3" xfId="41661"/>
    <cellStyle name="Normal 5 5 5 2 3 3" xfId="20088"/>
    <cellStyle name="Normal 5 5 5 2 3 3 2" xfId="48823"/>
    <cellStyle name="Normal 5 5 5 2 3 4" xfId="34499"/>
    <cellStyle name="Normal 5 5 5 2 4" xfId="9286"/>
    <cellStyle name="Normal 5 5 5 2 4 2" xfId="23669"/>
    <cellStyle name="Normal 5 5 5 2 4 2 2" xfId="52404"/>
    <cellStyle name="Normal 5 5 5 2 4 3" xfId="38080"/>
    <cellStyle name="Normal 5 5 5 2 5" xfId="16506"/>
    <cellStyle name="Normal 5 5 5 2 5 2" xfId="45242"/>
    <cellStyle name="Normal 5 5 5 2 6" xfId="30918"/>
    <cellStyle name="Normal 5 5 5 3" xfId="2848"/>
    <cellStyle name="Normal 5 5 5 3 2" xfId="6508"/>
    <cellStyle name="Normal 5 5 5 3 2 2" xfId="13768"/>
    <cellStyle name="Normal 5 5 5 3 2 2 2" xfId="28146"/>
    <cellStyle name="Normal 5 5 5 3 2 2 2 2" xfId="56880"/>
    <cellStyle name="Normal 5 5 5 3 2 2 3" xfId="42556"/>
    <cellStyle name="Normal 5 5 5 3 2 3" xfId="20983"/>
    <cellStyle name="Normal 5 5 5 3 2 3 2" xfId="49718"/>
    <cellStyle name="Normal 5 5 5 3 2 4" xfId="35394"/>
    <cellStyle name="Normal 5 5 5 3 3" xfId="10181"/>
    <cellStyle name="Normal 5 5 5 3 3 2" xfId="24564"/>
    <cellStyle name="Normal 5 5 5 3 3 2 2" xfId="53299"/>
    <cellStyle name="Normal 5 5 5 3 3 3" xfId="38975"/>
    <cellStyle name="Normal 5 5 5 3 4" xfId="17401"/>
    <cellStyle name="Normal 5 5 5 3 4 2" xfId="46137"/>
    <cellStyle name="Normal 5 5 5 3 5" xfId="31813"/>
    <cellStyle name="Normal 5 5 5 4" xfId="4713"/>
    <cellStyle name="Normal 5 5 5 4 2" xfId="11978"/>
    <cellStyle name="Normal 5 5 5 4 2 2" xfId="26356"/>
    <cellStyle name="Normal 5 5 5 4 2 2 2" xfId="55090"/>
    <cellStyle name="Normal 5 5 5 4 2 3" xfId="40766"/>
    <cellStyle name="Normal 5 5 5 4 3" xfId="19193"/>
    <cellStyle name="Normal 5 5 5 4 3 2" xfId="47928"/>
    <cellStyle name="Normal 5 5 5 4 4" xfId="33604"/>
    <cellStyle name="Normal 5 5 5 5" xfId="8385"/>
    <cellStyle name="Normal 5 5 5 5 2" xfId="22774"/>
    <cellStyle name="Normal 5 5 5 5 2 2" xfId="51509"/>
    <cellStyle name="Normal 5 5 5 5 3" xfId="37185"/>
    <cellStyle name="Normal 5 5 5 6" xfId="15611"/>
    <cellStyle name="Normal 5 5 5 6 2" xfId="44347"/>
    <cellStyle name="Normal 5 5 5 7" xfId="30023"/>
    <cellStyle name="Normal 5 5 6" xfId="1488"/>
    <cellStyle name="Normal 5 5 6 2" xfId="3297"/>
    <cellStyle name="Normal 5 5 6 2 2" xfId="6956"/>
    <cellStyle name="Normal 5 5 6 2 2 2" xfId="14216"/>
    <cellStyle name="Normal 5 5 6 2 2 2 2" xfId="28594"/>
    <cellStyle name="Normal 5 5 6 2 2 2 2 2" xfId="57328"/>
    <cellStyle name="Normal 5 5 6 2 2 2 3" xfId="43004"/>
    <cellStyle name="Normal 5 5 6 2 2 3" xfId="21431"/>
    <cellStyle name="Normal 5 5 6 2 2 3 2" xfId="50166"/>
    <cellStyle name="Normal 5 5 6 2 2 4" xfId="35842"/>
    <cellStyle name="Normal 5 5 6 2 3" xfId="10629"/>
    <cellStyle name="Normal 5 5 6 2 3 2" xfId="25012"/>
    <cellStyle name="Normal 5 5 6 2 3 2 2" xfId="53747"/>
    <cellStyle name="Normal 5 5 6 2 3 3" xfId="39423"/>
    <cellStyle name="Normal 5 5 6 2 4" xfId="17849"/>
    <cellStyle name="Normal 5 5 6 2 4 2" xfId="46585"/>
    <cellStyle name="Normal 5 5 6 2 5" xfId="32261"/>
    <cellStyle name="Normal 5 5 6 3" xfId="5165"/>
    <cellStyle name="Normal 5 5 6 3 2" xfId="12426"/>
    <cellStyle name="Normal 5 5 6 3 2 2" xfId="26804"/>
    <cellStyle name="Normal 5 5 6 3 2 2 2" xfId="55538"/>
    <cellStyle name="Normal 5 5 6 3 2 3" xfId="41214"/>
    <cellStyle name="Normal 5 5 6 3 3" xfId="19641"/>
    <cellStyle name="Normal 5 5 6 3 3 2" xfId="48376"/>
    <cellStyle name="Normal 5 5 6 3 4" xfId="34052"/>
    <cellStyle name="Normal 5 5 6 4" xfId="8839"/>
    <cellStyle name="Normal 5 5 6 4 2" xfId="23222"/>
    <cellStyle name="Normal 5 5 6 4 2 2" xfId="51957"/>
    <cellStyle name="Normal 5 5 6 4 3" xfId="37633"/>
    <cellStyle name="Normal 5 5 6 5" xfId="16059"/>
    <cellStyle name="Normal 5 5 6 5 2" xfId="44795"/>
    <cellStyle name="Normal 5 5 6 6" xfId="30471"/>
    <cellStyle name="Normal 5 5 7" xfId="2401"/>
    <cellStyle name="Normal 5 5 7 2" xfId="6061"/>
    <cellStyle name="Normal 5 5 7 2 2" xfId="13321"/>
    <cellStyle name="Normal 5 5 7 2 2 2" xfId="27699"/>
    <cellStyle name="Normal 5 5 7 2 2 2 2" xfId="56433"/>
    <cellStyle name="Normal 5 5 7 2 2 3" xfId="42109"/>
    <cellStyle name="Normal 5 5 7 2 3" xfId="20536"/>
    <cellStyle name="Normal 5 5 7 2 3 2" xfId="49271"/>
    <cellStyle name="Normal 5 5 7 2 4" xfId="34947"/>
    <cellStyle name="Normal 5 5 7 3" xfId="9734"/>
    <cellStyle name="Normal 5 5 7 3 2" xfId="24117"/>
    <cellStyle name="Normal 5 5 7 3 2 2" xfId="52852"/>
    <cellStyle name="Normal 5 5 7 3 3" xfId="38528"/>
    <cellStyle name="Normal 5 5 7 4" xfId="16954"/>
    <cellStyle name="Normal 5 5 7 4 2" xfId="45690"/>
    <cellStyle name="Normal 5 5 7 5" xfId="31366"/>
    <cellStyle name="Normal 5 5 8" xfId="4258"/>
    <cellStyle name="Normal 5 5 8 2" xfId="11530"/>
    <cellStyle name="Normal 5 5 8 2 2" xfId="25909"/>
    <cellStyle name="Normal 5 5 8 2 2 2" xfId="54643"/>
    <cellStyle name="Normal 5 5 8 2 3" xfId="40319"/>
    <cellStyle name="Normal 5 5 8 3" xfId="18746"/>
    <cellStyle name="Normal 5 5 8 3 2" xfId="47481"/>
    <cellStyle name="Normal 5 5 8 4" xfId="33157"/>
    <cellStyle name="Normal 5 5 9" xfId="7926"/>
    <cellStyle name="Normal 5 5 9 2" xfId="22327"/>
    <cellStyle name="Normal 5 5 9 2 2" xfId="51062"/>
    <cellStyle name="Normal 5 5 9 3" xfId="36738"/>
    <cellStyle name="Normal 5 6" xfId="414"/>
    <cellStyle name="Normal 5 6 10" xfId="29604"/>
    <cellStyle name="Normal 5 6 2" xfId="614"/>
    <cellStyle name="Normal 5 6 2 2" xfId="886"/>
    <cellStyle name="Normal 5 6 2 2 2" xfId="1333"/>
    <cellStyle name="Normal 5 6 2 2 2 2" xfId="2316"/>
    <cellStyle name="Normal 5 6 2 2 2 2 2" xfId="4108"/>
    <cellStyle name="Normal 5 6 2 2 2 2 2 2" xfId="7767"/>
    <cellStyle name="Normal 5 6 2 2 2 2 2 2 2" xfId="15027"/>
    <cellStyle name="Normal 5 6 2 2 2 2 2 2 2 2" xfId="29405"/>
    <cellStyle name="Normal 5 6 2 2 2 2 2 2 2 2 2" xfId="58139"/>
    <cellStyle name="Normal 5 6 2 2 2 2 2 2 2 3" xfId="43815"/>
    <cellStyle name="Normal 5 6 2 2 2 2 2 2 3" xfId="22242"/>
    <cellStyle name="Normal 5 6 2 2 2 2 2 2 3 2" xfId="50977"/>
    <cellStyle name="Normal 5 6 2 2 2 2 2 2 4" xfId="36653"/>
    <cellStyle name="Normal 5 6 2 2 2 2 2 3" xfId="11440"/>
    <cellStyle name="Normal 5 6 2 2 2 2 2 3 2" xfId="25823"/>
    <cellStyle name="Normal 5 6 2 2 2 2 2 3 2 2" xfId="54558"/>
    <cellStyle name="Normal 5 6 2 2 2 2 2 3 3" xfId="40234"/>
    <cellStyle name="Normal 5 6 2 2 2 2 2 4" xfId="18660"/>
    <cellStyle name="Normal 5 6 2 2 2 2 2 4 2" xfId="47396"/>
    <cellStyle name="Normal 5 6 2 2 2 2 2 5" xfId="33072"/>
    <cellStyle name="Normal 5 6 2 2 2 2 3" xfId="5977"/>
    <cellStyle name="Normal 5 6 2 2 2 2 3 2" xfId="13237"/>
    <cellStyle name="Normal 5 6 2 2 2 2 3 2 2" xfId="27615"/>
    <cellStyle name="Normal 5 6 2 2 2 2 3 2 2 2" xfId="56349"/>
    <cellStyle name="Normal 5 6 2 2 2 2 3 2 3" xfId="42025"/>
    <cellStyle name="Normal 5 6 2 2 2 2 3 3" xfId="20452"/>
    <cellStyle name="Normal 5 6 2 2 2 2 3 3 2" xfId="49187"/>
    <cellStyle name="Normal 5 6 2 2 2 2 3 4" xfId="34863"/>
    <cellStyle name="Normal 5 6 2 2 2 2 4" xfId="9650"/>
    <cellStyle name="Normal 5 6 2 2 2 2 4 2" xfId="24033"/>
    <cellStyle name="Normal 5 6 2 2 2 2 4 2 2" xfId="52768"/>
    <cellStyle name="Normal 5 6 2 2 2 2 4 3" xfId="38444"/>
    <cellStyle name="Normal 5 6 2 2 2 2 5" xfId="16870"/>
    <cellStyle name="Normal 5 6 2 2 2 2 5 2" xfId="45606"/>
    <cellStyle name="Normal 5 6 2 2 2 2 6" xfId="31282"/>
    <cellStyle name="Normal 5 6 2 2 2 3" xfId="3212"/>
    <cellStyle name="Normal 5 6 2 2 2 3 2" xfId="6872"/>
    <cellStyle name="Normal 5 6 2 2 2 3 2 2" xfId="14132"/>
    <cellStyle name="Normal 5 6 2 2 2 3 2 2 2" xfId="28510"/>
    <cellStyle name="Normal 5 6 2 2 2 3 2 2 2 2" xfId="57244"/>
    <cellStyle name="Normal 5 6 2 2 2 3 2 2 3" xfId="42920"/>
    <cellStyle name="Normal 5 6 2 2 2 3 2 3" xfId="21347"/>
    <cellStyle name="Normal 5 6 2 2 2 3 2 3 2" xfId="50082"/>
    <cellStyle name="Normal 5 6 2 2 2 3 2 4" xfId="35758"/>
    <cellStyle name="Normal 5 6 2 2 2 3 3" xfId="10545"/>
    <cellStyle name="Normal 5 6 2 2 2 3 3 2" xfId="24928"/>
    <cellStyle name="Normal 5 6 2 2 2 3 3 2 2" xfId="53663"/>
    <cellStyle name="Normal 5 6 2 2 2 3 3 3" xfId="39339"/>
    <cellStyle name="Normal 5 6 2 2 2 3 4" xfId="17765"/>
    <cellStyle name="Normal 5 6 2 2 2 3 4 2" xfId="46501"/>
    <cellStyle name="Normal 5 6 2 2 2 3 5" xfId="32177"/>
    <cellStyle name="Normal 5 6 2 2 2 4" xfId="5077"/>
    <cellStyle name="Normal 5 6 2 2 2 4 2" xfId="12342"/>
    <cellStyle name="Normal 5 6 2 2 2 4 2 2" xfId="26720"/>
    <cellStyle name="Normal 5 6 2 2 2 4 2 2 2" xfId="55454"/>
    <cellStyle name="Normal 5 6 2 2 2 4 2 3" xfId="41130"/>
    <cellStyle name="Normal 5 6 2 2 2 4 3" xfId="19557"/>
    <cellStyle name="Normal 5 6 2 2 2 4 3 2" xfId="48292"/>
    <cellStyle name="Normal 5 6 2 2 2 4 4" xfId="33968"/>
    <cellStyle name="Normal 5 6 2 2 2 5" xfId="8749"/>
    <cellStyle name="Normal 5 6 2 2 2 5 2" xfId="23138"/>
    <cellStyle name="Normal 5 6 2 2 2 5 2 2" xfId="51873"/>
    <cellStyle name="Normal 5 6 2 2 2 5 3" xfId="37549"/>
    <cellStyle name="Normal 5 6 2 2 2 6" xfId="15975"/>
    <cellStyle name="Normal 5 6 2 2 2 6 2" xfId="44711"/>
    <cellStyle name="Normal 5 6 2 2 2 7" xfId="30387"/>
    <cellStyle name="Normal 5 6 2 2 3" xfId="1869"/>
    <cellStyle name="Normal 5 6 2 2 3 2" xfId="3661"/>
    <cellStyle name="Normal 5 6 2 2 3 2 2" xfId="7320"/>
    <cellStyle name="Normal 5 6 2 2 3 2 2 2" xfId="14580"/>
    <cellStyle name="Normal 5 6 2 2 3 2 2 2 2" xfId="28958"/>
    <cellStyle name="Normal 5 6 2 2 3 2 2 2 2 2" xfId="57692"/>
    <cellStyle name="Normal 5 6 2 2 3 2 2 2 3" xfId="43368"/>
    <cellStyle name="Normal 5 6 2 2 3 2 2 3" xfId="21795"/>
    <cellStyle name="Normal 5 6 2 2 3 2 2 3 2" xfId="50530"/>
    <cellStyle name="Normal 5 6 2 2 3 2 2 4" xfId="36206"/>
    <cellStyle name="Normal 5 6 2 2 3 2 3" xfId="10993"/>
    <cellStyle name="Normal 5 6 2 2 3 2 3 2" xfId="25376"/>
    <cellStyle name="Normal 5 6 2 2 3 2 3 2 2" xfId="54111"/>
    <cellStyle name="Normal 5 6 2 2 3 2 3 3" xfId="39787"/>
    <cellStyle name="Normal 5 6 2 2 3 2 4" xfId="18213"/>
    <cellStyle name="Normal 5 6 2 2 3 2 4 2" xfId="46949"/>
    <cellStyle name="Normal 5 6 2 2 3 2 5" xfId="32625"/>
    <cellStyle name="Normal 5 6 2 2 3 3" xfId="5530"/>
    <cellStyle name="Normal 5 6 2 2 3 3 2" xfId="12790"/>
    <cellStyle name="Normal 5 6 2 2 3 3 2 2" xfId="27168"/>
    <cellStyle name="Normal 5 6 2 2 3 3 2 2 2" xfId="55902"/>
    <cellStyle name="Normal 5 6 2 2 3 3 2 3" xfId="41578"/>
    <cellStyle name="Normal 5 6 2 2 3 3 3" xfId="20005"/>
    <cellStyle name="Normal 5 6 2 2 3 3 3 2" xfId="48740"/>
    <cellStyle name="Normal 5 6 2 2 3 3 4" xfId="34416"/>
    <cellStyle name="Normal 5 6 2 2 3 4" xfId="9203"/>
    <cellStyle name="Normal 5 6 2 2 3 4 2" xfId="23586"/>
    <cellStyle name="Normal 5 6 2 2 3 4 2 2" xfId="52321"/>
    <cellStyle name="Normal 5 6 2 2 3 4 3" xfId="37997"/>
    <cellStyle name="Normal 5 6 2 2 3 5" xfId="16423"/>
    <cellStyle name="Normal 5 6 2 2 3 5 2" xfId="45159"/>
    <cellStyle name="Normal 5 6 2 2 3 6" xfId="30835"/>
    <cellStyle name="Normal 5 6 2 2 4" xfId="2765"/>
    <cellStyle name="Normal 5 6 2 2 4 2" xfId="6425"/>
    <cellStyle name="Normal 5 6 2 2 4 2 2" xfId="13685"/>
    <cellStyle name="Normal 5 6 2 2 4 2 2 2" xfId="28063"/>
    <cellStyle name="Normal 5 6 2 2 4 2 2 2 2" xfId="56797"/>
    <cellStyle name="Normal 5 6 2 2 4 2 2 3" xfId="42473"/>
    <cellStyle name="Normal 5 6 2 2 4 2 3" xfId="20900"/>
    <cellStyle name="Normal 5 6 2 2 4 2 3 2" xfId="49635"/>
    <cellStyle name="Normal 5 6 2 2 4 2 4" xfId="35311"/>
    <cellStyle name="Normal 5 6 2 2 4 3" xfId="10098"/>
    <cellStyle name="Normal 5 6 2 2 4 3 2" xfId="24481"/>
    <cellStyle name="Normal 5 6 2 2 4 3 2 2" xfId="53216"/>
    <cellStyle name="Normal 5 6 2 2 4 3 3" xfId="38892"/>
    <cellStyle name="Normal 5 6 2 2 4 4" xfId="17318"/>
    <cellStyle name="Normal 5 6 2 2 4 4 2" xfId="46054"/>
    <cellStyle name="Normal 5 6 2 2 4 5" xfId="31730"/>
    <cellStyle name="Normal 5 6 2 2 5" xfId="4630"/>
    <cellStyle name="Normal 5 6 2 2 5 2" xfId="11895"/>
    <cellStyle name="Normal 5 6 2 2 5 2 2" xfId="26273"/>
    <cellStyle name="Normal 5 6 2 2 5 2 2 2" xfId="55007"/>
    <cellStyle name="Normal 5 6 2 2 5 2 3" xfId="40683"/>
    <cellStyle name="Normal 5 6 2 2 5 3" xfId="19110"/>
    <cellStyle name="Normal 5 6 2 2 5 3 2" xfId="47845"/>
    <cellStyle name="Normal 5 6 2 2 5 4" xfId="33521"/>
    <cellStyle name="Normal 5 6 2 2 6" xfId="8302"/>
    <cellStyle name="Normal 5 6 2 2 6 2" xfId="22691"/>
    <cellStyle name="Normal 5 6 2 2 6 2 2" xfId="51426"/>
    <cellStyle name="Normal 5 6 2 2 6 3" xfId="37102"/>
    <cellStyle name="Normal 5 6 2 2 7" xfId="15528"/>
    <cellStyle name="Normal 5 6 2 2 7 2" xfId="44264"/>
    <cellStyle name="Normal 5 6 2 2 8" xfId="29940"/>
    <cellStyle name="Normal 5 6 2 3" xfId="1109"/>
    <cellStyle name="Normal 5 6 2 3 2" xfId="2092"/>
    <cellStyle name="Normal 5 6 2 3 2 2" xfId="3884"/>
    <cellStyle name="Normal 5 6 2 3 2 2 2" xfId="7543"/>
    <cellStyle name="Normal 5 6 2 3 2 2 2 2" xfId="14803"/>
    <cellStyle name="Normal 5 6 2 3 2 2 2 2 2" xfId="29181"/>
    <cellStyle name="Normal 5 6 2 3 2 2 2 2 2 2" xfId="57915"/>
    <cellStyle name="Normal 5 6 2 3 2 2 2 2 3" xfId="43591"/>
    <cellStyle name="Normal 5 6 2 3 2 2 2 3" xfId="22018"/>
    <cellStyle name="Normal 5 6 2 3 2 2 2 3 2" xfId="50753"/>
    <cellStyle name="Normal 5 6 2 3 2 2 2 4" xfId="36429"/>
    <cellStyle name="Normal 5 6 2 3 2 2 3" xfId="11216"/>
    <cellStyle name="Normal 5 6 2 3 2 2 3 2" xfId="25599"/>
    <cellStyle name="Normal 5 6 2 3 2 2 3 2 2" xfId="54334"/>
    <cellStyle name="Normal 5 6 2 3 2 2 3 3" xfId="40010"/>
    <cellStyle name="Normal 5 6 2 3 2 2 4" xfId="18436"/>
    <cellStyle name="Normal 5 6 2 3 2 2 4 2" xfId="47172"/>
    <cellStyle name="Normal 5 6 2 3 2 2 5" xfId="32848"/>
    <cellStyle name="Normal 5 6 2 3 2 3" xfId="5753"/>
    <cellStyle name="Normal 5 6 2 3 2 3 2" xfId="13013"/>
    <cellStyle name="Normal 5 6 2 3 2 3 2 2" xfId="27391"/>
    <cellStyle name="Normal 5 6 2 3 2 3 2 2 2" xfId="56125"/>
    <cellStyle name="Normal 5 6 2 3 2 3 2 3" xfId="41801"/>
    <cellStyle name="Normal 5 6 2 3 2 3 3" xfId="20228"/>
    <cellStyle name="Normal 5 6 2 3 2 3 3 2" xfId="48963"/>
    <cellStyle name="Normal 5 6 2 3 2 3 4" xfId="34639"/>
    <cellStyle name="Normal 5 6 2 3 2 4" xfId="9426"/>
    <cellStyle name="Normal 5 6 2 3 2 4 2" xfId="23809"/>
    <cellStyle name="Normal 5 6 2 3 2 4 2 2" xfId="52544"/>
    <cellStyle name="Normal 5 6 2 3 2 4 3" xfId="38220"/>
    <cellStyle name="Normal 5 6 2 3 2 5" xfId="16646"/>
    <cellStyle name="Normal 5 6 2 3 2 5 2" xfId="45382"/>
    <cellStyle name="Normal 5 6 2 3 2 6" xfId="31058"/>
    <cellStyle name="Normal 5 6 2 3 3" xfId="2988"/>
    <cellStyle name="Normal 5 6 2 3 3 2" xfId="6648"/>
    <cellStyle name="Normal 5 6 2 3 3 2 2" xfId="13908"/>
    <cellStyle name="Normal 5 6 2 3 3 2 2 2" xfId="28286"/>
    <cellStyle name="Normal 5 6 2 3 3 2 2 2 2" xfId="57020"/>
    <cellStyle name="Normal 5 6 2 3 3 2 2 3" xfId="42696"/>
    <cellStyle name="Normal 5 6 2 3 3 2 3" xfId="21123"/>
    <cellStyle name="Normal 5 6 2 3 3 2 3 2" xfId="49858"/>
    <cellStyle name="Normal 5 6 2 3 3 2 4" xfId="35534"/>
    <cellStyle name="Normal 5 6 2 3 3 3" xfId="10321"/>
    <cellStyle name="Normal 5 6 2 3 3 3 2" xfId="24704"/>
    <cellStyle name="Normal 5 6 2 3 3 3 2 2" xfId="53439"/>
    <cellStyle name="Normal 5 6 2 3 3 3 3" xfId="39115"/>
    <cellStyle name="Normal 5 6 2 3 3 4" xfId="17541"/>
    <cellStyle name="Normal 5 6 2 3 3 4 2" xfId="46277"/>
    <cellStyle name="Normal 5 6 2 3 3 5" xfId="31953"/>
    <cellStyle name="Normal 5 6 2 3 4" xfId="4853"/>
    <cellStyle name="Normal 5 6 2 3 4 2" xfId="12118"/>
    <cellStyle name="Normal 5 6 2 3 4 2 2" xfId="26496"/>
    <cellStyle name="Normal 5 6 2 3 4 2 2 2" xfId="55230"/>
    <cellStyle name="Normal 5 6 2 3 4 2 3" xfId="40906"/>
    <cellStyle name="Normal 5 6 2 3 4 3" xfId="19333"/>
    <cellStyle name="Normal 5 6 2 3 4 3 2" xfId="48068"/>
    <cellStyle name="Normal 5 6 2 3 4 4" xfId="33744"/>
    <cellStyle name="Normal 5 6 2 3 5" xfId="8525"/>
    <cellStyle name="Normal 5 6 2 3 5 2" xfId="22914"/>
    <cellStyle name="Normal 5 6 2 3 5 2 2" xfId="51649"/>
    <cellStyle name="Normal 5 6 2 3 5 3" xfId="37325"/>
    <cellStyle name="Normal 5 6 2 3 6" xfId="15751"/>
    <cellStyle name="Normal 5 6 2 3 6 2" xfId="44487"/>
    <cellStyle name="Normal 5 6 2 3 7" xfId="30163"/>
    <cellStyle name="Normal 5 6 2 4" xfId="1641"/>
    <cellStyle name="Normal 5 6 2 4 2" xfId="3437"/>
    <cellStyle name="Normal 5 6 2 4 2 2" xfId="7096"/>
    <cellStyle name="Normal 5 6 2 4 2 2 2" xfId="14356"/>
    <cellStyle name="Normal 5 6 2 4 2 2 2 2" xfId="28734"/>
    <cellStyle name="Normal 5 6 2 4 2 2 2 2 2" xfId="57468"/>
    <cellStyle name="Normal 5 6 2 4 2 2 2 3" xfId="43144"/>
    <cellStyle name="Normal 5 6 2 4 2 2 3" xfId="21571"/>
    <cellStyle name="Normal 5 6 2 4 2 2 3 2" xfId="50306"/>
    <cellStyle name="Normal 5 6 2 4 2 2 4" xfId="35982"/>
    <cellStyle name="Normal 5 6 2 4 2 3" xfId="10769"/>
    <cellStyle name="Normal 5 6 2 4 2 3 2" xfId="25152"/>
    <cellStyle name="Normal 5 6 2 4 2 3 2 2" xfId="53887"/>
    <cellStyle name="Normal 5 6 2 4 2 3 3" xfId="39563"/>
    <cellStyle name="Normal 5 6 2 4 2 4" xfId="17989"/>
    <cellStyle name="Normal 5 6 2 4 2 4 2" xfId="46725"/>
    <cellStyle name="Normal 5 6 2 4 2 5" xfId="32401"/>
    <cellStyle name="Normal 5 6 2 4 3" xfId="5306"/>
    <cellStyle name="Normal 5 6 2 4 3 2" xfId="12566"/>
    <cellStyle name="Normal 5 6 2 4 3 2 2" xfId="26944"/>
    <cellStyle name="Normal 5 6 2 4 3 2 2 2" xfId="55678"/>
    <cellStyle name="Normal 5 6 2 4 3 2 3" xfId="41354"/>
    <cellStyle name="Normal 5 6 2 4 3 3" xfId="19781"/>
    <cellStyle name="Normal 5 6 2 4 3 3 2" xfId="48516"/>
    <cellStyle name="Normal 5 6 2 4 3 4" xfId="34192"/>
    <cellStyle name="Normal 5 6 2 4 4" xfId="8979"/>
    <cellStyle name="Normal 5 6 2 4 4 2" xfId="23362"/>
    <cellStyle name="Normal 5 6 2 4 4 2 2" xfId="52097"/>
    <cellStyle name="Normal 5 6 2 4 4 3" xfId="37773"/>
    <cellStyle name="Normal 5 6 2 4 5" xfId="16199"/>
    <cellStyle name="Normal 5 6 2 4 5 2" xfId="44935"/>
    <cellStyle name="Normal 5 6 2 4 6" xfId="30611"/>
    <cellStyle name="Normal 5 6 2 5" xfId="2541"/>
    <cellStyle name="Normal 5 6 2 5 2" xfId="6201"/>
    <cellStyle name="Normal 5 6 2 5 2 2" xfId="13461"/>
    <cellStyle name="Normal 5 6 2 5 2 2 2" xfId="27839"/>
    <cellStyle name="Normal 5 6 2 5 2 2 2 2" xfId="56573"/>
    <cellStyle name="Normal 5 6 2 5 2 2 3" xfId="42249"/>
    <cellStyle name="Normal 5 6 2 5 2 3" xfId="20676"/>
    <cellStyle name="Normal 5 6 2 5 2 3 2" xfId="49411"/>
    <cellStyle name="Normal 5 6 2 5 2 4" xfId="35087"/>
    <cellStyle name="Normal 5 6 2 5 3" xfId="9874"/>
    <cellStyle name="Normal 5 6 2 5 3 2" xfId="24257"/>
    <cellStyle name="Normal 5 6 2 5 3 2 2" xfId="52992"/>
    <cellStyle name="Normal 5 6 2 5 3 3" xfId="38668"/>
    <cellStyle name="Normal 5 6 2 5 4" xfId="17094"/>
    <cellStyle name="Normal 5 6 2 5 4 2" xfId="45830"/>
    <cellStyle name="Normal 5 6 2 5 5" xfId="31506"/>
    <cellStyle name="Normal 5 6 2 6" xfId="4404"/>
    <cellStyle name="Normal 5 6 2 6 2" xfId="11671"/>
    <cellStyle name="Normal 5 6 2 6 2 2" xfId="26049"/>
    <cellStyle name="Normal 5 6 2 6 2 2 2" xfId="54783"/>
    <cellStyle name="Normal 5 6 2 6 2 3" xfId="40459"/>
    <cellStyle name="Normal 5 6 2 6 3" xfId="18886"/>
    <cellStyle name="Normal 5 6 2 6 3 2" xfId="47621"/>
    <cellStyle name="Normal 5 6 2 6 4" xfId="33297"/>
    <cellStyle name="Normal 5 6 2 7" xfId="8075"/>
    <cellStyle name="Normal 5 6 2 7 2" xfId="22467"/>
    <cellStyle name="Normal 5 6 2 7 2 2" xfId="51202"/>
    <cellStyle name="Normal 5 6 2 7 3" xfId="36878"/>
    <cellStyle name="Normal 5 6 2 8" xfId="15304"/>
    <cellStyle name="Normal 5 6 2 8 2" xfId="44040"/>
    <cellStyle name="Normal 5 6 2 9" xfId="29716"/>
    <cellStyle name="Normal 5 6 3" xfId="772"/>
    <cellStyle name="Normal 5 6 3 2" xfId="1221"/>
    <cellStyle name="Normal 5 6 3 2 2" xfId="2204"/>
    <cellStyle name="Normal 5 6 3 2 2 2" xfId="3996"/>
    <cellStyle name="Normal 5 6 3 2 2 2 2" xfId="7655"/>
    <cellStyle name="Normal 5 6 3 2 2 2 2 2" xfId="14915"/>
    <cellStyle name="Normal 5 6 3 2 2 2 2 2 2" xfId="29293"/>
    <cellStyle name="Normal 5 6 3 2 2 2 2 2 2 2" xfId="58027"/>
    <cellStyle name="Normal 5 6 3 2 2 2 2 2 3" xfId="43703"/>
    <cellStyle name="Normal 5 6 3 2 2 2 2 3" xfId="22130"/>
    <cellStyle name="Normal 5 6 3 2 2 2 2 3 2" xfId="50865"/>
    <cellStyle name="Normal 5 6 3 2 2 2 2 4" xfId="36541"/>
    <cellStyle name="Normal 5 6 3 2 2 2 3" xfId="11328"/>
    <cellStyle name="Normal 5 6 3 2 2 2 3 2" xfId="25711"/>
    <cellStyle name="Normal 5 6 3 2 2 2 3 2 2" xfId="54446"/>
    <cellStyle name="Normal 5 6 3 2 2 2 3 3" xfId="40122"/>
    <cellStyle name="Normal 5 6 3 2 2 2 4" xfId="18548"/>
    <cellStyle name="Normal 5 6 3 2 2 2 4 2" xfId="47284"/>
    <cellStyle name="Normal 5 6 3 2 2 2 5" xfId="32960"/>
    <cellStyle name="Normal 5 6 3 2 2 3" xfId="5865"/>
    <cellStyle name="Normal 5 6 3 2 2 3 2" xfId="13125"/>
    <cellStyle name="Normal 5 6 3 2 2 3 2 2" xfId="27503"/>
    <cellStyle name="Normal 5 6 3 2 2 3 2 2 2" xfId="56237"/>
    <cellStyle name="Normal 5 6 3 2 2 3 2 3" xfId="41913"/>
    <cellStyle name="Normal 5 6 3 2 2 3 3" xfId="20340"/>
    <cellStyle name="Normal 5 6 3 2 2 3 3 2" xfId="49075"/>
    <cellStyle name="Normal 5 6 3 2 2 3 4" xfId="34751"/>
    <cellStyle name="Normal 5 6 3 2 2 4" xfId="9538"/>
    <cellStyle name="Normal 5 6 3 2 2 4 2" xfId="23921"/>
    <cellStyle name="Normal 5 6 3 2 2 4 2 2" xfId="52656"/>
    <cellStyle name="Normal 5 6 3 2 2 4 3" xfId="38332"/>
    <cellStyle name="Normal 5 6 3 2 2 5" xfId="16758"/>
    <cellStyle name="Normal 5 6 3 2 2 5 2" xfId="45494"/>
    <cellStyle name="Normal 5 6 3 2 2 6" xfId="31170"/>
    <cellStyle name="Normal 5 6 3 2 3" xfId="3100"/>
    <cellStyle name="Normal 5 6 3 2 3 2" xfId="6760"/>
    <cellStyle name="Normal 5 6 3 2 3 2 2" xfId="14020"/>
    <cellStyle name="Normal 5 6 3 2 3 2 2 2" xfId="28398"/>
    <cellStyle name="Normal 5 6 3 2 3 2 2 2 2" xfId="57132"/>
    <cellStyle name="Normal 5 6 3 2 3 2 2 3" xfId="42808"/>
    <cellStyle name="Normal 5 6 3 2 3 2 3" xfId="21235"/>
    <cellStyle name="Normal 5 6 3 2 3 2 3 2" xfId="49970"/>
    <cellStyle name="Normal 5 6 3 2 3 2 4" xfId="35646"/>
    <cellStyle name="Normal 5 6 3 2 3 3" xfId="10433"/>
    <cellStyle name="Normal 5 6 3 2 3 3 2" xfId="24816"/>
    <cellStyle name="Normal 5 6 3 2 3 3 2 2" xfId="53551"/>
    <cellStyle name="Normal 5 6 3 2 3 3 3" xfId="39227"/>
    <cellStyle name="Normal 5 6 3 2 3 4" xfId="17653"/>
    <cellStyle name="Normal 5 6 3 2 3 4 2" xfId="46389"/>
    <cellStyle name="Normal 5 6 3 2 3 5" xfId="32065"/>
    <cellStyle name="Normal 5 6 3 2 4" xfId="4965"/>
    <cellStyle name="Normal 5 6 3 2 4 2" xfId="12230"/>
    <cellStyle name="Normal 5 6 3 2 4 2 2" xfId="26608"/>
    <cellStyle name="Normal 5 6 3 2 4 2 2 2" xfId="55342"/>
    <cellStyle name="Normal 5 6 3 2 4 2 3" xfId="41018"/>
    <cellStyle name="Normal 5 6 3 2 4 3" xfId="19445"/>
    <cellStyle name="Normal 5 6 3 2 4 3 2" xfId="48180"/>
    <cellStyle name="Normal 5 6 3 2 4 4" xfId="33856"/>
    <cellStyle name="Normal 5 6 3 2 5" xfId="8637"/>
    <cellStyle name="Normal 5 6 3 2 5 2" xfId="23026"/>
    <cellStyle name="Normal 5 6 3 2 5 2 2" xfId="51761"/>
    <cellStyle name="Normal 5 6 3 2 5 3" xfId="37437"/>
    <cellStyle name="Normal 5 6 3 2 6" xfId="15863"/>
    <cellStyle name="Normal 5 6 3 2 6 2" xfId="44599"/>
    <cellStyle name="Normal 5 6 3 2 7" xfId="30275"/>
    <cellStyle name="Normal 5 6 3 3" xfId="1757"/>
    <cellStyle name="Normal 5 6 3 3 2" xfId="3549"/>
    <cellStyle name="Normal 5 6 3 3 2 2" xfId="7208"/>
    <cellStyle name="Normal 5 6 3 3 2 2 2" xfId="14468"/>
    <cellStyle name="Normal 5 6 3 3 2 2 2 2" xfId="28846"/>
    <cellStyle name="Normal 5 6 3 3 2 2 2 2 2" xfId="57580"/>
    <cellStyle name="Normal 5 6 3 3 2 2 2 3" xfId="43256"/>
    <cellStyle name="Normal 5 6 3 3 2 2 3" xfId="21683"/>
    <cellStyle name="Normal 5 6 3 3 2 2 3 2" xfId="50418"/>
    <cellStyle name="Normal 5 6 3 3 2 2 4" xfId="36094"/>
    <cellStyle name="Normal 5 6 3 3 2 3" xfId="10881"/>
    <cellStyle name="Normal 5 6 3 3 2 3 2" xfId="25264"/>
    <cellStyle name="Normal 5 6 3 3 2 3 2 2" xfId="53999"/>
    <cellStyle name="Normal 5 6 3 3 2 3 3" xfId="39675"/>
    <cellStyle name="Normal 5 6 3 3 2 4" xfId="18101"/>
    <cellStyle name="Normal 5 6 3 3 2 4 2" xfId="46837"/>
    <cellStyle name="Normal 5 6 3 3 2 5" xfId="32513"/>
    <cellStyle name="Normal 5 6 3 3 3" xfId="5418"/>
    <cellStyle name="Normal 5 6 3 3 3 2" xfId="12678"/>
    <cellStyle name="Normal 5 6 3 3 3 2 2" xfId="27056"/>
    <cellStyle name="Normal 5 6 3 3 3 2 2 2" xfId="55790"/>
    <cellStyle name="Normal 5 6 3 3 3 2 3" xfId="41466"/>
    <cellStyle name="Normal 5 6 3 3 3 3" xfId="19893"/>
    <cellStyle name="Normal 5 6 3 3 3 3 2" xfId="48628"/>
    <cellStyle name="Normal 5 6 3 3 3 4" xfId="34304"/>
    <cellStyle name="Normal 5 6 3 3 4" xfId="9091"/>
    <cellStyle name="Normal 5 6 3 3 4 2" xfId="23474"/>
    <cellStyle name="Normal 5 6 3 3 4 2 2" xfId="52209"/>
    <cellStyle name="Normal 5 6 3 3 4 3" xfId="37885"/>
    <cellStyle name="Normal 5 6 3 3 5" xfId="16311"/>
    <cellStyle name="Normal 5 6 3 3 5 2" xfId="45047"/>
    <cellStyle name="Normal 5 6 3 3 6" xfId="30723"/>
    <cellStyle name="Normal 5 6 3 4" xfId="2653"/>
    <cellStyle name="Normal 5 6 3 4 2" xfId="6313"/>
    <cellStyle name="Normal 5 6 3 4 2 2" xfId="13573"/>
    <cellStyle name="Normal 5 6 3 4 2 2 2" xfId="27951"/>
    <cellStyle name="Normal 5 6 3 4 2 2 2 2" xfId="56685"/>
    <cellStyle name="Normal 5 6 3 4 2 2 3" xfId="42361"/>
    <cellStyle name="Normal 5 6 3 4 2 3" xfId="20788"/>
    <cellStyle name="Normal 5 6 3 4 2 3 2" xfId="49523"/>
    <cellStyle name="Normal 5 6 3 4 2 4" xfId="35199"/>
    <cellStyle name="Normal 5 6 3 4 3" xfId="9986"/>
    <cellStyle name="Normal 5 6 3 4 3 2" xfId="24369"/>
    <cellStyle name="Normal 5 6 3 4 3 2 2" xfId="53104"/>
    <cellStyle name="Normal 5 6 3 4 3 3" xfId="38780"/>
    <cellStyle name="Normal 5 6 3 4 4" xfId="17206"/>
    <cellStyle name="Normal 5 6 3 4 4 2" xfId="45942"/>
    <cellStyle name="Normal 5 6 3 4 5" xfId="31618"/>
    <cellStyle name="Normal 5 6 3 5" xfId="4517"/>
    <cellStyle name="Normal 5 6 3 5 2" xfId="11783"/>
    <cellStyle name="Normal 5 6 3 5 2 2" xfId="26161"/>
    <cellStyle name="Normal 5 6 3 5 2 2 2" xfId="54895"/>
    <cellStyle name="Normal 5 6 3 5 2 3" xfId="40571"/>
    <cellStyle name="Normal 5 6 3 5 3" xfId="18998"/>
    <cellStyle name="Normal 5 6 3 5 3 2" xfId="47733"/>
    <cellStyle name="Normal 5 6 3 5 4" xfId="33409"/>
    <cellStyle name="Normal 5 6 3 6" xfId="8190"/>
    <cellStyle name="Normal 5 6 3 6 2" xfId="22579"/>
    <cellStyle name="Normal 5 6 3 6 2 2" xfId="51314"/>
    <cellStyle name="Normal 5 6 3 6 3" xfId="36990"/>
    <cellStyle name="Normal 5 6 3 7" xfId="15416"/>
    <cellStyle name="Normal 5 6 3 7 2" xfId="44152"/>
    <cellStyle name="Normal 5 6 3 8" xfId="29828"/>
    <cellStyle name="Normal 5 6 4" xfId="997"/>
    <cellStyle name="Normal 5 6 4 2" xfId="1980"/>
    <cellStyle name="Normal 5 6 4 2 2" xfId="3772"/>
    <cellStyle name="Normal 5 6 4 2 2 2" xfId="7431"/>
    <cellStyle name="Normal 5 6 4 2 2 2 2" xfId="14691"/>
    <cellStyle name="Normal 5 6 4 2 2 2 2 2" xfId="29069"/>
    <cellStyle name="Normal 5 6 4 2 2 2 2 2 2" xfId="57803"/>
    <cellStyle name="Normal 5 6 4 2 2 2 2 3" xfId="43479"/>
    <cellStyle name="Normal 5 6 4 2 2 2 3" xfId="21906"/>
    <cellStyle name="Normal 5 6 4 2 2 2 3 2" xfId="50641"/>
    <cellStyle name="Normal 5 6 4 2 2 2 4" xfId="36317"/>
    <cellStyle name="Normal 5 6 4 2 2 3" xfId="11104"/>
    <cellStyle name="Normal 5 6 4 2 2 3 2" xfId="25487"/>
    <cellStyle name="Normal 5 6 4 2 2 3 2 2" xfId="54222"/>
    <cellStyle name="Normal 5 6 4 2 2 3 3" xfId="39898"/>
    <cellStyle name="Normal 5 6 4 2 2 4" xfId="18324"/>
    <cellStyle name="Normal 5 6 4 2 2 4 2" xfId="47060"/>
    <cellStyle name="Normal 5 6 4 2 2 5" xfId="32736"/>
    <cellStyle name="Normal 5 6 4 2 3" xfId="5641"/>
    <cellStyle name="Normal 5 6 4 2 3 2" xfId="12901"/>
    <cellStyle name="Normal 5 6 4 2 3 2 2" xfId="27279"/>
    <cellStyle name="Normal 5 6 4 2 3 2 2 2" xfId="56013"/>
    <cellStyle name="Normal 5 6 4 2 3 2 3" xfId="41689"/>
    <cellStyle name="Normal 5 6 4 2 3 3" xfId="20116"/>
    <cellStyle name="Normal 5 6 4 2 3 3 2" xfId="48851"/>
    <cellStyle name="Normal 5 6 4 2 3 4" xfId="34527"/>
    <cellStyle name="Normal 5 6 4 2 4" xfId="9314"/>
    <cellStyle name="Normal 5 6 4 2 4 2" xfId="23697"/>
    <cellStyle name="Normal 5 6 4 2 4 2 2" xfId="52432"/>
    <cellStyle name="Normal 5 6 4 2 4 3" xfId="38108"/>
    <cellStyle name="Normal 5 6 4 2 5" xfId="16534"/>
    <cellStyle name="Normal 5 6 4 2 5 2" xfId="45270"/>
    <cellStyle name="Normal 5 6 4 2 6" xfId="30946"/>
    <cellStyle name="Normal 5 6 4 3" xfId="2876"/>
    <cellStyle name="Normal 5 6 4 3 2" xfId="6536"/>
    <cellStyle name="Normal 5 6 4 3 2 2" xfId="13796"/>
    <cellStyle name="Normal 5 6 4 3 2 2 2" xfId="28174"/>
    <cellStyle name="Normal 5 6 4 3 2 2 2 2" xfId="56908"/>
    <cellStyle name="Normal 5 6 4 3 2 2 3" xfId="42584"/>
    <cellStyle name="Normal 5 6 4 3 2 3" xfId="21011"/>
    <cellStyle name="Normal 5 6 4 3 2 3 2" xfId="49746"/>
    <cellStyle name="Normal 5 6 4 3 2 4" xfId="35422"/>
    <cellStyle name="Normal 5 6 4 3 3" xfId="10209"/>
    <cellStyle name="Normal 5 6 4 3 3 2" xfId="24592"/>
    <cellStyle name="Normal 5 6 4 3 3 2 2" xfId="53327"/>
    <cellStyle name="Normal 5 6 4 3 3 3" xfId="39003"/>
    <cellStyle name="Normal 5 6 4 3 4" xfId="17429"/>
    <cellStyle name="Normal 5 6 4 3 4 2" xfId="46165"/>
    <cellStyle name="Normal 5 6 4 3 5" xfId="31841"/>
    <cellStyle name="Normal 5 6 4 4" xfId="4741"/>
    <cellStyle name="Normal 5 6 4 4 2" xfId="12006"/>
    <cellStyle name="Normal 5 6 4 4 2 2" xfId="26384"/>
    <cellStyle name="Normal 5 6 4 4 2 2 2" xfId="55118"/>
    <cellStyle name="Normal 5 6 4 4 2 3" xfId="40794"/>
    <cellStyle name="Normal 5 6 4 4 3" xfId="19221"/>
    <cellStyle name="Normal 5 6 4 4 3 2" xfId="47956"/>
    <cellStyle name="Normal 5 6 4 4 4" xfId="33632"/>
    <cellStyle name="Normal 5 6 4 5" xfId="8413"/>
    <cellStyle name="Normal 5 6 4 5 2" xfId="22802"/>
    <cellStyle name="Normal 5 6 4 5 2 2" xfId="51537"/>
    <cellStyle name="Normal 5 6 4 5 3" xfId="37213"/>
    <cellStyle name="Normal 5 6 4 6" xfId="15639"/>
    <cellStyle name="Normal 5 6 4 6 2" xfId="44375"/>
    <cellStyle name="Normal 5 6 4 7" xfId="30051"/>
    <cellStyle name="Normal 5 6 5" xfId="1521"/>
    <cellStyle name="Normal 5 6 5 2" xfId="3325"/>
    <cellStyle name="Normal 5 6 5 2 2" xfId="6984"/>
    <cellStyle name="Normal 5 6 5 2 2 2" xfId="14244"/>
    <cellStyle name="Normal 5 6 5 2 2 2 2" xfId="28622"/>
    <cellStyle name="Normal 5 6 5 2 2 2 2 2" xfId="57356"/>
    <cellStyle name="Normal 5 6 5 2 2 2 3" xfId="43032"/>
    <cellStyle name="Normal 5 6 5 2 2 3" xfId="21459"/>
    <cellStyle name="Normal 5 6 5 2 2 3 2" xfId="50194"/>
    <cellStyle name="Normal 5 6 5 2 2 4" xfId="35870"/>
    <cellStyle name="Normal 5 6 5 2 3" xfId="10657"/>
    <cellStyle name="Normal 5 6 5 2 3 2" xfId="25040"/>
    <cellStyle name="Normal 5 6 5 2 3 2 2" xfId="53775"/>
    <cellStyle name="Normal 5 6 5 2 3 3" xfId="39451"/>
    <cellStyle name="Normal 5 6 5 2 4" xfId="17877"/>
    <cellStyle name="Normal 5 6 5 2 4 2" xfId="46613"/>
    <cellStyle name="Normal 5 6 5 2 5" xfId="32289"/>
    <cellStyle name="Normal 5 6 5 3" xfId="5194"/>
    <cellStyle name="Normal 5 6 5 3 2" xfId="12454"/>
    <cellStyle name="Normal 5 6 5 3 2 2" xfId="26832"/>
    <cellStyle name="Normal 5 6 5 3 2 2 2" xfId="55566"/>
    <cellStyle name="Normal 5 6 5 3 2 3" xfId="41242"/>
    <cellStyle name="Normal 5 6 5 3 3" xfId="19669"/>
    <cellStyle name="Normal 5 6 5 3 3 2" xfId="48404"/>
    <cellStyle name="Normal 5 6 5 3 4" xfId="34080"/>
    <cellStyle name="Normal 5 6 5 4" xfId="8867"/>
    <cellStyle name="Normal 5 6 5 4 2" xfId="23250"/>
    <cellStyle name="Normal 5 6 5 4 2 2" xfId="51985"/>
    <cellStyle name="Normal 5 6 5 4 3" xfId="37661"/>
    <cellStyle name="Normal 5 6 5 5" xfId="16087"/>
    <cellStyle name="Normal 5 6 5 5 2" xfId="44823"/>
    <cellStyle name="Normal 5 6 5 6" xfId="30499"/>
    <cellStyle name="Normal 5 6 6" xfId="2429"/>
    <cellStyle name="Normal 5 6 6 2" xfId="6089"/>
    <cellStyle name="Normal 5 6 6 2 2" xfId="13349"/>
    <cellStyle name="Normal 5 6 6 2 2 2" xfId="27727"/>
    <cellStyle name="Normal 5 6 6 2 2 2 2" xfId="56461"/>
    <cellStyle name="Normal 5 6 6 2 2 3" xfId="42137"/>
    <cellStyle name="Normal 5 6 6 2 3" xfId="20564"/>
    <cellStyle name="Normal 5 6 6 2 3 2" xfId="49299"/>
    <cellStyle name="Normal 5 6 6 2 4" xfId="34975"/>
    <cellStyle name="Normal 5 6 6 3" xfId="9762"/>
    <cellStyle name="Normal 5 6 6 3 2" xfId="24145"/>
    <cellStyle name="Normal 5 6 6 3 2 2" xfId="52880"/>
    <cellStyle name="Normal 5 6 6 3 3" xfId="38556"/>
    <cellStyle name="Normal 5 6 6 4" xfId="16982"/>
    <cellStyle name="Normal 5 6 6 4 2" xfId="45718"/>
    <cellStyle name="Normal 5 6 6 5" xfId="31394"/>
    <cellStyle name="Normal 5 6 7" xfId="4288"/>
    <cellStyle name="Normal 5 6 7 2" xfId="11558"/>
    <cellStyle name="Normal 5 6 7 2 2" xfId="25937"/>
    <cellStyle name="Normal 5 6 7 2 2 2" xfId="54671"/>
    <cellStyle name="Normal 5 6 7 2 3" xfId="40347"/>
    <cellStyle name="Normal 5 6 7 3" xfId="18774"/>
    <cellStyle name="Normal 5 6 7 3 2" xfId="47509"/>
    <cellStyle name="Normal 5 6 7 4" xfId="33185"/>
    <cellStyle name="Normal 5 6 8" xfId="7957"/>
    <cellStyle name="Normal 5 6 8 2" xfId="22355"/>
    <cellStyle name="Normal 5 6 8 2 2" xfId="51090"/>
    <cellStyle name="Normal 5 6 8 3" xfId="36766"/>
    <cellStyle name="Normal 5 6 9" xfId="15192"/>
    <cellStyle name="Normal 5 6 9 2" xfId="43928"/>
    <cellStyle name="Normal 5 7" xfId="520"/>
    <cellStyle name="Normal 5 7 2" xfId="829"/>
    <cellStyle name="Normal 5 7 2 2" xfId="1277"/>
    <cellStyle name="Normal 5 7 2 2 2" xfId="2260"/>
    <cellStyle name="Normal 5 7 2 2 2 2" xfId="4052"/>
    <cellStyle name="Normal 5 7 2 2 2 2 2" xfId="7711"/>
    <cellStyle name="Normal 5 7 2 2 2 2 2 2" xfId="14971"/>
    <cellStyle name="Normal 5 7 2 2 2 2 2 2 2" xfId="29349"/>
    <cellStyle name="Normal 5 7 2 2 2 2 2 2 2 2" xfId="58083"/>
    <cellStyle name="Normal 5 7 2 2 2 2 2 2 3" xfId="43759"/>
    <cellStyle name="Normal 5 7 2 2 2 2 2 3" xfId="22186"/>
    <cellStyle name="Normal 5 7 2 2 2 2 2 3 2" xfId="50921"/>
    <cellStyle name="Normal 5 7 2 2 2 2 2 4" xfId="36597"/>
    <cellStyle name="Normal 5 7 2 2 2 2 3" xfId="11384"/>
    <cellStyle name="Normal 5 7 2 2 2 2 3 2" xfId="25767"/>
    <cellStyle name="Normal 5 7 2 2 2 2 3 2 2" xfId="54502"/>
    <cellStyle name="Normal 5 7 2 2 2 2 3 3" xfId="40178"/>
    <cellStyle name="Normal 5 7 2 2 2 2 4" xfId="18604"/>
    <cellStyle name="Normal 5 7 2 2 2 2 4 2" xfId="47340"/>
    <cellStyle name="Normal 5 7 2 2 2 2 5" xfId="33016"/>
    <cellStyle name="Normal 5 7 2 2 2 3" xfId="5921"/>
    <cellStyle name="Normal 5 7 2 2 2 3 2" xfId="13181"/>
    <cellStyle name="Normal 5 7 2 2 2 3 2 2" xfId="27559"/>
    <cellStyle name="Normal 5 7 2 2 2 3 2 2 2" xfId="56293"/>
    <cellStyle name="Normal 5 7 2 2 2 3 2 3" xfId="41969"/>
    <cellStyle name="Normal 5 7 2 2 2 3 3" xfId="20396"/>
    <cellStyle name="Normal 5 7 2 2 2 3 3 2" xfId="49131"/>
    <cellStyle name="Normal 5 7 2 2 2 3 4" xfId="34807"/>
    <cellStyle name="Normal 5 7 2 2 2 4" xfId="9594"/>
    <cellStyle name="Normal 5 7 2 2 2 4 2" xfId="23977"/>
    <cellStyle name="Normal 5 7 2 2 2 4 2 2" xfId="52712"/>
    <cellStyle name="Normal 5 7 2 2 2 4 3" xfId="38388"/>
    <cellStyle name="Normal 5 7 2 2 2 5" xfId="16814"/>
    <cellStyle name="Normal 5 7 2 2 2 5 2" xfId="45550"/>
    <cellStyle name="Normal 5 7 2 2 2 6" xfId="31226"/>
    <cellStyle name="Normal 5 7 2 2 3" xfId="3156"/>
    <cellStyle name="Normal 5 7 2 2 3 2" xfId="6816"/>
    <cellStyle name="Normal 5 7 2 2 3 2 2" xfId="14076"/>
    <cellStyle name="Normal 5 7 2 2 3 2 2 2" xfId="28454"/>
    <cellStyle name="Normal 5 7 2 2 3 2 2 2 2" xfId="57188"/>
    <cellStyle name="Normal 5 7 2 2 3 2 2 3" xfId="42864"/>
    <cellStyle name="Normal 5 7 2 2 3 2 3" xfId="21291"/>
    <cellStyle name="Normal 5 7 2 2 3 2 3 2" xfId="50026"/>
    <cellStyle name="Normal 5 7 2 2 3 2 4" xfId="35702"/>
    <cellStyle name="Normal 5 7 2 2 3 3" xfId="10489"/>
    <cellStyle name="Normal 5 7 2 2 3 3 2" xfId="24872"/>
    <cellStyle name="Normal 5 7 2 2 3 3 2 2" xfId="53607"/>
    <cellStyle name="Normal 5 7 2 2 3 3 3" xfId="39283"/>
    <cellStyle name="Normal 5 7 2 2 3 4" xfId="17709"/>
    <cellStyle name="Normal 5 7 2 2 3 4 2" xfId="46445"/>
    <cellStyle name="Normal 5 7 2 2 3 5" xfId="32121"/>
    <cellStyle name="Normal 5 7 2 2 4" xfId="5021"/>
    <cellStyle name="Normal 5 7 2 2 4 2" xfId="12286"/>
    <cellStyle name="Normal 5 7 2 2 4 2 2" xfId="26664"/>
    <cellStyle name="Normal 5 7 2 2 4 2 2 2" xfId="55398"/>
    <cellStyle name="Normal 5 7 2 2 4 2 3" xfId="41074"/>
    <cellStyle name="Normal 5 7 2 2 4 3" xfId="19501"/>
    <cellStyle name="Normal 5 7 2 2 4 3 2" xfId="48236"/>
    <cellStyle name="Normal 5 7 2 2 4 4" xfId="33912"/>
    <cellStyle name="Normal 5 7 2 2 5" xfId="8693"/>
    <cellStyle name="Normal 5 7 2 2 5 2" xfId="23082"/>
    <cellStyle name="Normal 5 7 2 2 5 2 2" xfId="51817"/>
    <cellStyle name="Normal 5 7 2 2 5 3" xfId="37493"/>
    <cellStyle name="Normal 5 7 2 2 6" xfId="15919"/>
    <cellStyle name="Normal 5 7 2 2 6 2" xfId="44655"/>
    <cellStyle name="Normal 5 7 2 2 7" xfId="30331"/>
    <cellStyle name="Normal 5 7 2 3" xfId="1813"/>
    <cellStyle name="Normal 5 7 2 3 2" xfId="3605"/>
    <cellStyle name="Normal 5 7 2 3 2 2" xfId="7264"/>
    <cellStyle name="Normal 5 7 2 3 2 2 2" xfId="14524"/>
    <cellStyle name="Normal 5 7 2 3 2 2 2 2" xfId="28902"/>
    <cellStyle name="Normal 5 7 2 3 2 2 2 2 2" xfId="57636"/>
    <cellStyle name="Normal 5 7 2 3 2 2 2 3" xfId="43312"/>
    <cellStyle name="Normal 5 7 2 3 2 2 3" xfId="21739"/>
    <cellStyle name="Normal 5 7 2 3 2 2 3 2" xfId="50474"/>
    <cellStyle name="Normal 5 7 2 3 2 2 4" xfId="36150"/>
    <cellStyle name="Normal 5 7 2 3 2 3" xfId="10937"/>
    <cellStyle name="Normal 5 7 2 3 2 3 2" xfId="25320"/>
    <cellStyle name="Normal 5 7 2 3 2 3 2 2" xfId="54055"/>
    <cellStyle name="Normal 5 7 2 3 2 3 3" xfId="39731"/>
    <cellStyle name="Normal 5 7 2 3 2 4" xfId="18157"/>
    <cellStyle name="Normal 5 7 2 3 2 4 2" xfId="46893"/>
    <cellStyle name="Normal 5 7 2 3 2 5" xfId="32569"/>
    <cellStyle name="Normal 5 7 2 3 3" xfId="5474"/>
    <cellStyle name="Normal 5 7 2 3 3 2" xfId="12734"/>
    <cellStyle name="Normal 5 7 2 3 3 2 2" xfId="27112"/>
    <cellStyle name="Normal 5 7 2 3 3 2 2 2" xfId="55846"/>
    <cellStyle name="Normal 5 7 2 3 3 2 3" xfId="41522"/>
    <cellStyle name="Normal 5 7 2 3 3 3" xfId="19949"/>
    <cellStyle name="Normal 5 7 2 3 3 3 2" xfId="48684"/>
    <cellStyle name="Normal 5 7 2 3 3 4" xfId="34360"/>
    <cellStyle name="Normal 5 7 2 3 4" xfId="9147"/>
    <cellStyle name="Normal 5 7 2 3 4 2" xfId="23530"/>
    <cellStyle name="Normal 5 7 2 3 4 2 2" xfId="52265"/>
    <cellStyle name="Normal 5 7 2 3 4 3" xfId="37941"/>
    <cellStyle name="Normal 5 7 2 3 5" xfId="16367"/>
    <cellStyle name="Normal 5 7 2 3 5 2" xfId="45103"/>
    <cellStyle name="Normal 5 7 2 3 6" xfId="30779"/>
    <cellStyle name="Normal 5 7 2 4" xfId="2709"/>
    <cellStyle name="Normal 5 7 2 4 2" xfId="6369"/>
    <cellStyle name="Normal 5 7 2 4 2 2" xfId="13629"/>
    <cellStyle name="Normal 5 7 2 4 2 2 2" xfId="28007"/>
    <cellStyle name="Normal 5 7 2 4 2 2 2 2" xfId="56741"/>
    <cellStyle name="Normal 5 7 2 4 2 2 3" xfId="42417"/>
    <cellStyle name="Normal 5 7 2 4 2 3" xfId="20844"/>
    <cellStyle name="Normal 5 7 2 4 2 3 2" xfId="49579"/>
    <cellStyle name="Normal 5 7 2 4 2 4" xfId="35255"/>
    <cellStyle name="Normal 5 7 2 4 3" xfId="10042"/>
    <cellStyle name="Normal 5 7 2 4 3 2" xfId="24425"/>
    <cellStyle name="Normal 5 7 2 4 3 2 2" xfId="53160"/>
    <cellStyle name="Normal 5 7 2 4 3 3" xfId="38836"/>
    <cellStyle name="Normal 5 7 2 4 4" xfId="17262"/>
    <cellStyle name="Normal 5 7 2 4 4 2" xfId="45998"/>
    <cellStyle name="Normal 5 7 2 4 5" xfId="31674"/>
    <cellStyle name="Normal 5 7 2 5" xfId="4574"/>
    <cellStyle name="Normal 5 7 2 5 2" xfId="11839"/>
    <cellStyle name="Normal 5 7 2 5 2 2" xfId="26217"/>
    <cellStyle name="Normal 5 7 2 5 2 2 2" xfId="54951"/>
    <cellStyle name="Normal 5 7 2 5 2 3" xfId="40627"/>
    <cellStyle name="Normal 5 7 2 5 3" xfId="19054"/>
    <cellStyle name="Normal 5 7 2 5 3 2" xfId="47789"/>
    <cellStyle name="Normal 5 7 2 5 4" xfId="33465"/>
    <cellStyle name="Normal 5 7 2 6" xfId="8246"/>
    <cellStyle name="Normal 5 7 2 6 2" xfId="22635"/>
    <cellStyle name="Normal 5 7 2 6 2 2" xfId="51370"/>
    <cellStyle name="Normal 5 7 2 6 3" xfId="37046"/>
    <cellStyle name="Normal 5 7 2 7" xfId="15472"/>
    <cellStyle name="Normal 5 7 2 7 2" xfId="44208"/>
    <cellStyle name="Normal 5 7 2 8" xfId="29884"/>
    <cellStyle name="Normal 5 7 3" xfId="1053"/>
    <cellStyle name="Normal 5 7 3 2" xfId="2036"/>
    <cellStyle name="Normal 5 7 3 2 2" xfId="3828"/>
    <cellStyle name="Normal 5 7 3 2 2 2" xfId="7487"/>
    <cellStyle name="Normal 5 7 3 2 2 2 2" xfId="14747"/>
    <cellStyle name="Normal 5 7 3 2 2 2 2 2" xfId="29125"/>
    <cellStyle name="Normal 5 7 3 2 2 2 2 2 2" xfId="57859"/>
    <cellStyle name="Normal 5 7 3 2 2 2 2 3" xfId="43535"/>
    <cellStyle name="Normal 5 7 3 2 2 2 3" xfId="21962"/>
    <cellStyle name="Normal 5 7 3 2 2 2 3 2" xfId="50697"/>
    <cellStyle name="Normal 5 7 3 2 2 2 4" xfId="36373"/>
    <cellStyle name="Normal 5 7 3 2 2 3" xfId="11160"/>
    <cellStyle name="Normal 5 7 3 2 2 3 2" xfId="25543"/>
    <cellStyle name="Normal 5 7 3 2 2 3 2 2" xfId="54278"/>
    <cellStyle name="Normal 5 7 3 2 2 3 3" xfId="39954"/>
    <cellStyle name="Normal 5 7 3 2 2 4" xfId="18380"/>
    <cellStyle name="Normal 5 7 3 2 2 4 2" xfId="47116"/>
    <cellStyle name="Normal 5 7 3 2 2 5" xfId="32792"/>
    <cellStyle name="Normal 5 7 3 2 3" xfId="5697"/>
    <cellStyle name="Normal 5 7 3 2 3 2" xfId="12957"/>
    <cellStyle name="Normal 5 7 3 2 3 2 2" xfId="27335"/>
    <cellStyle name="Normal 5 7 3 2 3 2 2 2" xfId="56069"/>
    <cellStyle name="Normal 5 7 3 2 3 2 3" xfId="41745"/>
    <cellStyle name="Normal 5 7 3 2 3 3" xfId="20172"/>
    <cellStyle name="Normal 5 7 3 2 3 3 2" xfId="48907"/>
    <cellStyle name="Normal 5 7 3 2 3 4" xfId="34583"/>
    <cellStyle name="Normal 5 7 3 2 4" xfId="9370"/>
    <cellStyle name="Normal 5 7 3 2 4 2" xfId="23753"/>
    <cellStyle name="Normal 5 7 3 2 4 2 2" xfId="52488"/>
    <cellStyle name="Normal 5 7 3 2 4 3" xfId="38164"/>
    <cellStyle name="Normal 5 7 3 2 5" xfId="16590"/>
    <cellStyle name="Normal 5 7 3 2 5 2" xfId="45326"/>
    <cellStyle name="Normal 5 7 3 2 6" xfId="31002"/>
    <cellStyle name="Normal 5 7 3 3" xfId="2932"/>
    <cellStyle name="Normal 5 7 3 3 2" xfId="6592"/>
    <cellStyle name="Normal 5 7 3 3 2 2" xfId="13852"/>
    <cellStyle name="Normal 5 7 3 3 2 2 2" xfId="28230"/>
    <cellStyle name="Normal 5 7 3 3 2 2 2 2" xfId="56964"/>
    <cellStyle name="Normal 5 7 3 3 2 2 3" xfId="42640"/>
    <cellStyle name="Normal 5 7 3 3 2 3" xfId="21067"/>
    <cellStyle name="Normal 5 7 3 3 2 3 2" xfId="49802"/>
    <cellStyle name="Normal 5 7 3 3 2 4" xfId="35478"/>
    <cellStyle name="Normal 5 7 3 3 3" xfId="10265"/>
    <cellStyle name="Normal 5 7 3 3 3 2" xfId="24648"/>
    <cellStyle name="Normal 5 7 3 3 3 2 2" xfId="53383"/>
    <cellStyle name="Normal 5 7 3 3 3 3" xfId="39059"/>
    <cellStyle name="Normal 5 7 3 3 4" xfId="17485"/>
    <cellStyle name="Normal 5 7 3 3 4 2" xfId="46221"/>
    <cellStyle name="Normal 5 7 3 3 5" xfId="31897"/>
    <cellStyle name="Normal 5 7 3 4" xfId="4797"/>
    <cellStyle name="Normal 5 7 3 4 2" xfId="12062"/>
    <cellStyle name="Normal 5 7 3 4 2 2" xfId="26440"/>
    <cellStyle name="Normal 5 7 3 4 2 2 2" xfId="55174"/>
    <cellStyle name="Normal 5 7 3 4 2 3" xfId="40850"/>
    <cellStyle name="Normal 5 7 3 4 3" xfId="19277"/>
    <cellStyle name="Normal 5 7 3 4 3 2" xfId="48012"/>
    <cellStyle name="Normal 5 7 3 4 4" xfId="33688"/>
    <cellStyle name="Normal 5 7 3 5" xfId="8469"/>
    <cellStyle name="Normal 5 7 3 5 2" xfId="22858"/>
    <cellStyle name="Normal 5 7 3 5 2 2" xfId="51593"/>
    <cellStyle name="Normal 5 7 3 5 3" xfId="37269"/>
    <cellStyle name="Normal 5 7 3 6" xfId="15695"/>
    <cellStyle name="Normal 5 7 3 6 2" xfId="44431"/>
    <cellStyle name="Normal 5 7 3 7" xfId="30107"/>
    <cellStyle name="Normal 5 7 4" xfId="1582"/>
    <cellStyle name="Normal 5 7 4 2" xfId="3381"/>
    <cellStyle name="Normal 5 7 4 2 2" xfId="7040"/>
    <cellStyle name="Normal 5 7 4 2 2 2" xfId="14300"/>
    <cellStyle name="Normal 5 7 4 2 2 2 2" xfId="28678"/>
    <cellStyle name="Normal 5 7 4 2 2 2 2 2" xfId="57412"/>
    <cellStyle name="Normal 5 7 4 2 2 2 3" xfId="43088"/>
    <cellStyle name="Normal 5 7 4 2 2 3" xfId="21515"/>
    <cellStyle name="Normal 5 7 4 2 2 3 2" xfId="50250"/>
    <cellStyle name="Normal 5 7 4 2 2 4" xfId="35926"/>
    <cellStyle name="Normal 5 7 4 2 3" xfId="10713"/>
    <cellStyle name="Normal 5 7 4 2 3 2" xfId="25096"/>
    <cellStyle name="Normal 5 7 4 2 3 2 2" xfId="53831"/>
    <cellStyle name="Normal 5 7 4 2 3 3" xfId="39507"/>
    <cellStyle name="Normal 5 7 4 2 4" xfId="17933"/>
    <cellStyle name="Normal 5 7 4 2 4 2" xfId="46669"/>
    <cellStyle name="Normal 5 7 4 2 5" xfId="32345"/>
    <cellStyle name="Normal 5 7 4 3" xfId="5250"/>
    <cellStyle name="Normal 5 7 4 3 2" xfId="12510"/>
    <cellStyle name="Normal 5 7 4 3 2 2" xfId="26888"/>
    <cellStyle name="Normal 5 7 4 3 2 2 2" xfId="55622"/>
    <cellStyle name="Normal 5 7 4 3 2 3" xfId="41298"/>
    <cellStyle name="Normal 5 7 4 3 3" xfId="19725"/>
    <cellStyle name="Normal 5 7 4 3 3 2" xfId="48460"/>
    <cellStyle name="Normal 5 7 4 3 4" xfId="34136"/>
    <cellStyle name="Normal 5 7 4 4" xfId="8923"/>
    <cellStyle name="Normal 5 7 4 4 2" xfId="23306"/>
    <cellStyle name="Normal 5 7 4 4 2 2" xfId="52041"/>
    <cellStyle name="Normal 5 7 4 4 3" xfId="37717"/>
    <cellStyle name="Normal 5 7 4 5" xfId="16143"/>
    <cellStyle name="Normal 5 7 4 5 2" xfId="44879"/>
    <cellStyle name="Normal 5 7 4 6" xfId="30555"/>
    <cellStyle name="Normal 5 7 5" xfId="2485"/>
    <cellStyle name="Normal 5 7 5 2" xfId="6145"/>
    <cellStyle name="Normal 5 7 5 2 2" xfId="13405"/>
    <cellStyle name="Normal 5 7 5 2 2 2" xfId="27783"/>
    <cellStyle name="Normal 5 7 5 2 2 2 2" xfId="56517"/>
    <cellStyle name="Normal 5 7 5 2 2 3" xfId="42193"/>
    <cellStyle name="Normal 5 7 5 2 3" xfId="20620"/>
    <cellStyle name="Normal 5 7 5 2 3 2" xfId="49355"/>
    <cellStyle name="Normal 5 7 5 2 4" xfId="35031"/>
    <cellStyle name="Normal 5 7 5 3" xfId="9818"/>
    <cellStyle name="Normal 5 7 5 3 2" xfId="24201"/>
    <cellStyle name="Normal 5 7 5 3 2 2" xfId="52936"/>
    <cellStyle name="Normal 5 7 5 3 3" xfId="38612"/>
    <cellStyle name="Normal 5 7 5 4" xfId="17038"/>
    <cellStyle name="Normal 5 7 5 4 2" xfId="45774"/>
    <cellStyle name="Normal 5 7 5 5" xfId="31450"/>
    <cellStyle name="Normal 5 7 6" xfId="4347"/>
    <cellStyle name="Normal 5 7 6 2" xfId="11615"/>
    <cellStyle name="Normal 5 7 6 2 2" xfId="25993"/>
    <cellStyle name="Normal 5 7 6 2 2 2" xfId="54727"/>
    <cellStyle name="Normal 5 7 6 2 3" xfId="40403"/>
    <cellStyle name="Normal 5 7 6 3" xfId="18830"/>
    <cellStyle name="Normal 5 7 6 3 2" xfId="47565"/>
    <cellStyle name="Normal 5 7 6 4" xfId="33241"/>
    <cellStyle name="Normal 5 7 7" xfId="8017"/>
    <cellStyle name="Normal 5 7 7 2" xfId="22411"/>
    <cellStyle name="Normal 5 7 7 2 2" xfId="51146"/>
    <cellStyle name="Normal 5 7 7 3" xfId="36822"/>
    <cellStyle name="Normal 5 7 8" xfId="15248"/>
    <cellStyle name="Normal 5 7 8 2" xfId="43984"/>
    <cellStyle name="Normal 5 7 9" xfId="29660"/>
    <cellStyle name="Normal 5 8" xfId="714"/>
    <cellStyle name="Normal 5 8 2" xfId="1165"/>
    <cellStyle name="Normal 5 8 2 2" xfId="2148"/>
    <cellStyle name="Normal 5 8 2 2 2" xfId="3940"/>
    <cellStyle name="Normal 5 8 2 2 2 2" xfId="7599"/>
    <cellStyle name="Normal 5 8 2 2 2 2 2" xfId="14859"/>
    <cellStyle name="Normal 5 8 2 2 2 2 2 2" xfId="29237"/>
    <cellStyle name="Normal 5 8 2 2 2 2 2 2 2" xfId="57971"/>
    <cellStyle name="Normal 5 8 2 2 2 2 2 3" xfId="43647"/>
    <cellStyle name="Normal 5 8 2 2 2 2 3" xfId="22074"/>
    <cellStyle name="Normal 5 8 2 2 2 2 3 2" xfId="50809"/>
    <cellStyle name="Normal 5 8 2 2 2 2 4" xfId="36485"/>
    <cellStyle name="Normal 5 8 2 2 2 3" xfId="11272"/>
    <cellStyle name="Normal 5 8 2 2 2 3 2" xfId="25655"/>
    <cellStyle name="Normal 5 8 2 2 2 3 2 2" xfId="54390"/>
    <cellStyle name="Normal 5 8 2 2 2 3 3" xfId="40066"/>
    <cellStyle name="Normal 5 8 2 2 2 4" xfId="18492"/>
    <cellStyle name="Normal 5 8 2 2 2 4 2" xfId="47228"/>
    <cellStyle name="Normal 5 8 2 2 2 5" xfId="32904"/>
    <cellStyle name="Normal 5 8 2 2 3" xfId="5809"/>
    <cellStyle name="Normal 5 8 2 2 3 2" xfId="13069"/>
    <cellStyle name="Normal 5 8 2 2 3 2 2" xfId="27447"/>
    <cellStyle name="Normal 5 8 2 2 3 2 2 2" xfId="56181"/>
    <cellStyle name="Normal 5 8 2 2 3 2 3" xfId="41857"/>
    <cellStyle name="Normal 5 8 2 2 3 3" xfId="20284"/>
    <cellStyle name="Normal 5 8 2 2 3 3 2" xfId="49019"/>
    <cellStyle name="Normal 5 8 2 2 3 4" xfId="34695"/>
    <cellStyle name="Normal 5 8 2 2 4" xfId="9482"/>
    <cellStyle name="Normal 5 8 2 2 4 2" xfId="23865"/>
    <cellStyle name="Normal 5 8 2 2 4 2 2" xfId="52600"/>
    <cellStyle name="Normal 5 8 2 2 4 3" xfId="38276"/>
    <cellStyle name="Normal 5 8 2 2 5" xfId="16702"/>
    <cellStyle name="Normal 5 8 2 2 5 2" xfId="45438"/>
    <cellStyle name="Normal 5 8 2 2 6" xfId="31114"/>
    <cellStyle name="Normal 5 8 2 3" xfId="3044"/>
    <cellStyle name="Normal 5 8 2 3 2" xfId="6704"/>
    <cellStyle name="Normal 5 8 2 3 2 2" xfId="13964"/>
    <cellStyle name="Normal 5 8 2 3 2 2 2" xfId="28342"/>
    <cellStyle name="Normal 5 8 2 3 2 2 2 2" xfId="57076"/>
    <cellStyle name="Normal 5 8 2 3 2 2 3" xfId="42752"/>
    <cellStyle name="Normal 5 8 2 3 2 3" xfId="21179"/>
    <cellStyle name="Normal 5 8 2 3 2 3 2" xfId="49914"/>
    <cellStyle name="Normal 5 8 2 3 2 4" xfId="35590"/>
    <cellStyle name="Normal 5 8 2 3 3" xfId="10377"/>
    <cellStyle name="Normal 5 8 2 3 3 2" xfId="24760"/>
    <cellStyle name="Normal 5 8 2 3 3 2 2" xfId="53495"/>
    <cellStyle name="Normal 5 8 2 3 3 3" xfId="39171"/>
    <cellStyle name="Normal 5 8 2 3 4" xfId="17597"/>
    <cellStyle name="Normal 5 8 2 3 4 2" xfId="46333"/>
    <cellStyle name="Normal 5 8 2 3 5" xfId="32009"/>
    <cellStyle name="Normal 5 8 2 4" xfId="4909"/>
    <cellStyle name="Normal 5 8 2 4 2" xfId="12174"/>
    <cellStyle name="Normal 5 8 2 4 2 2" xfId="26552"/>
    <cellStyle name="Normal 5 8 2 4 2 2 2" xfId="55286"/>
    <cellStyle name="Normal 5 8 2 4 2 3" xfId="40962"/>
    <cellStyle name="Normal 5 8 2 4 3" xfId="19389"/>
    <cellStyle name="Normal 5 8 2 4 3 2" xfId="48124"/>
    <cellStyle name="Normal 5 8 2 4 4" xfId="33800"/>
    <cellStyle name="Normal 5 8 2 5" xfId="8581"/>
    <cellStyle name="Normal 5 8 2 5 2" xfId="22970"/>
    <cellStyle name="Normal 5 8 2 5 2 2" xfId="51705"/>
    <cellStyle name="Normal 5 8 2 5 3" xfId="37381"/>
    <cellStyle name="Normal 5 8 2 6" xfId="15807"/>
    <cellStyle name="Normal 5 8 2 6 2" xfId="44543"/>
    <cellStyle name="Normal 5 8 2 7" xfId="30219"/>
    <cellStyle name="Normal 5 8 3" xfId="1701"/>
    <cellStyle name="Normal 5 8 3 2" xfId="3493"/>
    <cellStyle name="Normal 5 8 3 2 2" xfId="7152"/>
    <cellStyle name="Normal 5 8 3 2 2 2" xfId="14412"/>
    <cellStyle name="Normal 5 8 3 2 2 2 2" xfId="28790"/>
    <cellStyle name="Normal 5 8 3 2 2 2 2 2" xfId="57524"/>
    <cellStyle name="Normal 5 8 3 2 2 2 3" xfId="43200"/>
    <cellStyle name="Normal 5 8 3 2 2 3" xfId="21627"/>
    <cellStyle name="Normal 5 8 3 2 2 3 2" xfId="50362"/>
    <cellStyle name="Normal 5 8 3 2 2 4" xfId="36038"/>
    <cellStyle name="Normal 5 8 3 2 3" xfId="10825"/>
    <cellStyle name="Normal 5 8 3 2 3 2" xfId="25208"/>
    <cellStyle name="Normal 5 8 3 2 3 2 2" xfId="53943"/>
    <cellStyle name="Normal 5 8 3 2 3 3" xfId="39619"/>
    <cellStyle name="Normal 5 8 3 2 4" xfId="18045"/>
    <cellStyle name="Normal 5 8 3 2 4 2" xfId="46781"/>
    <cellStyle name="Normal 5 8 3 2 5" xfId="32457"/>
    <cellStyle name="Normal 5 8 3 3" xfId="5362"/>
    <cellStyle name="Normal 5 8 3 3 2" xfId="12622"/>
    <cellStyle name="Normal 5 8 3 3 2 2" xfId="27000"/>
    <cellStyle name="Normal 5 8 3 3 2 2 2" xfId="55734"/>
    <cellStyle name="Normal 5 8 3 3 2 3" xfId="41410"/>
    <cellStyle name="Normal 5 8 3 3 3" xfId="19837"/>
    <cellStyle name="Normal 5 8 3 3 3 2" xfId="48572"/>
    <cellStyle name="Normal 5 8 3 3 4" xfId="34248"/>
    <cellStyle name="Normal 5 8 3 4" xfId="9035"/>
    <cellStyle name="Normal 5 8 3 4 2" xfId="23418"/>
    <cellStyle name="Normal 5 8 3 4 2 2" xfId="52153"/>
    <cellStyle name="Normal 5 8 3 4 3" xfId="37829"/>
    <cellStyle name="Normal 5 8 3 5" xfId="16255"/>
    <cellStyle name="Normal 5 8 3 5 2" xfId="44991"/>
    <cellStyle name="Normal 5 8 3 6" xfId="30667"/>
    <cellStyle name="Normal 5 8 4" xfId="2597"/>
    <cellStyle name="Normal 5 8 4 2" xfId="6257"/>
    <cellStyle name="Normal 5 8 4 2 2" xfId="13517"/>
    <cellStyle name="Normal 5 8 4 2 2 2" xfId="27895"/>
    <cellStyle name="Normal 5 8 4 2 2 2 2" xfId="56629"/>
    <cellStyle name="Normal 5 8 4 2 2 3" xfId="42305"/>
    <cellStyle name="Normal 5 8 4 2 3" xfId="20732"/>
    <cellStyle name="Normal 5 8 4 2 3 2" xfId="49467"/>
    <cellStyle name="Normal 5 8 4 2 4" xfId="35143"/>
    <cellStyle name="Normal 5 8 4 3" xfId="9930"/>
    <cellStyle name="Normal 5 8 4 3 2" xfId="24313"/>
    <cellStyle name="Normal 5 8 4 3 2 2" xfId="53048"/>
    <cellStyle name="Normal 5 8 4 3 3" xfId="38724"/>
    <cellStyle name="Normal 5 8 4 4" xfId="17150"/>
    <cellStyle name="Normal 5 8 4 4 2" xfId="45886"/>
    <cellStyle name="Normal 5 8 4 5" xfId="31562"/>
    <cellStyle name="Normal 5 8 5" xfId="4461"/>
    <cellStyle name="Normal 5 8 5 2" xfId="11727"/>
    <cellStyle name="Normal 5 8 5 2 2" xfId="26105"/>
    <cellStyle name="Normal 5 8 5 2 2 2" xfId="54839"/>
    <cellStyle name="Normal 5 8 5 2 3" xfId="40515"/>
    <cellStyle name="Normal 5 8 5 3" xfId="18942"/>
    <cellStyle name="Normal 5 8 5 3 2" xfId="47677"/>
    <cellStyle name="Normal 5 8 5 4" xfId="33353"/>
    <cellStyle name="Normal 5 8 6" xfId="8134"/>
    <cellStyle name="Normal 5 8 6 2" xfId="22523"/>
    <cellStyle name="Normal 5 8 6 2 2" xfId="51258"/>
    <cellStyle name="Normal 5 8 6 3" xfId="36934"/>
    <cellStyle name="Normal 5 8 7" xfId="15360"/>
    <cellStyle name="Normal 5 8 7 2" xfId="44096"/>
    <cellStyle name="Normal 5 8 8" xfId="29772"/>
    <cellStyle name="Normal 5 9" xfId="941"/>
    <cellStyle name="Normal 5 9 2" xfId="1924"/>
    <cellStyle name="Normal 5 9 2 2" xfId="3716"/>
    <cellStyle name="Normal 5 9 2 2 2" xfId="7375"/>
    <cellStyle name="Normal 5 9 2 2 2 2" xfId="14635"/>
    <cellStyle name="Normal 5 9 2 2 2 2 2" xfId="29013"/>
    <cellStyle name="Normal 5 9 2 2 2 2 2 2" xfId="57747"/>
    <cellStyle name="Normal 5 9 2 2 2 2 3" xfId="43423"/>
    <cellStyle name="Normal 5 9 2 2 2 3" xfId="21850"/>
    <cellStyle name="Normal 5 9 2 2 2 3 2" xfId="50585"/>
    <cellStyle name="Normal 5 9 2 2 2 4" xfId="36261"/>
    <cellStyle name="Normal 5 9 2 2 3" xfId="11048"/>
    <cellStyle name="Normal 5 9 2 2 3 2" xfId="25431"/>
    <cellStyle name="Normal 5 9 2 2 3 2 2" xfId="54166"/>
    <cellStyle name="Normal 5 9 2 2 3 3" xfId="39842"/>
    <cellStyle name="Normal 5 9 2 2 4" xfId="18268"/>
    <cellStyle name="Normal 5 9 2 2 4 2" xfId="47004"/>
    <cellStyle name="Normal 5 9 2 2 5" xfId="32680"/>
    <cellStyle name="Normal 5 9 2 3" xfId="5585"/>
    <cellStyle name="Normal 5 9 2 3 2" xfId="12845"/>
    <cellStyle name="Normal 5 9 2 3 2 2" xfId="27223"/>
    <cellStyle name="Normal 5 9 2 3 2 2 2" xfId="55957"/>
    <cellStyle name="Normal 5 9 2 3 2 3" xfId="41633"/>
    <cellStyle name="Normal 5 9 2 3 3" xfId="20060"/>
    <cellStyle name="Normal 5 9 2 3 3 2" xfId="48795"/>
    <cellStyle name="Normal 5 9 2 3 4" xfId="34471"/>
    <cellStyle name="Normal 5 9 2 4" xfId="9258"/>
    <cellStyle name="Normal 5 9 2 4 2" xfId="23641"/>
    <cellStyle name="Normal 5 9 2 4 2 2" xfId="52376"/>
    <cellStyle name="Normal 5 9 2 4 3" xfId="38052"/>
    <cellStyle name="Normal 5 9 2 5" xfId="16478"/>
    <cellStyle name="Normal 5 9 2 5 2" xfId="45214"/>
    <cellStyle name="Normal 5 9 2 6" xfId="30890"/>
    <cellStyle name="Normal 5 9 3" xfId="2820"/>
    <cellStyle name="Normal 5 9 3 2" xfId="6480"/>
    <cellStyle name="Normal 5 9 3 2 2" xfId="13740"/>
    <cellStyle name="Normal 5 9 3 2 2 2" xfId="28118"/>
    <cellStyle name="Normal 5 9 3 2 2 2 2" xfId="56852"/>
    <cellStyle name="Normal 5 9 3 2 2 3" xfId="42528"/>
    <cellStyle name="Normal 5 9 3 2 3" xfId="20955"/>
    <cellStyle name="Normal 5 9 3 2 3 2" xfId="49690"/>
    <cellStyle name="Normal 5 9 3 2 4" xfId="35366"/>
    <cellStyle name="Normal 5 9 3 3" xfId="10153"/>
    <cellStyle name="Normal 5 9 3 3 2" xfId="24536"/>
    <cellStyle name="Normal 5 9 3 3 2 2" xfId="53271"/>
    <cellStyle name="Normal 5 9 3 3 3" xfId="38947"/>
    <cellStyle name="Normal 5 9 3 4" xfId="17373"/>
    <cellStyle name="Normal 5 9 3 4 2" xfId="46109"/>
    <cellStyle name="Normal 5 9 3 5" xfId="31785"/>
    <cellStyle name="Normal 5 9 4" xfId="4685"/>
    <cellStyle name="Normal 5 9 4 2" xfId="11950"/>
    <cellStyle name="Normal 5 9 4 2 2" xfId="26328"/>
    <cellStyle name="Normal 5 9 4 2 2 2" xfId="55062"/>
    <cellStyle name="Normal 5 9 4 2 3" xfId="40738"/>
    <cellStyle name="Normal 5 9 4 3" xfId="19165"/>
    <cellStyle name="Normal 5 9 4 3 2" xfId="47900"/>
    <cellStyle name="Normal 5 9 4 4" xfId="33576"/>
    <cellStyle name="Normal 5 9 5" xfId="8357"/>
    <cellStyle name="Normal 5 9 5 2" xfId="22746"/>
    <cellStyle name="Normal 5 9 5 2 2" xfId="51481"/>
    <cellStyle name="Normal 5 9 5 3" xfId="37157"/>
    <cellStyle name="Normal 5 9 6" xfId="15583"/>
    <cellStyle name="Normal 5 9 6 2" xfId="44319"/>
    <cellStyle name="Normal 5 9 7" xfId="29995"/>
    <cellStyle name="Normal 6" xfId="142"/>
    <cellStyle name="Normal 6 2" xfId="294"/>
    <cellStyle name="Normal 7" xfId="141"/>
    <cellStyle name="Normal 7 10" xfId="4222"/>
    <cellStyle name="Normal 7 10 2" xfId="11506"/>
    <cellStyle name="Normal 7 10 2 2" xfId="25886"/>
    <cellStyle name="Normal 7 10 2 2 2" xfId="54620"/>
    <cellStyle name="Normal 7 10 2 3" xfId="40296"/>
    <cellStyle name="Normal 7 10 3" xfId="18723"/>
    <cellStyle name="Normal 7 10 3 2" xfId="47458"/>
    <cellStyle name="Normal 7 10 4" xfId="33134"/>
    <cellStyle name="Normal 7 11" xfId="7890"/>
    <cellStyle name="Normal 7 11 2" xfId="22304"/>
    <cellStyle name="Normal 7 11 2 2" xfId="51039"/>
    <cellStyle name="Normal 7 11 3" xfId="36715"/>
    <cellStyle name="Normal 7 12" xfId="15140"/>
    <cellStyle name="Normal 7 12 2" xfId="43877"/>
    <cellStyle name="Normal 7 13" xfId="29553"/>
    <cellStyle name="Normal 7 2" xfId="274"/>
    <cellStyle name="Normal 7 2 10" xfId="7913"/>
    <cellStyle name="Normal 7 2 10 2" xfId="22318"/>
    <cellStyle name="Normal 7 2 10 2 2" xfId="51053"/>
    <cellStyle name="Normal 7 2 10 3" xfId="36729"/>
    <cellStyle name="Normal 7 2 11" xfId="15155"/>
    <cellStyle name="Normal 7 2 11 2" xfId="43891"/>
    <cellStyle name="Normal 7 2 12" xfId="29567"/>
    <cellStyle name="Normal 7 2 2" xfId="361"/>
    <cellStyle name="Normal 7 2 2 10" xfId="15183"/>
    <cellStyle name="Normal 7 2 2 10 2" xfId="43919"/>
    <cellStyle name="Normal 7 2 2 11" xfId="29595"/>
    <cellStyle name="Normal 7 2 2 2" xfId="461"/>
    <cellStyle name="Normal 7 2 2 2 10" xfId="29651"/>
    <cellStyle name="Normal 7 2 2 2 2" xfId="661"/>
    <cellStyle name="Normal 7 2 2 2 2 2" xfId="933"/>
    <cellStyle name="Normal 7 2 2 2 2 2 2" xfId="1380"/>
    <cellStyle name="Normal 7 2 2 2 2 2 2 2" xfId="2363"/>
    <cellStyle name="Normal 7 2 2 2 2 2 2 2 2" xfId="4155"/>
    <cellStyle name="Normal 7 2 2 2 2 2 2 2 2 2" xfId="7814"/>
    <cellStyle name="Normal 7 2 2 2 2 2 2 2 2 2 2" xfId="15074"/>
    <cellStyle name="Normal 7 2 2 2 2 2 2 2 2 2 2 2" xfId="29452"/>
    <cellStyle name="Normal 7 2 2 2 2 2 2 2 2 2 2 2 2" xfId="58186"/>
    <cellStyle name="Normal 7 2 2 2 2 2 2 2 2 2 2 3" xfId="43862"/>
    <cellStyle name="Normal 7 2 2 2 2 2 2 2 2 2 3" xfId="22289"/>
    <cellStyle name="Normal 7 2 2 2 2 2 2 2 2 2 3 2" xfId="51024"/>
    <cellStyle name="Normal 7 2 2 2 2 2 2 2 2 2 4" xfId="36700"/>
    <cellStyle name="Normal 7 2 2 2 2 2 2 2 2 3" xfId="11487"/>
    <cellStyle name="Normal 7 2 2 2 2 2 2 2 2 3 2" xfId="25870"/>
    <cellStyle name="Normal 7 2 2 2 2 2 2 2 2 3 2 2" xfId="54605"/>
    <cellStyle name="Normal 7 2 2 2 2 2 2 2 2 3 3" xfId="40281"/>
    <cellStyle name="Normal 7 2 2 2 2 2 2 2 2 4" xfId="18707"/>
    <cellStyle name="Normal 7 2 2 2 2 2 2 2 2 4 2" xfId="47443"/>
    <cellStyle name="Normal 7 2 2 2 2 2 2 2 2 5" xfId="33119"/>
    <cellStyle name="Normal 7 2 2 2 2 2 2 2 3" xfId="6024"/>
    <cellStyle name="Normal 7 2 2 2 2 2 2 2 3 2" xfId="13284"/>
    <cellStyle name="Normal 7 2 2 2 2 2 2 2 3 2 2" xfId="27662"/>
    <cellStyle name="Normal 7 2 2 2 2 2 2 2 3 2 2 2" xfId="56396"/>
    <cellStyle name="Normal 7 2 2 2 2 2 2 2 3 2 3" xfId="42072"/>
    <cellStyle name="Normal 7 2 2 2 2 2 2 2 3 3" xfId="20499"/>
    <cellStyle name="Normal 7 2 2 2 2 2 2 2 3 3 2" xfId="49234"/>
    <cellStyle name="Normal 7 2 2 2 2 2 2 2 3 4" xfId="34910"/>
    <cellStyle name="Normal 7 2 2 2 2 2 2 2 4" xfId="9697"/>
    <cellStyle name="Normal 7 2 2 2 2 2 2 2 4 2" xfId="24080"/>
    <cellStyle name="Normal 7 2 2 2 2 2 2 2 4 2 2" xfId="52815"/>
    <cellStyle name="Normal 7 2 2 2 2 2 2 2 4 3" xfId="38491"/>
    <cellStyle name="Normal 7 2 2 2 2 2 2 2 5" xfId="16917"/>
    <cellStyle name="Normal 7 2 2 2 2 2 2 2 5 2" xfId="45653"/>
    <cellStyle name="Normal 7 2 2 2 2 2 2 2 6" xfId="31329"/>
    <cellStyle name="Normal 7 2 2 2 2 2 2 3" xfId="3259"/>
    <cellStyle name="Normal 7 2 2 2 2 2 2 3 2" xfId="6919"/>
    <cellStyle name="Normal 7 2 2 2 2 2 2 3 2 2" xfId="14179"/>
    <cellStyle name="Normal 7 2 2 2 2 2 2 3 2 2 2" xfId="28557"/>
    <cellStyle name="Normal 7 2 2 2 2 2 2 3 2 2 2 2" xfId="57291"/>
    <cellStyle name="Normal 7 2 2 2 2 2 2 3 2 2 3" xfId="42967"/>
    <cellStyle name="Normal 7 2 2 2 2 2 2 3 2 3" xfId="21394"/>
    <cellStyle name="Normal 7 2 2 2 2 2 2 3 2 3 2" xfId="50129"/>
    <cellStyle name="Normal 7 2 2 2 2 2 2 3 2 4" xfId="35805"/>
    <cellStyle name="Normal 7 2 2 2 2 2 2 3 3" xfId="10592"/>
    <cellStyle name="Normal 7 2 2 2 2 2 2 3 3 2" xfId="24975"/>
    <cellStyle name="Normal 7 2 2 2 2 2 2 3 3 2 2" xfId="53710"/>
    <cellStyle name="Normal 7 2 2 2 2 2 2 3 3 3" xfId="39386"/>
    <cellStyle name="Normal 7 2 2 2 2 2 2 3 4" xfId="17812"/>
    <cellStyle name="Normal 7 2 2 2 2 2 2 3 4 2" xfId="46548"/>
    <cellStyle name="Normal 7 2 2 2 2 2 2 3 5" xfId="32224"/>
    <cellStyle name="Normal 7 2 2 2 2 2 2 4" xfId="5124"/>
    <cellStyle name="Normal 7 2 2 2 2 2 2 4 2" xfId="12389"/>
    <cellStyle name="Normal 7 2 2 2 2 2 2 4 2 2" xfId="26767"/>
    <cellStyle name="Normal 7 2 2 2 2 2 2 4 2 2 2" xfId="55501"/>
    <cellStyle name="Normal 7 2 2 2 2 2 2 4 2 3" xfId="41177"/>
    <cellStyle name="Normal 7 2 2 2 2 2 2 4 3" xfId="19604"/>
    <cellStyle name="Normal 7 2 2 2 2 2 2 4 3 2" xfId="48339"/>
    <cellStyle name="Normal 7 2 2 2 2 2 2 4 4" xfId="34015"/>
    <cellStyle name="Normal 7 2 2 2 2 2 2 5" xfId="8796"/>
    <cellStyle name="Normal 7 2 2 2 2 2 2 5 2" xfId="23185"/>
    <cellStyle name="Normal 7 2 2 2 2 2 2 5 2 2" xfId="51920"/>
    <cellStyle name="Normal 7 2 2 2 2 2 2 5 3" xfId="37596"/>
    <cellStyle name="Normal 7 2 2 2 2 2 2 6" xfId="16022"/>
    <cellStyle name="Normal 7 2 2 2 2 2 2 6 2" xfId="44758"/>
    <cellStyle name="Normal 7 2 2 2 2 2 2 7" xfId="30434"/>
    <cellStyle name="Normal 7 2 2 2 2 2 3" xfId="1916"/>
    <cellStyle name="Normal 7 2 2 2 2 2 3 2" xfId="3708"/>
    <cellStyle name="Normal 7 2 2 2 2 2 3 2 2" xfId="7367"/>
    <cellStyle name="Normal 7 2 2 2 2 2 3 2 2 2" xfId="14627"/>
    <cellStyle name="Normal 7 2 2 2 2 2 3 2 2 2 2" xfId="29005"/>
    <cellStyle name="Normal 7 2 2 2 2 2 3 2 2 2 2 2" xfId="57739"/>
    <cellStyle name="Normal 7 2 2 2 2 2 3 2 2 2 3" xfId="43415"/>
    <cellStyle name="Normal 7 2 2 2 2 2 3 2 2 3" xfId="21842"/>
    <cellStyle name="Normal 7 2 2 2 2 2 3 2 2 3 2" xfId="50577"/>
    <cellStyle name="Normal 7 2 2 2 2 2 3 2 2 4" xfId="36253"/>
    <cellStyle name="Normal 7 2 2 2 2 2 3 2 3" xfId="11040"/>
    <cellStyle name="Normal 7 2 2 2 2 2 3 2 3 2" xfId="25423"/>
    <cellStyle name="Normal 7 2 2 2 2 2 3 2 3 2 2" xfId="54158"/>
    <cellStyle name="Normal 7 2 2 2 2 2 3 2 3 3" xfId="39834"/>
    <cellStyle name="Normal 7 2 2 2 2 2 3 2 4" xfId="18260"/>
    <cellStyle name="Normal 7 2 2 2 2 2 3 2 4 2" xfId="46996"/>
    <cellStyle name="Normal 7 2 2 2 2 2 3 2 5" xfId="32672"/>
    <cellStyle name="Normal 7 2 2 2 2 2 3 3" xfId="5577"/>
    <cellStyle name="Normal 7 2 2 2 2 2 3 3 2" xfId="12837"/>
    <cellStyle name="Normal 7 2 2 2 2 2 3 3 2 2" xfId="27215"/>
    <cellStyle name="Normal 7 2 2 2 2 2 3 3 2 2 2" xfId="55949"/>
    <cellStyle name="Normal 7 2 2 2 2 2 3 3 2 3" xfId="41625"/>
    <cellStyle name="Normal 7 2 2 2 2 2 3 3 3" xfId="20052"/>
    <cellStyle name="Normal 7 2 2 2 2 2 3 3 3 2" xfId="48787"/>
    <cellStyle name="Normal 7 2 2 2 2 2 3 3 4" xfId="34463"/>
    <cellStyle name="Normal 7 2 2 2 2 2 3 4" xfId="9250"/>
    <cellStyle name="Normal 7 2 2 2 2 2 3 4 2" xfId="23633"/>
    <cellStyle name="Normal 7 2 2 2 2 2 3 4 2 2" xfId="52368"/>
    <cellStyle name="Normal 7 2 2 2 2 2 3 4 3" xfId="38044"/>
    <cellStyle name="Normal 7 2 2 2 2 2 3 5" xfId="16470"/>
    <cellStyle name="Normal 7 2 2 2 2 2 3 5 2" xfId="45206"/>
    <cellStyle name="Normal 7 2 2 2 2 2 3 6" xfId="30882"/>
    <cellStyle name="Normal 7 2 2 2 2 2 4" xfId="2812"/>
    <cellStyle name="Normal 7 2 2 2 2 2 4 2" xfId="6472"/>
    <cellStyle name="Normal 7 2 2 2 2 2 4 2 2" xfId="13732"/>
    <cellStyle name="Normal 7 2 2 2 2 2 4 2 2 2" xfId="28110"/>
    <cellStyle name="Normal 7 2 2 2 2 2 4 2 2 2 2" xfId="56844"/>
    <cellStyle name="Normal 7 2 2 2 2 2 4 2 2 3" xfId="42520"/>
    <cellStyle name="Normal 7 2 2 2 2 2 4 2 3" xfId="20947"/>
    <cellStyle name="Normal 7 2 2 2 2 2 4 2 3 2" xfId="49682"/>
    <cellStyle name="Normal 7 2 2 2 2 2 4 2 4" xfId="35358"/>
    <cellStyle name="Normal 7 2 2 2 2 2 4 3" xfId="10145"/>
    <cellStyle name="Normal 7 2 2 2 2 2 4 3 2" xfId="24528"/>
    <cellStyle name="Normal 7 2 2 2 2 2 4 3 2 2" xfId="53263"/>
    <cellStyle name="Normal 7 2 2 2 2 2 4 3 3" xfId="38939"/>
    <cellStyle name="Normal 7 2 2 2 2 2 4 4" xfId="17365"/>
    <cellStyle name="Normal 7 2 2 2 2 2 4 4 2" xfId="46101"/>
    <cellStyle name="Normal 7 2 2 2 2 2 4 5" xfId="31777"/>
    <cellStyle name="Normal 7 2 2 2 2 2 5" xfId="4677"/>
    <cellStyle name="Normal 7 2 2 2 2 2 5 2" xfId="11942"/>
    <cellStyle name="Normal 7 2 2 2 2 2 5 2 2" xfId="26320"/>
    <cellStyle name="Normal 7 2 2 2 2 2 5 2 2 2" xfId="55054"/>
    <cellStyle name="Normal 7 2 2 2 2 2 5 2 3" xfId="40730"/>
    <cellStyle name="Normal 7 2 2 2 2 2 5 3" xfId="19157"/>
    <cellStyle name="Normal 7 2 2 2 2 2 5 3 2" xfId="47892"/>
    <cellStyle name="Normal 7 2 2 2 2 2 5 4" xfId="33568"/>
    <cellStyle name="Normal 7 2 2 2 2 2 6" xfId="8349"/>
    <cellStyle name="Normal 7 2 2 2 2 2 6 2" xfId="22738"/>
    <cellStyle name="Normal 7 2 2 2 2 2 6 2 2" xfId="51473"/>
    <cellStyle name="Normal 7 2 2 2 2 2 6 3" xfId="37149"/>
    <cellStyle name="Normal 7 2 2 2 2 2 7" xfId="15575"/>
    <cellStyle name="Normal 7 2 2 2 2 2 7 2" xfId="44311"/>
    <cellStyle name="Normal 7 2 2 2 2 2 8" xfId="29987"/>
    <cellStyle name="Normal 7 2 2 2 2 3" xfId="1156"/>
    <cellStyle name="Normal 7 2 2 2 2 3 2" xfId="2139"/>
    <cellStyle name="Normal 7 2 2 2 2 3 2 2" xfId="3931"/>
    <cellStyle name="Normal 7 2 2 2 2 3 2 2 2" xfId="7590"/>
    <cellStyle name="Normal 7 2 2 2 2 3 2 2 2 2" xfId="14850"/>
    <cellStyle name="Normal 7 2 2 2 2 3 2 2 2 2 2" xfId="29228"/>
    <cellStyle name="Normal 7 2 2 2 2 3 2 2 2 2 2 2" xfId="57962"/>
    <cellStyle name="Normal 7 2 2 2 2 3 2 2 2 2 3" xfId="43638"/>
    <cellStyle name="Normal 7 2 2 2 2 3 2 2 2 3" xfId="22065"/>
    <cellStyle name="Normal 7 2 2 2 2 3 2 2 2 3 2" xfId="50800"/>
    <cellStyle name="Normal 7 2 2 2 2 3 2 2 2 4" xfId="36476"/>
    <cellStyle name="Normal 7 2 2 2 2 3 2 2 3" xfId="11263"/>
    <cellStyle name="Normal 7 2 2 2 2 3 2 2 3 2" xfId="25646"/>
    <cellStyle name="Normal 7 2 2 2 2 3 2 2 3 2 2" xfId="54381"/>
    <cellStyle name="Normal 7 2 2 2 2 3 2 2 3 3" xfId="40057"/>
    <cellStyle name="Normal 7 2 2 2 2 3 2 2 4" xfId="18483"/>
    <cellStyle name="Normal 7 2 2 2 2 3 2 2 4 2" xfId="47219"/>
    <cellStyle name="Normal 7 2 2 2 2 3 2 2 5" xfId="32895"/>
    <cellStyle name="Normal 7 2 2 2 2 3 2 3" xfId="5800"/>
    <cellStyle name="Normal 7 2 2 2 2 3 2 3 2" xfId="13060"/>
    <cellStyle name="Normal 7 2 2 2 2 3 2 3 2 2" xfId="27438"/>
    <cellStyle name="Normal 7 2 2 2 2 3 2 3 2 2 2" xfId="56172"/>
    <cellStyle name="Normal 7 2 2 2 2 3 2 3 2 3" xfId="41848"/>
    <cellStyle name="Normal 7 2 2 2 2 3 2 3 3" xfId="20275"/>
    <cellStyle name="Normal 7 2 2 2 2 3 2 3 3 2" xfId="49010"/>
    <cellStyle name="Normal 7 2 2 2 2 3 2 3 4" xfId="34686"/>
    <cellStyle name="Normal 7 2 2 2 2 3 2 4" xfId="9473"/>
    <cellStyle name="Normal 7 2 2 2 2 3 2 4 2" xfId="23856"/>
    <cellStyle name="Normal 7 2 2 2 2 3 2 4 2 2" xfId="52591"/>
    <cellStyle name="Normal 7 2 2 2 2 3 2 4 3" xfId="38267"/>
    <cellStyle name="Normal 7 2 2 2 2 3 2 5" xfId="16693"/>
    <cellStyle name="Normal 7 2 2 2 2 3 2 5 2" xfId="45429"/>
    <cellStyle name="Normal 7 2 2 2 2 3 2 6" xfId="31105"/>
    <cellStyle name="Normal 7 2 2 2 2 3 3" xfId="3035"/>
    <cellStyle name="Normal 7 2 2 2 2 3 3 2" xfId="6695"/>
    <cellStyle name="Normal 7 2 2 2 2 3 3 2 2" xfId="13955"/>
    <cellStyle name="Normal 7 2 2 2 2 3 3 2 2 2" xfId="28333"/>
    <cellStyle name="Normal 7 2 2 2 2 3 3 2 2 2 2" xfId="57067"/>
    <cellStyle name="Normal 7 2 2 2 2 3 3 2 2 3" xfId="42743"/>
    <cellStyle name="Normal 7 2 2 2 2 3 3 2 3" xfId="21170"/>
    <cellStyle name="Normal 7 2 2 2 2 3 3 2 3 2" xfId="49905"/>
    <cellStyle name="Normal 7 2 2 2 2 3 3 2 4" xfId="35581"/>
    <cellStyle name="Normal 7 2 2 2 2 3 3 3" xfId="10368"/>
    <cellStyle name="Normal 7 2 2 2 2 3 3 3 2" xfId="24751"/>
    <cellStyle name="Normal 7 2 2 2 2 3 3 3 2 2" xfId="53486"/>
    <cellStyle name="Normal 7 2 2 2 2 3 3 3 3" xfId="39162"/>
    <cellStyle name="Normal 7 2 2 2 2 3 3 4" xfId="17588"/>
    <cellStyle name="Normal 7 2 2 2 2 3 3 4 2" xfId="46324"/>
    <cellStyle name="Normal 7 2 2 2 2 3 3 5" xfId="32000"/>
    <cellStyle name="Normal 7 2 2 2 2 3 4" xfId="4900"/>
    <cellStyle name="Normal 7 2 2 2 2 3 4 2" xfId="12165"/>
    <cellStyle name="Normal 7 2 2 2 2 3 4 2 2" xfId="26543"/>
    <cellStyle name="Normal 7 2 2 2 2 3 4 2 2 2" xfId="55277"/>
    <cellStyle name="Normal 7 2 2 2 2 3 4 2 3" xfId="40953"/>
    <cellStyle name="Normal 7 2 2 2 2 3 4 3" xfId="19380"/>
    <cellStyle name="Normal 7 2 2 2 2 3 4 3 2" xfId="48115"/>
    <cellStyle name="Normal 7 2 2 2 2 3 4 4" xfId="33791"/>
    <cellStyle name="Normal 7 2 2 2 2 3 5" xfId="8572"/>
    <cellStyle name="Normal 7 2 2 2 2 3 5 2" xfId="22961"/>
    <cellStyle name="Normal 7 2 2 2 2 3 5 2 2" xfId="51696"/>
    <cellStyle name="Normal 7 2 2 2 2 3 5 3" xfId="37372"/>
    <cellStyle name="Normal 7 2 2 2 2 3 6" xfId="15798"/>
    <cellStyle name="Normal 7 2 2 2 2 3 6 2" xfId="44534"/>
    <cellStyle name="Normal 7 2 2 2 2 3 7" xfId="30210"/>
    <cellStyle name="Normal 7 2 2 2 2 4" xfId="1688"/>
    <cellStyle name="Normal 7 2 2 2 2 4 2" xfId="3484"/>
    <cellStyle name="Normal 7 2 2 2 2 4 2 2" xfId="7143"/>
    <cellStyle name="Normal 7 2 2 2 2 4 2 2 2" xfId="14403"/>
    <cellStyle name="Normal 7 2 2 2 2 4 2 2 2 2" xfId="28781"/>
    <cellStyle name="Normal 7 2 2 2 2 4 2 2 2 2 2" xfId="57515"/>
    <cellStyle name="Normal 7 2 2 2 2 4 2 2 2 3" xfId="43191"/>
    <cellStyle name="Normal 7 2 2 2 2 4 2 2 3" xfId="21618"/>
    <cellStyle name="Normal 7 2 2 2 2 4 2 2 3 2" xfId="50353"/>
    <cellStyle name="Normal 7 2 2 2 2 4 2 2 4" xfId="36029"/>
    <cellStyle name="Normal 7 2 2 2 2 4 2 3" xfId="10816"/>
    <cellStyle name="Normal 7 2 2 2 2 4 2 3 2" xfId="25199"/>
    <cellStyle name="Normal 7 2 2 2 2 4 2 3 2 2" xfId="53934"/>
    <cellStyle name="Normal 7 2 2 2 2 4 2 3 3" xfId="39610"/>
    <cellStyle name="Normal 7 2 2 2 2 4 2 4" xfId="18036"/>
    <cellStyle name="Normal 7 2 2 2 2 4 2 4 2" xfId="46772"/>
    <cellStyle name="Normal 7 2 2 2 2 4 2 5" xfId="32448"/>
    <cellStyle name="Normal 7 2 2 2 2 4 3" xfId="5353"/>
    <cellStyle name="Normal 7 2 2 2 2 4 3 2" xfId="12613"/>
    <cellStyle name="Normal 7 2 2 2 2 4 3 2 2" xfId="26991"/>
    <cellStyle name="Normal 7 2 2 2 2 4 3 2 2 2" xfId="55725"/>
    <cellStyle name="Normal 7 2 2 2 2 4 3 2 3" xfId="41401"/>
    <cellStyle name="Normal 7 2 2 2 2 4 3 3" xfId="19828"/>
    <cellStyle name="Normal 7 2 2 2 2 4 3 3 2" xfId="48563"/>
    <cellStyle name="Normal 7 2 2 2 2 4 3 4" xfId="34239"/>
    <cellStyle name="Normal 7 2 2 2 2 4 4" xfId="9026"/>
    <cellStyle name="Normal 7 2 2 2 2 4 4 2" xfId="23409"/>
    <cellStyle name="Normal 7 2 2 2 2 4 4 2 2" xfId="52144"/>
    <cellStyle name="Normal 7 2 2 2 2 4 4 3" xfId="37820"/>
    <cellStyle name="Normal 7 2 2 2 2 4 5" xfId="16246"/>
    <cellStyle name="Normal 7 2 2 2 2 4 5 2" xfId="44982"/>
    <cellStyle name="Normal 7 2 2 2 2 4 6" xfId="30658"/>
    <cellStyle name="Normal 7 2 2 2 2 5" xfId="2588"/>
    <cellStyle name="Normal 7 2 2 2 2 5 2" xfId="6248"/>
    <cellStyle name="Normal 7 2 2 2 2 5 2 2" xfId="13508"/>
    <cellStyle name="Normal 7 2 2 2 2 5 2 2 2" xfId="27886"/>
    <cellStyle name="Normal 7 2 2 2 2 5 2 2 2 2" xfId="56620"/>
    <cellStyle name="Normal 7 2 2 2 2 5 2 2 3" xfId="42296"/>
    <cellStyle name="Normal 7 2 2 2 2 5 2 3" xfId="20723"/>
    <cellStyle name="Normal 7 2 2 2 2 5 2 3 2" xfId="49458"/>
    <cellStyle name="Normal 7 2 2 2 2 5 2 4" xfId="35134"/>
    <cellStyle name="Normal 7 2 2 2 2 5 3" xfId="9921"/>
    <cellStyle name="Normal 7 2 2 2 2 5 3 2" xfId="24304"/>
    <cellStyle name="Normal 7 2 2 2 2 5 3 2 2" xfId="53039"/>
    <cellStyle name="Normal 7 2 2 2 2 5 3 3" xfId="38715"/>
    <cellStyle name="Normal 7 2 2 2 2 5 4" xfId="17141"/>
    <cellStyle name="Normal 7 2 2 2 2 5 4 2" xfId="45877"/>
    <cellStyle name="Normal 7 2 2 2 2 5 5" xfId="31553"/>
    <cellStyle name="Normal 7 2 2 2 2 6" xfId="4451"/>
    <cellStyle name="Normal 7 2 2 2 2 6 2" xfId="11718"/>
    <cellStyle name="Normal 7 2 2 2 2 6 2 2" xfId="26096"/>
    <cellStyle name="Normal 7 2 2 2 2 6 2 2 2" xfId="54830"/>
    <cellStyle name="Normal 7 2 2 2 2 6 2 3" xfId="40506"/>
    <cellStyle name="Normal 7 2 2 2 2 6 3" xfId="18933"/>
    <cellStyle name="Normal 7 2 2 2 2 6 3 2" xfId="47668"/>
    <cellStyle name="Normal 7 2 2 2 2 6 4" xfId="33344"/>
    <cellStyle name="Normal 7 2 2 2 2 7" xfId="8122"/>
    <cellStyle name="Normal 7 2 2 2 2 7 2" xfId="22514"/>
    <cellStyle name="Normal 7 2 2 2 2 7 2 2" xfId="51249"/>
    <cellStyle name="Normal 7 2 2 2 2 7 3" xfId="36925"/>
    <cellStyle name="Normal 7 2 2 2 2 8" xfId="15351"/>
    <cellStyle name="Normal 7 2 2 2 2 8 2" xfId="44087"/>
    <cellStyle name="Normal 7 2 2 2 2 9" xfId="29763"/>
    <cellStyle name="Normal 7 2 2 2 3" xfId="819"/>
    <cellStyle name="Normal 7 2 2 2 3 2" xfId="1268"/>
    <cellStyle name="Normal 7 2 2 2 3 2 2" xfId="2251"/>
    <cellStyle name="Normal 7 2 2 2 3 2 2 2" xfId="4043"/>
    <cellStyle name="Normal 7 2 2 2 3 2 2 2 2" xfId="7702"/>
    <cellStyle name="Normal 7 2 2 2 3 2 2 2 2 2" xfId="14962"/>
    <cellStyle name="Normal 7 2 2 2 3 2 2 2 2 2 2" xfId="29340"/>
    <cellStyle name="Normal 7 2 2 2 3 2 2 2 2 2 2 2" xfId="58074"/>
    <cellStyle name="Normal 7 2 2 2 3 2 2 2 2 2 3" xfId="43750"/>
    <cellStyle name="Normal 7 2 2 2 3 2 2 2 2 3" xfId="22177"/>
    <cellStyle name="Normal 7 2 2 2 3 2 2 2 2 3 2" xfId="50912"/>
    <cellStyle name="Normal 7 2 2 2 3 2 2 2 2 4" xfId="36588"/>
    <cellStyle name="Normal 7 2 2 2 3 2 2 2 3" xfId="11375"/>
    <cellStyle name="Normal 7 2 2 2 3 2 2 2 3 2" xfId="25758"/>
    <cellStyle name="Normal 7 2 2 2 3 2 2 2 3 2 2" xfId="54493"/>
    <cellStyle name="Normal 7 2 2 2 3 2 2 2 3 3" xfId="40169"/>
    <cellStyle name="Normal 7 2 2 2 3 2 2 2 4" xfId="18595"/>
    <cellStyle name="Normal 7 2 2 2 3 2 2 2 4 2" xfId="47331"/>
    <cellStyle name="Normal 7 2 2 2 3 2 2 2 5" xfId="33007"/>
    <cellStyle name="Normal 7 2 2 2 3 2 2 3" xfId="5912"/>
    <cellStyle name="Normal 7 2 2 2 3 2 2 3 2" xfId="13172"/>
    <cellStyle name="Normal 7 2 2 2 3 2 2 3 2 2" xfId="27550"/>
    <cellStyle name="Normal 7 2 2 2 3 2 2 3 2 2 2" xfId="56284"/>
    <cellStyle name="Normal 7 2 2 2 3 2 2 3 2 3" xfId="41960"/>
    <cellStyle name="Normal 7 2 2 2 3 2 2 3 3" xfId="20387"/>
    <cellStyle name="Normal 7 2 2 2 3 2 2 3 3 2" xfId="49122"/>
    <cellStyle name="Normal 7 2 2 2 3 2 2 3 4" xfId="34798"/>
    <cellStyle name="Normal 7 2 2 2 3 2 2 4" xfId="9585"/>
    <cellStyle name="Normal 7 2 2 2 3 2 2 4 2" xfId="23968"/>
    <cellStyle name="Normal 7 2 2 2 3 2 2 4 2 2" xfId="52703"/>
    <cellStyle name="Normal 7 2 2 2 3 2 2 4 3" xfId="38379"/>
    <cellStyle name="Normal 7 2 2 2 3 2 2 5" xfId="16805"/>
    <cellStyle name="Normal 7 2 2 2 3 2 2 5 2" xfId="45541"/>
    <cellStyle name="Normal 7 2 2 2 3 2 2 6" xfId="31217"/>
    <cellStyle name="Normal 7 2 2 2 3 2 3" xfId="3147"/>
    <cellStyle name="Normal 7 2 2 2 3 2 3 2" xfId="6807"/>
    <cellStyle name="Normal 7 2 2 2 3 2 3 2 2" xfId="14067"/>
    <cellStyle name="Normal 7 2 2 2 3 2 3 2 2 2" xfId="28445"/>
    <cellStyle name="Normal 7 2 2 2 3 2 3 2 2 2 2" xfId="57179"/>
    <cellStyle name="Normal 7 2 2 2 3 2 3 2 2 3" xfId="42855"/>
    <cellStyle name="Normal 7 2 2 2 3 2 3 2 3" xfId="21282"/>
    <cellStyle name="Normal 7 2 2 2 3 2 3 2 3 2" xfId="50017"/>
    <cellStyle name="Normal 7 2 2 2 3 2 3 2 4" xfId="35693"/>
    <cellStyle name="Normal 7 2 2 2 3 2 3 3" xfId="10480"/>
    <cellStyle name="Normal 7 2 2 2 3 2 3 3 2" xfId="24863"/>
    <cellStyle name="Normal 7 2 2 2 3 2 3 3 2 2" xfId="53598"/>
    <cellStyle name="Normal 7 2 2 2 3 2 3 3 3" xfId="39274"/>
    <cellStyle name="Normal 7 2 2 2 3 2 3 4" xfId="17700"/>
    <cellStyle name="Normal 7 2 2 2 3 2 3 4 2" xfId="46436"/>
    <cellStyle name="Normal 7 2 2 2 3 2 3 5" xfId="32112"/>
    <cellStyle name="Normal 7 2 2 2 3 2 4" xfId="5012"/>
    <cellStyle name="Normal 7 2 2 2 3 2 4 2" xfId="12277"/>
    <cellStyle name="Normal 7 2 2 2 3 2 4 2 2" xfId="26655"/>
    <cellStyle name="Normal 7 2 2 2 3 2 4 2 2 2" xfId="55389"/>
    <cellStyle name="Normal 7 2 2 2 3 2 4 2 3" xfId="41065"/>
    <cellStyle name="Normal 7 2 2 2 3 2 4 3" xfId="19492"/>
    <cellStyle name="Normal 7 2 2 2 3 2 4 3 2" xfId="48227"/>
    <cellStyle name="Normal 7 2 2 2 3 2 4 4" xfId="33903"/>
    <cellStyle name="Normal 7 2 2 2 3 2 5" xfId="8684"/>
    <cellStyle name="Normal 7 2 2 2 3 2 5 2" xfId="23073"/>
    <cellStyle name="Normal 7 2 2 2 3 2 5 2 2" xfId="51808"/>
    <cellStyle name="Normal 7 2 2 2 3 2 5 3" xfId="37484"/>
    <cellStyle name="Normal 7 2 2 2 3 2 6" xfId="15910"/>
    <cellStyle name="Normal 7 2 2 2 3 2 6 2" xfId="44646"/>
    <cellStyle name="Normal 7 2 2 2 3 2 7" xfId="30322"/>
    <cellStyle name="Normal 7 2 2 2 3 3" xfId="1804"/>
    <cellStyle name="Normal 7 2 2 2 3 3 2" xfId="3596"/>
    <cellStyle name="Normal 7 2 2 2 3 3 2 2" xfId="7255"/>
    <cellStyle name="Normal 7 2 2 2 3 3 2 2 2" xfId="14515"/>
    <cellStyle name="Normal 7 2 2 2 3 3 2 2 2 2" xfId="28893"/>
    <cellStyle name="Normal 7 2 2 2 3 3 2 2 2 2 2" xfId="57627"/>
    <cellStyle name="Normal 7 2 2 2 3 3 2 2 2 3" xfId="43303"/>
    <cellStyle name="Normal 7 2 2 2 3 3 2 2 3" xfId="21730"/>
    <cellStyle name="Normal 7 2 2 2 3 3 2 2 3 2" xfId="50465"/>
    <cellStyle name="Normal 7 2 2 2 3 3 2 2 4" xfId="36141"/>
    <cellStyle name="Normal 7 2 2 2 3 3 2 3" xfId="10928"/>
    <cellStyle name="Normal 7 2 2 2 3 3 2 3 2" xfId="25311"/>
    <cellStyle name="Normal 7 2 2 2 3 3 2 3 2 2" xfId="54046"/>
    <cellStyle name="Normal 7 2 2 2 3 3 2 3 3" xfId="39722"/>
    <cellStyle name="Normal 7 2 2 2 3 3 2 4" xfId="18148"/>
    <cellStyle name="Normal 7 2 2 2 3 3 2 4 2" xfId="46884"/>
    <cellStyle name="Normal 7 2 2 2 3 3 2 5" xfId="32560"/>
    <cellStyle name="Normal 7 2 2 2 3 3 3" xfId="5465"/>
    <cellStyle name="Normal 7 2 2 2 3 3 3 2" xfId="12725"/>
    <cellStyle name="Normal 7 2 2 2 3 3 3 2 2" xfId="27103"/>
    <cellStyle name="Normal 7 2 2 2 3 3 3 2 2 2" xfId="55837"/>
    <cellStyle name="Normal 7 2 2 2 3 3 3 2 3" xfId="41513"/>
    <cellStyle name="Normal 7 2 2 2 3 3 3 3" xfId="19940"/>
    <cellStyle name="Normal 7 2 2 2 3 3 3 3 2" xfId="48675"/>
    <cellStyle name="Normal 7 2 2 2 3 3 3 4" xfId="34351"/>
    <cellStyle name="Normal 7 2 2 2 3 3 4" xfId="9138"/>
    <cellStyle name="Normal 7 2 2 2 3 3 4 2" xfId="23521"/>
    <cellStyle name="Normal 7 2 2 2 3 3 4 2 2" xfId="52256"/>
    <cellStyle name="Normal 7 2 2 2 3 3 4 3" xfId="37932"/>
    <cellStyle name="Normal 7 2 2 2 3 3 5" xfId="16358"/>
    <cellStyle name="Normal 7 2 2 2 3 3 5 2" xfId="45094"/>
    <cellStyle name="Normal 7 2 2 2 3 3 6" xfId="30770"/>
    <cellStyle name="Normal 7 2 2 2 3 4" xfId="2700"/>
    <cellStyle name="Normal 7 2 2 2 3 4 2" xfId="6360"/>
    <cellStyle name="Normal 7 2 2 2 3 4 2 2" xfId="13620"/>
    <cellStyle name="Normal 7 2 2 2 3 4 2 2 2" xfId="27998"/>
    <cellStyle name="Normal 7 2 2 2 3 4 2 2 2 2" xfId="56732"/>
    <cellStyle name="Normal 7 2 2 2 3 4 2 2 3" xfId="42408"/>
    <cellStyle name="Normal 7 2 2 2 3 4 2 3" xfId="20835"/>
    <cellStyle name="Normal 7 2 2 2 3 4 2 3 2" xfId="49570"/>
    <cellStyle name="Normal 7 2 2 2 3 4 2 4" xfId="35246"/>
    <cellStyle name="Normal 7 2 2 2 3 4 3" xfId="10033"/>
    <cellStyle name="Normal 7 2 2 2 3 4 3 2" xfId="24416"/>
    <cellStyle name="Normal 7 2 2 2 3 4 3 2 2" xfId="53151"/>
    <cellStyle name="Normal 7 2 2 2 3 4 3 3" xfId="38827"/>
    <cellStyle name="Normal 7 2 2 2 3 4 4" xfId="17253"/>
    <cellStyle name="Normal 7 2 2 2 3 4 4 2" xfId="45989"/>
    <cellStyle name="Normal 7 2 2 2 3 4 5" xfId="31665"/>
    <cellStyle name="Normal 7 2 2 2 3 5" xfId="4564"/>
    <cellStyle name="Normal 7 2 2 2 3 5 2" xfId="11830"/>
    <cellStyle name="Normal 7 2 2 2 3 5 2 2" xfId="26208"/>
    <cellStyle name="Normal 7 2 2 2 3 5 2 2 2" xfId="54942"/>
    <cellStyle name="Normal 7 2 2 2 3 5 2 3" xfId="40618"/>
    <cellStyle name="Normal 7 2 2 2 3 5 3" xfId="19045"/>
    <cellStyle name="Normal 7 2 2 2 3 5 3 2" xfId="47780"/>
    <cellStyle name="Normal 7 2 2 2 3 5 4" xfId="33456"/>
    <cellStyle name="Normal 7 2 2 2 3 6" xfId="8237"/>
    <cellStyle name="Normal 7 2 2 2 3 6 2" xfId="22626"/>
    <cellStyle name="Normal 7 2 2 2 3 6 2 2" xfId="51361"/>
    <cellStyle name="Normal 7 2 2 2 3 6 3" xfId="37037"/>
    <cellStyle name="Normal 7 2 2 2 3 7" xfId="15463"/>
    <cellStyle name="Normal 7 2 2 2 3 7 2" xfId="44199"/>
    <cellStyle name="Normal 7 2 2 2 3 8" xfId="29875"/>
    <cellStyle name="Normal 7 2 2 2 4" xfId="1044"/>
    <cellStyle name="Normal 7 2 2 2 4 2" xfId="2027"/>
    <cellStyle name="Normal 7 2 2 2 4 2 2" xfId="3819"/>
    <cellStyle name="Normal 7 2 2 2 4 2 2 2" xfId="7478"/>
    <cellStyle name="Normal 7 2 2 2 4 2 2 2 2" xfId="14738"/>
    <cellStyle name="Normal 7 2 2 2 4 2 2 2 2 2" xfId="29116"/>
    <cellStyle name="Normal 7 2 2 2 4 2 2 2 2 2 2" xfId="57850"/>
    <cellStyle name="Normal 7 2 2 2 4 2 2 2 2 3" xfId="43526"/>
    <cellStyle name="Normal 7 2 2 2 4 2 2 2 3" xfId="21953"/>
    <cellStyle name="Normal 7 2 2 2 4 2 2 2 3 2" xfId="50688"/>
    <cellStyle name="Normal 7 2 2 2 4 2 2 2 4" xfId="36364"/>
    <cellStyle name="Normal 7 2 2 2 4 2 2 3" xfId="11151"/>
    <cellStyle name="Normal 7 2 2 2 4 2 2 3 2" xfId="25534"/>
    <cellStyle name="Normal 7 2 2 2 4 2 2 3 2 2" xfId="54269"/>
    <cellStyle name="Normal 7 2 2 2 4 2 2 3 3" xfId="39945"/>
    <cellStyle name="Normal 7 2 2 2 4 2 2 4" xfId="18371"/>
    <cellStyle name="Normal 7 2 2 2 4 2 2 4 2" xfId="47107"/>
    <cellStyle name="Normal 7 2 2 2 4 2 2 5" xfId="32783"/>
    <cellStyle name="Normal 7 2 2 2 4 2 3" xfId="5688"/>
    <cellStyle name="Normal 7 2 2 2 4 2 3 2" xfId="12948"/>
    <cellStyle name="Normal 7 2 2 2 4 2 3 2 2" xfId="27326"/>
    <cellStyle name="Normal 7 2 2 2 4 2 3 2 2 2" xfId="56060"/>
    <cellStyle name="Normal 7 2 2 2 4 2 3 2 3" xfId="41736"/>
    <cellStyle name="Normal 7 2 2 2 4 2 3 3" xfId="20163"/>
    <cellStyle name="Normal 7 2 2 2 4 2 3 3 2" xfId="48898"/>
    <cellStyle name="Normal 7 2 2 2 4 2 3 4" xfId="34574"/>
    <cellStyle name="Normal 7 2 2 2 4 2 4" xfId="9361"/>
    <cellStyle name="Normal 7 2 2 2 4 2 4 2" xfId="23744"/>
    <cellStyle name="Normal 7 2 2 2 4 2 4 2 2" xfId="52479"/>
    <cellStyle name="Normal 7 2 2 2 4 2 4 3" xfId="38155"/>
    <cellStyle name="Normal 7 2 2 2 4 2 5" xfId="16581"/>
    <cellStyle name="Normal 7 2 2 2 4 2 5 2" xfId="45317"/>
    <cellStyle name="Normal 7 2 2 2 4 2 6" xfId="30993"/>
    <cellStyle name="Normal 7 2 2 2 4 3" xfId="2923"/>
    <cellStyle name="Normal 7 2 2 2 4 3 2" xfId="6583"/>
    <cellStyle name="Normal 7 2 2 2 4 3 2 2" xfId="13843"/>
    <cellStyle name="Normal 7 2 2 2 4 3 2 2 2" xfId="28221"/>
    <cellStyle name="Normal 7 2 2 2 4 3 2 2 2 2" xfId="56955"/>
    <cellStyle name="Normal 7 2 2 2 4 3 2 2 3" xfId="42631"/>
    <cellStyle name="Normal 7 2 2 2 4 3 2 3" xfId="21058"/>
    <cellStyle name="Normal 7 2 2 2 4 3 2 3 2" xfId="49793"/>
    <cellStyle name="Normal 7 2 2 2 4 3 2 4" xfId="35469"/>
    <cellStyle name="Normal 7 2 2 2 4 3 3" xfId="10256"/>
    <cellStyle name="Normal 7 2 2 2 4 3 3 2" xfId="24639"/>
    <cellStyle name="Normal 7 2 2 2 4 3 3 2 2" xfId="53374"/>
    <cellStyle name="Normal 7 2 2 2 4 3 3 3" xfId="39050"/>
    <cellStyle name="Normal 7 2 2 2 4 3 4" xfId="17476"/>
    <cellStyle name="Normal 7 2 2 2 4 3 4 2" xfId="46212"/>
    <cellStyle name="Normal 7 2 2 2 4 3 5" xfId="31888"/>
    <cellStyle name="Normal 7 2 2 2 4 4" xfId="4788"/>
    <cellStyle name="Normal 7 2 2 2 4 4 2" xfId="12053"/>
    <cellStyle name="Normal 7 2 2 2 4 4 2 2" xfId="26431"/>
    <cellStyle name="Normal 7 2 2 2 4 4 2 2 2" xfId="55165"/>
    <cellStyle name="Normal 7 2 2 2 4 4 2 3" xfId="40841"/>
    <cellStyle name="Normal 7 2 2 2 4 4 3" xfId="19268"/>
    <cellStyle name="Normal 7 2 2 2 4 4 3 2" xfId="48003"/>
    <cellStyle name="Normal 7 2 2 2 4 4 4" xfId="33679"/>
    <cellStyle name="Normal 7 2 2 2 4 5" xfId="8460"/>
    <cellStyle name="Normal 7 2 2 2 4 5 2" xfId="22849"/>
    <cellStyle name="Normal 7 2 2 2 4 5 2 2" xfId="51584"/>
    <cellStyle name="Normal 7 2 2 2 4 5 3" xfId="37260"/>
    <cellStyle name="Normal 7 2 2 2 4 6" xfId="15686"/>
    <cellStyle name="Normal 7 2 2 2 4 6 2" xfId="44422"/>
    <cellStyle name="Normal 7 2 2 2 4 7" xfId="30098"/>
    <cellStyle name="Normal 7 2 2 2 5" xfId="1568"/>
    <cellStyle name="Normal 7 2 2 2 5 2" xfId="3372"/>
    <cellStyle name="Normal 7 2 2 2 5 2 2" xfId="7031"/>
    <cellStyle name="Normal 7 2 2 2 5 2 2 2" xfId="14291"/>
    <cellStyle name="Normal 7 2 2 2 5 2 2 2 2" xfId="28669"/>
    <cellStyle name="Normal 7 2 2 2 5 2 2 2 2 2" xfId="57403"/>
    <cellStyle name="Normal 7 2 2 2 5 2 2 2 3" xfId="43079"/>
    <cellStyle name="Normal 7 2 2 2 5 2 2 3" xfId="21506"/>
    <cellStyle name="Normal 7 2 2 2 5 2 2 3 2" xfId="50241"/>
    <cellStyle name="Normal 7 2 2 2 5 2 2 4" xfId="35917"/>
    <cellStyle name="Normal 7 2 2 2 5 2 3" xfId="10704"/>
    <cellStyle name="Normal 7 2 2 2 5 2 3 2" xfId="25087"/>
    <cellStyle name="Normal 7 2 2 2 5 2 3 2 2" xfId="53822"/>
    <cellStyle name="Normal 7 2 2 2 5 2 3 3" xfId="39498"/>
    <cellStyle name="Normal 7 2 2 2 5 2 4" xfId="17924"/>
    <cellStyle name="Normal 7 2 2 2 5 2 4 2" xfId="46660"/>
    <cellStyle name="Normal 7 2 2 2 5 2 5" xfId="32336"/>
    <cellStyle name="Normal 7 2 2 2 5 3" xfId="5241"/>
    <cellStyle name="Normal 7 2 2 2 5 3 2" xfId="12501"/>
    <cellStyle name="Normal 7 2 2 2 5 3 2 2" xfId="26879"/>
    <cellStyle name="Normal 7 2 2 2 5 3 2 2 2" xfId="55613"/>
    <cellStyle name="Normal 7 2 2 2 5 3 2 3" xfId="41289"/>
    <cellStyle name="Normal 7 2 2 2 5 3 3" xfId="19716"/>
    <cellStyle name="Normal 7 2 2 2 5 3 3 2" xfId="48451"/>
    <cellStyle name="Normal 7 2 2 2 5 3 4" xfId="34127"/>
    <cellStyle name="Normal 7 2 2 2 5 4" xfId="8914"/>
    <cellStyle name="Normal 7 2 2 2 5 4 2" xfId="23297"/>
    <cellStyle name="Normal 7 2 2 2 5 4 2 2" xfId="52032"/>
    <cellStyle name="Normal 7 2 2 2 5 4 3" xfId="37708"/>
    <cellStyle name="Normal 7 2 2 2 5 5" xfId="16134"/>
    <cellStyle name="Normal 7 2 2 2 5 5 2" xfId="44870"/>
    <cellStyle name="Normal 7 2 2 2 5 6" xfId="30546"/>
    <cellStyle name="Normal 7 2 2 2 6" xfId="2476"/>
    <cellStyle name="Normal 7 2 2 2 6 2" xfId="6136"/>
    <cellStyle name="Normal 7 2 2 2 6 2 2" xfId="13396"/>
    <cellStyle name="Normal 7 2 2 2 6 2 2 2" xfId="27774"/>
    <cellStyle name="Normal 7 2 2 2 6 2 2 2 2" xfId="56508"/>
    <cellStyle name="Normal 7 2 2 2 6 2 2 3" xfId="42184"/>
    <cellStyle name="Normal 7 2 2 2 6 2 3" xfId="20611"/>
    <cellStyle name="Normal 7 2 2 2 6 2 3 2" xfId="49346"/>
    <cellStyle name="Normal 7 2 2 2 6 2 4" xfId="35022"/>
    <cellStyle name="Normal 7 2 2 2 6 3" xfId="9809"/>
    <cellStyle name="Normal 7 2 2 2 6 3 2" xfId="24192"/>
    <cellStyle name="Normal 7 2 2 2 6 3 2 2" xfId="52927"/>
    <cellStyle name="Normal 7 2 2 2 6 3 3" xfId="38603"/>
    <cellStyle name="Normal 7 2 2 2 6 4" xfId="17029"/>
    <cellStyle name="Normal 7 2 2 2 6 4 2" xfId="45765"/>
    <cellStyle name="Normal 7 2 2 2 6 5" xfId="31441"/>
    <cellStyle name="Normal 7 2 2 2 7" xfId="4335"/>
    <cellStyle name="Normal 7 2 2 2 7 2" xfId="11605"/>
    <cellStyle name="Normal 7 2 2 2 7 2 2" xfId="25984"/>
    <cellStyle name="Normal 7 2 2 2 7 2 2 2" xfId="54718"/>
    <cellStyle name="Normal 7 2 2 2 7 2 3" xfId="40394"/>
    <cellStyle name="Normal 7 2 2 2 7 3" xfId="18821"/>
    <cellStyle name="Normal 7 2 2 2 7 3 2" xfId="47556"/>
    <cellStyle name="Normal 7 2 2 2 7 4" xfId="33232"/>
    <cellStyle name="Normal 7 2 2 2 8" xfId="8004"/>
    <cellStyle name="Normal 7 2 2 2 8 2" xfId="22402"/>
    <cellStyle name="Normal 7 2 2 2 8 2 2" xfId="51137"/>
    <cellStyle name="Normal 7 2 2 2 8 3" xfId="36813"/>
    <cellStyle name="Normal 7 2 2 2 9" xfId="15239"/>
    <cellStyle name="Normal 7 2 2 2 9 2" xfId="43975"/>
    <cellStyle name="Normal 7 2 2 3" xfId="600"/>
    <cellStyle name="Normal 7 2 2 3 2" xfId="877"/>
    <cellStyle name="Normal 7 2 2 3 2 2" xfId="1324"/>
    <cellStyle name="Normal 7 2 2 3 2 2 2" xfId="2307"/>
    <cellStyle name="Normal 7 2 2 3 2 2 2 2" xfId="4099"/>
    <cellStyle name="Normal 7 2 2 3 2 2 2 2 2" xfId="7758"/>
    <cellStyle name="Normal 7 2 2 3 2 2 2 2 2 2" xfId="15018"/>
    <cellStyle name="Normal 7 2 2 3 2 2 2 2 2 2 2" xfId="29396"/>
    <cellStyle name="Normal 7 2 2 3 2 2 2 2 2 2 2 2" xfId="58130"/>
    <cellStyle name="Normal 7 2 2 3 2 2 2 2 2 2 3" xfId="43806"/>
    <cellStyle name="Normal 7 2 2 3 2 2 2 2 2 3" xfId="22233"/>
    <cellStyle name="Normal 7 2 2 3 2 2 2 2 2 3 2" xfId="50968"/>
    <cellStyle name="Normal 7 2 2 3 2 2 2 2 2 4" xfId="36644"/>
    <cellStyle name="Normal 7 2 2 3 2 2 2 2 3" xfId="11431"/>
    <cellStyle name="Normal 7 2 2 3 2 2 2 2 3 2" xfId="25814"/>
    <cellStyle name="Normal 7 2 2 3 2 2 2 2 3 2 2" xfId="54549"/>
    <cellStyle name="Normal 7 2 2 3 2 2 2 2 3 3" xfId="40225"/>
    <cellStyle name="Normal 7 2 2 3 2 2 2 2 4" xfId="18651"/>
    <cellStyle name="Normal 7 2 2 3 2 2 2 2 4 2" xfId="47387"/>
    <cellStyle name="Normal 7 2 2 3 2 2 2 2 5" xfId="33063"/>
    <cellStyle name="Normal 7 2 2 3 2 2 2 3" xfId="5968"/>
    <cellStyle name="Normal 7 2 2 3 2 2 2 3 2" xfId="13228"/>
    <cellStyle name="Normal 7 2 2 3 2 2 2 3 2 2" xfId="27606"/>
    <cellStyle name="Normal 7 2 2 3 2 2 2 3 2 2 2" xfId="56340"/>
    <cellStyle name="Normal 7 2 2 3 2 2 2 3 2 3" xfId="42016"/>
    <cellStyle name="Normal 7 2 2 3 2 2 2 3 3" xfId="20443"/>
    <cellStyle name="Normal 7 2 2 3 2 2 2 3 3 2" xfId="49178"/>
    <cellStyle name="Normal 7 2 2 3 2 2 2 3 4" xfId="34854"/>
    <cellStyle name="Normal 7 2 2 3 2 2 2 4" xfId="9641"/>
    <cellStyle name="Normal 7 2 2 3 2 2 2 4 2" xfId="24024"/>
    <cellStyle name="Normal 7 2 2 3 2 2 2 4 2 2" xfId="52759"/>
    <cellStyle name="Normal 7 2 2 3 2 2 2 4 3" xfId="38435"/>
    <cellStyle name="Normal 7 2 2 3 2 2 2 5" xfId="16861"/>
    <cellStyle name="Normal 7 2 2 3 2 2 2 5 2" xfId="45597"/>
    <cellStyle name="Normal 7 2 2 3 2 2 2 6" xfId="31273"/>
    <cellStyle name="Normal 7 2 2 3 2 2 3" xfId="3203"/>
    <cellStyle name="Normal 7 2 2 3 2 2 3 2" xfId="6863"/>
    <cellStyle name="Normal 7 2 2 3 2 2 3 2 2" xfId="14123"/>
    <cellStyle name="Normal 7 2 2 3 2 2 3 2 2 2" xfId="28501"/>
    <cellStyle name="Normal 7 2 2 3 2 2 3 2 2 2 2" xfId="57235"/>
    <cellStyle name="Normal 7 2 2 3 2 2 3 2 2 3" xfId="42911"/>
    <cellStyle name="Normal 7 2 2 3 2 2 3 2 3" xfId="21338"/>
    <cellStyle name="Normal 7 2 2 3 2 2 3 2 3 2" xfId="50073"/>
    <cellStyle name="Normal 7 2 2 3 2 2 3 2 4" xfId="35749"/>
    <cellStyle name="Normal 7 2 2 3 2 2 3 3" xfId="10536"/>
    <cellStyle name="Normal 7 2 2 3 2 2 3 3 2" xfId="24919"/>
    <cellStyle name="Normal 7 2 2 3 2 2 3 3 2 2" xfId="53654"/>
    <cellStyle name="Normal 7 2 2 3 2 2 3 3 3" xfId="39330"/>
    <cellStyle name="Normal 7 2 2 3 2 2 3 4" xfId="17756"/>
    <cellStyle name="Normal 7 2 2 3 2 2 3 4 2" xfId="46492"/>
    <cellStyle name="Normal 7 2 2 3 2 2 3 5" xfId="32168"/>
    <cellStyle name="Normal 7 2 2 3 2 2 4" xfId="5068"/>
    <cellStyle name="Normal 7 2 2 3 2 2 4 2" xfId="12333"/>
    <cellStyle name="Normal 7 2 2 3 2 2 4 2 2" xfId="26711"/>
    <cellStyle name="Normal 7 2 2 3 2 2 4 2 2 2" xfId="55445"/>
    <cellStyle name="Normal 7 2 2 3 2 2 4 2 3" xfId="41121"/>
    <cellStyle name="Normal 7 2 2 3 2 2 4 3" xfId="19548"/>
    <cellStyle name="Normal 7 2 2 3 2 2 4 3 2" xfId="48283"/>
    <cellStyle name="Normal 7 2 2 3 2 2 4 4" xfId="33959"/>
    <cellStyle name="Normal 7 2 2 3 2 2 5" xfId="8740"/>
    <cellStyle name="Normal 7 2 2 3 2 2 5 2" xfId="23129"/>
    <cellStyle name="Normal 7 2 2 3 2 2 5 2 2" xfId="51864"/>
    <cellStyle name="Normal 7 2 2 3 2 2 5 3" xfId="37540"/>
    <cellStyle name="Normal 7 2 2 3 2 2 6" xfId="15966"/>
    <cellStyle name="Normal 7 2 2 3 2 2 6 2" xfId="44702"/>
    <cellStyle name="Normal 7 2 2 3 2 2 7" xfId="30378"/>
    <cellStyle name="Normal 7 2 2 3 2 3" xfId="1860"/>
    <cellStyle name="Normal 7 2 2 3 2 3 2" xfId="3652"/>
    <cellStyle name="Normal 7 2 2 3 2 3 2 2" xfId="7311"/>
    <cellStyle name="Normal 7 2 2 3 2 3 2 2 2" xfId="14571"/>
    <cellStyle name="Normal 7 2 2 3 2 3 2 2 2 2" xfId="28949"/>
    <cellStyle name="Normal 7 2 2 3 2 3 2 2 2 2 2" xfId="57683"/>
    <cellStyle name="Normal 7 2 2 3 2 3 2 2 2 3" xfId="43359"/>
    <cellStyle name="Normal 7 2 2 3 2 3 2 2 3" xfId="21786"/>
    <cellStyle name="Normal 7 2 2 3 2 3 2 2 3 2" xfId="50521"/>
    <cellStyle name="Normal 7 2 2 3 2 3 2 2 4" xfId="36197"/>
    <cellStyle name="Normal 7 2 2 3 2 3 2 3" xfId="10984"/>
    <cellStyle name="Normal 7 2 2 3 2 3 2 3 2" xfId="25367"/>
    <cellStyle name="Normal 7 2 2 3 2 3 2 3 2 2" xfId="54102"/>
    <cellStyle name="Normal 7 2 2 3 2 3 2 3 3" xfId="39778"/>
    <cellStyle name="Normal 7 2 2 3 2 3 2 4" xfId="18204"/>
    <cellStyle name="Normal 7 2 2 3 2 3 2 4 2" xfId="46940"/>
    <cellStyle name="Normal 7 2 2 3 2 3 2 5" xfId="32616"/>
    <cellStyle name="Normal 7 2 2 3 2 3 3" xfId="5521"/>
    <cellStyle name="Normal 7 2 2 3 2 3 3 2" xfId="12781"/>
    <cellStyle name="Normal 7 2 2 3 2 3 3 2 2" xfId="27159"/>
    <cellStyle name="Normal 7 2 2 3 2 3 3 2 2 2" xfId="55893"/>
    <cellStyle name="Normal 7 2 2 3 2 3 3 2 3" xfId="41569"/>
    <cellStyle name="Normal 7 2 2 3 2 3 3 3" xfId="19996"/>
    <cellStyle name="Normal 7 2 2 3 2 3 3 3 2" xfId="48731"/>
    <cellStyle name="Normal 7 2 2 3 2 3 3 4" xfId="34407"/>
    <cellStyle name="Normal 7 2 2 3 2 3 4" xfId="9194"/>
    <cellStyle name="Normal 7 2 2 3 2 3 4 2" xfId="23577"/>
    <cellStyle name="Normal 7 2 2 3 2 3 4 2 2" xfId="52312"/>
    <cellStyle name="Normal 7 2 2 3 2 3 4 3" xfId="37988"/>
    <cellStyle name="Normal 7 2 2 3 2 3 5" xfId="16414"/>
    <cellStyle name="Normal 7 2 2 3 2 3 5 2" xfId="45150"/>
    <cellStyle name="Normal 7 2 2 3 2 3 6" xfId="30826"/>
    <cellStyle name="Normal 7 2 2 3 2 4" xfId="2756"/>
    <cellStyle name="Normal 7 2 2 3 2 4 2" xfId="6416"/>
    <cellStyle name="Normal 7 2 2 3 2 4 2 2" xfId="13676"/>
    <cellStyle name="Normal 7 2 2 3 2 4 2 2 2" xfId="28054"/>
    <cellStyle name="Normal 7 2 2 3 2 4 2 2 2 2" xfId="56788"/>
    <cellStyle name="Normal 7 2 2 3 2 4 2 2 3" xfId="42464"/>
    <cellStyle name="Normal 7 2 2 3 2 4 2 3" xfId="20891"/>
    <cellStyle name="Normal 7 2 2 3 2 4 2 3 2" xfId="49626"/>
    <cellStyle name="Normal 7 2 2 3 2 4 2 4" xfId="35302"/>
    <cellStyle name="Normal 7 2 2 3 2 4 3" xfId="10089"/>
    <cellStyle name="Normal 7 2 2 3 2 4 3 2" xfId="24472"/>
    <cellStyle name="Normal 7 2 2 3 2 4 3 2 2" xfId="53207"/>
    <cellStyle name="Normal 7 2 2 3 2 4 3 3" xfId="38883"/>
    <cellStyle name="Normal 7 2 2 3 2 4 4" xfId="17309"/>
    <cellStyle name="Normal 7 2 2 3 2 4 4 2" xfId="46045"/>
    <cellStyle name="Normal 7 2 2 3 2 4 5" xfId="31721"/>
    <cellStyle name="Normal 7 2 2 3 2 5" xfId="4621"/>
    <cellStyle name="Normal 7 2 2 3 2 5 2" xfId="11886"/>
    <cellStyle name="Normal 7 2 2 3 2 5 2 2" xfId="26264"/>
    <cellStyle name="Normal 7 2 2 3 2 5 2 2 2" xfId="54998"/>
    <cellStyle name="Normal 7 2 2 3 2 5 2 3" xfId="40674"/>
    <cellStyle name="Normal 7 2 2 3 2 5 3" xfId="19101"/>
    <cellStyle name="Normal 7 2 2 3 2 5 3 2" xfId="47836"/>
    <cellStyle name="Normal 7 2 2 3 2 5 4" xfId="33512"/>
    <cellStyle name="Normal 7 2 2 3 2 6" xfId="8293"/>
    <cellStyle name="Normal 7 2 2 3 2 6 2" xfId="22682"/>
    <cellStyle name="Normal 7 2 2 3 2 6 2 2" xfId="51417"/>
    <cellStyle name="Normal 7 2 2 3 2 6 3" xfId="37093"/>
    <cellStyle name="Normal 7 2 2 3 2 7" xfId="15519"/>
    <cellStyle name="Normal 7 2 2 3 2 7 2" xfId="44255"/>
    <cellStyle name="Normal 7 2 2 3 2 8" xfId="29931"/>
    <cellStyle name="Normal 7 2 2 3 3" xfId="1100"/>
    <cellStyle name="Normal 7 2 2 3 3 2" xfId="2083"/>
    <cellStyle name="Normal 7 2 2 3 3 2 2" xfId="3875"/>
    <cellStyle name="Normal 7 2 2 3 3 2 2 2" xfId="7534"/>
    <cellStyle name="Normal 7 2 2 3 3 2 2 2 2" xfId="14794"/>
    <cellStyle name="Normal 7 2 2 3 3 2 2 2 2 2" xfId="29172"/>
    <cellStyle name="Normal 7 2 2 3 3 2 2 2 2 2 2" xfId="57906"/>
    <cellStyle name="Normal 7 2 2 3 3 2 2 2 2 3" xfId="43582"/>
    <cellStyle name="Normal 7 2 2 3 3 2 2 2 3" xfId="22009"/>
    <cellStyle name="Normal 7 2 2 3 3 2 2 2 3 2" xfId="50744"/>
    <cellStyle name="Normal 7 2 2 3 3 2 2 2 4" xfId="36420"/>
    <cellStyle name="Normal 7 2 2 3 3 2 2 3" xfId="11207"/>
    <cellStyle name="Normal 7 2 2 3 3 2 2 3 2" xfId="25590"/>
    <cellStyle name="Normal 7 2 2 3 3 2 2 3 2 2" xfId="54325"/>
    <cellStyle name="Normal 7 2 2 3 3 2 2 3 3" xfId="40001"/>
    <cellStyle name="Normal 7 2 2 3 3 2 2 4" xfId="18427"/>
    <cellStyle name="Normal 7 2 2 3 3 2 2 4 2" xfId="47163"/>
    <cellStyle name="Normal 7 2 2 3 3 2 2 5" xfId="32839"/>
    <cellStyle name="Normal 7 2 2 3 3 2 3" xfId="5744"/>
    <cellStyle name="Normal 7 2 2 3 3 2 3 2" xfId="13004"/>
    <cellStyle name="Normal 7 2 2 3 3 2 3 2 2" xfId="27382"/>
    <cellStyle name="Normal 7 2 2 3 3 2 3 2 2 2" xfId="56116"/>
    <cellStyle name="Normal 7 2 2 3 3 2 3 2 3" xfId="41792"/>
    <cellStyle name="Normal 7 2 2 3 3 2 3 3" xfId="20219"/>
    <cellStyle name="Normal 7 2 2 3 3 2 3 3 2" xfId="48954"/>
    <cellStyle name="Normal 7 2 2 3 3 2 3 4" xfId="34630"/>
    <cellStyle name="Normal 7 2 2 3 3 2 4" xfId="9417"/>
    <cellStyle name="Normal 7 2 2 3 3 2 4 2" xfId="23800"/>
    <cellStyle name="Normal 7 2 2 3 3 2 4 2 2" xfId="52535"/>
    <cellStyle name="Normal 7 2 2 3 3 2 4 3" xfId="38211"/>
    <cellStyle name="Normal 7 2 2 3 3 2 5" xfId="16637"/>
    <cellStyle name="Normal 7 2 2 3 3 2 5 2" xfId="45373"/>
    <cellStyle name="Normal 7 2 2 3 3 2 6" xfId="31049"/>
    <cellStyle name="Normal 7 2 2 3 3 3" xfId="2979"/>
    <cellStyle name="Normal 7 2 2 3 3 3 2" xfId="6639"/>
    <cellStyle name="Normal 7 2 2 3 3 3 2 2" xfId="13899"/>
    <cellStyle name="Normal 7 2 2 3 3 3 2 2 2" xfId="28277"/>
    <cellStyle name="Normal 7 2 2 3 3 3 2 2 2 2" xfId="57011"/>
    <cellStyle name="Normal 7 2 2 3 3 3 2 2 3" xfId="42687"/>
    <cellStyle name="Normal 7 2 2 3 3 3 2 3" xfId="21114"/>
    <cellStyle name="Normal 7 2 2 3 3 3 2 3 2" xfId="49849"/>
    <cellStyle name="Normal 7 2 2 3 3 3 2 4" xfId="35525"/>
    <cellStyle name="Normal 7 2 2 3 3 3 3" xfId="10312"/>
    <cellStyle name="Normal 7 2 2 3 3 3 3 2" xfId="24695"/>
    <cellStyle name="Normal 7 2 2 3 3 3 3 2 2" xfId="53430"/>
    <cellStyle name="Normal 7 2 2 3 3 3 3 3" xfId="39106"/>
    <cellStyle name="Normal 7 2 2 3 3 3 4" xfId="17532"/>
    <cellStyle name="Normal 7 2 2 3 3 3 4 2" xfId="46268"/>
    <cellStyle name="Normal 7 2 2 3 3 3 5" xfId="31944"/>
    <cellStyle name="Normal 7 2 2 3 3 4" xfId="4844"/>
    <cellStyle name="Normal 7 2 2 3 3 4 2" xfId="12109"/>
    <cellStyle name="Normal 7 2 2 3 3 4 2 2" xfId="26487"/>
    <cellStyle name="Normal 7 2 2 3 3 4 2 2 2" xfId="55221"/>
    <cellStyle name="Normal 7 2 2 3 3 4 2 3" xfId="40897"/>
    <cellStyle name="Normal 7 2 2 3 3 4 3" xfId="19324"/>
    <cellStyle name="Normal 7 2 2 3 3 4 3 2" xfId="48059"/>
    <cellStyle name="Normal 7 2 2 3 3 4 4" xfId="33735"/>
    <cellStyle name="Normal 7 2 2 3 3 5" xfId="8516"/>
    <cellStyle name="Normal 7 2 2 3 3 5 2" xfId="22905"/>
    <cellStyle name="Normal 7 2 2 3 3 5 2 2" xfId="51640"/>
    <cellStyle name="Normal 7 2 2 3 3 5 3" xfId="37316"/>
    <cellStyle name="Normal 7 2 2 3 3 6" xfId="15742"/>
    <cellStyle name="Normal 7 2 2 3 3 6 2" xfId="44478"/>
    <cellStyle name="Normal 7 2 2 3 3 7" xfId="30154"/>
    <cellStyle name="Normal 7 2 2 3 4" xfId="1632"/>
    <cellStyle name="Normal 7 2 2 3 4 2" xfId="3428"/>
    <cellStyle name="Normal 7 2 2 3 4 2 2" xfId="7087"/>
    <cellStyle name="Normal 7 2 2 3 4 2 2 2" xfId="14347"/>
    <cellStyle name="Normal 7 2 2 3 4 2 2 2 2" xfId="28725"/>
    <cellStyle name="Normal 7 2 2 3 4 2 2 2 2 2" xfId="57459"/>
    <cellStyle name="Normal 7 2 2 3 4 2 2 2 3" xfId="43135"/>
    <cellStyle name="Normal 7 2 2 3 4 2 2 3" xfId="21562"/>
    <cellStyle name="Normal 7 2 2 3 4 2 2 3 2" xfId="50297"/>
    <cellStyle name="Normal 7 2 2 3 4 2 2 4" xfId="35973"/>
    <cellStyle name="Normal 7 2 2 3 4 2 3" xfId="10760"/>
    <cellStyle name="Normal 7 2 2 3 4 2 3 2" xfId="25143"/>
    <cellStyle name="Normal 7 2 2 3 4 2 3 2 2" xfId="53878"/>
    <cellStyle name="Normal 7 2 2 3 4 2 3 3" xfId="39554"/>
    <cellStyle name="Normal 7 2 2 3 4 2 4" xfId="17980"/>
    <cellStyle name="Normal 7 2 2 3 4 2 4 2" xfId="46716"/>
    <cellStyle name="Normal 7 2 2 3 4 2 5" xfId="32392"/>
    <cellStyle name="Normal 7 2 2 3 4 3" xfId="5297"/>
    <cellStyle name="Normal 7 2 2 3 4 3 2" xfId="12557"/>
    <cellStyle name="Normal 7 2 2 3 4 3 2 2" xfId="26935"/>
    <cellStyle name="Normal 7 2 2 3 4 3 2 2 2" xfId="55669"/>
    <cellStyle name="Normal 7 2 2 3 4 3 2 3" xfId="41345"/>
    <cellStyle name="Normal 7 2 2 3 4 3 3" xfId="19772"/>
    <cellStyle name="Normal 7 2 2 3 4 3 3 2" xfId="48507"/>
    <cellStyle name="Normal 7 2 2 3 4 3 4" xfId="34183"/>
    <cellStyle name="Normal 7 2 2 3 4 4" xfId="8970"/>
    <cellStyle name="Normal 7 2 2 3 4 4 2" xfId="23353"/>
    <cellStyle name="Normal 7 2 2 3 4 4 2 2" xfId="52088"/>
    <cellStyle name="Normal 7 2 2 3 4 4 3" xfId="37764"/>
    <cellStyle name="Normal 7 2 2 3 4 5" xfId="16190"/>
    <cellStyle name="Normal 7 2 2 3 4 5 2" xfId="44926"/>
    <cellStyle name="Normal 7 2 2 3 4 6" xfId="30602"/>
    <cellStyle name="Normal 7 2 2 3 5" xfId="2532"/>
    <cellStyle name="Normal 7 2 2 3 5 2" xfId="6192"/>
    <cellStyle name="Normal 7 2 2 3 5 2 2" xfId="13452"/>
    <cellStyle name="Normal 7 2 2 3 5 2 2 2" xfId="27830"/>
    <cellStyle name="Normal 7 2 2 3 5 2 2 2 2" xfId="56564"/>
    <cellStyle name="Normal 7 2 2 3 5 2 2 3" xfId="42240"/>
    <cellStyle name="Normal 7 2 2 3 5 2 3" xfId="20667"/>
    <cellStyle name="Normal 7 2 2 3 5 2 3 2" xfId="49402"/>
    <cellStyle name="Normal 7 2 2 3 5 2 4" xfId="35078"/>
    <cellStyle name="Normal 7 2 2 3 5 3" xfId="9865"/>
    <cellStyle name="Normal 7 2 2 3 5 3 2" xfId="24248"/>
    <cellStyle name="Normal 7 2 2 3 5 3 2 2" xfId="52983"/>
    <cellStyle name="Normal 7 2 2 3 5 3 3" xfId="38659"/>
    <cellStyle name="Normal 7 2 2 3 5 4" xfId="17085"/>
    <cellStyle name="Normal 7 2 2 3 5 4 2" xfId="45821"/>
    <cellStyle name="Normal 7 2 2 3 5 5" xfId="31497"/>
    <cellStyle name="Normal 7 2 2 3 6" xfId="4395"/>
    <cellStyle name="Normal 7 2 2 3 6 2" xfId="11662"/>
    <cellStyle name="Normal 7 2 2 3 6 2 2" xfId="26040"/>
    <cellStyle name="Normal 7 2 2 3 6 2 2 2" xfId="54774"/>
    <cellStyle name="Normal 7 2 2 3 6 2 3" xfId="40450"/>
    <cellStyle name="Normal 7 2 2 3 6 3" xfId="18877"/>
    <cellStyle name="Normal 7 2 2 3 6 3 2" xfId="47612"/>
    <cellStyle name="Normal 7 2 2 3 6 4" xfId="33288"/>
    <cellStyle name="Normal 7 2 2 3 7" xfId="8066"/>
    <cellStyle name="Normal 7 2 2 3 7 2" xfId="22458"/>
    <cellStyle name="Normal 7 2 2 3 7 2 2" xfId="51193"/>
    <cellStyle name="Normal 7 2 2 3 7 3" xfId="36869"/>
    <cellStyle name="Normal 7 2 2 3 8" xfId="15295"/>
    <cellStyle name="Normal 7 2 2 3 8 2" xfId="44031"/>
    <cellStyle name="Normal 7 2 2 3 9" xfId="29707"/>
    <cellStyle name="Normal 7 2 2 4" xfId="762"/>
    <cellStyle name="Normal 7 2 2 4 2" xfId="1212"/>
    <cellStyle name="Normal 7 2 2 4 2 2" xfId="2195"/>
    <cellStyle name="Normal 7 2 2 4 2 2 2" xfId="3987"/>
    <cellStyle name="Normal 7 2 2 4 2 2 2 2" xfId="7646"/>
    <cellStyle name="Normal 7 2 2 4 2 2 2 2 2" xfId="14906"/>
    <cellStyle name="Normal 7 2 2 4 2 2 2 2 2 2" xfId="29284"/>
    <cellStyle name="Normal 7 2 2 4 2 2 2 2 2 2 2" xfId="58018"/>
    <cellStyle name="Normal 7 2 2 4 2 2 2 2 2 3" xfId="43694"/>
    <cellStyle name="Normal 7 2 2 4 2 2 2 2 3" xfId="22121"/>
    <cellStyle name="Normal 7 2 2 4 2 2 2 2 3 2" xfId="50856"/>
    <cellStyle name="Normal 7 2 2 4 2 2 2 2 4" xfId="36532"/>
    <cellStyle name="Normal 7 2 2 4 2 2 2 3" xfId="11319"/>
    <cellStyle name="Normal 7 2 2 4 2 2 2 3 2" xfId="25702"/>
    <cellStyle name="Normal 7 2 2 4 2 2 2 3 2 2" xfId="54437"/>
    <cellStyle name="Normal 7 2 2 4 2 2 2 3 3" xfId="40113"/>
    <cellStyle name="Normal 7 2 2 4 2 2 2 4" xfId="18539"/>
    <cellStyle name="Normal 7 2 2 4 2 2 2 4 2" xfId="47275"/>
    <cellStyle name="Normal 7 2 2 4 2 2 2 5" xfId="32951"/>
    <cellStyle name="Normal 7 2 2 4 2 2 3" xfId="5856"/>
    <cellStyle name="Normal 7 2 2 4 2 2 3 2" xfId="13116"/>
    <cellStyle name="Normal 7 2 2 4 2 2 3 2 2" xfId="27494"/>
    <cellStyle name="Normal 7 2 2 4 2 2 3 2 2 2" xfId="56228"/>
    <cellStyle name="Normal 7 2 2 4 2 2 3 2 3" xfId="41904"/>
    <cellStyle name="Normal 7 2 2 4 2 2 3 3" xfId="20331"/>
    <cellStyle name="Normal 7 2 2 4 2 2 3 3 2" xfId="49066"/>
    <cellStyle name="Normal 7 2 2 4 2 2 3 4" xfId="34742"/>
    <cellStyle name="Normal 7 2 2 4 2 2 4" xfId="9529"/>
    <cellStyle name="Normal 7 2 2 4 2 2 4 2" xfId="23912"/>
    <cellStyle name="Normal 7 2 2 4 2 2 4 2 2" xfId="52647"/>
    <cellStyle name="Normal 7 2 2 4 2 2 4 3" xfId="38323"/>
    <cellStyle name="Normal 7 2 2 4 2 2 5" xfId="16749"/>
    <cellStyle name="Normal 7 2 2 4 2 2 5 2" xfId="45485"/>
    <cellStyle name="Normal 7 2 2 4 2 2 6" xfId="31161"/>
    <cellStyle name="Normal 7 2 2 4 2 3" xfId="3091"/>
    <cellStyle name="Normal 7 2 2 4 2 3 2" xfId="6751"/>
    <cellStyle name="Normal 7 2 2 4 2 3 2 2" xfId="14011"/>
    <cellStyle name="Normal 7 2 2 4 2 3 2 2 2" xfId="28389"/>
    <cellStyle name="Normal 7 2 2 4 2 3 2 2 2 2" xfId="57123"/>
    <cellStyle name="Normal 7 2 2 4 2 3 2 2 3" xfId="42799"/>
    <cellStyle name="Normal 7 2 2 4 2 3 2 3" xfId="21226"/>
    <cellStyle name="Normal 7 2 2 4 2 3 2 3 2" xfId="49961"/>
    <cellStyle name="Normal 7 2 2 4 2 3 2 4" xfId="35637"/>
    <cellStyle name="Normal 7 2 2 4 2 3 3" xfId="10424"/>
    <cellStyle name="Normal 7 2 2 4 2 3 3 2" xfId="24807"/>
    <cellStyle name="Normal 7 2 2 4 2 3 3 2 2" xfId="53542"/>
    <cellStyle name="Normal 7 2 2 4 2 3 3 3" xfId="39218"/>
    <cellStyle name="Normal 7 2 2 4 2 3 4" xfId="17644"/>
    <cellStyle name="Normal 7 2 2 4 2 3 4 2" xfId="46380"/>
    <cellStyle name="Normal 7 2 2 4 2 3 5" xfId="32056"/>
    <cellStyle name="Normal 7 2 2 4 2 4" xfId="4956"/>
    <cellStyle name="Normal 7 2 2 4 2 4 2" xfId="12221"/>
    <cellStyle name="Normal 7 2 2 4 2 4 2 2" xfId="26599"/>
    <cellStyle name="Normal 7 2 2 4 2 4 2 2 2" xfId="55333"/>
    <cellStyle name="Normal 7 2 2 4 2 4 2 3" xfId="41009"/>
    <cellStyle name="Normal 7 2 2 4 2 4 3" xfId="19436"/>
    <cellStyle name="Normal 7 2 2 4 2 4 3 2" xfId="48171"/>
    <cellStyle name="Normal 7 2 2 4 2 4 4" xfId="33847"/>
    <cellStyle name="Normal 7 2 2 4 2 5" xfId="8628"/>
    <cellStyle name="Normal 7 2 2 4 2 5 2" xfId="23017"/>
    <cellStyle name="Normal 7 2 2 4 2 5 2 2" xfId="51752"/>
    <cellStyle name="Normal 7 2 2 4 2 5 3" xfId="37428"/>
    <cellStyle name="Normal 7 2 2 4 2 6" xfId="15854"/>
    <cellStyle name="Normal 7 2 2 4 2 6 2" xfId="44590"/>
    <cellStyle name="Normal 7 2 2 4 2 7" xfId="30266"/>
    <cellStyle name="Normal 7 2 2 4 3" xfId="1748"/>
    <cellStyle name="Normal 7 2 2 4 3 2" xfId="3540"/>
    <cellStyle name="Normal 7 2 2 4 3 2 2" xfId="7199"/>
    <cellStyle name="Normal 7 2 2 4 3 2 2 2" xfId="14459"/>
    <cellStyle name="Normal 7 2 2 4 3 2 2 2 2" xfId="28837"/>
    <cellStyle name="Normal 7 2 2 4 3 2 2 2 2 2" xfId="57571"/>
    <cellStyle name="Normal 7 2 2 4 3 2 2 2 3" xfId="43247"/>
    <cellStyle name="Normal 7 2 2 4 3 2 2 3" xfId="21674"/>
    <cellStyle name="Normal 7 2 2 4 3 2 2 3 2" xfId="50409"/>
    <cellStyle name="Normal 7 2 2 4 3 2 2 4" xfId="36085"/>
    <cellStyle name="Normal 7 2 2 4 3 2 3" xfId="10872"/>
    <cellStyle name="Normal 7 2 2 4 3 2 3 2" xfId="25255"/>
    <cellStyle name="Normal 7 2 2 4 3 2 3 2 2" xfId="53990"/>
    <cellStyle name="Normal 7 2 2 4 3 2 3 3" xfId="39666"/>
    <cellStyle name="Normal 7 2 2 4 3 2 4" xfId="18092"/>
    <cellStyle name="Normal 7 2 2 4 3 2 4 2" xfId="46828"/>
    <cellStyle name="Normal 7 2 2 4 3 2 5" xfId="32504"/>
    <cellStyle name="Normal 7 2 2 4 3 3" xfId="5409"/>
    <cellStyle name="Normal 7 2 2 4 3 3 2" xfId="12669"/>
    <cellStyle name="Normal 7 2 2 4 3 3 2 2" xfId="27047"/>
    <cellStyle name="Normal 7 2 2 4 3 3 2 2 2" xfId="55781"/>
    <cellStyle name="Normal 7 2 2 4 3 3 2 3" xfId="41457"/>
    <cellStyle name="Normal 7 2 2 4 3 3 3" xfId="19884"/>
    <cellStyle name="Normal 7 2 2 4 3 3 3 2" xfId="48619"/>
    <cellStyle name="Normal 7 2 2 4 3 3 4" xfId="34295"/>
    <cellStyle name="Normal 7 2 2 4 3 4" xfId="9082"/>
    <cellStyle name="Normal 7 2 2 4 3 4 2" xfId="23465"/>
    <cellStyle name="Normal 7 2 2 4 3 4 2 2" xfId="52200"/>
    <cellStyle name="Normal 7 2 2 4 3 4 3" xfId="37876"/>
    <cellStyle name="Normal 7 2 2 4 3 5" xfId="16302"/>
    <cellStyle name="Normal 7 2 2 4 3 5 2" xfId="45038"/>
    <cellStyle name="Normal 7 2 2 4 3 6" xfId="30714"/>
    <cellStyle name="Normal 7 2 2 4 4" xfId="2644"/>
    <cellStyle name="Normal 7 2 2 4 4 2" xfId="6304"/>
    <cellStyle name="Normal 7 2 2 4 4 2 2" xfId="13564"/>
    <cellStyle name="Normal 7 2 2 4 4 2 2 2" xfId="27942"/>
    <cellStyle name="Normal 7 2 2 4 4 2 2 2 2" xfId="56676"/>
    <cellStyle name="Normal 7 2 2 4 4 2 2 3" xfId="42352"/>
    <cellStyle name="Normal 7 2 2 4 4 2 3" xfId="20779"/>
    <cellStyle name="Normal 7 2 2 4 4 2 3 2" xfId="49514"/>
    <cellStyle name="Normal 7 2 2 4 4 2 4" xfId="35190"/>
    <cellStyle name="Normal 7 2 2 4 4 3" xfId="9977"/>
    <cellStyle name="Normal 7 2 2 4 4 3 2" xfId="24360"/>
    <cellStyle name="Normal 7 2 2 4 4 3 2 2" xfId="53095"/>
    <cellStyle name="Normal 7 2 2 4 4 3 3" xfId="38771"/>
    <cellStyle name="Normal 7 2 2 4 4 4" xfId="17197"/>
    <cellStyle name="Normal 7 2 2 4 4 4 2" xfId="45933"/>
    <cellStyle name="Normal 7 2 2 4 4 5" xfId="31609"/>
    <cellStyle name="Normal 7 2 2 4 5" xfId="4508"/>
    <cellStyle name="Normal 7 2 2 4 5 2" xfId="11774"/>
    <cellStyle name="Normal 7 2 2 4 5 2 2" xfId="26152"/>
    <cellStyle name="Normal 7 2 2 4 5 2 2 2" xfId="54886"/>
    <cellStyle name="Normal 7 2 2 4 5 2 3" xfId="40562"/>
    <cellStyle name="Normal 7 2 2 4 5 3" xfId="18989"/>
    <cellStyle name="Normal 7 2 2 4 5 3 2" xfId="47724"/>
    <cellStyle name="Normal 7 2 2 4 5 4" xfId="33400"/>
    <cellStyle name="Normal 7 2 2 4 6" xfId="8181"/>
    <cellStyle name="Normal 7 2 2 4 6 2" xfId="22570"/>
    <cellStyle name="Normal 7 2 2 4 6 2 2" xfId="51305"/>
    <cellStyle name="Normal 7 2 2 4 6 3" xfId="36981"/>
    <cellStyle name="Normal 7 2 2 4 7" xfId="15407"/>
    <cellStyle name="Normal 7 2 2 4 7 2" xfId="44143"/>
    <cellStyle name="Normal 7 2 2 4 8" xfId="29819"/>
    <cellStyle name="Normal 7 2 2 5" xfId="988"/>
    <cellStyle name="Normal 7 2 2 5 2" xfId="1971"/>
    <cellStyle name="Normal 7 2 2 5 2 2" xfId="3763"/>
    <cellStyle name="Normal 7 2 2 5 2 2 2" xfId="7422"/>
    <cellStyle name="Normal 7 2 2 5 2 2 2 2" xfId="14682"/>
    <cellStyle name="Normal 7 2 2 5 2 2 2 2 2" xfId="29060"/>
    <cellStyle name="Normal 7 2 2 5 2 2 2 2 2 2" xfId="57794"/>
    <cellStyle name="Normal 7 2 2 5 2 2 2 2 3" xfId="43470"/>
    <cellStyle name="Normal 7 2 2 5 2 2 2 3" xfId="21897"/>
    <cellStyle name="Normal 7 2 2 5 2 2 2 3 2" xfId="50632"/>
    <cellStyle name="Normal 7 2 2 5 2 2 2 4" xfId="36308"/>
    <cellStyle name="Normal 7 2 2 5 2 2 3" xfId="11095"/>
    <cellStyle name="Normal 7 2 2 5 2 2 3 2" xfId="25478"/>
    <cellStyle name="Normal 7 2 2 5 2 2 3 2 2" xfId="54213"/>
    <cellStyle name="Normal 7 2 2 5 2 2 3 3" xfId="39889"/>
    <cellStyle name="Normal 7 2 2 5 2 2 4" xfId="18315"/>
    <cellStyle name="Normal 7 2 2 5 2 2 4 2" xfId="47051"/>
    <cellStyle name="Normal 7 2 2 5 2 2 5" xfId="32727"/>
    <cellStyle name="Normal 7 2 2 5 2 3" xfId="5632"/>
    <cellStyle name="Normal 7 2 2 5 2 3 2" xfId="12892"/>
    <cellStyle name="Normal 7 2 2 5 2 3 2 2" xfId="27270"/>
    <cellStyle name="Normal 7 2 2 5 2 3 2 2 2" xfId="56004"/>
    <cellStyle name="Normal 7 2 2 5 2 3 2 3" xfId="41680"/>
    <cellStyle name="Normal 7 2 2 5 2 3 3" xfId="20107"/>
    <cellStyle name="Normal 7 2 2 5 2 3 3 2" xfId="48842"/>
    <cellStyle name="Normal 7 2 2 5 2 3 4" xfId="34518"/>
    <cellStyle name="Normal 7 2 2 5 2 4" xfId="9305"/>
    <cellStyle name="Normal 7 2 2 5 2 4 2" xfId="23688"/>
    <cellStyle name="Normal 7 2 2 5 2 4 2 2" xfId="52423"/>
    <cellStyle name="Normal 7 2 2 5 2 4 3" xfId="38099"/>
    <cellStyle name="Normal 7 2 2 5 2 5" xfId="16525"/>
    <cellStyle name="Normal 7 2 2 5 2 5 2" xfId="45261"/>
    <cellStyle name="Normal 7 2 2 5 2 6" xfId="30937"/>
    <cellStyle name="Normal 7 2 2 5 3" xfId="2867"/>
    <cellStyle name="Normal 7 2 2 5 3 2" xfId="6527"/>
    <cellStyle name="Normal 7 2 2 5 3 2 2" xfId="13787"/>
    <cellStyle name="Normal 7 2 2 5 3 2 2 2" xfId="28165"/>
    <cellStyle name="Normal 7 2 2 5 3 2 2 2 2" xfId="56899"/>
    <cellStyle name="Normal 7 2 2 5 3 2 2 3" xfId="42575"/>
    <cellStyle name="Normal 7 2 2 5 3 2 3" xfId="21002"/>
    <cellStyle name="Normal 7 2 2 5 3 2 3 2" xfId="49737"/>
    <cellStyle name="Normal 7 2 2 5 3 2 4" xfId="35413"/>
    <cellStyle name="Normal 7 2 2 5 3 3" xfId="10200"/>
    <cellStyle name="Normal 7 2 2 5 3 3 2" xfId="24583"/>
    <cellStyle name="Normal 7 2 2 5 3 3 2 2" xfId="53318"/>
    <cellStyle name="Normal 7 2 2 5 3 3 3" xfId="38994"/>
    <cellStyle name="Normal 7 2 2 5 3 4" xfId="17420"/>
    <cellStyle name="Normal 7 2 2 5 3 4 2" xfId="46156"/>
    <cellStyle name="Normal 7 2 2 5 3 5" xfId="31832"/>
    <cellStyle name="Normal 7 2 2 5 4" xfId="4732"/>
    <cellStyle name="Normal 7 2 2 5 4 2" xfId="11997"/>
    <cellStyle name="Normal 7 2 2 5 4 2 2" xfId="26375"/>
    <cellStyle name="Normal 7 2 2 5 4 2 2 2" xfId="55109"/>
    <cellStyle name="Normal 7 2 2 5 4 2 3" xfId="40785"/>
    <cellStyle name="Normal 7 2 2 5 4 3" xfId="19212"/>
    <cellStyle name="Normal 7 2 2 5 4 3 2" xfId="47947"/>
    <cellStyle name="Normal 7 2 2 5 4 4" xfId="33623"/>
    <cellStyle name="Normal 7 2 2 5 5" xfId="8404"/>
    <cellStyle name="Normal 7 2 2 5 5 2" xfId="22793"/>
    <cellStyle name="Normal 7 2 2 5 5 2 2" xfId="51528"/>
    <cellStyle name="Normal 7 2 2 5 5 3" xfId="37204"/>
    <cellStyle name="Normal 7 2 2 5 6" xfId="15630"/>
    <cellStyle name="Normal 7 2 2 5 6 2" xfId="44366"/>
    <cellStyle name="Normal 7 2 2 5 7" xfId="30042"/>
    <cellStyle name="Normal 7 2 2 6" xfId="1507"/>
    <cellStyle name="Normal 7 2 2 6 2" xfId="3316"/>
    <cellStyle name="Normal 7 2 2 6 2 2" xfId="6975"/>
    <cellStyle name="Normal 7 2 2 6 2 2 2" xfId="14235"/>
    <cellStyle name="Normal 7 2 2 6 2 2 2 2" xfId="28613"/>
    <cellStyle name="Normal 7 2 2 6 2 2 2 2 2" xfId="57347"/>
    <cellStyle name="Normal 7 2 2 6 2 2 2 3" xfId="43023"/>
    <cellStyle name="Normal 7 2 2 6 2 2 3" xfId="21450"/>
    <cellStyle name="Normal 7 2 2 6 2 2 3 2" xfId="50185"/>
    <cellStyle name="Normal 7 2 2 6 2 2 4" xfId="35861"/>
    <cellStyle name="Normal 7 2 2 6 2 3" xfId="10648"/>
    <cellStyle name="Normal 7 2 2 6 2 3 2" xfId="25031"/>
    <cellStyle name="Normal 7 2 2 6 2 3 2 2" xfId="53766"/>
    <cellStyle name="Normal 7 2 2 6 2 3 3" xfId="39442"/>
    <cellStyle name="Normal 7 2 2 6 2 4" xfId="17868"/>
    <cellStyle name="Normal 7 2 2 6 2 4 2" xfId="46604"/>
    <cellStyle name="Normal 7 2 2 6 2 5" xfId="32280"/>
    <cellStyle name="Normal 7 2 2 6 3" xfId="5184"/>
    <cellStyle name="Normal 7 2 2 6 3 2" xfId="12445"/>
    <cellStyle name="Normal 7 2 2 6 3 2 2" xfId="26823"/>
    <cellStyle name="Normal 7 2 2 6 3 2 2 2" xfId="55557"/>
    <cellStyle name="Normal 7 2 2 6 3 2 3" xfId="41233"/>
    <cellStyle name="Normal 7 2 2 6 3 3" xfId="19660"/>
    <cellStyle name="Normal 7 2 2 6 3 3 2" xfId="48395"/>
    <cellStyle name="Normal 7 2 2 6 3 4" xfId="34071"/>
    <cellStyle name="Normal 7 2 2 6 4" xfId="8858"/>
    <cellStyle name="Normal 7 2 2 6 4 2" xfId="23241"/>
    <cellStyle name="Normal 7 2 2 6 4 2 2" xfId="51976"/>
    <cellStyle name="Normal 7 2 2 6 4 3" xfId="37652"/>
    <cellStyle name="Normal 7 2 2 6 5" xfId="16078"/>
    <cellStyle name="Normal 7 2 2 6 5 2" xfId="44814"/>
    <cellStyle name="Normal 7 2 2 6 6" xfId="30490"/>
    <cellStyle name="Normal 7 2 2 7" xfId="2420"/>
    <cellStyle name="Normal 7 2 2 7 2" xfId="6080"/>
    <cellStyle name="Normal 7 2 2 7 2 2" xfId="13340"/>
    <cellStyle name="Normal 7 2 2 7 2 2 2" xfId="27718"/>
    <cellStyle name="Normal 7 2 2 7 2 2 2 2" xfId="56452"/>
    <cellStyle name="Normal 7 2 2 7 2 2 3" xfId="42128"/>
    <cellStyle name="Normal 7 2 2 7 2 3" xfId="20555"/>
    <cellStyle name="Normal 7 2 2 7 2 3 2" xfId="49290"/>
    <cellStyle name="Normal 7 2 2 7 2 4" xfId="34966"/>
    <cellStyle name="Normal 7 2 2 7 3" xfId="9753"/>
    <cellStyle name="Normal 7 2 2 7 3 2" xfId="24136"/>
    <cellStyle name="Normal 7 2 2 7 3 2 2" xfId="52871"/>
    <cellStyle name="Normal 7 2 2 7 3 3" xfId="38547"/>
    <cellStyle name="Normal 7 2 2 7 4" xfId="16973"/>
    <cellStyle name="Normal 7 2 2 7 4 2" xfId="45709"/>
    <cellStyle name="Normal 7 2 2 7 5" xfId="31385"/>
    <cellStyle name="Normal 7 2 2 8" xfId="4277"/>
    <cellStyle name="Normal 7 2 2 8 2" xfId="11549"/>
    <cellStyle name="Normal 7 2 2 8 2 2" xfId="25928"/>
    <cellStyle name="Normal 7 2 2 8 2 2 2" xfId="54662"/>
    <cellStyle name="Normal 7 2 2 8 2 3" xfId="40338"/>
    <cellStyle name="Normal 7 2 2 8 3" xfId="18765"/>
    <cellStyle name="Normal 7 2 2 8 3 2" xfId="47500"/>
    <cellStyle name="Normal 7 2 2 8 4" xfId="33176"/>
    <cellStyle name="Normal 7 2 2 9" xfId="7945"/>
    <cellStyle name="Normal 7 2 2 9 2" xfId="22346"/>
    <cellStyle name="Normal 7 2 2 9 2 2" xfId="51081"/>
    <cellStyle name="Normal 7 2 2 9 3" xfId="36757"/>
    <cellStyle name="Normal 7 2 3" xfId="433"/>
    <cellStyle name="Normal 7 2 3 10" xfId="29623"/>
    <cellStyle name="Normal 7 2 3 2" xfId="633"/>
    <cellStyle name="Normal 7 2 3 2 2" xfId="905"/>
    <cellStyle name="Normal 7 2 3 2 2 2" xfId="1352"/>
    <cellStyle name="Normal 7 2 3 2 2 2 2" xfId="2335"/>
    <cellStyle name="Normal 7 2 3 2 2 2 2 2" xfId="4127"/>
    <cellStyle name="Normal 7 2 3 2 2 2 2 2 2" xfId="7786"/>
    <cellStyle name="Normal 7 2 3 2 2 2 2 2 2 2" xfId="15046"/>
    <cellStyle name="Normal 7 2 3 2 2 2 2 2 2 2 2" xfId="29424"/>
    <cellStyle name="Normal 7 2 3 2 2 2 2 2 2 2 2 2" xfId="58158"/>
    <cellStyle name="Normal 7 2 3 2 2 2 2 2 2 2 3" xfId="43834"/>
    <cellStyle name="Normal 7 2 3 2 2 2 2 2 2 3" xfId="22261"/>
    <cellStyle name="Normal 7 2 3 2 2 2 2 2 2 3 2" xfId="50996"/>
    <cellStyle name="Normal 7 2 3 2 2 2 2 2 2 4" xfId="36672"/>
    <cellStyle name="Normal 7 2 3 2 2 2 2 2 3" xfId="11459"/>
    <cellStyle name="Normal 7 2 3 2 2 2 2 2 3 2" xfId="25842"/>
    <cellStyle name="Normal 7 2 3 2 2 2 2 2 3 2 2" xfId="54577"/>
    <cellStyle name="Normal 7 2 3 2 2 2 2 2 3 3" xfId="40253"/>
    <cellStyle name="Normal 7 2 3 2 2 2 2 2 4" xfId="18679"/>
    <cellStyle name="Normal 7 2 3 2 2 2 2 2 4 2" xfId="47415"/>
    <cellStyle name="Normal 7 2 3 2 2 2 2 2 5" xfId="33091"/>
    <cellStyle name="Normal 7 2 3 2 2 2 2 3" xfId="5996"/>
    <cellStyle name="Normal 7 2 3 2 2 2 2 3 2" xfId="13256"/>
    <cellStyle name="Normal 7 2 3 2 2 2 2 3 2 2" xfId="27634"/>
    <cellStyle name="Normal 7 2 3 2 2 2 2 3 2 2 2" xfId="56368"/>
    <cellStyle name="Normal 7 2 3 2 2 2 2 3 2 3" xfId="42044"/>
    <cellStyle name="Normal 7 2 3 2 2 2 2 3 3" xfId="20471"/>
    <cellStyle name="Normal 7 2 3 2 2 2 2 3 3 2" xfId="49206"/>
    <cellStyle name="Normal 7 2 3 2 2 2 2 3 4" xfId="34882"/>
    <cellStyle name="Normal 7 2 3 2 2 2 2 4" xfId="9669"/>
    <cellStyle name="Normal 7 2 3 2 2 2 2 4 2" xfId="24052"/>
    <cellStyle name="Normal 7 2 3 2 2 2 2 4 2 2" xfId="52787"/>
    <cellStyle name="Normal 7 2 3 2 2 2 2 4 3" xfId="38463"/>
    <cellStyle name="Normal 7 2 3 2 2 2 2 5" xfId="16889"/>
    <cellStyle name="Normal 7 2 3 2 2 2 2 5 2" xfId="45625"/>
    <cellStyle name="Normal 7 2 3 2 2 2 2 6" xfId="31301"/>
    <cellStyle name="Normal 7 2 3 2 2 2 3" xfId="3231"/>
    <cellStyle name="Normal 7 2 3 2 2 2 3 2" xfId="6891"/>
    <cellStyle name="Normal 7 2 3 2 2 2 3 2 2" xfId="14151"/>
    <cellStyle name="Normal 7 2 3 2 2 2 3 2 2 2" xfId="28529"/>
    <cellStyle name="Normal 7 2 3 2 2 2 3 2 2 2 2" xfId="57263"/>
    <cellStyle name="Normal 7 2 3 2 2 2 3 2 2 3" xfId="42939"/>
    <cellStyle name="Normal 7 2 3 2 2 2 3 2 3" xfId="21366"/>
    <cellStyle name="Normal 7 2 3 2 2 2 3 2 3 2" xfId="50101"/>
    <cellStyle name="Normal 7 2 3 2 2 2 3 2 4" xfId="35777"/>
    <cellStyle name="Normal 7 2 3 2 2 2 3 3" xfId="10564"/>
    <cellStyle name="Normal 7 2 3 2 2 2 3 3 2" xfId="24947"/>
    <cellStyle name="Normal 7 2 3 2 2 2 3 3 2 2" xfId="53682"/>
    <cellStyle name="Normal 7 2 3 2 2 2 3 3 3" xfId="39358"/>
    <cellStyle name="Normal 7 2 3 2 2 2 3 4" xfId="17784"/>
    <cellStyle name="Normal 7 2 3 2 2 2 3 4 2" xfId="46520"/>
    <cellStyle name="Normal 7 2 3 2 2 2 3 5" xfId="32196"/>
    <cellStyle name="Normal 7 2 3 2 2 2 4" xfId="5096"/>
    <cellStyle name="Normal 7 2 3 2 2 2 4 2" xfId="12361"/>
    <cellStyle name="Normal 7 2 3 2 2 2 4 2 2" xfId="26739"/>
    <cellStyle name="Normal 7 2 3 2 2 2 4 2 2 2" xfId="55473"/>
    <cellStyle name="Normal 7 2 3 2 2 2 4 2 3" xfId="41149"/>
    <cellStyle name="Normal 7 2 3 2 2 2 4 3" xfId="19576"/>
    <cellStyle name="Normal 7 2 3 2 2 2 4 3 2" xfId="48311"/>
    <cellStyle name="Normal 7 2 3 2 2 2 4 4" xfId="33987"/>
    <cellStyle name="Normal 7 2 3 2 2 2 5" xfId="8768"/>
    <cellStyle name="Normal 7 2 3 2 2 2 5 2" xfId="23157"/>
    <cellStyle name="Normal 7 2 3 2 2 2 5 2 2" xfId="51892"/>
    <cellStyle name="Normal 7 2 3 2 2 2 5 3" xfId="37568"/>
    <cellStyle name="Normal 7 2 3 2 2 2 6" xfId="15994"/>
    <cellStyle name="Normal 7 2 3 2 2 2 6 2" xfId="44730"/>
    <cellStyle name="Normal 7 2 3 2 2 2 7" xfId="30406"/>
    <cellStyle name="Normal 7 2 3 2 2 3" xfId="1888"/>
    <cellStyle name="Normal 7 2 3 2 2 3 2" xfId="3680"/>
    <cellStyle name="Normal 7 2 3 2 2 3 2 2" xfId="7339"/>
    <cellStyle name="Normal 7 2 3 2 2 3 2 2 2" xfId="14599"/>
    <cellStyle name="Normal 7 2 3 2 2 3 2 2 2 2" xfId="28977"/>
    <cellStyle name="Normal 7 2 3 2 2 3 2 2 2 2 2" xfId="57711"/>
    <cellStyle name="Normal 7 2 3 2 2 3 2 2 2 3" xfId="43387"/>
    <cellStyle name="Normal 7 2 3 2 2 3 2 2 3" xfId="21814"/>
    <cellStyle name="Normal 7 2 3 2 2 3 2 2 3 2" xfId="50549"/>
    <cellStyle name="Normal 7 2 3 2 2 3 2 2 4" xfId="36225"/>
    <cellStyle name="Normal 7 2 3 2 2 3 2 3" xfId="11012"/>
    <cellStyle name="Normal 7 2 3 2 2 3 2 3 2" xfId="25395"/>
    <cellStyle name="Normal 7 2 3 2 2 3 2 3 2 2" xfId="54130"/>
    <cellStyle name="Normal 7 2 3 2 2 3 2 3 3" xfId="39806"/>
    <cellStyle name="Normal 7 2 3 2 2 3 2 4" xfId="18232"/>
    <cellStyle name="Normal 7 2 3 2 2 3 2 4 2" xfId="46968"/>
    <cellStyle name="Normal 7 2 3 2 2 3 2 5" xfId="32644"/>
    <cellStyle name="Normal 7 2 3 2 2 3 3" xfId="5549"/>
    <cellStyle name="Normal 7 2 3 2 2 3 3 2" xfId="12809"/>
    <cellStyle name="Normal 7 2 3 2 2 3 3 2 2" xfId="27187"/>
    <cellStyle name="Normal 7 2 3 2 2 3 3 2 2 2" xfId="55921"/>
    <cellStyle name="Normal 7 2 3 2 2 3 3 2 3" xfId="41597"/>
    <cellStyle name="Normal 7 2 3 2 2 3 3 3" xfId="20024"/>
    <cellStyle name="Normal 7 2 3 2 2 3 3 3 2" xfId="48759"/>
    <cellStyle name="Normal 7 2 3 2 2 3 3 4" xfId="34435"/>
    <cellStyle name="Normal 7 2 3 2 2 3 4" xfId="9222"/>
    <cellStyle name="Normal 7 2 3 2 2 3 4 2" xfId="23605"/>
    <cellStyle name="Normal 7 2 3 2 2 3 4 2 2" xfId="52340"/>
    <cellStyle name="Normal 7 2 3 2 2 3 4 3" xfId="38016"/>
    <cellStyle name="Normal 7 2 3 2 2 3 5" xfId="16442"/>
    <cellStyle name="Normal 7 2 3 2 2 3 5 2" xfId="45178"/>
    <cellStyle name="Normal 7 2 3 2 2 3 6" xfId="30854"/>
    <cellStyle name="Normal 7 2 3 2 2 4" xfId="2784"/>
    <cellStyle name="Normal 7 2 3 2 2 4 2" xfId="6444"/>
    <cellStyle name="Normal 7 2 3 2 2 4 2 2" xfId="13704"/>
    <cellStyle name="Normal 7 2 3 2 2 4 2 2 2" xfId="28082"/>
    <cellStyle name="Normal 7 2 3 2 2 4 2 2 2 2" xfId="56816"/>
    <cellStyle name="Normal 7 2 3 2 2 4 2 2 3" xfId="42492"/>
    <cellStyle name="Normal 7 2 3 2 2 4 2 3" xfId="20919"/>
    <cellStyle name="Normal 7 2 3 2 2 4 2 3 2" xfId="49654"/>
    <cellStyle name="Normal 7 2 3 2 2 4 2 4" xfId="35330"/>
    <cellStyle name="Normal 7 2 3 2 2 4 3" xfId="10117"/>
    <cellStyle name="Normal 7 2 3 2 2 4 3 2" xfId="24500"/>
    <cellStyle name="Normal 7 2 3 2 2 4 3 2 2" xfId="53235"/>
    <cellStyle name="Normal 7 2 3 2 2 4 3 3" xfId="38911"/>
    <cellStyle name="Normal 7 2 3 2 2 4 4" xfId="17337"/>
    <cellStyle name="Normal 7 2 3 2 2 4 4 2" xfId="46073"/>
    <cellStyle name="Normal 7 2 3 2 2 4 5" xfId="31749"/>
    <cellStyle name="Normal 7 2 3 2 2 5" xfId="4649"/>
    <cellStyle name="Normal 7 2 3 2 2 5 2" xfId="11914"/>
    <cellStyle name="Normal 7 2 3 2 2 5 2 2" xfId="26292"/>
    <cellStyle name="Normal 7 2 3 2 2 5 2 2 2" xfId="55026"/>
    <cellStyle name="Normal 7 2 3 2 2 5 2 3" xfId="40702"/>
    <cellStyle name="Normal 7 2 3 2 2 5 3" xfId="19129"/>
    <cellStyle name="Normal 7 2 3 2 2 5 3 2" xfId="47864"/>
    <cellStyle name="Normal 7 2 3 2 2 5 4" xfId="33540"/>
    <cellStyle name="Normal 7 2 3 2 2 6" xfId="8321"/>
    <cellStyle name="Normal 7 2 3 2 2 6 2" xfId="22710"/>
    <cellStyle name="Normal 7 2 3 2 2 6 2 2" xfId="51445"/>
    <cellStyle name="Normal 7 2 3 2 2 6 3" xfId="37121"/>
    <cellStyle name="Normal 7 2 3 2 2 7" xfId="15547"/>
    <cellStyle name="Normal 7 2 3 2 2 7 2" xfId="44283"/>
    <cellStyle name="Normal 7 2 3 2 2 8" xfId="29959"/>
    <cellStyle name="Normal 7 2 3 2 3" xfId="1128"/>
    <cellStyle name="Normal 7 2 3 2 3 2" xfId="2111"/>
    <cellStyle name="Normal 7 2 3 2 3 2 2" xfId="3903"/>
    <cellStyle name="Normal 7 2 3 2 3 2 2 2" xfId="7562"/>
    <cellStyle name="Normal 7 2 3 2 3 2 2 2 2" xfId="14822"/>
    <cellStyle name="Normal 7 2 3 2 3 2 2 2 2 2" xfId="29200"/>
    <cellStyle name="Normal 7 2 3 2 3 2 2 2 2 2 2" xfId="57934"/>
    <cellStyle name="Normal 7 2 3 2 3 2 2 2 2 3" xfId="43610"/>
    <cellStyle name="Normal 7 2 3 2 3 2 2 2 3" xfId="22037"/>
    <cellStyle name="Normal 7 2 3 2 3 2 2 2 3 2" xfId="50772"/>
    <cellStyle name="Normal 7 2 3 2 3 2 2 2 4" xfId="36448"/>
    <cellStyle name="Normal 7 2 3 2 3 2 2 3" xfId="11235"/>
    <cellStyle name="Normal 7 2 3 2 3 2 2 3 2" xfId="25618"/>
    <cellStyle name="Normal 7 2 3 2 3 2 2 3 2 2" xfId="54353"/>
    <cellStyle name="Normal 7 2 3 2 3 2 2 3 3" xfId="40029"/>
    <cellStyle name="Normal 7 2 3 2 3 2 2 4" xfId="18455"/>
    <cellStyle name="Normal 7 2 3 2 3 2 2 4 2" xfId="47191"/>
    <cellStyle name="Normal 7 2 3 2 3 2 2 5" xfId="32867"/>
    <cellStyle name="Normal 7 2 3 2 3 2 3" xfId="5772"/>
    <cellStyle name="Normal 7 2 3 2 3 2 3 2" xfId="13032"/>
    <cellStyle name="Normal 7 2 3 2 3 2 3 2 2" xfId="27410"/>
    <cellStyle name="Normal 7 2 3 2 3 2 3 2 2 2" xfId="56144"/>
    <cellStyle name="Normal 7 2 3 2 3 2 3 2 3" xfId="41820"/>
    <cellStyle name="Normal 7 2 3 2 3 2 3 3" xfId="20247"/>
    <cellStyle name="Normal 7 2 3 2 3 2 3 3 2" xfId="48982"/>
    <cellStyle name="Normal 7 2 3 2 3 2 3 4" xfId="34658"/>
    <cellStyle name="Normal 7 2 3 2 3 2 4" xfId="9445"/>
    <cellStyle name="Normal 7 2 3 2 3 2 4 2" xfId="23828"/>
    <cellStyle name="Normal 7 2 3 2 3 2 4 2 2" xfId="52563"/>
    <cellStyle name="Normal 7 2 3 2 3 2 4 3" xfId="38239"/>
    <cellStyle name="Normal 7 2 3 2 3 2 5" xfId="16665"/>
    <cellStyle name="Normal 7 2 3 2 3 2 5 2" xfId="45401"/>
    <cellStyle name="Normal 7 2 3 2 3 2 6" xfId="31077"/>
    <cellStyle name="Normal 7 2 3 2 3 3" xfId="3007"/>
    <cellStyle name="Normal 7 2 3 2 3 3 2" xfId="6667"/>
    <cellStyle name="Normal 7 2 3 2 3 3 2 2" xfId="13927"/>
    <cellStyle name="Normal 7 2 3 2 3 3 2 2 2" xfId="28305"/>
    <cellStyle name="Normal 7 2 3 2 3 3 2 2 2 2" xfId="57039"/>
    <cellStyle name="Normal 7 2 3 2 3 3 2 2 3" xfId="42715"/>
    <cellStyle name="Normal 7 2 3 2 3 3 2 3" xfId="21142"/>
    <cellStyle name="Normal 7 2 3 2 3 3 2 3 2" xfId="49877"/>
    <cellStyle name="Normal 7 2 3 2 3 3 2 4" xfId="35553"/>
    <cellStyle name="Normal 7 2 3 2 3 3 3" xfId="10340"/>
    <cellStyle name="Normal 7 2 3 2 3 3 3 2" xfId="24723"/>
    <cellStyle name="Normal 7 2 3 2 3 3 3 2 2" xfId="53458"/>
    <cellStyle name="Normal 7 2 3 2 3 3 3 3" xfId="39134"/>
    <cellStyle name="Normal 7 2 3 2 3 3 4" xfId="17560"/>
    <cellStyle name="Normal 7 2 3 2 3 3 4 2" xfId="46296"/>
    <cellStyle name="Normal 7 2 3 2 3 3 5" xfId="31972"/>
    <cellStyle name="Normal 7 2 3 2 3 4" xfId="4872"/>
    <cellStyle name="Normal 7 2 3 2 3 4 2" xfId="12137"/>
    <cellStyle name="Normal 7 2 3 2 3 4 2 2" xfId="26515"/>
    <cellStyle name="Normal 7 2 3 2 3 4 2 2 2" xfId="55249"/>
    <cellStyle name="Normal 7 2 3 2 3 4 2 3" xfId="40925"/>
    <cellStyle name="Normal 7 2 3 2 3 4 3" xfId="19352"/>
    <cellStyle name="Normal 7 2 3 2 3 4 3 2" xfId="48087"/>
    <cellStyle name="Normal 7 2 3 2 3 4 4" xfId="33763"/>
    <cellStyle name="Normal 7 2 3 2 3 5" xfId="8544"/>
    <cellStyle name="Normal 7 2 3 2 3 5 2" xfId="22933"/>
    <cellStyle name="Normal 7 2 3 2 3 5 2 2" xfId="51668"/>
    <cellStyle name="Normal 7 2 3 2 3 5 3" xfId="37344"/>
    <cellStyle name="Normal 7 2 3 2 3 6" xfId="15770"/>
    <cellStyle name="Normal 7 2 3 2 3 6 2" xfId="44506"/>
    <cellStyle name="Normal 7 2 3 2 3 7" xfId="30182"/>
    <cellStyle name="Normal 7 2 3 2 4" xfId="1660"/>
    <cellStyle name="Normal 7 2 3 2 4 2" xfId="3456"/>
    <cellStyle name="Normal 7 2 3 2 4 2 2" xfId="7115"/>
    <cellStyle name="Normal 7 2 3 2 4 2 2 2" xfId="14375"/>
    <cellStyle name="Normal 7 2 3 2 4 2 2 2 2" xfId="28753"/>
    <cellStyle name="Normal 7 2 3 2 4 2 2 2 2 2" xfId="57487"/>
    <cellStyle name="Normal 7 2 3 2 4 2 2 2 3" xfId="43163"/>
    <cellStyle name="Normal 7 2 3 2 4 2 2 3" xfId="21590"/>
    <cellStyle name="Normal 7 2 3 2 4 2 2 3 2" xfId="50325"/>
    <cellStyle name="Normal 7 2 3 2 4 2 2 4" xfId="36001"/>
    <cellStyle name="Normal 7 2 3 2 4 2 3" xfId="10788"/>
    <cellStyle name="Normal 7 2 3 2 4 2 3 2" xfId="25171"/>
    <cellStyle name="Normal 7 2 3 2 4 2 3 2 2" xfId="53906"/>
    <cellStyle name="Normal 7 2 3 2 4 2 3 3" xfId="39582"/>
    <cellStyle name="Normal 7 2 3 2 4 2 4" xfId="18008"/>
    <cellStyle name="Normal 7 2 3 2 4 2 4 2" xfId="46744"/>
    <cellStyle name="Normal 7 2 3 2 4 2 5" xfId="32420"/>
    <cellStyle name="Normal 7 2 3 2 4 3" xfId="5325"/>
    <cellStyle name="Normal 7 2 3 2 4 3 2" xfId="12585"/>
    <cellStyle name="Normal 7 2 3 2 4 3 2 2" xfId="26963"/>
    <cellStyle name="Normal 7 2 3 2 4 3 2 2 2" xfId="55697"/>
    <cellStyle name="Normal 7 2 3 2 4 3 2 3" xfId="41373"/>
    <cellStyle name="Normal 7 2 3 2 4 3 3" xfId="19800"/>
    <cellStyle name="Normal 7 2 3 2 4 3 3 2" xfId="48535"/>
    <cellStyle name="Normal 7 2 3 2 4 3 4" xfId="34211"/>
    <cellStyle name="Normal 7 2 3 2 4 4" xfId="8998"/>
    <cellStyle name="Normal 7 2 3 2 4 4 2" xfId="23381"/>
    <cellStyle name="Normal 7 2 3 2 4 4 2 2" xfId="52116"/>
    <cellStyle name="Normal 7 2 3 2 4 4 3" xfId="37792"/>
    <cellStyle name="Normal 7 2 3 2 4 5" xfId="16218"/>
    <cellStyle name="Normal 7 2 3 2 4 5 2" xfId="44954"/>
    <cellStyle name="Normal 7 2 3 2 4 6" xfId="30630"/>
    <cellStyle name="Normal 7 2 3 2 5" xfId="2560"/>
    <cellStyle name="Normal 7 2 3 2 5 2" xfId="6220"/>
    <cellStyle name="Normal 7 2 3 2 5 2 2" xfId="13480"/>
    <cellStyle name="Normal 7 2 3 2 5 2 2 2" xfId="27858"/>
    <cellStyle name="Normal 7 2 3 2 5 2 2 2 2" xfId="56592"/>
    <cellStyle name="Normal 7 2 3 2 5 2 2 3" xfId="42268"/>
    <cellStyle name="Normal 7 2 3 2 5 2 3" xfId="20695"/>
    <cellStyle name="Normal 7 2 3 2 5 2 3 2" xfId="49430"/>
    <cellStyle name="Normal 7 2 3 2 5 2 4" xfId="35106"/>
    <cellStyle name="Normal 7 2 3 2 5 3" xfId="9893"/>
    <cellStyle name="Normal 7 2 3 2 5 3 2" xfId="24276"/>
    <cellStyle name="Normal 7 2 3 2 5 3 2 2" xfId="53011"/>
    <cellStyle name="Normal 7 2 3 2 5 3 3" xfId="38687"/>
    <cellStyle name="Normal 7 2 3 2 5 4" xfId="17113"/>
    <cellStyle name="Normal 7 2 3 2 5 4 2" xfId="45849"/>
    <cellStyle name="Normal 7 2 3 2 5 5" xfId="31525"/>
    <cellStyle name="Normal 7 2 3 2 6" xfId="4423"/>
    <cellStyle name="Normal 7 2 3 2 6 2" xfId="11690"/>
    <cellStyle name="Normal 7 2 3 2 6 2 2" xfId="26068"/>
    <cellStyle name="Normal 7 2 3 2 6 2 2 2" xfId="54802"/>
    <cellStyle name="Normal 7 2 3 2 6 2 3" xfId="40478"/>
    <cellStyle name="Normal 7 2 3 2 6 3" xfId="18905"/>
    <cellStyle name="Normal 7 2 3 2 6 3 2" xfId="47640"/>
    <cellStyle name="Normal 7 2 3 2 6 4" xfId="33316"/>
    <cellStyle name="Normal 7 2 3 2 7" xfId="8094"/>
    <cellStyle name="Normal 7 2 3 2 7 2" xfId="22486"/>
    <cellStyle name="Normal 7 2 3 2 7 2 2" xfId="51221"/>
    <cellStyle name="Normal 7 2 3 2 7 3" xfId="36897"/>
    <cellStyle name="Normal 7 2 3 2 8" xfId="15323"/>
    <cellStyle name="Normal 7 2 3 2 8 2" xfId="44059"/>
    <cellStyle name="Normal 7 2 3 2 9" xfId="29735"/>
    <cellStyle name="Normal 7 2 3 3" xfId="791"/>
    <cellStyle name="Normal 7 2 3 3 2" xfId="1240"/>
    <cellStyle name="Normal 7 2 3 3 2 2" xfId="2223"/>
    <cellStyle name="Normal 7 2 3 3 2 2 2" xfId="4015"/>
    <cellStyle name="Normal 7 2 3 3 2 2 2 2" xfId="7674"/>
    <cellStyle name="Normal 7 2 3 3 2 2 2 2 2" xfId="14934"/>
    <cellStyle name="Normal 7 2 3 3 2 2 2 2 2 2" xfId="29312"/>
    <cellStyle name="Normal 7 2 3 3 2 2 2 2 2 2 2" xfId="58046"/>
    <cellStyle name="Normal 7 2 3 3 2 2 2 2 2 3" xfId="43722"/>
    <cellStyle name="Normal 7 2 3 3 2 2 2 2 3" xfId="22149"/>
    <cellStyle name="Normal 7 2 3 3 2 2 2 2 3 2" xfId="50884"/>
    <cellStyle name="Normal 7 2 3 3 2 2 2 2 4" xfId="36560"/>
    <cellStyle name="Normal 7 2 3 3 2 2 2 3" xfId="11347"/>
    <cellStyle name="Normal 7 2 3 3 2 2 2 3 2" xfId="25730"/>
    <cellStyle name="Normal 7 2 3 3 2 2 2 3 2 2" xfId="54465"/>
    <cellStyle name="Normal 7 2 3 3 2 2 2 3 3" xfId="40141"/>
    <cellStyle name="Normal 7 2 3 3 2 2 2 4" xfId="18567"/>
    <cellStyle name="Normal 7 2 3 3 2 2 2 4 2" xfId="47303"/>
    <cellStyle name="Normal 7 2 3 3 2 2 2 5" xfId="32979"/>
    <cellStyle name="Normal 7 2 3 3 2 2 3" xfId="5884"/>
    <cellStyle name="Normal 7 2 3 3 2 2 3 2" xfId="13144"/>
    <cellStyle name="Normal 7 2 3 3 2 2 3 2 2" xfId="27522"/>
    <cellStyle name="Normal 7 2 3 3 2 2 3 2 2 2" xfId="56256"/>
    <cellStyle name="Normal 7 2 3 3 2 2 3 2 3" xfId="41932"/>
    <cellStyle name="Normal 7 2 3 3 2 2 3 3" xfId="20359"/>
    <cellStyle name="Normal 7 2 3 3 2 2 3 3 2" xfId="49094"/>
    <cellStyle name="Normal 7 2 3 3 2 2 3 4" xfId="34770"/>
    <cellStyle name="Normal 7 2 3 3 2 2 4" xfId="9557"/>
    <cellStyle name="Normal 7 2 3 3 2 2 4 2" xfId="23940"/>
    <cellStyle name="Normal 7 2 3 3 2 2 4 2 2" xfId="52675"/>
    <cellStyle name="Normal 7 2 3 3 2 2 4 3" xfId="38351"/>
    <cellStyle name="Normal 7 2 3 3 2 2 5" xfId="16777"/>
    <cellStyle name="Normal 7 2 3 3 2 2 5 2" xfId="45513"/>
    <cellStyle name="Normal 7 2 3 3 2 2 6" xfId="31189"/>
    <cellStyle name="Normal 7 2 3 3 2 3" xfId="3119"/>
    <cellStyle name="Normal 7 2 3 3 2 3 2" xfId="6779"/>
    <cellStyle name="Normal 7 2 3 3 2 3 2 2" xfId="14039"/>
    <cellStyle name="Normal 7 2 3 3 2 3 2 2 2" xfId="28417"/>
    <cellStyle name="Normal 7 2 3 3 2 3 2 2 2 2" xfId="57151"/>
    <cellStyle name="Normal 7 2 3 3 2 3 2 2 3" xfId="42827"/>
    <cellStyle name="Normal 7 2 3 3 2 3 2 3" xfId="21254"/>
    <cellStyle name="Normal 7 2 3 3 2 3 2 3 2" xfId="49989"/>
    <cellStyle name="Normal 7 2 3 3 2 3 2 4" xfId="35665"/>
    <cellStyle name="Normal 7 2 3 3 2 3 3" xfId="10452"/>
    <cellStyle name="Normal 7 2 3 3 2 3 3 2" xfId="24835"/>
    <cellStyle name="Normal 7 2 3 3 2 3 3 2 2" xfId="53570"/>
    <cellStyle name="Normal 7 2 3 3 2 3 3 3" xfId="39246"/>
    <cellStyle name="Normal 7 2 3 3 2 3 4" xfId="17672"/>
    <cellStyle name="Normal 7 2 3 3 2 3 4 2" xfId="46408"/>
    <cellStyle name="Normal 7 2 3 3 2 3 5" xfId="32084"/>
    <cellStyle name="Normal 7 2 3 3 2 4" xfId="4984"/>
    <cellStyle name="Normal 7 2 3 3 2 4 2" xfId="12249"/>
    <cellStyle name="Normal 7 2 3 3 2 4 2 2" xfId="26627"/>
    <cellStyle name="Normal 7 2 3 3 2 4 2 2 2" xfId="55361"/>
    <cellStyle name="Normal 7 2 3 3 2 4 2 3" xfId="41037"/>
    <cellStyle name="Normal 7 2 3 3 2 4 3" xfId="19464"/>
    <cellStyle name="Normal 7 2 3 3 2 4 3 2" xfId="48199"/>
    <cellStyle name="Normal 7 2 3 3 2 4 4" xfId="33875"/>
    <cellStyle name="Normal 7 2 3 3 2 5" xfId="8656"/>
    <cellStyle name="Normal 7 2 3 3 2 5 2" xfId="23045"/>
    <cellStyle name="Normal 7 2 3 3 2 5 2 2" xfId="51780"/>
    <cellStyle name="Normal 7 2 3 3 2 5 3" xfId="37456"/>
    <cellStyle name="Normal 7 2 3 3 2 6" xfId="15882"/>
    <cellStyle name="Normal 7 2 3 3 2 6 2" xfId="44618"/>
    <cellStyle name="Normal 7 2 3 3 2 7" xfId="30294"/>
    <cellStyle name="Normal 7 2 3 3 3" xfId="1776"/>
    <cellStyle name="Normal 7 2 3 3 3 2" xfId="3568"/>
    <cellStyle name="Normal 7 2 3 3 3 2 2" xfId="7227"/>
    <cellStyle name="Normal 7 2 3 3 3 2 2 2" xfId="14487"/>
    <cellStyle name="Normal 7 2 3 3 3 2 2 2 2" xfId="28865"/>
    <cellStyle name="Normal 7 2 3 3 3 2 2 2 2 2" xfId="57599"/>
    <cellStyle name="Normal 7 2 3 3 3 2 2 2 3" xfId="43275"/>
    <cellStyle name="Normal 7 2 3 3 3 2 2 3" xfId="21702"/>
    <cellStyle name="Normal 7 2 3 3 3 2 2 3 2" xfId="50437"/>
    <cellStyle name="Normal 7 2 3 3 3 2 2 4" xfId="36113"/>
    <cellStyle name="Normal 7 2 3 3 3 2 3" xfId="10900"/>
    <cellStyle name="Normal 7 2 3 3 3 2 3 2" xfId="25283"/>
    <cellStyle name="Normal 7 2 3 3 3 2 3 2 2" xfId="54018"/>
    <cellStyle name="Normal 7 2 3 3 3 2 3 3" xfId="39694"/>
    <cellStyle name="Normal 7 2 3 3 3 2 4" xfId="18120"/>
    <cellStyle name="Normal 7 2 3 3 3 2 4 2" xfId="46856"/>
    <cellStyle name="Normal 7 2 3 3 3 2 5" xfId="32532"/>
    <cellStyle name="Normal 7 2 3 3 3 3" xfId="5437"/>
    <cellStyle name="Normal 7 2 3 3 3 3 2" xfId="12697"/>
    <cellStyle name="Normal 7 2 3 3 3 3 2 2" xfId="27075"/>
    <cellStyle name="Normal 7 2 3 3 3 3 2 2 2" xfId="55809"/>
    <cellStyle name="Normal 7 2 3 3 3 3 2 3" xfId="41485"/>
    <cellStyle name="Normal 7 2 3 3 3 3 3" xfId="19912"/>
    <cellStyle name="Normal 7 2 3 3 3 3 3 2" xfId="48647"/>
    <cellStyle name="Normal 7 2 3 3 3 3 4" xfId="34323"/>
    <cellStyle name="Normal 7 2 3 3 3 4" xfId="9110"/>
    <cellStyle name="Normal 7 2 3 3 3 4 2" xfId="23493"/>
    <cellStyle name="Normal 7 2 3 3 3 4 2 2" xfId="52228"/>
    <cellStyle name="Normal 7 2 3 3 3 4 3" xfId="37904"/>
    <cellStyle name="Normal 7 2 3 3 3 5" xfId="16330"/>
    <cellStyle name="Normal 7 2 3 3 3 5 2" xfId="45066"/>
    <cellStyle name="Normal 7 2 3 3 3 6" xfId="30742"/>
    <cellStyle name="Normal 7 2 3 3 4" xfId="2672"/>
    <cellStyle name="Normal 7 2 3 3 4 2" xfId="6332"/>
    <cellStyle name="Normal 7 2 3 3 4 2 2" xfId="13592"/>
    <cellStyle name="Normal 7 2 3 3 4 2 2 2" xfId="27970"/>
    <cellStyle name="Normal 7 2 3 3 4 2 2 2 2" xfId="56704"/>
    <cellStyle name="Normal 7 2 3 3 4 2 2 3" xfId="42380"/>
    <cellStyle name="Normal 7 2 3 3 4 2 3" xfId="20807"/>
    <cellStyle name="Normal 7 2 3 3 4 2 3 2" xfId="49542"/>
    <cellStyle name="Normal 7 2 3 3 4 2 4" xfId="35218"/>
    <cellStyle name="Normal 7 2 3 3 4 3" xfId="10005"/>
    <cellStyle name="Normal 7 2 3 3 4 3 2" xfId="24388"/>
    <cellStyle name="Normal 7 2 3 3 4 3 2 2" xfId="53123"/>
    <cellStyle name="Normal 7 2 3 3 4 3 3" xfId="38799"/>
    <cellStyle name="Normal 7 2 3 3 4 4" xfId="17225"/>
    <cellStyle name="Normal 7 2 3 3 4 4 2" xfId="45961"/>
    <cellStyle name="Normal 7 2 3 3 4 5" xfId="31637"/>
    <cellStyle name="Normal 7 2 3 3 5" xfId="4536"/>
    <cellStyle name="Normal 7 2 3 3 5 2" xfId="11802"/>
    <cellStyle name="Normal 7 2 3 3 5 2 2" xfId="26180"/>
    <cellStyle name="Normal 7 2 3 3 5 2 2 2" xfId="54914"/>
    <cellStyle name="Normal 7 2 3 3 5 2 3" xfId="40590"/>
    <cellStyle name="Normal 7 2 3 3 5 3" xfId="19017"/>
    <cellStyle name="Normal 7 2 3 3 5 3 2" xfId="47752"/>
    <cellStyle name="Normal 7 2 3 3 5 4" xfId="33428"/>
    <cellStyle name="Normal 7 2 3 3 6" xfId="8209"/>
    <cellStyle name="Normal 7 2 3 3 6 2" xfId="22598"/>
    <cellStyle name="Normal 7 2 3 3 6 2 2" xfId="51333"/>
    <cellStyle name="Normal 7 2 3 3 6 3" xfId="37009"/>
    <cellStyle name="Normal 7 2 3 3 7" xfId="15435"/>
    <cellStyle name="Normal 7 2 3 3 7 2" xfId="44171"/>
    <cellStyle name="Normal 7 2 3 3 8" xfId="29847"/>
    <cellStyle name="Normal 7 2 3 4" xfId="1016"/>
    <cellStyle name="Normal 7 2 3 4 2" xfId="1999"/>
    <cellStyle name="Normal 7 2 3 4 2 2" xfId="3791"/>
    <cellStyle name="Normal 7 2 3 4 2 2 2" xfId="7450"/>
    <cellStyle name="Normal 7 2 3 4 2 2 2 2" xfId="14710"/>
    <cellStyle name="Normal 7 2 3 4 2 2 2 2 2" xfId="29088"/>
    <cellStyle name="Normal 7 2 3 4 2 2 2 2 2 2" xfId="57822"/>
    <cellStyle name="Normal 7 2 3 4 2 2 2 2 3" xfId="43498"/>
    <cellStyle name="Normal 7 2 3 4 2 2 2 3" xfId="21925"/>
    <cellStyle name="Normal 7 2 3 4 2 2 2 3 2" xfId="50660"/>
    <cellStyle name="Normal 7 2 3 4 2 2 2 4" xfId="36336"/>
    <cellStyle name="Normal 7 2 3 4 2 2 3" xfId="11123"/>
    <cellStyle name="Normal 7 2 3 4 2 2 3 2" xfId="25506"/>
    <cellStyle name="Normal 7 2 3 4 2 2 3 2 2" xfId="54241"/>
    <cellStyle name="Normal 7 2 3 4 2 2 3 3" xfId="39917"/>
    <cellStyle name="Normal 7 2 3 4 2 2 4" xfId="18343"/>
    <cellStyle name="Normal 7 2 3 4 2 2 4 2" xfId="47079"/>
    <cellStyle name="Normal 7 2 3 4 2 2 5" xfId="32755"/>
    <cellStyle name="Normal 7 2 3 4 2 3" xfId="5660"/>
    <cellStyle name="Normal 7 2 3 4 2 3 2" xfId="12920"/>
    <cellStyle name="Normal 7 2 3 4 2 3 2 2" xfId="27298"/>
    <cellStyle name="Normal 7 2 3 4 2 3 2 2 2" xfId="56032"/>
    <cellStyle name="Normal 7 2 3 4 2 3 2 3" xfId="41708"/>
    <cellStyle name="Normal 7 2 3 4 2 3 3" xfId="20135"/>
    <cellStyle name="Normal 7 2 3 4 2 3 3 2" xfId="48870"/>
    <cellStyle name="Normal 7 2 3 4 2 3 4" xfId="34546"/>
    <cellStyle name="Normal 7 2 3 4 2 4" xfId="9333"/>
    <cellStyle name="Normal 7 2 3 4 2 4 2" xfId="23716"/>
    <cellStyle name="Normal 7 2 3 4 2 4 2 2" xfId="52451"/>
    <cellStyle name="Normal 7 2 3 4 2 4 3" xfId="38127"/>
    <cellStyle name="Normal 7 2 3 4 2 5" xfId="16553"/>
    <cellStyle name="Normal 7 2 3 4 2 5 2" xfId="45289"/>
    <cellStyle name="Normal 7 2 3 4 2 6" xfId="30965"/>
    <cellStyle name="Normal 7 2 3 4 3" xfId="2895"/>
    <cellStyle name="Normal 7 2 3 4 3 2" xfId="6555"/>
    <cellStyle name="Normal 7 2 3 4 3 2 2" xfId="13815"/>
    <cellStyle name="Normal 7 2 3 4 3 2 2 2" xfId="28193"/>
    <cellStyle name="Normal 7 2 3 4 3 2 2 2 2" xfId="56927"/>
    <cellStyle name="Normal 7 2 3 4 3 2 2 3" xfId="42603"/>
    <cellStyle name="Normal 7 2 3 4 3 2 3" xfId="21030"/>
    <cellStyle name="Normal 7 2 3 4 3 2 3 2" xfId="49765"/>
    <cellStyle name="Normal 7 2 3 4 3 2 4" xfId="35441"/>
    <cellStyle name="Normal 7 2 3 4 3 3" xfId="10228"/>
    <cellStyle name="Normal 7 2 3 4 3 3 2" xfId="24611"/>
    <cellStyle name="Normal 7 2 3 4 3 3 2 2" xfId="53346"/>
    <cellStyle name="Normal 7 2 3 4 3 3 3" xfId="39022"/>
    <cellStyle name="Normal 7 2 3 4 3 4" xfId="17448"/>
    <cellStyle name="Normal 7 2 3 4 3 4 2" xfId="46184"/>
    <cellStyle name="Normal 7 2 3 4 3 5" xfId="31860"/>
    <cellStyle name="Normal 7 2 3 4 4" xfId="4760"/>
    <cellStyle name="Normal 7 2 3 4 4 2" xfId="12025"/>
    <cellStyle name="Normal 7 2 3 4 4 2 2" xfId="26403"/>
    <cellStyle name="Normal 7 2 3 4 4 2 2 2" xfId="55137"/>
    <cellStyle name="Normal 7 2 3 4 4 2 3" xfId="40813"/>
    <cellStyle name="Normal 7 2 3 4 4 3" xfId="19240"/>
    <cellStyle name="Normal 7 2 3 4 4 3 2" xfId="47975"/>
    <cellStyle name="Normal 7 2 3 4 4 4" xfId="33651"/>
    <cellStyle name="Normal 7 2 3 4 5" xfId="8432"/>
    <cellStyle name="Normal 7 2 3 4 5 2" xfId="22821"/>
    <cellStyle name="Normal 7 2 3 4 5 2 2" xfId="51556"/>
    <cellStyle name="Normal 7 2 3 4 5 3" xfId="37232"/>
    <cellStyle name="Normal 7 2 3 4 6" xfId="15658"/>
    <cellStyle name="Normal 7 2 3 4 6 2" xfId="44394"/>
    <cellStyle name="Normal 7 2 3 4 7" xfId="30070"/>
    <cellStyle name="Normal 7 2 3 5" xfId="1540"/>
    <cellStyle name="Normal 7 2 3 5 2" xfId="3344"/>
    <cellStyle name="Normal 7 2 3 5 2 2" xfId="7003"/>
    <cellStyle name="Normal 7 2 3 5 2 2 2" xfId="14263"/>
    <cellStyle name="Normal 7 2 3 5 2 2 2 2" xfId="28641"/>
    <cellStyle name="Normal 7 2 3 5 2 2 2 2 2" xfId="57375"/>
    <cellStyle name="Normal 7 2 3 5 2 2 2 3" xfId="43051"/>
    <cellStyle name="Normal 7 2 3 5 2 2 3" xfId="21478"/>
    <cellStyle name="Normal 7 2 3 5 2 2 3 2" xfId="50213"/>
    <cellStyle name="Normal 7 2 3 5 2 2 4" xfId="35889"/>
    <cellStyle name="Normal 7 2 3 5 2 3" xfId="10676"/>
    <cellStyle name="Normal 7 2 3 5 2 3 2" xfId="25059"/>
    <cellStyle name="Normal 7 2 3 5 2 3 2 2" xfId="53794"/>
    <cellStyle name="Normal 7 2 3 5 2 3 3" xfId="39470"/>
    <cellStyle name="Normal 7 2 3 5 2 4" xfId="17896"/>
    <cellStyle name="Normal 7 2 3 5 2 4 2" xfId="46632"/>
    <cellStyle name="Normal 7 2 3 5 2 5" xfId="32308"/>
    <cellStyle name="Normal 7 2 3 5 3" xfId="5213"/>
    <cellStyle name="Normal 7 2 3 5 3 2" xfId="12473"/>
    <cellStyle name="Normal 7 2 3 5 3 2 2" xfId="26851"/>
    <cellStyle name="Normal 7 2 3 5 3 2 2 2" xfId="55585"/>
    <cellStyle name="Normal 7 2 3 5 3 2 3" xfId="41261"/>
    <cellStyle name="Normal 7 2 3 5 3 3" xfId="19688"/>
    <cellStyle name="Normal 7 2 3 5 3 3 2" xfId="48423"/>
    <cellStyle name="Normal 7 2 3 5 3 4" xfId="34099"/>
    <cellStyle name="Normal 7 2 3 5 4" xfId="8886"/>
    <cellStyle name="Normal 7 2 3 5 4 2" xfId="23269"/>
    <cellStyle name="Normal 7 2 3 5 4 2 2" xfId="52004"/>
    <cellStyle name="Normal 7 2 3 5 4 3" xfId="37680"/>
    <cellStyle name="Normal 7 2 3 5 5" xfId="16106"/>
    <cellStyle name="Normal 7 2 3 5 5 2" xfId="44842"/>
    <cellStyle name="Normal 7 2 3 5 6" xfId="30518"/>
    <cellStyle name="Normal 7 2 3 6" xfId="2448"/>
    <cellStyle name="Normal 7 2 3 6 2" xfId="6108"/>
    <cellStyle name="Normal 7 2 3 6 2 2" xfId="13368"/>
    <cellStyle name="Normal 7 2 3 6 2 2 2" xfId="27746"/>
    <cellStyle name="Normal 7 2 3 6 2 2 2 2" xfId="56480"/>
    <cellStyle name="Normal 7 2 3 6 2 2 3" xfId="42156"/>
    <cellStyle name="Normal 7 2 3 6 2 3" xfId="20583"/>
    <cellStyle name="Normal 7 2 3 6 2 3 2" xfId="49318"/>
    <cellStyle name="Normal 7 2 3 6 2 4" xfId="34994"/>
    <cellStyle name="Normal 7 2 3 6 3" xfId="9781"/>
    <cellStyle name="Normal 7 2 3 6 3 2" xfId="24164"/>
    <cellStyle name="Normal 7 2 3 6 3 2 2" xfId="52899"/>
    <cellStyle name="Normal 7 2 3 6 3 3" xfId="38575"/>
    <cellStyle name="Normal 7 2 3 6 4" xfId="17001"/>
    <cellStyle name="Normal 7 2 3 6 4 2" xfId="45737"/>
    <cellStyle name="Normal 7 2 3 6 5" xfId="31413"/>
    <cellStyle name="Normal 7 2 3 7" xfId="4307"/>
    <cellStyle name="Normal 7 2 3 7 2" xfId="11577"/>
    <cellStyle name="Normal 7 2 3 7 2 2" xfId="25956"/>
    <cellStyle name="Normal 7 2 3 7 2 2 2" xfId="54690"/>
    <cellStyle name="Normal 7 2 3 7 2 3" xfId="40366"/>
    <cellStyle name="Normal 7 2 3 7 3" xfId="18793"/>
    <cellStyle name="Normal 7 2 3 7 3 2" xfId="47528"/>
    <cellStyle name="Normal 7 2 3 7 4" xfId="33204"/>
    <cellStyle name="Normal 7 2 3 8" xfId="7976"/>
    <cellStyle name="Normal 7 2 3 8 2" xfId="22374"/>
    <cellStyle name="Normal 7 2 3 8 2 2" xfId="51109"/>
    <cellStyle name="Normal 7 2 3 8 3" xfId="36785"/>
    <cellStyle name="Normal 7 2 3 9" xfId="15211"/>
    <cellStyle name="Normal 7 2 3 9 2" xfId="43947"/>
    <cellStyle name="Normal 7 2 4" xfId="564"/>
    <cellStyle name="Normal 7 2 4 2" xfId="849"/>
    <cellStyle name="Normal 7 2 4 2 2" xfId="1296"/>
    <cellStyle name="Normal 7 2 4 2 2 2" xfId="2279"/>
    <cellStyle name="Normal 7 2 4 2 2 2 2" xfId="4071"/>
    <cellStyle name="Normal 7 2 4 2 2 2 2 2" xfId="7730"/>
    <cellStyle name="Normal 7 2 4 2 2 2 2 2 2" xfId="14990"/>
    <cellStyle name="Normal 7 2 4 2 2 2 2 2 2 2" xfId="29368"/>
    <cellStyle name="Normal 7 2 4 2 2 2 2 2 2 2 2" xfId="58102"/>
    <cellStyle name="Normal 7 2 4 2 2 2 2 2 2 3" xfId="43778"/>
    <cellStyle name="Normal 7 2 4 2 2 2 2 2 3" xfId="22205"/>
    <cellStyle name="Normal 7 2 4 2 2 2 2 2 3 2" xfId="50940"/>
    <cellStyle name="Normal 7 2 4 2 2 2 2 2 4" xfId="36616"/>
    <cellStyle name="Normal 7 2 4 2 2 2 2 3" xfId="11403"/>
    <cellStyle name="Normal 7 2 4 2 2 2 2 3 2" xfId="25786"/>
    <cellStyle name="Normal 7 2 4 2 2 2 2 3 2 2" xfId="54521"/>
    <cellStyle name="Normal 7 2 4 2 2 2 2 3 3" xfId="40197"/>
    <cellStyle name="Normal 7 2 4 2 2 2 2 4" xfId="18623"/>
    <cellStyle name="Normal 7 2 4 2 2 2 2 4 2" xfId="47359"/>
    <cellStyle name="Normal 7 2 4 2 2 2 2 5" xfId="33035"/>
    <cellStyle name="Normal 7 2 4 2 2 2 3" xfId="5940"/>
    <cellStyle name="Normal 7 2 4 2 2 2 3 2" xfId="13200"/>
    <cellStyle name="Normal 7 2 4 2 2 2 3 2 2" xfId="27578"/>
    <cellStyle name="Normal 7 2 4 2 2 2 3 2 2 2" xfId="56312"/>
    <cellStyle name="Normal 7 2 4 2 2 2 3 2 3" xfId="41988"/>
    <cellStyle name="Normal 7 2 4 2 2 2 3 3" xfId="20415"/>
    <cellStyle name="Normal 7 2 4 2 2 2 3 3 2" xfId="49150"/>
    <cellStyle name="Normal 7 2 4 2 2 2 3 4" xfId="34826"/>
    <cellStyle name="Normal 7 2 4 2 2 2 4" xfId="9613"/>
    <cellStyle name="Normal 7 2 4 2 2 2 4 2" xfId="23996"/>
    <cellStyle name="Normal 7 2 4 2 2 2 4 2 2" xfId="52731"/>
    <cellStyle name="Normal 7 2 4 2 2 2 4 3" xfId="38407"/>
    <cellStyle name="Normal 7 2 4 2 2 2 5" xfId="16833"/>
    <cellStyle name="Normal 7 2 4 2 2 2 5 2" xfId="45569"/>
    <cellStyle name="Normal 7 2 4 2 2 2 6" xfId="31245"/>
    <cellStyle name="Normal 7 2 4 2 2 3" xfId="3175"/>
    <cellStyle name="Normal 7 2 4 2 2 3 2" xfId="6835"/>
    <cellStyle name="Normal 7 2 4 2 2 3 2 2" xfId="14095"/>
    <cellStyle name="Normal 7 2 4 2 2 3 2 2 2" xfId="28473"/>
    <cellStyle name="Normal 7 2 4 2 2 3 2 2 2 2" xfId="57207"/>
    <cellStyle name="Normal 7 2 4 2 2 3 2 2 3" xfId="42883"/>
    <cellStyle name="Normal 7 2 4 2 2 3 2 3" xfId="21310"/>
    <cellStyle name="Normal 7 2 4 2 2 3 2 3 2" xfId="50045"/>
    <cellStyle name="Normal 7 2 4 2 2 3 2 4" xfId="35721"/>
    <cellStyle name="Normal 7 2 4 2 2 3 3" xfId="10508"/>
    <cellStyle name="Normal 7 2 4 2 2 3 3 2" xfId="24891"/>
    <cellStyle name="Normal 7 2 4 2 2 3 3 2 2" xfId="53626"/>
    <cellStyle name="Normal 7 2 4 2 2 3 3 3" xfId="39302"/>
    <cellStyle name="Normal 7 2 4 2 2 3 4" xfId="17728"/>
    <cellStyle name="Normal 7 2 4 2 2 3 4 2" xfId="46464"/>
    <cellStyle name="Normal 7 2 4 2 2 3 5" xfId="32140"/>
    <cellStyle name="Normal 7 2 4 2 2 4" xfId="5040"/>
    <cellStyle name="Normal 7 2 4 2 2 4 2" xfId="12305"/>
    <cellStyle name="Normal 7 2 4 2 2 4 2 2" xfId="26683"/>
    <cellStyle name="Normal 7 2 4 2 2 4 2 2 2" xfId="55417"/>
    <cellStyle name="Normal 7 2 4 2 2 4 2 3" xfId="41093"/>
    <cellStyle name="Normal 7 2 4 2 2 4 3" xfId="19520"/>
    <cellStyle name="Normal 7 2 4 2 2 4 3 2" xfId="48255"/>
    <cellStyle name="Normal 7 2 4 2 2 4 4" xfId="33931"/>
    <cellStyle name="Normal 7 2 4 2 2 5" xfId="8712"/>
    <cellStyle name="Normal 7 2 4 2 2 5 2" xfId="23101"/>
    <cellStyle name="Normal 7 2 4 2 2 5 2 2" xfId="51836"/>
    <cellStyle name="Normal 7 2 4 2 2 5 3" xfId="37512"/>
    <cellStyle name="Normal 7 2 4 2 2 6" xfId="15938"/>
    <cellStyle name="Normal 7 2 4 2 2 6 2" xfId="44674"/>
    <cellStyle name="Normal 7 2 4 2 2 7" xfId="30350"/>
    <cellStyle name="Normal 7 2 4 2 3" xfId="1832"/>
    <cellStyle name="Normal 7 2 4 2 3 2" xfId="3624"/>
    <cellStyle name="Normal 7 2 4 2 3 2 2" xfId="7283"/>
    <cellStyle name="Normal 7 2 4 2 3 2 2 2" xfId="14543"/>
    <cellStyle name="Normal 7 2 4 2 3 2 2 2 2" xfId="28921"/>
    <cellStyle name="Normal 7 2 4 2 3 2 2 2 2 2" xfId="57655"/>
    <cellStyle name="Normal 7 2 4 2 3 2 2 2 3" xfId="43331"/>
    <cellStyle name="Normal 7 2 4 2 3 2 2 3" xfId="21758"/>
    <cellStyle name="Normal 7 2 4 2 3 2 2 3 2" xfId="50493"/>
    <cellStyle name="Normal 7 2 4 2 3 2 2 4" xfId="36169"/>
    <cellStyle name="Normal 7 2 4 2 3 2 3" xfId="10956"/>
    <cellStyle name="Normal 7 2 4 2 3 2 3 2" xfId="25339"/>
    <cellStyle name="Normal 7 2 4 2 3 2 3 2 2" xfId="54074"/>
    <cellStyle name="Normal 7 2 4 2 3 2 3 3" xfId="39750"/>
    <cellStyle name="Normal 7 2 4 2 3 2 4" xfId="18176"/>
    <cellStyle name="Normal 7 2 4 2 3 2 4 2" xfId="46912"/>
    <cellStyle name="Normal 7 2 4 2 3 2 5" xfId="32588"/>
    <cellStyle name="Normal 7 2 4 2 3 3" xfId="5493"/>
    <cellStyle name="Normal 7 2 4 2 3 3 2" xfId="12753"/>
    <cellStyle name="Normal 7 2 4 2 3 3 2 2" xfId="27131"/>
    <cellStyle name="Normal 7 2 4 2 3 3 2 2 2" xfId="55865"/>
    <cellStyle name="Normal 7 2 4 2 3 3 2 3" xfId="41541"/>
    <cellStyle name="Normal 7 2 4 2 3 3 3" xfId="19968"/>
    <cellStyle name="Normal 7 2 4 2 3 3 3 2" xfId="48703"/>
    <cellStyle name="Normal 7 2 4 2 3 3 4" xfId="34379"/>
    <cellStyle name="Normal 7 2 4 2 3 4" xfId="9166"/>
    <cellStyle name="Normal 7 2 4 2 3 4 2" xfId="23549"/>
    <cellStyle name="Normal 7 2 4 2 3 4 2 2" xfId="52284"/>
    <cellStyle name="Normal 7 2 4 2 3 4 3" xfId="37960"/>
    <cellStyle name="Normal 7 2 4 2 3 5" xfId="16386"/>
    <cellStyle name="Normal 7 2 4 2 3 5 2" xfId="45122"/>
    <cellStyle name="Normal 7 2 4 2 3 6" xfId="30798"/>
    <cellStyle name="Normal 7 2 4 2 4" xfId="2728"/>
    <cellStyle name="Normal 7 2 4 2 4 2" xfId="6388"/>
    <cellStyle name="Normal 7 2 4 2 4 2 2" xfId="13648"/>
    <cellStyle name="Normal 7 2 4 2 4 2 2 2" xfId="28026"/>
    <cellStyle name="Normal 7 2 4 2 4 2 2 2 2" xfId="56760"/>
    <cellStyle name="Normal 7 2 4 2 4 2 2 3" xfId="42436"/>
    <cellStyle name="Normal 7 2 4 2 4 2 3" xfId="20863"/>
    <cellStyle name="Normal 7 2 4 2 4 2 3 2" xfId="49598"/>
    <cellStyle name="Normal 7 2 4 2 4 2 4" xfId="35274"/>
    <cellStyle name="Normal 7 2 4 2 4 3" xfId="10061"/>
    <cellStyle name="Normal 7 2 4 2 4 3 2" xfId="24444"/>
    <cellStyle name="Normal 7 2 4 2 4 3 2 2" xfId="53179"/>
    <cellStyle name="Normal 7 2 4 2 4 3 3" xfId="38855"/>
    <cellStyle name="Normal 7 2 4 2 4 4" xfId="17281"/>
    <cellStyle name="Normal 7 2 4 2 4 4 2" xfId="46017"/>
    <cellStyle name="Normal 7 2 4 2 4 5" xfId="31693"/>
    <cellStyle name="Normal 7 2 4 2 5" xfId="4593"/>
    <cellStyle name="Normal 7 2 4 2 5 2" xfId="11858"/>
    <cellStyle name="Normal 7 2 4 2 5 2 2" xfId="26236"/>
    <cellStyle name="Normal 7 2 4 2 5 2 2 2" xfId="54970"/>
    <cellStyle name="Normal 7 2 4 2 5 2 3" xfId="40646"/>
    <cellStyle name="Normal 7 2 4 2 5 3" xfId="19073"/>
    <cellStyle name="Normal 7 2 4 2 5 3 2" xfId="47808"/>
    <cellStyle name="Normal 7 2 4 2 5 4" xfId="33484"/>
    <cellStyle name="Normal 7 2 4 2 6" xfId="8265"/>
    <cellStyle name="Normal 7 2 4 2 6 2" xfId="22654"/>
    <cellStyle name="Normal 7 2 4 2 6 2 2" xfId="51389"/>
    <cellStyle name="Normal 7 2 4 2 6 3" xfId="37065"/>
    <cellStyle name="Normal 7 2 4 2 7" xfId="15491"/>
    <cellStyle name="Normal 7 2 4 2 7 2" xfId="44227"/>
    <cellStyle name="Normal 7 2 4 2 8" xfId="29903"/>
    <cellStyle name="Normal 7 2 4 3" xfId="1072"/>
    <cellStyle name="Normal 7 2 4 3 2" xfId="2055"/>
    <cellStyle name="Normal 7 2 4 3 2 2" xfId="3847"/>
    <cellStyle name="Normal 7 2 4 3 2 2 2" xfId="7506"/>
    <cellStyle name="Normal 7 2 4 3 2 2 2 2" xfId="14766"/>
    <cellStyle name="Normal 7 2 4 3 2 2 2 2 2" xfId="29144"/>
    <cellStyle name="Normal 7 2 4 3 2 2 2 2 2 2" xfId="57878"/>
    <cellStyle name="Normal 7 2 4 3 2 2 2 2 3" xfId="43554"/>
    <cellStyle name="Normal 7 2 4 3 2 2 2 3" xfId="21981"/>
    <cellStyle name="Normal 7 2 4 3 2 2 2 3 2" xfId="50716"/>
    <cellStyle name="Normal 7 2 4 3 2 2 2 4" xfId="36392"/>
    <cellStyle name="Normal 7 2 4 3 2 2 3" xfId="11179"/>
    <cellStyle name="Normal 7 2 4 3 2 2 3 2" xfId="25562"/>
    <cellStyle name="Normal 7 2 4 3 2 2 3 2 2" xfId="54297"/>
    <cellStyle name="Normal 7 2 4 3 2 2 3 3" xfId="39973"/>
    <cellStyle name="Normal 7 2 4 3 2 2 4" xfId="18399"/>
    <cellStyle name="Normal 7 2 4 3 2 2 4 2" xfId="47135"/>
    <cellStyle name="Normal 7 2 4 3 2 2 5" xfId="32811"/>
    <cellStyle name="Normal 7 2 4 3 2 3" xfId="5716"/>
    <cellStyle name="Normal 7 2 4 3 2 3 2" xfId="12976"/>
    <cellStyle name="Normal 7 2 4 3 2 3 2 2" xfId="27354"/>
    <cellStyle name="Normal 7 2 4 3 2 3 2 2 2" xfId="56088"/>
    <cellStyle name="Normal 7 2 4 3 2 3 2 3" xfId="41764"/>
    <cellStyle name="Normal 7 2 4 3 2 3 3" xfId="20191"/>
    <cellStyle name="Normal 7 2 4 3 2 3 3 2" xfId="48926"/>
    <cellStyle name="Normal 7 2 4 3 2 3 4" xfId="34602"/>
    <cellStyle name="Normal 7 2 4 3 2 4" xfId="9389"/>
    <cellStyle name="Normal 7 2 4 3 2 4 2" xfId="23772"/>
    <cellStyle name="Normal 7 2 4 3 2 4 2 2" xfId="52507"/>
    <cellStyle name="Normal 7 2 4 3 2 4 3" xfId="38183"/>
    <cellStyle name="Normal 7 2 4 3 2 5" xfId="16609"/>
    <cellStyle name="Normal 7 2 4 3 2 5 2" xfId="45345"/>
    <cellStyle name="Normal 7 2 4 3 2 6" xfId="31021"/>
    <cellStyle name="Normal 7 2 4 3 3" xfId="2951"/>
    <cellStyle name="Normal 7 2 4 3 3 2" xfId="6611"/>
    <cellStyle name="Normal 7 2 4 3 3 2 2" xfId="13871"/>
    <cellStyle name="Normal 7 2 4 3 3 2 2 2" xfId="28249"/>
    <cellStyle name="Normal 7 2 4 3 3 2 2 2 2" xfId="56983"/>
    <cellStyle name="Normal 7 2 4 3 3 2 2 3" xfId="42659"/>
    <cellStyle name="Normal 7 2 4 3 3 2 3" xfId="21086"/>
    <cellStyle name="Normal 7 2 4 3 3 2 3 2" xfId="49821"/>
    <cellStyle name="Normal 7 2 4 3 3 2 4" xfId="35497"/>
    <cellStyle name="Normal 7 2 4 3 3 3" xfId="10284"/>
    <cellStyle name="Normal 7 2 4 3 3 3 2" xfId="24667"/>
    <cellStyle name="Normal 7 2 4 3 3 3 2 2" xfId="53402"/>
    <cellStyle name="Normal 7 2 4 3 3 3 3" xfId="39078"/>
    <cellStyle name="Normal 7 2 4 3 3 4" xfId="17504"/>
    <cellStyle name="Normal 7 2 4 3 3 4 2" xfId="46240"/>
    <cellStyle name="Normal 7 2 4 3 3 5" xfId="31916"/>
    <cellStyle name="Normal 7 2 4 3 4" xfId="4816"/>
    <cellStyle name="Normal 7 2 4 3 4 2" xfId="12081"/>
    <cellStyle name="Normal 7 2 4 3 4 2 2" xfId="26459"/>
    <cellStyle name="Normal 7 2 4 3 4 2 2 2" xfId="55193"/>
    <cellStyle name="Normal 7 2 4 3 4 2 3" xfId="40869"/>
    <cellStyle name="Normal 7 2 4 3 4 3" xfId="19296"/>
    <cellStyle name="Normal 7 2 4 3 4 3 2" xfId="48031"/>
    <cellStyle name="Normal 7 2 4 3 4 4" xfId="33707"/>
    <cellStyle name="Normal 7 2 4 3 5" xfId="8488"/>
    <cellStyle name="Normal 7 2 4 3 5 2" xfId="22877"/>
    <cellStyle name="Normal 7 2 4 3 5 2 2" xfId="51612"/>
    <cellStyle name="Normal 7 2 4 3 5 3" xfId="37288"/>
    <cellStyle name="Normal 7 2 4 3 6" xfId="15714"/>
    <cellStyle name="Normal 7 2 4 3 6 2" xfId="44450"/>
    <cellStyle name="Normal 7 2 4 3 7" xfId="30126"/>
    <cellStyle name="Normal 7 2 4 4" xfId="1603"/>
    <cellStyle name="Normal 7 2 4 4 2" xfId="3400"/>
    <cellStyle name="Normal 7 2 4 4 2 2" xfId="7059"/>
    <cellStyle name="Normal 7 2 4 4 2 2 2" xfId="14319"/>
    <cellStyle name="Normal 7 2 4 4 2 2 2 2" xfId="28697"/>
    <cellStyle name="Normal 7 2 4 4 2 2 2 2 2" xfId="57431"/>
    <cellStyle name="Normal 7 2 4 4 2 2 2 3" xfId="43107"/>
    <cellStyle name="Normal 7 2 4 4 2 2 3" xfId="21534"/>
    <cellStyle name="Normal 7 2 4 4 2 2 3 2" xfId="50269"/>
    <cellStyle name="Normal 7 2 4 4 2 2 4" xfId="35945"/>
    <cellStyle name="Normal 7 2 4 4 2 3" xfId="10732"/>
    <cellStyle name="Normal 7 2 4 4 2 3 2" xfId="25115"/>
    <cellStyle name="Normal 7 2 4 4 2 3 2 2" xfId="53850"/>
    <cellStyle name="Normal 7 2 4 4 2 3 3" xfId="39526"/>
    <cellStyle name="Normal 7 2 4 4 2 4" xfId="17952"/>
    <cellStyle name="Normal 7 2 4 4 2 4 2" xfId="46688"/>
    <cellStyle name="Normal 7 2 4 4 2 5" xfId="32364"/>
    <cellStyle name="Normal 7 2 4 4 3" xfId="5269"/>
    <cellStyle name="Normal 7 2 4 4 3 2" xfId="12529"/>
    <cellStyle name="Normal 7 2 4 4 3 2 2" xfId="26907"/>
    <cellStyle name="Normal 7 2 4 4 3 2 2 2" xfId="55641"/>
    <cellStyle name="Normal 7 2 4 4 3 2 3" xfId="41317"/>
    <cellStyle name="Normal 7 2 4 4 3 3" xfId="19744"/>
    <cellStyle name="Normal 7 2 4 4 3 3 2" xfId="48479"/>
    <cellStyle name="Normal 7 2 4 4 3 4" xfId="34155"/>
    <cellStyle name="Normal 7 2 4 4 4" xfId="8942"/>
    <cellStyle name="Normal 7 2 4 4 4 2" xfId="23325"/>
    <cellStyle name="Normal 7 2 4 4 4 2 2" xfId="52060"/>
    <cellStyle name="Normal 7 2 4 4 4 3" xfId="37736"/>
    <cellStyle name="Normal 7 2 4 4 5" xfId="16162"/>
    <cellStyle name="Normal 7 2 4 4 5 2" xfId="44898"/>
    <cellStyle name="Normal 7 2 4 4 6" xfId="30574"/>
    <cellStyle name="Normal 7 2 4 5" xfId="2504"/>
    <cellStyle name="Normal 7 2 4 5 2" xfId="6164"/>
    <cellStyle name="Normal 7 2 4 5 2 2" xfId="13424"/>
    <cellStyle name="Normal 7 2 4 5 2 2 2" xfId="27802"/>
    <cellStyle name="Normal 7 2 4 5 2 2 2 2" xfId="56536"/>
    <cellStyle name="Normal 7 2 4 5 2 2 3" xfId="42212"/>
    <cellStyle name="Normal 7 2 4 5 2 3" xfId="20639"/>
    <cellStyle name="Normal 7 2 4 5 2 3 2" xfId="49374"/>
    <cellStyle name="Normal 7 2 4 5 2 4" xfId="35050"/>
    <cellStyle name="Normal 7 2 4 5 3" xfId="9837"/>
    <cellStyle name="Normal 7 2 4 5 3 2" xfId="24220"/>
    <cellStyle name="Normal 7 2 4 5 3 2 2" xfId="52955"/>
    <cellStyle name="Normal 7 2 4 5 3 3" xfId="38631"/>
    <cellStyle name="Normal 7 2 4 5 4" xfId="17057"/>
    <cellStyle name="Normal 7 2 4 5 4 2" xfId="45793"/>
    <cellStyle name="Normal 7 2 4 5 5" xfId="31469"/>
    <cellStyle name="Normal 7 2 4 6" xfId="4367"/>
    <cellStyle name="Normal 7 2 4 6 2" xfId="11634"/>
    <cellStyle name="Normal 7 2 4 6 2 2" xfId="26012"/>
    <cellStyle name="Normal 7 2 4 6 2 2 2" xfId="54746"/>
    <cellStyle name="Normal 7 2 4 6 2 3" xfId="40422"/>
    <cellStyle name="Normal 7 2 4 6 3" xfId="18849"/>
    <cellStyle name="Normal 7 2 4 6 3 2" xfId="47584"/>
    <cellStyle name="Normal 7 2 4 6 4" xfId="33260"/>
    <cellStyle name="Normal 7 2 4 7" xfId="8037"/>
    <cellStyle name="Normal 7 2 4 7 2" xfId="22430"/>
    <cellStyle name="Normal 7 2 4 7 2 2" xfId="51165"/>
    <cellStyle name="Normal 7 2 4 7 3" xfId="36841"/>
    <cellStyle name="Normal 7 2 4 8" xfId="15267"/>
    <cellStyle name="Normal 7 2 4 8 2" xfId="44003"/>
    <cellStyle name="Normal 7 2 4 9" xfId="29679"/>
    <cellStyle name="Normal 7 2 5" xfId="733"/>
    <cellStyle name="Normal 7 2 5 2" xfId="1184"/>
    <cellStyle name="Normal 7 2 5 2 2" xfId="2167"/>
    <cellStyle name="Normal 7 2 5 2 2 2" xfId="3959"/>
    <cellStyle name="Normal 7 2 5 2 2 2 2" xfId="7618"/>
    <cellStyle name="Normal 7 2 5 2 2 2 2 2" xfId="14878"/>
    <cellStyle name="Normal 7 2 5 2 2 2 2 2 2" xfId="29256"/>
    <cellStyle name="Normal 7 2 5 2 2 2 2 2 2 2" xfId="57990"/>
    <cellStyle name="Normal 7 2 5 2 2 2 2 2 3" xfId="43666"/>
    <cellStyle name="Normal 7 2 5 2 2 2 2 3" xfId="22093"/>
    <cellStyle name="Normal 7 2 5 2 2 2 2 3 2" xfId="50828"/>
    <cellStyle name="Normal 7 2 5 2 2 2 2 4" xfId="36504"/>
    <cellStyle name="Normal 7 2 5 2 2 2 3" xfId="11291"/>
    <cellStyle name="Normal 7 2 5 2 2 2 3 2" xfId="25674"/>
    <cellStyle name="Normal 7 2 5 2 2 2 3 2 2" xfId="54409"/>
    <cellStyle name="Normal 7 2 5 2 2 2 3 3" xfId="40085"/>
    <cellStyle name="Normal 7 2 5 2 2 2 4" xfId="18511"/>
    <cellStyle name="Normal 7 2 5 2 2 2 4 2" xfId="47247"/>
    <cellStyle name="Normal 7 2 5 2 2 2 5" xfId="32923"/>
    <cellStyle name="Normal 7 2 5 2 2 3" xfId="5828"/>
    <cellStyle name="Normal 7 2 5 2 2 3 2" xfId="13088"/>
    <cellStyle name="Normal 7 2 5 2 2 3 2 2" xfId="27466"/>
    <cellStyle name="Normal 7 2 5 2 2 3 2 2 2" xfId="56200"/>
    <cellStyle name="Normal 7 2 5 2 2 3 2 3" xfId="41876"/>
    <cellStyle name="Normal 7 2 5 2 2 3 3" xfId="20303"/>
    <cellStyle name="Normal 7 2 5 2 2 3 3 2" xfId="49038"/>
    <cellStyle name="Normal 7 2 5 2 2 3 4" xfId="34714"/>
    <cellStyle name="Normal 7 2 5 2 2 4" xfId="9501"/>
    <cellStyle name="Normal 7 2 5 2 2 4 2" xfId="23884"/>
    <cellStyle name="Normal 7 2 5 2 2 4 2 2" xfId="52619"/>
    <cellStyle name="Normal 7 2 5 2 2 4 3" xfId="38295"/>
    <cellStyle name="Normal 7 2 5 2 2 5" xfId="16721"/>
    <cellStyle name="Normal 7 2 5 2 2 5 2" xfId="45457"/>
    <cellStyle name="Normal 7 2 5 2 2 6" xfId="31133"/>
    <cellStyle name="Normal 7 2 5 2 3" xfId="3063"/>
    <cellStyle name="Normal 7 2 5 2 3 2" xfId="6723"/>
    <cellStyle name="Normal 7 2 5 2 3 2 2" xfId="13983"/>
    <cellStyle name="Normal 7 2 5 2 3 2 2 2" xfId="28361"/>
    <cellStyle name="Normal 7 2 5 2 3 2 2 2 2" xfId="57095"/>
    <cellStyle name="Normal 7 2 5 2 3 2 2 3" xfId="42771"/>
    <cellStyle name="Normal 7 2 5 2 3 2 3" xfId="21198"/>
    <cellStyle name="Normal 7 2 5 2 3 2 3 2" xfId="49933"/>
    <cellStyle name="Normal 7 2 5 2 3 2 4" xfId="35609"/>
    <cellStyle name="Normal 7 2 5 2 3 3" xfId="10396"/>
    <cellStyle name="Normal 7 2 5 2 3 3 2" xfId="24779"/>
    <cellStyle name="Normal 7 2 5 2 3 3 2 2" xfId="53514"/>
    <cellStyle name="Normal 7 2 5 2 3 3 3" xfId="39190"/>
    <cellStyle name="Normal 7 2 5 2 3 4" xfId="17616"/>
    <cellStyle name="Normal 7 2 5 2 3 4 2" xfId="46352"/>
    <cellStyle name="Normal 7 2 5 2 3 5" xfId="32028"/>
    <cellStyle name="Normal 7 2 5 2 4" xfId="4928"/>
    <cellStyle name="Normal 7 2 5 2 4 2" xfId="12193"/>
    <cellStyle name="Normal 7 2 5 2 4 2 2" xfId="26571"/>
    <cellStyle name="Normal 7 2 5 2 4 2 2 2" xfId="55305"/>
    <cellStyle name="Normal 7 2 5 2 4 2 3" xfId="40981"/>
    <cellStyle name="Normal 7 2 5 2 4 3" xfId="19408"/>
    <cellStyle name="Normal 7 2 5 2 4 3 2" xfId="48143"/>
    <cellStyle name="Normal 7 2 5 2 4 4" xfId="33819"/>
    <cellStyle name="Normal 7 2 5 2 5" xfId="8600"/>
    <cellStyle name="Normal 7 2 5 2 5 2" xfId="22989"/>
    <cellStyle name="Normal 7 2 5 2 5 2 2" xfId="51724"/>
    <cellStyle name="Normal 7 2 5 2 5 3" xfId="37400"/>
    <cellStyle name="Normal 7 2 5 2 6" xfId="15826"/>
    <cellStyle name="Normal 7 2 5 2 6 2" xfId="44562"/>
    <cellStyle name="Normal 7 2 5 2 7" xfId="30238"/>
    <cellStyle name="Normal 7 2 5 3" xfId="1720"/>
    <cellStyle name="Normal 7 2 5 3 2" xfId="3512"/>
    <cellStyle name="Normal 7 2 5 3 2 2" xfId="7171"/>
    <cellStyle name="Normal 7 2 5 3 2 2 2" xfId="14431"/>
    <cellStyle name="Normal 7 2 5 3 2 2 2 2" xfId="28809"/>
    <cellStyle name="Normal 7 2 5 3 2 2 2 2 2" xfId="57543"/>
    <cellStyle name="Normal 7 2 5 3 2 2 2 3" xfId="43219"/>
    <cellStyle name="Normal 7 2 5 3 2 2 3" xfId="21646"/>
    <cellStyle name="Normal 7 2 5 3 2 2 3 2" xfId="50381"/>
    <cellStyle name="Normal 7 2 5 3 2 2 4" xfId="36057"/>
    <cellStyle name="Normal 7 2 5 3 2 3" xfId="10844"/>
    <cellStyle name="Normal 7 2 5 3 2 3 2" xfId="25227"/>
    <cellStyle name="Normal 7 2 5 3 2 3 2 2" xfId="53962"/>
    <cellStyle name="Normal 7 2 5 3 2 3 3" xfId="39638"/>
    <cellStyle name="Normal 7 2 5 3 2 4" xfId="18064"/>
    <cellStyle name="Normal 7 2 5 3 2 4 2" xfId="46800"/>
    <cellStyle name="Normal 7 2 5 3 2 5" xfId="32476"/>
    <cellStyle name="Normal 7 2 5 3 3" xfId="5381"/>
    <cellStyle name="Normal 7 2 5 3 3 2" xfId="12641"/>
    <cellStyle name="Normal 7 2 5 3 3 2 2" xfId="27019"/>
    <cellStyle name="Normal 7 2 5 3 3 2 2 2" xfId="55753"/>
    <cellStyle name="Normal 7 2 5 3 3 2 3" xfId="41429"/>
    <cellStyle name="Normal 7 2 5 3 3 3" xfId="19856"/>
    <cellStyle name="Normal 7 2 5 3 3 3 2" xfId="48591"/>
    <cellStyle name="Normal 7 2 5 3 3 4" xfId="34267"/>
    <cellStyle name="Normal 7 2 5 3 4" xfId="9054"/>
    <cellStyle name="Normal 7 2 5 3 4 2" xfId="23437"/>
    <cellStyle name="Normal 7 2 5 3 4 2 2" xfId="52172"/>
    <cellStyle name="Normal 7 2 5 3 4 3" xfId="37848"/>
    <cellStyle name="Normal 7 2 5 3 5" xfId="16274"/>
    <cellStyle name="Normal 7 2 5 3 5 2" xfId="45010"/>
    <cellStyle name="Normal 7 2 5 3 6" xfId="30686"/>
    <cellStyle name="Normal 7 2 5 4" xfId="2616"/>
    <cellStyle name="Normal 7 2 5 4 2" xfId="6276"/>
    <cellStyle name="Normal 7 2 5 4 2 2" xfId="13536"/>
    <cellStyle name="Normal 7 2 5 4 2 2 2" xfId="27914"/>
    <cellStyle name="Normal 7 2 5 4 2 2 2 2" xfId="56648"/>
    <cellStyle name="Normal 7 2 5 4 2 2 3" xfId="42324"/>
    <cellStyle name="Normal 7 2 5 4 2 3" xfId="20751"/>
    <cellStyle name="Normal 7 2 5 4 2 3 2" xfId="49486"/>
    <cellStyle name="Normal 7 2 5 4 2 4" xfId="35162"/>
    <cellStyle name="Normal 7 2 5 4 3" xfId="9949"/>
    <cellStyle name="Normal 7 2 5 4 3 2" xfId="24332"/>
    <cellStyle name="Normal 7 2 5 4 3 2 2" xfId="53067"/>
    <cellStyle name="Normal 7 2 5 4 3 3" xfId="38743"/>
    <cellStyle name="Normal 7 2 5 4 4" xfId="17169"/>
    <cellStyle name="Normal 7 2 5 4 4 2" xfId="45905"/>
    <cellStyle name="Normal 7 2 5 4 5" xfId="31581"/>
    <cellStyle name="Normal 7 2 5 5" xfId="4480"/>
    <cellStyle name="Normal 7 2 5 5 2" xfId="11746"/>
    <cellStyle name="Normal 7 2 5 5 2 2" xfId="26124"/>
    <cellStyle name="Normal 7 2 5 5 2 2 2" xfId="54858"/>
    <cellStyle name="Normal 7 2 5 5 2 3" xfId="40534"/>
    <cellStyle name="Normal 7 2 5 5 3" xfId="18961"/>
    <cellStyle name="Normal 7 2 5 5 3 2" xfId="47696"/>
    <cellStyle name="Normal 7 2 5 5 4" xfId="33372"/>
    <cellStyle name="Normal 7 2 5 6" xfId="8153"/>
    <cellStyle name="Normal 7 2 5 6 2" xfId="22542"/>
    <cellStyle name="Normal 7 2 5 6 2 2" xfId="51277"/>
    <cellStyle name="Normal 7 2 5 6 3" xfId="36953"/>
    <cellStyle name="Normal 7 2 5 7" xfId="15379"/>
    <cellStyle name="Normal 7 2 5 7 2" xfId="44115"/>
    <cellStyle name="Normal 7 2 5 8" xfId="29791"/>
    <cellStyle name="Normal 7 2 6" xfId="960"/>
    <cellStyle name="Normal 7 2 6 2" xfId="1943"/>
    <cellStyle name="Normal 7 2 6 2 2" xfId="3735"/>
    <cellStyle name="Normal 7 2 6 2 2 2" xfId="7394"/>
    <cellStyle name="Normal 7 2 6 2 2 2 2" xfId="14654"/>
    <cellStyle name="Normal 7 2 6 2 2 2 2 2" xfId="29032"/>
    <cellStyle name="Normal 7 2 6 2 2 2 2 2 2" xfId="57766"/>
    <cellStyle name="Normal 7 2 6 2 2 2 2 3" xfId="43442"/>
    <cellStyle name="Normal 7 2 6 2 2 2 3" xfId="21869"/>
    <cellStyle name="Normal 7 2 6 2 2 2 3 2" xfId="50604"/>
    <cellStyle name="Normal 7 2 6 2 2 2 4" xfId="36280"/>
    <cellStyle name="Normal 7 2 6 2 2 3" xfId="11067"/>
    <cellStyle name="Normal 7 2 6 2 2 3 2" xfId="25450"/>
    <cellStyle name="Normal 7 2 6 2 2 3 2 2" xfId="54185"/>
    <cellStyle name="Normal 7 2 6 2 2 3 3" xfId="39861"/>
    <cellStyle name="Normal 7 2 6 2 2 4" xfId="18287"/>
    <cellStyle name="Normal 7 2 6 2 2 4 2" xfId="47023"/>
    <cellStyle name="Normal 7 2 6 2 2 5" xfId="32699"/>
    <cellStyle name="Normal 7 2 6 2 3" xfId="5604"/>
    <cellStyle name="Normal 7 2 6 2 3 2" xfId="12864"/>
    <cellStyle name="Normal 7 2 6 2 3 2 2" xfId="27242"/>
    <cellStyle name="Normal 7 2 6 2 3 2 2 2" xfId="55976"/>
    <cellStyle name="Normal 7 2 6 2 3 2 3" xfId="41652"/>
    <cellStyle name="Normal 7 2 6 2 3 3" xfId="20079"/>
    <cellStyle name="Normal 7 2 6 2 3 3 2" xfId="48814"/>
    <cellStyle name="Normal 7 2 6 2 3 4" xfId="34490"/>
    <cellStyle name="Normal 7 2 6 2 4" xfId="9277"/>
    <cellStyle name="Normal 7 2 6 2 4 2" xfId="23660"/>
    <cellStyle name="Normal 7 2 6 2 4 2 2" xfId="52395"/>
    <cellStyle name="Normal 7 2 6 2 4 3" xfId="38071"/>
    <cellStyle name="Normal 7 2 6 2 5" xfId="16497"/>
    <cellStyle name="Normal 7 2 6 2 5 2" xfId="45233"/>
    <cellStyle name="Normal 7 2 6 2 6" xfId="30909"/>
    <cellStyle name="Normal 7 2 6 3" xfId="2839"/>
    <cellStyle name="Normal 7 2 6 3 2" xfId="6499"/>
    <cellStyle name="Normal 7 2 6 3 2 2" xfId="13759"/>
    <cellStyle name="Normal 7 2 6 3 2 2 2" xfId="28137"/>
    <cellStyle name="Normal 7 2 6 3 2 2 2 2" xfId="56871"/>
    <cellStyle name="Normal 7 2 6 3 2 2 3" xfId="42547"/>
    <cellStyle name="Normal 7 2 6 3 2 3" xfId="20974"/>
    <cellStyle name="Normal 7 2 6 3 2 3 2" xfId="49709"/>
    <cellStyle name="Normal 7 2 6 3 2 4" xfId="35385"/>
    <cellStyle name="Normal 7 2 6 3 3" xfId="10172"/>
    <cellStyle name="Normal 7 2 6 3 3 2" xfId="24555"/>
    <cellStyle name="Normal 7 2 6 3 3 2 2" xfId="53290"/>
    <cellStyle name="Normal 7 2 6 3 3 3" xfId="38966"/>
    <cellStyle name="Normal 7 2 6 3 4" xfId="17392"/>
    <cellStyle name="Normal 7 2 6 3 4 2" xfId="46128"/>
    <cellStyle name="Normal 7 2 6 3 5" xfId="31804"/>
    <cellStyle name="Normal 7 2 6 4" xfId="4704"/>
    <cellStyle name="Normal 7 2 6 4 2" xfId="11969"/>
    <cellStyle name="Normal 7 2 6 4 2 2" xfId="26347"/>
    <cellStyle name="Normal 7 2 6 4 2 2 2" xfId="55081"/>
    <cellStyle name="Normal 7 2 6 4 2 3" xfId="40757"/>
    <cellStyle name="Normal 7 2 6 4 3" xfId="19184"/>
    <cellStyle name="Normal 7 2 6 4 3 2" xfId="47919"/>
    <cellStyle name="Normal 7 2 6 4 4" xfId="33595"/>
    <cellStyle name="Normal 7 2 6 5" xfId="8376"/>
    <cellStyle name="Normal 7 2 6 5 2" xfId="22765"/>
    <cellStyle name="Normal 7 2 6 5 2 2" xfId="51500"/>
    <cellStyle name="Normal 7 2 6 5 3" xfId="37176"/>
    <cellStyle name="Normal 7 2 6 6" xfId="15602"/>
    <cellStyle name="Normal 7 2 6 6 2" xfId="44338"/>
    <cellStyle name="Normal 7 2 6 7" xfId="30014"/>
    <cellStyle name="Normal 7 2 7" xfId="1473"/>
    <cellStyle name="Normal 7 2 7 2" xfId="3288"/>
    <cellStyle name="Normal 7 2 7 2 2" xfId="6947"/>
    <cellStyle name="Normal 7 2 7 2 2 2" xfId="14207"/>
    <cellStyle name="Normal 7 2 7 2 2 2 2" xfId="28585"/>
    <cellStyle name="Normal 7 2 7 2 2 2 2 2" xfId="57319"/>
    <cellStyle name="Normal 7 2 7 2 2 2 3" xfId="42995"/>
    <cellStyle name="Normal 7 2 7 2 2 3" xfId="21422"/>
    <cellStyle name="Normal 7 2 7 2 2 3 2" xfId="50157"/>
    <cellStyle name="Normal 7 2 7 2 2 4" xfId="35833"/>
    <cellStyle name="Normal 7 2 7 2 3" xfId="10620"/>
    <cellStyle name="Normal 7 2 7 2 3 2" xfId="25003"/>
    <cellStyle name="Normal 7 2 7 2 3 2 2" xfId="53738"/>
    <cellStyle name="Normal 7 2 7 2 3 3" xfId="39414"/>
    <cellStyle name="Normal 7 2 7 2 4" xfId="17840"/>
    <cellStyle name="Normal 7 2 7 2 4 2" xfId="46576"/>
    <cellStyle name="Normal 7 2 7 2 5" xfId="32252"/>
    <cellStyle name="Normal 7 2 7 3" xfId="5156"/>
    <cellStyle name="Normal 7 2 7 3 2" xfId="12417"/>
    <cellStyle name="Normal 7 2 7 3 2 2" xfId="26795"/>
    <cellStyle name="Normal 7 2 7 3 2 2 2" xfId="55529"/>
    <cellStyle name="Normal 7 2 7 3 2 3" xfId="41205"/>
    <cellStyle name="Normal 7 2 7 3 3" xfId="19632"/>
    <cellStyle name="Normal 7 2 7 3 3 2" xfId="48367"/>
    <cellStyle name="Normal 7 2 7 3 4" xfId="34043"/>
    <cellStyle name="Normal 7 2 7 4" xfId="8829"/>
    <cellStyle name="Normal 7 2 7 4 2" xfId="23213"/>
    <cellStyle name="Normal 7 2 7 4 2 2" xfId="51948"/>
    <cellStyle name="Normal 7 2 7 4 3" xfId="37624"/>
    <cellStyle name="Normal 7 2 7 5" xfId="16050"/>
    <cellStyle name="Normal 7 2 7 5 2" xfId="44786"/>
    <cellStyle name="Normal 7 2 7 6" xfId="30462"/>
    <cellStyle name="Normal 7 2 8" xfId="2392"/>
    <cellStyle name="Normal 7 2 8 2" xfId="6052"/>
    <cellStyle name="Normal 7 2 8 2 2" xfId="13312"/>
    <cellStyle name="Normal 7 2 8 2 2 2" xfId="27690"/>
    <cellStyle name="Normal 7 2 8 2 2 2 2" xfId="56424"/>
    <cellStyle name="Normal 7 2 8 2 2 3" xfId="42100"/>
    <cellStyle name="Normal 7 2 8 2 3" xfId="20527"/>
    <cellStyle name="Normal 7 2 8 2 3 2" xfId="49262"/>
    <cellStyle name="Normal 7 2 8 2 4" xfId="34938"/>
    <cellStyle name="Normal 7 2 8 3" xfId="9725"/>
    <cellStyle name="Normal 7 2 8 3 2" xfId="24108"/>
    <cellStyle name="Normal 7 2 8 3 2 2" xfId="52843"/>
    <cellStyle name="Normal 7 2 8 3 3" xfId="38519"/>
    <cellStyle name="Normal 7 2 8 4" xfId="16945"/>
    <cellStyle name="Normal 7 2 8 4 2" xfId="45681"/>
    <cellStyle name="Normal 7 2 8 5" xfId="31357"/>
    <cellStyle name="Normal 7 2 9" xfId="4245"/>
    <cellStyle name="Normal 7 2 9 2" xfId="11521"/>
    <cellStyle name="Normal 7 2 9 2 2" xfId="25900"/>
    <cellStyle name="Normal 7 2 9 2 2 2" xfId="54634"/>
    <cellStyle name="Normal 7 2 9 2 3" xfId="40310"/>
    <cellStyle name="Normal 7 2 9 3" xfId="18737"/>
    <cellStyle name="Normal 7 2 9 3 2" xfId="47472"/>
    <cellStyle name="Normal 7 2 9 4" xfId="33148"/>
    <cellStyle name="Normal 7 3" xfId="347"/>
    <cellStyle name="Normal 7 3 10" xfId="15169"/>
    <cellStyle name="Normal 7 3 10 2" xfId="43905"/>
    <cellStyle name="Normal 7 3 11" xfId="29581"/>
    <cellStyle name="Normal 7 3 2" xfId="447"/>
    <cellStyle name="Normal 7 3 2 10" xfId="29637"/>
    <cellStyle name="Normal 7 3 2 2" xfId="647"/>
    <cellStyle name="Normal 7 3 2 2 2" xfId="919"/>
    <cellStyle name="Normal 7 3 2 2 2 2" xfId="1366"/>
    <cellStyle name="Normal 7 3 2 2 2 2 2" xfId="2349"/>
    <cellStyle name="Normal 7 3 2 2 2 2 2 2" xfId="4141"/>
    <cellStyle name="Normal 7 3 2 2 2 2 2 2 2" xfId="7800"/>
    <cellStyle name="Normal 7 3 2 2 2 2 2 2 2 2" xfId="15060"/>
    <cellStyle name="Normal 7 3 2 2 2 2 2 2 2 2 2" xfId="29438"/>
    <cellStyle name="Normal 7 3 2 2 2 2 2 2 2 2 2 2" xfId="58172"/>
    <cellStyle name="Normal 7 3 2 2 2 2 2 2 2 2 3" xfId="43848"/>
    <cellStyle name="Normal 7 3 2 2 2 2 2 2 2 3" xfId="22275"/>
    <cellStyle name="Normal 7 3 2 2 2 2 2 2 2 3 2" xfId="51010"/>
    <cellStyle name="Normal 7 3 2 2 2 2 2 2 2 4" xfId="36686"/>
    <cellStyle name="Normal 7 3 2 2 2 2 2 2 3" xfId="11473"/>
    <cellStyle name="Normal 7 3 2 2 2 2 2 2 3 2" xfId="25856"/>
    <cellStyle name="Normal 7 3 2 2 2 2 2 2 3 2 2" xfId="54591"/>
    <cellStyle name="Normal 7 3 2 2 2 2 2 2 3 3" xfId="40267"/>
    <cellStyle name="Normal 7 3 2 2 2 2 2 2 4" xfId="18693"/>
    <cellStyle name="Normal 7 3 2 2 2 2 2 2 4 2" xfId="47429"/>
    <cellStyle name="Normal 7 3 2 2 2 2 2 2 5" xfId="33105"/>
    <cellStyle name="Normal 7 3 2 2 2 2 2 3" xfId="6010"/>
    <cellStyle name="Normal 7 3 2 2 2 2 2 3 2" xfId="13270"/>
    <cellStyle name="Normal 7 3 2 2 2 2 2 3 2 2" xfId="27648"/>
    <cellStyle name="Normal 7 3 2 2 2 2 2 3 2 2 2" xfId="56382"/>
    <cellStyle name="Normal 7 3 2 2 2 2 2 3 2 3" xfId="42058"/>
    <cellStyle name="Normal 7 3 2 2 2 2 2 3 3" xfId="20485"/>
    <cellStyle name="Normal 7 3 2 2 2 2 2 3 3 2" xfId="49220"/>
    <cellStyle name="Normal 7 3 2 2 2 2 2 3 4" xfId="34896"/>
    <cellStyle name="Normal 7 3 2 2 2 2 2 4" xfId="9683"/>
    <cellStyle name="Normal 7 3 2 2 2 2 2 4 2" xfId="24066"/>
    <cellStyle name="Normal 7 3 2 2 2 2 2 4 2 2" xfId="52801"/>
    <cellStyle name="Normal 7 3 2 2 2 2 2 4 3" xfId="38477"/>
    <cellStyle name="Normal 7 3 2 2 2 2 2 5" xfId="16903"/>
    <cellStyle name="Normal 7 3 2 2 2 2 2 5 2" xfId="45639"/>
    <cellStyle name="Normal 7 3 2 2 2 2 2 6" xfId="31315"/>
    <cellStyle name="Normal 7 3 2 2 2 2 3" xfId="3245"/>
    <cellStyle name="Normal 7 3 2 2 2 2 3 2" xfId="6905"/>
    <cellStyle name="Normal 7 3 2 2 2 2 3 2 2" xfId="14165"/>
    <cellStyle name="Normal 7 3 2 2 2 2 3 2 2 2" xfId="28543"/>
    <cellStyle name="Normal 7 3 2 2 2 2 3 2 2 2 2" xfId="57277"/>
    <cellStyle name="Normal 7 3 2 2 2 2 3 2 2 3" xfId="42953"/>
    <cellStyle name="Normal 7 3 2 2 2 2 3 2 3" xfId="21380"/>
    <cellStyle name="Normal 7 3 2 2 2 2 3 2 3 2" xfId="50115"/>
    <cellStyle name="Normal 7 3 2 2 2 2 3 2 4" xfId="35791"/>
    <cellStyle name="Normal 7 3 2 2 2 2 3 3" xfId="10578"/>
    <cellStyle name="Normal 7 3 2 2 2 2 3 3 2" xfId="24961"/>
    <cellStyle name="Normal 7 3 2 2 2 2 3 3 2 2" xfId="53696"/>
    <cellStyle name="Normal 7 3 2 2 2 2 3 3 3" xfId="39372"/>
    <cellStyle name="Normal 7 3 2 2 2 2 3 4" xfId="17798"/>
    <cellStyle name="Normal 7 3 2 2 2 2 3 4 2" xfId="46534"/>
    <cellStyle name="Normal 7 3 2 2 2 2 3 5" xfId="32210"/>
    <cellStyle name="Normal 7 3 2 2 2 2 4" xfId="5110"/>
    <cellStyle name="Normal 7 3 2 2 2 2 4 2" xfId="12375"/>
    <cellStyle name="Normal 7 3 2 2 2 2 4 2 2" xfId="26753"/>
    <cellStyle name="Normal 7 3 2 2 2 2 4 2 2 2" xfId="55487"/>
    <cellStyle name="Normal 7 3 2 2 2 2 4 2 3" xfId="41163"/>
    <cellStyle name="Normal 7 3 2 2 2 2 4 3" xfId="19590"/>
    <cellStyle name="Normal 7 3 2 2 2 2 4 3 2" xfId="48325"/>
    <cellStyle name="Normal 7 3 2 2 2 2 4 4" xfId="34001"/>
    <cellStyle name="Normal 7 3 2 2 2 2 5" xfId="8782"/>
    <cellStyle name="Normal 7 3 2 2 2 2 5 2" xfId="23171"/>
    <cellStyle name="Normal 7 3 2 2 2 2 5 2 2" xfId="51906"/>
    <cellStyle name="Normal 7 3 2 2 2 2 5 3" xfId="37582"/>
    <cellStyle name="Normal 7 3 2 2 2 2 6" xfId="16008"/>
    <cellStyle name="Normal 7 3 2 2 2 2 6 2" xfId="44744"/>
    <cellStyle name="Normal 7 3 2 2 2 2 7" xfId="30420"/>
    <cellStyle name="Normal 7 3 2 2 2 3" xfId="1902"/>
    <cellStyle name="Normal 7 3 2 2 2 3 2" xfId="3694"/>
    <cellStyle name="Normal 7 3 2 2 2 3 2 2" xfId="7353"/>
    <cellStyle name="Normal 7 3 2 2 2 3 2 2 2" xfId="14613"/>
    <cellStyle name="Normal 7 3 2 2 2 3 2 2 2 2" xfId="28991"/>
    <cellStyle name="Normal 7 3 2 2 2 3 2 2 2 2 2" xfId="57725"/>
    <cellStyle name="Normal 7 3 2 2 2 3 2 2 2 3" xfId="43401"/>
    <cellStyle name="Normal 7 3 2 2 2 3 2 2 3" xfId="21828"/>
    <cellStyle name="Normal 7 3 2 2 2 3 2 2 3 2" xfId="50563"/>
    <cellStyle name="Normal 7 3 2 2 2 3 2 2 4" xfId="36239"/>
    <cellStyle name="Normal 7 3 2 2 2 3 2 3" xfId="11026"/>
    <cellStyle name="Normal 7 3 2 2 2 3 2 3 2" xfId="25409"/>
    <cellStyle name="Normal 7 3 2 2 2 3 2 3 2 2" xfId="54144"/>
    <cellStyle name="Normal 7 3 2 2 2 3 2 3 3" xfId="39820"/>
    <cellStyle name="Normal 7 3 2 2 2 3 2 4" xfId="18246"/>
    <cellStyle name="Normal 7 3 2 2 2 3 2 4 2" xfId="46982"/>
    <cellStyle name="Normal 7 3 2 2 2 3 2 5" xfId="32658"/>
    <cellStyle name="Normal 7 3 2 2 2 3 3" xfId="5563"/>
    <cellStyle name="Normal 7 3 2 2 2 3 3 2" xfId="12823"/>
    <cellStyle name="Normal 7 3 2 2 2 3 3 2 2" xfId="27201"/>
    <cellStyle name="Normal 7 3 2 2 2 3 3 2 2 2" xfId="55935"/>
    <cellStyle name="Normal 7 3 2 2 2 3 3 2 3" xfId="41611"/>
    <cellStyle name="Normal 7 3 2 2 2 3 3 3" xfId="20038"/>
    <cellStyle name="Normal 7 3 2 2 2 3 3 3 2" xfId="48773"/>
    <cellStyle name="Normal 7 3 2 2 2 3 3 4" xfId="34449"/>
    <cellStyle name="Normal 7 3 2 2 2 3 4" xfId="9236"/>
    <cellStyle name="Normal 7 3 2 2 2 3 4 2" xfId="23619"/>
    <cellStyle name="Normal 7 3 2 2 2 3 4 2 2" xfId="52354"/>
    <cellStyle name="Normal 7 3 2 2 2 3 4 3" xfId="38030"/>
    <cellStyle name="Normal 7 3 2 2 2 3 5" xfId="16456"/>
    <cellStyle name="Normal 7 3 2 2 2 3 5 2" xfId="45192"/>
    <cellStyle name="Normal 7 3 2 2 2 3 6" xfId="30868"/>
    <cellStyle name="Normal 7 3 2 2 2 4" xfId="2798"/>
    <cellStyle name="Normal 7 3 2 2 2 4 2" xfId="6458"/>
    <cellStyle name="Normal 7 3 2 2 2 4 2 2" xfId="13718"/>
    <cellStyle name="Normal 7 3 2 2 2 4 2 2 2" xfId="28096"/>
    <cellStyle name="Normal 7 3 2 2 2 4 2 2 2 2" xfId="56830"/>
    <cellStyle name="Normal 7 3 2 2 2 4 2 2 3" xfId="42506"/>
    <cellStyle name="Normal 7 3 2 2 2 4 2 3" xfId="20933"/>
    <cellStyle name="Normal 7 3 2 2 2 4 2 3 2" xfId="49668"/>
    <cellStyle name="Normal 7 3 2 2 2 4 2 4" xfId="35344"/>
    <cellStyle name="Normal 7 3 2 2 2 4 3" xfId="10131"/>
    <cellStyle name="Normal 7 3 2 2 2 4 3 2" xfId="24514"/>
    <cellStyle name="Normal 7 3 2 2 2 4 3 2 2" xfId="53249"/>
    <cellStyle name="Normal 7 3 2 2 2 4 3 3" xfId="38925"/>
    <cellStyle name="Normal 7 3 2 2 2 4 4" xfId="17351"/>
    <cellStyle name="Normal 7 3 2 2 2 4 4 2" xfId="46087"/>
    <cellStyle name="Normal 7 3 2 2 2 4 5" xfId="31763"/>
    <cellStyle name="Normal 7 3 2 2 2 5" xfId="4663"/>
    <cellStyle name="Normal 7 3 2 2 2 5 2" xfId="11928"/>
    <cellStyle name="Normal 7 3 2 2 2 5 2 2" xfId="26306"/>
    <cellStyle name="Normal 7 3 2 2 2 5 2 2 2" xfId="55040"/>
    <cellStyle name="Normal 7 3 2 2 2 5 2 3" xfId="40716"/>
    <cellStyle name="Normal 7 3 2 2 2 5 3" xfId="19143"/>
    <cellStyle name="Normal 7 3 2 2 2 5 3 2" xfId="47878"/>
    <cellStyle name="Normal 7 3 2 2 2 5 4" xfId="33554"/>
    <cellStyle name="Normal 7 3 2 2 2 6" xfId="8335"/>
    <cellStyle name="Normal 7 3 2 2 2 6 2" xfId="22724"/>
    <cellStyle name="Normal 7 3 2 2 2 6 2 2" xfId="51459"/>
    <cellStyle name="Normal 7 3 2 2 2 6 3" xfId="37135"/>
    <cellStyle name="Normal 7 3 2 2 2 7" xfId="15561"/>
    <cellStyle name="Normal 7 3 2 2 2 7 2" xfId="44297"/>
    <cellStyle name="Normal 7 3 2 2 2 8" xfId="29973"/>
    <cellStyle name="Normal 7 3 2 2 3" xfId="1142"/>
    <cellStyle name="Normal 7 3 2 2 3 2" xfId="2125"/>
    <cellStyle name="Normal 7 3 2 2 3 2 2" xfId="3917"/>
    <cellStyle name="Normal 7 3 2 2 3 2 2 2" xfId="7576"/>
    <cellStyle name="Normal 7 3 2 2 3 2 2 2 2" xfId="14836"/>
    <cellStyle name="Normal 7 3 2 2 3 2 2 2 2 2" xfId="29214"/>
    <cellStyle name="Normal 7 3 2 2 3 2 2 2 2 2 2" xfId="57948"/>
    <cellStyle name="Normal 7 3 2 2 3 2 2 2 2 3" xfId="43624"/>
    <cellStyle name="Normal 7 3 2 2 3 2 2 2 3" xfId="22051"/>
    <cellStyle name="Normal 7 3 2 2 3 2 2 2 3 2" xfId="50786"/>
    <cellStyle name="Normal 7 3 2 2 3 2 2 2 4" xfId="36462"/>
    <cellStyle name="Normal 7 3 2 2 3 2 2 3" xfId="11249"/>
    <cellStyle name="Normal 7 3 2 2 3 2 2 3 2" xfId="25632"/>
    <cellStyle name="Normal 7 3 2 2 3 2 2 3 2 2" xfId="54367"/>
    <cellStyle name="Normal 7 3 2 2 3 2 2 3 3" xfId="40043"/>
    <cellStyle name="Normal 7 3 2 2 3 2 2 4" xfId="18469"/>
    <cellStyle name="Normal 7 3 2 2 3 2 2 4 2" xfId="47205"/>
    <cellStyle name="Normal 7 3 2 2 3 2 2 5" xfId="32881"/>
    <cellStyle name="Normal 7 3 2 2 3 2 3" xfId="5786"/>
    <cellStyle name="Normal 7 3 2 2 3 2 3 2" xfId="13046"/>
    <cellStyle name="Normal 7 3 2 2 3 2 3 2 2" xfId="27424"/>
    <cellStyle name="Normal 7 3 2 2 3 2 3 2 2 2" xfId="56158"/>
    <cellStyle name="Normal 7 3 2 2 3 2 3 2 3" xfId="41834"/>
    <cellStyle name="Normal 7 3 2 2 3 2 3 3" xfId="20261"/>
    <cellStyle name="Normal 7 3 2 2 3 2 3 3 2" xfId="48996"/>
    <cellStyle name="Normal 7 3 2 2 3 2 3 4" xfId="34672"/>
    <cellStyle name="Normal 7 3 2 2 3 2 4" xfId="9459"/>
    <cellStyle name="Normal 7 3 2 2 3 2 4 2" xfId="23842"/>
    <cellStyle name="Normal 7 3 2 2 3 2 4 2 2" xfId="52577"/>
    <cellStyle name="Normal 7 3 2 2 3 2 4 3" xfId="38253"/>
    <cellStyle name="Normal 7 3 2 2 3 2 5" xfId="16679"/>
    <cellStyle name="Normal 7 3 2 2 3 2 5 2" xfId="45415"/>
    <cellStyle name="Normal 7 3 2 2 3 2 6" xfId="31091"/>
    <cellStyle name="Normal 7 3 2 2 3 3" xfId="3021"/>
    <cellStyle name="Normal 7 3 2 2 3 3 2" xfId="6681"/>
    <cellStyle name="Normal 7 3 2 2 3 3 2 2" xfId="13941"/>
    <cellStyle name="Normal 7 3 2 2 3 3 2 2 2" xfId="28319"/>
    <cellStyle name="Normal 7 3 2 2 3 3 2 2 2 2" xfId="57053"/>
    <cellStyle name="Normal 7 3 2 2 3 3 2 2 3" xfId="42729"/>
    <cellStyle name="Normal 7 3 2 2 3 3 2 3" xfId="21156"/>
    <cellStyle name="Normal 7 3 2 2 3 3 2 3 2" xfId="49891"/>
    <cellStyle name="Normal 7 3 2 2 3 3 2 4" xfId="35567"/>
    <cellStyle name="Normal 7 3 2 2 3 3 3" xfId="10354"/>
    <cellStyle name="Normal 7 3 2 2 3 3 3 2" xfId="24737"/>
    <cellStyle name="Normal 7 3 2 2 3 3 3 2 2" xfId="53472"/>
    <cellStyle name="Normal 7 3 2 2 3 3 3 3" xfId="39148"/>
    <cellStyle name="Normal 7 3 2 2 3 3 4" xfId="17574"/>
    <cellStyle name="Normal 7 3 2 2 3 3 4 2" xfId="46310"/>
    <cellStyle name="Normal 7 3 2 2 3 3 5" xfId="31986"/>
    <cellStyle name="Normal 7 3 2 2 3 4" xfId="4886"/>
    <cellStyle name="Normal 7 3 2 2 3 4 2" xfId="12151"/>
    <cellStyle name="Normal 7 3 2 2 3 4 2 2" xfId="26529"/>
    <cellStyle name="Normal 7 3 2 2 3 4 2 2 2" xfId="55263"/>
    <cellStyle name="Normal 7 3 2 2 3 4 2 3" xfId="40939"/>
    <cellStyle name="Normal 7 3 2 2 3 4 3" xfId="19366"/>
    <cellStyle name="Normal 7 3 2 2 3 4 3 2" xfId="48101"/>
    <cellStyle name="Normal 7 3 2 2 3 4 4" xfId="33777"/>
    <cellStyle name="Normal 7 3 2 2 3 5" xfId="8558"/>
    <cellStyle name="Normal 7 3 2 2 3 5 2" xfId="22947"/>
    <cellStyle name="Normal 7 3 2 2 3 5 2 2" xfId="51682"/>
    <cellStyle name="Normal 7 3 2 2 3 5 3" xfId="37358"/>
    <cellStyle name="Normal 7 3 2 2 3 6" xfId="15784"/>
    <cellStyle name="Normal 7 3 2 2 3 6 2" xfId="44520"/>
    <cellStyle name="Normal 7 3 2 2 3 7" xfId="30196"/>
    <cellStyle name="Normal 7 3 2 2 4" xfId="1674"/>
    <cellStyle name="Normal 7 3 2 2 4 2" xfId="3470"/>
    <cellStyle name="Normal 7 3 2 2 4 2 2" xfId="7129"/>
    <cellStyle name="Normal 7 3 2 2 4 2 2 2" xfId="14389"/>
    <cellStyle name="Normal 7 3 2 2 4 2 2 2 2" xfId="28767"/>
    <cellStyle name="Normal 7 3 2 2 4 2 2 2 2 2" xfId="57501"/>
    <cellStyle name="Normal 7 3 2 2 4 2 2 2 3" xfId="43177"/>
    <cellStyle name="Normal 7 3 2 2 4 2 2 3" xfId="21604"/>
    <cellStyle name="Normal 7 3 2 2 4 2 2 3 2" xfId="50339"/>
    <cellStyle name="Normal 7 3 2 2 4 2 2 4" xfId="36015"/>
    <cellStyle name="Normal 7 3 2 2 4 2 3" xfId="10802"/>
    <cellStyle name="Normal 7 3 2 2 4 2 3 2" xfId="25185"/>
    <cellStyle name="Normal 7 3 2 2 4 2 3 2 2" xfId="53920"/>
    <cellStyle name="Normal 7 3 2 2 4 2 3 3" xfId="39596"/>
    <cellStyle name="Normal 7 3 2 2 4 2 4" xfId="18022"/>
    <cellStyle name="Normal 7 3 2 2 4 2 4 2" xfId="46758"/>
    <cellStyle name="Normal 7 3 2 2 4 2 5" xfId="32434"/>
    <cellStyle name="Normal 7 3 2 2 4 3" xfId="5339"/>
    <cellStyle name="Normal 7 3 2 2 4 3 2" xfId="12599"/>
    <cellStyle name="Normal 7 3 2 2 4 3 2 2" xfId="26977"/>
    <cellStyle name="Normal 7 3 2 2 4 3 2 2 2" xfId="55711"/>
    <cellStyle name="Normal 7 3 2 2 4 3 2 3" xfId="41387"/>
    <cellStyle name="Normal 7 3 2 2 4 3 3" xfId="19814"/>
    <cellStyle name="Normal 7 3 2 2 4 3 3 2" xfId="48549"/>
    <cellStyle name="Normal 7 3 2 2 4 3 4" xfId="34225"/>
    <cellStyle name="Normal 7 3 2 2 4 4" xfId="9012"/>
    <cellStyle name="Normal 7 3 2 2 4 4 2" xfId="23395"/>
    <cellStyle name="Normal 7 3 2 2 4 4 2 2" xfId="52130"/>
    <cellStyle name="Normal 7 3 2 2 4 4 3" xfId="37806"/>
    <cellStyle name="Normal 7 3 2 2 4 5" xfId="16232"/>
    <cellStyle name="Normal 7 3 2 2 4 5 2" xfId="44968"/>
    <cellStyle name="Normal 7 3 2 2 4 6" xfId="30644"/>
    <cellStyle name="Normal 7 3 2 2 5" xfId="2574"/>
    <cellStyle name="Normal 7 3 2 2 5 2" xfId="6234"/>
    <cellStyle name="Normal 7 3 2 2 5 2 2" xfId="13494"/>
    <cellStyle name="Normal 7 3 2 2 5 2 2 2" xfId="27872"/>
    <cellStyle name="Normal 7 3 2 2 5 2 2 2 2" xfId="56606"/>
    <cellStyle name="Normal 7 3 2 2 5 2 2 3" xfId="42282"/>
    <cellStyle name="Normal 7 3 2 2 5 2 3" xfId="20709"/>
    <cellStyle name="Normal 7 3 2 2 5 2 3 2" xfId="49444"/>
    <cellStyle name="Normal 7 3 2 2 5 2 4" xfId="35120"/>
    <cellStyle name="Normal 7 3 2 2 5 3" xfId="9907"/>
    <cellStyle name="Normal 7 3 2 2 5 3 2" xfId="24290"/>
    <cellStyle name="Normal 7 3 2 2 5 3 2 2" xfId="53025"/>
    <cellStyle name="Normal 7 3 2 2 5 3 3" xfId="38701"/>
    <cellStyle name="Normal 7 3 2 2 5 4" xfId="17127"/>
    <cellStyle name="Normal 7 3 2 2 5 4 2" xfId="45863"/>
    <cellStyle name="Normal 7 3 2 2 5 5" xfId="31539"/>
    <cellStyle name="Normal 7 3 2 2 6" xfId="4437"/>
    <cellStyle name="Normal 7 3 2 2 6 2" xfId="11704"/>
    <cellStyle name="Normal 7 3 2 2 6 2 2" xfId="26082"/>
    <cellStyle name="Normal 7 3 2 2 6 2 2 2" xfId="54816"/>
    <cellStyle name="Normal 7 3 2 2 6 2 3" xfId="40492"/>
    <cellStyle name="Normal 7 3 2 2 6 3" xfId="18919"/>
    <cellStyle name="Normal 7 3 2 2 6 3 2" xfId="47654"/>
    <cellStyle name="Normal 7 3 2 2 6 4" xfId="33330"/>
    <cellStyle name="Normal 7 3 2 2 7" xfId="8108"/>
    <cellStyle name="Normal 7 3 2 2 7 2" xfId="22500"/>
    <cellStyle name="Normal 7 3 2 2 7 2 2" xfId="51235"/>
    <cellStyle name="Normal 7 3 2 2 7 3" xfId="36911"/>
    <cellStyle name="Normal 7 3 2 2 8" xfId="15337"/>
    <cellStyle name="Normal 7 3 2 2 8 2" xfId="44073"/>
    <cellStyle name="Normal 7 3 2 2 9" xfId="29749"/>
    <cellStyle name="Normal 7 3 2 3" xfId="805"/>
    <cellStyle name="Normal 7 3 2 3 2" xfId="1254"/>
    <cellStyle name="Normal 7 3 2 3 2 2" xfId="2237"/>
    <cellStyle name="Normal 7 3 2 3 2 2 2" xfId="4029"/>
    <cellStyle name="Normal 7 3 2 3 2 2 2 2" xfId="7688"/>
    <cellStyle name="Normal 7 3 2 3 2 2 2 2 2" xfId="14948"/>
    <cellStyle name="Normal 7 3 2 3 2 2 2 2 2 2" xfId="29326"/>
    <cellStyle name="Normal 7 3 2 3 2 2 2 2 2 2 2" xfId="58060"/>
    <cellStyle name="Normal 7 3 2 3 2 2 2 2 2 3" xfId="43736"/>
    <cellStyle name="Normal 7 3 2 3 2 2 2 2 3" xfId="22163"/>
    <cellStyle name="Normal 7 3 2 3 2 2 2 2 3 2" xfId="50898"/>
    <cellStyle name="Normal 7 3 2 3 2 2 2 2 4" xfId="36574"/>
    <cellStyle name="Normal 7 3 2 3 2 2 2 3" xfId="11361"/>
    <cellStyle name="Normal 7 3 2 3 2 2 2 3 2" xfId="25744"/>
    <cellStyle name="Normal 7 3 2 3 2 2 2 3 2 2" xfId="54479"/>
    <cellStyle name="Normal 7 3 2 3 2 2 2 3 3" xfId="40155"/>
    <cellStyle name="Normal 7 3 2 3 2 2 2 4" xfId="18581"/>
    <cellStyle name="Normal 7 3 2 3 2 2 2 4 2" xfId="47317"/>
    <cellStyle name="Normal 7 3 2 3 2 2 2 5" xfId="32993"/>
    <cellStyle name="Normal 7 3 2 3 2 2 3" xfId="5898"/>
    <cellStyle name="Normal 7 3 2 3 2 2 3 2" xfId="13158"/>
    <cellStyle name="Normal 7 3 2 3 2 2 3 2 2" xfId="27536"/>
    <cellStyle name="Normal 7 3 2 3 2 2 3 2 2 2" xfId="56270"/>
    <cellStyle name="Normal 7 3 2 3 2 2 3 2 3" xfId="41946"/>
    <cellStyle name="Normal 7 3 2 3 2 2 3 3" xfId="20373"/>
    <cellStyle name="Normal 7 3 2 3 2 2 3 3 2" xfId="49108"/>
    <cellStyle name="Normal 7 3 2 3 2 2 3 4" xfId="34784"/>
    <cellStyle name="Normal 7 3 2 3 2 2 4" xfId="9571"/>
    <cellStyle name="Normal 7 3 2 3 2 2 4 2" xfId="23954"/>
    <cellStyle name="Normal 7 3 2 3 2 2 4 2 2" xfId="52689"/>
    <cellStyle name="Normal 7 3 2 3 2 2 4 3" xfId="38365"/>
    <cellStyle name="Normal 7 3 2 3 2 2 5" xfId="16791"/>
    <cellStyle name="Normal 7 3 2 3 2 2 5 2" xfId="45527"/>
    <cellStyle name="Normal 7 3 2 3 2 2 6" xfId="31203"/>
    <cellStyle name="Normal 7 3 2 3 2 3" xfId="3133"/>
    <cellStyle name="Normal 7 3 2 3 2 3 2" xfId="6793"/>
    <cellStyle name="Normal 7 3 2 3 2 3 2 2" xfId="14053"/>
    <cellStyle name="Normal 7 3 2 3 2 3 2 2 2" xfId="28431"/>
    <cellStyle name="Normal 7 3 2 3 2 3 2 2 2 2" xfId="57165"/>
    <cellStyle name="Normal 7 3 2 3 2 3 2 2 3" xfId="42841"/>
    <cellStyle name="Normal 7 3 2 3 2 3 2 3" xfId="21268"/>
    <cellStyle name="Normal 7 3 2 3 2 3 2 3 2" xfId="50003"/>
    <cellStyle name="Normal 7 3 2 3 2 3 2 4" xfId="35679"/>
    <cellStyle name="Normal 7 3 2 3 2 3 3" xfId="10466"/>
    <cellStyle name="Normal 7 3 2 3 2 3 3 2" xfId="24849"/>
    <cellStyle name="Normal 7 3 2 3 2 3 3 2 2" xfId="53584"/>
    <cellStyle name="Normal 7 3 2 3 2 3 3 3" xfId="39260"/>
    <cellStyle name="Normal 7 3 2 3 2 3 4" xfId="17686"/>
    <cellStyle name="Normal 7 3 2 3 2 3 4 2" xfId="46422"/>
    <cellStyle name="Normal 7 3 2 3 2 3 5" xfId="32098"/>
    <cellStyle name="Normal 7 3 2 3 2 4" xfId="4998"/>
    <cellStyle name="Normal 7 3 2 3 2 4 2" xfId="12263"/>
    <cellStyle name="Normal 7 3 2 3 2 4 2 2" xfId="26641"/>
    <cellStyle name="Normal 7 3 2 3 2 4 2 2 2" xfId="55375"/>
    <cellStyle name="Normal 7 3 2 3 2 4 2 3" xfId="41051"/>
    <cellStyle name="Normal 7 3 2 3 2 4 3" xfId="19478"/>
    <cellStyle name="Normal 7 3 2 3 2 4 3 2" xfId="48213"/>
    <cellStyle name="Normal 7 3 2 3 2 4 4" xfId="33889"/>
    <cellStyle name="Normal 7 3 2 3 2 5" xfId="8670"/>
    <cellStyle name="Normal 7 3 2 3 2 5 2" xfId="23059"/>
    <cellStyle name="Normal 7 3 2 3 2 5 2 2" xfId="51794"/>
    <cellStyle name="Normal 7 3 2 3 2 5 3" xfId="37470"/>
    <cellStyle name="Normal 7 3 2 3 2 6" xfId="15896"/>
    <cellStyle name="Normal 7 3 2 3 2 6 2" xfId="44632"/>
    <cellStyle name="Normal 7 3 2 3 2 7" xfId="30308"/>
    <cellStyle name="Normal 7 3 2 3 3" xfId="1790"/>
    <cellStyle name="Normal 7 3 2 3 3 2" xfId="3582"/>
    <cellStyle name="Normal 7 3 2 3 3 2 2" xfId="7241"/>
    <cellStyle name="Normal 7 3 2 3 3 2 2 2" xfId="14501"/>
    <cellStyle name="Normal 7 3 2 3 3 2 2 2 2" xfId="28879"/>
    <cellStyle name="Normal 7 3 2 3 3 2 2 2 2 2" xfId="57613"/>
    <cellStyle name="Normal 7 3 2 3 3 2 2 2 3" xfId="43289"/>
    <cellStyle name="Normal 7 3 2 3 3 2 2 3" xfId="21716"/>
    <cellStyle name="Normal 7 3 2 3 3 2 2 3 2" xfId="50451"/>
    <cellStyle name="Normal 7 3 2 3 3 2 2 4" xfId="36127"/>
    <cellStyle name="Normal 7 3 2 3 3 2 3" xfId="10914"/>
    <cellStyle name="Normal 7 3 2 3 3 2 3 2" xfId="25297"/>
    <cellStyle name="Normal 7 3 2 3 3 2 3 2 2" xfId="54032"/>
    <cellStyle name="Normal 7 3 2 3 3 2 3 3" xfId="39708"/>
    <cellStyle name="Normal 7 3 2 3 3 2 4" xfId="18134"/>
    <cellStyle name="Normal 7 3 2 3 3 2 4 2" xfId="46870"/>
    <cellStyle name="Normal 7 3 2 3 3 2 5" xfId="32546"/>
    <cellStyle name="Normal 7 3 2 3 3 3" xfId="5451"/>
    <cellStyle name="Normal 7 3 2 3 3 3 2" xfId="12711"/>
    <cellStyle name="Normal 7 3 2 3 3 3 2 2" xfId="27089"/>
    <cellStyle name="Normal 7 3 2 3 3 3 2 2 2" xfId="55823"/>
    <cellStyle name="Normal 7 3 2 3 3 3 2 3" xfId="41499"/>
    <cellStyle name="Normal 7 3 2 3 3 3 3" xfId="19926"/>
    <cellStyle name="Normal 7 3 2 3 3 3 3 2" xfId="48661"/>
    <cellStyle name="Normal 7 3 2 3 3 3 4" xfId="34337"/>
    <cellStyle name="Normal 7 3 2 3 3 4" xfId="9124"/>
    <cellStyle name="Normal 7 3 2 3 3 4 2" xfId="23507"/>
    <cellStyle name="Normal 7 3 2 3 3 4 2 2" xfId="52242"/>
    <cellStyle name="Normal 7 3 2 3 3 4 3" xfId="37918"/>
    <cellStyle name="Normal 7 3 2 3 3 5" xfId="16344"/>
    <cellStyle name="Normal 7 3 2 3 3 5 2" xfId="45080"/>
    <cellStyle name="Normal 7 3 2 3 3 6" xfId="30756"/>
    <cellStyle name="Normal 7 3 2 3 4" xfId="2686"/>
    <cellStyle name="Normal 7 3 2 3 4 2" xfId="6346"/>
    <cellStyle name="Normal 7 3 2 3 4 2 2" xfId="13606"/>
    <cellStyle name="Normal 7 3 2 3 4 2 2 2" xfId="27984"/>
    <cellStyle name="Normal 7 3 2 3 4 2 2 2 2" xfId="56718"/>
    <cellStyle name="Normal 7 3 2 3 4 2 2 3" xfId="42394"/>
    <cellStyle name="Normal 7 3 2 3 4 2 3" xfId="20821"/>
    <cellStyle name="Normal 7 3 2 3 4 2 3 2" xfId="49556"/>
    <cellStyle name="Normal 7 3 2 3 4 2 4" xfId="35232"/>
    <cellStyle name="Normal 7 3 2 3 4 3" xfId="10019"/>
    <cellStyle name="Normal 7 3 2 3 4 3 2" xfId="24402"/>
    <cellStyle name="Normal 7 3 2 3 4 3 2 2" xfId="53137"/>
    <cellStyle name="Normal 7 3 2 3 4 3 3" xfId="38813"/>
    <cellStyle name="Normal 7 3 2 3 4 4" xfId="17239"/>
    <cellStyle name="Normal 7 3 2 3 4 4 2" xfId="45975"/>
    <cellStyle name="Normal 7 3 2 3 4 5" xfId="31651"/>
    <cellStyle name="Normal 7 3 2 3 5" xfId="4550"/>
    <cellStyle name="Normal 7 3 2 3 5 2" xfId="11816"/>
    <cellStyle name="Normal 7 3 2 3 5 2 2" xfId="26194"/>
    <cellStyle name="Normal 7 3 2 3 5 2 2 2" xfId="54928"/>
    <cellStyle name="Normal 7 3 2 3 5 2 3" xfId="40604"/>
    <cellStyle name="Normal 7 3 2 3 5 3" xfId="19031"/>
    <cellStyle name="Normal 7 3 2 3 5 3 2" xfId="47766"/>
    <cellStyle name="Normal 7 3 2 3 5 4" xfId="33442"/>
    <cellStyle name="Normal 7 3 2 3 6" xfId="8223"/>
    <cellStyle name="Normal 7 3 2 3 6 2" xfId="22612"/>
    <cellStyle name="Normal 7 3 2 3 6 2 2" xfId="51347"/>
    <cellStyle name="Normal 7 3 2 3 6 3" xfId="37023"/>
    <cellStyle name="Normal 7 3 2 3 7" xfId="15449"/>
    <cellStyle name="Normal 7 3 2 3 7 2" xfId="44185"/>
    <cellStyle name="Normal 7 3 2 3 8" xfId="29861"/>
    <cellStyle name="Normal 7 3 2 4" xfId="1030"/>
    <cellStyle name="Normal 7 3 2 4 2" xfId="2013"/>
    <cellStyle name="Normal 7 3 2 4 2 2" xfId="3805"/>
    <cellStyle name="Normal 7 3 2 4 2 2 2" xfId="7464"/>
    <cellStyle name="Normal 7 3 2 4 2 2 2 2" xfId="14724"/>
    <cellStyle name="Normal 7 3 2 4 2 2 2 2 2" xfId="29102"/>
    <cellStyle name="Normal 7 3 2 4 2 2 2 2 2 2" xfId="57836"/>
    <cellStyle name="Normal 7 3 2 4 2 2 2 2 3" xfId="43512"/>
    <cellStyle name="Normal 7 3 2 4 2 2 2 3" xfId="21939"/>
    <cellStyle name="Normal 7 3 2 4 2 2 2 3 2" xfId="50674"/>
    <cellStyle name="Normal 7 3 2 4 2 2 2 4" xfId="36350"/>
    <cellStyle name="Normal 7 3 2 4 2 2 3" xfId="11137"/>
    <cellStyle name="Normal 7 3 2 4 2 2 3 2" xfId="25520"/>
    <cellStyle name="Normal 7 3 2 4 2 2 3 2 2" xfId="54255"/>
    <cellStyle name="Normal 7 3 2 4 2 2 3 3" xfId="39931"/>
    <cellStyle name="Normal 7 3 2 4 2 2 4" xfId="18357"/>
    <cellStyle name="Normal 7 3 2 4 2 2 4 2" xfId="47093"/>
    <cellStyle name="Normal 7 3 2 4 2 2 5" xfId="32769"/>
    <cellStyle name="Normal 7 3 2 4 2 3" xfId="5674"/>
    <cellStyle name="Normal 7 3 2 4 2 3 2" xfId="12934"/>
    <cellStyle name="Normal 7 3 2 4 2 3 2 2" xfId="27312"/>
    <cellStyle name="Normal 7 3 2 4 2 3 2 2 2" xfId="56046"/>
    <cellStyle name="Normal 7 3 2 4 2 3 2 3" xfId="41722"/>
    <cellStyle name="Normal 7 3 2 4 2 3 3" xfId="20149"/>
    <cellStyle name="Normal 7 3 2 4 2 3 3 2" xfId="48884"/>
    <cellStyle name="Normal 7 3 2 4 2 3 4" xfId="34560"/>
    <cellStyle name="Normal 7 3 2 4 2 4" xfId="9347"/>
    <cellStyle name="Normal 7 3 2 4 2 4 2" xfId="23730"/>
    <cellStyle name="Normal 7 3 2 4 2 4 2 2" xfId="52465"/>
    <cellStyle name="Normal 7 3 2 4 2 4 3" xfId="38141"/>
    <cellStyle name="Normal 7 3 2 4 2 5" xfId="16567"/>
    <cellStyle name="Normal 7 3 2 4 2 5 2" xfId="45303"/>
    <cellStyle name="Normal 7 3 2 4 2 6" xfId="30979"/>
    <cellStyle name="Normal 7 3 2 4 3" xfId="2909"/>
    <cellStyle name="Normal 7 3 2 4 3 2" xfId="6569"/>
    <cellStyle name="Normal 7 3 2 4 3 2 2" xfId="13829"/>
    <cellStyle name="Normal 7 3 2 4 3 2 2 2" xfId="28207"/>
    <cellStyle name="Normal 7 3 2 4 3 2 2 2 2" xfId="56941"/>
    <cellStyle name="Normal 7 3 2 4 3 2 2 3" xfId="42617"/>
    <cellStyle name="Normal 7 3 2 4 3 2 3" xfId="21044"/>
    <cellStyle name="Normal 7 3 2 4 3 2 3 2" xfId="49779"/>
    <cellStyle name="Normal 7 3 2 4 3 2 4" xfId="35455"/>
    <cellStyle name="Normal 7 3 2 4 3 3" xfId="10242"/>
    <cellStyle name="Normal 7 3 2 4 3 3 2" xfId="24625"/>
    <cellStyle name="Normal 7 3 2 4 3 3 2 2" xfId="53360"/>
    <cellStyle name="Normal 7 3 2 4 3 3 3" xfId="39036"/>
    <cellStyle name="Normal 7 3 2 4 3 4" xfId="17462"/>
    <cellStyle name="Normal 7 3 2 4 3 4 2" xfId="46198"/>
    <cellStyle name="Normal 7 3 2 4 3 5" xfId="31874"/>
    <cellStyle name="Normal 7 3 2 4 4" xfId="4774"/>
    <cellStyle name="Normal 7 3 2 4 4 2" xfId="12039"/>
    <cellStyle name="Normal 7 3 2 4 4 2 2" xfId="26417"/>
    <cellStyle name="Normal 7 3 2 4 4 2 2 2" xfId="55151"/>
    <cellStyle name="Normal 7 3 2 4 4 2 3" xfId="40827"/>
    <cellStyle name="Normal 7 3 2 4 4 3" xfId="19254"/>
    <cellStyle name="Normal 7 3 2 4 4 3 2" xfId="47989"/>
    <cellStyle name="Normal 7 3 2 4 4 4" xfId="33665"/>
    <cellStyle name="Normal 7 3 2 4 5" xfId="8446"/>
    <cellStyle name="Normal 7 3 2 4 5 2" xfId="22835"/>
    <cellStyle name="Normal 7 3 2 4 5 2 2" xfId="51570"/>
    <cellStyle name="Normal 7 3 2 4 5 3" xfId="37246"/>
    <cellStyle name="Normal 7 3 2 4 6" xfId="15672"/>
    <cellStyle name="Normal 7 3 2 4 6 2" xfId="44408"/>
    <cellStyle name="Normal 7 3 2 4 7" xfId="30084"/>
    <cellStyle name="Normal 7 3 2 5" xfId="1554"/>
    <cellStyle name="Normal 7 3 2 5 2" xfId="3358"/>
    <cellStyle name="Normal 7 3 2 5 2 2" xfId="7017"/>
    <cellStyle name="Normal 7 3 2 5 2 2 2" xfId="14277"/>
    <cellStyle name="Normal 7 3 2 5 2 2 2 2" xfId="28655"/>
    <cellStyle name="Normal 7 3 2 5 2 2 2 2 2" xfId="57389"/>
    <cellStyle name="Normal 7 3 2 5 2 2 2 3" xfId="43065"/>
    <cellStyle name="Normal 7 3 2 5 2 2 3" xfId="21492"/>
    <cellStyle name="Normal 7 3 2 5 2 2 3 2" xfId="50227"/>
    <cellStyle name="Normal 7 3 2 5 2 2 4" xfId="35903"/>
    <cellStyle name="Normal 7 3 2 5 2 3" xfId="10690"/>
    <cellStyle name="Normal 7 3 2 5 2 3 2" xfId="25073"/>
    <cellStyle name="Normal 7 3 2 5 2 3 2 2" xfId="53808"/>
    <cellStyle name="Normal 7 3 2 5 2 3 3" xfId="39484"/>
    <cellStyle name="Normal 7 3 2 5 2 4" xfId="17910"/>
    <cellStyle name="Normal 7 3 2 5 2 4 2" xfId="46646"/>
    <cellStyle name="Normal 7 3 2 5 2 5" xfId="32322"/>
    <cellStyle name="Normal 7 3 2 5 3" xfId="5227"/>
    <cellStyle name="Normal 7 3 2 5 3 2" xfId="12487"/>
    <cellStyle name="Normal 7 3 2 5 3 2 2" xfId="26865"/>
    <cellStyle name="Normal 7 3 2 5 3 2 2 2" xfId="55599"/>
    <cellStyle name="Normal 7 3 2 5 3 2 3" xfId="41275"/>
    <cellStyle name="Normal 7 3 2 5 3 3" xfId="19702"/>
    <cellStyle name="Normal 7 3 2 5 3 3 2" xfId="48437"/>
    <cellStyle name="Normal 7 3 2 5 3 4" xfId="34113"/>
    <cellStyle name="Normal 7 3 2 5 4" xfId="8900"/>
    <cellStyle name="Normal 7 3 2 5 4 2" xfId="23283"/>
    <cellStyle name="Normal 7 3 2 5 4 2 2" xfId="52018"/>
    <cellStyle name="Normal 7 3 2 5 4 3" xfId="37694"/>
    <cellStyle name="Normal 7 3 2 5 5" xfId="16120"/>
    <cellStyle name="Normal 7 3 2 5 5 2" xfId="44856"/>
    <cellStyle name="Normal 7 3 2 5 6" xfId="30532"/>
    <cellStyle name="Normal 7 3 2 6" xfId="2462"/>
    <cellStyle name="Normal 7 3 2 6 2" xfId="6122"/>
    <cellStyle name="Normal 7 3 2 6 2 2" xfId="13382"/>
    <cellStyle name="Normal 7 3 2 6 2 2 2" xfId="27760"/>
    <cellStyle name="Normal 7 3 2 6 2 2 2 2" xfId="56494"/>
    <cellStyle name="Normal 7 3 2 6 2 2 3" xfId="42170"/>
    <cellStyle name="Normal 7 3 2 6 2 3" xfId="20597"/>
    <cellStyle name="Normal 7 3 2 6 2 3 2" xfId="49332"/>
    <cellStyle name="Normal 7 3 2 6 2 4" xfId="35008"/>
    <cellStyle name="Normal 7 3 2 6 3" xfId="9795"/>
    <cellStyle name="Normal 7 3 2 6 3 2" xfId="24178"/>
    <cellStyle name="Normal 7 3 2 6 3 2 2" xfId="52913"/>
    <cellStyle name="Normal 7 3 2 6 3 3" xfId="38589"/>
    <cellStyle name="Normal 7 3 2 6 4" xfId="17015"/>
    <cellStyle name="Normal 7 3 2 6 4 2" xfId="45751"/>
    <cellStyle name="Normal 7 3 2 6 5" xfId="31427"/>
    <cellStyle name="Normal 7 3 2 7" xfId="4321"/>
    <cellStyle name="Normal 7 3 2 7 2" xfId="11591"/>
    <cellStyle name="Normal 7 3 2 7 2 2" xfId="25970"/>
    <cellStyle name="Normal 7 3 2 7 2 2 2" xfId="54704"/>
    <cellStyle name="Normal 7 3 2 7 2 3" xfId="40380"/>
    <cellStyle name="Normal 7 3 2 7 3" xfId="18807"/>
    <cellStyle name="Normal 7 3 2 7 3 2" xfId="47542"/>
    <cellStyle name="Normal 7 3 2 7 4" xfId="33218"/>
    <cellStyle name="Normal 7 3 2 8" xfId="7990"/>
    <cellStyle name="Normal 7 3 2 8 2" xfId="22388"/>
    <cellStyle name="Normal 7 3 2 8 2 2" xfId="51123"/>
    <cellStyle name="Normal 7 3 2 8 3" xfId="36799"/>
    <cellStyle name="Normal 7 3 2 9" xfId="15225"/>
    <cellStyle name="Normal 7 3 2 9 2" xfId="43961"/>
    <cellStyle name="Normal 7 3 3" xfId="586"/>
    <cellStyle name="Normal 7 3 3 2" xfId="863"/>
    <cellStyle name="Normal 7 3 3 2 2" xfId="1310"/>
    <cellStyle name="Normal 7 3 3 2 2 2" xfId="2293"/>
    <cellStyle name="Normal 7 3 3 2 2 2 2" xfId="4085"/>
    <cellStyle name="Normal 7 3 3 2 2 2 2 2" xfId="7744"/>
    <cellStyle name="Normal 7 3 3 2 2 2 2 2 2" xfId="15004"/>
    <cellStyle name="Normal 7 3 3 2 2 2 2 2 2 2" xfId="29382"/>
    <cellStyle name="Normal 7 3 3 2 2 2 2 2 2 2 2" xfId="58116"/>
    <cellStyle name="Normal 7 3 3 2 2 2 2 2 2 3" xfId="43792"/>
    <cellStyle name="Normal 7 3 3 2 2 2 2 2 3" xfId="22219"/>
    <cellStyle name="Normal 7 3 3 2 2 2 2 2 3 2" xfId="50954"/>
    <cellStyle name="Normal 7 3 3 2 2 2 2 2 4" xfId="36630"/>
    <cellStyle name="Normal 7 3 3 2 2 2 2 3" xfId="11417"/>
    <cellStyle name="Normal 7 3 3 2 2 2 2 3 2" xfId="25800"/>
    <cellStyle name="Normal 7 3 3 2 2 2 2 3 2 2" xfId="54535"/>
    <cellStyle name="Normal 7 3 3 2 2 2 2 3 3" xfId="40211"/>
    <cellStyle name="Normal 7 3 3 2 2 2 2 4" xfId="18637"/>
    <cellStyle name="Normal 7 3 3 2 2 2 2 4 2" xfId="47373"/>
    <cellStyle name="Normal 7 3 3 2 2 2 2 5" xfId="33049"/>
    <cellStyle name="Normal 7 3 3 2 2 2 3" xfId="5954"/>
    <cellStyle name="Normal 7 3 3 2 2 2 3 2" xfId="13214"/>
    <cellStyle name="Normal 7 3 3 2 2 2 3 2 2" xfId="27592"/>
    <cellStyle name="Normal 7 3 3 2 2 2 3 2 2 2" xfId="56326"/>
    <cellStyle name="Normal 7 3 3 2 2 2 3 2 3" xfId="42002"/>
    <cellStyle name="Normal 7 3 3 2 2 2 3 3" xfId="20429"/>
    <cellStyle name="Normal 7 3 3 2 2 2 3 3 2" xfId="49164"/>
    <cellStyle name="Normal 7 3 3 2 2 2 3 4" xfId="34840"/>
    <cellStyle name="Normal 7 3 3 2 2 2 4" xfId="9627"/>
    <cellStyle name="Normal 7 3 3 2 2 2 4 2" xfId="24010"/>
    <cellStyle name="Normal 7 3 3 2 2 2 4 2 2" xfId="52745"/>
    <cellStyle name="Normal 7 3 3 2 2 2 4 3" xfId="38421"/>
    <cellStyle name="Normal 7 3 3 2 2 2 5" xfId="16847"/>
    <cellStyle name="Normal 7 3 3 2 2 2 5 2" xfId="45583"/>
    <cellStyle name="Normal 7 3 3 2 2 2 6" xfId="31259"/>
    <cellStyle name="Normal 7 3 3 2 2 3" xfId="3189"/>
    <cellStyle name="Normal 7 3 3 2 2 3 2" xfId="6849"/>
    <cellStyle name="Normal 7 3 3 2 2 3 2 2" xfId="14109"/>
    <cellStyle name="Normal 7 3 3 2 2 3 2 2 2" xfId="28487"/>
    <cellStyle name="Normal 7 3 3 2 2 3 2 2 2 2" xfId="57221"/>
    <cellStyle name="Normal 7 3 3 2 2 3 2 2 3" xfId="42897"/>
    <cellStyle name="Normal 7 3 3 2 2 3 2 3" xfId="21324"/>
    <cellStyle name="Normal 7 3 3 2 2 3 2 3 2" xfId="50059"/>
    <cellStyle name="Normal 7 3 3 2 2 3 2 4" xfId="35735"/>
    <cellStyle name="Normal 7 3 3 2 2 3 3" xfId="10522"/>
    <cellStyle name="Normal 7 3 3 2 2 3 3 2" xfId="24905"/>
    <cellStyle name="Normal 7 3 3 2 2 3 3 2 2" xfId="53640"/>
    <cellStyle name="Normal 7 3 3 2 2 3 3 3" xfId="39316"/>
    <cellStyle name="Normal 7 3 3 2 2 3 4" xfId="17742"/>
    <cellStyle name="Normal 7 3 3 2 2 3 4 2" xfId="46478"/>
    <cellStyle name="Normal 7 3 3 2 2 3 5" xfId="32154"/>
    <cellStyle name="Normal 7 3 3 2 2 4" xfId="5054"/>
    <cellStyle name="Normal 7 3 3 2 2 4 2" xfId="12319"/>
    <cellStyle name="Normal 7 3 3 2 2 4 2 2" xfId="26697"/>
    <cellStyle name="Normal 7 3 3 2 2 4 2 2 2" xfId="55431"/>
    <cellStyle name="Normal 7 3 3 2 2 4 2 3" xfId="41107"/>
    <cellStyle name="Normal 7 3 3 2 2 4 3" xfId="19534"/>
    <cellStyle name="Normal 7 3 3 2 2 4 3 2" xfId="48269"/>
    <cellStyle name="Normal 7 3 3 2 2 4 4" xfId="33945"/>
    <cellStyle name="Normal 7 3 3 2 2 5" xfId="8726"/>
    <cellStyle name="Normal 7 3 3 2 2 5 2" xfId="23115"/>
    <cellStyle name="Normal 7 3 3 2 2 5 2 2" xfId="51850"/>
    <cellStyle name="Normal 7 3 3 2 2 5 3" xfId="37526"/>
    <cellStyle name="Normal 7 3 3 2 2 6" xfId="15952"/>
    <cellStyle name="Normal 7 3 3 2 2 6 2" xfId="44688"/>
    <cellStyle name="Normal 7 3 3 2 2 7" xfId="30364"/>
    <cellStyle name="Normal 7 3 3 2 3" xfId="1846"/>
    <cellStyle name="Normal 7 3 3 2 3 2" xfId="3638"/>
    <cellStyle name="Normal 7 3 3 2 3 2 2" xfId="7297"/>
    <cellStyle name="Normal 7 3 3 2 3 2 2 2" xfId="14557"/>
    <cellStyle name="Normal 7 3 3 2 3 2 2 2 2" xfId="28935"/>
    <cellStyle name="Normal 7 3 3 2 3 2 2 2 2 2" xfId="57669"/>
    <cellStyle name="Normal 7 3 3 2 3 2 2 2 3" xfId="43345"/>
    <cellStyle name="Normal 7 3 3 2 3 2 2 3" xfId="21772"/>
    <cellStyle name="Normal 7 3 3 2 3 2 2 3 2" xfId="50507"/>
    <cellStyle name="Normal 7 3 3 2 3 2 2 4" xfId="36183"/>
    <cellStyle name="Normal 7 3 3 2 3 2 3" xfId="10970"/>
    <cellStyle name="Normal 7 3 3 2 3 2 3 2" xfId="25353"/>
    <cellStyle name="Normal 7 3 3 2 3 2 3 2 2" xfId="54088"/>
    <cellStyle name="Normal 7 3 3 2 3 2 3 3" xfId="39764"/>
    <cellStyle name="Normal 7 3 3 2 3 2 4" xfId="18190"/>
    <cellStyle name="Normal 7 3 3 2 3 2 4 2" xfId="46926"/>
    <cellStyle name="Normal 7 3 3 2 3 2 5" xfId="32602"/>
    <cellStyle name="Normal 7 3 3 2 3 3" xfId="5507"/>
    <cellStyle name="Normal 7 3 3 2 3 3 2" xfId="12767"/>
    <cellStyle name="Normal 7 3 3 2 3 3 2 2" xfId="27145"/>
    <cellStyle name="Normal 7 3 3 2 3 3 2 2 2" xfId="55879"/>
    <cellStyle name="Normal 7 3 3 2 3 3 2 3" xfId="41555"/>
    <cellStyle name="Normal 7 3 3 2 3 3 3" xfId="19982"/>
    <cellStyle name="Normal 7 3 3 2 3 3 3 2" xfId="48717"/>
    <cellStyle name="Normal 7 3 3 2 3 3 4" xfId="34393"/>
    <cellStyle name="Normal 7 3 3 2 3 4" xfId="9180"/>
    <cellStyle name="Normal 7 3 3 2 3 4 2" xfId="23563"/>
    <cellStyle name="Normal 7 3 3 2 3 4 2 2" xfId="52298"/>
    <cellStyle name="Normal 7 3 3 2 3 4 3" xfId="37974"/>
    <cellStyle name="Normal 7 3 3 2 3 5" xfId="16400"/>
    <cellStyle name="Normal 7 3 3 2 3 5 2" xfId="45136"/>
    <cellStyle name="Normal 7 3 3 2 3 6" xfId="30812"/>
    <cellStyle name="Normal 7 3 3 2 4" xfId="2742"/>
    <cellStyle name="Normal 7 3 3 2 4 2" xfId="6402"/>
    <cellStyle name="Normal 7 3 3 2 4 2 2" xfId="13662"/>
    <cellStyle name="Normal 7 3 3 2 4 2 2 2" xfId="28040"/>
    <cellStyle name="Normal 7 3 3 2 4 2 2 2 2" xfId="56774"/>
    <cellStyle name="Normal 7 3 3 2 4 2 2 3" xfId="42450"/>
    <cellStyle name="Normal 7 3 3 2 4 2 3" xfId="20877"/>
    <cellStyle name="Normal 7 3 3 2 4 2 3 2" xfId="49612"/>
    <cellStyle name="Normal 7 3 3 2 4 2 4" xfId="35288"/>
    <cellStyle name="Normal 7 3 3 2 4 3" xfId="10075"/>
    <cellStyle name="Normal 7 3 3 2 4 3 2" xfId="24458"/>
    <cellStyle name="Normal 7 3 3 2 4 3 2 2" xfId="53193"/>
    <cellStyle name="Normal 7 3 3 2 4 3 3" xfId="38869"/>
    <cellStyle name="Normal 7 3 3 2 4 4" xfId="17295"/>
    <cellStyle name="Normal 7 3 3 2 4 4 2" xfId="46031"/>
    <cellStyle name="Normal 7 3 3 2 4 5" xfId="31707"/>
    <cellStyle name="Normal 7 3 3 2 5" xfId="4607"/>
    <cellStyle name="Normal 7 3 3 2 5 2" xfId="11872"/>
    <cellStyle name="Normal 7 3 3 2 5 2 2" xfId="26250"/>
    <cellStyle name="Normal 7 3 3 2 5 2 2 2" xfId="54984"/>
    <cellStyle name="Normal 7 3 3 2 5 2 3" xfId="40660"/>
    <cellStyle name="Normal 7 3 3 2 5 3" xfId="19087"/>
    <cellStyle name="Normal 7 3 3 2 5 3 2" xfId="47822"/>
    <cellStyle name="Normal 7 3 3 2 5 4" xfId="33498"/>
    <cellStyle name="Normal 7 3 3 2 6" xfId="8279"/>
    <cellStyle name="Normal 7 3 3 2 6 2" xfId="22668"/>
    <cellStyle name="Normal 7 3 3 2 6 2 2" xfId="51403"/>
    <cellStyle name="Normal 7 3 3 2 6 3" xfId="37079"/>
    <cellStyle name="Normal 7 3 3 2 7" xfId="15505"/>
    <cellStyle name="Normal 7 3 3 2 7 2" xfId="44241"/>
    <cellStyle name="Normal 7 3 3 2 8" xfId="29917"/>
    <cellStyle name="Normal 7 3 3 3" xfId="1086"/>
    <cellStyle name="Normal 7 3 3 3 2" xfId="2069"/>
    <cellStyle name="Normal 7 3 3 3 2 2" xfId="3861"/>
    <cellStyle name="Normal 7 3 3 3 2 2 2" xfId="7520"/>
    <cellStyle name="Normal 7 3 3 3 2 2 2 2" xfId="14780"/>
    <cellStyle name="Normal 7 3 3 3 2 2 2 2 2" xfId="29158"/>
    <cellStyle name="Normal 7 3 3 3 2 2 2 2 2 2" xfId="57892"/>
    <cellStyle name="Normal 7 3 3 3 2 2 2 2 3" xfId="43568"/>
    <cellStyle name="Normal 7 3 3 3 2 2 2 3" xfId="21995"/>
    <cellStyle name="Normal 7 3 3 3 2 2 2 3 2" xfId="50730"/>
    <cellStyle name="Normal 7 3 3 3 2 2 2 4" xfId="36406"/>
    <cellStyle name="Normal 7 3 3 3 2 2 3" xfId="11193"/>
    <cellStyle name="Normal 7 3 3 3 2 2 3 2" xfId="25576"/>
    <cellStyle name="Normal 7 3 3 3 2 2 3 2 2" xfId="54311"/>
    <cellStyle name="Normal 7 3 3 3 2 2 3 3" xfId="39987"/>
    <cellStyle name="Normal 7 3 3 3 2 2 4" xfId="18413"/>
    <cellStyle name="Normal 7 3 3 3 2 2 4 2" xfId="47149"/>
    <cellStyle name="Normal 7 3 3 3 2 2 5" xfId="32825"/>
    <cellStyle name="Normal 7 3 3 3 2 3" xfId="5730"/>
    <cellStyle name="Normal 7 3 3 3 2 3 2" xfId="12990"/>
    <cellStyle name="Normal 7 3 3 3 2 3 2 2" xfId="27368"/>
    <cellStyle name="Normal 7 3 3 3 2 3 2 2 2" xfId="56102"/>
    <cellStyle name="Normal 7 3 3 3 2 3 2 3" xfId="41778"/>
    <cellStyle name="Normal 7 3 3 3 2 3 3" xfId="20205"/>
    <cellStyle name="Normal 7 3 3 3 2 3 3 2" xfId="48940"/>
    <cellStyle name="Normal 7 3 3 3 2 3 4" xfId="34616"/>
    <cellStyle name="Normal 7 3 3 3 2 4" xfId="9403"/>
    <cellStyle name="Normal 7 3 3 3 2 4 2" xfId="23786"/>
    <cellStyle name="Normal 7 3 3 3 2 4 2 2" xfId="52521"/>
    <cellStyle name="Normal 7 3 3 3 2 4 3" xfId="38197"/>
    <cellStyle name="Normal 7 3 3 3 2 5" xfId="16623"/>
    <cellStyle name="Normal 7 3 3 3 2 5 2" xfId="45359"/>
    <cellStyle name="Normal 7 3 3 3 2 6" xfId="31035"/>
    <cellStyle name="Normal 7 3 3 3 3" xfId="2965"/>
    <cellStyle name="Normal 7 3 3 3 3 2" xfId="6625"/>
    <cellStyle name="Normal 7 3 3 3 3 2 2" xfId="13885"/>
    <cellStyle name="Normal 7 3 3 3 3 2 2 2" xfId="28263"/>
    <cellStyle name="Normal 7 3 3 3 3 2 2 2 2" xfId="56997"/>
    <cellStyle name="Normal 7 3 3 3 3 2 2 3" xfId="42673"/>
    <cellStyle name="Normal 7 3 3 3 3 2 3" xfId="21100"/>
    <cellStyle name="Normal 7 3 3 3 3 2 3 2" xfId="49835"/>
    <cellStyle name="Normal 7 3 3 3 3 2 4" xfId="35511"/>
    <cellStyle name="Normal 7 3 3 3 3 3" xfId="10298"/>
    <cellStyle name="Normal 7 3 3 3 3 3 2" xfId="24681"/>
    <cellStyle name="Normal 7 3 3 3 3 3 2 2" xfId="53416"/>
    <cellStyle name="Normal 7 3 3 3 3 3 3" xfId="39092"/>
    <cellStyle name="Normal 7 3 3 3 3 4" xfId="17518"/>
    <cellStyle name="Normal 7 3 3 3 3 4 2" xfId="46254"/>
    <cellStyle name="Normal 7 3 3 3 3 5" xfId="31930"/>
    <cellStyle name="Normal 7 3 3 3 4" xfId="4830"/>
    <cellStyle name="Normal 7 3 3 3 4 2" xfId="12095"/>
    <cellStyle name="Normal 7 3 3 3 4 2 2" xfId="26473"/>
    <cellStyle name="Normal 7 3 3 3 4 2 2 2" xfId="55207"/>
    <cellStyle name="Normal 7 3 3 3 4 2 3" xfId="40883"/>
    <cellStyle name="Normal 7 3 3 3 4 3" xfId="19310"/>
    <cellStyle name="Normal 7 3 3 3 4 3 2" xfId="48045"/>
    <cellStyle name="Normal 7 3 3 3 4 4" xfId="33721"/>
    <cellStyle name="Normal 7 3 3 3 5" xfId="8502"/>
    <cellStyle name="Normal 7 3 3 3 5 2" xfId="22891"/>
    <cellStyle name="Normal 7 3 3 3 5 2 2" xfId="51626"/>
    <cellStyle name="Normal 7 3 3 3 5 3" xfId="37302"/>
    <cellStyle name="Normal 7 3 3 3 6" xfId="15728"/>
    <cellStyle name="Normal 7 3 3 3 6 2" xfId="44464"/>
    <cellStyle name="Normal 7 3 3 3 7" xfId="30140"/>
    <cellStyle name="Normal 7 3 3 4" xfId="1618"/>
    <cellStyle name="Normal 7 3 3 4 2" xfId="3414"/>
    <cellStyle name="Normal 7 3 3 4 2 2" xfId="7073"/>
    <cellStyle name="Normal 7 3 3 4 2 2 2" xfId="14333"/>
    <cellStyle name="Normal 7 3 3 4 2 2 2 2" xfId="28711"/>
    <cellStyle name="Normal 7 3 3 4 2 2 2 2 2" xfId="57445"/>
    <cellStyle name="Normal 7 3 3 4 2 2 2 3" xfId="43121"/>
    <cellStyle name="Normal 7 3 3 4 2 2 3" xfId="21548"/>
    <cellStyle name="Normal 7 3 3 4 2 2 3 2" xfId="50283"/>
    <cellStyle name="Normal 7 3 3 4 2 2 4" xfId="35959"/>
    <cellStyle name="Normal 7 3 3 4 2 3" xfId="10746"/>
    <cellStyle name="Normal 7 3 3 4 2 3 2" xfId="25129"/>
    <cellStyle name="Normal 7 3 3 4 2 3 2 2" xfId="53864"/>
    <cellStyle name="Normal 7 3 3 4 2 3 3" xfId="39540"/>
    <cellStyle name="Normal 7 3 3 4 2 4" xfId="17966"/>
    <cellStyle name="Normal 7 3 3 4 2 4 2" xfId="46702"/>
    <cellStyle name="Normal 7 3 3 4 2 5" xfId="32378"/>
    <cellStyle name="Normal 7 3 3 4 3" xfId="5283"/>
    <cellStyle name="Normal 7 3 3 4 3 2" xfId="12543"/>
    <cellStyle name="Normal 7 3 3 4 3 2 2" xfId="26921"/>
    <cellStyle name="Normal 7 3 3 4 3 2 2 2" xfId="55655"/>
    <cellStyle name="Normal 7 3 3 4 3 2 3" xfId="41331"/>
    <cellStyle name="Normal 7 3 3 4 3 3" xfId="19758"/>
    <cellStyle name="Normal 7 3 3 4 3 3 2" xfId="48493"/>
    <cellStyle name="Normal 7 3 3 4 3 4" xfId="34169"/>
    <cellStyle name="Normal 7 3 3 4 4" xfId="8956"/>
    <cellStyle name="Normal 7 3 3 4 4 2" xfId="23339"/>
    <cellStyle name="Normal 7 3 3 4 4 2 2" xfId="52074"/>
    <cellStyle name="Normal 7 3 3 4 4 3" xfId="37750"/>
    <cellStyle name="Normal 7 3 3 4 5" xfId="16176"/>
    <cellStyle name="Normal 7 3 3 4 5 2" xfId="44912"/>
    <cellStyle name="Normal 7 3 3 4 6" xfId="30588"/>
    <cellStyle name="Normal 7 3 3 5" xfId="2518"/>
    <cellStyle name="Normal 7 3 3 5 2" xfId="6178"/>
    <cellStyle name="Normal 7 3 3 5 2 2" xfId="13438"/>
    <cellStyle name="Normal 7 3 3 5 2 2 2" xfId="27816"/>
    <cellStyle name="Normal 7 3 3 5 2 2 2 2" xfId="56550"/>
    <cellStyle name="Normal 7 3 3 5 2 2 3" xfId="42226"/>
    <cellStyle name="Normal 7 3 3 5 2 3" xfId="20653"/>
    <cellStyle name="Normal 7 3 3 5 2 3 2" xfId="49388"/>
    <cellStyle name="Normal 7 3 3 5 2 4" xfId="35064"/>
    <cellStyle name="Normal 7 3 3 5 3" xfId="9851"/>
    <cellStyle name="Normal 7 3 3 5 3 2" xfId="24234"/>
    <cellStyle name="Normal 7 3 3 5 3 2 2" xfId="52969"/>
    <cellStyle name="Normal 7 3 3 5 3 3" xfId="38645"/>
    <cellStyle name="Normal 7 3 3 5 4" xfId="17071"/>
    <cellStyle name="Normal 7 3 3 5 4 2" xfId="45807"/>
    <cellStyle name="Normal 7 3 3 5 5" xfId="31483"/>
    <cellStyle name="Normal 7 3 3 6" xfId="4381"/>
    <cellStyle name="Normal 7 3 3 6 2" xfId="11648"/>
    <cellStyle name="Normal 7 3 3 6 2 2" xfId="26026"/>
    <cellStyle name="Normal 7 3 3 6 2 2 2" xfId="54760"/>
    <cellStyle name="Normal 7 3 3 6 2 3" xfId="40436"/>
    <cellStyle name="Normal 7 3 3 6 3" xfId="18863"/>
    <cellStyle name="Normal 7 3 3 6 3 2" xfId="47598"/>
    <cellStyle name="Normal 7 3 3 6 4" xfId="33274"/>
    <cellStyle name="Normal 7 3 3 7" xfId="8052"/>
    <cellStyle name="Normal 7 3 3 7 2" xfId="22444"/>
    <cellStyle name="Normal 7 3 3 7 2 2" xfId="51179"/>
    <cellStyle name="Normal 7 3 3 7 3" xfId="36855"/>
    <cellStyle name="Normal 7 3 3 8" xfId="15281"/>
    <cellStyle name="Normal 7 3 3 8 2" xfId="44017"/>
    <cellStyle name="Normal 7 3 3 9" xfId="29693"/>
    <cellStyle name="Normal 7 3 4" xfId="748"/>
    <cellStyle name="Normal 7 3 4 2" xfId="1198"/>
    <cellStyle name="Normal 7 3 4 2 2" xfId="2181"/>
    <cellStyle name="Normal 7 3 4 2 2 2" xfId="3973"/>
    <cellStyle name="Normal 7 3 4 2 2 2 2" xfId="7632"/>
    <cellStyle name="Normal 7 3 4 2 2 2 2 2" xfId="14892"/>
    <cellStyle name="Normal 7 3 4 2 2 2 2 2 2" xfId="29270"/>
    <cellStyle name="Normal 7 3 4 2 2 2 2 2 2 2" xfId="58004"/>
    <cellStyle name="Normal 7 3 4 2 2 2 2 2 3" xfId="43680"/>
    <cellStyle name="Normal 7 3 4 2 2 2 2 3" xfId="22107"/>
    <cellStyle name="Normal 7 3 4 2 2 2 2 3 2" xfId="50842"/>
    <cellStyle name="Normal 7 3 4 2 2 2 2 4" xfId="36518"/>
    <cellStyle name="Normal 7 3 4 2 2 2 3" xfId="11305"/>
    <cellStyle name="Normal 7 3 4 2 2 2 3 2" xfId="25688"/>
    <cellStyle name="Normal 7 3 4 2 2 2 3 2 2" xfId="54423"/>
    <cellStyle name="Normal 7 3 4 2 2 2 3 3" xfId="40099"/>
    <cellStyle name="Normal 7 3 4 2 2 2 4" xfId="18525"/>
    <cellStyle name="Normal 7 3 4 2 2 2 4 2" xfId="47261"/>
    <cellStyle name="Normal 7 3 4 2 2 2 5" xfId="32937"/>
    <cellStyle name="Normal 7 3 4 2 2 3" xfId="5842"/>
    <cellStyle name="Normal 7 3 4 2 2 3 2" xfId="13102"/>
    <cellStyle name="Normal 7 3 4 2 2 3 2 2" xfId="27480"/>
    <cellStyle name="Normal 7 3 4 2 2 3 2 2 2" xfId="56214"/>
    <cellStyle name="Normal 7 3 4 2 2 3 2 3" xfId="41890"/>
    <cellStyle name="Normal 7 3 4 2 2 3 3" xfId="20317"/>
    <cellStyle name="Normal 7 3 4 2 2 3 3 2" xfId="49052"/>
    <cellStyle name="Normal 7 3 4 2 2 3 4" xfId="34728"/>
    <cellStyle name="Normal 7 3 4 2 2 4" xfId="9515"/>
    <cellStyle name="Normal 7 3 4 2 2 4 2" xfId="23898"/>
    <cellStyle name="Normal 7 3 4 2 2 4 2 2" xfId="52633"/>
    <cellStyle name="Normal 7 3 4 2 2 4 3" xfId="38309"/>
    <cellStyle name="Normal 7 3 4 2 2 5" xfId="16735"/>
    <cellStyle name="Normal 7 3 4 2 2 5 2" xfId="45471"/>
    <cellStyle name="Normal 7 3 4 2 2 6" xfId="31147"/>
    <cellStyle name="Normal 7 3 4 2 3" xfId="3077"/>
    <cellStyle name="Normal 7 3 4 2 3 2" xfId="6737"/>
    <cellStyle name="Normal 7 3 4 2 3 2 2" xfId="13997"/>
    <cellStyle name="Normal 7 3 4 2 3 2 2 2" xfId="28375"/>
    <cellStyle name="Normal 7 3 4 2 3 2 2 2 2" xfId="57109"/>
    <cellStyle name="Normal 7 3 4 2 3 2 2 3" xfId="42785"/>
    <cellStyle name="Normal 7 3 4 2 3 2 3" xfId="21212"/>
    <cellStyle name="Normal 7 3 4 2 3 2 3 2" xfId="49947"/>
    <cellStyle name="Normal 7 3 4 2 3 2 4" xfId="35623"/>
    <cellStyle name="Normal 7 3 4 2 3 3" xfId="10410"/>
    <cellStyle name="Normal 7 3 4 2 3 3 2" xfId="24793"/>
    <cellStyle name="Normal 7 3 4 2 3 3 2 2" xfId="53528"/>
    <cellStyle name="Normal 7 3 4 2 3 3 3" xfId="39204"/>
    <cellStyle name="Normal 7 3 4 2 3 4" xfId="17630"/>
    <cellStyle name="Normal 7 3 4 2 3 4 2" xfId="46366"/>
    <cellStyle name="Normal 7 3 4 2 3 5" xfId="32042"/>
    <cellStyle name="Normal 7 3 4 2 4" xfId="4942"/>
    <cellStyle name="Normal 7 3 4 2 4 2" xfId="12207"/>
    <cellStyle name="Normal 7 3 4 2 4 2 2" xfId="26585"/>
    <cellStyle name="Normal 7 3 4 2 4 2 2 2" xfId="55319"/>
    <cellStyle name="Normal 7 3 4 2 4 2 3" xfId="40995"/>
    <cellStyle name="Normal 7 3 4 2 4 3" xfId="19422"/>
    <cellStyle name="Normal 7 3 4 2 4 3 2" xfId="48157"/>
    <cellStyle name="Normal 7 3 4 2 4 4" xfId="33833"/>
    <cellStyle name="Normal 7 3 4 2 5" xfId="8614"/>
    <cellStyle name="Normal 7 3 4 2 5 2" xfId="23003"/>
    <cellStyle name="Normal 7 3 4 2 5 2 2" xfId="51738"/>
    <cellStyle name="Normal 7 3 4 2 5 3" xfId="37414"/>
    <cellStyle name="Normal 7 3 4 2 6" xfId="15840"/>
    <cellStyle name="Normal 7 3 4 2 6 2" xfId="44576"/>
    <cellStyle name="Normal 7 3 4 2 7" xfId="30252"/>
    <cellStyle name="Normal 7 3 4 3" xfId="1734"/>
    <cellStyle name="Normal 7 3 4 3 2" xfId="3526"/>
    <cellStyle name="Normal 7 3 4 3 2 2" xfId="7185"/>
    <cellStyle name="Normal 7 3 4 3 2 2 2" xfId="14445"/>
    <cellStyle name="Normal 7 3 4 3 2 2 2 2" xfId="28823"/>
    <cellStyle name="Normal 7 3 4 3 2 2 2 2 2" xfId="57557"/>
    <cellStyle name="Normal 7 3 4 3 2 2 2 3" xfId="43233"/>
    <cellStyle name="Normal 7 3 4 3 2 2 3" xfId="21660"/>
    <cellStyle name="Normal 7 3 4 3 2 2 3 2" xfId="50395"/>
    <cellStyle name="Normal 7 3 4 3 2 2 4" xfId="36071"/>
    <cellStyle name="Normal 7 3 4 3 2 3" xfId="10858"/>
    <cellStyle name="Normal 7 3 4 3 2 3 2" xfId="25241"/>
    <cellStyle name="Normal 7 3 4 3 2 3 2 2" xfId="53976"/>
    <cellStyle name="Normal 7 3 4 3 2 3 3" xfId="39652"/>
    <cellStyle name="Normal 7 3 4 3 2 4" xfId="18078"/>
    <cellStyle name="Normal 7 3 4 3 2 4 2" xfId="46814"/>
    <cellStyle name="Normal 7 3 4 3 2 5" xfId="32490"/>
    <cellStyle name="Normal 7 3 4 3 3" xfId="5395"/>
    <cellStyle name="Normal 7 3 4 3 3 2" xfId="12655"/>
    <cellStyle name="Normal 7 3 4 3 3 2 2" xfId="27033"/>
    <cellStyle name="Normal 7 3 4 3 3 2 2 2" xfId="55767"/>
    <cellStyle name="Normal 7 3 4 3 3 2 3" xfId="41443"/>
    <cellStyle name="Normal 7 3 4 3 3 3" xfId="19870"/>
    <cellStyle name="Normal 7 3 4 3 3 3 2" xfId="48605"/>
    <cellStyle name="Normal 7 3 4 3 3 4" xfId="34281"/>
    <cellStyle name="Normal 7 3 4 3 4" xfId="9068"/>
    <cellStyle name="Normal 7 3 4 3 4 2" xfId="23451"/>
    <cellStyle name="Normal 7 3 4 3 4 2 2" xfId="52186"/>
    <cellStyle name="Normal 7 3 4 3 4 3" xfId="37862"/>
    <cellStyle name="Normal 7 3 4 3 5" xfId="16288"/>
    <cellStyle name="Normal 7 3 4 3 5 2" xfId="45024"/>
    <cellStyle name="Normal 7 3 4 3 6" xfId="30700"/>
    <cellStyle name="Normal 7 3 4 4" xfId="2630"/>
    <cellStyle name="Normal 7 3 4 4 2" xfId="6290"/>
    <cellStyle name="Normal 7 3 4 4 2 2" xfId="13550"/>
    <cellStyle name="Normal 7 3 4 4 2 2 2" xfId="27928"/>
    <cellStyle name="Normal 7 3 4 4 2 2 2 2" xfId="56662"/>
    <cellStyle name="Normal 7 3 4 4 2 2 3" xfId="42338"/>
    <cellStyle name="Normal 7 3 4 4 2 3" xfId="20765"/>
    <cellStyle name="Normal 7 3 4 4 2 3 2" xfId="49500"/>
    <cellStyle name="Normal 7 3 4 4 2 4" xfId="35176"/>
    <cellStyle name="Normal 7 3 4 4 3" xfId="9963"/>
    <cellStyle name="Normal 7 3 4 4 3 2" xfId="24346"/>
    <cellStyle name="Normal 7 3 4 4 3 2 2" xfId="53081"/>
    <cellStyle name="Normal 7 3 4 4 3 3" xfId="38757"/>
    <cellStyle name="Normal 7 3 4 4 4" xfId="17183"/>
    <cellStyle name="Normal 7 3 4 4 4 2" xfId="45919"/>
    <cellStyle name="Normal 7 3 4 4 5" xfId="31595"/>
    <cellStyle name="Normal 7 3 4 5" xfId="4494"/>
    <cellStyle name="Normal 7 3 4 5 2" xfId="11760"/>
    <cellStyle name="Normal 7 3 4 5 2 2" xfId="26138"/>
    <cellStyle name="Normal 7 3 4 5 2 2 2" xfId="54872"/>
    <cellStyle name="Normal 7 3 4 5 2 3" xfId="40548"/>
    <cellStyle name="Normal 7 3 4 5 3" xfId="18975"/>
    <cellStyle name="Normal 7 3 4 5 3 2" xfId="47710"/>
    <cellStyle name="Normal 7 3 4 5 4" xfId="33386"/>
    <cellStyle name="Normal 7 3 4 6" xfId="8167"/>
    <cellStyle name="Normal 7 3 4 6 2" xfId="22556"/>
    <cellStyle name="Normal 7 3 4 6 2 2" xfId="51291"/>
    <cellStyle name="Normal 7 3 4 6 3" xfId="36967"/>
    <cellStyle name="Normal 7 3 4 7" xfId="15393"/>
    <cellStyle name="Normal 7 3 4 7 2" xfId="44129"/>
    <cellStyle name="Normal 7 3 4 8" xfId="29805"/>
    <cellStyle name="Normal 7 3 5" xfId="974"/>
    <cellStyle name="Normal 7 3 5 2" xfId="1957"/>
    <cellStyle name="Normal 7 3 5 2 2" xfId="3749"/>
    <cellStyle name="Normal 7 3 5 2 2 2" xfId="7408"/>
    <cellStyle name="Normal 7 3 5 2 2 2 2" xfId="14668"/>
    <cellStyle name="Normal 7 3 5 2 2 2 2 2" xfId="29046"/>
    <cellStyle name="Normal 7 3 5 2 2 2 2 2 2" xfId="57780"/>
    <cellStyle name="Normal 7 3 5 2 2 2 2 3" xfId="43456"/>
    <cellStyle name="Normal 7 3 5 2 2 2 3" xfId="21883"/>
    <cellStyle name="Normal 7 3 5 2 2 2 3 2" xfId="50618"/>
    <cellStyle name="Normal 7 3 5 2 2 2 4" xfId="36294"/>
    <cellStyle name="Normal 7 3 5 2 2 3" xfId="11081"/>
    <cellStyle name="Normal 7 3 5 2 2 3 2" xfId="25464"/>
    <cellStyle name="Normal 7 3 5 2 2 3 2 2" xfId="54199"/>
    <cellStyle name="Normal 7 3 5 2 2 3 3" xfId="39875"/>
    <cellStyle name="Normal 7 3 5 2 2 4" xfId="18301"/>
    <cellStyle name="Normal 7 3 5 2 2 4 2" xfId="47037"/>
    <cellStyle name="Normal 7 3 5 2 2 5" xfId="32713"/>
    <cellStyle name="Normal 7 3 5 2 3" xfId="5618"/>
    <cellStyle name="Normal 7 3 5 2 3 2" xfId="12878"/>
    <cellStyle name="Normal 7 3 5 2 3 2 2" xfId="27256"/>
    <cellStyle name="Normal 7 3 5 2 3 2 2 2" xfId="55990"/>
    <cellStyle name="Normal 7 3 5 2 3 2 3" xfId="41666"/>
    <cellStyle name="Normal 7 3 5 2 3 3" xfId="20093"/>
    <cellStyle name="Normal 7 3 5 2 3 3 2" xfId="48828"/>
    <cellStyle name="Normal 7 3 5 2 3 4" xfId="34504"/>
    <cellStyle name="Normal 7 3 5 2 4" xfId="9291"/>
    <cellStyle name="Normal 7 3 5 2 4 2" xfId="23674"/>
    <cellStyle name="Normal 7 3 5 2 4 2 2" xfId="52409"/>
    <cellStyle name="Normal 7 3 5 2 4 3" xfId="38085"/>
    <cellStyle name="Normal 7 3 5 2 5" xfId="16511"/>
    <cellStyle name="Normal 7 3 5 2 5 2" xfId="45247"/>
    <cellStyle name="Normal 7 3 5 2 6" xfId="30923"/>
    <cellStyle name="Normal 7 3 5 3" xfId="2853"/>
    <cellStyle name="Normal 7 3 5 3 2" xfId="6513"/>
    <cellStyle name="Normal 7 3 5 3 2 2" xfId="13773"/>
    <cellStyle name="Normal 7 3 5 3 2 2 2" xfId="28151"/>
    <cellStyle name="Normal 7 3 5 3 2 2 2 2" xfId="56885"/>
    <cellStyle name="Normal 7 3 5 3 2 2 3" xfId="42561"/>
    <cellStyle name="Normal 7 3 5 3 2 3" xfId="20988"/>
    <cellStyle name="Normal 7 3 5 3 2 3 2" xfId="49723"/>
    <cellStyle name="Normal 7 3 5 3 2 4" xfId="35399"/>
    <cellStyle name="Normal 7 3 5 3 3" xfId="10186"/>
    <cellStyle name="Normal 7 3 5 3 3 2" xfId="24569"/>
    <cellStyle name="Normal 7 3 5 3 3 2 2" xfId="53304"/>
    <cellStyle name="Normal 7 3 5 3 3 3" xfId="38980"/>
    <cellStyle name="Normal 7 3 5 3 4" xfId="17406"/>
    <cellStyle name="Normal 7 3 5 3 4 2" xfId="46142"/>
    <cellStyle name="Normal 7 3 5 3 5" xfId="31818"/>
    <cellStyle name="Normal 7 3 5 4" xfId="4718"/>
    <cellStyle name="Normal 7 3 5 4 2" xfId="11983"/>
    <cellStyle name="Normal 7 3 5 4 2 2" xfId="26361"/>
    <cellStyle name="Normal 7 3 5 4 2 2 2" xfId="55095"/>
    <cellStyle name="Normal 7 3 5 4 2 3" xfId="40771"/>
    <cellStyle name="Normal 7 3 5 4 3" xfId="19198"/>
    <cellStyle name="Normal 7 3 5 4 3 2" xfId="47933"/>
    <cellStyle name="Normal 7 3 5 4 4" xfId="33609"/>
    <cellStyle name="Normal 7 3 5 5" xfId="8390"/>
    <cellStyle name="Normal 7 3 5 5 2" xfId="22779"/>
    <cellStyle name="Normal 7 3 5 5 2 2" xfId="51514"/>
    <cellStyle name="Normal 7 3 5 5 3" xfId="37190"/>
    <cellStyle name="Normal 7 3 5 6" xfId="15616"/>
    <cellStyle name="Normal 7 3 5 6 2" xfId="44352"/>
    <cellStyle name="Normal 7 3 5 7" xfId="30028"/>
    <cellStyle name="Normal 7 3 6" xfId="1493"/>
    <cellStyle name="Normal 7 3 6 2" xfId="3302"/>
    <cellStyle name="Normal 7 3 6 2 2" xfId="6961"/>
    <cellStyle name="Normal 7 3 6 2 2 2" xfId="14221"/>
    <cellStyle name="Normal 7 3 6 2 2 2 2" xfId="28599"/>
    <cellStyle name="Normal 7 3 6 2 2 2 2 2" xfId="57333"/>
    <cellStyle name="Normal 7 3 6 2 2 2 3" xfId="43009"/>
    <cellStyle name="Normal 7 3 6 2 2 3" xfId="21436"/>
    <cellStyle name="Normal 7 3 6 2 2 3 2" xfId="50171"/>
    <cellStyle name="Normal 7 3 6 2 2 4" xfId="35847"/>
    <cellStyle name="Normal 7 3 6 2 3" xfId="10634"/>
    <cellStyle name="Normal 7 3 6 2 3 2" xfId="25017"/>
    <cellStyle name="Normal 7 3 6 2 3 2 2" xfId="53752"/>
    <cellStyle name="Normal 7 3 6 2 3 3" xfId="39428"/>
    <cellStyle name="Normal 7 3 6 2 4" xfId="17854"/>
    <cellStyle name="Normal 7 3 6 2 4 2" xfId="46590"/>
    <cellStyle name="Normal 7 3 6 2 5" xfId="32266"/>
    <cellStyle name="Normal 7 3 6 3" xfId="5170"/>
    <cellStyle name="Normal 7 3 6 3 2" xfId="12431"/>
    <cellStyle name="Normal 7 3 6 3 2 2" xfId="26809"/>
    <cellStyle name="Normal 7 3 6 3 2 2 2" xfId="55543"/>
    <cellStyle name="Normal 7 3 6 3 2 3" xfId="41219"/>
    <cellStyle name="Normal 7 3 6 3 3" xfId="19646"/>
    <cellStyle name="Normal 7 3 6 3 3 2" xfId="48381"/>
    <cellStyle name="Normal 7 3 6 3 4" xfId="34057"/>
    <cellStyle name="Normal 7 3 6 4" xfId="8844"/>
    <cellStyle name="Normal 7 3 6 4 2" xfId="23227"/>
    <cellStyle name="Normal 7 3 6 4 2 2" xfId="51962"/>
    <cellStyle name="Normal 7 3 6 4 3" xfId="37638"/>
    <cellStyle name="Normal 7 3 6 5" xfId="16064"/>
    <cellStyle name="Normal 7 3 6 5 2" xfId="44800"/>
    <cellStyle name="Normal 7 3 6 6" xfId="30476"/>
    <cellStyle name="Normal 7 3 7" xfId="2406"/>
    <cellStyle name="Normal 7 3 7 2" xfId="6066"/>
    <cellStyle name="Normal 7 3 7 2 2" xfId="13326"/>
    <cellStyle name="Normal 7 3 7 2 2 2" xfId="27704"/>
    <cellStyle name="Normal 7 3 7 2 2 2 2" xfId="56438"/>
    <cellStyle name="Normal 7 3 7 2 2 3" xfId="42114"/>
    <cellStyle name="Normal 7 3 7 2 3" xfId="20541"/>
    <cellStyle name="Normal 7 3 7 2 3 2" xfId="49276"/>
    <cellStyle name="Normal 7 3 7 2 4" xfId="34952"/>
    <cellStyle name="Normal 7 3 7 3" xfId="9739"/>
    <cellStyle name="Normal 7 3 7 3 2" xfId="24122"/>
    <cellStyle name="Normal 7 3 7 3 2 2" xfId="52857"/>
    <cellStyle name="Normal 7 3 7 3 3" xfId="38533"/>
    <cellStyle name="Normal 7 3 7 4" xfId="16959"/>
    <cellStyle name="Normal 7 3 7 4 2" xfId="45695"/>
    <cellStyle name="Normal 7 3 7 5" xfId="31371"/>
    <cellStyle name="Normal 7 3 8" xfId="4263"/>
    <cellStyle name="Normal 7 3 8 2" xfId="11535"/>
    <cellStyle name="Normal 7 3 8 2 2" xfId="25914"/>
    <cellStyle name="Normal 7 3 8 2 2 2" xfId="54648"/>
    <cellStyle name="Normal 7 3 8 2 3" xfId="40324"/>
    <cellStyle name="Normal 7 3 8 3" xfId="18751"/>
    <cellStyle name="Normal 7 3 8 3 2" xfId="47486"/>
    <cellStyle name="Normal 7 3 8 4" xfId="33162"/>
    <cellStyle name="Normal 7 3 9" xfId="7931"/>
    <cellStyle name="Normal 7 3 9 2" xfId="22332"/>
    <cellStyle name="Normal 7 3 9 2 2" xfId="51067"/>
    <cellStyle name="Normal 7 3 9 3" xfId="36743"/>
    <cellStyle name="Normal 7 4" xfId="419"/>
    <cellStyle name="Normal 7 4 10" xfId="29609"/>
    <cellStyle name="Normal 7 4 2" xfId="619"/>
    <cellStyle name="Normal 7 4 2 2" xfId="891"/>
    <cellStyle name="Normal 7 4 2 2 2" xfId="1338"/>
    <cellStyle name="Normal 7 4 2 2 2 2" xfId="2321"/>
    <cellStyle name="Normal 7 4 2 2 2 2 2" xfId="4113"/>
    <cellStyle name="Normal 7 4 2 2 2 2 2 2" xfId="7772"/>
    <cellStyle name="Normal 7 4 2 2 2 2 2 2 2" xfId="15032"/>
    <cellStyle name="Normal 7 4 2 2 2 2 2 2 2 2" xfId="29410"/>
    <cellStyle name="Normal 7 4 2 2 2 2 2 2 2 2 2" xfId="58144"/>
    <cellStyle name="Normal 7 4 2 2 2 2 2 2 2 3" xfId="43820"/>
    <cellStyle name="Normal 7 4 2 2 2 2 2 2 3" xfId="22247"/>
    <cellStyle name="Normal 7 4 2 2 2 2 2 2 3 2" xfId="50982"/>
    <cellStyle name="Normal 7 4 2 2 2 2 2 2 4" xfId="36658"/>
    <cellStyle name="Normal 7 4 2 2 2 2 2 3" xfId="11445"/>
    <cellStyle name="Normal 7 4 2 2 2 2 2 3 2" xfId="25828"/>
    <cellStyle name="Normal 7 4 2 2 2 2 2 3 2 2" xfId="54563"/>
    <cellStyle name="Normal 7 4 2 2 2 2 2 3 3" xfId="40239"/>
    <cellStyle name="Normal 7 4 2 2 2 2 2 4" xfId="18665"/>
    <cellStyle name="Normal 7 4 2 2 2 2 2 4 2" xfId="47401"/>
    <cellStyle name="Normal 7 4 2 2 2 2 2 5" xfId="33077"/>
    <cellStyle name="Normal 7 4 2 2 2 2 3" xfId="5982"/>
    <cellStyle name="Normal 7 4 2 2 2 2 3 2" xfId="13242"/>
    <cellStyle name="Normal 7 4 2 2 2 2 3 2 2" xfId="27620"/>
    <cellStyle name="Normal 7 4 2 2 2 2 3 2 2 2" xfId="56354"/>
    <cellStyle name="Normal 7 4 2 2 2 2 3 2 3" xfId="42030"/>
    <cellStyle name="Normal 7 4 2 2 2 2 3 3" xfId="20457"/>
    <cellStyle name="Normal 7 4 2 2 2 2 3 3 2" xfId="49192"/>
    <cellStyle name="Normal 7 4 2 2 2 2 3 4" xfId="34868"/>
    <cellStyle name="Normal 7 4 2 2 2 2 4" xfId="9655"/>
    <cellStyle name="Normal 7 4 2 2 2 2 4 2" xfId="24038"/>
    <cellStyle name="Normal 7 4 2 2 2 2 4 2 2" xfId="52773"/>
    <cellStyle name="Normal 7 4 2 2 2 2 4 3" xfId="38449"/>
    <cellStyle name="Normal 7 4 2 2 2 2 5" xfId="16875"/>
    <cellStyle name="Normal 7 4 2 2 2 2 5 2" xfId="45611"/>
    <cellStyle name="Normal 7 4 2 2 2 2 6" xfId="31287"/>
    <cellStyle name="Normal 7 4 2 2 2 3" xfId="3217"/>
    <cellStyle name="Normal 7 4 2 2 2 3 2" xfId="6877"/>
    <cellStyle name="Normal 7 4 2 2 2 3 2 2" xfId="14137"/>
    <cellStyle name="Normal 7 4 2 2 2 3 2 2 2" xfId="28515"/>
    <cellStyle name="Normal 7 4 2 2 2 3 2 2 2 2" xfId="57249"/>
    <cellStyle name="Normal 7 4 2 2 2 3 2 2 3" xfId="42925"/>
    <cellStyle name="Normal 7 4 2 2 2 3 2 3" xfId="21352"/>
    <cellStyle name="Normal 7 4 2 2 2 3 2 3 2" xfId="50087"/>
    <cellStyle name="Normal 7 4 2 2 2 3 2 4" xfId="35763"/>
    <cellStyle name="Normal 7 4 2 2 2 3 3" xfId="10550"/>
    <cellStyle name="Normal 7 4 2 2 2 3 3 2" xfId="24933"/>
    <cellStyle name="Normal 7 4 2 2 2 3 3 2 2" xfId="53668"/>
    <cellStyle name="Normal 7 4 2 2 2 3 3 3" xfId="39344"/>
    <cellStyle name="Normal 7 4 2 2 2 3 4" xfId="17770"/>
    <cellStyle name="Normal 7 4 2 2 2 3 4 2" xfId="46506"/>
    <cellStyle name="Normal 7 4 2 2 2 3 5" xfId="32182"/>
    <cellStyle name="Normal 7 4 2 2 2 4" xfId="5082"/>
    <cellStyle name="Normal 7 4 2 2 2 4 2" xfId="12347"/>
    <cellStyle name="Normal 7 4 2 2 2 4 2 2" xfId="26725"/>
    <cellStyle name="Normal 7 4 2 2 2 4 2 2 2" xfId="55459"/>
    <cellStyle name="Normal 7 4 2 2 2 4 2 3" xfId="41135"/>
    <cellStyle name="Normal 7 4 2 2 2 4 3" xfId="19562"/>
    <cellStyle name="Normal 7 4 2 2 2 4 3 2" xfId="48297"/>
    <cellStyle name="Normal 7 4 2 2 2 4 4" xfId="33973"/>
    <cellStyle name="Normal 7 4 2 2 2 5" xfId="8754"/>
    <cellStyle name="Normal 7 4 2 2 2 5 2" xfId="23143"/>
    <cellStyle name="Normal 7 4 2 2 2 5 2 2" xfId="51878"/>
    <cellStyle name="Normal 7 4 2 2 2 5 3" xfId="37554"/>
    <cellStyle name="Normal 7 4 2 2 2 6" xfId="15980"/>
    <cellStyle name="Normal 7 4 2 2 2 6 2" xfId="44716"/>
    <cellStyle name="Normal 7 4 2 2 2 7" xfId="30392"/>
    <cellStyle name="Normal 7 4 2 2 3" xfId="1874"/>
    <cellStyle name="Normal 7 4 2 2 3 2" xfId="3666"/>
    <cellStyle name="Normal 7 4 2 2 3 2 2" xfId="7325"/>
    <cellStyle name="Normal 7 4 2 2 3 2 2 2" xfId="14585"/>
    <cellStyle name="Normal 7 4 2 2 3 2 2 2 2" xfId="28963"/>
    <cellStyle name="Normal 7 4 2 2 3 2 2 2 2 2" xfId="57697"/>
    <cellStyle name="Normal 7 4 2 2 3 2 2 2 3" xfId="43373"/>
    <cellStyle name="Normal 7 4 2 2 3 2 2 3" xfId="21800"/>
    <cellStyle name="Normal 7 4 2 2 3 2 2 3 2" xfId="50535"/>
    <cellStyle name="Normal 7 4 2 2 3 2 2 4" xfId="36211"/>
    <cellStyle name="Normal 7 4 2 2 3 2 3" xfId="10998"/>
    <cellStyle name="Normal 7 4 2 2 3 2 3 2" xfId="25381"/>
    <cellStyle name="Normal 7 4 2 2 3 2 3 2 2" xfId="54116"/>
    <cellStyle name="Normal 7 4 2 2 3 2 3 3" xfId="39792"/>
    <cellStyle name="Normal 7 4 2 2 3 2 4" xfId="18218"/>
    <cellStyle name="Normal 7 4 2 2 3 2 4 2" xfId="46954"/>
    <cellStyle name="Normal 7 4 2 2 3 2 5" xfId="32630"/>
    <cellStyle name="Normal 7 4 2 2 3 3" xfId="5535"/>
    <cellStyle name="Normal 7 4 2 2 3 3 2" xfId="12795"/>
    <cellStyle name="Normal 7 4 2 2 3 3 2 2" xfId="27173"/>
    <cellStyle name="Normal 7 4 2 2 3 3 2 2 2" xfId="55907"/>
    <cellStyle name="Normal 7 4 2 2 3 3 2 3" xfId="41583"/>
    <cellStyle name="Normal 7 4 2 2 3 3 3" xfId="20010"/>
    <cellStyle name="Normal 7 4 2 2 3 3 3 2" xfId="48745"/>
    <cellStyle name="Normal 7 4 2 2 3 3 4" xfId="34421"/>
    <cellStyle name="Normal 7 4 2 2 3 4" xfId="9208"/>
    <cellStyle name="Normal 7 4 2 2 3 4 2" xfId="23591"/>
    <cellStyle name="Normal 7 4 2 2 3 4 2 2" xfId="52326"/>
    <cellStyle name="Normal 7 4 2 2 3 4 3" xfId="38002"/>
    <cellStyle name="Normal 7 4 2 2 3 5" xfId="16428"/>
    <cellStyle name="Normal 7 4 2 2 3 5 2" xfId="45164"/>
    <cellStyle name="Normal 7 4 2 2 3 6" xfId="30840"/>
    <cellStyle name="Normal 7 4 2 2 4" xfId="2770"/>
    <cellStyle name="Normal 7 4 2 2 4 2" xfId="6430"/>
    <cellStyle name="Normal 7 4 2 2 4 2 2" xfId="13690"/>
    <cellStyle name="Normal 7 4 2 2 4 2 2 2" xfId="28068"/>
    <cellStyle name="Normal 7 4 2 2 4 2 2 2 2" xfId="56802"/>
    <cellStyle name="Normal 7 4 2 2 4 2 2 3" xfId="42478"/>
    <cellStyle name="Normal 7 4 2 2 4 2 3" xfId="20905"/>
    <cellStyle name="Normal 7 4 2 2 4 2 3 2" xfId="49640"/>
    <cellStyle name="Normal 7 4 2 2 4 2 4" xfId="35316"/>
    <cellStyle name="Normal 7 4 2 2 4 3" xfId="10103"/>
    <cellStyle name="Normal 7 4 2 2 4 3 2" xfId="24486"/>
    <cellStyle name="Normal 7 4 2 2 4 3 2 2" xfId="53221"/>
    <cellStyle name="Normal 7 4 2 2 4 3 3" xfId="38897"/>
    <cellStyle name="Normal 7 4 2 2 4 4" xfId="17323"/>
    <cellStyle name="Normal 7 4 2 2 4 4 2" xfId="46059"/>
    <cellStyle name="Normal 7 4 2 2 4 5" xfId="31735"/>
    <cellStyle name="Normal 7 4 2 2 5" xfId="4635"/>
    <cellStyle name="Normal 7 4 2 2 5 2" xfId="11900"/>
    <cellStyle name="Normal 7 4 2 2 5 2 2" xfId="26278"/>
    <cellStyle name="Normal 7 4 2 2 5 2 2 2" xfId="55012"/>
    <cellStyle name="Normal 7 4 2 2 5 2 3" xfId="40688"/>
    <cellStyle name="Normal 7 4 2 2 5 3" xfId="19115"/>
    <cellStyle name="Normal 7 4 2 2 5 3 2" xfId="47850"/>
    <cellStyle name="Normal 7 4 2 2 5 4" xfId="33526"/>
    <cellStyle name="Normal 7 4 2 2 6" xfId="8307"/>
    <cellStyle name="Normal 7 4 2 2 6 2" xfId="22696"/>
    <cellStyle name="Normal 7 4 2 2 6 2 2" xfId="51431"/>
    <cellStyle name="Normal 7 4 2 2 6 3" xfId="37107"/>
    <cellStyle name="Normal 7 4 2 2 7" xfId="15533"/>
    <cellStyle name="Normal 7 4 2 2 7 2" xfId="44269"/>
    <cellStyle name="Normal 7 4 2 2 8" xfId="29945"/>
    <cellStyle name="Normal 7 4 2 3" xfId="1114"/>
    <cellStyle name="Normal 7 4 2 3 2" xfId="2097"/>
    <cellStyle name="Normal 7 4 2 3 2 2" xfId="3889"/>
    <cellStyle name="Normal 7 4 2 3 2 2 2" xfId="7548"/>
    <cellStyle name="Normal 7 4 2 3 2 2 2 2" xfId="14808"/>
    <cellStyle name="Normal 7 4 2 3 2 2 2 2 2" xfId="29186"/>
    <cellStyle name="Normal 7 4 2 3 2 2 2 2 2 2" xfId="57920"/>
    <cellStyle name="Normal 7 4 2 3 2 2 2 2 3" xfId="43596"/>
    <cellStyle name="Normal 7 4 2 3 2 2 2 3" xfId="22023"/>
    <cellStyle name="Normal 7 4 2 3 2 2 2 3 2" xfId="50758"/>
    <cellStyle name="Normal 7 4 2 3 2 2 2 4" xfId="36434"/>
    <cellStyle name="Normal 7 4 2 3 2 2 3" xfId="11221"/>
    <cellStyle name="Normal 7 4 2 3 2 2 3 2" xfId="25604"/>
    <cellStyle name="Normal 7 4 2 3 2 2 3 2 2" xfId="54339"/>
    <cellStyle name="Normal 7 4 2 3 2 2 3 3" xfId="40015"/>
    <cellStyle name="Normal 7 4 2 3 2 2 4" xfId="18441"/>
    <cellStyle name="Normal 7 4 2 3 2 2 4 2" xfId="47177"/>
    <cellStyle name="Normal 7 4 2 3 2 2 5" xfId="32853"/>
    <cellStyle name="Normal 7 4 2 3 2 3" xfId="5758"/>
    <cellStyle name="Normal 7 4 2 3 2 3 2" xfId="13018"/>
    <cellStyle name="Normal 7 4 2 3 2 3 2 2" xfId="27396"/>
    <cellStyle name="Normal 7 4 2 3 2 3 2 2 2" xfId="56130"/>
    <cellStyle name="Normal 7 4 2 3 2 3 2 3" xfId="41806"/>
    <cellStyle name="Normal 7 4 2 3 2 3 3" xfId="20233"/>
    <cellStyle name="Normal 7 4 2 3 2 3 3 2" xfId="48968"/>
    <cellStyle name="Normal 7 4 2 3 2 3 4" xfId="34644"/>
    <cellStyle name="Normal 7 4 2 3 2 4" xfId="9431"/>
    <cellStyle name="Normal 7 4 2 3 2 4 2" xfId="23814"/>
    <cellStyle name="Normal 7 4 2 3 2 4 2 2" xfId="52549"/>
    <cellStyle name="Normal 7 4 2 3 2 4 3" xfId="38225"/>
    <cellStyle name="Normal 7 4 2 3 2 5" xfId="16651"/>
    <cellStyle name="Normal 7 4 2 3 2 5 2" xfId="45387"/>
    <cellStyle name="Normal 7 4 2 3 2 6" xfId="31063"/>
    <cellStyle name="Normal 7 4 2 3 3" xfId="2993"/>
    <cellStyle name="Normal 7 4 2 3 3 2" xfId="6653"/>
    <cellStyle name="Normal 7 4 2 3 3 2 2" xfId="13913"/>
    <cellStyle name="Normal 7 4 2 3 3 2 2 2" xfId="28291"/>
    <cellStyle name="Normal 7 4 2 3 3 2 2 2 2" xfId="57025"/>
    <cellStyle name="Normal 7 4 2 3 3 2 2 3" xfId="42701"/>
    <cellStyle name="Normal 7 4 2 3 3 2 3" xfId="21128"/>
    <cellStyle name="Normal 7 4 2 3 3 2 3 2" xfId="49863"/>
    <cellStyle name="Normal 7 4 2 3 3 2 4" xfId="35539"/>
    <cellStyle name="Normal 7 4 2 3 3 3" xfId="10326"/>
    <cellStyle name="Normal 7 4 2 3 3 3 2" xfId="24709"/>
    <cellStyle name="Normal 7 4 2 3 3 3 2 2" xfId="53444"/>
    <cellStyle name="Normal 7 4 2 3 3 3 3" xfId="39120"/>
    <cellStyle name="Normal 7 4 2 3 3 4" xfId="17546"/>
    <cellStyle name="Normal 7 4 2 3 3 4 2" xfId="46282"/>
    <cellStyle name="Normal 7 4 2 3 3 5" xfId="31958"/>
    <cellStyle name="Normal 7 4 2 3 4" xfId="4858"/>
    <cellStyle name="Normal 7 4 2 3 4 2" xfId="12123"/>
    <cellStyle name="Normal 7 4 2 3 4 2 2" xfId="26501"/>
    <cellStyle name="Normal 7 4 2 3 4 2 2 2" xfId="55235"/>
    <cellStyle name="Normal 7 4 2 3 4 2 3" xfId="40911"/>
    <cellStyle name="Normal 7 4 2 3 4 3" xfId="19338"/>
    <cellStyle name="Normal 7 4 2 3 4 3 2" xfId="48073"/>
    <cellStyle name="Normal 7 4 2 3 4 4" xfId="33749"/>
    <cellStyle name="Normal 7 4 2 3 5" xfId="8530"/>
    <cellStyle name="Normal 7 4 2 3 5 2" xfId="22919"/>
    <cellStyle name="Normal 7 4 2 3 5 2 2" xfId="51654"/>
    <cellStyle name="Normal 7 4 2 3 5 3" xfId="37330"/>
    <cellStyle name="Normal 7 4 2 3 6" xfId="15756"/>
    <cellStyle name="Normal 7 4 2 3 6 2" xfId="44492"/>
    <cellStyle name="Normal 7 4 2 3 7" xfId="30168"/>
    <cellStyle name="Normal 7 4 2 4" xfId="1646"/>
    <cellStyle name="Normal 7 4 2 4 2" xfId="3442"/>
    <cellStyle name="Normal 7 4 2 4 2 2" xfId="7101"/>
    <cellStyle name="Normal 7 4 2 4 2 2 2" xfId="14361"/>
    <cellStyle name="Normal 7 4 2 4 2 2 2 2" xfId="28739"/>
    <cellStyle name="Normal 7 4 2 4 2 2 2 2 2" xfId="57473"/>
    <cellStyle name="Normal 7 4 2 4 2 2 2 3" xfId="43149"/>
    <cellStyle name="Normal 7 4 2 4 2 2 3" xfId="21576"/>
    <cellStyle name="Normal 7 4 2 4 2 2 3 2" xfId="50311"/>
    <cellStyle name="Normal 7 4 2 4 2 2 4" xfId="35987"/>
    <cellStyle name="Normal 7 4 2 4 2 3" xfId="10774"/>
    <cellStyle name="Normal 7 4 2 4 2 3 2" xfId="25157"/>
    <cellStyle name="Normal 7 4 2 4 2 3 2 2" xfId="53892"/>
    <cellStyle name="Normal 7 4 2 4 2 3 3" xfId="39568"/>
    <cellStyle name="Normal 7 4 2 4 2 4" xfId="17994"/>
    <cellStyle name="Normal 7 4 2 4 2 4 2" xfId="46730"/>
    <cellStyle name="Normal 7 4 2 4 2 5" xfId="32406"/>
    <cellStyle name="Normal 7 4 2 4 3" xfId="5311"/>
    <cellStyle name="Normal 7 4 2 4 3 2" xfId="12571"/>
    <cellStyle name="Normal 7 4 2 4 3 2 2" xfId="26949"/>
    <cellStyle name="Normal 7 4 2 4 3 2 2 2" xfId="55683"/>
    <cellStyle name="Normal 7 4 2 4 3 2 3" xfId="41359"/>
    <cellStyle name="Normal 7 4 2 4 3 3" xfId="19786"/>
    <cellStyle name="Normal 7 4 2 4 3 3 2" xfId="48521"/>
    <cellStyle name="Normal 7 4 2 4 3 4" xfId="34197"/>
    <cellStyle name="Normal 7 4 2 4 4" xfId="8984"/>
    <cellStyle name="Normal 7 4 2 4 4 2" xfId="23367"/>
    <cellStyle name="Normal 7 4 2 4 4 2 2" xfId="52102"/>
    <cellStyle name="Normal 7 4 2 4 4 3" xfId="37778"/>
    <cellStyle name="Normal 7 4 2 4 5" xfId="16204"/>
    <cellStyle name="Normal 7 4 2 4 5 2" xfId="44940"/>
    <cellStyle name="Normal 7 4 2 4 6" xfId="30616"/>
    <cellStyle name="Normal 7 4 2 5" xfId="2546"/>
    <cellStyle name="Normal 7 4 2 5 2" xfId="6206"/>
    <cellStyle name="Normal 7 4 2 5 2 2" xfId="13466"/>
    <cellStyle name="Normal 7 4 2 5 2 2 2" xfId="27844"/>
    <cellStyle name="Normal 7 4 2 5 2 2 2 2" xfId="56578"/>
    <cellStyle name="Normal 7 4 2 5 2 2 3" xfId="42254"/>
    <cellStyle name="Normal 7 4 2 5 2 3" xfId="20681"/>
    <cellStyle name="Normal 7 4 2 5 2 3 2" xfId="49416"/>
    <cellStyle name="Normal 7 4 2 5 2 4" xfId="35092"/>
    <cellStyle name="Normal 7 4 2 5 3" xfId="9879"/>
    <cellStyle name="Normal 7 4 2 5 3 2" xfId="24262"/>
    <cellStyle name="Normal 7 4 2 5 3 2 2" xfId="52997"/>
    <cellStyle name="Normal 7 4 2 5 3 3" xfId="38673"/>
    <cellStyle name="Normal 7 4 2 5 4" xfId="17099"/>
    <cellStyle name="Normal 7 4 2 5 4 2" xfId="45835"/>
    <cellStyle name="Normal 7 4 2 5 5" xfId="31511"/>
    <cellStyle name="Normal 7 4 2 6" xfId="4409"/>
    <cellStyle name="Normal 7 4 2 6 2" xfId="11676"/>
    <cellStyle name="Normal 7 4 2 6 2 2" xfId="26054"/>
    <cellStyle name="Normal 7 4 2 6 2 2 2" xfId="54788"/>
    <cellStyle name="Normal 7 4 2 6 2 3" xfId="40464"/>
    <cellStyle name="Normal 7 4 2 6 3" xfId="18891"/>
    <cellStyle name="Normal 7 4 2 6 3 2" xfId="47626"/>
    <cellStyle name="Normal 7 4 2 6 4" xfId="33302"/>
    <cellStyle name="Normal 7 4 2 7" xfId="8080"/>
    <cellStyle name="Normal 7 4 2 7 2" xfId="22472"/>
    <cellStyle name="Normal 7 4 2 7 2 2" xfId="51207"/>
    <cellStyle name="Normal 7 4 2 7 3" xfId="36883"/>
    <cellStyle name="Normal 7 4 2 8" xfId="15309"/>
    <cellStyle name="Normal 7 4 2 8 2" xfId="44045"/>
    <cellStyle name="Normal 7 4 2 9" xfId="29721"/>
    <cellStyle name="Normal 7 4 3" xfId="777"/>
    <cellStyle name="Normal 7 4 3 2" xfId="1226"/>
    <cellStyle name="Normal 7 4 3 2 2" xfId="2209"/>
    <cellStyle name="Normal 7 4 3 2 2 2" xfId="4001"/>
    <cellStyle name="Normal 7 4 3 2 2 2 2" xfId="7660"/>
    <cellStyle name="Normal 7 4 3 2 2 2 2 2" xfId="14920"/>
    <cellStyle name="Normal 7 4 3 2 2 2 2 2 2" xfId="29298"/>
    <cellStyle name="Normal 7 4 3 2 2 2 2 2 2 2" xfId="58032"/>
    <cellStyle name="Normal 7 4 3 2 2 2 2 2 3" xfId="43708"/>
    <cellStyle name="Normal 7 4 3 2 2 2 2 3" xfId="22135"/>
    <cellStyle name="Normal 7 4 3 2 2 2 2 3 2" xfId="50870"/>
    <cellStyle name="Normal 7 4 3 2 2 2 2 4" xfId="36546"/>
    <cellStyle name="Normal 7 4 3 2 2 2 3" xfId="11333"/>
    <cellStyle name="Normal 7 4 3 2 2 2 3 2" xfId="25716"/>
    <cellStyle name="Normal 7 4 3 2 2 2 3 2 2" xfId="54451"/>
    <cellStyle name="Normal 7 4 3 2 2 2 3 3" xfId="40127"/>
    <cellStyle name="Normal 7 4 3 2 2 2 4" xfId="18553"/>
    <cellStyle name="Normal 7 4 3 2 2 2 4 2" xfId="47289"/>
    <cellStyle name="Normal 7 4 3 2 2 2 5" xfId="32965"/>
    <cellStyle name="Normal 7 4 3 2 2 3" xfId="5870"/>
    <cellStyle name="Normal 7 4 3 2 2 3 2" xfId="13130"/>
    <cellStyle name="Normal 7 4 3 2 2 3 2 2" xfId="27508"/>
    <cellStyle name="Normal 7 4 3 2 2 3 2 2 2" xfId="56242"/>
    <cellStyle name="Normal 7 4 3 2 2 3 2 3" xfId="41918"/>
    <cellStyle name="Normal 7 4 3 2 2 3 3" xfId="20345"/>
    <cellStyle name="Normal 7 4 3 2 2 3 3 2" xfId="49080"/>
    <cellStyle name="Normal 7 4 3 2 2 3 4" xfId="34756"/>
    <cellStyle name="Normal 7 4 3 2 2 4" xfId="9543"/>
    <cellStyle name="Normal 7 4 3 2 2 4 2" xfId="23926"/>
    <cellStyle name="Normal 7 4 3 2 2 4 2 2" xfId="52661"/>
    <cellStyle name="Normal 7 4 3 2 2 4 3" xfId="38337"/>
    <cellStyle name="Normal 7 4 3 2 2 5" xfId="16763"/>
    <cellStyle name="Normal 7 4 3 2 2 5 2" xfId="45499"/>
    <cellStyle name="Normal 7 4 3 2 2 6" xfId="31175"/>
    <cellStyle name="Normal 7 4 3 2 3" xfId="3105"/>
    <cellStyle name="Normal 7 4 3 2 3 2" xfId="6765"/>
    <cellStyle name="Normal 7 4 3 2 3 2 2" xfId="14025"/>
    <cellStyle name="Normal 7 4 3 2 3 2 2 2" xfId="28403"/>
    <cellStyle name="Normal 7 4 3 2 3 2 2 2 2" xfId="57137"/>
    <cellStyle name="Normal 7 4 3 2 3 2 2 3" xfId="42813"/>
    <cellStyle name="Normal 7 4 3 2 3 2 3" xfId="21240"/>
    <cellStyle name="Normal 7 4 3 2 3 2 3 2" xfId="49975"/>
    <cellStyle name="Normal 7 4 3 2 3 2 4" xfId="35651"/>
    <cellStyle name="Normal 7 4 3 2 3 3" xfId="10438"/>
    <cellStyle name="Normal 7 4 3 2 3 3 2" xfId="24821"/>
    <cellStyle name="Normal 7 4 3 2 3 3 2 2" xfId="53556"/>
    <cellStyle name="Normal 7 4 3 2 3 3 3" xfId="39232"/>
    <cellStyle name="Normal 7 4 3 2 3 4" xfId="17658"/>
    <cellStyle name="Normal 7 4 3 2 3 4 2" xfId="46394"/>
    <cellStyle name="Normal 7 4 3 2 3 5" xfId="32070"/>
    <cellStyle name="Normal 7 4 3 2 4" xfId="4970"/>
    <cellStyle name="Normal 7 4 3 2 4 2" xfId="12235"/>
    <cellStyle name="Normal 7 4 3 2 4 2 2" xfId="26613"/>
    <cellStyle name="Normal 7 4 3 2 4 2 2 2" xfId="55347"/>
    <cellStyle name="Normal 7 4 3 2 4 2 3" xfId="41023"/>
    <cellStyle name="Normal 7 4 3 2 4 3" xfId="19450"/>
    <cellStyle name="Normal 7 4 3 2 4 3 2" xfId="48185"/>
    <cellStyle name="Normal 7 4 3 2 4 4" xfId="33861"/>
    <cellStyle name="Normal 7 4 3 2 5" xfId="8642"/>
    <cellStyle name="Normal 7 4 3 2 5 2" xfId="23031"/>
    <cellStyle name="Normal 7 4 3 2 5 2 2" xfId="51766"/>
    <cellStyle name="Normal 7 4 3 2 5 3" xfId="37442"/>
    <cellStyle name="Normal 7 4 3 2 6" xfId="15868"/>
    <cellStyle name="Normal 7 4 3 2 6 2" xfId="44604"/>
    <cellStyle name="Normal 7 4 3 2 7" xfId="30280"/>
    <cellStyle name="Normal 7 4 3 3" xfId="1762"/>
    <cellStyle name="Normal 7 4 3 3 2" xfId="3554"/>
    <cellStyle name="Normal 7 4 3 3 2 2" xfId="7213"/>
    <cellStyle name="Normal 7 4 3 3 2 2 2" xfId="14473"/>
    <cellStyle name="Normal 7 4 3 3 2 2 2 2" xfId="28851"/>
    <cellStyle name="Normal 7 4 3 3 2 2 2 2 2" xfId="57585"/>
    <cellStyle name="Normal 7 4 3 3 2 2 2 3" xfId="43261"/>
    <cellStyle name="Normal 7 4 3 3 2 2 3" xfId="21688"/>
    <cellStyle name="Normal 7 4 3 3 2 2 3 2" xfId="50423"/>
    <cellStyle name="Normal 7 4 3 3 2 2 4" xfId="36099"/>
    <cellStyle name="Normal 7 4 3 3 2 3" xfId="10886"/>
    <cellStyle name="Normal 7 4 3 3 2 3 2" xfId="25269"/>
    <cellStyle name="Normal 7 4 3 3 2 3 2 2" xfId="54004"/>
    <cellStyle name="Normal 7 4 3 3 2 3 3" xfId="39680"/>
    <cellStyle name="Normal 7 4 3 3 2 4" xfId="18106"/>
    <cellStyle name="Normal 7 4 3 3 2 4 2" xfId="46842"/>
    <cellStyle name="Normal 7 4 3 3 2 5" xfId="32518"/>
    <cellStyle name="Normal 7 4 3 3 3" xfId="5423"/>
    <cellStyle name="Normal 7 4 3 3 3 2" xfId="12683"/>
    <cellStyle name="Normal 7 4 3 3 3 2 2" xfId="27061"/>
    <cellStyle name="Normal 7 4 3 3 3 2 2 2" xfId="55795"/>
    <cellStyle name="Normal 7 4 3 3 3 2 3" xfId="41471"/>
    <cellStyle name="Normal 7 4 3 3 3 3" xfId="19898"/>
    <cellStyle name="Normal 7 4 3 3 3 3 2" xfId="48633"/>
    <cellStyle name="Normal 7 4 3 3 3 4" xfId="34309"/>
    <cellStyle name="Normal 7 4 3 3 4" xfId="9096"/>
    <cellStyle name="Normal 7 4 3 3 4 2" xfId="23479"/>
    <cellStyle name="Normal 7 4 3 3 4 2 2" xfId="52214"/>
    <cellStyle name="Normal 7 4 3 3 4 3" xfId="37890"/>
    <cellStyle name="Normal 7 4 3 3 5" xfId="16316"/>
    <cellStyle name="Normal 7 4 3 3 5 2" xfId="45052"/>
    <cellStyle name="Normal 7 4 3 3 6" xfId="30728"/>
    <cellStyle name="Normal 7 4 3 4" xfId="2658"/>
    <cellStyle name="Normal 7 4 3 4 2" xfId="6318"/>
    <cellStyle name="Normal 7 4 3 4 2 2" xfId="13578"/>
    <cellStyle name="Normal 7 4 3 4 2 2 2" xfId="27956"/>
    <cellStyle name="Normal 7 4 3 4 2 2 2 2" xfId="56690"/>
    <cellStyle name="Normal 7 4 3 4 2 2 3" xfId="42366"/>
    <cellStyle name="Normal 7 4 3 4 2 3" xfId="20793"/>
    <cellStyle name="Normal 7 4 3 4 2 3 2" xfId="49528"/>
    <cellStyle name="Normal 7 4 3 4 2 4" xfId="35204"/>
    <cellStyle name="Normal 7 4 3 4 3" xfId="9991"/>
    <cellStyle name="Normal 7 4 3 4 3 2" xfId="24374"/>
    <cellStyle name="Normal 7 4 3 4 3 2 2" xfId="53109"/>
    <cellStyle name="Normal 7 4 3 4 3 3" xfId="38785"/>
    <cellStyle name="Normal 7 4 3 4 4" xfId="17211"/>
    <cellStyle name="Normal 7 4 3 4 4 2" xfId="45947"/>
    <cellStyle name="Normal 7 4 3 4 5" xfId="31623"/>
    <cellStyle name="Normal 7 4 3 5" xfId="4522"/>
    <cellStyle name="Normal 7 4 3 5 2" xfId="11788"/>
    <cellStyle name="Normal 7 4 3 5 2 2" xfId="26166"/>
    <cellStyle name="Normal 7 4 3 5 2 2 2" xfId="54900"/>
    <cellStyle name="Normal 7 4 3 5 2 3" xfId="40576"/>
    <cellStyle name="Normal 7 4 3 5 3" xfId="19003"/>
    <cellStyle name="Normal 7 4 3 5 3 2" xfId="47738"/>
    <cellStyle name="Normal 7 4 3 5 4" xfId="33414"/>
    <cellStyle name="Normal 7 4 3 6" xfId="8195"/>
    <cellStyle name="Normal 7 4 3 6 2" xfId="22584"/>
    <cellStyle name="Normal 7 4 3 6 2 2" xfId="51319"/>
    <cellStyle name="Normal 7 4 3 6 3" xfId="36995"/>
    <cellStyle name="Normal 7 4 3 7" xfId="15421"/>
    <cellStyle name="Normal 7 4 3 7 2" xfId="44157"/>
    <cellStyle name="Normal 7 4 3 8" xfId="29833"/>
    <cellStyle name="Normal 7 4 4" xfId="1002"/>
    <cellStyle name="Normal 7 4 4 2" xfId="1985"/>
    <cellStyle name="Normal 7 4 4 2 2" xfId="3777"/>
    <cellStyle name="Normal 7 4 4 2 2 2" xfId="7436"/>
    <cellStyle name="Normal 7 4 4 2 2 2 2" xfId="14696"/>
    <cellStyle name="Normal 7 4 4 2 2 2 2 2" xfId="29074"/>
    <cellStyle name="Normal 7 4 4 2 2 2 2 2 2" xfId="57808"/>
    <cellStyle name="Normal 7 4 4 2 2 2 2 3" xfId="43484"/>
    <cellStyle name="Normal 7 4 4 2 2 2 3" xfId="21911"/>
    <cellStyle name="Normal 7 4 4 2 2 2 3 2" xfId="50646"/>
    <cellStyle name="Normal 7 4 4 2 2 2 4" xfId="36322"/>
    <cellStyle name="Normal 7 4 4 2 2 3" xfId="11109"/>
    <cellStyle name="Normal 7 4 4 2 2 3 2" xfId="25492"/>
    <cellStyle name="Normal 7 4 4 2 2 3 2 2" xfId="54227"/>
    <cellStyle name="Normal 7 4 4 2 2 3 3" xfId="39903"/>
    <cellStyle name="Normal 7 4 4 2 2 4" xfId="18329"/>
    <cellStyle name="Normal 7 4 4 2 2 4 2" xfId="47065"/>
    <cellStyle name="Normal 7 4 4 2 2 5" xfId="32741"/>
    <cellStyle name="Normal 7 4 4 2 3" xfId="5646"/>
    <cellStyle name="Normal 7 4 4 2 3 2" xfId="12906"/>
    <cellStyle name="Normal 7 4 4 2 3 2 2" xfId="27284"/>
    <cellStyle name="Normal 7 4 4 2 3 2 2 2" xfId="56018"/>
    <cellStyle name="Normal 7 4 4 2 3 2 3" xfId="41694"/>
    <cellStyle name="Normal 7 4 4 2 3 3" xfId="20121"/>
    <cellStyle name="Normal 7 4 4 2 3 3 2" xfId="48856"/>
    <cellStyle name="Normal 7 4 4 2 3 4" xfId="34532"/>
    <cellStyle name="Normal 7 4 4 2 4" xfId="9319"/>
    <cellStyle name="Normal 7 4 4 2 4 2" xfId="23702"/>
    <cellStyle name="Normal 7 4 4 2 4 2 2" xfId="52437"/>
    <cellStyle name="Normal 7 4 4 2 4 3" xfId="38113"/>
    <cellStyle name="Normal 7 4 4 2 5" xfId="16539"/>
    <cellStyle name="Normal 7 4 4 2 5 2" xfId="45275"/>
    <cellStyle name="Normal 7 4 4 2 6" xfId="30951"/>
    <cellStyle name="Normal 7 4 4 3" xfId="2881"/>
    <cellStyle name="Normal 7 4 4 3 2" xfId="6541"/>
    <cellStyle name="Normal 7 4 4 3 2 2" xfId="13801"/>
    <cellStyle name="Normal 7 4 4 3 2 2 2" xfId="28179"/>
    <cellStyle name="Normal 7 4 4 3 2 2 2 2" xfId="56913"/>
    <cellStyle name="Normal 7 4 4 3 2 2 3" xfId="42589"/>
    <cellStyle name="Normal 7 4 4 3 2 3" xfId="21016"/>
    <cellStyle name="Normal 7 4 4 3 2 3 2" xfId="49751"/>
    <cellStyle name="Normal 7 4 4 3 2 4" xfId="35427"/>
    <cellStyle name="Normal 7 4 4 3 3" xfId="10214"/>
    <cellStyle name="Normal 7 4 4 3 3 2" xfId="24597"/>
    <cellStyle name="Normal 7 4 4 3 3 2 2" xfId="53332"/>
    <cellStyle name="Normal 7 4 4 3 3 3" xfId="39008"/>
    <cellStyle name="Normal 7 4 4 3 4" xfId="17434"/>
    <cellStyle name="Normal 7 4 4 3 4 2" xfId="46170"/>
    <cellStyle name="Normal 7 4 4 3 5" xfId="31846"/>
    <cellStyle name="Normal 7 4 4 4" xfId="4746"/>
    <cellStyle name="Normal 7 4 4 4 2" xfId="12011"/>
    <cellStyle name="Normal 7 4 4 4 2 2" xfId="26389"/>
    <cellStyle name="Normal 7 4 4 4 2 2 2" xfId="55123"/>
    <cellStyle name="Normal 7 4 4 4 2 3" xfId="40799"/>
    <cellStyle name="Normal 7 4 4 4 3" xfId="19226"/>
    <cellStyle name="Normal 7 4 4 4 3 2" xfId="47961"/>
    <cellStyle name="Normal 7 4 4 4 4" xfId="33637"/>
    <cellStyle name="Normal 7 4 4 5" xfId="8418"/>
    <cellStyle name="Normal 7 4 4 5 2" xfId="22807"/>
    <cellStyle name="Normal 7 4 4 5 2 2" xfId="51542"/>
    <cellStyle name="Normal 7 4 4 5 3" xfId="37218"/>
    <cellStyle name="Normal 7 4 4 6" xfId="15644"/>
    <cellStyle name="Normal 7 4 4 6 2" xfId="44380"/>
    <cellStyle name="Normal 7 4 4 7" xfId="30056"/>
    <cellStyle name="Normal 7 4 5" xfId="1526"/>
    <cellStyle name="Normal 7 4 5 2" xfId="3330"/>
    <cellStyle name="Normal 7 4 5 2 2" xfId="6989"/>
    <cellStyle name="Normal 7 4 5 2 2 2" xfId="14249"/>
    <cellStyle name="Normal 7 4 5 2 2 2 2" xfId="28627"/>
    <cellStyle name="Normal 7 4 5 2 2 2 2 2" xfId="57361"/>
    <cellStyle name="Normal 7 4 5 2 2 2 3" xfId="43037"/>
    <cellStyle name="Normal 7 4 5 2 2 3" xfId="21464"/>
    <cellStyle name="Normal 7 4 5 2 2 3 2" xfId="50199"/>
    <cellStyle name="Normal 7 4 5 2 2 4" xfId="35875"/>
    <cellStyle name="Normal 7 4 5 2 3" xfId="10662"/>
    <cellStyle name="Normal 7 4 5 2 3 2" xfId="25045"/>
    <cellStyle name="Normal 7 4 5 2 3 2 2" xfId="53780"/>
    <cellStyle name="Normal 7 4 5 2 3 3" xfId="39456"/>
    <cellStyle name="Normal 7 4 5 2 4" xfId="17882"/>
    <cellStyle name="Normal 7 4 5 2 4 2" xfId="46618"/>
    <cellStyle name="Normal 7 4 5 2 5" xfId="32294"/>
    <cellStyle name="Normal 7 4 5 3" xfId="5199"/>
    <cellStyle name="Normal 7 4 5 3 2" xfId="12459"/>
    <cellStyle name="Normal 7 4 5 3 2 2" xfId="26837"/>
    <cellStyle name="Normal 7 4 5 3 2 2 2" xfId="55571"/>
    <cellStyle name="Normal 7 4 5 3 2 3" xfId="41247"/>
    <cellStyle name="Normal 7 4 5 3 3" xfId="19674"/>
    <cellStyle name="Normal 7 4 5 3 3 2" xfId="48409"/>
    <cellStyle name="Normal 7 4 5 3 4" xfId="34085"/>
    <cellStyle name="Normal 7 4 5 4" xfId="8872"/>
    <cellStyle name="Normal 7 4 5 4 2" xfId="23255"/>
    <cellStyle name="Normal 7 4 5 4 2 2" xfId="51990"/>
    <cellStyle name="Normal 7 4 5 4 3" xfId="37666"/>
    <cellStyle name="Normal 7 4 5 5" xfId="16092"/>
    <cellStyle name="Normal 7 4 5 5 2" xfId="44828"/>
    <cellStyle name="Normal 7 4 5 6" xfId="30504"/>
    <cellStyle name="Normal 7 4 6" xfId="2434"/>
    <cellStyle name="Normal 7 4 6 2" xfId="6094"/>
    <cellStyle name="Normal 7 4 6 2 2" xfId="13354"/>
    <cellStyle name="Normal 7 4 6 2 2 2" xfId="27732"/>
    <cellStyle name="Normal 7 4 6 2 2 2 2" xfId="56466"/>
    <cellStyle name="Normal 7 4 6 2 2 3" xfId="42142"/>
    <cellStyle name="Normal 7 4 6 2 3" xfId="20569"/>
    <cellStyle name="Normal 7 4 6 2 3 2" xfId="49304"/>
    <cellStyle name="Normal 7 4 6 2 4" xfId="34980"/>
    <cellStyle name="Normal 7 4 6 3" xfId="9767"/>
    <cellStyle name="Normal 7 4 6 3 2" xfId="24150"/>
    <cellStyle name="Normal 7 4 6 3 2 2" xfId="52885"/>
    <cellStyle name="Normal 7 4 6 3 3" xfId="38561"/>
    <cellStyle name="Normal 7 4 6 4" xfId="16987"/>
    <cellStyle name="Normal 7 4 6 4 2" xfId="45723"/>
    <cellStyle name="Normal 7 4 6 5" xfId="31399"/>
    <cellStyle name="Normal 7 4 7" xfId="4293"/>
    <cellStyle name="Normal 7 4 7 2" xfId="11563"/>
    <cellStyle name="Normal 7 4 7 2 2" xfId="25942"/>
    <cellStyle name="Normal 7 4 7 2 2 2" xfId="54676"/>
    <cellStyle name="Normal 7 4 7 2 3" xfId="40352"/>
    <cellStyle name="Normal 7 4 7 3" xfId="18779"/>
    <cellStyle name="Normal 7 4 7 3 2" xfId="47514"/>
    <cellStyle name="Normal 7 4 7 4" xfId="33190"/>
    <cellStyle name="Normal 7 4 8" xfId="7962"/>
    <cellStyle name="Normal 7 4 8 2" xfId="22360"/>
    <cellStyle name="Normal 7 4 8 2 2" xfId="51095"/>
    <cellStyle name="Normal 7 4 8 3" xfId="36771"/>
    <cellStyle name="Normal 7 4 9" xfId="15197"/>
    <cellStyle name="Normal 7 4 9 2" xfId="43933"/>
    <cellStyle name="Normal 7 5" xfId="534"/>
    <cellStyle name="Normal 7 5 2" xfId="834"/>
    <cellStyle name="Normal 7 5 2 2" xfId="1282"/>
    <cellStyle name="Normal 7 5 2 2 2" xfId="2265"/>
    <cellStyle name="Normal 7 5 2 2 2 2" xfId="4057"/>
    <cellStyle name="Normal 7 5 2 2 2 2 2" xfId="7716"/>
    <cellStyle name="Normal 7 5 2 2 2 2 2 2" xfId="14976"/>
    <cellStyle name="Normal 7 5 2 2 2 2 2 2 2" xfId="29354"/>
    <cellStyle name="Normal 7 5 2 2 2 2 2 2 2 2" xfId="58088"/>
    <cellStyle name="Normal 7 5 2 2 2 2 2 2 3" xfId="43764"/>
    <cellStyle name="Normal 7 5 2 2 2 2 2 3" xfId="22191"/>
    <cellStyle name="Normal 7 5 2 2 2 2 2 3 2" xfId="50926"/>
    <cellStyle name="Normal 7 5 2 2 2 2 2 4" xfId="36602"/>
    <cellStyle name="Normal 7 5 2 2 2 2 3" xfId="11389"/>
    <cellStyle name="Normal 7 5 2 2 2 2 3 2" xfId="25772"/>
    <cellStyle name="Normal 7 5 2 2 2 2 3 2 2" xfId="54507"/>
    <cellStyle name="Normal 7 5 2 2 2 2 3 3" xfId="40183"/>
    <cellStyle name="Normal 7 5 2 2 2 2 4" xfId="18609"/>
    <cellStyle name="Normal 7 5 2 2 2 2 4 2" xfId="47345"/>
    <cellStyle name="Normal 7 5 2 2 2 2 5" xfId="33021"/>
    <cellStyle name="Normal 7 5 2 2 2 3" xfId="5926"/>
    <cellStyle name="Normal 7 5 2 2 2 3 2" xfId="13186"/>
    <cellStyle name="Normal 7 5 2 2 2 3 2 2" xfId="27564"/>
    <cellStyle name="Normal 7 5 2 2 2 3 2 2 2" xfId="56298"/>
    <cellStyle name="Normal 7 5 2 2 2 3 2 3" xfId="41974"/>
    <cellStyle name="Normal 7 5 2 2 2 3 3" xfId="20401"/>
    <cellStyle name="Normal 7 5 2 2 2 3 3 2" xfId="49136"/>
    <cellStyle name="Normal 7 5 2 2 2 3 4" xfId="34812"/>
    <cellStyle name="Normal 7 5 2 2 2 4" xfId="9599"/>
    <cellStyle name="Normal 7 5 2 2 2 4 2" xfId="23982"/>
    <cellStyle name="Normal 7 5 2 2 2 4 2 2" xfId="52717"/>
    <cellStyle name="Normal 7 5 2 2 2 4 3" xfId="38393"/>
    <cellStyle name="Normal 7 5 2 2 2 5" xfId="16819"/>
    <cellStyle name="Normal 7 5 2 2 2 5 2" xfId="45555"/>
    <cellStyle name="Normal 7 5 2 2 2 6" xfId="31231"/>
    <cellStyle name="Normal 7 5 2 2 3" xfId="3161"/>
    <cellStyle name="Normal 7 5 2 2 3 2" xfId="6821"/>
    <cellStyle name="Normal 7 5 2 2 3 2 2" xfId="14081"/>
    <cellStyle name="Normal 7 5 2 2 3 2 2 2" xfId="28459"/>
    <cellStyle name="Normal 7 5 2 2 3 2 2 2 2" xfId="57193"/>
    <cellStyle name="Normal 7 5 2 2 3 2 2 3" xfId="42869"/>
    <cellStyle name="Normal 7 5 2 2 3 2 3" xfId="21296"/>
    <cellStyle name="Normal 7 5 2 2 3 2 3 2" xfId="50031"/>
    <cellStyle name="Normal 7 5 2 2 3 2 4" xfId="35707"/>
    <cellStyle name="Normal 7 5 2 2 3 3" xfId="10494"/>
    <cellStyle name="Normal 7 5 2 2 3 3 2" xfId="24877"/>
    <cellStyle name="Normal 7 5 2 2 3 3 2 2" xfId="53612"/>
    <cellStyle name="Normal 7 5 2 2 3 3 3" xfId="39288"/>
    <cellStyle name="Normal 7 5 2 2 3 4" xfId="17714"/>
    <cellStyle name="Normal 7 5 2 2 3 4 2" xfId="46450"/>
    <cellStyle name="Normal 7 5 2 2 3 5" xfId="32126"/>
    <cellStyle name="Normal 7 5 2 2 4" xfId="5026"/>
    <cellStyle name="Normal 7 5 2 2 4 2" xfId="12291"/>
    <cellStyle name="Normal 7 5 2 2 4 2 2" xfId="26669"/>
    <cellStyle name="Normal 7 5 2 2 4 2 2 2" xfId="55403"/>
    <cellStyle name="Normal 7 5 2 2 4 2 3" xfId="41079"/>
    <cellStyle name="Normal 7 5 2 2 4 3" xfId="19506"/>
    <cellStyle name="Normal 7 5 2 2 4 3 2" xfId="48241"/>
    <cellStyle name="Normal 7 5 2 2 4 4" xfId="33917"/>
    <cellStyle name="Normal 7 5 2 2 5" xfId="8698"/>
    <cellStyle name="Normal 7 5 2 2 5 2" xfId="23087"/>
    <cellStyle name="Normal 7 5 2 2 5 2 2" xfId="51822"/>
    <cellStyle name="Normal 7 5 2 2 5 3" xfId="37498"/>
    <cellStyle name="Normal 7 5 2 2 6" xfId="15924"/>
    <cellStyle name="Normal 7 5 2 2 6 2" xfId="44660"/>
    <cellStyle name="Normal 7 5 2 2 7" xfId="30336"/>
    <cellStyle name="Normal 7 5 2 3" xfId="1818"/>
    <cellStyle name="Normal 7 5 2 3 2" xfId="3610"/>
    <cellStyle name="Normal 7 5 2 3 2 2" xfId="7269"/>
    <cellStyle name="Normal 7 5 2 3 2 2 2" xfId="14529"/>
    <cellStyle name="Normal 7 5 2 3 2 2 2 2" xfId="28907"/>
    <cellStyle name="Normal 7 5 2 3 2 2 2 2 2" xfId="57641"/>
    <cellStyle name="Normal 7 5 2 3 2 2 2 3" xfId="43317"/>
    <cellStyle name="Normal 7 5 2 3 2 2 3" xfId="21744"/>
    <cellStyle name="Normal 7 5 2 3 2 2 3 2" xfId="50479"/>
    <cellStyle name="Normal 7 5 2 3 2 2 4" xfId="36155"/>
    <cellStyle name="Normal 7 5 2 3 2 3" xfId="10942"/>
    <cellStyle name="Normal 7 5 2 3 2 3 2" xfId="25325"/>
    <cellStyle name="Normal 7 5 2 3 2 3 2 2" xfId="54060"/>
    <cellStyle name="Normal 7 5 2 3 2 3 3" xfId="39736"/>
    <cellStyle name="Normal 7 5 2 3 2 4" xfId="18162"/>
    <cellStyle name="Normal 7 5 2 3 2 4 2" xfId="46898"/>
    <cellStyle name="Normal 7 5 2 3 2 5" xfId="32574"/>
    <cellStyle name="Normal 7 5 2 3 3" xfId="5479"/>
    <cellStyle name="Normal 7 5 2 3 3 2" xfId="12739"/>
    <cellStyle name="Normal 7 5 2 3 3 2 2" xfId="27117"/>
    <cellStyle name="Normal 7 5 2 3 3 2 2 2" xfId="55851"/>
    <cellStyle name="Normal 7 5 2 3 3 2 3" xfId="41527"/>
    <cellStyle name="Normal 7 5 2 3 3 3" xfId="19954"/>
    <cellStyle name="Normal 7 5 2 3 3 3 2" xfId="48689"/>
    <cellStyle name="Normal 7 5 2 3 3 4" xfId="34365"/>
    <cellStyle name="Normal 7 5 2 3 4" xfId="9152"/>
    <cellStyle name="Normal 7 5 2 3 4 2" xfId="23535"/>
    <cellStyle name="Normal 7 5 2 3 4 2 2" xfId="52270"/>
    <cellStyle name="Normal 7 5 2 3 4 3" xfId="37946"/>
    <cellStyle name="Normal 7 5 2 3 5" xfId="16372"/>
    <cellStyle name="Normal 7 5 2 3 5 2" xfId="45108"/>
    <cellStyle name="Normal 7 5 2 3 6" xfId="30784"/>
    <cellStyle name="Normal 7 5 2 4" xfId="2714"/>
    <cellStyle name="Normal 7 5 2 4 2" xfId="6374"/>
    <cellStyle name="Normal 7 5 2 4 2 2" xfId="13634"/>
    <cellStyle name="Normal 7 5 2 4 2 2 2" xfId="28012"/>
    <cellStyle name="Normal 7 5 2 4 2 2 2 2" xfId="56746"/>
    <cellStyle name="Normal 7 5 2 4 2 2 3" xfId="42422"/>
    <cellStyle name="Normal 7 5 2 4 2 3" xfId="20849"/>
    <cellStyle name="Normal 7 5 2 4 2 3 2" xfId="49584"/>
    <cellStyle name="Normal 7 5 2 4 2 4" xfId="35260"/>
    <cellStyle name="Normal 7 5 2 4 3" xfId="10047"/>
    <cellStyle name="Normal 7 5 2 4 3 2" xfId="24430"/>
    <cellStyle name="Normal 7 5 2 4 3 2 2" xfId="53165"/>
    <cellStyle name="Normal 7 5 2 4 3 3" xfId="38841"/>
    <cellStyle name="Normal 7 5 2 4 4" xfId="17267"/>
    <cellStyle name="Normal 7 5 2 4 4 2" xfId="46003"/>
    <cellStyle name="Normal 7 5 2 4 5" xfId="31679"/>
    <cellStyle name="Normal 7 5 2 5" xfId="4579"/>
    <cellStyle name="Normal 7 5 2 5 2" xfId="11844"/>
    <cellStyle name="Normal 7 5 2 5 2 2" xfId="26222"/>
    <cellStyle name="Normal 7 5 2 5 2 2 2" xfId="54956"/>
    <cellStyle name="Normal 7 5 2 5 2 3" xfId="40632"/>
    <cellStyle name="Normal 7 5 2 5 3" xfId="19059"/>
    <cellStyle name="Normal 7 5 2 5 3 2" xfId="47794"/>
    <cellStyle name="Normal 7 5 2 5 4" xfId="33470"/>
    <cellStyle name="Normal 7 5 2 6" xfId="8251"/>
    <cellStyle name="Normal 7 5 2 6 2" xfId="22640"/>
    <cellStyle name="Normal 7 5 2 6 2 2" xfId="51375"/>
    <cellStyle name="Normal 7 5 2 6 3" xfId="37051"/>
    <cellStyle name="Normal 7 5 2 7" xfId="15477"/>
    <cellStyle name="Normal 7 5 2 7 2" xfId="44213"/>
    <cellStyle name="Normal 7 5 2 8" xfId="29889"/>
    <cellStyle name="Normal 7 5 3" xfId="1058"/>
    <cellStyle name="Normal 7 5 3 2" xfId="2041"/>
    <cellStyle name="Normal 7 5 3 2 2" xfId="3833"/>
    <cellStyle name="Normal 7 5 3 2 2 2" xfId="7492"/>
    <cellStyle name="Normal 7 5 3 2 2 2 2" xfId="14752"/>
    <cellStyle name="Normal 7 5 3 2 2 2 2 2" xfId="29130"/>
    <cellStyle name="Normal 7 5 3 2 2 2 2 2 2" xfId="57864"/>
    <cellStyle name="Normal 7 5 3 2 2 2 2 3" xfId="43540"/>
    <cellStyle name="Normal 7 5 3 2 2 2 3" xfId="21967"/>
    <cellStyle name="Normal 7 5 3 2 2 2 3 2" xfId="50702"/>
    <cellStyle name="Normal 7 5 3 2 2 2 4" xfId="36378"/>
    <cellStyle name="Normal 7 5 3 2 2 3" xfId="11165"/>
    <cellStyle name="Normal 7 5 3 2 2 3 2" xfId="25548"/>
    <cellStyle name="Normal 7 5 3 2 2 3 2 2" xfId="54283"/>
    <cellStyle name="Normal 7 5 3 2 2 3 3" xfId="39959"/>
    <cellStyle name="Normal 7 5 3 2 2 4" xfId="18385"/>
    <cellStyle name="Normal 7 5 3 2 2 4 2" xfId="47121"/>
    <cellStyle name="Normal 7 5 3 2 2 5" xfId="32797"/>
    <cellStyle name="Normal 7 5 3 2 3" xfId="5702"/>
    <cellStyle name="Normal 7 5 3 2 3 2" xfId="12962"/>
    <cellStyle name="Normal 7 5 3 2 3 2 2" xfId="27340"/>
    <cellStyle name="Normal 7 5 3 2 3 2 2 2" xfId="56074"/>
    <cellStyle name="Normal 7 5 3 2 3 2 3" xfId="41750"/>
    <cellStyle name="Normal 7 5 3 2 3 3" xfId="20177"/>
    <cellStyle name="Normal 7 5 3 2 3 3 2" xfId="48912"/>
    <cellStyle name="Normal 7 5 3 2 3 4" xfId="34588"/>
    <cellStyle name="Normal 7 5 3 2 4" xfId="9375"/>
    <cellStyle name="Normal 7 5 3 2 4 2" xfId="23758"/>
    <cellStyle name="Normal 7 5 3 2 4 2 2" xfId="52493"/>
    <cellStyle name="Normal 7 5 3 2 4 3" xfId="38169"/>
    <cellStyle name="Normal 7 5 3 2 5" xfId="16595"/>
    <cellStyle name="Normal 7 5 3 2 5 2" xfId="45331"/>
    <cellStyle name="Normal 7 5 3 2 6" xfId="31007"/>
    <cellStyle name="Normal 7 5 3 3" xfId="2937"/>
    <cellStyle name="Normal 7 5 3 3 2" xfId="6597"/>
    <cellStyle name="Normal 7 5 3 3 2 2" xfId="13857"/>
    <cellStyle name="Normal 7 5 3 3 2 2 2" xfId="28235"/>
    <cellStyle name="Normal 7 5 3 3 2 2 2 2" xfId="56969"/>
    <cellStyle name="Normal 7 5 3 3 2 2 3" xfId="42645"/>
    <cellStyle name="Normal 7 5 3 3 2 3" xfId="21072"/>
    <cellStyle name="Normal 7 5 3 3 2 3 2" xfId="49807"/>
    <cellStyle name="Normal 7 5 3 3 2 4" xfId="35483"/>
    <cellStyle name="Normal 7 5 3 3 3" xfId="10270"/>
    <cellStyle name="Normal 7 5 3 3 3 2" xfId="24653"/>
    <cellStyle name="Normal 7 5 3 3 3 2 2" xfId="53388"/>
    <cellStyle name="Normal 7 5 3 3 3 3" xfId="39064"/>
    <cellStyle name="Normal 7 5 3 3 4" xfId="17490"/>
    <cellStyle name="Normal 7 5 3 3 4 2" xfId="46226"/>
    <cellStyle name="Normal 7 5 3 3 5" xfId="31902"/>
    <cellStyle name="Normal 7 5 3 4" xfId="4802"/>
    <cellStyle name="Normal 7 5 3 4 2" xfId="12067"/>
    <cellStyle name="Normal 7 5 3 4 2 2" xfId="26445"/>
    <cellStyle name="Normal 7 5 3 4 2 2 2" xfId="55179"/>
    <cellStyle name="Normal 7 5 3 4 2 3" xfId="40855"/>
    <cellStyle name="Normal 7 5 3 4 3" xfId="19282"/>
    <cellStyle name="Normal 7 5 3 4 3 2" xfId="48017"/>
    <cellStyle name="Normal 7 5 3 4 4" xfId="33693"/>
    <cellStyle name="Normal 7 5 3 5" xfId="8474"/>
    <cellStyle name="Normal 7 5 3 5 2" xfId="22863"/>
    <cellStyle name="Normal 7 5 3 5 2 2" xfId="51598"/>
    <cellStyle name="Normal 7 5 3 5 3" xfId="37274"/>
    <cellStyle name="Normal 7 5 3 6" xfId="15700"/>
    <cellStyle name="Normal 7 5 3 6 2" xfId="44436"/>
    <cellStyle name="Normal 7 5 3 7" xfId="30112"/>
    <cellStyle name="Normal 7 5 4" xfId="1589"/>
    <cellStyle name="Normal 7 5 4 2" xfId="3386"/>
    <cellStyle name="Normal 7 5 4 2 2" xfId="7045"/>
    <cellStyle name="Normal 7 5 4 2 2 2" xfId="14305"/>
    <cellStyle name="Normal 7 5 4 2 2 2 2" xfId="28683"/>
    <cellStyle name="Normal 7 5 4 2 2 2 2 2" xfId="57417"/>
    <cellStyle name="Normal 7 5 4 2 2 2 3" xfId="43093"/>
    <cellStyle name="Normal 7 5 4 2 2 3" xfId="21520"/>
    <cellStyle name="Normal 7 5 4 2 2 3 2" xfId="50255"/>
    <cellStyle name="Normal 7 5 4 2 2 4" xfId="35931"/>
    <cellStyle name="Normal 7 5 4 2 3" xfId="10718"/>
    <cellStyle name="Normal 7 5 4 2 3 2" xfId="25101"/>
    <cellStyle name="Normal 7 5 4 2 3 2 2" xfId="53836"/>
    <cellStyle name="Normal 7 5 4 2 3 3" xfId="39512"/>
    <cellStyle name="Normal 7 5 4 2 4" xfId="17938"/>
    <cellStyle name="Normal 7 5 4 2 4 2" xfId="46674"/>
    <cellStyle name="Normal 7 5 4 2 5" xfId="32350"/>
    <cellStyle name="Normal 7 5 4 3" xfId="5255"/>
    <cellStyle name="Normal 7 5 4 3 2" xfId="12515"/>
    <cellStyle name="Normal 7 5 4 3 2 2" xfId="26893"/>
    <cellStyle name="Normal 7 5 4 3 2 2 2" xfId="55627"/>
    <cellStyle name="Normal 7 5 4 3 2 3" xfId="41303"/>
    <cellStyle name="Normal 7 5 4 3 3" xfId="19730"/>
    <cellStyle name="Normal 7 5 4 3 3 2" xfId="48465"/>
    <cellStyle name="Normal 7 5 4 3 4" xfId="34141"/>
    <cellStyle name="Normal 7 5 4 4" xfId="8928"/>
    <cellStyle name="Normal 7 5 4 4 2" xfId="23311"/>
    <cellStyle name="Normal 7 5 4 4 2 2" xfId="52046"/>
    <cellStyle name="Normal 7 5 4 4 3" xfId="37722"/>
    <cellStyle name="Normal 7 5 4 5" xfId="16148"/>
    <cellStyle name="Normal 7 5 4 5 2" xfId="44884"/>
    <cellStyle name="Normal 7 5 4 6" xfId="30560"/>
    <cellStyle name="Normal 7 5 5" xfId="2490"/>
    <cellStyle name="Normal 7 5 5 2" xfId="6150"/>
    <cellStyle name="Normal 7 5 5 2 2" xfId="13410"/>
    <cellStyle name="Normal 7 5 5 2 2 2" xfId="27788"/>
    <cellStyle name="Normal 7 5 5 2 2 2 2" xfId="56522"/>
    <cellStyle name="Normal 7 5 5 2 2 3" xfId="42198"/>
    <cellStyle name="Normal 7 5 5 2 3" xfId="20625"/>
    <cellStyle name="Normal 7 5 5 2 3 2" xfId="49360"/>
    <cellStyle name="Normal 7 5 5 2 4" xfId="35036"/>
    <cellStyle name="Normal 7 5 5 3" xfId="9823"/>
    <cellStyle name="Normal 7 5 5 3 2" xfId="24206"/>
    <cellStyle name="Normal 7 5 5 3 2 2" xfId="52941"/>
    <cellStyle name="Normal 7 5 5 3 3" xfId="38617"/>
    <cellStyle name="Normal 7 5 5 4" xfId="17043"/>
    <cellStyle name="Normal 7 5 5 4 2" xfId="45779"/>
    <cellStyle name="Normal 7 5 5 5" xfId="31455"/>
    <cellStyle name="Normal 7 5 6" xfId="4352"/>
    <cellStyle name="Normal 7 5 6 2" xfId="11620"/>
    <cellStyle name="Normal 7 5 6 2 2" xfId="25998"/>
    <cellStyle name="Normal 7 5 6 2 2 2" xfId="54732"/>
    <cellStyle name="Normal 7 5 6 2 3" xfId="40408"/>
    <cellStyle name="Normal 7 5 6 3" xfId="18835"/>
    <cellStyle name="Normal 7 5 6 3 2" xfId="47570"/>
    <cellStyle name="Normal 7 5 6 4" xfId="33246"/>
    <cellStyle name="Normal 7 5 7" xfId="8023"/>
    <cellStyle name="Normal 7 5 7 2" xfId="22416"/>
    <cellStyle name="Normal 7 5 7 2 2" xfId="51151"/>
    <cellStyle name="Normal 7 5 7 3" xfId="36827"/>
    <cellStyle name="Normal 7 5 8" xfId="15253"/>
    <cellStyle name="Normal 7 5 8 2" xfId="43989"/>
    <cellStyle name="Normal 7 5 9" xfId="29665"/>
    <cellStyle name="Normal 7 6" xfId="719"/>
    <cellStyle name="Normal 7 6 2" xfId="1170"/>
    <cellStyle name="Normal 7 6 2 2" xfId="2153"/>
    <cellStyle name="Normal 7 6 2 2 2" xfId="3945"/>
    <cellStyle name="Normal 7 6 2 2 2 2" xfId="7604"/>
    <cellStyle name="Normal 7 6 2 2 2 2 2" xfId="14864"/>
    <cellStyle name="Normal 7 6 2 2 2 2 2 2" xfId="29242"/>
    <cellStyle name="Normal 7 6 2 2 2 2 2 2 2" xfId="57976"/>
    <cellStyle name="Normal 7 6 2 2 2 2 2 3" xfId="43652"/>
    <cellStyle name="Normal 7 6 2 2 2 2 3" xfId="22079"/>
    <cellStyle name="Normal 7 6 2 2 2 2 3 2" xfId="50814"/>
    <cellStyle name="Normal 7 6 2 2 2 2 4" xfId="36490"/>
    <cellStyle name="Normal 7 6 2 2 2 3" xfId="11277"/>
    <cellStyle name="Normal 7 6 2 2 2 3 2" xfId="25660"/>
    <cellStyle name="Normal 7 6 2 2 2 3 2 2" xfId="54395"/>
    <cellStyle name="Normal 7 6 2 2 2 3 3" xfId="40071"/>
    <cellStyle name="Normal 7 6 2 2 2 4" xfId="18497"/>
    <cellStyle name="Normal 7 6 2 2 2 4 2" xfId="47233"/>
    <cellStyle name="Normal 7 6 2 2 2 5" xfId="32909"/>
    <cellStyle name="Normal 7 6 2 2 3" xfId="5814"/>
    <cellStyle name="Normal 7 6 2 2 3 2" xfId="13074"/>
    <cellStyle name="Normal 7 6 2 2 3 2 2" xfId="27452"/>
    <cellStyle name="Normal 7 6 2 2 3 2 2 2" xfId="56186"/>
    <cellStyle name="Normal 7 6 2 2 3 2 3" xfId="41862"/>
    <cellStyle name="Normal 7 6 2 2 3 3" xfId="20289"/>
    <cellStyle name="Normal 7 6 2 2 3 3 2" xfId="49024"/>
    <cellStyle name="Normal 7 6 2 2 3 4" xfId="34700"/>
    <cellStyle name="Normal 7 6 2 2 4" xfId="9487"/>
    <cellStyle name="Normal 7 6 2 2 4 2" xfId="23870"/>
    <cellStyle name="Normal 7 6 2 2 4 2 2" xfId="52605"/>
    <cellStyle name="Normal 7 6 2 2 4 3" xfId="38281"/>
    <cellStyle name="Normal 7 6 2 2 5" xfId="16707"/>
    <cellStyle name="Normal 7 6 2 2 5 2" xfId="45443"/>
    <cellStyle name="Normal 7 6 2 2 6" xfId="31119"/>
    <cellStyle name="Normal 7 6 2 3" xfId="3049"/>
    <cellStyle name="Normal 7 6 2 3 2" xfId="6709"/>
    <cellStyle name="Normal 7 6 2 3 2 2" xfId="13969"/>
    <cellStyle name="Normal 7 6 2 3 2 2 2" xfId="28347"/>
    <cellStyle name="Normal 7 6 2 3 2 2 2 2" xfId="57081"/>
    <cellStyle name="Normal 7 6 2 3 2 2 3" xfId="42757"/>
    <cellStyle name="Normal 7 6 2 3 2 3" xfId="21184"/>
    <cellStyle name="Normal 7 6 2 3 2 3 2" xfId="49919"/>
    <cellStyle name="Normal 7 6 2 3 2 4" xfId="35595"/>
    <cellStyle name="Normal 7 6 2 3 3" xfId="10382"/>
    <cellStyle name="Normal 7 6 2 3 3 2" xfId="24765"/>
    <cellStyle name="Normal 7 6 2 3 3 2 2" xfId="53500"/>
    <cellStyle name="Normal 7 6 2 3 3 3" xfId="39176"/>
    <cellStyle name="Normal 7 6 2 3 4" xfId="17602"/>
    <cellStyle name="Normal 7 6 2 3 4 2" xfId="46338"/>
    <cellStyle name="Normal 7 6 2 3 5" xfId="32014"/>
    <cellStyle name="Normal 7 6 2 4" xfId="4914"/>
    <cellStyle name="Normal 7 6 2 4 2" xfId="12179"/>
    <cellStyle name="Normal 7 6 2 4 2 2" xfId="26557"/>
    <cellStyle name="Normal 7 6 2 4 2 2 2" xfId="55291"/>
    <cellStyle name="Normal 7 6 2 4 2 3" xfId="40967"/>
    <cellStyle name="Normal 7 6 2 4 3" xfId="19394"/>
    <cellStyle name="Normal 7 6 2 4 3 2" xfId="48129"/>
    <cellStyle name="Normal 7 6 2 4 4" xfId="33805"/>
    <cellStyle name="Normal 7 6 2 5" xfId="8586"/>
    <cellStyle name="Normal 7 6 2 5 2" xfId="22975"/>
    <cellStyle name="Normal 7 6 2 5 2 2" xfId="51710"/>
    <cellStyle name="Normal 7 6 2 5 3" xfId="37386"/>
    <cellStyle name="Normal 7 6 2 6" xfId="15812"/>
    <cellStyle name="Normal 7 6 2 6 2" xfId="44548"/>
    <cellStyle name="Normal 7 6 2 7" xfId="30224"/>
    <cellStyle name="Normal 7 6 3" xfId="1706"/>
    <cellStyle name="Normal 7 6 3 2" xfId="3498"/>
    <cellStyle name="Normal 7 6 3 2 2" xfId="7157"/>
    <cellStyle name="Normal 7 6 3 2 2 2" xfId="14417"/>
    <cellStyle name="Normal 7 6 3 2 2 2 2" xfId="28795"/>
    <cellStyle name="Normal 7 6 3 2 2 2 2 2" xfId="57529"/>
    <cellStyle name="Normal 7 6 3 2 2 2 3" xfId="43205"/>
    <cellStyle name="Normal 7 6 3 2 2 3" xfId="21632"/>
    <cellStyle name="Normal 7 6 3 2 2 3 2" xfId="50367"/>
    <cellStyle name="Normal 7 6 3 2 2 4" xfId="36043"/>
    <cellStyle name="Normal 7 6 3 2 3" xfId="10830"/>
    <cellStyle name="Normal 7 6 3 2 3 2" xfId="25213"/>
    <cellStyle name="Normal 7 6 3 2 3 2 2" xfId="53948"/>
    <cellStyle name="Normal 7 6 3 2 3 3" xfId="39624"/>
    <cellStyle name="Normal 7 6 3 2 4" xfId="18050"/>
    <cellStyle name="Normal 7 6 3 2 4 2" xfId="46786"/>
    <cellStyle name="Normal 7 6 3 2 5" xfId="32462"/>
    <cellStyle name="Normal 7 6 3 3" xfId="5367"/>
    <cellStyle name="Normal 7 6 3 3 2" xfId="12627"/>
    <cellStyle name="Normal 7 6 3 3 2 2" xfId="27005"/>
    <cellStyle name="Normal 7 6 3 3 2 2 2" xfId="55739"/>
    <cellStyle name="Normal 7 6 3 3 2 3" xfId="41415"/>
    <cellStyle name="Normal 7 6 3 3 3" xfId="19842"/>
    <cellStyle name="Normal 7 6 3 3 3 2" xfId="48577"/>
    <cellStyle name="Normal 7 6 3 3 4" xfId="34253"/>
    <cellStyle name="Normal 7 6 3 4" xfId="9040"/>
    <cellStyle name="Normal 7 6 3 4 2" xfId="23423"/>
    <cellStyle name="Normal 7 6 3 4 2 2" xfId="52158"/>
    <cellStyle name="Normal 7 6 3 4 3" xfId="37834"/>
    <cellStyle name="Normal 7 6 3 5" xfId="16260"/>
    <cellStyle name="Normal 7 6 3 5 2" xfId="44996"/>
    <cellStyle name="Normal 7 6 3 6" xfId="30672"/>
    <cellStyle name="Normal 7 6 4" xfId="2602"/>
    <cellStyle name="Normal 7 6 4 2" xfId="6262"/>
    <cellStyle name="Normal 7 6 4 2 2" xfId="13522"/>
    <cellStyle name="Normal 7 6 4 2 2 2" xfId="27900"/>
    <cellStyle name="Normal 7 6 4 2 2 2 2" xfId="56634"/>
    <cellStyle name="Normal 7 6 4 2 2 3" xfId="42310"/>
    <cellStyle name="Normal 7 6 4 2 3" xfId="20737"/>
    <cellStyle name="Normal 7 6 4 2 3 2" xfId="49472"/>
    <cellStyle name="Normal 7 6 4 2 4" xfId="35148"/>
    <cellStyle name="Normal 7 6 4 3" xfId="9935"/>
    <cellStyle name="Normal 7 6 4 3 2" xfId="24318"/>
    <cellStyle name="Normal 7 6 4 3 2 2" xfId="53053"/>
    <cellStyle name="Normal 7 6 4 3 3" xfId="38729"/>
    <cellStyle name="Normal 7 6 4 4" xfId="17155"/>
    <cellStyle name="Normal 7 6 4 4 2" xfId="45891"/>
    <cellStyle name="Normal 7 6 4 5" xfId="31567"/>
    <cellStyle name="Normal 7 6 5" xfId="4466"/>
    <cellStyle name="Normal 7 6 5 2" xfId="11732"/>
    <cellStyle name="Normal 7 6 5 2 2" xfId="26110"/>
    <cellStyle name="Normal 7 6 5 2 2 2" xfId="54844"/>
    <cellStyle name="Normal 7 6 5 2 3" xfId="40520"/>
    <cellStyle name="Normal 7 6 5 3" xfId="18947"/>
    <cellStyle name="Normal 7 6 5 3 2" xfId="47682"/>
    <cellStyle name="Normal 7 6 5 4" xfId="33358"/>
    <cellStyle name="Normal 7 6 6" xfId="8139"/>
    <cellStyle name="Normal 7 6 6 2" xfId="22528"/>
    <cellStyle name="Normal 7 6 6 2 2" xfId="51263"/>
    <cellStyle name="Normal 7 6 6 3" xfId="36939"/>
    <cellStyle name="Normal 7 6 7" xfId="15365"/>
    <cellStyle name="Normal 7 6 7 2" xfId="44101"/>
    <cellStyle name="Normal 7 6 8" xfId="29777"/>
    <cellStyle name="Normal 7 7" xfId="946"/>
    <cellStyle name="Normal 7 7 2" xfId="1929"/>
    <cellStyle name="Normal 7 7 2 2" xfId="3721"/>
    <cellStyle name="Normal 7 7 2 2 2" xfId="7380"/>
    <cellStyle name="Normal 7 7 2 2 2 2" xfId="14640"/>
    <cellStyle name="Normal 7 7 2 2 2 2 2" xfId="29018"/>
    <cellStyle name="Normal 7 7 2 2 2 2 2 2" xfId="57752"/>
    <cellStyle name="Normal 7 7 2 2 2 2 3" xfId="43428"/>
    <cellStyle name="Normal 7 7 2 2 2 3" xfId="21855"/>
    <cellStyle name="Normal 7 7 2 2 2 3 2" xfId="50590"/>
    <cellStyle name="Normal 7 7 2 2 2 4" xfId="36266"/>
    <cellStyle name="Normal 7 7 2 2 3" xfId="11053"/>
    <cellStyle name="Normal 7 7 2 2 3 2" xfId="25436"/>
    <cellStyle name="Normal 7 7 2 2 3 2 2" xfId="54171"/>
    <cellStyle name="Normal 7 7 2 2 3 3" xfId="39847"/>
    <cellStyle name="Normal 7 7 2 2 4" xfId="18273"/>
    <cellStyle name="Normal 7 7 2 2 4 2" xfId="47009"/>
    <cellStyle name="Normal 7 7 2 2 5" xfId="32685"/>
    <cellStyle name="Normal 7 7 2 3" xfId="5590"/>
    <cellStyle name="Normal 7 7 2 3 2" xfId="12850"/>
    <cellStyle name="Normal 7 7 2 3 2 2" xfId="27228"/>
    <cellStyle name="Normal 7 7 2 3 2 2 2" xfId="55962"/>
    <cellStyle name="Normal 7 7 2 3 2 3" xfId="41638"/>
    <cellStyle name="Normal 7 7 2 3 3" xfId="20065"/>
    <cellStyle name="Normal 7 7 2 3 3 2" xfId="48800"/>
    <cellStyle name="Normal 7 7 2 3 4" xfId="34476"/>
    <cellStyle name="Normal 7 7 2 4" xfId="9263"/>
    <cellStyle name="Normal 7 7 2 4 2" xfId="23646"/>
    <cellStyle name="Normal 7 7 2 4 2 2" xfId="52381"/>
    <cellStyle name="Normal 7 7 2 4 3" xfId="38057"/>
    <cellStyle name="Normal 7 7 2 5" xfId="16483"/>
    <cellStyle name="Normal 7 7 2 5 2" xfId="45219"/>
    <cellStyle name="Normal 7 7 2 6" xfId="30895"/>
    <cellStyle name="Normal 7 7 3" xfId="2825"/>
    <cellStyle name="Normal 7 7 3 2" xfId="6485"/>
    <cellStyle name="Normal 7 7 3 2 2" xfId="13745"/>
    <cellStyle name="Normal 7 7 3 2 2 2" xfId="28123"/>
    <cellStyle name="Normal 7 7 3 2 2 2 2" xfId="56857"/>
    <cellStyle name="Normal 7 7 3 2 2 3" xfId="42533"/>
    <cellStyle name="Normal 7 7 3 2 3" xfId="20960"/>
    <cellStyle name="Normal 7 7 3 2 3 2" xfId="49695"/>
    <cellStyle name="Normal 7 7 3 2 4" xfId="35371"/>
    <cellStyle name="Normal 7 7 3 3" xfId="10158"/>
    <cellStyle name="Normal 7 7 3 3 2" xfId="24541"/>
    <cellStyle name="Normal 7 7 3 3 2 2" xfId="53276"/>
    <cellStyle name="Normal 7 7 3 3 3" xfId="38952"/>
    <cellStyle name="Normal 7 7 3 4" xfId="17378"/>
    <cellStyle name="Normal 7 7 3 4 2" xfId="46114"/>
    <cellStyle name="Normal 7 7 3 5" xfId="31790"/>
    <cellStyle name="Normal 7 7 4" xfId="4690"/>
    <cellStyle name="Normal 7 7 4 2" xfId="11955"/>
    <cellStyle name="Normal 7 7 4 2 2" xfId="26333"/>
    <cellStyle name="Normal 7 7 4 2 2 2" xfId="55067"/>
    <cellStyle name="Normal 7 7 4 2 3" xfId="40743"/>
    <cellStyle name="Normal 7 7 4 3" xfId="19170"/>
    <cellStyle name="Normal 7 7 4 3 2" xfId="47905"/>
    <cellStyle name="Normal 7 7 4 4" xfId="33581"/>
    <cellStyle name="Normal 7 7 5" xfId="8362"/>
    <cellStyle name="Normal 7 7 5 2" xfId="22751"/>
    <cellStyle name="Normal 7 7 5 2 2" xfId="51486"/>
    <cellStyle name="Normal 7 7 5 3" xfId="37162"/>
    <cellStyle name="Normal 7 7 6" xfId="15588"/>
    <cellStyle name="Normal 7 7 6 2" xfId="44324"/>
    <cellStyle name="Normal 7 7 7" xfId="30000"/>
    <cellStyle name="Normal 7 8" xfId="1446"/>
    <cellStyle name="Normal 7 8 2" xfId="3274"/>
    <cellStyle name="Normal 7 8 2 2" xfId="6933"/>
    <cellStyle name="Normal 7 8 2 2 2" xfId="14193"/>
    <cellStyle name="Normal 7 8 2 2 2 2" xfId="28571"/>
    <cellStyle name="Normal 7 8 2 2 2 2 2" xfId="57305"/>
    <cellStyle name="Normal 7 8 2 2 2 3" xfId="42981"/>
    <cellStyle name="Normal 7 8 2 2 3" xfId="21408"/>
    <cellStyle name="Normal 7 8 2 2 3 2" xfId="50143"/>
    <cellStyle name="Normal 7 8 2 2 4" xfId="35819"/>
    <cellStyle name="Normal 7 8 2 3" xfId="10606"/>
    <cellStyle name="Normal 7 8 2 3 2" xfId="24989"/>
    <cellStyle name="Normal 7 8 2 3 2 2" xfId="53724"/>
    <cellStyle name="Normal 7 8 2 3 3" xfId="39400"/>
    <cellStyle name="Normal 7 8 2 4" xfId="17826"/>
    <cellStyle name="Normal 7 8 2 4 2" xfId="46562"/>
    <cellStyle name="Normal 7 8 2 5" xfId="32238"/>
    <cellStyle name="Normal 7 8 3" xfId="5141"/>
    <cellStyle name="Normal 7 8 3 2" xfId="12403"/>
    <cellStyle name="Normal 7 8 3 2 2" xfId="26781"/>
    <cellStyle name="Normal 7 8 3 2 2 2" xfId="55515"/>
    <cellStyle name="Normal 7 8 3 2 3" xfId="41191"/>
    <cellStyle name="Normal 7 8 3 3" xfId="19618"/>
    <cellStyle name="Normal 7 8 3 3 2" xfId="48353"/>
    <cellStyle name="Normal 7 8 3 4" xfId="34029"/>
    <cellStyle name="Normal 7 8 4" xfId="8813"/>
    <cellStyle name="Normal 7 8 4 2" xfId="23199"/>
    <cellStyle name="Normal 7 8 4 2 2" xfId="51934"/>
    <cellStyle name="Normal 7 8 4 3" xfId="37610"/>
    <cellStyle name="Normal 7 8 5" xfId="16036"/>
    <cellStyle name="Normal 7 8 5 2" xfId="44772"/>
    <cellStyle name="Normal 7 8 6" xfId="30448"/>
    <cellStyle name="Normal 7 9" xfId="2378"/>
    <cellStyle name="Normal 7 9 2" xfId="6038"/>
    <cellStyle name="Normal 7 9 2 2" xfId="13298"/>
    <cellStyle name="Normal 7 9 2 2 2" xfId="27676"/>
    <cellStyle name="Normal 7 9 2 2 2 2" xfId="56410"/>
    <cellStyle name="Normal 7 9 2 2 3" xfId="42086"/>
    <cellStyle name="Normal 7 9 2 3" xfId="20513"/>
    <cellStyle name="Normal 7 9 2 3 2" xfId="49248"/>
    <cellStyle name="Normal 7 9 2 4" xfId="34924"/>
    <cellStyle name="Normal 7 9 3" xfId="9711"/>
    <cellStyle name="Normal 7 9 3 2" xfId="24094"/>
    <cellStyle name="Normal 7 9 3 2 2" xfId="52829"/>
    <cellStyle name="Normal 7 9 3 3" xfId="38505"/>
    <cellStyle name="Normal 7 9 4" xfId="16931"/>
    <cellStyle name="Normal 7 9 4 2" xfId="45667"/>
    <cellStyle name="Normal 7 9 5" xfId="31343"/>
    <cellStyle name="Normal 8" xfId="193"/>
    <cellStyle name="Normal 8 2" xfId="295"/>
    <cellStyle name="Normal 9" xfId="192"/>
    <cellStyle name="Normal 9 10" xfId="7901"/>
    <cellStyle name="Normal 9 10 2" xfId="22311"/>
    <cellStyle name="Normal 9 10 2 2" xfId="51046"/>
    <cellStyle name="Normal 9 10 3" xfId="36722"/>
    <cellStyle name="Normal 9 11" xfId="15148"/>
    <cellStyle name="Normal 9 11 2" xfId="43884"/>
    <cellStyle name="Normal 9 12" xfId="29560"/>
    <cellStyle name="Normal 9 2" xfId="354"/>
    <cellStyle name="Normal 9 2 10" xfId="15176"/>
    <cellStyle name="Normal 9 2 10 2" xfId="43912"/>
    <cellStyle name="Normal 9 2 11" xfId="29588"/>
    <cellStyle name="Normal 9 2 2" xfId="454"/>
    <cellStyle name="Normal 9 2 2 10" xfId="29644"/>
    <cellStyle name="Normal 9 2 2 2" xfId="654"/>
    <cellStyle name="Normal 9 2 2 2 2" xfId="926"/>
    <cellStyle name="Normal 9 2 2 2 2 2" xfId="1373"/>
    <cellStyle name="Normal 9 2 2 2 2 2 2" xfId="2356"/>
    <cellStyle name="Normal 9 2 2 2 2 2 2 2" xfId="4148"/>
    <cellStyle name="Normal 9 2 2 2 2 2 2 2 2" xfId="7807"/>
    <cellStyle name="Normal 9 2 2 2 2 2 2 2 2 2" xfId="15067"/>
    <cellStyle name="Normal 9 2 2 2 2 2 2 2 2 2 2" xfId="29445"/>
    <cellStyle name="Normal 9 2 2 2 2 2 2 2 2 2 2 2" xfId="58179"/>
    <cellStyle name="Normal 9 2 2 2 2 2 2 2 2 2 3" xfId="43855"/>
    <cellStyle name="Normal 9 2 2 2 2 2 2 2 2 3" xfId="22282"/>
    <cellStyle name="Normal 9 2 2 2 2 2 2 2 2 3 2" xfId="51017"/>
    <cellStyle name="Normal 9 2 2 2 2 2 2 2 2 4" xfId="36693"/>
    <cellStyle name="Normal 9 2 2 2 2 2 2 2 3" xfId="11480"/>
    <cellStyle name="Normal 9 2 2 2 2 2 2 2 3 2" xfId="25863"/>
    <cellStyle name="Normal 9 2 2 2 2 2 2 2 3 2 2" xfId="54598"/>
    <cellStyle name="Normal 9 2 2 2 2 2 2 2 3 3" xfId="40274"/>
    <cellStyle name="Normal 9 2 2 2 2 2 2 2 4" xfId="18700"/>
    <cellStyle name="Normal 9 2 2 2 2 2 2 2 4 2" xfId="47436"/>
    <cellStyle name="Normal 9 2 2 2 2 2 2 2 5" xfId="33112"/>
    <cellStyle name="Normal 9 2 2 2 2 2 2 3" xfId="6017"/>
    <cellStyle name="Normal 9 2 2 2 2 2 2 3 2" xfId="13277"/>
    <cellStyle name="Normal 9 2 2 2 2 2 2 3 2 2" xfId="27655"/>
    <cellStyle name="Normal 9 2 2 2 2 2 2 3 2 2 2" xfId="56389"/>
    <cellStyle name="Normal 9 2 2 2 2 2 2 3 2 3" xfId="42065"/>
    <cellStyle name="Normal 9 2 2 2 2 2 2 3 3" xfId="20492"/>
    <cellStyle name="Normal 9 2 2 2 2 2 2 3 3 2" xfId="49227"/>
    <cellStyle name="Normal 9 2 2 2 2 2 2 3 4" xfId="34903"/>
    <cellStyle name="Normal 9 2 2 2 2 2 2 4" xfId="9690"/>
    <cellStyle name="Normal 9 2 2 2 2 2 2 4 2" xfId="24073"/>
    <cellStyle name="Normal 9 2 2 2 2 2 2 4 2 2" xfId="52808"/>
    <cellStyle name="Normal 9 2 2 2 2 2 2 4 3" xfId="38484"/>
    <cellStyle name="Normal 9 2 2 2 2 2 2 5" xfId="16910"/>
    <cellStyle name="Normal 9 2 2 2 2 2 2 5 2" xfId="45646"/>
    <cellStyle name="Normal 9 2 2 2 2 2 2 6" xfId="31322"/>
    <cellStyle name="Normal 9 2 2 2 2 2 3" xfId="3252"/>
    <cellStyle name="Normal 9 2 2 2 2 2 3 2" xfId="6912"/>
    <cellStyle name="Normal 9 2 2 2 2 2 3 2 2" xfId="14172"/>
    <cellStyle name="Normal 9 2 2 2 2 2 3 2 2 2" xfId="28550"/>
    <cellStyle name="Normal 9 2 2 2 2 2 3 2 2 2 2" xfId="57284"/>
    <cellStyle name="Normal 9 2 2 2 2 2 3 2 2 3" xfId="42960"/>
    <cellStyle name="Normal 9 2 2 2 2 2 3 2 3" xfId="21387"/>
    <cellStyle name="Normal 9 2 2 2 2 2 3 2 3 2" xfId="50122"/>
    <cellStyle name="Normal 9 2 2 2 2 2 3 2 4" xfId="35798"/>
    <cellStyle name="Normal 9 2 2 2 2 2 3 3" xfId="10585"/>
    <cellStyle name="Normal 9 2 2 2 2 2 3 3 2" xfId="24968"/>
    <cellStyle name="Normal 9 2 2 2 2 2 3 3 2 2" xfId="53703"/>
    <cellStyle name="Normal 9 2 2 2 2 2 3 3 3" xfId="39379"/>
    <cellStyle name="Normal 9 2 2 2 2 2 3 4" xfId="17805"/>
    <cellStyle name="Normal 9 2 2 2 2 2 3 4 2" xfId="46541"/>
    <cellStyle name="Normal 9 2 2 2 2 2 3 5" xfId="32217"/>
    <cellStyle name="Normal 9 2 2 2 2 2 4" xfId="5117"/>
    <cellStyle name="Normal 9 2 2 2 2 2 4 2" xfId="12382"/>
    <cellStyle name="Normal 9 2 2 2 2 2 4 2 2" xfId="26760"/>
    <cellStyle name="Normal 9 2 2 2 2 2 4 2 2 2" xfId="55494"/>
    <cellStyle name="Normal 9 2 2 2 2 2 4 2 3" xfId="41170"/>
    <cellStyle name="Normal 9 2 2 2 2 2 4 3" xfId="19597"/>
    <cellStyle name="Normal 9 2 2 2 2 2 4 3 2" xfId="48332"/>
    <cellStyle name="Normal 9 2 2 2 2 2 4 4" xfId="34008"/>
    <cellStyle name="Normal 9 2 2 2 2 2 5" xfId="8789"/>
    <cellStyle name="Normal 9 2 2 2 2 2 5 2" xfId="23178"/>
    <cellStyle name="Normal 9 2 2 2 2 2 5 2 2" xfId="51913"/>
    <cellStyle name="Normal 9 2 2 2 2 2 5 3" xfId="37589"/>
    <cellStyle name="Normal 9 2 2 2 2 2 6" xfId="16015"/>
    <cellStyle name="Normal 9 2 2 2 2 2 6 2" xfId="44751"/>
    <cellStyle name="Normal 9 2 2 2 2 2 7" xfId="30427"/>
    <cellStyle name="Normal 9 2 2 2 2 3" xfId="1909"/>
    <cellStyle name="Normal 9 2 2 2 2 3 2" xfId="3701"/>
    <cellStyle name="Normal 9 2 2 2 2 3 2 2" xfId="7360"/>
    <cellStyle name="Normal 9 2 2 2 2 3 2 2 2" xfId="14620"/>
    <cellStyle name="Normal 9 2 2 2 2 3 2 2 2 2" xfId="28998"/>
    <cellStyle name="Normal 9 2 2 2 2 3 2 2 2 2 2" xfId="57732"/>
    <cellStyle name="Normal 9 2 2 2 2 3 2 2 2 3" xfId="43408"/>
    <cellStyle name="Normal 9 2 2 2 2 3 2 2 3" xfId="21835"/>
    <cellStyle name="Normal 9 2 2 2 2 3 2 2 3 2" xfId="50570"/>
    <cellStyle name="Normal 9 2 2 2 2 3 2 2 4" xfId="36246"/>
    <cellStyle name="Normal 9 2 2 2 2 3 2 3" xfId="11033"/>
    <cellStyle name="Normal 9 2 2 2 2 3 2 3 2" xfId="25416"/>
    <cellStyle name="Normal 9 2 2 2 2 3 2 3 2 2" xfId="54151"/>
    <cellStyle name="Normal 9 2 2 2 2 3 2 3 3" xfId="39827"/>
    <cellStyle name="Normal 9 2 2 2 2 3 2 4" xfId="18253"/>
    <cellStyle name="Normal 9 2 2 2 2 3 2 4 2" xfId="46989"/>
    <cellStyle name="Normal 9 2 2 2 2 3 2 5" xfId="32665"/>
    <cellStyle name="Normal 9 2 2 2 2 3 3" xfId="5570"/>
    <cellStyle name="Normal 9 2 2 2 2 3 3 2" xfId="12830"/>
    <cellStyle name="Normal 9 2 2 2 2 3 3 2 2" xfId="27208"/>
    <cellStyle name="Normal 9 2 2 2 2 3 3 2 2 2" xfId="55942"/>
    <cellStyle name="Normal 9 2 2 2 2 3 3 2 3" xfId="41618"/>
    <cellStyle name="Normal 9 2 2 2 2 3 3 3" xfId="20045"/>
    <cellStyle name="Normal 9 2 2 2 2 3 3 3 2" xfId="48780"/>
    <cellStyle name="Normal 9 2 2 2 2 3 3 4" xfId="34456"/>
    <cellStyle name="Normal 9 2 2 2 2 3 4" xfId="9243"/>
    <cellStyle name="Normal 9 2 2 2 2 3 4 2" xfId="23626"/>
    <cellStyle name="Normal 9 2 2 2 2 3 4 2 2" xfId="52361"/>
    <cellStyle name="Normal 9 2 2 2 2 3 4 3" xfId="38037"/>
    <cellStyle name="Normal 9 2 2 2 2 3 5" xfId="16463"/>
    <cellStyle name="Normal 9 2 2 2 2 3 5 2" xfId="45199"/>
    <cellStyle name="Normal 9 2 2 2 2 3 6" xfId="30875"/>
    <cellStyle name="Normal 9 2 2 2 2 4" xfId="2805"/>
    <cellStyle name="Normal 9 2 2 2 2 4 2" xfId="6465"/>
    <cellStyle name="Normal 9 2 2 2 2 4 2 2" xfId="13725"/>
    <cellStyle name="Normal 9 2 2 2 2 4 2 2 2" xfId="28103"/>
    <cellStyle name="Normal 9 2 2 2 2 4 2 2 2 2" xfId="56837"/>
    <cellStyle name="Normal 9 2 2 2 2 4 2 2 3" xfId="42513"/>
    <cellStyle name="Normal 9 2 2 2 2 4 2 3" xfId="20940"/>
    <cellStyle name="Normal 9 2 2 2 2 4 2 3 2" xfId="49675"/>
    <cellStyle name="Normal 9 2 2 2 2 4 2 4" xfId="35351"/>
    <cellStyle name="Normal 9 2 2 2 2 4 3" xfId="10138"/>
    <cellStyle name="Normal 9 2 2 2 2 4 3 2" xfId="24521"/>
    <cellStyle name="Normal 9 2 2 2 2 4 3 2 2" xfId="53256"/>
    <cellStyle name="Normal 9 2 2 2 2 4 3 3" xfId="38932"/>
    <cellStyle name="Normal 9 2 2 2 2 4 4" xfId="17358"/>
    <cellStyle name="Normal 9 2 2 2 2 4 4 2" xfId="46094"/>
    <cellStyle name="Normal 9 2 2 2 2 4 5" xfId="31770"/>
    <cellStyle name="Normal 9 2 2 2 2 5" xfId="4670"/>
    <cellStyle name="Normal 9 2 2 2 2 5 2" xfId="11935"/>
    <cellStyle name="Normal 9 2 2 2 2 5 2 2" xfId="26313"/>
    <cellStyle name="Normal 9 2 2 2 2 5 2 2 2" xfId="55047"/>
    <cellStyle name="Normal 9 2 2 2 2 5 2 3" xfId="40723"/>
    <cellStyle name="Normal 9 2 2 2 2 5 3" xfId="19150"/>
    <cellStyle name="Normal 9 2 2 2 2 5 3 2" xfId="47885"/>
    <cellStyle name="Normal 9 2 2 2 2 5 4" xfId="33561"/>
    <cellStyle name="Normal 9 2 2 2 2 6" xfId="8342"/>
    <cellStyle name="Normal 9 2 2 2 2 6 2" xfId="22731"/>
    <cellStyle name="Normal 9 2 2 2 2 6 2 2" xfId="51466"/>
    <cellStyle name="Normal 9 2 2 2 2 6 3" xfId="37142"/>
    <cellStyle name="Normal 9 2 2 2 2 7" xfId="15568"/>
    <cellStyle name="Normal 9 2 2 2 2 7 2" xfId="44304"/>
    <cellStyle name="Normal 9 2 2 2 2 8" xfId="29980"/>
    <cellStyle name="Normal 9 2 2 2 3" xfId="1149"/>
    <cellStyle name="Normal 9 2 2 2 3 2" xfId="2132"/>
    <cellStyle name="Normal 9 2 2 2 3 2 2" xfId="3924"/>
    <cellStyle name="Normal 9 2 2 2 3 2 2 2" xfId="7583"/>
    <cellStyle name="Normal 9 2 2 2 3 2 2 2 2" xfId="14843"/>
    <cellStyle name="Normal 9 2 2 2 3 2 2 2 2 2" xfId="29221"/>
    <cellStyle name="Normal 9 2 2 2 3 2 2 2 2 2 2" xfId="57955"/>
    <cellStyle name="Normal 9 2 2 2 3 2 2 2 2 3" xfId="43631"/>
    <cellStyle name="Normal 9 2 2 2 3 2 2 2 3" xfId="22058"/>
    <cellStyle name="Normal 9 2 2 2 3 2 2 2 3 2" xfId="50793"/>
    <cellStyle name="Normal 9 2 2 2 3 2 2 2 4" xfId="36469"/>
    <cellStyle name="Normal 9 2 2 2 3 2 2 3" xfId="11256"/>
    <cellStyle name="Normal 9 2 2 2 3 2 2 3 2" xfId="25639"/>
    <cellStyle name="Normal 9 2 2 2 3 2 2 3 2 2" xfId="54374"/>
    <cellStyle name="Normal 9 2 2 2 3 2 2 3 3" xfId="40050"/>
    <cellStyle name="Normal 9 2 2 2 3 2 2 4" xfId="18476"/>
    <cellStyle name="Normal 9 2 2 2 3 2 2 4 2" xfId="47212"/>
    <cellStyle name="Normal 9 2 2 2 3 2 2 5" xfId="32888"/>
    <cellStyle name="Normal 9 2 2 2 3 2 3" xfId="5793"/>
    <cellStyle name="Normal 9 2 2 2 3 2 3 2" xfId="13053"/>
    <cellStyle name="Normal 9 2 2 2 3 2 3 2 2" xfId="27431"/>
    <cellStyle name="Normal 9 2 2 2 3 2 3 2 2 2" xfId="56165"/>
    <cellStyle name="Normal 9 2 2 2 3 2 3 2 3" xfId="41841"/>
    <cellStyle name="Normal 9 2 2 2 3 2 3 3" xfId="20268"/>
    <cellStyle name="Normal 9 2 2 2 3 2 3 3 2" xfId="49003"/>
    <cellStyle name="Normal 9 2 2 2 3 2 3 4" xfId="34679"/>
    <cellStyle name="Normal 9 2 2 2 3 2 4" xfId="9466"/>
    <cellStyle name="Normal 9 2 2 2 3 2 4 2" xfId="23849"/>
    <cellStyle name="Normal 9 2 2 2 3 2 4 2 2" xfId="52584"/>
    <cellStyle name="Normal 9 2 2 2 3 2 4 3" xfId="38260"/>
    <cellStyle name="Normal 9 2 2 2 3 2 5" xfId="16686"/>
    <cellStyle name="Normal 9 2 2 2 3 2 5 2" xfId="45422"/>
    <cellStyle name="Normal 9 2 2 2 3 2 6" xfId="31098"/>
    <cellStyle name="Normal 9 2 2 2 3 3" xfId="3028"/>
    <cellStyle name="Normal 9 2 2 2 3 3 2" xfId="6688"/>
    <cellStyle name="Normal 9 2 2 2 3 3 2 2" xfId="13948"/>
    <cellStyle name="Normal 9 2 2 2 3 3 2 2 2" xfId="28326"/>
    <cellStyle name="Normal 9 2 2 2 3 3 2 2 2 2" xfId="57060"/>
    <cellStyle name="Normal 9 2 2 2 3 3 2 2 3" xfId="42736"/>
    <cellStyle name="Normal 9 2 2 2 3 3 2 3" xfId="21163"/>
    <cellStyle name="Normal 9 2 2 2 3 3 2 3 2" xfId="49898"/>
    <cellStyle name="Normal 9 2 2 2 3 3 2 4" xfId="35574"/>
    <cellStyle name="Normal 9 2 2 2 3 3 3" xfId="10361"/>
    <cellStyle name="Normal 9 2 2 2 3 3 3 2" xfId="24744"/>
    <cellStyle name="Normal 9 2 2 2 3 3 3 2 2" xfId="53479"/>
    <cellStyle name="Normal 9 2 2 2 3 3 3 3" xfId="39155"/>
    <cellStyle name="Normal 9 2 2 2 3 3 4" xfId="17581"/>
    <cellStyle name="Normal 9 2 2 2 3 3 4 2" xfId="46317"/>
    <cellStyle name="Normal 9 2 2 2 3 3 5" xfId="31993"/>
    <cellStyle name="Normal 9 2 2 2 3 4" xfId="4893"/>
    <cellStyle name="Normal 9 2 2 2 3 4 2" xfId="12158"/>
    <cellStyle name="Normal 9 2 2 2 3 4 2 2" xfId="26536"/>
    <cellStyle name="Normal 9 2 2 2 3 4 2 2 2" xfId="55270"/>
    <cellStyle name="Normal 9 2 2 2 3 4 2 3" xfId="40946"/>
    <cellStyle name="Normal 9 2 2 2 3 4 3" xfId="19373"/>
    <cellStyle name="Normal 9 2 2 2 3 4 3 2" xfId="48108"/>
    <cellStyle name="Normal 9 2 2 2 3 4 4" xfId="33784"/>
    <cellStyle name="Normal 9 2 2 2 3 5" xfId="8565"/>
    <cellStyle name="Normal 9 2 2 2 3 5 2" xfId="22954"/>
    <cellStyle name="Normal 9 2 2 2 3 5 2 2" xfId="51689"/>
    <cellStyle name="Normal 9 2 2 2 3 5 3" xfId="37365"/>
    <cellStyle name="Normal 9 2 2 2 3 6" xfId="15791"/>
    <cellStyle name="Normal 9 2 2 2 3 6 2" xfId="44527"/>
    <cellStyle name="Normal 9 2 2 2 3 7" xfId="30203"/>
    <cellStyle name="Normal 9 2 2 2 4" xfId="1681"/>
    <cellStyle name="Normal 9 2 2 2 4 2" xfId="3477"/>
    <cellStyle name="Normal 9 2 2 2 4 2 2" xfId="7136"/>
    <cellStyle name="Normal 9 2 2 2 4 2 2 2" xfId="14396"/>
    <cellStyle name="Normal 9 2 2 2 4 2 2 2 2" xfId="28774"/>
    <cellStyle name="Normal 9 2 2 2 4 2 2 2 2 2" xfId="57508"/>
    <cellStyle name="Normal 9 2 2 2 4 2 2 2 3" xfId="43184"/>
    <cellStyle name="Normal 9 2 2 2 4 2 2 3" xfId="21611"/>
    <cellStyle name="Normal 9 2 2 2 4 2 2 3 2" xfId="50346"/>
    <cellStyle name="Normal 9 2 2 2 4 2 2 4" xfId="36022"/>
    <cellStyle name="Normal 9 2 2 2 4 2 3" xfId="10809"/>
    <cellStyle name="Normal 9 2 2 2 4 2 3 2" xfId="25192"/>
    <cellStyle name="Normal 9 2 2 2 4 2 3 2 2" xfId="53927"/>
    <cellStyle name="Normal 9 2 2 2 4 2 3 3" xfId="39603"/>
    <cellStyle name="Normal 9 2 2 2 4 2 4" xfId="18029"/>
    <cellStyle name="Normal 9 2 2 2 4 2 4 2" xfId="46765"/>
    <cellStyle name="Normal 9 2 2 2 4 2 5" xfId="32441"/>
    <cellStyle name="Normal 9 2 2 2 4 3" xfId="5346"/>
    <cellStyle name="Normal 9 2 2 2 4 3 2" xfId="12606"/>
    <cellStyle name="Normal 9 2 2 2 4 3 2 2" xfId="26984"/>
    <cellStyle name="Normal 9 2 2 2 4 3 2 2 2" xfId="55718"/>
    <cellStyle name="Normal 9 2 2 2 4 3 2 3" xfId="41394"/>
    <cellStyle name="Normal 9 2 2 2 4 3 3" xfId="19821"/>
    <cellStyle name="Normal 9 2 2 2 4 3 3 2" xfId="48556"/>
    <cellStyle name="Normal 9 2 2 2 4 3 4" xfId="34232"/>
    <cellStyle name="Normal 9 2 2 2 4 4" xfId="9019"/>
    <cellStyle name="Normal 9 2 2 2 4 4 2" xfId="23402"/>
    <cellStyle name="Normal 9 2 2 2 4 4 2 2" xfId="52137"/>
    <cellStyle name="Normal 9 2 2 2 4 4 3" xfId="37813"/>
    <cellStyle name="Normal 9 2 2 2 4 5" xfId="16239"/>
    <cellStyle name="Normal 9 2 2 2 4 5 2" xfId="44975"/>
    <cellStyle name="Normal 9 2 2 2 4 6" xfId="30651"/>
    <cellStyle name="Normal 9 2 2 2 5" xfId="2581"/>
    <cellStyle name="Normal 9 2 2 2 5 2" xfId="6241"/>
    <cellStyle name="Normal 9 2 2 2 5 2 2" xfId="13501"/>
    <cellStyle name="Normal 9 2 2 2 5 2 2 2" xfId="27879"/>
    <cellStyle name="Normal 9 2 2 2 5 2 2 2 2" xfId="56613"/>
    <cellStyle name="Normal 9 2 2 2 5 2 2 3" xfId="42289"/>
    <cellStyle name="Normal 9 2 2 2 5 2 3" xfId="20716"/>
    <cellStyle name="Normal 9 2 2 2 5 2 3 2" xfId="49451"/>
    <cellStyle name="Normal 9 2 2 2 5 2 4" xfId="35127"/>
    <cellStyle name="Normal 9 2 2 2 5 3" xfId="9914"/>
    <cellStyle name="Normal 9 2 2 2 5 3 2" xfId="24297"/>
    <cellStyle name="Normal 9 2 2 2 5 3 2 2" xfId="53032"/>
    <cellStyle name="Normal 9 2 2 2 5 3 3" xfId="38708"/>
    <cellStyle name="Normal 9 2 2 2 5 4" xfId="17134"/>
    <cellStyle name="Normal 9 2 2 2 5 4 2" xfId="45870"/>
    <cellStyle name="Normal 9 2 2 2 5 5" xfId="31546"/>
    <cellStyle name="Normal 9 2 2 2 6" xfId="4444"/>
    <cellStyle name="Normal 9 2 2 2 6 2" xfId="11711"/>
    <cellStyle name="Normal 9 2 2 2 6 2 2" xfId="26089"/>
    <cellStyle name="Normal 9 2 2 2 6 2 2 2" xfId="54823"/>
    <cellStyle name="Normal 9 2 2 2 6 2 3" xfId="40499"/>
    <cellStyle name="Normal 9 2 2 2 6 3" xfId="18926"/>
    <cellStyle name="Normal 9 2 2 2 6 3 2" xfId="47661"/>
    <cellStyle name="Normal 9 2 2 2 6 4" xfId="33337"/>
    <cellStyle name="Normal 9 2 2 2 7" xfId="8115"/>
    <cellStyle name="Normal 9 2 2 2 7 2" xfId="22507"/>
    <cellStyle name="Normal 9 2 2 2 7 2 2" xfId="51242"/>
    <cellStyle name="Normal 9 2 2 2 7 3" xfId="36918"/>
    <cellStyle name="Normal 9 2 2 2 8" xfId="15344"/>
    <cellStyle name="Normal 9 2 2 2 8 2" xfId="44080"/>
    <cellStyle name="Normal 9 2 2 2 9" xfId="29756"/>
    <cellStyle name="Normal 9 2 2 3" xfId="812"/>
    <cellStyle name="Normal 9 2 2 3 2" xfId="1261"/>
    <cellStyle name="Normal 9 2 2 3 2 2" xfId="2244"/>
    <cellStyle name="Normal 9 2 2 3 2 2 2" xfId="4036"/>
    <cellStyle name="Normal 9 2 2 3 2 2 2 2" xfId="7695"/>
    <cellStyle name="Normal 9 2 2 3 2 2 2 2 2" xfId="14955"/>
    <cellStyle name="Normal 9 2 2 3 2 2 2 2 2 2" xfId="29333"/>
    <cellStyle name="Normal 9 2 2 3 2 2 2 2 2 2 2" xfId="58067"/>
    <cellStyle name="Normal 9 2 2 3 2 2 2 2 2 3" xfId="43743"/>
    <cellStyle name="Normal 9 2 2 3 2 2 2 2 3" xfId="22170"/>
    <cellStyle name="Normal 9 2 2 3 2 2 2 2 3 2" xfId="50905"/>
    <cellStyle name="Normal 9 2 2 3 2 2 2 2 4" xfId="36581"/>
    <cellStyle name="Normal 9 2 2 3 2 2 2 3" xfId="11368"/>
    <cellStyle name="Normal 9 2 2 3 2 2 2 3 2" xfId="25751"/>
    <cellStyle name="Normal 9 2 2 3 2 2 2 3 2 2" xfId="54486"/>
    <cellStyle name="Normal 9 2 2 3 2 2 2 3 3" xfId="40162"/>
    <cellStyle name="Normal 9 2 2 3 2 2 2 4" xfId="18588"/>
    <cellStyle name="Normal 9 2 2 3 2 2 2 4 2" xfId="47324"/>
    <cellStyle name="Normal 9 2 2 3 2 2 2 5" xfId="33000"/>
    <cellStyle name="Normal 9 2 2 3 2 2 3" xfId="5905"/>
    <cellStyle name="Normal 9 2 2 3 2 2 3 2" xfId="13165"/>
    <cellStyle name="Normal 9 2 2 3 2 2 3 2 2" xfId="27543"/>
    <cellStyle name="Normal 9 2 2 3 2 2 3 2 2 2" xfId="56277"/>
    <cellStyle name="Normal 9 2 2 3 2 2 3 2 3" xfId="41953"/>
    <cellStyle name="Normal 9 2 2 3 2 2 3 3" xfId="20380"/>
    <cellStyle name="Normal 9 2 2 3 2 2 3 3 2" xfId="49115"/>
    <cellStyle name="Normal 9 2 2 3 2 2 3 4" xfId="34791"/>
    <cellStyle name="Normal 9 2 2 3 2 2 4" xfId="9578"/>
    <cellStyle name="Normal 9 2 2 3 2 2 4 2" xfId="23961"/>
    <cellStyle name="Normal 9 2 2 3 2 2 4 2 2" xfId="52696"/>
    <cellStyle name="Normal 9 2 2 3 2 2 4 3" xfId="38372"/>
    <cellStyle name="Normal 9 2 2 3 2 2 5" xfId="16798"/>
    <cellStyle name="Normal 9 2 2 3 2 2 5 2" xfId="45534"/>
    <cellStyle name="Normal 9 2 2 3 2 2 6" xfId="31210"/>
    <cellStyle name="Normal 9 2 2 3 2 3" xfId="3140"/>
    <cellStyle name="Normal 9 2 2 3 2 3 2" xfId="6800"/>
    <cellStyle name="Normal 9 2 2 3 2 3 2 2" xfId="14060"/>
    <cellStyle name="Normal 9 2 2 3 2 3 2 2 2" xfId="28438"/>
    <cellStyle name="Normal 9 2 2 3 2 3 2 2 2 2" xfId="57172"/>
    <cellStyle name="Normal 9 2 2 3 2 3 2 2 3" xfId="42848"/>
    <cellStyle name="Normal 9 2 2 3 2 3 2 3" xfId="21275"/>
    <cellStyle name="Normal 9 2 2 3 2 3 2 3 2" xfId="50010"/>
    <cellStyle name="Normal 9 2 2 3 2 3 2 4" xfId="35686"/>
    <cellStyle name="Normal 9 2 2 3 2 3 3" xfId="10473"/>
    <cellStyle name="Normal 9 2 2 3 2 3 3 2" xfId="24856"/>
    <cellStyle name="Normal 9 2 2 3 2 3 3 2 2" xfId="53591"/>
    <cellStyle name="Normal 9 2 2 3 2 3 3 3" xfId="39267"/>
    <cellStyle name="Normal 9 2 2 3 2 3 4" xfId="17693"/>
    <cellStyle name="Normal 9 2 2 3 2 3 4 2" xfId="46429"/>
    <cellStyle name="Normal 9 2 2 3 2 3 5" xfId="32105"/>
    <cellStyle name="Normal 9 2 2 3 2 4" xfId="5005"/>
    <cellStyle name="Normal 9 2 2 3 2 4 2" xfId="12270"/>
    <cellStyle name="Normal 9 2 2 3 2 4 2 2" xfId="26648"/>
    <cellStyle name="Normal 9 2 2 3 2 4 2 2 2" xfId="55382"/>
    <cellStyle name="Normal 9 2 2 3 2 4 2 3" xfId="41058"/>
    <cellStyle name="Normal 9 2 2 3 2 4 3" xfId="19485"/>
    <cellStyle name="Normal 9 2 2 3 2 4 3 2" xfId="48220"/>
    <cellStyle name="Normal 9 2 2 3 2 4 4" xfId="33896"/>
    <cellStyle name="Normal 9 2 2 3 2 5" xfId="8677"/>
    <cellStyle name="Normal 9 2 2 3 2 5 2" xfId="23066"/>
    <cellStyle name="Normal 9 2 2 3 2 5 2 2" xfId="51801"/>
    <cellStyle name="Normal 9 2 2 3 2 5 3" xfId="37477"/>
    <cellStyle name="Normal 9 2 2 3 2 6" xfId="15903"/>
    <cellStyle name="Normal 9 2 2 3 2 6 2" xfId="44639"/>
    <cellStyle name="Normal 9 2 2 3 2 7" xfId="30315"/>
    <cellStyle name="Normal 9 2 2 3 3" xfId="1797"/>
    <cellStyle name="Normal 9 2 2 3 3 2" xfId="3589"/>
    <cellStyle name="Normal 9 2 2 3 3 2 2" xfId="7248"/>
    <cellStyle name="Normal 9 2 2 3 3 2 2 2" xfId="14508"/>
    <cellStyle name="Normal 9 2 2 3 3 2 2 2 2" xfId="28886"/>
    <cellStyle name="Normal 9 2 2 3 3 2 2 2 2 2" xfId="57620"/>
    <cellStyle name="Normal 9 2 2 3 3 2 2 2 3" xfId="43296"/>
    <cellStyle name="Normal 9 2 2 3 3 2 2 3" xfId="21723"/>
    <cellStyle name="Normal 9 2 2 3 3 2 2 3 2" xfId="50458"/>
    <cellStyle name="Normal 9 2 2 3 3 2 2 4" xfId="36134"/>
    <cellStyle name="Normal 9 2 2 3 3 2 3" xfId="10921"/>
    <cellStyle name="Normal 9 2 2 3 3 2 3 2" xfId="25304"/>
    <cellStyle name="Normal 9 2 2 3 3 2 3 2 2" xfId="54039"/>
    <cellStyle name="Normal 9 2 2 3 3 2 3 3" xfId="39715"/>
    <cellStyle name="Normal 9 2 2 3 3 2 4" xfId="18141"/>
    <cellStyle name="Normal 9 2 2 3 3 2 4 2" xfId="46877"/>
    <cellStyle name="Normal 9 2 2 3 3 2 5" xfId="32553"/>
    <cellStyle name="Normal 9 2 2 3 3 3" xfId="5458"/>
    <cellStyle name="Normal 9 2 2 3 3 3 2" xfId="12718"/>
    <cellStyle name="Normal 9 2 2 3 3 3 2 2" xfId="27096"/>
    <cellStyle name="Normal 9 2 2 3 3 3 2 2 2" xfId="55830"/>
    <cellStyle name="Normal 9 2 2 3 3 3 2 3" xfId="41506"/>
    <cellStyle name="Normal 9 2 2 3 3 3 3" xfId="19933"/>
    <cellStyle name="Normal 9 2 2 3 3 3 3 2" xfId="48668"/>
    <cellStyle name="Normal 9 2 2 3 3 3 4" xfId="34344"/>
    <cellStyle name="Normal 9 2 2 3 3 4" xfId="9131"/>
    <cellStyle name="Normal 9 2 2 3 3 4 2" xfId="23514"/>
    <cellStyle name="Normal 9 2 2 3 3 4 2 2" xfId="52249"/>
    <cellStyle name="Normal 9 2 2 3 3 4 3" xfId="37925"/>
    <cellStyle name="Normal 9 2 2 3 3 5" xfId="16351"/>
    <cellStyle name="Normal 9 2 2 3 3 5 2" xfId="45087"/>
    <cellStyle name="Normal 9 2 2 3 3 6" xfId="30763"/>
    <cellStyle name="Normal 9 2 2 3 4" xfId="2693"/>
    <cellStyle name="Normal 9 2 2 3 4 2" xfId="6353"/>
    <cellStyle name="Normal 9 2 2 3 4 2 2" xfId="13613"/>
    <cellStyle name="Normal 9 2 2 3 4 2 2 2" xfId="27991"/>
    <cellStyle name="Normal 9 2 2 3 4 2 2 2 2" xfId="56725"/>
    <cellStyle name="Normal 9 2 2 3 4 2 2 3" xfId="42401"/>
    <cellStyle name="Normal 9 2 2 3 4 2 3" xfId="20828"/>
    <cellStyle name="Normal 9 2 2 3 4 2 3 2" xfId="49563"/>
    <cellStyle name="Normal 9 2 2 3 4 2 4" xfId="35239"/>
    <cellStyle name="Normal 9 2 2 3 4 3" xfId="10026"/>
    <cellStyle name="Normal 9 2 2 3 4 3 2" xfId="24409"/>
    <cellStyle name="Normal 9 2 2 3 4 3 2 2" xfId="53144"/>
    <cellStyle name="Normal 9 2 2 3 4 3 3" xfId="38820"/>
    <cellStyle name="Normal 9 2 2 3 4 4" xfId="17246"/>
    <cellStyle name="Normal 9 2 2 3 4 4 2" xfId="45982"/>
    <cellStyle name="Normal 9 2 2 3 4 5" xfId="31658"/>
    <cellStyle name="Normal 9 2 2 3 5" xfId="4557"/>
    <cellStyle name="Normal 9 2 2 3 5 2" xfId="11823"/>
    <cellStyle name="Normal 9 2 2 3 5 2 2" xfId="26201"/>
    <cellStyle name="Normal 9 2 2 3 5 2 2 2" xfId="54935"/>
    <cellStyle name="Normal 9 2 2 3 5 2 3" xfId="40611"/>
    <cellStyle name="Normal 9 2 2 3 5 3" xfId="19038"/>
    <cellStyle name="Normal 9 2 2 3 5 3 2" xfId="47773"/>
    <cellStyle name="Normal 9 2 2 3 5 4" xfId="33449"/>
    <cellStyle name="Normal 9 2 2 3 6" xfId="8230"/>
    <cellStyle name="Normal 9 2 2 3 6 2" xfId="22619"/>
    <cellStyle name="Normal 9 2 2 3 6 2 2" xfId="51354"/>
    <cellStyle name="Normal 9 2 2 3 6 3" xfId="37030"/>
    <cellStyle name="Normal 9 2 2 3 7" xfId="15456"/>
    <cellStyle name="Normal 9 2 2 3 7 2" xfId="44192"/>
    <cellStyle name="Normal 9 2 2 3 8" xfId="29868"/>
    <cellStyle name="Normal 9 2 2 4" xfId="1037"/>
    <cellStyle name="Normal 9 2 2 4 2" xfId="2020"/>
    <cellStyle name="Normal 9 2 2 4 2 2" xfId="3812"/>
    <cellStyle name="Normal 9 2 2 4 2 2 2" xfId="7471"/>
    <cellStyle name="Normal 9 2 2 4 2 2 2 2" xfId="14731"/>
    <cellStyle name="Normal 9 2 2 4 2 2 2 2 2" xfId="29109"/>
    <cellStyle name="Normal 9 2 2 4 2 2 2 2 2 2" xfId="57843"/>
    <cellStyle name="Normal 9 2 2 4 2 2 2 2 3" xfId="43519"/>
    <cellStyle name="Normal 9 2 2 4 2 2 2 3" xfId="21946"/>
    <cellStyle name="Normal 9 2 2 4 2 2 2 3 2" xfId="50681"/>
    <cellStyle name="Normal 9 2 2 4 2 2 2 4" xfId="36357"/>
    <cellStyle name="Normal 9 2 2 4 2 2 3" xfId="11144"/>
    <cellStyle name="Normal 9 2 2 4 2 2 3 2" xfId="25527"/>
    <cellStyle name="Normal 9 2 2 4 2 2 3 2 2" xfId="54262"/>
    <cellStyle name="Normal 9 2 2 4 2 2 3 3" xfId="39938"/>
    <cellStyle name="Normal 9 2 2 4 2 2 4" xfId="18364"/>
    <cellStyle name="Normal 9 2 2 4 2 2 4 2" xfId="47100"/>
    <cellStyle name="Normal 9 2 2 4 2 2 5" xfId="32776"/>
    <cellStyle name="Normal 9 2 2 4 2 3" xfId="5681"/>
    <cellStyle name="Normal 9 2 2 4 2 3 2" xfId="12941"/>
    <cellStyle name="Normal 9 2 2 4 2 3 2 2" xfId="27319"/>
    <cellStyle name="Normal 9 2 2 4 2 3 2 2 2" xfId="56053"/>
    <cellStyle name="Normal 9 2 2 4 2 3 2 3" xfId="41729"/>
    <cellStyle name="Normal 9 2 2 4 2 3 3" xfId="20156"/>
    <cellStyle name="Normal 9 2 2 4 2 3 3 2" xfId="48891"/>
    <cellStyle name="Normal 9 2 2 4 2 3 4" xfId="34567"/>
    <cellStyle name="Normal 9 2 2 4 2 4" xfId="9354"/>
    <cellStyle name="Normal 9 2 2 4 2 4 2" xfId="23737"/>
    <cellStyle name="Normal 9 2 2 4 2 4 2 2" xfId="52472"/>
    <cellStyle name="Normal 9 2 2 4 2 4 3" xfId="38148"/>
    <cellStyle name="Normal 9 2 2 4 2 5" xfId="16574"/>
    <cellStyle name="Normal 9 2 2 4 2 5 2" xfId="45310"/>
    <cellStyle name="Normal 9 2 2 4 2 6" xfId="30986"/>
    <cellStyle name="Normal 9 2 2 4 3" xfId="2916"/>
    <cellStyle name="Normal 9 2 2 4 3 2" xfId="6576"/>
    <cellStyle name="Normal 9 2 2 4 3 2 2" xfId="13836"/>
    <cellStyle name="Normal 9 2 2 4 3 2 2 2" xfId="28214"/>
    <cellStyle name="Normal 9 2 2 4 3 2 2 2 2" xfId="56948"/>
    <cellStyle name="Normal 9 2 2 4 3 2 2 3" xfId="42624"/>
    <cellStyle name="Normal 9 2 2 4 3 2 3" xfId="21051"/>
    <cellStyle name="Normal 9 2 2 4 3 2 3 2" xfId="49786"/>
    <cellStyle name="Normal 9 2 2 4 3 2 4" xfId="35462"/>
    <cellStyle name="Normal 9 2 2 4 3 3" xfId="10249"/>
    <cellStyle name="Normal 9 2 2 4 3 3 2" xfId="24632"/>
    <cellStyle name="Normal 9 2 2 4 3 3 2 2" xfId="53367"/>
    <cellStyle name="Normal 9 2 2 4 3 3 3" xfId="39043"/>
    <cellStyle name="Normal 9 2 2 4 3 4" xfId="17469"/>
    <cellStyle name="Normal 9 2 2 4 3 4 2" xfId="46205"/>
    <cellStyle name="Normal 9 2 2 4 3 5" xfId="31881"/>
    <cellStyle name="Normal 9 2 2 4 4" xfId="4781"/>
    <cellStyle name="Normal 9 2 2 4 4 2" xfId="12046"/>
    <cellStyle name="Normal 9 2 2 4 4 2 2" xfId="26424"/>
    <cellStyle name="Normal 9 2 2 4 4 2 2 2" xfId="55158"/>
    <cellStyle name="Normal 9 2 2 4 4 2 3" xfId="40834"/>
    <cellStyle name="Normal 9 2 2 4 4 3" xfId="19261"/>
    <cellStyle name="Normal 9 2 2 4 4 3 2" xfId="47996"/>
    <cellStyle name="Normal 9 2 2 4 4 4" xfId="33672"/>
    <cellStyle name="Normal 9 2 2 4 5" xfId="8453"/>
    <cellStyle name="Normal 9 2 2 4 5 2" xfId="22842"/>
    <cellStyle name="Normal 9 2 2 4 5 2 2" xfId="51577"/>
    <cellStyle name="Normal 9 2 2 4 5 3" xfId="37253"/>
    <cellStyle name="Normal 9 2 2 4 6" xfId="15679"/>
    <cellStyle name="Normal 9 2 2 4 6 2" xfId="44415"/>
    <cellStyle name="Normal 9 2 2 4 7" xfId="30091"/>
    <cellStyle name="Normal 9 2 2 5" xfId="1561"/>
    <cellStyle name="Normal 9 2 2 5 2" xfId="3365"/>
    <cellStyle name="Normal 9 2 2 5 2 2" xfId="7024"/>
    <cellStyle name="Normal 9 2 2 5 2 2 2" xfId="14284"/>
    <cellStyle name="Normal 9 2 2 5 2 2 2 2" xfId="28662"/>
    <cellStyle name="Normal 9 2 2 5 2 2 2 2 2" xfId="57396"/>
    <cellStyle name="Normal 9 2 2 5 2 2 2 3" xfId="43072"/>
    <cellStyle name="Normal 9 2 2 5 2 2 3" xfId="21499"/>
    <cellStyle name="Normal 9 2 2 5 2 2 3 2" xfId="50234"/>
    <cellStyle name="Normal 9 2 2 5 2 2 4" xfId="35910"/>
    <cellStyle name="Normal 9 2 2 5 2 3" xfId="10697"/>
    <cellStyle name="Normal 9 2 2 5 2 3 2" xfId="25080"/>
    <cellStyle name="Normal 9 2 2 5 2 3 2 2" xfId="53815"/>
    <cellStyle name="Normal 9 2 2 5 2 3 3" xfId="39491"/>
    <cellStyle name="Normal 9 2 2 5 2 4" xfId="17917"/>
    <cellStyle name="Normal 9 2 2 5 2 4 2" xfId="46653"/>
    <cellStyle name="Normal 9 2 2 5 2 5" xfId="32329"/>
    <cellStyle name="Normal 9 2 2 5 3" xfId="5234"/>
    <cellStyle name="Normal 9 2 2 5 3 2" xfId="12494"/>
    <cellStyle name="Normal 9 2 2 5 3 2 2" xfId="26872"/>
    <cellStyle name="Normal 9 2 2 5 3 2 2 2" xfId="55606"/>
    <cellStyle name="Normal 9 2 2 5 3 2 3" xfId="41282"/>
    <cellStyle name="Normal 9 2 2 5 3 3" xfId="19709"/>
    <cellStyle name="Normal 9 2 2 5 3 3 2" xfId="48444"/>
    <cellStyle name="Normal 9 2 2 5 3 4" xfId="34120"/>
    <cellStyle name="Normal 9 2 2 5 4" xfId="8907"/>
    <cellStyle name="Normal 9 2 2 5 4 2" xfId="23290"/>
    <cellStyle name="Normal 9 2 2 5 4 2 2" xfId="52025"/>
    <cellStyle name="Normal 9 2 2 5 4 3" xfId="37701"/>
    <cellStyle name="Normal 9 2 2 5 5" xfId="16127"/>
    <cellStyle name="Normal 9 2 2 5 5 2" xfId="44863"/>
    <cellStyle name="Normal 9 2 2 5 6" xfId="30539"/>
    <cellStyle name="Normal 9 2 2 6" xfId="2469"/>
    <cellStyle name="Normal 9 2 2 6 2" xfId="6129"/>
    <cellStyle name="Normal 9 2 2 6 2 2" xfId="13389"/>
    <cellStyle name="Normal 9 2 2 6 2 2 2" xfId="27767"/>
    <cellStyle name="Normal 9 2 2 6 2 2 2 2" xfId="56501"/>
    <cellStyle name="Normal 9 2 2 6 2 2 3" xfId="42177"/>
    <cellStyle name="Normal 9 2 2 6 2 3" xfId="20604"/>
    <cellStyle name="Normal 9 2 2 6 2 3 2" xfId="49339"/>
    <cellStyle name="Normal 9 2 2 6 2 4" xfId="35015"/>
    <cellStyle name="Normal 9 2 2 6 3" xfId="9802"/>
    <cellStyle name="Normal 9 2 2 6 3 2" xfId="24185"/>
    <cellStyle name="Normal 9 2 2 6 3 2 2" xfId="52920"/>
    <cellStyle name="Normal 9 2 2 6 3 3" xfId="38596"/>
    <cellStyle name="Normal 9 2 2 6 4" xfId="17022"/>
    <cellStyle name="Normal 9 2 2 6 4 2" xfId="45758"/>
    <cellStyle name="Normal 9 2 2 6 5" xfId="31434"/>
    <cellStyle name="Normal 9 2 2 7" xfId="4328"/>
    <cellStyle name="Normal 9 2 2 7 2" xfId="11598"/>
    <cellStyle name="Normal 9 2 2 7 2 2" xfId="25977"/>
    <cellStyle name="Normal 9 2 2 7 2 2 2" xfId="54711"/>
    <cellStyle name="Normal 9 2 2 7 2 3" xfId="40387"/>
    <cellStyle name="Normal 9 2 2 7 3" xfId="18814"/>
    <cellStyle name="Normal 9 2 2 7 3 2" xfId="47549"/>
    <cellStyle name="Normal 9 2 2 7 4" xfId="33225"/>
    <cellStyle name="Normal 9 2 2 8" xfId="7997"/>
    <cellStyle name="Normal 9 2 2 8 2" xfId="22395"/>
    <cellStyle name="Normal 9 2 2 8 2 2" xfId="51130"/>
    <cellStyle name="Normal 9 2 2 8 3" xfId="36806"/>
    <cellStyle name="Normal 9 2 2 9" xfId="15232"/>
    <cellStyle name="Normal 9 2 2 9 2" xfId="43968"/>
    <cellStyle name="Normal 9 2 3" xfId="593"/>
    <cellStyle name="Normal 9 2 3 2" xfId="870"/>
    <cellStyle name="Normal 9 2 3 2 2" xfId="1317"/>
    <cellStyle name="Normal 9 2 3 2 2 2" xfId="2300"/>
    <cellStyle name="Normal 9 2 3 2 2 2 2" xfId="4092"/>
    <cellStyle name="Normal 9 2 3 2 2 2 2 2" xfId="7751"/>
    <cellStyle name="Normal 9 2 3 2 2 2 2 2 2" xfId="15011"/>
    <cellStyle name="Normal 9 2 3 2 2 2 2 2 2 2" xfId="29389"/>
    <cellStyle name="Normal 9 2 3 2 2 2 2 2 2 2 2" xfId="58123"/>
    <cellStyle name="Normal 9 2 3 2 2 2 2 2 2 3" xfId="43799"/>
    <cellStyle name="Normal 9 2 3 2 2 2 2 2 3" xfId="22226"/>
    <cellStyle name="Normal 9 2 3 2 2 2 2 2 3 2" xfId="50961"/>
    <cellStyle name="Normal 9 2 3 2 2 2 2 2 4" xfId="36637"/>
    <cellStyle name="Normal 9 2 3 2 2 2 2 3" xfId="11424"/>
    <cellStyle name="Normal 9 2 3 2 2 2 2 3 2" xfId="25807"/>
    <cellStyle name="Normal 9 2 3 2 2 2 2 3 2 2" xfId="54542"/>
    <cellStyle name="Normal 9 2 3 2 2 2 2 3 3" xfId="40218"/>
    <cellStyle name="Normal 9 2 3 2 2 2 2 4" xfId="18644"/>
    <cellStyle name="Normal 9 2 3 2 2 2 2 4 2" xfId="47380"/>
    <cellStyle name="Normal 9 2 3 2 2 2 2 5" xfId="33056"/>
    <cellStyle name="Normal 9 2 3 2 2 2 3" xfId="5961"/>
    <cellStyle name="Normal 9 2 3 2 2 2 3 2" xfId="13221"/>
    <cellStyle name="Normal 9 2 3 2 2 2 3 2 2" xfId="27599"/>
    <cellStyle name="Normal 9 2 3 2 2 2 3 2 2 2" xfId="56333"/>
    <cellStyle name="Normal 9 2 3 2 2 2 3 2 3" xfId="42009"/>
    <cellStyle name="Normal 9 2 3 2 2 2 3 3" xfId="20436"/>
    <cellStyle name="Normal 9 2 3 2 2 2 3 3 2" xfId="49171"/>
    <cellStyle name="Normal 9 2 3 2 2 2 3 4" xfId="34847"/>
    <cellStyle name="Normal 9 2 3 2 2 2 4" xfId="9634"/>
    <cellStyle name="Normal 9 2 3 2 2 2 4 2" xfId="24017"/>
    <cellStyle name="Normal 9 2 3 2 2 2 4 2 2" xfId="52752"/>
    <cellStyle name="Normal 9 2 3 2 2 2 4 3" xfId="38428"/>
    <cellStyle name="Normal 9 2 3 2 2 2 5" xfId="16854"/>
    <cellStyle name="Normal 9 2 3 2 2 2 5 2" xfId="45590"/>
    <cellStyle name="Normal 9 2 3 2 2 2 6" xfId="31266"/>
    <cellStyle name="Normal 9 2 3 2 2 3" xfId="3196"/>
    <cellStyle name="Normal 9 2 3 2 2 3 2" xfId="6856"/>
    <cellStyle name="Normal 9 2 3 2 2 3 2 2" xfId="14116"/>
    <cellStyle name="Normal 9 2 3 2 2 3 2 2 2" xfId="28494"/>
    <cellStyle name="Normal 9 2 3 2 2 3 2 2 2 2" xfId="57228"/>
    <cellStyle name="Normal 9 2 3 2 2 3 2 2 3" xfId="42904"/>
    <cellStyle name="Normal 9 2 3 2 2 3 2 3" xfId="21331"/>
    <cellStyle name="Normal 9 2 3 2 2 3 2 3 2" xfId="50066"/>
    <cellStyle name="Normal 9 2 3 2 2 3 2 4" xfId="35742"/>
    <cellStyle name="Normal 9 2 3 2 2 3 3" xfId="10529"/>
    <cellStyle name="Normal 9 2 3 2 2 3 3 2" xfId="24912"/>
    <cellStyle name="Normal 9 2 3 2 2 3 3 2 2" xfId="53647"/>
    <cellStyle name="Normal 9 2 3 2 2 3 3 3" xfId="39323"/>
    <cellStyle name="Normal 9 2 3 2 2 3 4" xfId="17749"/>
    <cellStyle name="Normal 9 2 3 2 2 3 4 2" xfId="46485"/>
    <cellStyle name="Normal 9 2 3 2 2 3 5" xfId="32161"/>
    <cellStyle name="Normal 9 2 3 2 2 4" xfId="5061"/>
    <cellStyle name="Normal 9 2 3 2 2 4 2" xfId="12326"/>
    <cellStyle name="Normal 9 2 3 2 2 4 2 2" xfId="26704"/>
    <cellStyle name="Normal 9 2 3 2 2 4 2 2 2" xfId="55438"/>
    <cellStyle name="Normal 9 2 3 2 2 4 2 3" xfId="41114"/>
    <cellStyle name="Normal 9 2 3 2 2 4 3" xfId="19541"/>
    <cellStyle name="Normal 9 2 3 2 2 4 3 2" xfId="48276"/>
    <cellStyle name="Normal 9 2 3 2 2 4 4" xfId="33952"/>
    <cellStyle name="Normal 9 2 3 2 2 5" xfId="8733"/>
    <cellStyle name="Normal 9 2 3 2 2 5 2" xfId="23122"/>
    <cellStyle name="Normal 9 2 3 2 2 5 2 2" xfId="51857"/>
    <cellStyle name="Normal 9 2 3 2 2 5 3" xfId="37533"/>
    <cellStyle name="Normal 9 2 3 2 2 6" xfId="15959"/>
    <cellStyle name="Normal 9 2 3 2 2 6 2" xfId="44695"/>
    <cellStyle name="Normal 9 2 3 2 2 7" xfId="30371"/>
    <cellStyle name="Normal 9 2 3 2 3" xfId="1853"/>
    <cellStyle name="Normal 9 2 3 2 3 2" xfId="3645"/>
    <cellStyle name="Normal 9 2 3 2 3 2 2" xfId="7304"/>
    <cellStyle name="Normal 9 2 3 2 3 2 2 2" xfId="14564"/>
    <cellStyle name="Normal 9 2 3 2 3 2 2 2 2" xfId="28942"/>
    <cellStyle name="Normal 9 2 3 2 3 2 2 2 2 2" xfId="57676"/>
    <cellStyle name="Normal 9 2 3 2 3 2 2 2 3" xfId="43352"/>
    <cellStyle name="Normal 9 2 3 2 3 2 2 3" xfId="21779"/>
    <cellStyle name="Normal 9 2 3 2 3 2 2 3 2" xfId="50514"/>
    <cellStyle name="Normal 9 2 3 2 3 2 2 4" xfId="36190"/>
    <cellStyle name="Normal 9 2 3 2 3 2 3" xfId="10977"/>
    <cellStyle name="Normal 9 2 3 2 3 2 3 2" xfId="25360"/>
    <cellStyle name="Normal 9 2 3 2 3 2 3 2 2" xfId="54095"/>
    <cellStyle name="Normal 9 2 3 2 3 2 3 3" xfId="39771"/>
    <cellStyle name="Normal 9 2 3 2 3 2 4" xfId="18197"/>
    <cellStyle name="Normal 9 2 3 2 3 2 4 2" xfId="46933"/>
    <cellStyle name="Normal 9 2 3 2 3 2 5" xfId="32609"/>
    <cellStyle name="Normal 9 2 3 2 3 3" xfId="5514"/>
    <cellStyle name="Normal 9 2 3 2 3 3 2" xfId="12774"/>
    <cellStyle name="Normal 9 2 3 2 3 3 2 2" xfId="27152"/>
    <cellStyle name="Normal 9 2 3 2 3 3 2 2 2" xfId="55886"/>
    <cellStyle name="Normal 9 2 3 2 3 3 2 3" xfId="41562"/>
    <cellStyle name="Normal 9 2 3 2 3 3 3" xfId="19989"/>
    <cellStyle name="Normal 9 2 3 2 3 3 3 2" xfId="48724"/>
    <cellStyle name="Normal 9 2 3 2 3 3 4" xfId="34400"/>
    <cellStyle name="Normal 9 2 3 2 3 4" xfId="9187"/>
    <cellStyle name="Normal 9 2 3 2 3 4 2" xfId="23570"/>
    <cellStyle name="Normal 9 2 3 2 3 4 2 2" xfId="52305"/>
    <cellStyle name="Normal 9 2 3 2 3 4 3" xfId="37981"/>
    <cellStyle name="Normal 9 2 3 2 3 5" xfId="16407"/>
    <cellStyle name="Normal 9 2 3 2 3 5 2" xfId="45143"/>
    <cellStyle name="Normal 9 2 3 2 3 6" xfId="30819"/>
    <cellStyle name="Normal 9 2 3 2 4" xfId="2749"/>
    <cellStyle name="Normal 9 2 3 2 4 2" xfId="6409"/>
    <cellStyle name="Normal 9 2 3 2 4 2 2" xfId="13669"/>
    <cellStyle name="Normal 9 2 3 2 4 2 2 2" xfId="28047"/>
    <cellStyle name="Normal 9 2 3 2 4 2 2 2 2" xfId="56781"/>
    <cellStyle name="Normal 9 2 3 2 4 2 2 3" xfId="42457"/>
    <cellStyle name="Normal 9 2 3 2 4 2 3" xfId="20884"/>
    <cellStyle name="Normal 9 2 3 2 4 2 3 2" xfId="49619"/>
    <cellStyle name="Normal 9 2 3 2 4 2 4" xfId="35295"/>
    <cellStyle name="Normal 9 2 3 2 4 3" xfId="10082"/>
    <cellStyle name="Normal 9 2 3 2 4 3 2" xfId="24465"/>
    <cellStyle name="Normal 9 2 3 2 4 3 2 2" xfId="53200"/>
    <cellStyle name="Normal 9 2 3 2 4 3 3" xfId="38876"/>
    <cellStyle name="Normal 9 2 3 2 4 4" xfId="17302"/>
    <cellStyle name="Normal 9 2 3 2 4 4 2" xfId="46038"/>
    <cellStyle name="Normal 9 2 3 2 4 5" xfId="31714"/>
    <cellStyle name="Normal 9 2 3 2 5" xfId="4614"/>
    <cellStyle name="Normal 9 2 3 2 5 2" xfId="11879"/>
    <cellStyle name="Normal 9 2 3 2 5 2 2" xfId="26257"/>
    <cellStyle name="Normal 9 2 3 2 5 2 2 2" xfId="54991"/>
    <cellStyle name="Normal 9 2 3 2 5 2 3" xfId="40667"/>
    <cellStyle name="Normal 9 2 3 2 5 3" xfId="19094"/>
    <cellStyle name="Normal 9 2 3 2 5 3 2" xfId="47829"/>
    <cellStyle name="Normal 9 2 3 2 5 4" xfId="33505"/>
    <cellStyle name="Normal 9 2 3 2 6" xfId="8286"/>
    <cellStyle name="Normal 9 2 3 2 6 2" xfId="22675"/>
    <cellStyle name="Normal 9 2 3 2 6 2 2" xfId="51410"/>
    <cellStyle name="Normal 9 2 3 2 6 3" xfId="37086"/>
    <cellStyle name="Normal 9 2 3 2 7" xfId="15512"/>
    <cellStyle name="Normal 9 2 3 2 7 2" xfId="44248"/>
    <cellStyle name="Normal 9 2 3 2 8" xfId="29924"/>
    <cellStyle name="Normal 9 2 3 3" xfId="1093"/>
    <cellStyle name="Normal 9 2 3 3 2" xfId="2076"/>
    <cellStyle name="Normal 9 2 3 3 2 2" xfId="3868"/>
    <cellStyle name="Normal 9 2 3 3 2 2 2" xfId="7527"/>
    <cellStyle name="Normal 9 2 3 3 2 2 2 2" xfId="14787"/>
    <cellStyle name="Normal 9 2 3 3 2 2 2 2 2" xfId="29165"/>
    <cellStyle name="Normal 9 2 3 3 2 2 2 2 2 2" xfId="57899"/>
    <cellStyle name="Normal 9 2 3 3 2 2 2 2 3" xfId="43575"/>
    <cellStyle name="Normal 9 2 3 3 2 2 2 3" xfId="22002"/>
    <cellStyle name="Normal 9 2 3 3 2 2 2 3 2" xfId="50737"/>
    <cellStyle name="Normal 9 2 3 3 2 2 2 4" xfId="36413"/>
    <cellStyle name="Normal 9 2 3 3 2 2 3" xfId="11200"/>
    <cellStyle name="Normal 9 2 3 3 2 2 3 2" xfId="25583"/>
    <cellStyle name="Normal 9 2 3 3 2 2 3 2 2" xfId="54318"/>
    <cellStyle name="Normal 9 2 3 3 2 2 3 3" xfId="39994"/>
    <cellStyle name="Normal 9 2 3 3 2 2 4" xfId="18420"/>
    <cellStyle name="Normal 9 2 3 3 2 2 4 2" xfId="47156"/>
    <cellStyle name="Normal 9 2 3 3 2 2 5" xfId="32832"/>
    <cellStyle name="Normal 9 2 3 3 2 3" xfId="5737"/>
    <cellStyle name="Normal 9 2 3 3 2 3 2" xfId="12997"/>
    <cellStyle name="Normal 9 2 3 3 2 3 2 2" xfId="27375"/>
    <cellStyle name="Normal 9 2 3 3 2 3 2 2 2" xfId="56109"/>
    <cellStyle name="Normal 9 2 3 3 2 3 2 3" xfId="41785"/>
    <cellStyle name="Normal 9 2 3 3 2 3 3" xfId="20212"/>
    <cellStyle name="Normal 9 2 3 3 2 3 3 2" xfId="48947"/>
    <cellStyle name="Normal 9 2 3 3 2 3 4" xfId="34623"/>
    <cellStyle name="Normal 9 2 3 3 2 4" xfId="9410"/>
    <cellStyle name="Normal 9 2 3 3 2 4 2" xfId="23793"/>
    <cellStyle name="Normal 9 2 3 3 2 4 2 2" xfId="52528"/>
    <cellStyle name="Normal 9 2 3 3 2 4 3" xfId="38204"/>
    <cellStyle name="Normal 9 2 3 3 2 5" xfId="16630"/>
    <cellStyle name="Normal 9 2 3 3 2 5 2" xfId="45366"/>
    <cellStyle name="Normal 9 2 3 3 2 6" xfId="31042"/>
    <cellStyle name="Normal 9 2 3 3 3" xfId="2972"/>
    <cellStyle name="Normal 9 2 3 3 3 2" xfId="6632"/>
    <cellStyle name="Normal 9 2 3 3 3 2 2" xfId="13892"/>
    <cellStyle name="Normal 9 2 3 3 3 2 2 2" xfId="28270"/>
    <cellStyle name="Normal 9 2 3 3 3 2 2 2 2" xfId="57004"/>
    <cellStyle name="Normal 9 2 3 3 3 2 2 3" xfId="42680"/>
    <cellStyle name="Normal 9 2 3 3 3 2 3" xfId="21107"/>
    <cellStyle name="Normal 9 2 3 3 3 2 3 2" xfId="49842"/>
    <cellStyle name="Normal 9 2 3 3 3 2 4" xfId="35518"/>
    <cellStyle name="Normal 9 2 3 3 3 3" xfId="10305"/>
    <cellStyle name="Normal 9 2 3 3 3 3 2" xfId="24688"/>
    <cellStyle name="Normal 9 2 3 3 3 3 2 2" xfId="53423"/>
    <cellStyle name="Normal 9 2 3 3 3 3 3" xfId="39099"/>
    <cellStyle name="Normal 9 2 3 3 3 4" xfId="17525"/>
    <cellStyle name="Normal 9 2 3 3 3 4 2" xfId="46261"/>
    <cellStyle name="Normal 9 2 3 3 3 5" xfId="31937"/>
    <cellStyle name="Normal 9 2 3 3 4" xfId="4837"/>
    <cellStyle name="Normal 9 2 3 3 4 2" xfId="12102"/>
    <cellStyle name="Normal 9 2 3 3 4 2 2" xfId="26480"/>
    <cellStyle name="Normal 9 2 3 3 4 2 2 2" xfId="55214"/>
    <cellStyle name="Normal 9 2 3 3 4 2 3" xfId="40890"/>
    <cellStyle name="Normal 9 2 3 3 4 3" xfId="19317"/>
    <cellStyle name="Normal 9 2 3 3 4 3 2" xfId="48052"/>
    <cellStyle name="Normal 9 2 3 3 4 4" xfId="33728"/>
    <cellStyle name="Normal 9 2 3 3 5" xfId="8509"/>
    <cellStyle name="Normal 9 2 3 3 5 2" xfId="22898"/>
    <cellStyle name="Normal 9 2 3 3 5 2 2" xfId="51633"/>
    <cellStyle name="Normal 9 2 3 3 5 3" xfId="37309"/>
    <cellStyle name="Normal 9 2 3 3 6" xfId="15735"/>
    <cellStyle name="Normal 9 2 3 3 6 2" xfId="44471"/>
    <cellStyle name="Normal 9 2 3 3 7" xfId="30147"/>
    <cellStyle name="Normal 9 2 3 4" xfId="1625"/>
    <cellStyle name="Normal 9 2 3 4 2" xfId="3421"/>
    <cellStyle name="Normal 9 2 3 4 2 2" xfId="7080"/>
    <cellStyle name="Normal 9 2 3 4 2 2 2" xfId="14340"/>
    <cellStyle name="Normal 9 2 3 4 2 2 2 2" xfId="28718"/>
    <cellStyle name="Normal 9 2 3 4 2 2 2 2 2" xfId="57452"/>
    <cellStyle name="Normal 9 2 3 4 2 2 2 3" xfId="43128"/>
    <cellStyle name="Normal 9 2 3 4 2 2 3" xfId="21555"/>
    <cellStyle name="Normal 9 2 3 4 2 2 3 2" xfId="50290"/>
    <cellStyle name="Normal 9 2 3 4 2 2 4" xfId="35966"/>
    <cellStyle name="Normal 9 2 3 4 2 3" xfId="10753"/>
    <cellStyle name="Normal 9 2 3 4 2 3 2" xfId="25136"/>
    <cellStyle name="Normal 9 2 3 4 2 3 2 2" xfId="53871"/>
    <cellStyle name="Normal 9 2 3 4 2 3 3" xfId="39547"/>
    <cellStyle name="Normal 9 2 3 4 2 4" xfId="17973"/>
    <cellStyle name="Normal 9 2 3 4 2 4 2" xfId="46709"/>
    <cellStyle name="Normal 9 2 3 4 2 5" xfId="32385"/>
    <cellStyle name="Normal 9 2 3 4 3" xfId="5290"/>
    <cellStyle name="Normal 9 2 3 4 3 2" xfId="12550"/>
    <cellStyle name="Normal 9 2 3 4 3 2 2" xfId="26928"/>
    <cellStyle name="Normal 9 2 3 4 3 2 2 2" xfId="55662"/>
    <cellStyle name="Normal 9 2 3 4 3 2 3" xfId="41338"/>
    <cellStyle name="Normal 9 2 3 4 3 3" xfId="19765"/>
    <cellStyle name="Normal 9 2 3 4 3 3 2" xfId="48500"/>
    <cellStyle name="Normal 9 2 3 4 3 4" xfId="34176"/>
    <cellStyle name="Normal 9 2 3 4 4" xfId="8963"/>
    <cellStyle name="Normal 9 2 3 4 4 2" xfId="23346"/>
    <cellStyle name="Normal 9 2 3 4 4 2 2" xfId="52081"/>
    <cellStyle name="Normal 9 2 3 4 4 3" xfId="37757"/>
    <cellStyle name="Normal 9 2 3 4 5" xfId="16183"/>
    <cellStyle name="Normal 9 2 3 4 5 2" xfId="44919"/>
    <cellStyle name="Normal 9 2 3 4 6" xfId="30595"/>
    <cellStyle name="Normal 9 2 3 5" xfId="2525"/>
    <cellStyle name="Normal 9 2 3 5 2" xfId="6185"/>
    <cellStyle name="Normal 9 2 3 5 2 2" xfId="13445"/>
    <cellStyle name="Normal 9 2 3 5 2 2 2" xfId="27823"/>
    <cellStyle name="Normal 9 2 3 5 2 2 2 2" xfId="56557"/>
    <cellStyle name="Normal 9 2 3 5 2 2 3" xfId="42233"/>
    <cellStyle name="Normal 9 2 3 5 2 3" xfId="20660"/>
    <cellStyle name="Normal 9 2 3 5 2 3 2" xfId="49395"/>
    <cellStyle name="Normal 9 2 3 5 2 4" xfId="35071"/>
    <cellStyle name="Normal 9 2 3 5 3" xfId="9858"/>
    <cellStyle name="Normal 9 2 3 5 3 2" xfId="24241"/>
    <cellStyle name="Normal 9 2 3 5 3 2 2" xfId="52976"/>
    <cellStyle name="Normal 9 2 3 5 3 3" xfId="38652"/>
    <cellStyle name="Normal 9 2 3 5 4" xfId="17078"/>
    <cellStyle name="Normal 9 2 3 5 4 2" xfId="45814"/>
    <cellStyle name="Normal 9 2 3 5 5" xfId="31490"/>
    <cellStyle name="Normal 9 2 3 6" xfId="4388"/>
    <cellStyle name="Normal 9 2 3 6 2" xfId="11655"/>
    <cellStyle name="Normal 9 2 3 6 2 2" xfId="26033"/>
    <cellStyle name="Normal 9 2 3 6 2 2 2" xfId="54767"/>
    <cellStyle name="Normal 9 2 3 6 2 3" xfId="40443"/>
    <cellStyle name="Normal 9 2 3 6 3" xfId="18870"/>
    <cellStyle name="Normal 9 2 3 6 3 2" xfId="47605"/>
    <cellStyle name="Normal 9 2 3 6 4" xfId="33281"/>
    <cellStyle name="Normal 9 2 3 7" xfId="8059"/>
    <cellStyle name="Normal 9 2 3 7 2" xfId="22451"/>
    <cellStyle name="Normal 9 2 3 7 2 2" xfId="51186"/>
    <cellStyle name="Normal 9 2 3 7 3" xfId="36862"/>
    <cellStyle name="Normal 9 2 3 8" xfId="15288"/>
    <cellStyle name="Normal 9 2 3 8 2" xfId="44024"/>
    <cellStyle name="Normal 9 2 3 9" xfId="29700"/>
    <cellStyle name="Normal 9 2 4" xfId="755"/>
    <cellStyle name="Normal 9 2 4 2" xfId="1205"/>
    <cellStyle name="Normal 9 2 4 2 2" xfId="2188"/>
    <cellStyle name="Normal 9 2 4 2 2 2" xfId="3980"/>
    <cellStyle name="Normal 9 2 4 2 2 2 2" xfId="7639"/>
    <cellStyle name="Normal 9 2 4 2 2 2 2 2" xfId="14899"/>
    <cellStyle name="Normal 9 2 4 2 2 2 2 2 2" xfId="29277"/>
    <cellStyle name="Normal 9 2 4 2 2 2 2 2 2 2" xfId="58011"/>
    <cellStyle name="Normal 9 2 4 2 2 2 2 2 3" xfId="43687"/>
    <cellStyle name="Normal 9 2 4 2 2 2 2 3" xfId="22114"/>
    <cellStyle name="Normal 9 2 4 2 2 2 2 3 2" xfId="50849"/>
    <cellStyle name="Normal 9 2 4 2 2 2 2 4" xfId="36525"/>
    <cellStyle name="Normal 9 2 4 2 2 2 3" xfId="11312"/>
    <cellStyle name="Normal 9 2 4 2 2 2 3 2" xfId="25695"/>
    <cellStyle name="Normal 9 2 4 2 2 2 3 2 2" xfId="54430"/>
    <cellStyle name="Normal 9 2 4 2 2 2 3 3" xfId="40106"/>
    <cellStyle name="Normal 9 2 4 2 2 2 4" xfId="18532"/>
    <cellStyle name="Normal 9 2 4 2 2 2 4 2" xfId="47268"/>
    <cellStyle name="Normal 9 2 4 2 2 2 5" xfId="32944"/>
    <cellStyle name="Normal 9 2 4 2 2 3" xfId="5849"/>
    <cellStyle name="Normal 9 2 4 2 2 3 2" xfId="13109"/>
    <cellStyle name="Normal 9 2 4 2 2 3 2 2" xfId="27487"/>
    <cellStyle name="Normal 9 2 4 2 2 3 2 2 2" xfId="56221"/>
    <cellStyle name="Normal 9 2 4 2 2 3 2 3" xfId="41897"/>
    <cellStyle name="Normal 9 2 4 2 2 3 3" xfId="20324"/>
    <cellStyle name="Normal 9 2 4 2 2 3 3 2" xfId="49059"/>
    <cellStyle name="Normal 9 2 4 2 2 3 4" xfId="34735"/>
    <cellStyle name="Normal 9 2 4 2 2 4" xfId="9522"/>
    <cellStyle name="Normal 9 2 4 2 2 4 2" xfId="23905"/>
    <cellStyle name="Normal 9 2 4 2 2 4 2 2" xfId="52640"/>
    <cellStyle name="Normal 9 2 4 2 2 4 3" xfId="38316"/>
    <cellStyle name="Normal 9 2 4 2 2 5" xfId="16742"/>
    <cellStyle name="Normal 9 2 4 2 2 5 2" xfId="45478"/>
    <cellStyle name="Normal 9 2 4 2 2 6" xfId="31154"/>
    <cellStyle name="Normal 9 2 4 2 3" xfId="3084"/>
    <cellStyle name="Normal 9 2 4 2 3 2" xfId="6744"/>
    <cellStyle name="Normal 9 2 4 2 3 2 2" xfId="14004"/>
    <cellStyle name="Normal 9 2 4 2 3 2 2 2" xfId="28382"/>
    <cellStyle name="Normal 9 2 4 2 3 2 2 2 2" xfId="57116"/>
    <cellStyle name="Normal 9 2 4 2 3 2 2 3" xfId="42792"/>
    <cellStyle name="Normal 9 2 4 2 3 2 3" xfId="21219"/>
    <cellStyle name="Normal 9 2 4 2 3 2 3 2" xfId="49954"/>
    <cellStyle name="Normal 9 2 4 2 3 2 4" xfId="35630"/>
    <cellStyle name="Normal 9 2 4 2 3 3" xfId="10417"/>
    <cellStyle name="Normal 9 2 4 2 3 3 2" xfId="24800"/>
    <cellStyle name="Normal 9 2 4 2 3 3 2 2" xfId="53535"/>
    <cellStyle name="Normal 9 2 4 2 3 3 3" xfId="39211"/>
    <cellStyle name="Normal 9 2 4 2 3 4" xfId="17637"/>
    <cellStyle name="Normal 9 2 4 2 3 4 2" xfId="46373"/>
    <cellStyle name="Normal 9 2 4 2 3 5" xfId="32049"/>
    <cellStyle name="Normal 9 2 4 2 4" xfId="4949"/>
    <cellStyle name="Normal 9 2 4 2 4 2" xfId="12214"/>
    <cellStyle name="Normal 9 2 4 2 4 2 2" xfId="26592"/>
    <cellStyle name="Normal 9 2 4 2 4 2 2 2" xfId="55326"/>
    <cellStyle name="Normal 9 2 4 2 4 2 3" xfId="41002"/>
    <cellStyle name="Normal 9 2 4 2 4 3" xfId="19429"/>
    <cellStyle name="Normal 9 2 4 2 4 3 2" xfId="48164"/>
    <cellStyle name="Normal 9 2 4 2 4 4" xfId="33840"/>
    <cellStyle name="Normal 9 2 4 2 5" xfId="8621"/>
    <cellStyle name="Normal 9 2 4 2 5 2" xfId="23010"/>
    <cellStyle name="Normal 9 2 4 2 5 2 2" xfId="51745"/>
    <cellStyle name="Normal 9 2 4 2 5 3" xfId="37421"/>
    <cellStyle name="Normal 9 2 4 2 6" xfId="15847"/>
    <cellStyle name="Normal 9 2 4 2 6 2" xfId="44583"/>
    <cellStyle name="Normal 9 2 4 2 7" xfId="30259"/>
    <cellStyle name="Normal 9 2 4 3" xfId="1741"/>
    <cellStyle name="Normal 9 2 4 3 2" xfId="3533"/>
    <cellStyle name="Normal 9 2 4 3 2 2" xfId="7192"/>
    <cellStyle name="Normal 9 2 4 3 2 2 2" xfId="14452"/>
    <cellStyle name="Normal 9 2 4 3 2 2 2 2" xfId="28830"/>
    <cellStyle name="Normal 9 2 4 3 2 2 2 2 2" xfId="57564"/>
    <cellStyle name="Normal 9 2 4 3 2 2 2 3" xfId="43240"/>
    <cellStyle name="Normal 9 2 4 3 2 2 3" xfId="21667"/>
    <cellStyle name="Normal 9 2 4 3 2 2 3 2" xfId="50402"/>
    <cellStyle name="Normal 9 2 4 3 2 2 4" xfId="36078"/>
    <cellStyle name="Normal 9 2 4 3 2 3" xfId="10865"/>
    <cellStyle name="Normal 9 2 4 3 2 3 2" xfId="25248"/>
    <cellStyle name="Normal 9 2 4 3 2 3 2 2" xfId="53983"/>
    <cellStyle name="Normal 9 2 4 3 2 3 3" xfId="39659"/>
    <cellStyle name="Normal 9 2 4 3 2 4" xfId="18085"/>
    <cellStyle name="Normal 9 2 4 3 2 4 2" xfId="46821"/>
    <cellStyle name="Normal 9 2 4 3 2 5" xfId="32497"/>
    <cellStyle name="Normal 9 2 4 3 3" xfId="5402"/>
    <cellStyle name="Normal 9 2 4 3 3 2" xfId="12662"/>
    <cellStyle name="Normal 9 2 4 3 3 2 2" xfId="27040"/>
    <cellStyle name="Normal 9 2 4 3 3 2 2 2" xfId="55774"/>
    <cellStyle name="Normal 9 2 4 3 3 2 3" xfId="41450"/>
    <cellStyle name="Normal 9 2 4 3 3 3" xfId="19877"/>
    <cellStyle name="Normal 9 2 4 3 3 3 2" xfId="48612"/>
    <cellStyle name="Normal 9 2 4 3 3 4" xfId="34288"/>
    <cellStyle name="Normal 9 2 4 3 4" xfId="9075"/>
    <cellStyle name="Normal 9 2 4 3 4 2" xfId="23458"/>
    <cellStyle name="Normal 9 2 4 3 4 2 2" xfId="52193"/>
    <cellStyle name="Normal 9 2 4 3 4 3" xfId="37869"/>
    <cellStyle name="Normal 9 2 4 3 5" xfId="16295"/>
    <cellStyle name="Normal 9 2 4 3 5 2" xfId="45031"/>
    <cellStyle name="Normal 9 2 4 3 6" xfId="30707"/>
    <cellStyle name="Normal 9 2 4 4" xfId="2637"/>
    <cellStyle name="Normal 9 2 4 4 2" xfId="6297"/>
    <cellStyle name="Normal 9 2 4 4 2 2" xfId="13557"/>
    <cellStyle name="Normal 9 2 4 4 2 2 2" xfId="27935"/>
    <cellStyle name="Normal 9 2 4 4 2 2 2 2" xfId="56669"/>
    <cellStyle name="Normal 9 2 4 4 2 2 3" xfId="42345"/>
    <cellStyle name="Normal 9 2 4 4 2 3" xfId="20772"/>
    <cellStyle name="Normal 9 2 4 4 2 3 2" xfId="49507"/>
    <cellStyle name="Normal 9 2 4 4 2 4" xfId="35183"/>
    <cellStyle name="Normal 9 2 4 4 3" xfId="9970"/>
    <cellStyle name="Normal 9 2 4 4 3 2" xfId="24353"/>
    <cellStyle name="Normal 9 2 4 4 3 2 2" xfId="53088"/>
    <cellStyle name="Normal 9 2 4 4 3 3" xfId="38764"/>
    <cellStyle name="Normal 9 2 4 4 4" xfId="17190"/>
    <cellStyle name="Normal 9 2 4 4 4 2" xfId="45926"/>
    <cellStyle name="Normal 9 2 4 4 5" xfId="31602"/>
    <cellStyle name="Normal 9 2 4 5" xfId="4501"/>
    <cellStyle name="Normal 9 2 4 5 2" xfId="11767"/>
    <cellStyle name="Normal 9 2 4 5 2 2" xfId="26145"/>
    <cellStyle name="Normal 9 2 4 5 2 2 2" xfId="54879"/>
    <cellStyle name="Normal 9 2 4 5 2 3" xfId="40555"/>
    <cellStyle name="Normal 9 2 4 5 3" xfId="18982"/>
    <cellStyle name="Normal 9 2 4 5 3 2" xfId="47717"/>
    <cellStyle name="Normal 9 2 4 5 4" xfId="33393"/>
    <cellStyle name="Normal 9 2 4 6" xfId="8174"/>
    <cellStyle name="Normal 9 2 4 6 2" xfId="22563"/>
    <cellStyle name="Normal 9 2 4 6 2 2" xfId="51298"/>
    <cellStyle name="Normal 9 2 4 6 3" xfId="36974"/>
    <cellStyle name="Normal 9 2 4 7" xfId="15400"/>
    <cellStyle name="Normal 9 2 4 7 2" xfId="44136"/>
    <cellStyle name="Normal 9 2 4 8" xfId="29812"/>
    <cellStyle name="Normal 9 2 5" xfId="981"/>
    <cellStyle name="Normal 9 2 5 2" xfId="1964"/>
    <cellStyle name="Normal 9 2 5 2 2" xfId="3756"/>
    <cellStyle name="Normal 9 2 5 2 2 2" xfId="7415"/>
    <cellStyle name="Normal 9 2 5 2 2 2 2" xfId="14675"/>
    <cellStyle name="Normal 9 2 5 2 2 2 2 2" xfId="29053"/>
    <cellStyle name="Normal 9 2 5 2 2 2 2 2 2" xfId="57787"/>
    <cellStyle name="Normal 9 2 5 2 2 2 2 3" xfId="43463"/>
    <cellStyle name="Normal 9 2 5 2 2 2 3" xfId="21890"/>
    <cellStyle name="Normal 9 2 5 2 2 2 3 2" xfId="50625"/>
    <cellStyle name="Normal 9 2 5 2 2 2 4" xfId="36301"/>
    <cellStyle name="Normal 9 2 5 2 2 3" xfId="11088"/>
    <cellStyle name="Normal 9 2 5 2 2 3 2" xfId="25471"/>
    <cellStyle name="Normal 9 2 5 2 2 3 2 2" xfId="54206"/>
    <cellStyle name="Normal 9 2 5 2 2 3 3" xfId="39882"/>
    <cellStyle name="Normal 9 2 5 2 2 4" xfId="18308"/>
    <cellStyle name="Normal 9 2 5 2 2 4 2" xfId="47044"/>
    <cellStyle name="Normal 9 2 5 2 2 5" xfId="32720"/>
    <cellStyle name="Normal 9 2 5 2 3" xfId="5625"/>
    <cellStyle name="Normal 9 2 5 2 3 2" xfId="12885"/>
    <cellStyle name="Normal 9 2 5 2 3 2 2" xfId="27263"/>
    <cellStyle name="Normal 9 2 5 2 3 2 2 2" xfId="55997"/>
    <cellStyle name="Normal 9 2 5 2 3 2 3" xfId="41673"/>
    <cellStyle name="Normal 9 2 5 2 3 3" xfId="20100"/>
    <cellStyle name="Normal 9 2 5 2 3 3 2" xfId="48835"/>
    <cellStyle name="Normal 9 2 5 2 3 4" xfId="34511"/>
    <cellStyle name="Normal 9 2 5 2 4" xfId="9298"/>
    <cellStyle name="Normal 9 2 5 2 4 2" xfId="23681"/>
    <cellStyle name="Normal 9 2 5 2 4 2 2" xfId="52416"/>
    <cellStyle name="Normal 9 2 5 2 4 3" xfId="38092"/>
    <cellStyle name="Normal 9 2 5 2 5" xfId="16518"/>
    <cellStyle name="Normal 9 2 5 2 5 2" xfId="45254"/>
    <cellStyle name="Normal 9 2 5 2 6" xfId="30930"/>
    <cellStyle name="Normal 9 2 5 3" xfId="2860"/>
    <cellStyle name="Normal 9 2 5 3 2" xfId="6520"/>
    <cellStyle name="Normal 9 2 5 3 2 2" xfId="13780"/>
    <cellStyle name="Normal 9 2 5 3 2 2 2" xfId="28158"/>
    <cellStyle name="Normal 9 2 5 3 2 2 2 2" xfId="56892"/>
    <cellStyle name="Normal 9 2 5 3 2 2 3" xfId="42568"/>
    <cellStyle name="Normal 9 2 5 3 2 3" xfId="20995"/>
    <cellStyle name="Normal 9 2 5 3 2 3 2" xfId="49730"/>
    <cellStyle name="Normal 9 2 5 3 2 4" xfId="35406"/>
    <cellStyle name="Normal 9 2 5 3 3" xfId="10193"/>
    <cellStyle name="Normal 9 2 5 3 3 2" xfId="24576"/>
    <cellStyle name="Normal 9 2 5 3 3 2 2" xfId="53311"/>
    <cellStyle name="Normal 9 2 5 3 3 3" xfId="38987"/>
    <cellStyle name="Normal 9 2 5 3 4" xfId="17413"/>
    <cellStyle name="Normal 9 2 5 3 4 2" xfId="46149"/>
    <cellStyle name="Normal 9 2 5 3 5" xfId="31825"/>
    <cellStyle name="Normal 9 2 5 4" xfId="4725"/>
    <cellStyle name="Normal 9 2 5 4 2" xfId="11990"/>
    <cellStyle name="Normal 9 2 5 4 2 2" xfId="26368"/>
    <cellStyle name="Normal 9 2 5 4 2 2 2" xfId="55102"/>
    <cellStyle name="Normal 9 2 5 4 2 3" xfId="40778"/>
    <cellStyle name="Normal 9 2 5 4 3" xfId="19205"/>
    <cellStyle name="Normal 9 2 5 4 3 2" xfId="47940"/>
    <cellStyle name="Normal 9 2 5 4 4" xfId="33616"/>
    <cellStyle name="Normal 9 2 5 5" xfId="8397"/>
    <cellStyle name="Normal 9 2 5 5 2" xfId="22786"/>
    <cellStyle name="Normal 9 2 5 5 2 2" xfId="51521"/>
    <cellStyle name="Normal 9 2 5 5 3" xfId="37197"/>
    <cellStyle name="Normal 9 2 5 6" xfId="15623"/>
    <cellStyle name="Normal 9 2 5 6 2" xfId="44359"/>
    <cellStyle name="Normal 9 2 5 7" xfId="30035"/>
    <cellStyle name="Normal 9 2 6" xfId="1500"/>
    <cellStyle name="Normal 9 2 6 2" xfId="3309"/>
    <cellStyle name="Normal 9 2 6 2 2" xfId="6968"/>
    <cellStyle name="Normal 9 2 6 2 2 2" xfId="14228"/>
    <cellStyle name="Normal 9 2 6 2 2 2 2" xfId="28606"/>
    <cellStyle name="Normal 9 2 6 2 2 2 2 2" xfId="57340"/>
    <cellStyle name="Normal 9 2 6 2 2 2 3" xfId="43016"/>
    <cellStyle name="Normal 9 2 6 2 2 3" xfId="21443"/>
    <cellStyle name="Normal 9 2 6 2 2 3 2" xfId="50178"/>
    <cellStyle name="Normal 9 2 6 2 2 4" xfId="35854"/>
    <cellStyle name="Normal 9 2 6 2 3" xfId="10641"/>
    <cellStyle name="Normal 9 2 6 2 3 2" xfId="25024"/>
    <cellStyle name="Normal 9 2 6 2 3 2 2" xfId="53759"/>
    <cellStyle name="Normal 9 2 6 2 3 3" xfId="39435"/>
    <cellStyle name="Normal 9 2 6 2 4" xfId="17861"/>
    <cellStyle name="Normal 9 2 6 2 4 2" xfId="46597"/>
    <cellStyle name="Normal 9 2 6 2 5" xfId="32273"/>
    <cellStyle name="Normal 9 2 6 3" xfId="5177"/>
    <cellStyle name="Normal 9 2 6 3 2" xfId="12438"/>
    <cellStyle name="Normal 9 2 6 3 2 2" xfId="26816"/>
    <cellStyle name="Normal 9 2 6 3 2 2 2" xfId="55550"/>
    <cellStyle name="Normal 9 2 6 3 2 3" xfId="41226"/>
    <cellStyle name="Normal 9 2 6 3 3" xfId="19653"/>
    <cellStyle name="Normal 9 2 6 3 3 2" xfId="48388"/>
    <cellStyle name="Normal 9 2 6 3 4" xfId="34064"/>
    <cellStyle name="Normal 9 2 6 4" xfId="8851"/>
    <cellStyle name="Normal 9 2 6 4 2" xfId="23234"/>
    <cellStyle name="Normal 9 2 6 4 2 2" xfId="51969"/>
    <cellStyle name="Normal 9 2 6 4 3" xfId="37645"/>
    <cellStyle name="Normal 9 2 6 5" xfId="16071"/>
    <cellStyle name="Normal 9 2 6 5 2" xfId="44807"/>
    <cellStyle name="Normal 9 2 6 6" xfId="30483"/>
    <cellStyle name="Normal 9 2 7" xfId="2413"/>
    <cellStyle name="Normal 9 2 7 2" xfId="6073"/>
    <cellStyle name="Normal 9 2 7 2 2" xfId="13333"/>
    <cellStyle name="Normal 9 2 7 2 2 2" xfId="27711"/>
    <cellStyle name="Normal 9 2 7 2 2 2 2" xfId="56445"/>
    <cellStyle name="Normal 9 2 7 2 2 3" xfId="42121"/>
    <cellStyle name="Normal 9 2 7 2 3" xfId="20548"/>
    <cellStyle name="Normal 9 2 7 2 3 2" xfId="49283"/>
    <cellStyle name="Normal 9 2 7 2 4" xfId="34959"/>
    <cellStyle name="Normal 9 2 7 3" xfId="9746"/>
    <cellStyle name="Normal 9 2 7 3 2" xfId="24129"/>
    <cellStyle name="Normal 9 2 7 3 2 2" xfId="52864"/>
    <cellStyle name="Normal 9 2 7 3 3" xfId="38540"/>
    <cellStyle name="Normal 9 2 7 4" xfId="16966"/>
    <cellStyle name="Normal 9 2 7 4 2" xfId="45702"/>
    <cellStyle name="Normal 9 2 7 5" xfId="31378"/>
    <cellStyle name="Normal 9 2 8" xfId="4270"/>
    <cellStyle name="Normal 9 2 8 2" xfId="11542"/>
    <cellStyle name="Normal 9 2 8 2 2" xfId="25921"/>
    <cellStyle name="Normal 9 2 8 2 2 2" xfId="54655"/>
    <cellStyle name="Normal 9 2 8 2 3" xfId="40331"/>
    <cellStyle name="Normal 9 2 8 3" xfId="18758"/>
    <cellStyle name="Normal 9 2 8 3 2" xfId="47493"/>
    <cellStyle name="Normal 9 2 8 4" xfId="33169"/>
    <cellStyle name="Normal 9 2 9" xfId="7938"/>
    <cellStyle name="Normal 9 2 9 2" xfId="22339"/>
    <cellStyle name="Normal 9 2 9 2 2" xfId="51074"/>
    <cellStyle name="Normal 9 2 9 3" xfId="36750"/>
    <cellStyle name="Normal 9 3" xfId="426"/>
    <cellStyle name="Normal 9 3 10" xfId="29616"/>
    <cellStyle name="Normal 9 3 2" xfId="626"/>
    <cellStyle name="Normal 9 3 2 2" xfId="898"/>
    <cellStyle name="Normal 9 3 2 2 2" xfId="1345"/>
    <cellStyle name="Normal 9 3 2 2 2 2" xfId="2328"/>
    <cellStyle name="Normal 9 3 2 2 2 2 2" xfId="4120"/>
    <cellStyle name="Normal 9 3 2 2 2 2 2 2" xfId="7779"/>
    <cellStyle name="Normal 9 3 2 2 2 2 2 2 2" xfId="15039"/>
    <cellStyle name="Normal 9 3 2 2 2 2 2 2 2 2" xfId="29417"/>
    <cellStyle name="Normal 9 3 2 2 2 2 2 2 2 2 2" xfId="58151"/>
    <cellStyle name="Normal 9 3 2 2 2 2 2 2 2 3" xfId="43827"/>
    <cellStyle name="Normal 9 3 2 2 2 2 2 2 3" xfId="22254"/>
    <cellStyle name="Normal 9 3 2 2 2 2 2 2 3 2" xfId="50989"/>
    <cellStyle name="Normal 9 3 2 2 2 2 2 2 4" xfId="36665"/>
    <cellStyle name="Normal 9 3 2 2 2 2 2 3" xfId="11452"/>
    <cellStyle name="Normal 9 3 2 2 2 2 2 3 2" xfId="25835"/>
    <cellStyle name="Normal 9 3 2 2 2 2 2 3 2 2" xfId="54570"/>
    <cellStyle name="Normal 9 3 2 2 2 2 2 3 3" xfId="40246"/>
    <cellStyle name="Normal 9 3 2 2 2 2 2 4" xfId="18672"/>
    <cellStyle name="Normal 9 3 2 2 2 2 2 4 2" xfId="47408"/>
    <cellStyle name="Normal 9 3 2 2 2 2 2 5" xfId="33084"/>
    <cellStyle name="Normal 9 3 2 2 2 2 3" xfId="5989"/>
    <cellStyle name="Normal 9 3 2 2 2 2 3 2" xfId="13249"/>
    <cellStyle name="Normal 9 3 2 2 2 2 3 2 2" xfId="27627"/>
    <cellStyle name="Normal 9 3 2 2 2 2 3 2 2 2" xfId="56361"/>
    <cellStyle name="Normal 9 3 2 2 2 2 3 2 3" xfId="42037"/>
    <cellStyle name="Normal 9 3 2 2 2 2 3 3" xfId="20464"/>
    <cellStyle name="Normal 9 3 2 2 2 2 3 3 2" xfId="49199"/>
    <cellStyle name="Normal 9 3 2 2 2 2 3 4" xfId="34875"/>
    <cellStyle name="Normal 9 3 2 2 2 2 4" xfId="9662"/>
    <cellStyle name="Normal 9 3 2 2 2 2 4 2" xfId="24045"/>
    <cellStyle name="Normal 9 3 2 2 2 2 4 2 2" xfId="52780"/>
    <cellStyle name="Normal 9 3 2 2 2 2 4 3" xfId="38456"/>
    <cellStyle name="Normal 9 3 2 2 2 2 5" xfId="16882"/>
    <cellStyle name="Normal 9 3 2 2 2 2 5 2" xfId="45618"/>
    <cellStyle name="Normal 9 3 2 2 2 2 6" xfId="31294"/>
    <cellStyle name="Normal 9 3 2 2 2 3" xfId="3224"/>
    <cellStyle name="Normal 9 3 2 2 2 3 2" xfId="6884"/>
    <cellStyle name="Normal 9 3 2 2 2 3 2 2" xfId="14144"/>
    <cellStyle name="Normal 9 3 2 2 2 3 2 2 2" xfId="28522"/>
    <cellStyle name="Normal 9 3 2 2 2 3 2 2 2 2" xfId="57256"/>
    <cellStyle name="Normal 9 3 2 2 2 3 2 2 3" xfId="42932"/>
    <cellStyle name="Normal 9 3 2 2 2 3 2 3" xfId="21359"/>
    <cellStyle name="Normal 9 3 2 2 2 3 2 3 2" xfId="50094"/>
    <cellStyle name="Normal 9 3 2 2 2 3 2 4" xfId="35770"/>
    <cellStyle name="Normal 9 3 2 2 2 3 3" xfId="10557"/>
    <cellStyle name="Normal 9 3 2 2 2 3 3 2" xfId="24940"/>
    <cellStyle name="Normal 9 3 2 2 2 3 3 2 2" xfId="53675"/>
    <cellStyle name="Normal 9 3 2 2 2 3 3 3" xfId="39351"/>
    <cellStyle name="Normal 9 3 2 2 2 3 4" xfId="17777"/>
    <cellStyle name="Normal 9 3 2 2 2 3 4 2" xfId="46513"/>
    <cellStyle name="Normal 9 3 2 2 2 3 5" xfId="32189"/>
    <cellStyle name="Normal 9 3 2 2 2 4" xfId="5089"/>
    <cellStyle name="Normal 9 3 2 2 2 4 2" xfId="12354"/>
    <cellStyle name="Normal 9 3 2 2 2 4 2 2" xfId="26732"/>
    <cellStyle name="Normal 9 3 2 2 2 4 2 2 2" xfId="55466"/>
    <cellStyle name="Normal 9 3 2 2 2 4 2 3" xfId="41142"/>
    <cellStyle name="Normal 9 3 2 2 2 4 3" xfId="19569"/>
    <cellStyle name="Normal 9 3 2 2 2 4 3 2" xfId="48304"/>
    <cellStyle name="Normal 9 3 2 2 2 4 4" xfId="33980"/>
    <cellStyle name="Normal 9 3 2 2 2 5" xfId="8761"/>
    <cellStyle name="Normal 9 3 2 2 2 5 2" xfId="23150"/>
    <cellStyle name="Normal 9 3 2 2 2 5 2 2" xfId="51885"/>
    <cellStyle name="Normal 9 3 2 2 2 5 3" xfId="37561"/>
    <cellStyle name="Normal 9 3 2 2 2 6" xfId="15987"/>
    <cellStyle name="Normal 9 3 2 2 2 6 2" xfId="44723"/>
    <cellStyle name="Normal 9 3 2 2 2 7" xfId="30399"/>
    <cellStyle name="Normal 9 3 2 2 3" xfId="1881"/>
    <cellStyle name="Normal 9 3 2 2 3 2" xfId="3673"/>
    <cellStyle name="Normal 9 3 2 2 3 2 2" xfId="7332"/>
    <cellStyle name="Normal 9 3 2 2 3 2 2 2" xfId="14592"/>
    <cellStyle name="Normal 9 3 2 2 3 2 2 2 2" xfId="28970"/>
    <cellStyle name="Normal 9 3 2 2 3 2 2 2 2 2" xfId="57704"/>
    <cellStyle name="Normal 9 3 2 2 3 2 2 2 3" xfId="43380"/>
    <cellStyle name="Normal 9 3 2 2 3 2 2 3" xfId="21807"/>
    <cellStyle name="Normal 9 3 2 2 3 2 2 3 2" xfId="50542"/>
    <cellStyle name="Normal 9 3 2 2 3 2 2 4" xfId="36218"/>
    <cellStyle name="Normal 9 3 2 2 3 2 3" xfId="11005"/>
    <cellStyle name="Normal 9 3 2 2 3 2 3 2" xfId="25388"/>
    <cellStyle name="Normal 9 3 2 2 3 2 3 2 2" xfId="54123"/>
    <cellStyle name="Normal 9 3 2 2 3 2 3 3" xfId="39799"/>
    <cellStyle name="Normal 9 3 2 2 3 2 4" xfId="18225"/>
    <cellStyle name="Normal 9 3 2 2 3 2 4 2" xfId="46961"/>
    <cellStyle name="Normal 9 3 2 2 3 2 5" xfId="32637"/>
    <cellStyle name="Normal 9 3 2 2 3 3" xfId="5542"/>
    <cellStyle name="Normal 9 3 2 2 3 3 2" xfId="12802"/>
    <cellStyle name="Normal 9 3 2 2 3 3 2 2" xfId="27180"/>
    <cellStyle name="Normal 9 3 2 2 3 3 2 2 2" xfId="55914"/>
    <cellStyle name="Normal 9 3 2 2 3 3 2 3" xfId="41590"/>
    <cellStyle name="Normal 9 3 2 2 3 3 3" xfId="20017"/>
    <cellStyle name="Normal 9 3 2 2 3 3 3 2" xfId="48752"/>
    <cellStyle name="Normal 9 3 2 2 3 3 4" xfId="34428"/>
    <cellStyle name="Normal 9 3 2 2 3 4" xfId="9215"/>
    <cellStyle name="Normal 9 3 2 2 3 4 2" xfId="23598"/>
    <cellStyle name="Normal 9 3 2 2 3 4 2 2" xfId="52333"/>
    <cellStyle name="Normal 9 3 2 2 3 4 3" xfId="38009"/>
    <cellStyle name="Normal 9 3 2 2 3 5" xfId="16435"/>
    <cellStyle name="Normal 9 3 2 2 3 5 2" xfId="45171"/>
    <cellStyle name="Normal 9 3 2 2 3 6" xfId="30847"/>
    <cellStyle name="Normal 9 3 2 2 4" xfId="2777"/>
    <cellStyle name="Normal 9 3 2 2 4 2" xfId="6437"/>
    <cellStyle name="Normal 9 3 2 2 4 2 2" xfId="13697"/>
    <cellStyle name="Normal 9 3 2 2 4 2 2 2" xfId="28075"/>
    <cellStyle name="Normal 9 3 2 2 4 2 2 2 2" xfId="56809"/>
    <cellStyle name="Normal 9 3 2 2 4 2 2 3" xfId="42485"/>
    <cellStyle name="Normal 9 3 2 2 4 2 3" xfId="20912"/>
    <cellStyle name="Normal 9 3 2 2 4 2 3 2" xfId="49647"/>
    <cellStyle name="Normal 9 3 2 2 4 2 4" xfId="35323"/>
    <cellStyle name="Normal 9 3 2 2 4 3" xfId="10110"/>
    <cellStyle name="Normal 9 3 2 2 4 3 2" xfId="24493"/>
    <cellStyle name="Normal 9 3 2 2 4 3 2 2" xfId="53228"/>
    <cellStyle name="Normal 9 3 2 2 4 3 3" xfId="38904"/>
    <cellStyle name="Normal 9 3 2 2 4 4" xfId="17330"/>
    <cellStyle name="Normal 9 3 2 2 4 4 2" xfId="46066"/>
    <cellStyle name="Normal 9 3 2 2 4 5" xfId="31742"/>
    <cellStyle name="Normal 9 3 2 2 5" xfId="4642"/>
    <cellStyle name="Normal 9 3 2 2 5 2" xfId="11907"/>
    <cellStyle name="Normal 9 3 2 2 5 2 2" xfId="26285"/>
    <cellStyle name="Normal 9 3 2 2 5 2 2 2" xfId="55019"/>
    <cellStyle name="Normal 9 3 2 2 5 2 3" xfId="40695"/>
    <cellStyle name="Normal 9 3 2 2 5 3" xfId="19122"/>
    <cellStyle name="Normal 9 3 2 2 5 3 2" xfId="47857"/>
    <cellStyle name="Normal 9 3 2 2 5 4" xfId="33533"/>
    <cellStyle name="Normal 9 3 2 2 6" xfId="8314"/>
    <cellStyle name="Normal 9 3 2 2 6 2" xfId="22703"/>
    <cellStyle name="Normal 9 3 2 2 6 2 2" xfId="51438"/>
    <cellStyle name="Normal 9 3 2 2 6 3" xfId="37114"/>
    <cellStyle name="Normal 9 3 2 2 7" xfId="15540"/>
    <cellStyle name="Normal 9 3 2 2 7 2" xfId="44276"/>
    <cellStyle name="Normal 9 3 2 2 8" xfId="29952"/>
    <cellStyle name="Normal 9 3 2 3" xfId="1121"/>
    <cellStyle name="Normal 9 3 2 3 2" xfId="2104"/>
    <cellStyle name="Normal 9 3 2 3 2 2" xfId="3896"/>
    <cellStyle name="Normal 9 3 2 3 2 2 2" xfId="7555"/>
    <cellStyle name="Normal 9 3 2 3 2 2 2 2" xfId="14815"/>
    <cellStyle name="Normal 9 3 2 3 2 2 2 2 2" xfId="29193"/>
    <cellStyle name="Normal 9 3 2 3 2 2 2 2 2 2" xfId="57927"/>
    <cellStyle name="Normal 9 3 2 3 2 2 2 2 3" xfId="43603"/>
    <cellStyle name="Normal 9 3 2 3 2 2 2 3" xfId="22030"/>
    <cellStyle name="Normal 9 3 2 3 2 2 2 3 2" xfId="50765"/>
    <cellStyle name="Normal 9 3 2 3 2 2 2 4" xfId="36441"/>
    <cellStyle name="Normal 9 3 2 3 2 2 3" xfId="11228"/>
    <cellStyle name="Normal 9 3 2 3 2 2 3 2" xfId="25611"/>
    <cellStyle name="Normal 9 3 2 3 2 2 3 2 2" xfId="54346"/>
    <cellStyle name="Normal 9 3 2 3 2 2 3 3" xfId="40022"/>
    <cellStyle name="Normal 9 3 2 3 2 2 4" xfId="18448"/>
    <cellStyle name="Normal 9 3 2 3 2 2 4 2" xfId="47184"/>
    <cellStyle name="Normal 9 3 2 3 2 2 5" xfId="32860"/>
    <cellStyle name="Normal 9 3 2 3 2 3" xfId="5765"/>
    <cellStyle name="Normal 9 3 2 3 2 3 2" xfId="13025"/>
    <cellStyle name="Normal 9 3 2 3 2 3 2 2" xfId="27403"/>
    <cellStyle name="Normal 9 3 2 3 2 3 2 2 2" xfId="56137"/>
    <cellStyle name="Normal 9 3 2 3 2 3 2 3" xfId="41813"/>
    <cellStyle name="Normal 9 3 2 3 2 3 3" xfId="20240"/>
    <cellStyle name="Normal 9 3 2 3 2 3 3 2" xfId="48975"/>
    <cellStyle name="Normal 9 3 2 3 2 3 4" xfId="34651"/>
    <cellStyle name="Normal 9 3 2 3 2 4" xfId="9438"/>
    <cellStyle name="Normal 9 3 2 3 2 4 2" xfId="23821"/>
    <cellStyle name="Normal 9 3 2 3 2 4 2 2" xfId="52556"/>
    <cellStyle name="Normal 9 3 2 3 2 4 3" xfId="38232"/>
    <cellStyle name="Normal 9 3 2 3 2 5" xfId="16658"/>
    <cellStyle name="Normal 9 3 2 3 2 5 2" xfId="45394"/>
    <cellStyle name="Normal 9 3 2 3 2 6" xfId="31070"/>
    <cellStyle name="Normal 9 3 2 3 3" xfId="3000"/>
    <cellStyle name="Normal 9 3 2 3 3 2" xfId="6660"/>
    <cellStyle name="Normal 9 3 2 3 3 2 2" xfId="13920"/>
    <cellStyle name="Normal 9 3 2 3 3 2 2 2" xfId="28298"/>
    <cellStyle name="Normal 9 3 2 3 3 2 2 2 2" xfId="57032"/>
    <cellStyle name="Normal 9 3 2 3 3 2 2 3" xfId="42708"/>
    <cellStyle name="Normal 9 3 2 3 3 2 3" xfId="21135"/>
    <cellStyle name="Normal 9 3 2 3 3 2 3 2" xfId="49870"/>
    <cellStyle name="Normal 9 3 2 3 3 2 4" xfId="35546"/>
    <cellStyle name="Normal 9 3 2 3 3 3" xfId="10333"/>
    <cellStyle name="Normal 9 3 2 3 3 3 2" xfId="24716"/>
    <cellStyle name="Normal 9 3 2 3 3 3 2 2" xfId="53451"/>
    <cellStyle name="Normal 9 3 2 3 3 3 3" xfId="39127"/>
    <cellStyle name="Normal 9 3 2 3 3 4" xfId="17553"/>
    <cellStyle name="Normal 9 3 2 3 3 4 2" xfId="46289"/>
    <cellStyle name="Normal 9 3 2 3 3 5" xfId="31965"/>
    <cellStyle name="Normal 9 3 2 3 4" xfId="4865"/>
    <cellStyle name="Normal 9 3 2 3 4 2" xfId="12130"/>
    <cellStyle name="Normal 9 3 2 3 4 2 2" xfId="26508"/>
    <cellStyle name="Normal 9 3 2 3 4 2 2 2" xfId="55242"/>
    <cellStyle name="Normal 9 3 2 3 4 2 3" xfId="40918"/>
    <cellStyle name="Normal 9 3 2 3 4 3" xfId="19345"/>
    <cellStyle name="Normal 9 3 2 3 4 3 2" xfId="48080"/>
    <cellStyle name="Normal 9 3 2 3 4 4" xfId="33756"/>
    <cellStyle name="Normal 9 3 2 3 5" xfId="8537"/>
    <cellStyle name="Normal 9 3 2 3 5 2" xfId="22926"/>
    <cellStyle name="Normal 9 3 2 3 5 2 2" xfId="51661"/>
    <cellStyle name="Normal 9 3 2 3 5 3" xfId="37337"/>
    <cellStyle name="Normal 9 3 2 3 6" xfId="15763"/>
    <cellStyle name="Normal 9 3 2 3 6 2" xfId="44499"/>
    <cellStyle name="Normal 9 3 2 3 7" xfId="30175"/>
    <cellStyle name="Normal 9 3 2 4" xfId="1653"/>
    <cellStyle name="Normal 9 3 2 4 2" xfId="3449"/>
    <cellStyle name="Normal 9 3 2 4 2 2" xfId="7108"/>
    <cellStyle name="Normal 9 3 2 4 2 2 2" xfId="14368"/>
    <cellStyle name="Normal 9 3 2 4 2 2 2 2" xfId="28746"/>
    <cellStyle name="Normal 9 3 2 4 2 2 2 2 2" xfId="57480"/>
    <cellStyle name="Normal 9 3 2 4 2 2 2 3" xfId="43156"/>
    <cellStyle name="Normal 9 3 2 4 2 2 3" xfId="21583"/>
    <cellStyle name="Normal 9 3 2 4 2 2 3 2" xfId="50318"/>
    <cellStyle name="Normal 9 3 2 4 2 2 4" xfId="35994"/>
    <cellStyle name="Normal 9 3 2 4 2 3" xfId="10781"/>
    <cellStyle name="Normal 9 3 2 4 2 3 2" xfId="25164"/>
    <cellStyle name="Normal 9 3 2 4 2 3 2 2" xfId="53899"/>
    <cellStyle name="Normal 9 3 2 4 2 3 3" xfId="39575"/>
    <cellStyle name="Normal 9 3 2 4 2 4" xfId="18001"/>
    <cellStyle name="Normal 9 3 2 4 2 4 2" xfId="46737"/>
    <cellStyle name="Normal 9 3 2 4 2 5" xfId="32413"/>
    <cellStyle name="Normal 9 3 2 4 3" xfId="5318"/>
    <cellStyle name="Normal 9 3 2 4 3 2" xfId="12578"/>
    <cellStyle name="Normal 9 3 2 4 3 2 2" xfId="26956"/>
    <cellStyle name="Normal 9 3 2 4 3 2 2 2" xfId="55690"/>
    <cellStyle name="Normal 9 3 2 4 3 2 3" xfId="41366"/>
    <cellStyle name="Normal 9 3 2 4 3 3" xfId="19793"/>
    <cellStyle name="Normal 9 3 2 4 3 3 2" xfId="48528"/>
    <cellStyle name="Normal 9 3 2 4 3 4" xfId="34204"/>
    <cellStyle name="Normal 9 3 2 4 4" xfId="8991"/>
    <cellStyle name="Normal 9 3 2 4 4 2" xfId="23374"/>
    <cellStyle name="Normal 9 3 2 4 4 2 2" xfId="52109"/>
    <cellStyle name="Normal 9 3 2 4 4 3" xfId="37785"/>
    <cellStyle name="Normal 9 3 2 4 5" xfId="16211"/>
    <cellStyle name="Normal 9 3 2 4 5 2" xfId="44947"/>
    <cellStyle name="Normal 9 3 2 4 6" xfId="30623"/>
    <cellStyle name="Normal 9 3 2 5" xfId="2553"/>
    <cellStyle name="Normal 9 3 2 5 2" xfId="6213"/>
    <cellStyle name="Normal 9 3 2 5 2 2" xfId="13473"/>
    <cellStyle name="Normal 9 3 2 5 2 2 2" xfId="27851"/>
    <cellStyle name="Normal 9 3 2 5 2 2 2 2" xfId="56585"/>
    <cellStyle name="Normal 9 3 2 5 2 2 3" xfId="42261"/>
    <cellStyle name="Normal 9 3 2 5 2 3" xfId="20688"/>
    <cellStyle name="Normal 9 3 2 5 2 3 2" xfId="49423"/>
    <cellStyle name="Normal 9 3 2 5 2 4" xfId="35099"/>
    <cellStyle name="Normal 9 3 2 5 3" xfId="9886"/>
    <cellStyle name="Normal 9 3 2 5 3 2" xfId="24269"/>
    <cellStyle name="Normal 9 3 2 5 3 2 2" xfId="53004"/>
    <cellStyle name="Normal 9 3 2 5 3 3" xfId="38680"/>
    <cellStyle name="Normal 9 3 2 5 4" xfId="17106"/>
    <cellStyle name="Normal 9 3 2 5 4 2" xfId="45842"/>
    <cellStyle name="Normal 9 3 2 5 5" xfId="31518"/>
    <cellStyle name="Normal 9 3 2 6" xfId="4416"/>
    <cellStyle name="Normal 9 3 2 6 2" xfId="11683"/>
    <cellStyle name="Normal 9 3 2 6 2 2" xfId="26061"/>
    <cellStyle name="Normal 9 3 2 6 2 2 2" xfId="54795"/>
    <cellStyle name="Normal 9 3 2 6 2 3" xfId="40471"/>
    <cellStyle name="Normal 9 3 2 6 3" xfId="18898"/>
    <cellStyle name="Normal 9 3 2 6 3 2" xfId="47633"/>
    <cellStyle name="Normal 9 3 2 6 4" xfId="33309"/>
    <cellStyle name="Normal 9 3 2 7" xfId="8087"/>
    <cellStyle name="Normal 9 3 2 7 2" xfId="22479"/>
    <cellStyle name="Normal 9 3 2 7 2 2" xfId="51214"/>
    <cellStyle name="Normal 9 3 2 7 3" xfId="36890"/>
    <cellStyle name="Normal 9 3 2 8" xfId="15316"/>
    <cellStyle name="Normal 9 3 2 8 2" xfId="44052"/>
    <cellStyle name="Normal 9 3 2 9" xfId="29728"/>
    <cellStyle name="Normal 9 3 3" xfId="784"/>
    <cellStyle name="Normal 9 3 3 2" xfId="1233"/>
    <cellStyle name="Normal 9 3 3 2 2" xfId="2216"/>
    <cellStyle name="Normal 9 3 3 2 2 2" xfId="4008"/>
    <cellStyle name="Normal 9 3 3 2 2 2 2" xfId="7667"/>
    <cellStyle name="Normal 9 3 3 2 2 2 2 2" xfId="14927"/>
    <cellStyle name="Normal 9 3 3 2 2 2 2 2 2" xfId="29305"/>
    <cellStyle name="Normal 9 3 3 2 2 2 2 2 2 2" xfId="58039"/>
    <cellStyle name="Normal 9 3 3 2 2 2 2 2 3" xfId="43715"/>
    <cellStyle name="Normal 9 3 3 2 2 2 2 3" xfId="22142"/>
    <cellStyle name="Normal 9 3 3 2 2 2 2 3 2" xfId="50877"/>
    <cellStyle name="Normal 9 3 3 2 2 2 2 4" xfId="36553"/>
    <cellStyle name="Normal 9 3 3 2 2 2 3" xfId="11340"/>
    <cellStyle name="Normal 9 3 3 2 2 2 3 2" xfId="25723"/>
    <cellStyle name="Normal 9 3 3 2 2 2 3 2 2" xfId="54458"/>
    <cellStyle name="Normal 9 3 3 2 2 2 3 3" xfId="40134"/>
    <cellStyle name="Normal 9 3 3 2 2 2 4" xfId="18560"/>
    <cellStyle name="Normal 9 3 3 2 2 2 4 2" xfId="47296"/>
    <cellStyle name="Normal 9 3 3 2 2 2 5" xfId="32972"/>
    <cellStyle name="Normal 9 3 3 2 2 3" xfId="5877"/>
    <cellStyle name="Normal 9 3 3 2 2 3 2" xfId="13137"/>
    <cellStyle name="Normal 9 3 3 2 2 3 2 2" xfId="27515"/>
    <cellStyle name="Normal 9 3 3 2 2 3 2 2 2" xfId="56249"/>
    <cellStyle name="Normal 9 3 3 2 2 3 2 3" xfId="41925"/>
    <cellStyle name="Normal 9 3 3 2 2 3 3" xfId="20352"/>
    <cellStyle name="Normal 9 3 3 2 2 3 3 2" xfId="49087"/>
    <cellStyle name="Normal 9 3 3 2 2 3 4" xfId="34763"/>
    <cellStyle name="Normal 9 3 3 2 2 4" xfId="9550"/>
    <cellStyle name="Normal 9 3 3 2 2 4 2" xfId="23933"/>
    <cellStyle name="Normal 9 3 3 2 2 4 2 2" xfId="52668"/>
    <cellStyle name="Normal 9 3 3 2 2 4 3" xfId="38344"/>
    <cellStyle name="Normal 9 3 3 2 2 5" xfId="16770"/>
    <cellStyle name="Normal 9 3 3 2 2 5 2" xfId="45506"/>
    <cellStyle name="Normal 9 3 3 2 2 6" xfId="31182"/>
    <cellStyle name="Normal 9 3 3 2 3" xfId="3112"/>
    <cellStyle name="Normal 9 3 3 2 3 2" xfId="6772"/>
    <cellStyle name="Normal 9 3 3 2 3 2 2" xfId="14032"/>
    <cellStyle name="Normal 9 3 3 2 3 2 2 2" xfId="28410"/>
    <cellStyle name="Normal 9 3 3 2 3 2 2 2 2" xfId="57144"/>
    <cellStyle name="Normal 9 3 3 2 3 2 2 3" xfId="42820"/>
    <cellStyle name="Normal 9 3 3 2 3 2 3" xfId="21247"/>
    <cellStyle name="Normal 9 3 3 2 3 2 3 2" xfId="49982"/>
    <cellStyle name="Normal 9 3 3 2 3 2 4" xfId="35658"/>
    <cellStyle name="Normal 9 3 3 2 3 3" xfId="10445"/>
    <cellStyle name="Normal 9 3 3 2 3 3 2" xfId="24828"/>
    <cellStyle name="Normal 9 3 3 2 3 3 2 2" xfId="53563"/>
    <cellStyle name="Normal 9 3 3 2 3 3 3" xfId="39239"/>
    <cellStyle name="Normal 9 3 3 2 3 4" xfId="17665"/>
    <cellStyle name="Normal 9 3 3 2 3 4 2" xfId="46401"/>
    <cellStyle name="Normal 9 3 3 2 3 5" xfId="32077"/>
    <cellStyle name="Normal 9 3 3 2 4" xfId="4977"/>
    <cellStyle name="Normal 9 3 3 2 4 2" xfId="12242"/>
    <cellStyle name="Normal 9 3 3 2 4 2 2" xfId="26620"/>
    <cellStyle name="Normal 9 3 3 2 4 2 2 2" xfId="55354"/>
    <cellStyle name="Normal 9 3 3 2 4 2 3" xfId="41030"/>
    <cellStyle name="Normal 9 3 3 2 4 3" xfId="19457"/>
    <cellStyle name="Normal 9 3 3 2 4 3 2" xfId="48192"/>
    <cellStyle name="Normal 9 3 3 2 4 4" xfId="33868"/>
    <cellStyle name="Normal 9 3 3 2 5" xfId="8649"/>
    <cellStyle name="Normal 9 3 3 2 5 2" xfId="23038"/>
    <cellStyle name="Normal 9 3 3 2 5 2 2" xfId="51773"/>
    <cellStyle name="Normal 9 3 3 2 5 3" xfId="37449"/>
    <cellStyle name="Normal 9 3 3 2 6" xfId="15875"/>
    <cellStyle name="Normal 9 3 3 2 6 2" xfId="44611"/>
    <cellStyle name="Normal 9 3 3 2 7" xfId="30287"/>
    <cellStyle name="Normal 9 3 3 3" xfId="1769"/>
    <cellStyle name="Normal 9 3 3 3 2" xfId="3561"/>
    <cellStyle name="Normal 9 3 3 3 2 2" xfId="7220"/>
    <cellStyle name="Normal 9 3 3 3 2 2 2" xfId="14480"/>
    <cellStyle name="Normal 9 3 3 3 2 2 2 2" xfId="28858"/>
    <cellStyle name="Normal 9 3 3 3 2 2 2 2 2" xfId="57592"/>
    <cellStyle name="Normal 9 3 3 3 2 2 2 3" xfId="43268"/>
    <cellStyle name="Normal 9 3 3 3 2 2 3" xfId="21695"/>
    <cellStyle name="Normal 9 3 3 3 2 2 3 2" xfId="50430"/>
    <cellStyle name="Normal 9 3 3 3 2 2 4" xfId="36106"/>
    <cellStyle name="Normal 9 3 3 3 2 3" xfId="10893"/>
    <cellStyle name="Normal 9 3 3 3 2 3 2" xfId="25276"/>
    <cellStyle name="Normal 9 3 3 3 2 3 2 2" xfId="54011"/>
    <cellStyle name="Normal 9 3 3 3 2 3 3" xfId="39687"/>
    <cellStyle name="Normal 9 3 3 3 2 4" xfId="18113"/>
    <cellStyle name="Normal 9 3 3 3 2 4 2" xfId="46849"/>
    <cellStyle name="Normal 9 3 3 3 2 5" xfId="32525"/>
    <cellStyle name="Normal 9 3 3 3 3" xfId="5430"/>
    <cellStyle name="Normal 9 3 3 3 3 2" xfId="12690"/>
    <cellStyle name="Normal 9 3 3 3 3 2 2" xfId="27068"/>
    <cellStyle name="Normal 9 3 3 3 3 2 2 2" xfId="55802"/>
    <cellStyle name="Normal 9 3 3 3 3 2 3" xfId="41478"/>
    <cellStyle name="Normal 9 3 3 3 3 3" xfId="19905"/>
    <cellStyle name="Normal 9 3 3 3 3 3 2" xfId="48640"/>
    <cellStyle name="Normal 9 3 3 3 3 4" xfId="34316"/>
    <cellStyle name="Normal 9 3 3 3 4" xfId="9103"/>
    <cellStyle name="Normal 9 3 3 3 4 2" xfId="23486"/>
    <cellStyle name="Normal 9 3 3 3 4 2 2" xfId="52221"/>
    <cellStyle name="Normal 9 3 3 3 4 3" xfId="37897"/>
    <cellStyle name="Normal 9 3 3 3 5" xfId="16323"/>
    <cellStyle name="Normal 9 3 3 3 5 2" xfId="45059"/>
    <cellStyle name="Normal 9 3 3 3 6" xfId="30735"/>
    <cellStyle name="Normal 9 3 3 4" xfId="2665"/>
    <cellStyle name="Normal 9 3 3 4 2" xfId="6325"/>
    <cellStyle name="Normal 9 3 3 4 2 2" xfId="13585"/>
    <cellStyle name="Normal 9 3 3 4 2 2 2" xfId="27963"/>
    <cellStyle name="Normal 9 3 3 4 2 2 2 2" xfId="56697"/>
    <cellStyle name="Normal 9 3 3 4 2 2 3" xfId="42373"/>
    <cellStyle name="Normal 9 3 3 4 2 3" xfId="20800"/>
    <cellStyle name="Normal 9 3 3 4 2 3 2" xfId="49535"/>
    <cellStyle name="Normal 9 3 3 4 2 4" xfId="35211"/>
    <cellStyle name="Normal 9 3 3 4 3" xfId="9998"/>
    <cellStyle name="Normal 9 3 3 4 3 2" xfId="24381"/>
    <cellStyle name="Normal 9 3 3 4 3 2 2" xfId="53116"/>
    <cellStyle name="Normal 9 3 3 4 3 3" xfId="38792"/>
    <cellStyle name="Normal 9 3 3 4 4" xfId="17218"/>
    <cellStyle name="Normal 9 3 3 4 4 2" xfId="45954"/>
    <cellStyle name="Normal 9 3 3 4 5" xfId="31630"/>
    <cellStyle name="Normal 9 3 3 5" xfId="4529"/>
    <cellStyle name="Normal 9 3 3 5 2" xfId="11795"/>
    <cellStyle name="Normal 9 3 3 5 2 2" xfId="26173"/>
    <cellStyle name="Normal 9 3 3 5 2 2 2" xfId="54907"/>
    <cellStyle name="Normal 9 3 3 5 2 3" xfId="40583"/>
    <cellStyle name="Normal 9 3 3 5 3" xfId="19010"/>
    <cellStyle name="Normal 9 3 3 5 3 2" xfId="47745"/>
    <cellStyle name="Normal 9 3 3 5 4" xfId="33421"/>
    <cellStyle name="Normal 9 3 3 6" xfId="8202"/>
    <cellStyle name="Normal 9 3 3 6 2" xfId="22591"/>
    <cellStyle name="Normal 9 3 3 6 2 2" xfId="51326"/>
    <cellStyle name="Normal 9 3 3 6 3" xfId="37002"/>
    <cellStyle name="Normal 9 3 3 7" xfId="15428"/>
    <cellStyle name="Normal 9 3 3 7 2" xfId="44164"/>
    <cellStyle name="Normal 9 3 3 8" xfId="29840"/>
    <cellStyle name="Normal 9 3 4" xfId="1009"/>
    <cellStyle name="Normal 9 3 4 2" xfId="1992"/>
    <cellStyle name="Normal 9 3 4 2 2" xfId="3784"/>
    <cellStyle name="Normal 9 3 4 2 2 2" xfId="7443"/>
    <cellStyle name="Normal 9 3 4 2 2 2 2" xfId="14703"/>
    <cellStyle name="Normal 9 3 4 2 2 2 2 2" xfId="29081"/>
    <cellStyle name="Normal 9 3 4 2 2 2 2 2 2" xfId="57815"/>
    <cellStyle name="Normal 9 3 4 2 2 2 2 3" xfId="43491"/>
    <cellStyle name="Normal 9 3 4 2 2 2 3" xfId="21918"/>
    <cellStyle name="Normal 9 3 4 2 2 2 3 2" xfId="50653"/>
    <cellStyle name="Normal 9 3 4 2 2 2 4" xfId="36329"/>
    <cellStyle name="Normal 9 3 4 2 2 3" xfId="11116"/>
    <cellStyle name="Normal 9 3 4 2 2 3 2" xfId="25499"/>
    <cellStyle name="Normal 9 3 4 2 2 3 2 2" xfId="54234"/>
    <cellStyle name="Normal 9 3 4 2 2 3 3" xfId="39910"/>
    <cellStyle name="Normal 9 3 4 2 2 4" xfId="18336"/>
    <cellStyle name="Normal 9 3 4 2 2 4 2" xfId="47072"/>
    <cellStyle name="Normal 9 3 4 2 2 5" xfId="32748"/>
    <cellStyle name="Normal 9 3 4 2 3" xfId="5653"/>
    <cellStyle name="Normal 9 3 4 2 3 2" xfId="12913"/>
    <cellStyle name="Normal 9 3 4 2 3 2 2" xfId="27291"/>
    <cellStyle name="Normal 9 3 4 2 3 2 2 2" xfId="56025"/>
    <cellStyle name="Normal 9 3 4 2 3 2 3" xfId="41701"/>
    <cellStyle name="Normal 9 3 4 2 3 3" xfId="20128"/>
    <cellStyle name="Normal 9 3 4 2 3 3 2" xfId="48863"/>
    <cellStyle name="Normal 9 3 4 2 3 4" xfId="34539"/>
    <cellStyle name="Normal 9 3 4 2 4" xfId="9326"/>
    <cellStyle name="Normal 9 3 4 2 4 2" xfId="23709"/>
    <cellStyle name="Normal 9 3 4 2 4 2 2" xfId="52444"/>
    <cellStyle name="Normal 9 3 4 2 4 3" xfId="38120"/>
    <cellStyle name="Normal 9 3 4 2 5" xfId="16546"/>
    <cellStyle name="Normal 9 3 4 2 5 2" xfId="45282"/>
    <cellStyle name="Normal 9 3 4 2 6" xfId="30958"/>
    <cellStyle name="Normal 9 3 4 3" xfId="2888"/>
    <cellStyle name="Normal 9 3 4 3 2" xfId="6548"/>
    <cellStyle name="Normal 9 3 4 3 2 2" xfId="13808"/>
    <cellStyle name="Normal 9 3 4 3 2 2 2" xfId="28186"/>
    <cellStyle name="Normal 9 3 4 3 2 2 2 2" xfId="56920"/>
    <cellStyle name="Normal 9 3 4 3 2 2 3" xfId="42596"/>
    <cellStyle name="Normal 9 3 4 3 2 3" xfId="21023"/>
    <cellStyle name="Normal 9 3 4 3 2 3 2" xfId="49758"/>
    <cellStyle name="Normal 9 3 4 3 2 4" xfId="35434"/>
    <cellStyle name="Normal 9 3 4 3 3" xfId="10221"/>
    <cellStyle name="Normal 9 3 4 3 3 2" xfId="24604"/>
    <cellStyle name="Normal 9 3 4 3 3 2 2" xfId="53339"/>
    <cellStyle name="Normal 9 3 4 3 3 3" xfId="39015"/>
    <cellStyle name="Normal 9 3 4 3 4" xfId="17441"/>
    <cellStyle name="Normal 9 3 4 3 4 2" xfId="46177"/>
    <cellStyle name="Normal 9 3 4 3 5" xfId="31853"/>
    <cellStyle name="Normal 9 3 4 4" xfId="4753"/>
    <cellStyle name="Normal 9 3 4 4 2" xfId="12018"/>
    <cellStyle name="Normal 9 3 4 4 2 2" xfId="26396"/>
    <cellStyle name="Normal 9 3 4 4 2 2 2" xfId="55130"/>
    <cellStyle name="Normal 9 3 4 4 2 3" xfId="40806"/>
    <cellStyle name="Normal 9 3 4 4 3" xfId="19233"/>
    <cellStyle name="Normal 9 3 4 4 3 2" xfId="47968"/>
    <cellStyle name="Normal 9 3 4 4 4" xfId="33644"/>
    <cellStyle name="Normal 9 3 4 5" xfId="8425"/>
    <cellStyle name="Normal 9 3 4 5 2" xfId="22814"/>
    <cellStyle name="Normal 9 3 4 5 2 2" xfId="51549"/>
    <cellStyle name="Normal 9 3 4 5 3" xfId="37225"/>
    <cellStyle name="Normal 9 3 4 6" xfId="15651"/>
    <cellStyle name="Normal 9 3 4 6 2" xfId="44387"/>
    <cellStyle name="Normal 9 3 4 7" xfId="30063"/>
    <cellStyle name="Normal 9 3 5" xfId="1533"/>
    <cellStyle name="Normal 9 3 5 2" xfId="3337"/>
    <cellStyle name="Normal 9 3 5 2 2" xfId="6996"/>
    <cellStyle name="Normal 9 3 5 2 2 2" xfId="14256"/>
    <cellStyle name="Normal 9 3 5 2 2 2 2" xfId="28634"/>
    <cellStyle name="Normal 9 3 5 2 2 2 2 2" xfId="57368"/>
    <cellStyle name="Normal 9 3 5 2 2 2 3" xfId="43044"/>
    <cellStyle name="Normal 9 3 5 2 2 3" xfId="21471"/>
    <cellStyle name="Normal 9 3 5 2 2 3 2" xfId="50206"/>
    <cellStyle name="Normal 9 3 5 2 2 4" xfId="35882"/>
    <cellStyle name="Normal 9 3 5 2 3" xfId="10669"/>
    <cellStyle name="Normal 9 3 5 2 3 2" xfId="25052"/>
    <cellStyle name="Normal 9 3 5 2 3 2 2" xfId="53787"/>
    <cellStyle name="Normal 9 3 5 2 3 3" xfId="39463"/>
    <cellStyle name="Normal 9 3 5 2 4" xfId="17889"/>
    <cellStyle name="Normal 9 3 5 2 4 2" xfId="46625"/>
    <cellStyle name="Normal 9 3 5 2 5" xfId="32301"/>
    <cellStyle name="Normal 9 3 5 3" xfId="5206"/>
    <cellStyle name="Normal 9 3 5 3 2" xfId="12466"/>
    <cellStyle name="Normal 9 3 5 3 2 2" xfId="26844"/>
    <cellStyle name="Normal 9 3 5 3 2 2 2" xfId="55578"/>
    <cellStyle name="Normal 9 3 5 3 2 3" xfId="41254"/>
    <cellStyle name="Normal 9 3 5 3 3" xfId="19681"/>
    <cellStyle name="Normal 9 3 5 3 3 2" xfId="48416"/>
    <cellStyle name="Normal 9 3 5 3 4" xfId="34092"/>
    <cellStyle name="Normal 9 3 5 4" xfId="8879"/>
    <cellStyle name="Normal 9 3 5 4 2" xfId="23262"/>
    <cellStyle name="Normal 9 3 5 4 2 2" xfId="51997"/>
    <cellStyle name="Normal 9 3 5 4 3" xfId="37673"/>
    <cellStyle name="Normal 9 3 5 5" xfId="16099"/>
    <cellStyle name="Normal 9 3 5 5 2" xfId="44835"/>
    <cellStyle name="Normal 9 3 5 6" xfId="30511"/>
    <cellStyle name="Normal 9 3 6" xfId="2441"/>
    <cellStyle name="Normal 9 3 6 2" xfId="6101"/>
    <cellStyle name="Normal 9 3 6 2 2" xfId="13361"/>
    <cellStyle name="Normal 9 3 6 2 2 2" xfId="27739"/>
    <cellStyle name="Normal 9 3 6 2 2 2 2" xfId="56473"/>
    <cellStyle name="Normal 9 3 6 2 2 3" xfId="42149"/>
    <cellStyle name="Normal 9 3 6 2 3" xfId="20576"/>
    <cellStyle name="Normal 9 3 6 2 3 2" xfId="49311"/>
    <cellStyle name="Normal 9 3 6 2 4" xfId="34987"/>
    <cellStyle name="Normal 9 3 6 3" xfId="9774"/>
    <cellStyle name="Normal 9 3 6 3 2" xfId="24157"/>
    <cellStyle name="Normal 9 3 6 3 2 2" xfId="52892"/>
    <cellStyle name="Normal 9 3 6 3 3" xfId="38568"/>
    <cellStyle name="Normal 9 3 6 4" xfId="16994"/>
    <cellStyle name="Normal 9 3 6 4 2" xfId="45730"/>
    <cellStyle name="Normal 9 3 6 5" xfId="31406"/>
    <cellStyle name="Normal 9 3 7" xfId="4300"/>
    <cellStyle name="Normal 9 3 7 2" xfId="11570"/>
    <cellStyle name="Normal 9 3 7 2 2" xfId="25949"/>
    <cellStyle name="Normal 9 3 7 2 2 2" xfId="54683"/>
    <cellStyle name="Normal 9 3 7 2 3" xfId="40359"/>
    <cellStyle name="Normal 9 3 7 3" xfId="18786"/>
    <cellStyle name="Normal 9 3 7 3 2" xfId="47521"/>
    <cellStyle name="Normal 9 3 7 4" xfId="33197"/>
    <cellStyle name="Normal 9 3 8" xfId="7969"/>
    <cellStyle name="Normal 9 3 8 2" xfId="22367"/>
    <cellStyle name="Normal 9 3 8 2 2" xfId="51102"/>
    <cellStyle name="Normal 9 3 8 3" xfId="36778"/>
    <cellStyle name="Normal 9 3 9" xfId="15204"/>
    <cellStyle name="Normal 9 3 9 2" xfId="43940"/>
    <cellStyle name="Normal 9 4" xfId="547"/>
    <cellStyle name="Normal 9 4 2" xfId="841"/>
    <cellStyle name="Normal 9 4 2 2" xfId="1289"/>
    <cellStyle name="Normal 9 4 2 2 2" xfId="2272"/>
    <cellStyle name="Normal 9 4 2 2 2 2" xfId="4064"/>
    <cellStyle name="Normal 9 4 2 2 2 2 2" xfId="7723"/>
    <cellStyle name="Normal 9 4 2 2 2 2 2 2" xfId="14983"/>
    <cellStyle name="Normal 9 4 2 2 2 2 2 2 2" xfId="29361"/>
    <cellStyle name="Normal 9 4 2 2 2 2 2 2 2 2" xfId="58095"/>
    <cellStyle name="Normal 9 4 2 2 2 2 2 2 3" xfId="43771"/>
    <cellStyle name="Normal 9 4 2 2 2 2 2 3" xfId="22198"/>
    <cellStyle name="Normal 9 4 2 2 2 2 2 3 2" xfId="50933"/>
    <cellStyle name="Normal 9 4 2 2 2 2 2 4" xfId="36609"/>
    <cellStyle name="Normal 9 4 2 2 2 2 3" xfId="11396"/>
    <cellStyle name="Normal 9 4 2 2 2 2 3 2" xfId="25779"/>
    <cellStyle name="Normal 9 4 2 2 2 2 3 2 2" xfId="54514"/>
    <cellStyle name="Normal 9 4 2 2 2 2 3 3" xfId="40190"/>
    <cellStyle name="Normal 9 4 2 2 2 2 4" xfId="18616"/>
    <cellStyle name="Normal 9 4 2 2 2 2 4 2" xfId="47352"/>
    <cellStyle name="Normal 9 4 2 2 2 2 5" xfId="33028"/>
    <cellStyle name="Normal 9 4 2 2 2 3" xfId="5933"/>
    <cellStyle name="Normal 9 4 2 2 2 3 2" xfId="13193"/>
    <cellStyle name="Normal 9 4 2 2 2 3 2 2" xfId="27571"/>
    <cellStyle name="Normal 9 4 2 2 2 3 2 2 2" xfId="56305"/>
    <cellStyle name="Normal 9 4 2 2 2 3 2 3" xfId="41981"/>
    <cellStyle name="Normal 9 4 2 2 2 3 3" xfId="20408"/>
    <cellStyle name="Normal 9 4 2 2 2 3 3 2" xfId="49143"/>
    <cellStyle name="Normal 9 4 2 2 2 3 4" xfId="34819"/>
    <cellStyle name="Normal 9 4 2 2 2 4" xfId="9606"/>
    <cellStyle name="Normal 9 4 2 2 2 4 2" xfId="23989"/>
    <cellStyle name="Normal 9 4 2 2 2 4 2 2" xfId="52724"/>
    <cellStyle name="Normal 9 4 2 2 2 4 3" xfId="38400"/>
    <cellStyle name="Normal 9 4 2 2 2 5" xfId="16826"/>
    <cellStyle name="Normal 9 4 2 2 2 5 2" xfId="45562"/>
    <cellStyle name="Normal 9 4 2 2 2 6" xfId="31238"/>
    <cellStyle name="Normal 9 4 2 2 3" xfId="3168"/>
    <cellStyle name="Normal 9 4 2 2 3 2" xfId="6828"/>
    <cellStyle name="Normal 9 4 2 2 3 2 2" xfId="14088"/>
    <cellStyle name="Normal 9 4 2 2 3 2 2 2" xfId="28466"/>
    <cellStyle name="Normal 9 4 2 2 3 2 2 2 2" xfId="57200"/>
    <cellStyle name="Normal 9 4 2 2 3 2 2 3" xfId="42876"/>
    <cellStyle name="Normal 9 4 2 2 3 2 3" xfId="21303"/>
    <cellStyle name="Normal 9 4 2 2 3 2 3 2" xfId="50038"/>
    <cellStyle name="Normal 9 4 2 2 3 2 4" xfId="35714"/>
    <cellStyle name="Normal 9 4 2 2 3 3" xfId="10501"/>
    <cellStyle name="Normal 9 4 2 2 3 3 2" xfId="24884"/>
    <cellStyle name="Normal 9 4 2 2 3 3 2 2" xfId="53619"/>
    <cellStyle name="Normal 9 4 2 2 3 3 3" xfId="39295"/>
    <cellStyle name="Normal 9 4 2 2 3 4" xfId="17721"/>
    <cellStyle name="Normal 9 4 2 2 3 4 2" xfId="46457"/>
    <cellStyle name="Normal 9 4 2 2 3 5" xfId="32133"/>
    <cellStyle name="Normal 9 4 2 2 4" xfId="5033"/>
    <cellStyle name="Normal 9 4 2 2 4 2" xfId="12298"/>
    <cellStyle name="Normal 9 4 2 2 4 2 2" xfId="26676"/>
    <cellStyle name="Normal 9 4 2 2 4 2 2 2" xfId="55410"/>
    <cellStyle name="Normal 9 4 2 2 4 2 3" xfId="41086"/>
    <cellStyle name="Normal 9 4 2 2 4 3" xfId="19513"/>
    <cellStyle name="Normal 9 4 2 2 4 3 2" xfId="48248"/>
    <cellStyle name="Normal 9 4 2 2 4 4" xfId="33924"/>
    <cellStyle name="Normal 9 4 2 2 5" xfId="8705"/>
    <cellStyle name="Normal 9 4 2 2 5 2" xfId="23094"/>
    <cellStyle name="Normal 9 4 2 2 5 2 2" xfId="51829"/>
    <cellStyle name="Normal 9 4 2 2 5 3" xfId="37505"/>
    <cellStyle name="Normal 9 4 2 2 6" xfId="15931"/>
    <cellStyle name="Normal 9 4 2 2 6 2" xfId="44667"/>
    <cellStyle name="Normal 9 4 2 2 7" xfId="30343"/>
    <cellStyle name="Normal 9 4 2 3" xfId="1825"/>
    <cellStyle name="Normal 9 4 2 3 2" xfId="3617"/>
    <cellStyle name="Normal 9 4 2 3 2 2" xfId="7276"/>
    <cellStyle name="Normal 9 4 2 3 2 2 2" xfId="14536"/>
    <cellStyle name="Normal 9 4 2 3 2 2 2 2" xfId="28914"/>
    <cellStyle name="Normal 9 4 2 3 2 2 2 2 2" xfId="57648"/>
    <cellStyle name="Normal 9 4 2 3 2 2 2 3" xfId="43324"/>
    <cellStyle name="Normal 9 4 2 3 2 2 3" xfId="21751"/>
    <cellStyle name="Normal 9 4 2 3 2 2 3 2" xfId="50486"/>
    <cellStyle name="Normal 9 4 2 3 2 2 4" xfId="36162"/>
    <cellStyle name="Normal 9 4 2 3 2 3" xfId="10949"/>
    <cellStyle name="Normal 9 4 2 3 2 3 2" xfId="25332"/>
    <cellStyle name="Normal 9 4 2 3 2 3 2 2" xfId="54067"/>
    <cellStyle name="Normal 9 4 2 3 2 3 3" xfId="39743"/>
    <cellStyle name="Normal 9 4 2 3 2 4" xfId="18169"/>
    <cellStyle name="Normal 9 4 2 3 2 4 2" xfId="46905"/>
    <cellStyle name="Normal 9 4 2 3 2 5" xfId="32581"/>
    <cellStyle name="Normal 9 4 2 3 3" xfId="5486"/>
    <cellStyle name="Normal 9 4 2 3 3 2" xfId="12746"/>
    <cellStyle name="Normal 9 4 2 3 3 2 2" xfId="27124"/>
    <cellStyle name="Normal 9 4 2 3 3 2 2 2" xfId="55858"/>
    <cellStyle name="Normal 9 4 2 3 3 2 3" xfId="41534"/>
    <cellStyle name="Normal 9 4 2 3 3 3" xfId="19961"/>
    <cellStyle name="Normal 9 4 2 3 3 3 2" xfId="48696"/>
    <cellStyle name="Normal 9 4 2 3 3 4" xfId="34372"/>
    <cellStyle name="Normal 9 4 2 3 4" xfId="9159"/>
    <cellStyle name="Normal 9 4 2 3 4 2" xfId="23542"/>
    <cellStyle name="Normal 9 4 2 3 4 2 2" xfId="52277"/>
    <cellStyle name="Normal 9 4 2 3 4 3" xfId="37953"/>
    <cellStyle name="Normal 9 4 2 3 5" xfId="16379"/>
    <cellStyle name="Normal 9 4 2 3 5 2" xfId="45115"/>
    <cellStyle name="Normal 9 4 2 3 6" xfId="30791"/>
    <cellStyle name="Normal 9 4 2 4" xfId="2721"/>
    <cellStyle name="Normal 9 4 2 4 2" xfId="6381"/>
    <cellStyle name="Normal 9 4 2 4 2 2" xfId="13641"/>
    <cellStyle name="Normal 9 4 2 4 2 2 2" xfId="28019"/>
    <cellStyle name="Normal 9 4 2 4 2 2 2 2" xfId="56753"/>
    <cellStyle name="Normal 9 4 2 4 2 2 3" xfId="42429"/>
    <cellStyle name="Normal 9 4 2 4 2 3" xfId="20856"/>
    <cellStyle name="Normal 9 4 2 4 2 3 2" xfId="49591"/>
    <cellStyle name="Normal 9 4 2 4 2 4" xfId="35267"/>
    <cellStyle name="Normal 9 4 2 4 3" xfId="10054"/>
    <cellStyle name="Normal 9 4 2 4 3 2" xfId="24437"/>
    <cellStyle name="Normal 9 4 2 4 3 2 2" xfId="53172"/>
    <cellStyle name="Normal 9 4 2 4 3 3" xfId="38848"/>
    <cellStyle name="Normal 9 4 2 4 4" xfId="17274"/>
    <cellStyle name="Normal 9 4 2 4 4 2" xfId="46010"/>
    <cellStyle name="Normal 9 4 2 4 5" xfId="31686"/>
    <cellStyle name="Normal 9 4 2 5" xfId="4586"/>
    <cellStyle name="Normal 9 4 2 5 2" xfId="11851"/>
    <cellStyle name="Normal 9 4 2 5 2 2" xfId="26229"/>
    <cellStyle name="Normal 9 4 2 5 2 2 2" xfId="54963"/>
    <cellStyle name="Normal 9 4 2 5 2 3" xfId="40639"/>
    <cellStyle name="Normal 9 4 2 5 3" xfId="19066"/>
    <cellStyle name="Normal 9 4 2 5 3 2" xfId="47801"/>
    <cellStyle name="Normal 9 4 2 5 4" xfId="33477"/>
    <cellStyle name="Normal 9 4 2 6" xfId="8258"/>
    <cellStyle name="Normal 9 4 2 6 2" xfId="22647"/>
    <cellStyle name="Normal 9 4 2 6 2 2" xfId="51382"/>
    <cellStyle name="Normal 9 4 2 6 3" xfId="37058"/>
    <cellStyle name="Normal 9 4 2 7" xfId="15484"/>
    <cellStyle name="Normal 9 4 2 7 2" xfId="44220"/>
    <cellStyle name="Normal 9 4 2 8" xfId="29896"/>
    <cellStyle name="Normal 9 4 3" xfId="1065"/>
    <cellStyle name="Normal 9 4 3 2" xfId="2048"/>
    <cellStyle name="Normal 9 4 3 2 2" xfId="3840"/>
    <cellStyle name="Normal 9 4 3 2 2 2" xfId="7499"/>
    <cellStyle name="Normal 9 4 3 2 2 2 2" xfId="14759"/>
    <cellStyle name="Normal 9 4 3 2 2 2 2 2" xfId="29137"/>
    <cellStyle name="Normal 9 4 3 2 2 2 2 2 2" xfId="57871"/>
    <cellStyle name="Normal 9 4 3 2 2 2 2 3" xfId="43547"/>
    <cellStyle name="Normal 9 4 3 2 2 2 3" xfId="21974"/>
    <cellStyle name="Normal 9 4 3 2 2 2 3 2" xfId="50709"/>
    <cellStyle name="Normal 9 4 3 2 2 2 4" xfId="36385"/>
    <cellStyle name="Normal 9 4 3 2 2 3" xfId="11172"/>
    <cellStyle name="Normal 9 4 3 2 2 3 2" xfId="25555"/>
    <cellStyle name="Normal 9 4 3 2 2 3 2 2" xfId="54290"/>
    <cellStyle name="Normal 9 4 3 2 2 3 3" xfId="39966"/>
    <cellStyle name="Normal 9 4 3 2 2 4" xfId="18392"/>
    <cellStyle name="Normal 9 4 3 2 2 4 2" xfId="47128"/>
    <cellStyle name="Normal 9 4 3 2 2 5" xfId="32804"/>
    <cellStyle name="Normal 9 4 3 2 3" xfId="5709"/>
    <cellStyle name="Normal 9 4 3 2 3 2" xfId="12969"/>
    <cellStyle name="Normal 9 4 3 2 3 2 2" xfId="27347"/>
    <cellStyle name="Normal 9 4 3 2 3 2 2 2" xfId="56081"/>
    <cellStyle name="Normal 9 4 3 2 3 2 3" xfId="41757"/>
    <cellStyle name="Normal 9 4 3 2 3 3" xfId="20184"/>
    <cellStyle name="Normal 9 4 3 2 3 3 2" xfId="48919"/>
    <cellStyle name="Normal 9 4 3 2 3 4" xfId="34595"/>
    <cellStyle name="Normal 9 4 3 2 4" xfId="9382"/>
    <cellStyle name="Normal 9 4 3 2 4 2" xfId="23765"/>
    <cellStyle name="Normal 9 4 3 2 4 2 2" xfId="52500"/>
    <cellStyle name="Normal 9 4 3 2 4 3" xfId="38176"/>
    <cellStyle name="Normal 9 4 3 2 5" xfId="16602"/>
    <cellStyle name="Normal 9 4 3 2 5 2" xfId="45338"/>
    <cellStyle name="Normal 9 4 3 2 6" xfId="31014"/>
    <cellStyle name="Normal 9 4 3 3" xfId="2944"/>
    <cellStyle name="Normal 9 4 3 3 2" xfId="6604"/>
    <cellStyle name="Normal 9 4 3 3 2 2" xfId="13864"/>
    <cellStyle name="Normal 9 4 3 3 2 2 2" xfId="28242"/>
    <cellStyle name="Normal 9 4 3 3 2 2 2 2" xfId="56976"/>
    <cellStyle name="Normal 9 4 3 3 2 2 3" xfId="42652"/>
    <cellStyle name="Normal 9 4 3 3 2 3" xfId="21079"/>
    <cellStyle name="Normal 9 4 3 3 2 3 2" xfId="49814"/>
    <cellStyle name="Normal 9 4 3 3 2 4" xfId="35490"/>
    <cellStyle name="Normal 9 4 3 3 3" xfId="10277"/>
    <cellStyle name="Normal 9 4 3 3 3 2" xfId="24660"/>
    <cellStyle name="Normal 9 4 3 3 3 2 2" xfId="53395"/>
    <cellStyle name="Normal 9 4 3 3 3 3" xfId="39071"/>
    <cellStyle name="Normal 9 4 3 3 4" xfId="17497"/>
    <cellStyle name="Normal 9 4 3 3 4 2" xfId="46233"/>
    <cellStyle name="Normal 9 4 3 3 5" xfId="31909"/>
    <cellStyle name="Normal 9 4 3 4" xfId="4809"/>
    <cellStyle name="Normal 9 4 3 4 2" xfId="12074"/>
    <cellStyle name="Normal 9 4 3 4 2 2" xfId="26452"/>
    <cellStyle name="Normal 9 4 3 4 2 2 2" xfId="55186"/>
    <cellStyle name="Normal 9 4 3 4 2 3" xfId="40862"/>
    <cellStyle name="Normal 9 4 3 4 3" xfId="19289"/>
    <cellStyle name="Normal 9 4 3 4 3 2" xfId="48024"/>
    <cellStyle name="Normal 9 4 3 4 4" xfId="33700"/>
    <cellStyle name="Normal 9 4 3 5" xfId="8481"/>
    <cellStyle name="Normal 9 4 3 5 2" xfId="22870"/>
    <cellStyle name="Normal 9 4 3 5 2 2" xfId="51605"/>
    <cellStyle name="Normal 9 4 3 5 3" xfId="37281"/>
    <cellStyle name="Normal 9 4 3 6" xfId="15707"/>
    <cellStyle name="Normal 9 4 3 6 2" xfId="44443"/>
    <cellStyle name="Normal 9 4 3 7" xfId="30119"/>
    <cellStyle name="Normal 9 4 4" xfId="1596"/>
    <cellStyle name="Normal 9 4 4 2" xfId="3393"/>
    <cellStyle name="Normal 9 4 4 2 2" xfId="7052"/>
    <cellStyle name="Normal 9 4 4 2 2 2" xfId="14312"/>
    <cellStyle name="Normal 9 4 4 2 2 2 2" xfId="28690"/>
    <cellStyle name="Normal 9 4 4 2 2 2 2 2" xfId="57424"/>
    <cellStyle name="Normal 9 4 4 2 2 2 3" xfId="43100"/>
    <cellStyle name="Normal 9 4 4 2 2 3" xfId="21527"/>
    <cellStyle name="Normal 9 4 4 2 2 3 2" xfId="50262"/>
    <cellStyle name="Normal 9 4 4 2 2 4" xfId="35938"/>
    <cellStyle name="Normal 9 4 4 2 3" xfId="10725"/>
    <cellStyle name="Normal 9 4 4 2 3 2" xfId="25108"/>
    <cellStyle name="Normal 9 4 4 2 3 2 2" xfId="53843"/>
    <cellStyle name="Normal 9 4 4 2 3 3" xfId="39519"/>
    <cellStyle name="Normal 9 4 4 2 4" xfId="17945"/>
    <cellStyle name="Normal 9 4 4 2 4 2" xfId="46681"/>
    <cellStyle name="Normal 9 4 4 2 5" xfId="32357"/>
    <cellStyle name="Normal 9 4 4 3" xfId="5262"/>
    <cellStyle name="Normal 9 4 4 3 2" xfId="12522"/>
    <cellStyle name="Normal 9 4 4 3 2 2" xfId="26900"/>
    <cellStyle name="Normal 9 4 4 3 2 2 2" xfId="55634"/>
    <cellStyle name="Normal 9 4 4 3 2 3" xfId="41310"/>
    <cellStyle name="Normal 9 4 4 3 3" xfId="19737"/>
    <cellStyle name="Normal 9 4 4 3 3 2" xfId="48472"/>
    <cellStyle name="Normal 9 4 4 3 4" xfId="34148"/>
    <cellStyle name="Normal 9 4 4 4" xfId="8935"/>
    <cellStyle name="Normal 9 4 4 4 2" xfId="23318"/>
    <cellStyle name="Normal 9 4 4 4 2 2" xfId="52053"/>
    <cellStyle name="Normal 9 4 4 4 3" xfId="37729"/>
    <cellStyle name="Normal 9 4 4 5" xfId="16155"/>
    <cellStyle name="Normal 9 4 4 5 2" xfId="44891"/>
    <cellStyle name="Normal 9 4 4 6" xfId="30567"/>
    <cellStyle name="Normal 9 4 5" xfId="2497"/>
    <cellStyle name="Normal 9 4 5 2" xfId="6157"/>
    <cellStyle name="Normal 9 4 5 2 2" xfId="13417"/>
    <cellStyle name="Normal 9 4 5 2 2 2" xfId="27795"/>
    <cellStyle name="Normal 9 4 5 2 2 2 2" xfId="56529"/>
    <cellStyle name="Normal 9 4 5 2 2 3" xfId="42205"/>
    <cellStyle name="Normal 9 4 5 2 3" xfId="20632"/>
    <cellStyle name="Normal 9 4 5 2 3 2" xfId="49367"/>
    <cellStyle name="Normal 9 4 5 2 4" xfId="35043"/>
    <cellStyle name="Normal 9 4 5 3" xfId="9830"/>
    <cellStyle name="Normal 9 4 5 3 2" xfId="24213"/>
    <cellStyle name="Normal 9 4 5 3 2 2" xfId="52948"/>
    <cellStyle name="Normal 9 4 5 3 3" xfId="38624"/>
    <cellStyle name="Normal 9 4 5 4" xfId="17050"/>
    <cellStyle name="Normal 9 4 5 4 2" xfId="45786"/>
    <cellStyle name="Normal 9 4 5 5" xfId="31462"/>
    <cellStyle name="Normal 9 4 6" xfId="4359"/>
    <cellStyle name="Normal 9 4 6 2" xfId="11627"/>
    <cellStyle name="Normal 9 4 6 2 2" xfId="26005"/>
    <cellStyle name="Normal 9 4 6 2 2 2" xfId="54739"/>
    <cellStyle name="Normal 9 4 6 2 3" xfId="40415"/>
    <cellStyle name="Normal 9 4 6 3" xfId="18842"/>
    <cellStyle name="Normal 9 4 6 3 2" xfId="47577"/>
    <cellStyle name="Normal 9 4 6 4" xfId="33253"/>
    <cellStyle name="Normal 9 4 7" xfId="8030"/>
    <cellStyle name="Normal 9 4 7 2" xfId="22423"/>
    <cellStyle name="Normal 9 4 7 2 2" xfId="51158"/>
    <cellStyle name="Normal 9 4 7 3" xfId="36834"/>
    <cellStyle name="Normal 9 4 8" xfId="15260"/>
    <cellStyle name="Normal 9 4 8 2" xfId="43996"/>
    <cellStyle name="Normal 9 4 9" xfId="29672"/>
    <cellStyle name="Normal 9 5" xfId="726"/>
    <cellStyle name="Normal 9 5 2" xfId="1177"/>
    <cellStyle name="Normal 9 5 2 2" xfId="2160"/>
    <cellStyle name="Normal 9 5 2 2 2" xfId="3952"/>
    <cellStyle name="Normal 9 5 2 2 2 2" xfId="7611"/>
    <cellStyle name="Normal 9 5 2 2 2 2 2" xfId="14871"/>
    <cellStyle name="Normal 9 5 2 2 2 2 2 2" xfId="29249"/>
    <cellStyle name="Normal 9 5 2 2 2 2 2 2 2" xfId="57983"/>
    <cellStyle name="Normal 9 5 2 2 2 2 2 3" xfId="43659"/>
    <cellStyle name="Normal 9 5 2 2 2 2 3" xfId="22086"/>
    <cellStyle name="Normal 9 5 2 2 2 2 3 2" xfId="50821"/>
    <cellStyle name="Normal 9 5 2 2 2 2 4" xfId="36497"/>
    <cellStyle name="Normal 9 5 2 2 2 3" xfId="11284"/>
    <cellStyle name="Normal 9 5 2 2 2 3 2" xfId="25667"/>
    <cellStyle name="Normal 9 5 2 2 2 3 2 2" xfId="54402"/>
    <cellStyle name="Normal 9 5 2 2 2 3 3" xfId="40078"/>
    <cellStyle name="Normal 9 5 2 2 2 4" xfId="18504"/>
    <cellStyle name="Normal 9 5 2 2 2 4 2" xfId="47240"/>
    <cellStyle name="Normal 9 5 2 2 2 5" xfId="32916"/>
    <cellStyle name="Normal 9 5 2 2 3" xfId="5821"/>
    <cellStyle name="Normal 9 5 2 2 3 2" xfId="13081"/>
    <cellStyle name="Normal 9 5 2 2 3 2 2" xfId="27459"/>
    <cellStyle name="Normal 9 5 2 2 3 2 2 2" xfId="56193"/>
    <cellStyle name="Normal 9 5 2 2 3 2 3" xfId="41869"/>
    <cellStyle name="Normal 9 5 2 2 3 3" xfId="20296"/>
    <cellStyle name="Normal 9 5 2 2 3 3 2" xfId="49031"/>
    <cellStyle name="Normal 9 5 2 2 3 4" xfId="34707"/>
    <cellStyle name="Normal 9 5 2 2 4" xfId="9494"/>
    <cellStyle name="Normal 9 5 2 2 4 2" xfId="23877"/>
    <cellStyle name="Normal 9 5 2 2 4 2 2" xfId="52612"/>
    <cellStyle name="Normal 9 5 2 2 4 3" xfId="38288"/>
    <cellStyle name="Normal 9 5 2 2 5" xfId="16714"/>
    <cellStyle name="Normal 9 5 2 2 5 2" xfId="45450"/>
    <cellStyle name="Normal 9 5 2 2 6" xfId="31126"/>
    <cellStyle name="Normal 9 5 2 3" xfId="3056"/>
    <cellStyle name="Normal 9 5 2 3 2" xfId="6716"/>
    <cellStyle name="Normal 9 5 2 3 2 2" xfId="13976"/>
    <cellStyle name="Normal 9 5 2 3 2 2 2" xfId="28354"/>
    <cellStyle name="Normal 9 5 2 3 2 2 2 2" xfId="57088"/>
    <cellStyle name="Normal 9 5 2 3 2 2 3" xfId="42764"/>
    <cellStyle name="Normal 9 5 2 3 2 3" xfId="21191"/>
    <cellStyle name="Normal 9 5 2 3 2 3 2" xfId="49926"/>
    <cellStyle name="Normal 9 5 2 3 2 4" xfId="35602"/>
    <cellStyle name="Normal 9 5 2 3 3" xfId="10389"/>
    <cellStyle name="Normal 9 5 2 3 3 2" xfId="24772"/>
    <cellStyle name="Normal 9 5 2 3 3 2 2" xfId="53507"/>
    <cellStyle name="Normal 9 5 2 3 3 3" xfId="39183"/>
    <cellStyle name="Normal 9 5 2 3 4" xfId="17609"/>
    <cellStyle name="Normal 9 5 2 3 4 2" xfId="46345"/>
    <cellStyle name="Normal 9 5 2 3 5" xfId="32021"/>
    <cellStyle name="Normal 9 5 2 4" xfId="4921"/>
    <cellStyle name="Normal 9 5 2 4 2" xfId="12186"/>
    <cellStyle name="Normal 9 5 2 4 2 2" xfId="26564"/>
    <cellStyle name="Normal 9 5 2 4 2 2 2" xfId="55298"/>
    <cellStyle name="Normal 9 5 2 4 2 3" xfId="40974"/>
    <cellStyle name="Normal 9 5 2 4 3" xfId="19401"/>
    <cellStyle name="Normal 9 5 2 4 3 2" xfId="48136"/>
    <cellStyle name="Normal 9 5 2 4 4" xfId="33812"/>
    <cellStyle name="Normal 9 5 2 5" xfId="8593"/>
    <cellStyle name="Normal 9 5 2 5 2" xfId="22982"/>
    <cellStyle name="Normal 9 5 2 5 2 2" xfId="51717"/>
    <cellStyle name="Normal 9 5 2 5 3" xfId="37393"/>
    <cellStyle name="Normal 9 5 2 6" xfId="15819"/>
    <cellStyle name="Normal 9 5 2 6 2" xfId="44555"/>
    <cellStyle name="Normal 9 5 2 7" xfId="30231"/>
    <cellStyle name="Normal 9 5 3" xfId="1713"/>
    <cellStyle name="Normal 9 5 3 2" xfId="3505"/>
    <cellStyle name="Normal 9 5 3 2 2" xfId="7164"/>
    <cellStyle name="Normal 9 5 3 2 2 2" xfId="14424"/>
    <cellStyle name="Normal 9 5 3 2 2 2 2" xfId="28802"/>
    <cellStyle name="Normal 9 5 3 2 2 2 2 2" xfId="57536"/>
    <cellStyle name="Normal 9 5 3 2 2 2 3" xfId="43212"/>
    <cellStyle name="Normal 9 5 3 2 2 3" xfId="21639"/>
    <cellStyle name="Normal 9 5 3 2 2 3 2" xfId="50374"/>
    <cellStyle name="Normal 9 5 3 2 2 4" xfId="36050"/>
    <cellStyle name="Normal 9 5 3 2 3" xfId="10837"/>
    <cellStyle name="Normal 9 5 3 2 3 2" xfId="25220"/>
    <cellStyle name="Normal 9 5 3 2 3 2 2" xfId="53955"/>
    <cellStyle name="Normal 9 5 3 2 3 3" xfId="39631"/>
    <cellStyle name="Normal 9 5 3 2 4" xfId="18057"/>
    <cellStyle name="Normal 9 5 3 2 4 2" xfId="46793"/>
    <cellStyle name="Normal 9 5 3 2 5" xfId="32469"/>
    <cellStyle name="Normal 9 5 3 3" xfId="5374"/>
    <cellStyle name="Normal 9 5 3 3 2" xfId="12634"/>
    <cellStyle name="Normal 9 5 3 3 2 2" xfId="27012"/>
    <cellStyle name="Normal 9 5 3 3 2 2 2" xfId="55746"/>
    <cellStyle name="Normal 9 5 3 3 2 3" xfId="41422"/>
    <cellStyle name="Normal 9 5 3 3 3" xfId="19849"/>
    <cellStyle name="Normal 9 5 3 3 3 2" xfId="48584"/>
    <cellStyle name="Normal 9 5 3 3 4" xfId="34260"/>
    <cellStyle name="Normal 9 5 3 4" xfId="9047"/>
    <cellStyle name="Normal 9 5 3 4 2" xfId="23430"/>
    <cellStyle name="Normal 9 5 3 4 2 2" xfId="52165"/>
    <cellStyle name="Normal 9 5 3 4 3" xfId="37841"/>
    <cellStyle name="Normal 9 5 3 5" xfId="16267"/>
    <cellStyle name="Normal 9 5 3 5 2" xfId="45003"/>
    <cellStyle name="Normal 9 5 3 6" xfId="30679"/>
    <cellStyle name="Normal 9 5 4" xfId="2609"/>
    <cellStyle name="Normal 9 5 4 2" xfId="6269"/>
    <cellStyle name="Normal 9 5 4 2 2" xfId="13529"/>
    <cellStyle name="Normal 9 5 4 2 2 2" xfId="27907"/>
    <cellStyle name="Normal 9 5 4 2 2 2 2" xfId="56641"/>
    <cellStyle name="Normal 9 5 4 2 2 3" xfId="42317"/>
    <cellStyle name="Normal 9 5 4 2 3" xfId="20744"/>
    <cellStyle name="Normal 9 5 4 2 3 2" xfId="49479"/>
    <cellStyle name="Normal 9 5 4 2 4" xfId="35155"/>
    <cellStyle name="Normal 9 5 4 3" xfId="9942"/>
    <cellStyle name="Normal 9 5 4 3 2" xfId="24325"/>
    <cellStyle name="Normal 9 5 4 3 2 2" xfId="53060"/>
    <cellStyle name="Normal 9 5 4 3 3" xfId="38736"/>
    <cellStyle name="Normal 9 5 4 4" xfId="17162"/>
    <cellStyle name="Normal 9 5 4 4 2" xfId="45898"/>
    <cellStyle name="Normal 9 5 4 5" xfId="31574"/>
    <cellStyle name="Normal 9 5 5" xfId="4473"/>
    <cellStyle name="Normal 9 5 5 2" xfId="11739"/>
    <cellStyle name="Normal 9 5 5 2 2" xfId="26117"/>
    <cellStyle name="Normal 9 5 5 2 2 2" xfId="54851"/>
    <cellStyle name="Normal 9 5 5 2 3" xfId="40527"/>
    <cellStyle name="Normal 9 5 5 3" xfId="18954"/>
    <cellStyle name="Normal 9 5 5 3 2" xfId="47689"/>
    <cellStyle name="Normal 9 5 5 4" xfId="33365"/>
    <cellStyle name="Normal 9 5 6" xfId="8146"/>
    <cellStyle name="Normal 9 5 6 2" xfId="22535"/>
    <cellStyle name="Normal 9 5 6 2 2" xfId="51270"/>
    <cellStyle name="Normal 9 5 6 3" xfId="36946"/>
    <cellStyle name="Normal 9 5 7" xfId="15372"/>
    <cellStyle name="Normal 9 5 7 2" xfId="44108"/>
    <cellStyle name="Normal 9 5 8" xfId="29784"/>
    <cellStyle name="Normal 9 6" xfId="953"/>
    <cellStyle name="Normal 9 6 2" xfId="1936"/>
    <cellStyle name="Normal 9 6 2 2" xfId="3728"/>
    <cellStyle name="Normal 9 6 2 2 2" xfId="7387"/>
    <cellStyle name="Normal 9 6 2 2 2 2" xfId="14647"/>
    <cellStyle name="Normal 9 6 2 2 2 2 2" xfId="29025"/>
    <cellStyle name="Normal 9 6 2 2 2 2 2 2" xfId="57759"/>
    <cellStyle name="Normal 9 6 2 2 2 2 3" xfId="43435"/>
    <cellStyle name="Normal 9 6 2 2 2 3" xfId="21862"/>
    <cellStyle name="Normal 9 6 2 2 2 3 2" xfId="50597"/>
    <cellStyle name="Normal 9 6 2 2 2 4" xfId="36273"/>
    <cellStyle name="Normal 9 6 2 2 3" xfId="11060"/>
    <cellStyle name="Normal 9 6 2 2 3 2" xfId="25443"/>
    <cellStyle name="Normal 9 6 2 2 3 2 2" xfId="54178"/>
    <cellStyle name="Normal 9 6 2 2 3 3" xfId="39854"/>
    <cellStyle name="Normal 9 6 2 2 4" xfId="18280"/>
    <cellStyle name="Normal 9 6 2 2 4 2" xfId="47016"/>
    <cellStyle name="Normal 9 6 2 2 5" xfId="32692"/>
    <cellStyle name="Normal 9 6 2 3" xfId="5597"/>
    <cellStyle name="Normal 9 6 2 3 2" xfId="12857"/>
    <cellStyle name="Normal 9 6 2 3 2 2" xfId="27235"/>
    <cellStyle name="Normal 9 6 2 3 2 2 2" xfId="55969"/>
    <cellStyle name="Normal 9 6 2 3 2 3" xfId="41645"/>
    <cellStyle name="Normal 9 6 2 3 3" xfId="20072"/>
    <cellStyle name="Normal 9 6 2 3 3 2" xfId="48807"/>
    <cellStyle name="Normal 9 6 2 3 4" xfId="34483"/>
    <cellStyle name="Normal 9 6 2 4" xfId="9270"/>
    <cellStyle name="Normal 9 6 2 4 2" xfId="23653"/>
    <cellStyle name="Normal 9 6 2 4 2 2" xfId="52388"/>
    <cellStyle name="Normal 9 6 2 4 3" xfId="38064"/>
    <cellStyle name="Normal 9 6 2 5" xfId="16490"/>
    <cellStyle name="Normal 9 6 2 5 2" xfId="45226"/>
    <cellStyle name="Normal 9 6 2 6" xfId="30902"/>
    <cellStyle name="Normal 9 6 3" xfId="2832"/>
    <cellStyle name="Normal 9 6 3 2" xfId="6492"/>
    <cellStyle name="Normal 9 6 3 2 2" xfId="13752"/>
    <cellStyle name="Normal 9 6 3 2 2 2" xfId="28130"/>
    <cellStyle name="Normal 9 6 3 2 2 2 2" xfId="56864"/>
    <cellStyle name="Normal 9 6 3 2 2 3" xfId="42540"/>
    <cellStyle name="Normal 9 6 3 2 3" xfId="20967"/>
    <cellStyle name="Normal 9 6 3 2 3 2" xfId="49702"/>
    <cellStyle name="Normal 9 6 3 2 4" xfId="35378"/>
    <cellStyle name="Normal 9 6 3 3" xfId="10165"/>
    <cellStyle name="Normal 9 6 3 3 2" xfId="24548"/>
    <cellStyle name="Normal 9 6 3 3 2 2" xfId="53283"/>
    <cellStyle name="Normal 9 6 3 3 3" xfId="38959"/>
    <cellStyle name="Normal 9 6 3 4" xfId="17385"/>
    <cellStyle name="Normal 9 6 3 4 2" xfId="46121"/>
    <cellStyle name="Normal 9 6 3 5" xfId="31797"/>
    <cellStyle name="Normal 9 6 4" xfId="4697"/>
    <cellStyle name="Normal 9 6 4 2" xfId="11962"/>
    <cellStyle name="Normal 9 6 4 2 2" xfId="26340"/>
    <cellStyle name="Normal 9 6 4 2 2 2" xfId="55074"/>
    <cellStyle name="Normal 9 6 4 2 3" xfId="40750"/>
    <cellStyle name="Normal 9 6 4 3" xfId="19177"/>
    <cellStyle name="Normal 9 6 4 3 2" xfId="47912"/>
    <cellStyle name="Normal 9 6 4 4" xfId="33588"/>
    <cellStyle name="Normal 9 6 5" xfId="8369"/>
    <cellStyle name="Normal 9 6 5 2" xfId="22758"/>
    <cellStyle name="Normal 9 6 5 2 2" xfId="51493"/>
    <cellStyle name="Normal 9 6 5 3" xfId="37169"/>
    <cellStyle name="Normal 9 6 6" xfId="15595"/>
    <cellStyle name="Normal 9 6 6 2" xfId="44331"/>
    <cellStyle name="Normal 9 6 7" xfId="30007"/>
    <cellStyle name="Normal 9 7" xfId="1457"/>
    <cellStyle name="Normal 9 7 2" xfId="3281"/>
    <cellStyle name="Normal 9 7 2 2" xfId="6940"/>
    <cellStyle name="Normal 9 7 2 2 2" xfId="14200"/>
    <cellStyle name="Normal 9 7 2 2 2 2" xfId="28578"/>
    <cellStyle name="Normal 9 7 2 2 2 2 2" xfId="57312"/>
    <cellStyle name="Normal 9 7 2 2 2 3" xfId="42988"/>
    <cellStyle name="Normal 9 7 2 2 3" xfId="21415"/>
    <cellStyle name="Normal 9 7 2 2 3 2" xfId="50150"/>
    <cellStyle name="Normal 9 7 2 2 4" xfId="35826"/>
    <cellStyle name="Normal 9 7 2 3" xfId="10613"/>
    <cellStyle name="Normal 9 7 2 3 2" xfId="24996"/>
    <cellStyle name="Normal 9 7 2 3 2 2" xfId="53731"/>
    <cellStyle name="Normal 9 7 2 3 3" xfId="39407"/>
    <cellStyle name="Normal 9 7 2 4" xfId="17833"/>
    <cellStyle name="Normal 9 7 2 4 2" xfId="46569"/>
    <cellStyle name="Normal 9 7 2 5" xfId="32245"/>
    <cellStyle name="Normal 9 7 3" xfId="5148"/>
    <cellStyle name="Normal 9 7 3 2" xfId="12410"/>
    <cellStyle name="Normal 9 7 3 2 2" xfId="26788"/>
    <cellStyle name="Normal 9 7 3 2 2 2" xfId="55522"/>
    <cellStyle name="Normal 9 7 3 2 3" xfId="41198"/>
    <cellStyle name="Normal 9 7 3 3" xfId="19625"/>
    <cellStyle name="Normal 9 7 3 3 2" xfId="48360"/>
    <cellStyle name="Normal 9 7 3 4" xfId="34036"/>
    <cellStyle name="Normal 9 7 4" xfId="8820"/>
    <cellStyle name="Normal 9 7 4 2" xfId="23206"/>
    <cellStyle name="Normal 9 7 4 2 2" xfId="51941"/>
    <cellStyle name="Normal 9 7 4 3" xfId="37617"/>
    <cellStyle name="Normal 9 7 5" xfId="16043"/>
    <cellStyle name="Normal 9 7 5 2" xfId="44779"/>
    <cellStyle name="Normal 9 7 6" xfId="30455"/>
    <cellStyle name="Normal 9 8" xfId="2385"/>
    <cellStyle name="Normal 9 8 2" xfId="6045"/>
    <cellStyle name="Normal 9 8 2 2" xfId="13305"/>
    <cellStyle name="Normal 9 8 2 2 2" xfId="27683"/>
    <cellStyle name="Normal 9 8 2 2 2 2" xfId="56417"/>
    <cellStyle name="Normal 9 8 2 2 3" xfId="42093"/>
    <cellStyle name="Normal 9 8 2 3" xfId="20520"/>
    <cellStyle name="Normal 9 8 2 3 2" xfId="49255"/>
    <cellStyle name="Normal 9 8 2 4" xfId="34931"/>
    <cellStyle name="Normal 9 8 3" xfId="9718"/>
    <cellStyle name="Normal 9 8 3 2" xfId="24101"/>
    <cellStyle name="Normal 9 8 3 2 2" xfId="52836"/>
    <cellStyle name="Normal 9 8 3 3" xfId="38512"/>
    <cellStyle name="Normal 9 8 4" xfId="16938"/>
    <cellStyle name="Normal 9 8 4 2" xfId="45674"/>
    <cellStyle name="Normal 9 8 5" xfId="31350"/>
    <cellStyle name="Normal 9 9" xfId="4232"/>
    <cellStyle name="Normal 9 9 2" xfId="11513"/>
    <cellStyle name="Normal 9 9 2 2" xfId="25893"/>
    <cellStyle name="Normal 9 9 2 2 2" xfId="54627"/>
    <cellStyle name="Normal 9 9 2 3" xfId="40303"/>
    <cellStyle name="Normal 9 9 3" xfId="18730"/>
    <cellStyle name="Normal 9 9 3 2" xfId="47465"/>
    <cellStyle name="Normal 9 9 4" xfId="33141"/>
    <cellStyle name="Note" xfId="38" builtinId="10" customBuiltin="1"/>
    <cellStyle name="Note 10" xfId="507"/>
    <cellStyle name="Note 11" xfId="531"/>
    <cellStyle name="Note 12" xfId="707"/>
    <cellStyle name="Note 13" xfId="1426"/>
    <cellStyle name="Note 14" xfId="1583"/>
    <cellStyle name="Note 15" xfId="4202"/>
    <cellStyle name="Note 16" xfId="4246"/>
    <cellStyle name="Note 17" xfId="7871"/>
    <cellStyle name="Note 18" xfId="7953"/>
    <cellStyle name="Note 19" xfId="15127"/>
    <cellStyle name="Note 2" xfId="83"/>
    <cellStyle name="Note 2 2" xfId="139"/>
    <cellStyle name="Note 20" xfId="29498"/>
    <cellStyle name="Note 21" xfId="29541"/>
    <cellStyle name="Note 22" xfId="58214"/>
    <cellStyle name="Note 3" xfId="128"/>
    <cellStyle name="Note 3 2" xfId="140"/>
    <cellStyle name="Note 4" xfId="138"/>
    <cellStyle name="Note 5" xfId="180"/>
    <cellStyle name="Note 6" xfId="231"/>
    <cellStyle name="Note 7" xfId="277"/>
    <cellStyle name="Note 8" xfId="335"/>
    <cellStyle name="Note 9" xfId="407"/>
    <cellStyle name="Output" xfId="39" builtinId="21" customBuiltin="1"/>
    <cellStyle name="Output 10" xfId="533"/>
    <cellStyle name="Output 11" xfId="708"/>
    <cellStyle name="Output 12" xfId="1427"/>
    <cellStyle name="Output 13" xfId="1576"/>
    <cellStyle name="Output 14" xfId="4203"/>
    <cellStyle name="Output 15" xfId="4240"/>
    <cellStyle name="Output 16" xfId="7872"/>
    <cellStyle name="Output 17" xfId="7922"/>
    <cellStyle name="Output 18" xfId="15128"/>
    <cellStyle name="Output 19" xfId="29460"/>
    <cellStyle name="Output 2" xfId="84"/>
    <cellStyle name="Output 20" xfId="29542"/>
    <cellStyle name="Output 21" xfId="58209"/>
    <cellStyle name="Output 3" xfId="129"/>
    <cellStyle name="Output 4" xfId="181"/>
    <cellStyle name="Output 5" xfId="232"/>
    <cellStyle name="Output 6" xfId="255"/>
    <cellStyle name="Output 7" xfId="336"/>
    <cellStyle name="Output 8" xfId="408"/>
    <cellStyle name="Output 9" xfId="508"/>
    <cellStyle name="Percent" xfId="40" builtinId="5"/>
    <cellStyle name="Percent 10" xfId="521"/>
    <cellStyle name="Percent 11" xfId="709"/>
    <cellStyle name="Percent 12" xfId="1428"/>
    <cellStyle name="Percent 13" xfId="1515"/>
    <cellStyle name="Percent 14" xfId="4204"/>
    <cellStyle name="Percent 15" xfId="4255"/>
    <cellStyle name="Percent 16" xfId="7873"/>
    <cellStyle name="Percent 17" xfId="7906"/>
    <cellStyle name="Percent 18" xfId="15129"/>
    <cellStyle name="Percent 19" xfId="15135"/>
    <cellStyle name="Percent 2" xfId="85"/>
    <cellStyle name="Percent 20" xfId="29543"/>
    <cellStyle name="Percent 21" xfId="58200"/>
    <cellStyle name="Percent 3" xfId="130"/>
    <cellStyle name="Percent 4" xfId="182"/>
    <cellStyle name="Percent 5" xfId="233"/>
    <cellStyle name="Percent 6" xfId="240"/>
    <cellStyle name="Percent 7" xfId="337"/>
    <cellStyle name="Percent 8" xfId="409"/>
    <cellStyle name="Percent 9" xfId="509"/>
    <cellStyle name="Text" xfId="58243"/>
    <cellStyle name="Title" xfId="41" builtinId="15" customBuiltin="1"/>
    <cellStyle name="Title 10" xfId="532"/>
    <cellStyle name="Title 11" xfId="710"/>
    <cellStyle name="Title 12" xfId="1429"/>
    <cellStyle name="Title 13" xfId="1482"/>
    <cellStyle name="Title 14" xfId="4205"/>
    <cellStyle name="Title 15" xfId="4210"/>
    <cellStyle name="Title 16" xfId="7874"/>
    <cellStyle name="Title 17" xfId="7902"/>
    <cellStyle name="Title 18" xfId="15130"/>
    <cellStyle name="Title 19" xfId="18717"/>
    <cellStyle name="Title 2" xfId="86"/>
    <cellStyle name="Title 2 2" xfId="58241"/>
    <cellStyle name="Title 20" xfId="29544"/>
    <cellStyle name="Title 3" xfId="131"/>
    <cellStyle name="Title 4" xfId="183"/>
    <cellStyle name="Title 5" xfId="234"/>
    <cellStyle name="Title 6" xfId="276"/>
    <cellStyle name="Title 7" xfId="338"/>
    <cellStyle name="Title 8" xfId="410"/>
    <cellStyle name="Title 9" xfId="510"/>
    <cellStyle name="Total" xfId="42" builtinId="25" customBuiltin="1"/>
    <cellStyle name="Total 10" xfId="514"/>
    <cellStyle name="Total 11" xfId="711"/>
    <cellStyle name="Total 12" xfId="1430"/>
    <cellStyle name="Total 13" xfId="1468"/>
    <cellStyle name="Total 14" xfId="4206"/>
    <cellStyle name="Total 15" xfId="4236"/>
    <cellStyle name="Total 16" xfId="7875"/>
    <cellStyle name="Total 17" xfId="7891"/>
    <cellStyle name="Total 18" xfId="15131"/>
    <cellStyle name="Total 19" xfId="29474"/>
    <cellStyle name="Total 2" xfId="87"/>
    <cellStyle name="Total 20" xfId="29545"/>
    <cellStyle name="Total 21" xfId="58216"/>
    <cellStyle name="Total 3" xfId="132"/>
    <cellStyle name="Total 4" xfId="184"/>
    <cellStyle name="Total 5" xfId="235"/>
    <cellStyle name="Total 6" xfId="254"/>
    <cellStyle name="Total 7" xfId="339"/>
    <cellStyle name="Total 8" xfId="411"/>
    <cellStyle name="Total 9" xfId="511"/>
    <cellStyle name="Warning Text" xfId="43" builtinId="11" customBuiltin="1"/>
    <cellStyle name="Warning Text 10" xfId="573"/>
    <cellStyle name="Warning Text 11" xfId="712"/>
    <cellStyle name="Warning Text 12" xfId="1431"/>
    <cellStyle name="Warning Text 13" xfId="1458"/>
    <cellStyle name="Warning Text 14" xfId="4207"/>
    <cellStyle name="Warning Text 15" xfId="4345"/>
    <cellStyle name="Warning Text 16" xfId="7876"/>
    <cellStyle name="Warning Text 17" xfId="7882"/>
    <cellStyle name="Warning Text 18" xfId="15132"/>
    <cellStyle name="Warning Text 19" xfId="29495"/>
    <cellStyle name="Warning Text 2" xfId="88"/>
    <cellStyle name="Warning Text 20" xfId="29546"/>
    <cellStyle name="Warning Text 21" xfId="58213"/>
    <cellStyle name="Warning Text 3" xfId="133"/>
    <cellStyle name="Warning Text 4" xfId="185"/>
    <cellStyle name="Warning Text 5" xfId="236"/>
    <cellStyle name="Warning Text 6" xfId="239"/>
    <cellStyle name="Warning Text 7" xfId="340"/>
    <cellStyle name="Warning Text 8" xfId="412"/>
    <cellStyle name="Warning Text 9" xfId="51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99"/>
      <color rgb="FF99FF99"/>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86127167631381"/>
          <c:y val="6.5116353011847122E-2"/>
          <c:w val="0.79190751445086704"/>
          <c:h val="0.57674484096210465"/>
        </c:manualLayout>
      </c:layout>
      <c:barChart>
        <c:barDir val="col"/>
        <c:grouping val="clustered"/>
        <c:varyColors val="0"/>
        <c:ser>
          <c:idx val="0"/>
          <c:order val="0"/>
          <c:tx>
            <c:strRef>
              <c:f>'Bank Detail'!$A$4</c:f>
              <c:strCache>
                <c:ptCount val="1"/>
                <c:pt idx="0">
                  <c:v>Alaska</c:v>
                </c:pt>
              </c:strCache>
            </c:strRef>
          </c:tx>
          <c:spPr>
            <a:solidFill>
              <a:srgbClr val="9999FF"/>
            </a:solidFill>
            <a:ln w="12700">
              <a:solidFill>
                <a:srgbClr val="000000"/>
              </a:solidFill>
              <a:prstDash val="solid"/>
            </a:ln>
          </c:spPr>
          <c:invertIfNegative val="0"/>
          <c:val>
            <c:numRef>
              <c:f>'Bank Detail'!$B$4</c:f>
              <c:numCache>
                <c:formatCode>_("$"* #,##0_);[Red]_("$"* \(#,##0\);_("$"* "-"??_);_(@_)</c:formatCode>
                <c:ptCount val="1"/>
                <c:pt idx="0">
                  <c:v>41571533</c:v>
                </c:pt>
              </c:numCache>
            </c:numRef>
          </c:val>
          <c:extLst>
            <c:ext xmlns:c16="http://schemas.microsoft.com/office/drawing/2014/chart" uri="{C3380CC4-5D6E-409C-BE32-E72D297353CC}">
              <c16:uniqueId val="{00000000-547C-4B38-AB56-EB22B1020725}"/>
            </c:ext>
          </c:extLst>
        </c:ser>
        <c:ser>
          <c:idx val="1"/>
          <c:order val="1"/>
          <c:tx>
            <c:strRef>
              <c:f>'Bank Detail'!$A$5</c:f>
              <c:strCache>
                <c:ptCount val="1"/>
                <c:pt idx="0">
                  <c:v>Aspen</c:v>
                </c:pt>
              </c:strCache>
            </c:strRef>
          </c:tx>
          <c:spPr>
            <a:solidFill>
              <a:srgbClr val="993366"/>
            </a:solidFill>
            <a:ln w="12700">
              <a:solidFill>
                <a:srgbClr val="000000"/>
              </a:solidFill>
              <a:prstDash val="solid"/>
            </a:ln>
          </c:spPr>
          <c:invertIfNegative val="0"/>
          <c:val>
            <c:numRef>
              <c:f>'Bank Detail'!$B$5</c:f>
              <c:numCache>
                <c:formatCode>_("$"* #,##0_);[Red]_("$"* \(#,##0\);_("$"* "-"??_);_(@_)</c:formatCode>
                <c:ptCount val="1"/>
                <c:pt idx="0">
                  <c:v>52072346</c:v>
                </c:pt>
              </c:numCache>
            </c:numRef>
          </c:val>
          <c:extLst>
            <c:ext xmlns:c16="http://schemas.microsoft.com/office/drawing/2014/chart" uri="{C3380CC4-5D6E-409C-BE32-E72D297353CC}">
              <c16:uniqueId val="{00000001-547C-4B38-AB56-EB22B1020725}"/>
            </c:ext>
          </c:extLst>
        </c:ser>
        <c:ser>
          <c:idx val="2"/>
          <c:order val="2"/>
          <c:tx>
            <c:strRef>
              <c:f>'Bank Detail'!$A$6</c:f>
              <c:strCache>
                <c:ptCount val="1"/>
                <c:pt idx="0">
                  <c:v>Chicago</c:v>
                </c:pt>
              </c:strCache>
            </c:strRef>
          </c:tx>
          <c:spPr>
            <a:solidFill>
              <a:srgbClr val="FFFFCC"/>
            </a:solidFill>
            <a:ln w="12700">
              <a:solidFill>
                <a:srgbClr val="000000"/>
              </a:solidFill>
              <a:prstDash val="solid"/>
            </a:ln>
          </c:spPr>
          <c:invertIfNegative val="0"/>
          <c:val>
            <c:numRef>
              <c:f>'Bank Detail'!$B$6</c:f>
              <c:numCache>
                <c:formatCode>_("$"* #,##0_);[Red]_("$"* \(#,##0\);_("$"* "-"??_);_(@_)</c:formatCode>
                <c:ptCount val="1"/>
                <c:pt idx="0">
                  <c:v>33979851</c:v>
                </c:pt>
              </c:numCache>
            </c:numRef>
          </c:val>
          <c:extLst>
            <c:ext xmlns:c16="http://schemas.microsoft.com/office/drawing/2014/chart" uri="{C3380CC4-5D6E-409C-BE32-E72D297353CC}">
              <c16:uniqueId val="{00000002-547C-4B38-AB56-EB22B1020725}"/>
            </c:ext>
          </c:extLst>
        </c:ser>
        <c:ser>
          <c:idx val="3"/>
          <c:order val="3"/>
          <c:tx>
            <c:strRef>
              <c:f>'Bank Detail'!$A$8</c:f>
              <c:strCache>
                <c:ptCount val="1"/>
                <c:pt idx="0">
                  <c:v>Exeter</c:v>
                </c:pt>
              </c:strCache>
            </c:strRef>
          </c:tx>
          <c:spPr>
            <a:solidFill>
              <a:srgbClr val="CCFFFF"/>
            </a:solidFill>
            <a:ln w="12700">
              <a:solidFill>
                <a:srgbClr val="000000"/>
              </a:solidFill>
              <a:prstDash val="solid"/>
            </a:ln>
          </c:spPr>
          <c:invertIfNegative val="0"/>
          <c:val>
            <c:numRef>
              <c:f>'Bank Detail'!$B$8</c:f>
              <c:numCache>
                <c:formatCode>_("$"* #,##0_);[Red]_("$"* \(#,##0\);_("$"* "-"??_);_(@_)</c:formatCode>
                <c:ptCount val="1"/>
                <c:pt idx="0">
                  <c:v>40879955</c:v>
                </c:pt>
              </c:numCache>
            </c:numRef>
          </c:val>
          <c:extLst>
            <c:ext xmlns:c16="http://schemas.microsoft.com/office/drawing/2014/chart" uri="{C3380CC4-5D6E-409C-BE32-E72D297353CC}">
              <c16:uniqueId val="{00000003-547C-4B38-AB56-EB22B1020725}"/>
            </c:ext>
          </c:extLst>
        </c:ser>
        <c:ser>
          <c:idx val="4"/>
          <c:order val="4"/>
          <c:tx>
            <c:strRef>
              <c:f>'Bank Detail'!$A$9</c:f>
              <c:strCache>
                <c:ptCount val="1"/>
                <c:pt idx="0">
                  <c:v>Gateway</c:v>
                </c:pt>
              </c:strCache>
            </c:strRef>
          </c:tx>
          <c:spPr>
            <a:solidFill>
              <a:srgbClr val="660066"/>
            </a:solidFill>
            <a:ln w="12700">
              <a:solidFill>
                <a:srgbClr val="000000"/>
              </a:solidFill>
              <a:prstDash val="solid"/>
            </a:ln>
          </c:spPr>
          <c:invertIfNegative val="0"/>
          <c:val>
            <c:numRef>
              <c:f>'Bank Detail'!$B$9</c:f>
              <c:numCache>
                <c:formatCode>_("$"* #,##0_);[Red]_("$"* \(#,##0\);_("$"* "-"??_);_(@_)</c:formatCode>
                <c:ptCount val="1"/>
                <c:pt idx="0">
                  <c:v>11896520</c:v>
                </c:pt>
              </c:numCache>
            </c:numRef>
          </c:val>
          <c:extLst>
            <c:ext xmlns:c16="http://schemas.microsoft.com/office/drawing/2014/chart" uri="{C3380CC4-5D6E-409C-BE32-E72D297353CC}">
              <c16:uniqueId val="{00000004-547C-4B38-AB56-EB22B1020725}"/>
            </c:ext>
          </c:extLst>
        </c:ser>
        <c:ser>
          <c:idx val="5"/>
          <c:order val="5"/>
          <c:tx>
            <c:strRef>
              <c:f>'Bank Detail'!$A$10</c:f>
              <c:strCache>
                <c:ptCount val="1"/>
                <c:pt idx="0">
                  <c:v>Gotham City</c:v>
                </c:pt>
              </c:strCache>
            </c:strRef>
          </c:tx>
          <c:spPr>
            <a:solidFill>
              <a:srgbClr val="FF8080"/>
            </a:solidFill>
            <a:ln w="12700">
              <a:solidFill>
                <a:srgbClr val="000000"/>
              </a:solidFill>
              <a:prstDash val="solid"/>
            </a:ln>
          </c:spPr>
          <c:invertIfNegative val="0"/>
          <c:val>
            <c:numRef>
              <c:f>'Bank Detail'!$B$10</c:f>
              <c:numCache>
                <c:formatCode>_("$"* #,##0_);[Red]_("$"* \(#,##0\);_("$"* "-"??_);_(@_)</c:formatCode>
                <c:ptCount val="1"/>
                <c:pt idx="0">
                  <c:v>65467721</c:v>
                </c:pt>
              </c:numCache>
            </c:numRef>
          </c:val>
          <c:extLst>
            <c:ext xmlns:c16="http://schemas.microsoft.com/office/drawing/2014/chart" uri="{C3380CC4-5D6E-409C-BE32-E72D297353CC}">
              <c16:uniqueId val="{00000005-547C-4B38-AB56-EB22B1020725}"/>
            </c:ext>
          </c:extLst>
        </c:ser>
        <c:ser>
          <c:idx val="6"/>
          <c:order val="6"/>
          <c:tx>
            <c:strRef>
              <c:f>'Bank Detail'!$A$11</c:f>
              <c:strCache>
                <c:ptCount val="1"/>
                <c:pt idx="0">
                  <c:v>Greenville</c:v>
                </c:pt>
              </c:strCache>
            </c:strRef>
          </c:tx>
          <c:spPr>
            <a:solidFill>
              <a:srgbClr val="0066CC"/>
            </a:solidFill>
            <a:ln w="12700">
              <a:solidFill>
                <a:srgbClr val="000000"/>
              </a:solidFill>
              <a:prstDash val="solid"/>
            </a:ln>
          </c:spPr>
          <c:invertIfNegative val="0"/>
          <c:val>
            <c:numRef>
              <c:f>'Bank Detail'!$B$11</c:f>
              <c:numCache>
                <c:formatCode>_("$"* #,##0_);[Red]_("$"* \(#,##0\);_("$"* "-"??_);_(@_)</c:formatCode>
                <c:ptCount val="1"/>
                <c:pt idx="0">
                  <c:v>16404096.75</c:v>
                </c:pt>
              </c:numCache>
            </c:numRef>
          </c:val>
          <c:extLst>
            <c:ext xmlns:c16="http://schemas.microsoft.com/office/drawing/2014/chart" uri="{C3380CC4-5D6E-409C-BE32-E72D297353CC}">
              <c16:uniqueId val="{00000006-547C-4B38-AB56-EB22B1020725}"/>
            </c:ext>
          </c:extLst>
        </c:ser>
        <c:ser>
          <c:idx val="7"/>
          <c:order val="7"/>
          <c:tx>
            <c:strRef>
              <c:f>'Bank Detail'!$A$12</c:f>
              <c:strCache>
                <c:ptCount val="1"/>
                <c:pt idx="0">
                  <c:v>Hoboken</c:v>
                </c:pt>
              </c:strCache>
            </c:strRef>
          </c:tx>
          <c:spPr>
            <a:solidFill>
              <a:srgbClr val="CCCCFF"/>
            </a:solidFill>
            <a:ln w="12700">
              <a:solidFill>
                <a:srgbClr val="000000"/>
              </a:solidFill>
              <a:prstDash val="solid"/>
            </a:ln>
          </c:spPr>
          <c:invertIfNegative val="0"/>
          <c:val>
            <c:numRef>
              <c:f>'Bank Detail'!$B$12</c:f>
              <c:numCache>
                <c:formatCode>_("$"* #,##0_);[Red]_("$"* \(#,##0\);_("$"* "-"??_);_(@_)</c:formatCode>
                <c:ptCount val="1"/>
                <c:pt idx="0">
                  <c:v>8377998</c:v>
                </c:pt>
              </c:numCache>
            </c:numRef>
          </c:val>
          <c:extLst>
            <c:ext xmlns:c16="http://schemas.microsoft.com/office/drawing/2014/chart" uri="{C3380CC4-5D6E-409C-BE32-E72D297353CC}">
              <c16:uniqueId val="{00000007-547C-4B38-AB56-EB22B1020725}"/>
            </c:ext>
          </c:extLst>
        </c:ser>
        <c:ser>
          <c:idx val="8"/>
          <c:order val="8"/>
          <c:tx>
            <c:strRef>
              <c:f>'Bank Detail'!$A$13</c:f>
              <c:strCache>
                <c:ptCount val="1"/>
                <c:pt idx="0">
                  <c:v>Los Angeles</c:v>
                </c:pt>
              </c:strCache>
            </c:strRef>
          </c:tx>
          <c:spPr>
            <a:solidFill>
              <a:srgbClr val="000080"/>
            </a:solidFill>
            <a:ln w="12700">
              <a:solidFill>
                <a:srgbClr val="000000"/>
              </a:solidFill>
              <a:prstDash val="solid"/>
            </a:ln>
          </c:spPr>
          <c:invertIfNegative val="0"/>
          <c:val>
            <c:numRef>
              <c:f>'Bank Detail'!$B$13</c:f>
              <c:numCache>
                <c:formatCode>_("$"* #,##0_);[Red]_("$"* \(#,##0\);_("$"* "-"??_);_(@_)</c:formatCode>
                <c:ptCount val="1"/>
                <c:pt idx="0">
                  <c:v>9271348</c:v>
                </c:pt>
              </c:numCache>
            </c:numRef>
          </c:val>
          <c:extLst>
            <c:ext xmlns:c16="http://schemas.microsoft.com/office/drawing/2014/chart" uri="{C3380CC4-5D6E-409C-BE32-E72D297353CC}">
              <c16:uniqueId val="{00000008-547C-4B38-AB56-EB22B1020725}"/>
            </c:ext>
          </c:extLst>
        </c:ser>
        <c:ser>
          <c:idx val="9"/>
          <c:order val="9"/>
          <c:tx>
            <c:strRef>
              <c:f>'Bank Detail'!$A$20</c:f>
              <c:strCache>
                <c:ptCount val="1"/>
                <c:pt idx="0">
                  <c:v>Pismo Beach</c:v>
                </c:pt>
              </c:strCache>
            </c:strRef>
          </c:tx>
          <c:spPr>
            <a:solidFill>
              <a:srgbClr val="FF00FF"/>
            </a:solidFill>
            <a:ln w="12700">
              <a:solidFill>
                <a:srgbClr val="000000"/>
              </a:solidFill>
              <a:prstDash val="solid"/>
            </a:ln>
          </c:spPr>
          <c:invertIfNegative val="0"/>
          <c:val>
            <c:numRef>
              <c:f>'Bank Detail'!$B$20</c:f>
              <c:numCache>
                <c:formatCode>_("$"* #,##0_);[Red]_("$"* \(#,##0\);_("$"* "-"??_);_(@_)</c:formatCode>
                <c:ptCount val="1"/>
                <c:pt idx="0">
                  <c:v>41907479</c:v>
                </c:pt>
              </c:numCache>
            </c:numRef>
          </c:val>
          <c:extLst>
            <c:ext xmlns:c16="http://schemas.microsoft.com/office/drawing/2014/chart" uri="{C3380CC4-5D6E-409C-BE32-E72D297353CC}">
              <c16:uniqueId val="{00000009-547C-4B38-AB56-EB22B1020725}"/>
            </c:ext>
          </c:extLst>
        </c:ser>
        <c:ser>
          <c:idx val="10"/>
          <c:order val="10"/>
          <c:tx>
            <c:strRef>
              <c:f>'Bank Detail'!$A$17</c:f>
              <c:strCache>
                <c:ptCount val="1"/>
                <c:pt idx="0">
                  <c:v>New Jersey </c:v>
                </c:pt>
              </c:strCache>
            </c:strRef>
          </c:tx>
          <c:spPr>
            <a:solidFill>
              <a:srgbClr val="FFFF00"/>
            </a:solidFill>
            <a:ln w="12700">
              <a:solidFill>
                <a:srgbClr val="000000"/>
              </a:solidFill>
              <a:prstDash val="solid"/>
            </a:ln>
          </c:spPr>
          <c:invertIfNegative val="0"/>
          <c:val>
            <c:numRef>
              <c:f>'Bank Detail'!$B$17</c:f>
              <c:numCache>
                <c:formatCode>_("$"* #,##0_);[Red]_("$"* \(#,##0\);_("$"* "-"??_);_(@_)</c:formatCode>
                <c:ptCount val="1"/>
                <c:pt idx="0">
                  <c:v>3720862</c:v>
                </c:pt>
              </c:numCache>
            </c:numRef>
          </c:val>
          <c:extLst>
            <c:ext xmlns:c16="http://schemas.microsoft.com/office/drawing/2014/chart" uri="{C3380CC4-5D6E-409C-BE32-E72D297353CC}">
              <c16:uniqueId val="{0000000A-547C-4B38-AB56-EB22B1020725}"/>
            </c:ext>
          </c:extLst>
        </c:ser>
        <c:ser>
          <c:idx val="11"/>
          <c:order val="11"/>
          <c:tx>
            <c:strRef>
              <c:f>'Bank Detail'!$A$7</c:f>
              <c:strCache>
                <c:ptCount val="1"/>
                <c:pt idx="0">
                  <c:v>Columbus</c:v>
                </c:pt>
              </c:strCache>
            </c:strRef>
          </c:tx>
          <c:spPr>
            <a:solidFill>
              <a:srgbClr val="00FFFF"/>
            </a:solidFill>
            <a:ln w="12700">
              <a:solidFill>
                <a:srgbClr val="000000"/>
              </a:solidFill>
              <a:prstDash val="solid"/>
            </a:ln>
          </c:spPr>
          <c:invertIfNegative val="0"/>
          <c:val>
            <c:numRef>
              <c:f>'Bank Detail'!$B$7</c:f>
              <c:numCache>
                <c:formatCode>_("$"* #,##0_);[Red]_("$"* \(#,##0\);_("$"* "-"??_);_(@_)</c:formatCode>
                <c:ptCount val="1"/>
                <c:pt idx="0">
                  <c:v>14655553</c:v>
                </c:pt>
              </c:numCache>
            </c:numRef>
          </c:val>
          <c:extLst>
            <c:ext xmlns:c16="http://schemas.microsoft.com/office/drawing/2014/chart" uri="{C3380CC4-5D6E-409C-BE32-E72D297353CC}">
              <c16:uniqueId val="{0000000B-547C-4B38-AB56-EB22B1020725}"/>
            </c:ext>
          </c:extLst>
        </c:ser>
        <c:ser>
          <c:idx val="12"/>
          <c:order val="12"/>
          <c:tx>
            <c:strRef>
              <c:f>'Bank Detail'!$A$14</c:f>
              <c:strCache>
                <c:ptCount val="1"/>
                <c:pt idx="0">
                  <c:v>Mansfield</c:v>
                </c:pt>
              </c:strCache>
            </c:strRef>
          </c:tx>
          <c:spPr>
            <a:solidFill>
              <a:srgbClr val="800080"/>
            </a:solidFill>
            <a:ln w="12700">
              <a:solidFill>
                <a:srgbClr val="000000"/>
              </a:solidFill>
              <a:prstDash val="solid"/>
            </a:ln>
          </c:spPr>
          <c:invertIfNegative val="0"/>
          <c:val>
            <c:numRef>
              <c:f>'Bank Detail'!$B$14</c:f>
              <c:numCache>
                <c:formatCode>_("$"* #,##0_);[Red]_("$"* \(#,##0\);_("$"* "-"??_);_(@_)</c:formatCode>
                <c:ptCount val="1"/>
                <c:pt idx="0">
                  <c:v>21748443</c:v>
                </c:pt>
              </c:numCache>
            </c:numRef>
          </c:val>
          <c:extLst>
            <c:ext xmlns:c16="http://schemas.microsoft.com/office/drawing/2014/chart" uri="{C3380CC4-5D6E-409C-BE32-E72D297353CC}">
              <c16:uniqueId val="{0000000C-547C-4B38-AB56-EB22B1020725}"/>
            </c:ext>
          </c:extLst>
        </c:ser>
        <c:ser>
          <c:idx val="13"/>
          <c:order val="13"/>
          <c:tx>
            <c:strRef>
              <c:f>'Bank Detail'!$A$15</c:f>
              <c:strCache>
                <c:ptCount val="1"/>
                <c:pt idx="0">
                  <c:v>Middlesex</c:v>
                </c:pt>
              </c:strCache>
            </c:strRef>
          </c:tx>
          <c:spPr>
            <a:solidFill>
              <a:srgbClr val="800000"/>
            </a:solidFill>
            <a:ln w="12700">
              <a:solidFill>
                <a:srgbClr val="000000"/>
              </a:solidFill>
              <a:prstDash val="solid"/>
            </a:ln>
          </c:spPr>
          <c:invertIfNegative val="0"/>
          <c:val>
            <c:numRef>
              <c:f>'Bank Detail'!$B$15</c:f>
              <c:numCache>
                <c:formatCode>_("$"* #,##0_);[Red]_("$"* \(#,##0\);_("$"* "-"??_);_(@_)</c:formatCode>
                <c:ptCount val="1"/>
                <c:pt idx="0">
                  <c:v>7103119</c:v>
                </c:pt>
              </c:numCache>
            </c:numRef>
          </c:val>
          <c:extLst>
            <c:ext xmlns:c16="http://schemas.microsoft.com/office/drawing/2014/chart" uri="{C3380CC4-5D6E-409C-BE32-E72D297353CC}">
              <c16:uniqueId val="{0000000D-547C-4B38-AB56-EB22B1020725}"/>
            </c:ext>
          </c:extLst>
        </c:ser>
        <c:ser>
          <c:idx val="14"/>
          <c:order val="14"/>
          <c:tx>
            <c:strRef>
              <c:f>'Bank Detail'!$A$16</c:f>
              <c:strCache>
                <c:ptCount val="1"/>
                <c:pt idx="0">
                  <c:v>Mudville</c:v>
                </c:pt>
              </c:strCache>
            </c:strRef>
          </c:tx>
          <c:spPr>
            <a:solidFill>
              <a:srgbClr val="008080"/>
            </a:solidFill>
            <a:ln w="12700">
              <a:solidFill>
                <a:srgbClr val="000000"/>
              </a:solidFill>
              <a:prstDash val="solid"/>
            </a:ln>
          </c:spPr>
          <c:invertIfNegative val="0"/>
          <c:val>
            <c:numRef>
              <c:f>'Bank Detail'!$B$16</c:f>
              <c:numCache>
                <c:formatCode>_("$"* #,##0_);[Red]_("$"* \(#,##0\);_("$"* "-"??_);_(@_)</c:formatCode>
                <c:ptCount val="1"/>
                <c:pt idx="0">
                  <c:v>65211717</c:v>
                </c:pt>
              </c:numCache>
            </c:numRef>
          </c:val>
          <c:extLst>
            <c:ext xmlns:c16="http://schemas.microsoft.com/office/drawing/2014/chart" uri="{C3380CC4-5D6E-409C-BE32-E72D297353CC}">
              <c16:uniqueId val="{0000000E-547C-4B38-AB56-EB22B1020725}"/>
            </c:ext>
          </c:extLst>
        </c:ser>
        <c:ser>
          <c:idx val="15"/>
          <c:order val="15"/>
          <c:tx>
            <c:strRef>
              <c:f>'Bank Detail'!$A$18</c:f>
              <c:strCache>
                <c:ptCount val="1"/>
                <c:pt idx="0">
                  <c:v>New York</c:v>
                </c:pt>
              </c:strCache>
            </c:strRef>
          </c:tx>
          <c:spPr>
            <a:solidFill>
              <a:srgbClr val="0000FF"/>
            </a:solidFill>
            <a:ln w="12700">
              <a:solidFill>
                <a:srgbClr val="000000"/>
              </a:solidFill>
              <a:prstDash val="solid"/>
            </a:ln>
          </c:spPr>
          <c:invertIfNegative val="0"/>
          <c:val>
            <c:numRef>
              <c:f>'Bank Detail'!$B$18</c:f>
              <c:numCache>
                <c:formatCode>_("$"* #,##0_);[Red]_("$"* \(#,##0\);_("$"* "-"??_);_(@_)</c:formatCode>
                <c:ptCount val="1"/>
                <c:pt idx="0">
                  <c:v>20314480</c:v>
                </c:pt>
              </c:numCache>
            </c:numRef>
          </c:val>
          <c:extLst>
            <c:ext xmlns:c16="http://schemas.microsoft.com/office/drawing/2014/chart" uri="{C3380CC4-5D6E-409C-BE32-E72D297353CC}">
              <c16:uniqueId val="{0000000F-547C-4B38-AB56-EB22B1020725}"/>
            </c:ext>
          </c:extLst>
        </c:ser>
        <c:ser>
          <c:idx val="16"/>
          <c:order val="16"/>
          <c:tx>
            <c:strRef>
              <c:f>'Bank Detail'!$A$19</c:f>
              <c:strCache>
                <c:ptCount val="1"/>
                <c:pt idx="0">
                  <c:v>Palo Alto</c:v>
                </c:pt>
              </c:strCache>
            </c:strRef>
          </c:tx>
          <c:spPr>
            <a:solidFill>
              <a:srgbClr val="00CCFF"/>
            </a:solidFill>
            <a:ln w="12700">
              <a:solidFill>
                <a:srgbClr val="000000"/>
              </a:solidFill>
              <a:prstDash val="solid"/>
            </a:ln>
          </c:spPr>
          <c:invertIfNegative val="0"/>
          <c:val>
            <c:numRef>
              <c:f>'Bank Detail'!$B$19</c:f>
              <c:numCache>
                <c:formatCode>_("$"* #,##0_);[Red]_("$"* \(#,##0\);_("$"* "-"??_);_(@_)</c:formatCode>
                <c:ptCount val="1"/>
                <c:pt idx="0">
                  <c:v>3562804</c:v>
                </c:pt>
              </c:numCache>
            </c:numRef>
          </c:val>
          <c:extLst>
            <c:ext xmlns:c16="http://schemas.microsoft.com/office/drawing/2014/chart" uri="{C3380CC4-5D6E-409C-BE32-E72D297353CC}">
              <c16:uniqueId val="{00000010-547C-4B38-AB56-EB22B1020725}"/>
            </c:ext>
          </c:extLst>
        </c:ser>
        <c:ser>
          <c:idx val="17"/>
          <c:order val="17"/>
          <c:tx>
            <c:strRef>
              <c:f>'Bank Detail'!$A$21</c:f>
              <c:strCache>
                <c:ptCount val="1"/>
                <c:pt idx="0">
                  <c:v>Plum Island</c:v>
                </c:pt>
              </c:strCache>
            </c:strRef>
          </c:tx>
          <c:spPr>
            <a:solidFill>
              <a:srgbClr val="CCFFFF"/>
            </a:solidFill>
            <a:ln w="12700">
              <a:solidFill>
                <a:srgbClr val="000000"/>
              </a:solidFill>
              <a:prstDash val="solid"/>
            </a:ln>
          </c:spPr>
          <c:invertIfNegative val="0"/>
          <c:val>
            <c:numRef>
              <c:f>'Bank Detail'!$B$21</c:f>
              <c:numCache>
                <c:formatCode>_("$"* #,##0_);[Red]_("$"* \(#,##0\);_("$"* "-"??_);_(@_)</c:formatCode>
                <c:ptCount val="1"/>
                <c:pt idx="0">
                  <c:v>60283454</c:v>
                </c:pt>
              </c:numCache>
            </c:numRef>
          </c:val>
          <c:extLst>
            <c:ext xmlns:c16="http://schemas.microsoft.com/office/drawing/2014/chart" uri="{C3380CC4-5D6E-409C-BE32-E72D297353CC}">
              <c16:uniqueId val="{00000011-547C-4B38-AB56-EB22B1020725}"/>
            </c:ext>
          </c:extLst>
        </c:ser>
        <c:ser>
          <c:idx val="18"/>
          <c:order val="18"/>
          <c:tx>
            <c:strRef>
              <c:f>'Bank Detail'!$A$22</c:f>
              <c:strCache>
                <c:ptCount val="1"/>
                <c:pt idx="0">
                  <c:v>Thunder Bay</c:v>
                </c:pt>
              </c:strCache>
            </c:strRef>
          </c:tx>
          <c:spPr>
            <a:solidFill>
              <a:srgbClr val="CCFFCC"/>
            </a:solidFill>
            <a:ln w="12700">
              <a:solidFill>
                <a:srgbClr val="000000"/>
              </a:solidFill>
              <a:prstDash val="solid"/>
            </a:ln>
          </c:spPr>
          <c:invertIfNegative val="0"/>
          <c:val>
            <c:numRef>
              <c:f>'Bank Detail'!$B$22</c:f>
              <c:numCache>
                <c:formatCode>_("$"* #,##0_);[Red]_("$"* \(#,##0\);_("$"* "-"??_);_(@_)</c:formatCode>
                <c:ptCount val="1"/>
                <c:pt idx="0">
                  <c:v>18107077</c:v>
                </c:pt>
              </c:numCache>
            </c:numRef>
          </c:val>
          <c:extLst>
            <c:ext xmlns:c16="http://schemas.microsoft.com/office/drawing/2014/chart" uri="{C3380CC4-5D6E-409C-BE32-E72D297353CC}">
              <c16:uniqueId val="{00000012-547C-4B38-AB56-EB22B1020725}"/>
            </c:ext>
          </c:extLst>
        </c:ser>
        <c:ser>
          <c:idx val="19"/>
          <c:order val="19"/>
          <c:tx>
            <c:strRef>
              <c:f>'Bank Detail'!$A$23</c:f>
              <c:strCache>
                <c:ptCount val="1"/>
                <c:pt idx="0">
                  <c:v>Virginia</c:v>
                </c:pt>
              </c:strCache>
            </c:strRef>
          </c:tx>
          <c:spPr>
            <a:solidFill>
              <a:srgbClr val="FFFF99"/>
            </a:solidFill>
            <a:ln w="12700">
              <a:solidFill>
                <a:srgbClr val="000000"/>
              </a:solidFill>
              <a:prstDash val="solid"/>
            </a:ln>
          </c:spPr>
          <c:invertIfNegative val="0"/>
          <c:val>
            <c:numRef>
              <c:f>'Bank Detail'!$B$23</c:f>
              <c:numCache>
                <c:formatCode>_("$"* #,##0_);[Red]_("$"* \(#,##0\);_("$"* "-"??_);_(@_)</c:formatCode>
                <c:ptCount val="1"/>
                <c:pt idx="0">
                  <c:v>2126001</c:v>
                </c:pt>
              </c:numCache>
            </c:numRef>
          </c:val>
          <c:extLst>
            <c:ext xmlns:c16="http://schemas.microsoft.com/office/drawing/2014/chart" uri="{C3380CC4-5D6E-409C-BE32-E72D297353CC}">
              <c16:uniqueId val="{00000013-547C-4B38-AB56-EB22B1020725}"/>
            </c:ext>
          </c:extLst>
        </c:ser>
        <c:ser>
          <c:idx val="20"/>
          <c:order val="20"/>
          <c:tx>
            <c:strRef>
              <c:f>'Bank Detail'!$A$24</c:f>
              <c:strCache>
                <c:ptCount val="1"/>
                <c:pt idx="0">
                  <c:v>Waikiki</c:v>
                </c:pt>
              </c:strCache>
            </c:strRef>
          </c:tx>
          <c:spPr>
            <a:solidFill>
              <a:srgbClr val="99CCFF"/>
            </a:solidFill>
            <a:ln w="12700">
              <a:solidFill>
                <a:srgbClr val="000000"/>
              </a:solidFill>
              <a:prstDash val="solid"/>
            </a:ln>
          </c:spPr>
          <c:invertIfNegative val="0"/>
          <c:val>
            <c:numRef>
              <c:f>'Bank Detail'!$B$24</c:f>
              <c:numCache>
                <c:formatCode>_("$"* #,##0_);[Red]_("$"* \(#,##0\);_("$"* "-"??_);_(@_)</c:formatCode>
                <c:ptCount val="1"/>
                <c:pt idx="0">
                  <c:v>69252912</c:v>
                </c:pt>
              </c:numCache>
            </c:numRef>
          </c:val>
          <c:extLst>
            <c:ext xmlns:c16="http://schemas.microsoft.com/office/drawing/2014/chart" uri="{C3380CC4-5D6E-409C-BE32-E72D297353CC}">
              <c16:uniqueId val="{00000014-547C-4B38-AB56-EB22B1020725}"/>
            </c:ext>
          </c:extLst>
        </c:ser>
        <c:ser>
          <c:idx val="21"/>
          <c:order val="21"/>
          <c:tx>
            <c:strRef>
              <c:f>'Bank Detail'!$A$25</c:f>
              <c:strCache>
                <c:ptCount val="1"/>
                <c:pt idx="0">
                  <c:v>Washington</c:v>
                </c:pt>
              </c:strCache>
            </c:strRef>
          </c:tx>
          <c:spPr>
            <a:solidFill>
              <a:srgbClr val="FF99CC"/>
            </a:solidFill>
            <a:ln w="12700">
              <a:solidFill>
                <a:srgbClr val="000000"/>
              </a:solidFill>
              <a:prstDash val="solid"/>
            </a:ln>
          </c:spPr>
          <c:invertIfNegative val="0"/>
          <c:val>
            <c:numRef>
              <c:f>'Bank Detail'!$B$25</c:f>
              <c:numCache>
                <c:formatCode>_("$"* #,##0_);[Red]_("$"* \(#,##0\);_("$"* "-"??_);_(@_)</c:formatCode>
                <c:ptCount val="1"/>
                <c:pt idx="0">
                  <c:v>7365681</c:v>
                </c:pt>
              </c:numCache>
            </c:numRef>
          </c:val>
          <c:extLst>
            <c:ext xmlns:c16="http://schemas.microsoft.com/office/drawing/2014/chart" uri="{C3380CC4-5D6E-409C-BE32-E72D297353CC}">
              <c16:uniqueId val="{00000015-547C-4B38-AB56-EB22B1020725}"/>
            </c:ext>
          </c:extLst>
        </c:ser>
        <c:ser>
          <c:idx val="22"/>
          <c:order val="22"/>
          <c:tx>
            <c:strRef>
              <c:f>'Bank Detail'!$A$26</c:f>
              <c:strCache>
                <c:ptCount val="1"/>
                <c:pt idx="0">
                  <c:v>West Oakland</c:v>
                </c:pt>
              </c:strCache>
            </c:strRef>
          </c:tx>
          <c:spPr>
            <a:solidFill>
              <a:srgbClr val="CC99FF"/>
            </a:solidFill>
            <a:ln w="12700">
              <a:solidFill>
                <a:srgbClr val="000000"/>
              </a:solidFill>
              <a:prstDash val="solid"/>
            </a:ln>
          </c:spPr>
          <c:invertIfNegative val="0"/>
          <c:val>
            <c:numRef>
              <c:f>'Bank Detail'!$B$26</c:f>
              <c:numCache>
                <c:formatCode>_("$"* #,##0_);[Red]_("$"* \(#,##0\);_("$"* "-"??_);_(@_)</c:formatCode>
                <c:ptCount val="1"/>
                <c:pt idx="0">
                  <c:v>31795783</c:v>
                </c:pt>
              </c:numCache>
            </c:numRef>
          </c:val>
          <c:extLst>
            <c:ext xmlns:c16="http://schemas.microsoft.com/office/drawing/2014/chart" uri="{C3380CC4-5D6E-409C-BE32-E72D297353CC}">
              <c16:uniqueId val="{00000016-547C-4B38-AB56-EB22B1020725}"/>
            </c:ext>
          </c:extLst>
        </c:ser>
        <c:ser>
          <c:idx val="23"/>
          <c:order val="23"/>
          <c:tx>
            <c:strRef>
              <c:f>'Bank Detail'!$A$27</c:f>
              <c:strCache>
                <c:ptCount val="1"/>
                <c:pt idx="0">
                  <c:v>Williamsburg</c:v>
                </c:pt>
              </c:strCache>
            </c:strRef>
          </c:tx>
          <c:spPr>
            <a:solidFill>
              <a:srgbClr val="E3E3E3"/>
            </a:solidFill>
            <a:ln w="12700">
              <a:solidFill>
                <a:srgbClr val="000000"/>
              </a:solidFill>
              <a:prstDash val="solid"/>
            </a:ln>
          </c:spPr>
          <c:invertIfNegative val="0"/>
          <c:val>
            <c:numRef>
              <c:f>'Bank Detail'!$B$27</c:f>
              <c:numCache>
                <c:formatCode>_("$"* #,##0_);[Red]_("$"* \(#,##0\);_("$"* "-"??_);_(@_)</c:formatCode>
                <c:ptCount val="1"/>
                <c:pt idx="0">
                  <c:v>111296711.95</c:v>
                </c:pt>
              </c:numCache>
            </c:numRef>
          </c:val>
          <c:extLst>
            <c:ext xmlns:c16="http://schemas.microsoft.com/office/drawing/2014/chart" uri="{C3380CC4-5D6E-409C-BE32-E72D297353CC}">
              <c16:uniqueId val="{00000017-547C-4B38-AB56-EB22B1020725}"/>
            </c:ext>
          </c:extLst>
        </c:ser>
        <c:dLbls>
          <c:showLegendKey val="0"/>
          <c:showVal val="0"/>
          <c:showCatName val="0"/>
          <c:showSerName val="0"/>
          <c:showPercent val="0"/>
          <c:showBubbleSize val="0"/>
        </c:dLbls>
        <c:gapWidth val="150"/>
        <c:axId val="76348032"/>
        <c:axId val="76362112"/>
      </c:barChart>
      <c:catAx>
        <c:axId val="76348032"/>
        <c:scaling>
          <c:orientation val="minMax"/>
        </c:scaling>
        <c:delete val="1"/>
        <c:axPos val="b"/>
        <c:majorTickMark val="out"/>
        <c:minorTickMark val="none"/>
        <c:tickLblPos val="none"/>
        <c:crossAx val="76362112"/>
        <c:crosses val="autoZero"/>
        <c:auto val="1"/>
        <c:lblAlgn val="ctr"/>
        <c:lblOffset val="100"/>
        <c:noMultiLvlLbl val="0"/>
      </c:catAx>
      <c:valAx>
        <c:axId val="76362112"/>
        <c:scaling>
          <c:orientation val="minMax"/>
        </c:scaling>
        <c:delete val="0"/>
        <c:axPos val="l"/>
        <c:majorGridlines>
          <c:spPr>
            <a:ln w="3175">
              <a:solidFill>
                <a:srgbClr val="000000"/>
              </a:solidFill>
              <a:prstDash val="solid"/>
            </a:ln>
          </c:spPr>
        </c:majorGridlines>
        <c:numFmt formatCode="_(&quot;$&quot;* #,##0_);[Red]_(&quot;$&quot;* \(#,##0\);_(&quot;$&quot;* &quot;-&quot;??_);_(@_)"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76348032"/>
        <c:crosses val="autoZero"/>
        <c:crossBetween val="between"/>
      </c:valAx>
      <c:spPr>
        <a:solidFill>
          <a:srgbClr val="C0C0C0"/>
        </a:solidFill>
        <a:ln w="12700">
          <a:solidFill>
            <a:srgbClr val="808080"/>
          </a:solidFill>
          <a:prstDash val="solid"/>
        </a:ln>
      </c:spPr>
    </c:plotArea>
    <c:legend>
      <c:legendPos val="b"/>
      <c:layout>
        <c:manualLayout>
          <c:xMode val="edge"/>
          <c:yMode val="edge"/>
          <c:x val="6.0693641618497114E-2"/>
          <c:y val="0.69767521084121875"/>
          <c:w val="0.87716763005780363"/>
          <c:h val="0.28604683644489981"/>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verticalDpi="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86127167631375"/>
          <c:y val="6.5116353011847122E-2"/>
          <c:w val="0.79190751445086704"/>
          <c:h val="0.57674484096210465"/>
        </c:manualLayout>
      </c:layout>
      <c:barChart>
        <c:barDir val="col"/>
        <c:grouping val="clustered"/>
        <c:varyColors val="0"/>
        <c:ser>
          <c:idx val="0"/>
          <c:order val="0"/>
          <c:tx>
            <c:strRef>
              <c:f>'Bank Detail'!$A$4</c:f>
              <c:strCache>
                <c:ptCount val="1"/>
                <c:pt idx="0">
                  <c:v>Alaska</c:v>
                </c:pt>
              </c:strCache>
            </c:strRef>
          </c:tx>
          <c:spPr>
            <a:solidFill>
              <a:srgbClr val="9999FF"/>
            </a:solidFill>
            <a:ln w="12700">
              <a:solidFill>
                <a:srgbClr val="000000"/>
              </a:solidFill>
              <a:prstDash val="solid"/>
            </a:ln>
          </c:spPr>
          <c:invertIfNegative val="0"/>
          <c:val>
            <c:numRef>
              <c:f>'Bank Detail'!$B$4</c:f>
              <c:numCache>
                <c:formatCode>_("$"* #,##0_);[Red]_("$"* \(#,##0\);_("$"* "-"??_);_(@_)</c:formatCode>
                <c:ptCount val="1"/>
                <c:pt idx="0">
                  <c:v>41571533</c:v>
                </c:pt>
              </c:numCache>
            </c:numRef>
          </c:val>
          <c:extLst>
            <c:ext xmlns:c16="http://schemas.microsoft.com/office/drawing/2014/chart" uri="{C3380CC4-5D6E-409C-BE32-E72D297353CC}">
              <c16:uniqueId val="{00000000-83A4-46E8-AC85-765DACE31C1D}"/>
            </c:ext>
          </c:extLst>
        </c:ser>
        <c:ser>
          <c:idx val="1"/>
          <c:order val="1"/>
          <c:tx>
            <c:strRef>
              <c:f>'Bank Detail'!$A$5</c:f>
              <c:strCache>
                <c:ptCount val="1"/>
                <c:pt idx="0">
                  <c:v>Aspen</c:v>
                </c:pt>
              </c:strCache>
            </c:strRef>
          </c:tx>
          <c:spPr>
            <a:solidFill>
              <a:srgbClr val="993366"/>
            </a:solidFill>
            <a:ln w="12700">
              <a:solidFill>
                <a:srgbClr val="000000"/>
              </a:solidFill>
              <a:prstDash val="solid"/>
            </a:ln>
          </c:spPr>
          <c:invertIfNegative val="0"/>
          <c:val>
            <c:numRef>
              <c:f>'Bank Detail'!$B$5</c:f>
              <c:numCache>
                <c:formatCode>_("$"* #,##0_);[Red]_("$"* \(#,##0\);_("$"* "-"??_);_(@_)</c:formatCode>
                <c:ptCount val="1"/>
                <c:pt idx="0">
                  <c:v>52072346</c:v>
                </c:pt>
              </c:numCache>
            </c:numRef>
          </c:val>
          <c:extLst>
            <c:ext xmlns:c16="http://schemas.microsoft.com/office/drawing/2014/chart" uri="{C3380CC4-5D6E-409C-BE32-E72D297353CC}">
              <c16:uniqueId val="{00000001-83A4-46E8-AC85-765DACE31C1D}"/>
            </c:ext>
          </c:extLst>
        </c:ser>
        <c:ser>
          <c:idx val="2"/>
          <c:order val="2"/>
          <c:tx>
            <c:strRef>
              <c:f>'Bank Detail'!$A$6</c:f>
              <c:strCache>
                <c:ptCount val="1"/>
                <c:pt idx="0">
                  <c:v>Chicago</c:v>
                </c:pt>
              </c:strCache>
            </c:strRef>
          </c:tx>
          <c:spPr>
            <a:solidFill>
              <a:srgbClr val="FFFFCC"/>
            </a:solidFill>
            <a:ln w="12700">
              <a:solidFill>
                <a:srgbClr val="000000"/>
              </a:solidFill>
              <a:prstDash val="solid"/>
            </a:ln>
          </c:spPr>
          <c:invertIfNegative val="0"/>
          <c:val>
            <c:numRef>
              <c:f>'Bank Detail'!$B$6</c:f>
              <c:numCache>
                <c:formatCode>_("$"* #,##0_);[Red]_("$"* \(#,##0\);_("$"* "-"??_);_(@_)</c:formatCode>
                <c:ptCount val="1"/>
                <c:pt idx="0">
                  <c:v>33979851</c:v>
                </c:pt>
              </c:numCache>
            </c:numRef>
          </c:val>
          <c:extLst>
            <c:ext xmlns:c16="http://schemas.microsoft.com/office/drawing/2014/chart" uri="{C3380CC4-5D6E-409C-BE32-E72D297353CC}">
              <c16:uniqueId val="{00000002-83A4-46E8-AC85-765DACE31C1D}"/>
            </c:ext>
          </c:extLst>
        </c:ser>
        <c:ser>
          <c:idx val="3"/>
          <c:order val="3"/>
          <c:tx>
            <c:strRef>
              <c:f>'Bank Detail'!$A$8</c:f>
              <c:strCache>
                <c:ptCount val="1"/>
                <c:pt idx="0">
                  <c:v>Exeter</c:v>
                </c:pt>
              </c:strCache>
            </c:strRef>
          </c:tx>
          <c:spPr>
            <a:solidFill>
              <a:srgbClr val="CCFFFF"/>
            </a:solidFill>
            <a:ln w="12700">
              <a:solidFill>
                <a:srgbClr val="000000"/>
              </a:solidFill>
              <a:prstDash val="solid"/>
            </a:ln>
          </c:spPr>
          <c:invertIfNegative val="0"/>
          <c:val>
            <c:numRef>
              <c:f>'Bank Detail'!$B$8</c:f>
              <c:numCache>
                <c:formatCode>_("$"* #,##0_);[Red]_("$"* \(#,##0\);_("$"* "-"??_);_(@_)</c:formatCode>
                <c:ptCount val="1"/>
                <c:pt idx="0">
                  <c:v>40879955</c:v>
                </c:pt>
              </c:numCache>
            </c:numRef>
          </c:val>
          <c:extLst>
            <c:ext xmlns:c16="http://schemas.microsoft.com/office/drawing/2014/chart" uri="{C3380CC4-5D6E-409C-BE32-E72D297353CC}">
              <c16:uniqueId val="{00000003-83A4-46E8-AC85-765DACE31C1D}"/>
            </c:ext>
          </c:extLst>
        </c:ser>
        <c:ser>
          <c:idx val="4"/>
          <c:order val="4"/>
          <c:tx>
            <c:strRef>
              <c:f>'Bank Detail'!$A$9</c:f>
              <c:strCache>
                <c:ptCount val="1"/>
                <c:pt idx="0">
                  <c:v>Gateway</c:v>
                </c:pt>
              </c:strCache>
            </c:strRef>
          </c:tx>
          <c:spPr>
            <a:solidFill>
              <a:srgbClr val="660066"/>
            </a:solidFill>
            <a:ln w="12700">
              <a:solidFill>
                <a:srgbClr val="000000"/>
              </a:solidFill>
              <a:prstDash val="solid"/>
            </a:ln>
          </c:spPr>
          <c:invertIfNegative val="0"/>
          <c:val>
            <c:numRef>
              <c:f>'Bank Detail'!$B$9</c:f>
              <c:numCache>
                <c:formatCode>_("$"* #,##0_);[Red]_("$"* \(#,##0\);_("$"* "-"??_);_(@_)</c:formatCode>
                <c:ptCount val="1"/>
                <c:pt idx="0">
                  <c:v>11896520</c:v>
                </c:pt>
              </c:numCache>
            </c:numRef>
          </c:val>
          <c:extLst>
            <c:ext xmlns:c16="http://schemas.microsoft.com/office/drawing/2014/chart" uri="{C3380CC4-5D6E-409C-BE32-E72D297353CC}">
              <c16:uniqueId val="{00000004-83A4-46E8-AC85-765DACE31C1D}"/>
            </c:ext>
          </c:extLst>
        </c:ser>
        <c:ser>
          <c:idx val="5"/>
          <c:order val="5"/>
          <c:tx>
            <c:strRef>
              <c:f>'Bank Detail'!$A$10</c:f>
              <c:strCache>
                <c:ptCount val="1"/>
                <c:pt idx="0">
                  <c:v>Gotham City</c:v>
                </c:pt>
              </c:strCache>
            </c:strRef>
          </c:tx>
          <c:spPr>
            <a:solidFill>
              <a:srgbClr val="FF8080"/>
            </a:solidFill>
            <a:ln w="12700">
              <a:solidFill>
                <a:srgbClr val="000000"/>
              </a:solidFill>
              <a:prstDash val="solid"/>
            </a:ln>
          </c:spPr>
          <c:invertIfNegative val="0"/>
          <c:val>
            <c:numRef>
              <c:f>'Bank Detail'!$B$10</c:f>
              <c:numCache>
                <c:formatCode>_("$"* #,##0_);[Red]_("$"* \(#,##0\);_("$"* "-"??_);_(@_)</c:formatCode>
                <c:ptCount val="1"/>
                <c:pt idx="0">
                  <c:v>65467721</c:v>
                </c:pt>
              </c:numCache>
            </c:numRef>
          </c:val>
          <c:extLst>
            <c:ext xmlns:c16="http://schemas.microsoft.com/office/drawing/2014/chart" uri="{C3380CC4-5D6E-409C-BE32-E72D297353CC}">
              <c16:uniqueId val="{00000005-83A4-46E8-AC85-765DACE31C1D}"/>
            </c:ext>
          </c:extLst>
        </c:ser>
        <c:ser>
          <c:idx val="6"/>
          <c:order val="6"/>
          <c:tx>
            <c:strRef>
              <c:f>'Bank Detail'!$A$11</c:f>
              <c:strCache>
                <c:ptCount val="1"/>
                <c:pt idx="0">
                  <c:v>Greenville</c:v>
                </c:pt>
              </c:strCache>
            </c:strRef>
          </c:tx>
          <c:spPr>
            <a:solidFill>
              <a:srgbClr val="0066CC"/>
            </a:solidFill>
            <a:ln w="12700">
              <a:solidFill>
                <a:srgbClr val="000000"/>
              </a:solidFill>
              <a:prstDash val="solid"/>
            </a:ln>
          </c:spPr>
          <c:invertIfNegative val="0"/>
          <c:val>
            <c:numRef>
              <c:f>'Bank Detail'!$B$11</c:f>
              <c:numCache>
                <c:formatCode>_("$"* #,##0_);[Red]_("$"* \(#,##0\);_("$"* "-"??_);_(@_)</c:formatCode>
                <c:ptCount val="1"/>
                <c:pt idx="0">
                  <c:v>16404096.75</c:v>
                </c:pt>
              </c:numCache>
            </c:numRef>
          </c:val>
          <c:extLst>
            <c:ext xmlns:c16="http://schemas.microsoft.com/office/drawing/2014/chart" uri="{C3380CC4-5D6E-409C-BE32-E72D297353CC}">
              <c16:uniqueId val="{00000006-83A4-46E8-AC85-765DACE31C1D}"/>
            </c:ext>
          </c:extLst>
        </c:ser>
        <c:ser>
          <c:idx val="7"/>
          <c:order val="7"/>
          <c:tx>
            <c:strRef>
              <c:f>'Bank Detail'!$A$12</c:f>
              <c:strCache>
                <c:ptCount val="1"/>
                <c:pt idx="0">
                  <c:v>Hoboken</c:v>
                </c:pt>
              </c:strCache>
            </c:strRef>
          </c:tx>
          <c:spPr>
            <a:solidFill>
              <a:srgbClr val="CCCCFF"/>
            </a:solidFill>
            <a:ln w="12700">
              <a:solidFill>
                <a:srgbClr val="000000"/>
              </a:solidFill>
              <a:prstDash val="solid"/>
            </a:ln>
          </c:spPr>
          <c:invertIfNegative val="0"/>
          <c:val>
            <c:numRef>
              <c:f>'Bank Detail'!$B$12</c:f>
              <c:numCache>
                <c:formatCode>_("$"* #,##0_);[Red]_("$"* \(#,##0\);_("$"* "-"??_);_(@_)</c:formatCode>
                <c:ptCount val="1"/>
                <c:pt idx="0">
                  <c:v>8377998</c:v>
                </c:pt>
              </c:numCache>
            </c:numRef>
          </c:val>
          <c:extLst>
            <c:ext xmlns:c16="http://schemas.microsoft.com/office/drawing/2014/chart" uri="{C3380CC4-5D6E-409C-BE32-E72D297353CC}">
              <c16:uniqueId val="{00000007-83A4-46E8-AC85-765DACE31C1D}"/>
            </c:ext>
          </c:extLst>
        </c:ser>
        <c:ser>
          <c:idx val="8"/>
          <c:order val="8"/>
          <c:tx>
            <c:strRef>
              <c:f>'Bank Detail'!$A$13</c:f>
              <c:strCache>
                <c:ptCount val="1"/>
                <c:pt idx="0">
                  <c:v>Los Angeles</c:v>
                </c:pt>
              </c:strCache>
            </c:strRef>
          </c:tx>
          <c:spPr>
            <a:solidFill>
              <a:srgbClr val="000080"/>
            </a:solidFill>
            <a:ln w="12700">
              <a:solidFill>
                <a:srgbClr val="000000"/>
              </a:solidFill>
              <a:prstDash val="solid"/>
            </a:ln>
          </c:spPr>
          <c:invertIfNegative val="0"/>
          <c:val>
            <c:numRef>
              <c:f>'Bank Detail'!$B$13</c:f>
              <c:numCache>
                <c:formatCode>_("$"* #,##0_);[Red]_("$"* \(#,##0\);_("$"* "-"??_);_(@_)</c:formatCode>
                <c:ptCount val="1"/>
                <c:pt idx="0">
                  <c:v>9271348</c:v>
                </c:pt>
              </c:numCache>
            </c:numRef>
          </c:val>
          <c:extLst>
            <c:ext xmlns:c16="http://schemas.microsoft.com/office/drawing/2014/chart" uri="{C3380CC4-5D6E-409C-BE32-E72D297353CC}">
              <c16:uniqueId val="{00000008-83A4-46E8-AC85-765DACE31C1D}"/>
            </c:ext>
          </c:extLst>
        </c:ser>
        <c:ser>
          <c:idx val="9"/>
          <c:order val="9"/>
          <c:tx>
            <c:strRef>
              <c:f>'Bank Detail'!$A$20</c:f>
              <c:strCache>
                <c:ptCount val="1"/>
                <c:pt idx="0">
                  <c:v>Pismo Beach</c:v>
                </c:pt>
              </c:strCache>
            </c:strRef>
          </c:tx>
          <c:spPr>
            <a:solidFill>
              <a:srgbClr val="FF00FF"/>
            </a:solidFill>
            <a:ln w="12700">
              <a:solidFill>
                <a:srgbClr val="000000"/>
              </a:solidFill>
              <a:prstDash val="solid"/>
            </a:ln>
          </c:spPr>
          <c:invertIfNegative val="0"/>
          <c:val>
            <c:numRef>
              <c:f>'Bank Detail'!$B$20</c:f>
              <c:numCache>
                <c:formatCode>_("$"* #,##0_);[Red]_("$"* \(#,##0\);_("$"* "-"??_);_(@_)</c:formatCode>
                <c:ptCount val="1"/>
                <c:pt idx="0">
                  <c:v>41907479</c:v>
                </c:pt>
              </c:numCache>
            </c:numRef>
          </c:val>
          <c:extLst>
            <c:ext xmlns:c16="http://schemas.microsoft.com/office/drawing/2014/chart" uri="{C3380CC4-5D6E-409C-BE32-E72D297353CC}">
              <c16:uniqueId val="{00000009-83A4-46E8-AC85-765DACE31C1D}"/>
            </c:ext>
          </c:extLst>
        </c:ser>
        <c:ser>
          <c:idx val="10"/>
          <c:order val="10"/>
          <c:tx>
            <c:strRef>
              <c:f>'Bank Detail'!$A$17</c:f>
              <c:strCache>
                <c:ptCount val="1"/>
                <c:pt idx="0">
                  <c:v>New Jersey </c:v>
                </c:pt>
              </c:strCache>
            </c:strRef>
          </c:tx>
          <c:spPr>
            <a:solidFill>
              <a:srgbClr val="FFFF00"/>
            </a:solidFill>
            <a:ln w="12700">
              <a:solidFill>
                <a:srgbClr val="000000"/>
              </a:solidFill>
              <a:prstDash val="solid"/>
            </a:ln>
          </c:spPr>
          <c:invertIfNegative val="0"/>
          <c:val>
            <c:numRef>
              <c:f>'Bank Detail'!$B$17</c:f>
              <c:numCache>
                <c:formatCode>_("$"* #,##0_);[Red]_("$"* \(#,##0\);_("$"* "-"??_);_(@_)</c:formatCode>
                <c:ptCount val="1"/>
                <c:pt idx="0">
                  <c:v>3720862</c:v>
                </c:pt>
              </c:numCache>
            </c:numRef>
          </c:val>
          <c:extLst>
            <c:ext xmlns:c16="http://schemas.microsoft.com/office/drawing/2014/chart" uri="{C3380CC4-5D6E-409C-BE32-E72D297353CC}">
              <c16:uniqueId val="{0000000A-83A4-46E8-AC85-765DACE31C1D}"/>
            </c:ext>
          </c:extLst>
        </c:ser>
        <c:ser>
          <c:idx val="11"/>
          <c:order val="11"/>
          <c:tx>
            <c:strRef>
              <c:f>'Bank Detail'!$A$7</c:f>
              <c:strCache>
                <c:ptCount val="1"/>
                <c:pt idx="0">
                  <c:v>Columbus</c:v>
                </c:pt>
              </c:strCache>
            </c:strRef>
          </c:tx>
          <c:spPr>
            <a:solidFill>
              <a:srgbClr val="00FFFF"/>
            </a:solidFill>
            <a:ln w="12700">
              <a:solidFill>
                <a:srgbClr val="000000"/>
              </a:solidFill>
              <a:prstDash val="solid"/>
            </a:ln>
          </c:spPr>
          <c:invertIfNegative val="0"/>
          <c:val>
            <c:numRef>
              <c:f>'Bank Detail'!$B$7</c:f>
              <c:numCache>
                <c:formatCode>_("$"* #,##0_);[Red]_("$"* \(#,##0\);_("$"* "-"??_);_(@_)</c:formatCode>
                <c:ptCount val="1"/>
                <c:pt idx="0">
                  <c:v>14655553</c:v>
                </c:pt>
              </c:numCache>
            </c:numRef>
          </c:val>
          <c:extLst>
            <c:ext xmlns:c16="http://schemas.microsoft.com/office/drawing/2014/chart" uri="{C3380CC4-5D6E-409C-BE32-E72D297353CC}">
              <c16:uniqueId val="{0000000B-83A4-46E8-AC85-765DACE31C1D}"/>
            </c:ext>
          </c:extLst>
        </c:ser>
        <c:ser>
          <c:idx val="12"/>
          <c:order val="12"/>
          <c:tx>
            <c:strRef>
              <c:f>'Bank Detail'!$A$14</c:f>
              <c:strCache>
                <c:ptCount val="1"/>
                <c:pt idx="0">
                  <c:v>Mansfield</c:v>
                </c:pt>
              </c:strCache>
            </c:strRef>
          </c:tx>
          <c:spPr>
            <a:solidFill>
              <a:srgbClr val="800080"/>
            </a:solidFill>
            <a:ln w="12700">
              <a:solidFill>
                <a:srgbClr val="000000"/>
              </a:solidFill>
              <a:prstDash val="solid"/>
            </a:ln>
          </c:spPr>
          <c:invertIfNegative val="0"/>
          <c:val>
            <c:numRef>
              <c:f>'Bank Detail'!$B$14</c:f>
              <c:numCache>
                <c:formatCode>_("$"* #,##0_);[Red]_("$"* \(#,##0\);_("$"* "-"??_);_(@_)</c:formatCode>
                <c:ptCount val="1"/>
                <c:pt idx="0">
                  <c:v>21748443</c:v>
                </c:pt>
              </c:numCache>
            </c:numRef>
          </c:val>
          <c:extLst>
            <c:ext xmlns:c16="http://schemas.microsoft.com/office/drawing/2014/chart" uri="{C3380CC4-5D6E-409C-BE32-E72D297353CC}">
              <c16:uniqueId val="{0000000C-83A4-46E8-AC85-765DACE31C1D}"/>
            </c:ext>
          </c:extLst>
        </c:ser>
        <c:ser>
          <c:idx val="13"/>
          <c:order val="13"/>
          <c:tx>
            <c:strRef>
              <c:f>'Bank Detail'!$A$15</c:f>
              <c:strCache>
                <c:ptCount val="1"/>
                <c:pt idx="0">
                  <c:v>Middlesex</c:v>
                </c:pt>
              </c:strCache>
            </c:strRef>
          </c:tx>
          <c:spPr>
            <a:solidFill>
              <a:srgbClr val="800000"/>
            </a:solidFill>
            <a:ln w="12700">
              <a:solidFill>
                <a:srgbClr val="000000"/>
              </a:solidFill>
              <a:prstDash val="solid"/>
            </a:ln>
          </c:spPr>
          <c:invertIfNegative val="0"/>
          <c:val>
            <c:numRef>
              <c:f>'Bank Detail'!$B$15</c:f>
              <c:numCache>
                <c:formatCode>_("$"* #,##0_);[Red]_("$"* \(#,##0\);_("$"* "-"??_);_(@_)</c:formatCode>
                <c:ptCount val="1"/>
                <c:pt idx="0">
                  <c:v>7103119</c:v>
                </c:pt>
              </c:numCache>
            </c:numRef>
          </c:val>
          <c:extLst>
            <c:ext xmlns:c16="http://schemas.microsoft.com/office/drawing/2014/chart" uri="{C3380CC4-5D6E-409C-BE32-E72D297353CC}">
              <c16:uniqueId val="{0000000D-83A4-46E8-AC85-765DACE31C1D}"/>
            </c:ext>
          </c:extLst>
        </c:ser>
        <c:ser>
          <c:idx val="14"/>
          <c:order val="14"/>
          <c:tx>
            <c:strRef>
              <c:f>'Bank Detail'!$A$16</c:f>
              <c:strCache>
                <c:ptCount val="1"/>
                <c:pt idx="0">
                  <c:v>Mudville</c:v>
                </c:pt>
              </c:strCache>
            </c:strRef>
          </c:tx>
          <c:spPr>
            <a:solidFill>
              <a:srgbClr val="008080"/>
            </a:solidFill>
            <a:ln w="12700">
              <a:solidFill>
                <a:srgbClr val="000000"/>
              </a:solidFill>
              <a:prstDash val="solid"/>
            </a:ln>
          </c:spPr>
          <c:invertIfNegative val="0"/>
          <c:val>
            <c:numRef>
              <c:f>'Bank Detail'!$B$16</c:f>
              <c:numCache>
                <c:formatCode>_("$"* #,##0_);[Red]_("$"* \(#,##0\);_("$"* "-"??_);_(@_)</c:formatCode>
                <c:ptCount val="1"/>
                <c:pt idx="0">
                  <c:v>65211717</c:v>
                </c:pt>
              </c:numCache>
            </c:numRef>
          </c:val>
          <c:extLst>
            <c:ext xmlns:c16="http://schemas.microsoft.com/office/drawing/2014/chart" uri="{C3380CC4-5D6E-409C-BE32-E72D297353CC}">
              <c16:uniqueId val="{0000000E-83A4-46E8-AC85-765DACE31C1D}"/>
            </c:ext>
          </c:extLst>
        </c:ser>
        <c:ser>
          <c:idx val="15"/>
          <c:order val="15"/>
          <c:tx>
            <c:strRef>
              <c:f>'Bank Detail'!$A$18</c:f>
              <c:strCache>
                <c:ptCount val="1"/>
                <c:pt idx="0">
                  <c:v>New York</c:v>
                </c:pt>
              </c:strCache>
            </c:strRef>
          </c:tx>
          <c:spPr>
            <a:solidFill>
              <a:srgbClr val="0000FF"/>
            </a:solidFill>
            <a:ln w="12700">
              <a:solidFill>
                <a:srgbClr val="000000"/>
              </a:solidFill>
              <a:prstDash val="solid"/>
            </a:ln>
          </c:spPr>
          <c:invertIfNegative val="0"/>
          <c:val>
            <c:numRef>
              <c:f>'Bank Detail'!$B$18</c:f>
              <c:numCache>
                <c:formatCode>_("$"* #,##0_);[Red]_("$"* \(#,##0\);_("$"* "-"??_);_(@_)</c:formatCode>
                <c:ptCount val="1"/>
                <c:pt idx="0">
                  <c:v>20314480</c:v>
                </c:pt>
              </c:numCache>
            </c:numRef>
          </c:val>
          <c:extLst>
            <c:ext xmlns:c16="http://schemas.microsoft.com/office/drawing/2014/chart" uri="{C3380CC4-5D6E-409C-BE32-E72D297353CC}">
              <c16:uniqueId val="{0000000F-83A4-46E8-AC85-765DACE31C1D}"/>
            </c:ext>
          </c:extLst>
        </c:ser>
        <c:ser>
          <c:idx val="16"/>
          <c:order val="16"/>
          <c:tx>
            <c:strRef>
              <c:f>'Bank Detail'!$A$19</c:f>
              <c:strCache>
                <c:ptCount val="1"/>
                <c:pt idx="0">
                  <c:v>Palo Alto</c:v>
                </c:pt>
              </c:strCache>
            </c:strRef>
          </c:tx>
          <c:spPr>
            <a:solidFill>
              <a:srgbClr val="00CCFF"/>
            </a:solidFill>
            <a:ln w="12700">
              <a:solidFill>
                <a:srgbClr val="000000"/>
              </a:solidFill>
              <a:prstDash val="solid"/>
            </a:ln>
          </c:spPr>
          <c:invertIfNegative val="0"/>
          <c:val>
            <c:numRef>
              <c:f>'Bank Detail'!$B$19</c:f>
              <c:numCache>
                <c:formatCode>_("$"* #,##0_);[Red]_("$"* \(#,##0\);_("$"* "-"??_);_(@_)</c:formatCode>
                <c:ptCount val="1"/>
                <c:pt idx="0">
                  <c:v>3562804</c:v>
                </c:pt>
              </c:numCache>
            </c:numRef>
          </c:val>
          <c:extLst>
            <c:ext xmlns:c16="http://schemas.microsoft.com/office/drawing/2014/chart" uri="{C3380CC4-5D6E-409C-BE32-E72D297353CC}">
              <c16:uniqueId val="{00000010-83A4-46E8-AC85-765DACE31C1D}"/>
            </c:ext>
          </c:extLst>
        </c:ser>
        <c:ser>
          <c:idx val="17"/>
          <c:order val="17"/>
          <c:tx>
            <c:strRef>
              <c:f>'Bank Detail'!$A$21</c:f>
              <c:strCache>
                <c:ptCount val="1"/>
                <c:pt idx="0">
                  <c:v>Plum Island</c:v>
                </c:pt>
              </c:strCache>
            </c:strRef>
          </c:tx>
          <c:spPr>
            <a:solidFill>
              <a:srgbClr val="CCFFFF"/>
            </a:solidFill>
            <a:ln w="12700">
              <a:solidFill>
                <a:srgbClr val="000000"/>
              </a:solidFill>
              <a:prstDash val="solid"/>
            </a:ln>
          </c:spPr>
          <c:invertIfNegative val="0"/>
          <c:val>
            <c:numRef>
              <c:f>'Bank Detail'!$B$21</c:f>
              <c:numCache>
                <c:formatCode>_("$"* #,##0_);[Red]_("$"* \(#,##0\);_("$"* "-"??_);_(@_)</c:formatCode>
                <c:ptCount val="1"/>
                <c:pt idx="0">
                  <c:v>60283454</c:v>
                </c:pt>
              </c:numCache>
            </c:numRef>
          </c:val>
          <c:extLst>
            <c:ext xmlns:c16="http://schemas.microsoft.com/office/drawing/2014/chart" uri="{C3380CC4-5D6E-409C-BE32-E72D297353CC}">
              <c16:uniqueId val="{00000011-83A4-46E8-AC85-765DACE31C1D}"/>
            </c:ext>
          </c:extLst>
        </c:ser>
        <c:ser>
          <c:idx val="18"/>
          <c:order val="18"/>
          <c:tx>
            <c:strRef>
              <c:f>'Bank Detail'!$A$22</c:f>
              <c:strCache>
                <c:ptCount val="1"/>
                <c:pt idx="0">
                  <c:v>Thunder Bay</c:v>
                </c:pt>
              </c:strCache>
            </c:strRef>
          </c:tx>
          <c:spPr>
            <a:solidFill>
              <a:srgbClr val="CCFFCC"/>
            </a:solidFill>
            <a:ln w="12700">
              <a:solidFill>
                <a:srgbClr val="000000"/>
              </a:solidFill>
              <a:prstDash val="solid"/>
            </a:ln>
          </c:spPr>
          <c:invertIfNegative val="0"/>
          <c:val>
            <c:numRef>
              <c:f>'Bank Detail'!$B$22</c:f>
              <c:numCache>
                <c:formatCode>_("$"* #,##0_);[Red]_("$"* \(#,##0\);_("$"* "-"??_);_(@_)</c:formatCode>
                <c:ptCount val="1"/>
                <c:pt idx="0">
                  <c:v>18107077</c:v>
                </c:pt>
              </c:numCache>
            </c:numRef>
          </c:val>
          <c:extLst>
            <c:ext xmlns:c16="http://schemas.microsoft.com/office/drawing/2014/chart" uri="{C3380CC4-5D6E-409C-BE32-E72D297353CC}">
              <c16:uniqueId val="{00000012-83A4-46E8-AC85-765DACE31C1D}"/>
            </c:ext>
          </c:extLst>
        </c:ser>
        <c:ser>
          <c:idx val="19"/>
          <c:order val="19"/>
          <c:tx>
            <c:strRef>
              <c:f>'Bank Detail'!$A$23</c:f>
              <c:strCache>
                <c:ptCount val="1"/>
                <c:pt idx="0">
                  <c:v>Virginia</c:v>
                </c:pt>
              </c:strCache>
            </c:strRef>
          </c:tx>
          <c:spPr>
            <a:solidFill>
              <a:srgbClr val="FFFF99"/>
            </a:solidFill>
            <a:ln w="12700">
              <a:solidFill>
                <a:srgbClr val="000000"/>
              </a:solidFill>
              <a:prstDash val="solid"/>
            </a:ln>
          </c:spPr>
          <c:invertIfNegative val="0"/>
          <c:val>
            <c:numRef>
              <c:f>'Bank Detail'!$B$23</c:f>
              <c:numCache>
                <c:formatCode>_("$"* #,##0_);[Red]_("$"* \(#,##0\);_("$"* "-"??_);_(@_)</c:formatCode>
                <c:ptCount val="1"/>
                <c:pt idx="0">
                  <c:v>2126001</c:v>
                </c:pt>
              </c:numCache>
            </c:numRef>
          </c:val>
          <c:extLst>
            <c:ext xmlns:c16="http://schemas.microsoft.com/office/drawing/2014/chart" uri="{C3380CC4-5D6E-409C-BE32-E72D297353CC}">
              <c16:uniqueId val="{00000013-83A4-46E8-AC85-765DACE31C1D}"/>
            </c:ext>
          </c:extLst>
        </c:ser>
        <c:ser>
          <c:idx val="20"/>
          <c:order val="20"/>
          <c:tx>
            <c:strRef>
              <c:f>'Bank Detail'!$A$24</c:f>
              <c:strCache>
                <c:ptCount val="1"/>
                <c:pt idx="0">
                  <c:v>Waikiki</c:v>
                </c:pt>
              </c:strCache>
            </c:strRef>
          </c:tx>
          <c:spPr>
            <a:solidFill>
              <a:srgbClr val="99CCFF"/>
            </a:solidFill>
            <a:ln w="12700">
              <a:solidFill>
                <a:srgbClr val="000000"/>
              </a:solidFill>
              <a:prstDash val="solid"/>
            </a:ln>
          </c:spPr>
          <c:invertIfNegative val="0"/>
          <c:val>
            <c:numRef>
              <c:f>'Bank Detail'!$B$24</c:f>
              <c:numCache>
                <c:formatCode>_("$"* #,##0_);[Red]_("$"* \(#,##0\);_("$"* "-"??_);_(@_)</c:formatCode>
                <c:ptCount val="1"/>
                <c:pt idx="0">
                  <c:v>69252912</c:v>
                </c:pt>
              </c:numCache>
            </c:numRef>
          </c:val>
          <c:extLst>
            <c:ext xmlns:c16="http://schemas.microsoft.com/office/drawing/2014/chart" uri="{C3380CC4-5D6E-409C-BE32-E72D297353CC}">
              <c16:uniqueId val="{00000014-83A4-46E8-AC85-765DACE31C1D}"/>
            </c:ext>
          </c:extLst>
        </c:ser>
        <c:ser>
          <c:idx val="21"/>
          <c:order val="21"/>
          <c:tx>
            <c:strRef>
              <c:f>'Bank Detail'!$A$25</c:f>
              <c:strCache>
                <c:ptCount val="1"/>
                <c:pt idx="0">
                  <c:v>Washington</c:v>
                </c:pt>
              </c:strCache>
            </c:strRef>
          </c:tx>
          <c:spPr>
            <a:solidFill>
              <a:srgbClr val="FF99CC"/>
            </a:solidFill>
            <a:ln w="12700">
              <a:solidFill>
                <a:srgbClr val="000000"/>
              </a:solidFill>
              <a:prstDash val="solid"/>
            </a:ln>
          </c:spPr>
          <c:invertIfNegative val="0"/>
          <c:val>
            <c:numRef>
              <c:f>'Bank Detail'!$B$25</c:f>
              <c:numCache>
                <c:formatCode>_("$"* #,##0_);[Red]_("$"* \(#,##0\);_("$"* "-"??_);_(@_)</c:formatCode>
                <c:ptCount val="1"/>
                <c:pt idx="0">
                  <c:v>7365681</c:v>
                </c:pt>
              </c:numCache>
            </c:numRef>
          </c:val>
          <c:extLst>
            <c:ext xmlns:c16="http://schemas.microsoft.com/office/drawing/2014/chart" uri="{C3380CC4-5D6E-409C-BE32-E72D297353CC}">
              <c16:uniqueId val="{00000015-83A4-46E8-AC85-765DACE31C1D}"/>
            </c:ext>
          </c:extLst>
        </c:ser>
        <c:ser>
          <c:idx val="22"/>
          <c:order val="22"/>
          <c:tx>
            <c:strRef>
              <c:f>'Bank Detail'!$A$26</c:f>
              <c:strCache>
                <c:ptCount val="1"/>
                <c:pt idx="0">
                  <c:v>West Oakland</c:v>
                </c:pt>
              </c:strCache>
            </c:strRef>
          </c:tx>
          <c:spPr>
            <a:solidFill>
              <a:srgbClr val="CC99FF"/>
            </a:solidFill>
            <a:ln w="12700">
              <a:solidFill>
                <a:srgbClr val="000000"/>
              </a:solidFill>
              <a:prstDash val="solid"/>
            </a:ln>
          </c:spPr>
          <c:invertIfNegative val="0"/>
          <c:val>
            <c:numRef>
              <c:f>'Bank Detail'!$B$26</c:f>
              <c:numCache>
                <c:formatCode>_("$"* #,##0_);[Red]_("$"* \(#,##0\);_("$"* "-"??_);_(@_)</c:formatCode>
                <c:ptCount val="1"/>
                <c:pt idx="0">
                  <c:v>31795783</c:v>
                </c:pt>
              </c:numCache>
            </c:numRef>
          </c:val>
          <c:extLst>
            <c:ext xmlns:c16="http://schemas.microsoft.com/office/drawing/2014/chart" uri="{C3380CC4-5D6E-409C-BE32-E72D297353CC}">
              <c16:uniqueId val="{00000016-83A4-46E8-AC85-765DACE31C1D}"/>
            </c:ext>
          </c:extLst>
        </c:ser>
        <c:ser>
          <c:idx val="23"/>
          <c:order val="23"/>
          <c:tx>
            <c:strRef>
              <c:f>'Bank Detail'!$A$27</c:f>
              <c:strCache>
                <c:ptCount val="1"/>
                <c:pt idx="0">
                  <c:v>Williamsburg</c:v>
                </c:pt>
              </c:strCache>
            </c:strRef>
          </c:tx>
          <c:spPr>
            <a:solidFill>
              <a:srgbClr val="E3E3E3"/>
            </a:solidFill>
            <a:ln w="12700">
              <a:solidFill>
                <a:srgbClr val="000000"/>
              </a:solidFill>
              <a:prstDash val="solid"/>
            </a:ln>
          </c:spPr>
          <c:invertIfNegative val="0"/>
          <c:val>
            <c:numRef>
              <c:f>'Bank Detail'!$B$27</c:f>
              <c:numCache>
                <c:formatCode>_("$"* #,##0_);[Red]_("$"* \(#,##0\);_("$"* "-"??_);_(@_)</c:formatCode>
                <c:ptCount val="1"/>
                <c:pt idx="0">
                  <c:v>111296711.95</c:v>
                </c:pt>
              </c:numCache>
            </c:numRef>
          </c:val>
          <c:extLst>
            <c:ext xmlns:c16="http://schemas.microsoft.com/office/drawing/2014/chart" uri="{C3380CC4-5D6E-409C-BE32-E72D297353CC}">
              <c16:uniqueId val="{00000017-83A4-46E8-AC85-765DACE31C1D}"/>
            </c:ext>
          </c:extLst>
        </c:ser>
        <c:dLbls>
          <c:showLegendKey val="0"/>
          <c:showVal val="0"/>
          <c:showCatName val="0"/>
          <c:showSerName val="0"/>
          <c:showPercent val="0"/>
          <c:showBubbleSize val="0"/>
        </c:dLbls>
        <c:gapWidth val="150"/>
        <c:axId val="76439936"/>
        <c:axId val="76441472"/>
      </c:barChart>
      <c:catAx>
        <c:axId val="76439936"/>
        <c:scaling>
          <c:orientation val="minMax"/>
        </c:scaling>
        <c:delete val="1"/>
        <c:axPos val="b"/>
        <c:majorTickMark val="out"/>
        <c:minorTickMark val="none"/>
        <c:tickLblPos val="none"/>
        <c:crossAx val="76441472"/>
        <c:crosses val="autoZero"/>
        <c:auto val="1"/>
        <c:lblAlgn val="ctr"/>
        <c:lblOffset val="100"/>
        <c:noMultiLvlLbl val="0"/>
      </c:catAx>
      <c:valAx>
        <c:axId val="76441472"/>
        <c:scaling>
          <c:orientation val="minMax"/>
        </c:scaling>
        <c:delete val="0"/>
        <c:axPos val="l"/>
        <c:majorGridlines>
          <c:spPr>
            <a:ln w="3175">
              <a:solidFill>
                <a:srgbClr val="000000"/>
              </a:solidFill>
              <a:prstDash val="solid"/>
            </a:ln>
          </c:spPr>
        </c:majorGridlines>
        <c:numFmt formatCode="_(&quot;$&quot;* #,##0_);[Red]_(&quot;$&quot;* \(#,##0\);_(&quot;$&quot;* &quot;-&quot;??_);_(@_)"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76439936"/>
        <c:crosses val="autoZero"/>
        <c:crossBetween val="between"/>
      </c:valAx>
      <c:spPr>
        <a:solidFill>
          <a:srgbClr val="C0C0C0"/>
        </a:solidFill>
        <a:ln w="12700">
          <a:solidFill>
            <a:srgbClr val="808080"/>
          </a:solidFill>
          <a:prstDash val="solid"/>
        </a:ln>
      </c:spPr>
    </c:plotArea>
    <c:legend>
      <c:legendPos val="b"/>
      <c:layout>
        <c:manualLayout>
          <c:xMode val="edge"/>
          <c:yMode val="edge"/>
          <c:x val="6.0693641618497114E-2"/>
          <c:y val="0.69767521084121875"/>
          <c:w val="0.87716763005780363"/>
          <c:h val="0.28604683644489981"/>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verticalDpi="0"/>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514350</xdr:colOff>
      <xdr:row>1</xdr:row>
      <xdr:rowOff>161925</xdr:rowOff>
    </xdr:from>
    <xdr:to>
      <xdr:col>5</xdr:col>
      <xdr:colOff>2495550</xdr:colOff>
      <xdr:row>27</xdr:row>
      <xdr:rowOff>28575</xdr:rowOff>
    </xdr:to>
    <xdr:graphicFrame macro="">
      <xdr:nvGraphicFramePr>
        <xdr:cNvPr id="2" name="Chart 9">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514350</xdr:colOff>
      <xdr:row>1</xdr:row>
      <xdr:rowOff>161925</xdr:rowOff>
    </xdr:from>
    <xdr:to>
      <xdr:col>5</xdr:col>
      <xdr:colOff>2495550</xdr:colOff>
      <xdr:row>27</xdr:row>
      <xdr:rowOff>28575</xdr:rowOff>
    </xdr:to>
    <xdr:graphicFrame macro="">
      <xdr:nvGraphicFramePr>
        <xdr:cNvPr id="6153" name="Chart 9">
          <a:extLst>
            <a:ext uri="{FF2B5EF4-FFF2-40B4-BE49-F238E27FC236}">
              <a16:creationId xmlns:a16="http://schemas.microsoft.com/office/drawing/2014/main" id="{00000000-0008-0000-0A00-000009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J396"/>
  <sheetViews>
    <sheetView topLeftCell="A56" zoomScale="85" workbookViewId="0">
      <selection activeCell="B81" sqref="B81:C81"/>
    </sheetView>
  </sheetViews>
  <sheetFormatPr defaultRowHeight="12.75"/>
  <cols>
    <col min="1" max="1" width="7.42578125" customWidth="1"/>
    <col min="2" max="2" width="21" customWidth="1"/>
    <col min="3" max="3" width="25.7109375" customWidth="1"/>
    <col min="4" max="11" width="6.7109375" style="49" customWidth="1"/>
    <col min="12" max="12" width="13.140625" style="139" customWidth="1"/>
    <col min="13" max="13" width="7.42578125" style="70" customWidth="1"/>
    <col min="14" max="14" width="25.7109375" customWidth="1"/>
    <col min="15" max="16" width="6.7109375" customWidth="1"/>
    <col min="17" max="17" width="6.5703125" customWidth="1"/>
    <col min="18" max="25" width="6.7109375" customWidth="1"/>
    <col min="26" max="26" width="25.7109375" customWidth="1"/>
    <col min="27" max="28" width="6.7109375" customWidth="1"/>
    <col min="29" max="29" width="6.5703125" customWidth="1"/>
    <col min="30" max="31" width="6.7109375" customWidth="1"/>
    <col min="32" max="32" width="6.5703125" customWidth="1"/>
    <col min="33" max="36" width="6.7109375" customWidth="1"/>
  </cols>
  <sheetData>
    <row r="2" spans="13:36" ht="15.75">
      <c r="M2"/>
      <c r="O2" s="518" t="s">
        <v>577</v>
      </c>
      <c r="P2" s="518"/>
      <c r="Q2" s="518"/>
      <c r="R2" s="518" t="s">
        <v>496</v>
      </c>
      <c r="S2" s="518"/>
      <c r="T2" s="518"/>
      <c r="U2" s="518"/>
      <c r="V2" s="518"/>
      <c r="W2" s="518"/>
      <c r="X2" s="518"/>
      <c r="Y2" s="71"/>
      <c r="Z2" s="71"/>
      <c r="AA2" s="518" t="s">
        <v>577</v>
      </c>
      <c r="AB2" s="518"/>
      <c r="AC2" s="518"/>
      <c r="AD2" s="518" t="s">
        <v>496</v>
      </c>
      <c r="AE2" s="518"/>
      <c r="AF2" s="518"/>
      <c r="AG2" s="518"/>
      <c r="AH2" s="518"/>
      <c r="AI2" s="518"/>
      <c r="AJ2" s="518"/>
    </row>
    <row r="3" spans="13:36">
      <c r="M3"/>
      <c r="N3" s="88" t="s">
        <v>352</v>
      </c>
      <c r="O3" s="73" t="s">
        <v>353</v>
      </c>
      <c r="P3" s="25" t="s">
        <v>354</v>
      </c>
      <c r="Q3" s="74" t="s">
        <v>355</v>
      </c>
      <c r="R3" s="73" t="s">
        <v>353</v>
      </c>
      <c r="S3" s="25" t="s">
        <v>354</v>
      </c>
      <c r="T3" s="80" t="s">
        <v>355</v>
      </c>
      <c r="U3" s="25" t="s">
        <v>495</v>
      </c>
      <c r="V3" s="80" t="s">
        <v>492</v>
      </c>
      <c r="W3" s="80" t="s">
        <v>493</v>
      </c>
      <c r="X3" s="74" t="s">
        <v>498</v>
      </c>
      <c r="Z3" s="88" t="s">
        <v>461</v>
      </c>
      <c r="AA3" s="73" t="s">
        <v>353</v>
      </c>
      <c r="AB3" s="25" t="s">
        <v>354</v>
      </c>
      <c r="AC3" s="74" t="s">
        <v>355</v>
      </c>
      <c r="AD3" s="73" t="s">
        <v>353</v>
      </c>
      <c r="AE3" s="25" t="s">
        <v>354</v>
      </c>
      <c r="AF3" s="80" t="s">
        <v>355</v>
      </c>
      <c r="AG3" s="25" t="s">
        <v>495</v>
      </c>
      <c r="AH3" s="80" t="s">
        <v>492</v>
      </c>
      <c r="AI3" s="80" t="s">
        <v>493</v>
      </c>
      <c r="AJ3" s="74" t="s">
        <v>494</v>
      </c>
    </row>
    <row r="4" spans="13:36">
      <c r="M4" t="s">
        <v>366</v>
      </c>
      <c r="N4" s="1" t="str">
        <f>CONCATENATE(Aaron!$S$2," ",Aaron!$S$3)</f>
        <v>Washington Republics</v>
      </c>
      <c r="O4" s="75">
        <f t="shared" ref="O4:O27" si="0">SUMIF($A$83:$A$30163,$M4,$D$83:$D$30163)</f>
        <v>1089</v>
      </c>
      <c r="P4" s="6">
        <f t="shared" ref="P4:P27" si="1">SUMIF($A$83:$A$30163,$M4,$E$83:$E$30163)</f>
        <v>693</v>
      </c>
      <c r="Q4" s="76">
        <f t="shared" ref="Q4:Q27" si="2">O4/(O4+P4)</f>
        <v>0.61111111111111116</v>
      </c>
      <c r="R4" s="75">
        <f t="shared" ref="R4:R27" si="3">SUMIF($A$83:$A$30163,$M4,$F$83:$F$30163)</f>
        <v>52</v>
      </c>
      <c r="S4" s="6">
        <f t="shared" ref="S4:S27" si="4">SUMIF($A$83:$A$30163,$M4,$G$83:$G$30163)</f>
        <v>49</v>
      </c>
      <c r="T4" s="81">
        <f t="shared" ref="T4:T27" si="5">R4/(R4+S4)</f>
        <v>0.51485148514851486</v>
      </c>
      <c r="U4" s="6">
        <f t="shared" ref="U4:U27" si="6">SUMIF($A$83:$A$30163,$M4,$H$83:$H$30163)</f>
        <v>9</v>
      </c>
      <c r="V4" s="6">
        <f t="shared" ref="V4:V27" si="7">SUMIF($A$83:$A$30163,$M4,$I$83:$I$30163)</f>
        <v>5</v>
      </c>
      <c r="W4" s="6">
        <f t="shared" ref="W4:W27" si="8">SUMIF($A$83:$A$30163,$M4,$J$83:$J$30163)</f>
        <v>3</v>
      </c>
      <c r="X4" s="82">
        <f t="shared" ref="X4:X27" si="9">SUMIF($A$83:$A$30163,$M4,$K$83:$K$30163)</f>
        <v>0</v>
      </c>
      <c r="Y4" s="49"/>
      <c r="Z4" s="1" t="s">
        <v>25</v>
      </c>
      <c r="AA4" s="75">
        <f t="shared" ref="AA4:AA35" si="10">SUMIF($B$83:$B$30163,$Z4,$D$83:$D$30163)</f>
        <v>1024</v>
      </c>
      <c r="AB4" s="6">
        <f t="shared" ref="AB4:AB35" si="11">SUMIF($B$83:$B$30163,$Z4,$E$83:$E$30163)</f>
        <v>758</v>
      </c>
      <c r="AC4" s="76">
        <f t="shared" ref="AC4:AC35" si="12">IF((AA4+AB4)=0,0,AA4/(AA4+AB4))</f>
        <v>0.57463524130190802</v>
      </c>
      <c r="AD4" s="75">
        <f t="shared" ref="AD4:AD35" si="13">SUMIF($B$83:$B$30163,$Z4,$F$83:$F$30163)</f>
        <v>57</v>
      </c>
      <c r="AE4" s="6">
        <f t="shared" ref="AE4:AE35" si="14">SUMIF($B$83:$B$30163,$Z4,$G$83:$G$30163)</f>
        <v>46</v>
      </c>
      <c r="AF4" s="81">
        <f t="shared" ref="AF4:AF35" si="15">IF((AD4+AE4)=0,0,AD4/(AD4+AE4))</f>
        <v>0.55339805825242716</v>
      </c>
      <c r="AG4" s="148">
        <f t="shared" ref="AG4:AG35" si="16">SUMIF($B$83:$B$30163,$Z4,$H$83:$H$30163)</f>
        <v>9</v>
      </c>
      <c r="AH4" s="148">
        <f t="shared" ref="AH4:AH35" si="17">SUMIF($B$83:$B$30163,$Z4,$I$83:$I$30163)</f>
        <v>4</v>
      </c>
      <c r="AI4" s="148">
        <f t="shared" ref="AI4:AI35" si="18">SUMIF($B$83:$B$30163,$Z4,$J$83:$J$30163)</f>
        <v>2</v>
      </c>
      <c r="AJ4" s="82">
        <f t="shared" ref="AJ4:AJ35" si="19">SUMIF($B$83:$B$30163,$Z4,$K$83:$K$30163)</f>
        <v>1</v>
      </c>
    </row>
    <row r="5" spans="13:36">
      <c r="M5" t="s">
        <v>360</v>
      </c>
      <c r="N5" s="1" t="str">
        <f>CONCATENATE(Ruth!$G$2," ",Ruth!$G$3)</f>
        <v>Gotham City Gargoyles</v>
      </c>
      <c r="O5" s="75">
        <f t="shared" si="0"/>
        <v>1024</v>
      </c>
      <c r="P5" s="6">
        <f t="shared" si="1"/>
        <v>758</v>
      </c>
      <c r="Q5" s="76">
        <f t="shared" si="2"/>
        <v>0.57463524130190802</v>
      </c>
      <c r="R5" s="75">
        <f t="shared" si="3"/>
        <v>57</v>
      </c>
      <c r="S5" s="6">
        <f t="shared" si="4"/>
        <v>46</v>
      </c>
      <c r="T5" s="81">
        <f t="shared" si="5"/>
        <v>0.55339805825242716</v>
      </c>
      <c r="U5" s="6">
        <f t="shared" si="6"/>
        <v>9</v>
      </c>
      <c r="V5" s="6">
        <f t="shared" si="7"/>
        <v>4</v>
      </c>
      <c r="W5" s="6">
        <f t="shared" si="8"/>
        <v>2</v>
      </c>
      <c r="X5" s="82">
        <f t="shared" si="9"/>
        <v>1</v>
      </c>
      <c r="Y5" s="49"/>
      <c r="Z5" s="1" t="s">
        <v>81</v>
      </c>
      <c r="AA5" s="75">
        <f t="shared" si="10"/>
        <v>1002</v>
      </c>
      <c r="AB5" s="6">
        <f t="shared" si="11"/>
        <v>780</v>
      </c>
      <c r="AC5" s="76">
        <f t="shared" si="12"/>
        <v>0.56228956228956228</v>
      </c>
      <c r="AD5" s="75">
        <f t="shared" si="13"/>
        <v>45</v>
      </c>
      <c r="AE5" s="6">
        <f t="shared" si="14"/>
        <v>47</v>
      </c>
      <c r="AF5" s="81">
        <f t="shared" si="15"/>
        <v>0.4891304347826087</v>
      </c>
      <c r="AG5" s="6">
        <f t="shared" si="16"/>
        <v>9</v>
      </c>
      <c r="AH5" s="6">
        <f t="shared" si="17"/>
        <v>2</v>
      </c>
      <c r="AI5" s="6">
        <f t="shared" si="18"/>
        <v>2</v>
      </c>
      <c r="AJ5" s="82">
        <f t="shared" si="19"/>
        <v>0</v>
      </c>
    </row>
    <row r="6" spans="13:36">
      <c r="M6" t="s">
        <v>469</v>
      </c>
      <c r="N6" s="1" t="str">
        <f>CONCATENATE(Aaron!$M$2," ",Aaron!$M$3)</f>
        <v>Virginia Patriots</v>
      </c>
      <c r="O6" s="75">
        <f t="shared" si="0"/>
        <v>1002</v>
      </c>
      <c r="P6" s="6">
        <f t="shared" si="1"/>
        <v>780</v>
      </c>
      <c r="Q6" s="76">
        <f t="shared" si="2"/>
        <v>0.56228956228956228</v>
      </c>
      <c r="R6" s="75">
        <f t="shared" si="3"/>
        <v>45</v>
      </c>
      <c r="S6" s="6">
        <f t="shared" si="4"/>
        <v>47</v>
      </c>
      <c r="T6" s="81">
        <f t="shared" si="5"/>
        <v>0.4891304347826087</v>
      </c>
      <c r="U6" s="6">
        <f t="shared" si="6"/>
        <v>9</v>
      </c>
      <c r="V6" s="6">
        <f t="shared" si="7"/>
        <v>2</v>
      </c>
      <c r="W6" s="6">
        <f t="shared" si="8"/>
        <v>2</v>
      </c>
      <c r="X6" s="82">
        <f t="shared" si="9"/>
        <v>0</v>
      </c>
      <c r="Y6" s="49"/>
      <c r="Z6" s="1" t="s">
        <v>116</v>
      </c>
      <c r="AA6" s="75">
        <f t="shared" si="10"/>
        <v>894</v>
      </c>
      <c r="AB6" s="6">
        <f t="shared" si="11"/>
        <v>888</v>
      </c>
      <c r="AC6" s="76">
        <f t="shared" si="12"/>
        <v>0.50168350168350173</v>
      </c>
      <c r="AD6" s="75">
        <f t="shared" si="13"/>
        <v>30</v>
      </c>
      <c r="AE6" s="6">
        <f t="shared" si="14"/>
        <v>33</v>
      </c>
      <c r="AF6" s="81">
        <f t="shared" si="15"/>
        <v>0.47619047619047616</v>
      </c>
      <c r="AG6" s="6">
        <f t="shared" si="16"/>
        <v>5</v>
      </c>
      <c r="AH6" s="6">
        <f t="shared" si="17"/>
        <v>3</v>
      </c>
      <c r="AI6" s="6">
        <f t="shared" si="18"/>
        <v>1</v>
      </c>
      <c r="AJ6" s="82">
        <f t="shared" si="19"/>
        <v>0</v>
      </c>
    </row>
    <row r="7" spans="13:36">
      <c r="M7" t="s">
        <v>475</v>
      </c>
      <c r="N7" s="1" t="str">
        <f>CONCATENATE(Cobb!$G$2," ",Cobb!$G$3)</f>
        <v>Alaska Hot Stoves</v>
      </c>
      <c r="O7" s="75">
        <f t="shared" si="0"/>
        <v>992</v>
      </c>
      <c r="P7" s="6">
        <f t="shared" si="1"/>
        <v>790</v>
      </c>
      <c r="Q7" s="76">
        <f t="shared" si="2"/>
        <v>0.55667789001122336</v>
      </c>
      <c r="R7" s="75">
        <f t="shared" si="3"/>
        <v>32</v>
      </c>
      <c r="S7" s="6">
        <f t="shared" si="4"/>
        <v>30</v>
      </c>
      <c r="T7" s="81">
        <f t="shared" si="5"/>
        <v>0.5161290322580645</v>
      </c>
      <c r="U7" s="6">
        <f t="shared" si="6"/>
        <v>6</v>
      </c>
      <c r="V7" s="6">
        <f t="shared" si="7"/>
        <v>4</v>
      </c>
      <c r="W7" s="6">
        <f t="shared" si="8"/>
        <v>1</v>
      </c>
      <c r="X7" s="82">
        <f t="shared" si="9"/>
        <v>1</v>
      </c>
      <c r="Y7" s="49"/>
      <c r="Z7" s="1" t="s">
        <v>405</v>
      </c>
      <c r="AA7" s="75">
        <f t="shared" si="10"/>
        <v>890</v>
      </c>
      <c r="AB7" s="6">
        <f t="shared" si="11"/>
        <v>731</v>
      </c>
      <c r="AC7" s="76">
        <f t="shared" si="12"/>
        <v>0.54904380012338061</v>
      </c>
      <c r="AD7" s="75">
        <f t="shared" si="13"/>
        <v>51</v>
      </c>
      <c r="AE7" s="6">
        <f t="shared" si="14"/>
        <v>45</v>
      </c>
      <c r="AF7" s="81">
        <f t="shared" si="15"/>
        <v>0.53125</v>
      </c>
      <c r="AG7" s="6">
        <f t="shared" si="16"/>
        <v>7</v>
      </c>
      <c r="AH7" s="6">
        <f t="shared" si="17"/>
        <v>2</v>
      </c>
      <c r="AI7" s="6">
        <f t="shared" si="18"/>
        <v>2</v>
      </c>
      <c r="AJ7" s="82">
        <f t="shared" si="19"/>
        <v>1</v>
      </c>
    </row>
    <row r="8" spans="13:36">
      <c r="M8" t="s">
        <v>364</v>
      </c>
      <c r="N8" s="1" t="str">
        <f>CONCATENATE(Mays!$S$2," ",Mays!$S$3)</f>
        <v>Thunder Bay Roughnecks</v>
      </c>
      <c r="O8" s="75">
        <f t="shared" si="0"/>
        <v>980</v>
      </c>
      <c r="P8" s="6">
        <f t="shared" si="1"/>
        <v>803</v>
      </c>
      <c r="Q8" s="76">
        <f t="shared" si="2"/>
        <v>0.54963544587773416</v>
      </c>
      <c r="R8" s="75">
        <f t="shared" si="3"/>
        <v>52</v>
      </c>
      <c r="S8" s="6">
        <f t="shared" si="4"/>
        <v>49</v>
      </c>
      <c r="T8" s="81">
        <f t="shared" si="5"/>
        <v>0.51485148514851486</v>
      </c>
      <c r="U8" s="6">
        <f t="shared" si="6"/>
        <v>8</v>
      </c>
      <c r="V8" s="6">
        <f t="shared" si="7"/>
        <v>2</v>
      </c>
      <c r="W8" s="6">
        <f t="shared" si="8"/>
        <v>2</v>
      </c>
      <c r="X8" s="82">
        <f t="shared" si="9"/>
        <v>1</v>
      </c>
      <c r="Y8" s="49"/>
      <c r="Z8" s="1" t="s">
        <v>20</v>
      </c>
      <c r="AA8" s="75">
        <f t="shared" si="10"/>
        <v>888</v>
      </c>
      <c r="AB8" s="6">
        <f t="shared" si="11"/>
        <v>894</v>
      </c>
      <c r="AC8" s="76">
        <f t="shared" si="12"/>
        <v>0.49831649831649832</v>
      </c>
      <c r="AD8" s="75">
        <f t="shared" si="13"/>
        <v>14</v>
      </c>
      <c r="AE8" s="6">
        <f t="shared" si="14"/>
        <v>25</v>
      </c>
      <c r="AF8" s="81">
        <f t="shared" si="15"/>
        <v>0.35897435897435898</v>
      </c>
      <c r="AG8" s="6">
        <f t="shared" si="16"/>
        <v>5</v>
      </c>
      <c r="AH8" s="6">
        <f t="shared" si="17"/>
        <v>0</v>
      </c>
      <c r="AI8" s="6">
        <f t="shared" si="18"/>
        <v>0</v>
      </c>
      <c r="AJ8" s="82">
        <f t="shared" si="19"/>
        <v>0</v>
      </c>
    </row>
    <row r="9" spans="13:36">
      <c r="M9" t="s">
        <v>358</v>
      </c>
      <c r="N9" s="1" t="str">
        <f>CONCATENATE(Ruth!$M$2," ",Ruth!$M$3)</f>
        <v>Hoboken Bums</v>
      </c>
      <c r="O9" s="75">
        <f t="shared" si="0"/>
        <v>972</v>
      </c>
      <c r="P9" s="6">
        <f t="shared" si="1"/>
        <v>810</v>
      </c>
      <c r="Q9" s="76">
        <f t="shared" si="2"/>
        <v>0.54545454545454541</v>
      </c>
      <c r="R9" s="75">
        <f t="shared" si="3"/>
        <v>38</v>
      </c>
      <c r="S9" s="6">
        <f t="shared" si="4"/>
        <v>39</v>
      </c>
      <c r="T9" s="81">
        <f t="shared" si="5"/>
        <v>0.4935064935064935</v>
      </c>
      <c r="U9" s="6">
        <f t="shared" si="6"/>
        <v>8</v>
      </c>
      <c r="V9" s="6">
        <f t="shared" si="7"/>
        <v>3</v>
      </c>
      <c r="W9" s="6">
        <f t="shared" si="8"/>
        <v>1</v>
      </c>
      <c r="X9" s="82">
        <f t="shared" si="9"/>
        <v>1</v>
      </c>
      <c r="Y9" s="49"/>
      <c r="Z9" s="1" t="s">
        <v>510</v>
      </c>
      <c r="AA9" s="75">
        <f t="shared" si="10"/>
        <v>876</v>
      </c>
      <c r="AB9" s="6">
        <f t="shared" si="11"/>
        <v>906</v>
      </c>
      <c r="AC9" s="76">
        <f t="shared" si="12"/>
        <v>0.49158249158249157</v>
      </c>
      <c r="AD9" s="75">
        <f t="shared" si="13"/>
        <v>10</v>
      </c>
      <c r="AE9" s="6">
        <f t="shared" si="14"/>
        <v>24</v>
      </c>
      <c r="AF9" s="81">
        <f t="shared" si="15"/>
        <v>0.29411764705882354</v>
      </c>
      <c r="AG9" s="6">
        <f t="shared" si="16"/>
        <v>6</v>
      </c>
      <c r="AH9" s="6">
        <f t="shared" si="17"/>
        <v>1</v>
      </c>
      <c r="AI9" s="6">
        <f t="shared" si="18"/>
        <v>0</v>
      </c>
      <c r="AJ9" s="82">
        <f t="shared" si="19"/>
        <v>0</v>
      </c>
    </row>
    <row r="10" spans="13:36">
      <c r="M10" t="s">
        <v>163</v>
      </c>
      <c r="N10" s="1" t="str">
        <f>CONCATENATE(Ruth!$S$2," ",Ruth!$S$3)</f>
        <v>New York Metz</v>
      </c>
      <c r="O10" s="75">
        <f t="shared" si="0"/>
        <v>971</v>
      </c>
      <c r="P10" s="6">
        <f t="shared" si="1"/>
        <v>811</v>
      </c>
      <c r="Q10" s="76">
        <f t="shared" si="2"/>
        <v>0.54489337822671158</v>
      </c>
      <c r="R10" s="75">
        <f t="shared" si="3"/>
        <v>48</v>
      </c>
      <c r="S10" s="6">
        <f t="shared" si="4"/>
        <v>32</v>
      </c>
      <c r="T10" s="81">
        <f t="shared" si="5"/>
        <v>0.6</v>
      </c>
      <c r="U10" s="6">
        <f t="shared" si="6"/>
        <v>7</v>
      </c>
      <c r="V10" s="6">
        <f t="shared" si="7"/>
        <v>3</v>
      </c>
      <c r="W10" s="6">
        <f t="shared" si="8"/>
        <v>3</v>
      </c>
      <c r="X10" s="82">
        <f t="shared" si="9"/>
        <v>1</v>
      </c>
      <c r="Y10" s="49"/>
      <c r="Z10" s="1" t="s">
        <v>186</v>
      </c>
      <c r="AA10" s="75">
        <f t="shared" si="10"/>
        <v>844</v>
      </c>
      <c r="AB10" s="6">
        <f t="shared" si="11"/>
        <v>776</v>
      </c>
      <c r="AC10" s="76">
        <f t="shared" si="12"/>
        <v>0.5209876543209877</v>
      </c>
      <c r="AD10" s="75">
        <f t="shared" si="13"/>
        <v>28</v>
      </c>
      <c r="AE10" s="6">
        <f t="shared" si="14"/>
        <v>32</v>
      </c>
      <c r="AF10" s="81">
        <f t="shared" si="15"/>
        <v>0.46666666666666667</v>
      </c>
      <c r="AG10" s="6">
        <f t="shared" si="16"/>
        <v>6</v>
      </c>
      <c r="AH10" s="6">
        <f t="shared" si="17"/>
        <v>4</v>
      </c>
      <c r="AI10" s="6">
        <f t="shared" si="18"/>
        <v>2</v>
      </c>
      <c r="AJ10" s="82">
        <f t="shared" si="19"/>
        <v>1</v>
      </c>
    </row>
    <row r="11" spans="13:36">
      <c r="M11" t="s">
        <v>34</v>
      </c>
      <c r="N11" s="1" t="str">
        <f>CONCATENATE(Mays!$M$2," ",Mays!$M$3)</f>
        <v>Mudville Nine</v>
      </c>
      <c r="O11" s="75">
        <f t="shared" si="0"/>
        <v>914</v>
      </c>
      <c r="P11" s="6">
        <f t="shared" si="1"/>
        <v>868</v>
      </c>
      <c r="Q11" s="76">
        <f t="shared" si="2"/>
        <v>0.51290684624017957</v>
      </c>
      <c r="R11" s="75">
        <f t="shared" si="3"/>
        <v>11</v>
      </c>
      <c r="S11" s="6">
        <f t="shared" si="4"/>
        <v>19</v>
      </c>
      <c r="T11" s="81">
        <f t="shared" si="5"/>
        <v>0.36666666666666664</v>
      </c>
      <c r="U11" s="6">
        <f t="shared" si="6"/>
        <v>4</v>
      </c>
      <c r="V11" s="6">
        <f t="shared" si="7"/>
        <v>1</v>
      </c>
      <c r="W11" s="6">
        <f t="shared" si="8"/>
        <v>0</v>
      </c>
      <c r="X11" s="82">
        <f t="shared" si="9"/>
        <v>0</v>
      </c>
      <c r="Y11" s="69"/>
      <c r="Z11" s="1" t="s">
        <v>566</v>
      </c>
      <c r="AA11" s="75">
        <f t="shared" si="10"/>
        <v>843</v>
      </c>
      <c r="AB11" s="6">
        <f t="shared" si="11"/>
        <v>939</v>
      </c>
      <c r="AC11" s="76">
        <f t="shared" si="12"/>
        <v>0.47306397306397308</v>
      </c>
      <c r="AD11" s="75">
        <f t="shared" si="13"/>
        <v>34</v>
      </c>
      <c r="AE11" s="6">
        <f t="shared" si="14"/>
        <v>29</v>
      </c>
      <c r="AF11" s="81">
        <f t="shared" si="15"/>
        <v>0.53968253968253965</v>
      </c>
      <c r="AG11" s="6">
        <f t="shared" si="16"/>
        <v>5</v>
      </c>
      <c r="AH11" s="6">
        <f t="shared" si="17"/>
        <v>0</v>
      </c>
      <c r="AI11" s="6">
        <f t="shared" si="18"/>
        <v>0</v>
      </c>
      <c r="AJ11" s="82">
        <f t="shared" si="19"/>
        <v>0</v>
      </c>
    </row>
    <row r="12" spans="13:36">
      <c r="M12" t="s">
        <v>171</v>
      </c>
      <c r="N12" s="1" t="str">
        <f>CONCATENATE(Aaron!$AE$2," ",Aaron!$AE$3)</f>
        <v>Pismo Beach Diamond Dogs</v>
      </c>
      <c r="O12" s="75">
        <f t="shared" si="0"/>
        <v>889</v>
      </c>
      <c r="P12" s="6">
        <f t="shared" si="1"/>
        <v>893</v>
      </c>
      <c r="Q12" s="76">
        <f t="shared" si="2"/>
        <v>0.49887766554433222</v>
      </c>
      <c r="R12" s="75">
        <f t="shared" si="3"/>
        <v>28</v>
      </c>
      <c r="S12" s="6">
        <f t="shared" si="4"/>
        <v>32</v>
      </c>
      <c r="T12" s="81">
        <f t="shared" si="5"/>
        <v>0.46666666666666667</v>
      </c>
      <c r="U12" s="6">
        <f t="shared" si="6"/>
        <v>6</v>
      </c>
      <c r="V12" s="6">
        <f t="shared" si="7"/>
        <v>4</v>
      </c>
      <c r="W12" s="6">
        <f t="shared" si="8"/>
        <v>2</v>
      </c>
      <c r="X12" s="82">
        <f t="shared" si="9"/>
        <v>1</v>
      </c>
      <c r="Y12" s="49"/>
      <c r="Z12" s="1" t="s">
        <v>327</v>
      </c>
      <c r="AA12" s="75">
        <f t="shared" si="10"/>
        <v>761</v>
      </c>
      <c r="AB12" s="6">
        <f t="shared" si="11"/>
        <v>1022</v>
      </c>
      <c r="AC12" s="76">
        <f t="shared" si="12"/>
        <v>0.42680874929893436</v>
      </c>
      <c r="AD12" s="75">
        <f t="shared" si="13"/>
        <v>13</v>
      </c>
      <c r="AE12" s="6">
        <f t="shared" si="14"/>
        <v>12</v>
      </c>
      <c r="AF12" s="81">
        <f t="shared" si="15"/>
        <v>0.52</v>
      </c>
      <c r="AG12" s="6">
        <f t="shared" si="16"/>
        <v>2</v>
      </c>
      <c r="AH12" s="6">
        <f t="shared" si="17"/>
        <v>0</v>
      </c>
      <c r="AI12" s="6">
        <f t="shared" si="18"/>
        <v>0</v>
      </c>
      <c r="AJ12" s="82">
        <f t="shared" si="19"/>
        <v>0</v>
      </c>
    </row>
    <row r="13" spans="13:36">
      <c r="M13" t="s">
        <v>169</v>
      </c>
      <c r="N13" s="1" t="str">
        <f>CONCATENATE(Cobb!$M$2," ",Cobb!$M$3)</f>
        <v>Mansfield Mounties</v>
      </c>
      <c r="O13" s="75">
        <f t="shared" si="0"/>
        <v>900</v>
      </c>
      <c r="P13" s="6">
        <f t="shared" si="1"/>
        <v>882</v>
      </c>
      <c r="Q13" s="76">
        <f t="shared" si="2"/>
        <v>0.50505050505050508</v>
      </c>
      <c r="R13" s="75">
        <f t="shared" si="3"/>
        <v>34</v>
      </c>
      <c r="S13" s="6">
        <f t="shared" si="4"/>
        <v>32</v>
      </c>
      <c r="T13" s="81">
        <f t="shared" si="5"/>
        <v>0.51515151515151514</v>
      </c>
      <c r="U13" s="6">
        <f t="shared" si="6"/>
        <v>6</v>
      </c>
      <c r="V13" s="6">
        <f t="shared" si="7"/>
        <v>1</v>
      </c>
      <c r="W13" s="6">
        <f t="shared" si="8"/>
        <v>1</v>
      </c>
      <c r="X13" s="82">
        <f t="shared" si="9"/>
        <v>1</v>
      </c>
      <c r="Y13" s="49"/>
      <c r="Z13" s="1" t="s">
        <v>211</v>
      </c>
      <c r="AA13" s="75">
        <f t="shared" si="10"/>
        <v>758</v>
      </c>
      <c r="AB13" s="6">
        <f t="shared" si="11"/>
        <v>538</v>
      </c>
      <c r="AC13" s="76">
        <f t="shared" si="12"/>
        <v>0.58487654320987659</v>
      </c>
      <c r="AD13" s="75">
        <f t="shared" si="13"/>
        <v>32</v>
      </c>
      <c r="AE13" s="6">
        <f t="shared" si="14"/>
        <v>26</v>
      </c>
      <c r="AF13" s="81">
        <f t="shared" si="15"/>
        <v>0.55172413793103448</v>
      </c>
      <c r="AG13" s="6">
        <f t="shared" si="16"/>
        <v>5</v>
      </c>
      <c r="AH13" s="6">
        <f t="shared" si="17"/>
        <v>3</v>
      </c>
      <c r="AI13" s="6">
        <f t="shared" si="18"/>
        <v>1</v>
      </c>
      <c r="AJ13" s="82">
        <f t="shared" si="19"/>
        <v>1</v>
      </c>
    </row>
    <row r="14" spans="13:36">
      <c r="M14" t="s">
        <v>479</v>
      </c>
      <c r="N14" s="1" t="str">
        <f>CONCATENATE(Mays!$AE$2," ",Mays!$AE$3)</f>
        <v>West Oakland Wolverines</v>
      </c>
      <c r="O14" s="75">
        <f t="shared" si="0"/>
        <v>929</v>
      </c>
      <c r="P14" s="6">
        <f t="shared" si="1"/>
        <v>853</v>
      </c>
      <c r="Q14" s="76">
        <f t="shared" si="2"/>
        <v>0.521324354657688</v>
      </c>
      <c r="R14" s="75">
        <f t="shared" si="3"/>
        <v>29</v>
      </c>
      <c r="S14" s="6">
        <f t="shared" si="4"/>
        <v>33</v>
      </c>
      <c r="T14" s="81">
        <f t="shared" si="5"/>
        <v>0.46774193548387094</v>
      </c>
      <c r="U14" s="6">
        <f t="shared" si="6"/>
        <v>7</v>
      </c>
      <c r="V14" s="6">
        <f t="shared" si="7"/>
        <v>2</v>
      </c>
      <c r="W14" s="6">
        <f t="shared" si="8"/>
        <v>0</v>
      </c>
      <c r="X14" s="82">
        <f t="shared" si="9"/>
        <v>0</v>
      </c>
      <c r="Y14" s="69"/>
      <c r="Z14" s="1" t="s">
        <v>504</v>
      </c>
      <c r="AA14" s="75">
        <f t="shared" si="10"/>
        <v>738</v>
      </c>
      <c r="AB14" s="6">
        <f t="shared" si="11"/>
        <v>720</v>
      </c>
      <c r="AC14" s="76">
        <f t="shared" si="12"/>
        <v>0.50617283950617287</v>
      </c>
      <c r="AD14" s="75">
        <f t="shared" si="13"/>
        <v>18</v>
      </c>
      <c r="AE14" s="6">
        <f t="shared" si="14"/>
        <v>23</v>
      </c>
      <c r="AF14" s="81">
        <f t="shared" si="15"/>
        <v>0.43902439024390244</v>
      </c>
      <c r="AG14" s="6">
        <f t="shared" si="16"/>
        <v>5</v>
      </c>
      <c r="AH14" s="6">
        <f t="shared" si="17"/>
        <v>1</v>
      </c>
      <c r="AI14" s="6">
        <f t="shared" si="18"/>
        <v>0</v>
      </c>
      <c r="AJ14" s="82">
        <f t="shared" si="19"/>
        <v>0</v>
      </c>
    </row>
    <row r="15" spans="13:36">
      <c r="M15" t="s">
        <v>161</v>
      </c>
      <c r="N15" s="1" t="str">
        <f>CONCATENATE(Ruth!$AE$2," ",Ruth!$AE$3)</f>
        <v>Williamsburg Burgesses</v>
      </c>
      <c r="O15" s="75">
        <f t="shared" si="0"/>
        <v>888</v>
      </c>
      <c r="P15" s="6">
        <f t="shared" si="1"/>
        <v>894</v>
      </c>
      <c r="Q15" s="76">
        <f t="shared" si="2"/>
        <v>0.49831649831649832</v>
      </c>
      <c r="R15" s="75">
        <f t="shared" si="3"/>
        <v>14</v>
      </c>
      <c r="S15" s="6">
        <f t="shared" si="4"/>
        <v>25</v>
      </c>
      <c r="T15" s="81">
        <f t="shared" si="5"/>
        <v>0.35897435897435898</v>
      </c>
      <c r="U15" s="6">
        <f t="shared" si="6"/>
        <v>5</v>
      </c>
      <c r="V15" s="6">
        <f t="shared" si="7"/>
        <v>0</v>
      </c>
      <c r="W15" s="6">
        <f t="shared" si="8"/>
        <v>0</v>
      </c>
      <c r="X15" s="82">
        <f t="shared" si="9"/>
        <v>0</v>
      </c>
      <c r="Y15" s="49"/>
      <c r="Z15" s="1" t="s">
        <v>218</v>
      </c>
      <c r="AA15" s="75">
        <f t="shared" si="10"/>
        <v>663</v>
      </c>
      <c r="AB15" s="6">
        <f t="shared" si="11"/>
        <v>633</v>
      </c>
      <c r="AC15" s="76">
        <f t="shared" si="12"/>
        <v>0.51157407407407407</v>
      </c>
      <c r="AD15" s="75">
        <f t="shared" si="13"/>
        <v>19</v>
      </c>
      <c r="AE15" s="6">
        <f t="shared" si="14"/>
        <v>30</v>
      </c>
      <c r="AF15" s="81">
        <f t="shared" si="15"/>
        <v>0.38775510204081631</v>
      </c>
      <c r="AG15" s="6">
        <f t="shared" si="16"/>
        <v>6</v>
      </c>
      <c r="AH15" s="6">
        <f t="shared" si="17"/>
        <v>1</v>
      </c>
      <c r="AI15" s="6">
        <f t="shared" si="18"/>
        <v>0</v>
      </c>
      <c r="AJ15" s="82">
        <f t="shared" si="19"/>
        <v>0</v>
      </c>
    </row>
    <row r="16" spans="13:36">
      <c r="M16" t="s">
        <v>177</v>
      </c>
      <c r="N16" s="1" t="str">
        <f>CONCATENATE(Aaron!$G$2," ",Aaron!$G$3)</f>
        <v>Exeter Alewives</v>
      </c>
      <c r="O16" s="75">
        <f t="shared" si="0"/>
        <v>852</v>
      </c>
      <c r="P16" s="6">
        <f t="shared" si="1"/>
        <v>930</v>
      </c>
      <c r="Q16" s="76">
        <f t="shared" si="2"/>
        <v>0.4781144781144781</v>
      </c>
      <c r="R16" s="75">
        <f t="shared" si="3"/>
        <v>9</v>
      </c>
      <c r="S16" s="6">
        <f t="shared" si="4"/>
        <v>20</v>
      </c>
      <c r="T16" s="81">
        <f t="shared" si="5"/>
        <v>0.31034482758620691</v>
      </c>
      <c r="U16" s="6">
        <f t="shared" si="6"/>
        <v>5</v>
      </c>
      <c r="V16" s="6">
        <f t="shared" si="7"/>
        <v>2</v>
      </c>
      <c r="W16" s="6">
        <f t="shared" si="8"/>
        <v>0</v>
      </c>
      <c r="X16" s="82">
        <f t="shared" si="9"/>
        <v>0</v>
      </c>
      <c r="Y16" s="49"/>
      <c r="Z16" s="1" t="s">
        <v>401</v>
      </c>
      <c r="AA16" s="75">
        <f t="shared" si="10"/>
        <v>638</v>
      </c>
      <c r="AB16" s="6">
        <f t="shared" si="11"/>
        <v>496</v>
      </c>
      <c r="AC16" s="76">
        <f t="shared" si="12"/>
        <v>0.56261022927689597</v>
      </c>
      <c r="AD16" s="75">
        <f t="shared" si="13"/>
        <v>37</v>
      </c>
      <c r="AE16" s="6">
        <f t="shared" si="14"/>
        <v>32</v>
      </c>
      <c r="AF16" s="81">
        <f t="shared" si="15"/>
        <v>0.53623188405797106</v>
      </c>
      <c r="AG16" s="6">
        <f t="shared" si="16"/>
        <v>5</v>
      </c>
      <c r="AH16" s="6">
        <f t="shared" si="17"/>
        <v>2</v>
      </c>
      <c r="AI16" s="6">
        <f t="shared" si="18"/>
        <v>2</v>
      </c>
      <c r="AJ16" s="82">
        <f t="shared" si="19"/>
        <v>0</v>
      </c>
    </row>
    <row r="17" spans="13:36">
      <c r="M17" t="s">
        <v>515</v>
      </c>
      <c r="N17" s="1" t="str">
        <f>CONCATENATE(Mays!$G$2," ",Mays!$G$3)</f>
        <v>Palo Alto Robber Barons</v>
      </c>
      <c r="O17" s="75">
        <f t="shared" si="0"/>
        <v>863</v>
      </c>
      <c r="P17" s="6">
        <f t="shared" si="1"/>
        <v>919</v>
      </c>
      <c r="Q17" s="76">
        <f t="shared" si="2"/>
        <v>0.48428731762065097</v>
      </c>
      <c r="R17" s="75">
        <f t="shared" si="3"/>
        <v>39</v>
      </c>
      <c r="S17" s="6">
        <f t="shared" si="4"/>
        <v>32</v>
      </c>
      <c r="T17" s="81">
        <f t="shared" si="5"/>
        <v>0.54929577464788737</v>
      </c>
      <c r="U17" s="6">
        <f t="shared" si="6"/>
        <v>5</v>
      </c>
      <c r="V17" s="6">
        <f t="shared" si="7"/>
        <v>1</v>
      </c>
      <c r="W17" s="6">
        <f t="shared" si="8"/>
        <v>1</v>
      </c>
      <c r="X17" s="82">
        <f t="shared" si="9"/>
        <v>1</v>
      </c>
      <c r="Y17" s="49"/>
      <c r="Z17" s="1" t="s">
        <v>453</v>
      </c>
      <c r="AA17" s="75">
        <f t="shared" si="10"/>
        <v>624</v>
      </c>
      <c r="AB17" s="6">
        <f t="shared" si="11"/>
        <v>510</v>
      </c>
      <c r="AC17" s="76">
        <f t="shared" si="12"/>
        <v>0.55026455026455023</v>
      </c>
      <c r="AD17" s="75">
        <f t="shared" si="13"/>
        <v>31</v>
      </c>
      <c r="AE17" s="6">
        <f t="shared" si="14"/>
        <v>20</v>
      </c>
      <c r="AF17" s="81">
        <f t="shared" si="15"/>
        <v>0.60784313725490191</v>
      </c>
      <c r="AG17" s="6">
        <f t="shared" si="16"/>
        <v>5</v>
      </c>
      <c r="AH17" s="6">
        <f t="shared" si="17"/>
        <v>2</v>
      </c>
      <c r="AI17" s="6">
        <f t="shared" si="18"/>
        <v>2</v>
      </c>
      <c r="AJ17" s="82">
        <f t="shared" si="19"/>
        <v>1</v>
      </c>
    </row>
    <row r="18" spans="13:36">
      <c r="M18" t="s">
        <v>173</v>
      </c>
      <c r="N18" s="1" t="str">
        <f>CONCATENATE(Mays!$A$2," ",Mays!$A$3)</f>
        <v>Aspen Rainmakers</v>
      </c>
      <c r="O18" s="75">
        <f t="shared" si="0"/>
        <v>894</v>
      </c>
      <c r="P18" s="6">
        <f t="shared" si="1"/>
        <v>888</v>
      </c>
      <c r="Q18" s="76">
        <f t="shared" si="2"/>
        <v>0.50168350168350173</v>
      </c>
      <c r="R18" s="75">
        <f t="shared" si="3"/>
        <v>30</v>
      </c>
      <c r="S18" s="6">
        <f t="shared" si="4"/>
        <v>33</v>
      </c>
      <c r="T18" s="81">
        <f t="shared" si="5"/>
        <v>0.47619047619047616</v>
      </c>
      <c r="U18" s="6">
        <f t="shared" si="6"/>
        <v>5</v>
      </c>
      <c r="V18" s="6">
        <f t="shared" si="7"/>
        <v>3</v>
      </c>
      <c r="W18" s="6">
        <f t="shared" si="8"/>
        <v>1</v>
      </c>
      <c r="X18" s="82">
        <f t="shared" si="9"/>
        <v>0</v>
      </c>
      <c r="Y18" s="49"/>
      <c r="Z18" s="1" t="s">
        <v>185</v>
      </c>
      <c r="AA18" s="75">
        <f t="shared" si="10"/>
        <v>580</v>
      </c>
      <c r="AB18" s="6">
        <f t="shared" si="11"/>
        <v>878</v>
      </c>
      <c r="AC18" s="76">
        <f t="shared" si="12"/>
        <v>0.39780521262002744</v>
      </c>
      <c r="AD18" s="75">
        <f t="shared" si="13"/>
        <v>2</v>
      </c>
      <c r="AE18" s="6">
        <f t="shared" si="14"/>
        <v>4</v>
      </c>
      <c r="AF18" s="81">
        <f t="shared" si="15"/>
        <v>0.33333333333333331</v>
      </c>
      <c r="AG18" s="6">
        <f t="shared" si="16"/>
        <v>1</v>
      </c>
      <c r="AH18" s="6">
        <f t="shared" si="17"/>
        <v>0</v>
      </c>
      <c r="AI18" s="6">
        <f t="shared" si="18"/>
        <v>0</v>
      </c>
      <c r="AJ18" s="82">
        <f t="shared" si="19"/>
        <v>0</v>
      </c>
    </row>
    <row r="19" spans="13:36">
      <c r="M19" t="s">
        <v>477</v>
      </c>
      <c r="N19" s="1" t="str">
        <f>CONCATENATE(Cobb!$A$2," ",Cobb!$A$3)</f>
        <v>Greenville Black Sox</v>
      </c>
      <c r="O19" s="75">
        <f t="shared" si="0"/>
        <v>876</v>
      </c>
      <c r="P19" s="6">
        <f t="shared" si="1"/>
        <v>906</v>
      </c>
      <c r="Q19" s="76">
        <f t="shared" si="2"/>
        <v>0.49158249158249157</v>
      </c>
      <c r="R19" s="75">
        <f t="shared" si="3"/>
        <v>10</v>
      </c>
      <c r="S19" s="6">
        <f t="shared" si="4"/>
        <v>24</v>
      </c>
      <c r="T19" s="81">
        <f t="shared" si="5"/>
        <v>0.29411764705882354</v>
      </c>
      <c r="U19" s="6">
        <f t="shared" si="6"/>
        <v>6</v>
      </c>
      <c r="V19" s="6">
        <f t="shared" si="7"/>
        <v>1</v>
      </c>
      <c r="W19" s="6">
        <f t="shared" si="8"/>
        <v>0</v>
      </c>
      <c r="X19" s="82">
        <f t="shared" si="9"/>
        <v>0</v>
      </c>
      <c r="Y19" s="49"/>
      <c r="Z19" s="1" t="s">
        <v>381</v>
      </c>
      <c r="AA19" s="75">
        <f t="shared" si="10"/>
        <v>574</v>
      </c>
      <c r="AB19" s="6">
        <f t="shared" si="11"/>
        <v>560</v>
      </c>
      <c r="AC19" s="76">
        <f t="shared" si="12"/>
        <v>0.50617283950617287</v>
      </c>
      <c r="AD19" s="75">
        <f t="shared" si="13"/>
        <v>14</v>
      </c>
      <c r="AE19" s="6">
        <f t="shared" si="14"/>
        <v>16</v>
      </c>
      <c r="AF19" s="81">
        <f t="shared" si="15"/>
        <v>0.46666666666666667</v>
      </c>
      <c r="AG19" s="6">
        <f t="shared" si="16"/>
        <v>3</v>
      </c>
      <c r="AH19" s="6">
        <f t="shared" si="17"/>
        <v>1</v>
      </c>
      <c r="AI19" s="6">
        <f t="shared" si="18"/>
        <v>0</v>
      </c>
      <c r="AJ19" s="82">
        <f t="shared" si="19"/>
        <v>0</v>
      </c>
    </row>
    <row r="20" spans="13:36">
      <c r="M20" t="s">
        <v>362</v>
      </c>
      <c r="N20" s="1" t="str">
        <f>CONCATENATE(Mays!$Y$2," ",Mays!$Y$3)</f>
        <v>Los Angeles Outlaws</v>
      </c>
      <c r="O20" s="75">
        <f t="shared" si="0"/>
        <v>883</v>
      </c>
      <c r="P20" s="6">
        <f t="shared" si="1"/>
        <v>899</v>
      </c>
      <c r="Q20" s="76">
        <f t="shared" si="2"/>
        <v>0.49551066217732886</v>
      </c>
      <c r="R20" s="75">
        <f t="shared" si="3"/>
        <v>49</v>
      </c>
      <c r="S20" s="6">
        <f t="shared" si="4"/>
        <v>30</v>
      </c>
      <c r="T20" s="81">
        <f t="shared" si="5"/>
        <v>0.620253164556962</v>
      </c>
      <c r="U20" s="6">
        <f t="shared" si="6"/>
        <v>6</v>
      </c>
      <c r="V20" s="6">
        <f t="shared" si="7"/>
        <v>3</v>
      </c>
      <c r="W20" s="6">
        <f t="shared" si="8"/>
        <v>2</v>
      </c>
      <c r="X20" s="82">
        <f t="shared" si="9"/>
        <v>2</v>
      </c>
      <c r="Y20" s="49"/>
      <c r="Z20" s="1" t="s">
        <v>231</v>
      </c>
      <c r="AA20" s="75">
        <f t="shared" si="10"/>
        <v>563</v>
      </c>
      <c r="AB20" s="6">
        <f t="shared" si="11"/>
        <v>733</v>
      </c>
      <c r="AC20" s="76">
        <f t="shared" si="12"/>
        <v>0.43441358024691357</v>
      </c>
      <c r="AD20" s="75">
        <f t="shared" si="13"/>
        <v>7</v>
      </c>
      <c r="AE20" s="6">
        <f t="shared" si="14"/>
        <v>14</v>
      </c>
      <c r="AF20" s="81">
        <f t="shared" si="15"/>
        <v>0.33333333333333331</v>
      </c>
      <c r="AG20" s="6">
        <f t="shared" si="16"/>
        <v>3</v>
      </c>
      <c r="AH20" s="6">
        <f t="shared" si="17"/>
        <v>0</v>
      </c>
      <c r="AI20" s="6">
        <f t="shared" si="18"/>
        <v>0</v>
      </c>
      <c r="AJ20" s="82">
        <f t="shared" si="19"/>
        <v>0</v>
      </c>
    </row>
    <row r="21" spans="13:36">
      <c r="M21" t="s">
        <v>356</v>
      </c>
      <c r="N21" s="1" t="str">
        <f>CONCATENATE(Ruth!$A$2," ",Ruth!$A$3)</f>
        <v>Plum Island Greenheads</v>
      </c>
      <c r="O21" s="75">
        <f t="shared" si="0"/>
        <v>843</v>
      </c>
      <c r="P21" s="6">
        <f t="shared" si="1"/>
        <v>939</v>
      </c>
      <c r="Q21" s="76">
        <f t="shared" si="2"/>
        <v>0.47306397306397308</v>
      </c>
      <c r="R21" s="75">
        <f t="shared" si="3"/>
        <v>34</v>
      </c>
      <c r="S21" s="6">
        <f t="shared" si="4"/>
        <v>29</v>
      </c>
      <c r="T21" s="81">
        <f t="shared" si="5"/>
        <v>0.53968253968253965</v>
      </c>
      <c r="U21" s="6">
        <f t="shared" si="6"/>
        <v>5</v>
      </c>
      <c r="V21" s="6">
        <f t="shared" si="7"/>
        <v>0</v>
      </c>
      <c r="W21" s="6">
        <f t="shared" si="8"/>
        <v>0</v>
      </c>
      <c r="X21" s="82">
        <f t="shared" si="9"/>
        <v>0</v>
      </c>
      <c r="Y21" s="49"/>
      <c r="Z21" s="1" t="s">
        <v>553</v>
      </c>
      <c r="AA21" s="75">
        <f t="shared" si="10"/>
        <v>530</v>
      </c>
      <c r="AB21" s="6">
        <f t="shared" si="11"/>
        <v>604</v>
      </c>
      <c r="AC21" s="76">
        <f t="shared" si="12"/>
        <v>0.46737213403880068</v>
      </c>
      <c r="AD21" s="75">
        <f t="shared" si="13"/>
        <v>14</v>
      </c>
      <c r="AE21" s="6">
        <f t="shared" si="14"/>
        <v>15</v>
      </c>
      <c r="AF21" s="81">
        <f t="shared" si="15"/>
        <v>0.48275862068965519</v>
      </c>
      <c r="AG21" s="6">
        <f t="shared" si="16"/>
        <v>3</v>
      </c>
      <c r="AH21" s="6">
        <f t="shared" si="17"/>
        <v>0</v>
      </c>
      <c r="AI21" s="6">
        <f t="shared" si="18"/>
        <v>0</v>
      </c>
      <c r="AJ21" s="82">
        <f t="shared" si="19"/>
        <v>0</v>
      </c>
    </row>
    <row r="22" spans="13:36">
      <c r="M22" t="s">
        <v>165</v>
      </c>
      <c r="N22" s="1" t="str">
        <f>CONCATENATE(Cobb!$Y$2," ",Cobb!$Y$3)</f>
        <v>Gateway Grizzlies</v>
      </c>
      <c r="O22" s="75">
        <f t="shared" si="0"/>
        <v>841</v>
      </c>
      <c r="P22" s="6">
        <f t="shared" si="1"/>
        <v>941</v>
      </c>
      <c r="Q22" s="76">
        <f t="shared" si="2"/>
        <v>0.47194163860830529</v>
      </c>
      <c r="R22" s="75">
        <f t="shared" si="3"/>
        <v>16</v>
      </c>
      <c r="S22" s="6">
        <f t="shared" si="4"/>
        <v>24</v>
      </c>
      <c r="T22" s="81">
        <f t="shared" si="5"/>
        <v>0.4</v>
      </c>
      <c r="U22" s="6">
        <f t="shared" si="6"/>
        <v>5</v>
      </c>
      <c r="V22" s="6">
        <f t="shared" si="7"/>
        <v>1</v>
      </c>
      <c r="W22" s="6">
        <f t="shared" si="8"/>
        <v>0</v>
      </c>
      <c r="X22" s="82">
        <f t="shared" si="9"/>
        <v>0</v>
      </c>
      <c r="Y22" s="69"/>
      <c r="Z22" s="1" t="s">
        <v>548</v>
      </c>
      <c r="AA22" s="75">
        <f t="shared" si="10"/>
        <v>527</v>
      </c>
      <c r="AB22" s="6">
        <f t="shared" si="11"/>
        <v>445</v>
      </c>
      <c r="AC22" s="76">
        <f t="shared" si="12"/>
        <v>0.54218106995884774</v>
      </c>
      <c r="AD22" s="75">
        <f t="shared" si="13"/>
        <v>37</v>
      </c>
      <c r="AE22" s="6">
        <f t="shared" si="14"/>
        <v>28</v>
      </c>
      <c r="AF22" s="81">
        <f t="shared" si="15"/>
        <v>0.56923076923076921</v>
      </c>
      <c r="AG22" s="6">
        <f t="shared" si="16"/>
        <v>4</v>
      </c>
      <c r="AH22" s="6">
        <f t="shared" si="17"/>
        <v>0</v>
      </c>
      <c r="AI22" s="6">
        <f t="shared" si="18"/>
        <v>1</v>
      </c>
      <c r="AJ22" s="82">
        <f t="shared" si="19"/>
        <v>1</v>
      </c>
    </row>
    <row r="23" spans="13:36">
      <c r="M23" t="s">
        <v>175</v>
      </c>
      <c r="N23" s="1" t="str">
        <f>CONCATENATE(Ruth!$Y$2," ",Ruth!$Y$3)</f>
        <v>New Jersey  Blue Devils</v>
      </c>
      <c r="O23" s="75">
        <f t="shared" si="0"/>
        <v>808</v>
      </c>
      <c r="P23" s="6">
        <f t="shared" si="1"/>
        <v>974</v>
      </c>
      <c r="Q23" s="76">
        <f t="shared" si="2"/>
        <v>0.45342312008978675</v>
      </c>
      <c r="R23" s="75">
        <f t="shared" si="3"/>
        <v>13</v>
      </c>
      <c r="S23" s="6">
        <f t="shared" si="4"/>
        <v>13</v>
      </c>
      <c r="T23" s="81">
        <f t="shared" si="5"/>
        <v>0.5</v>
      </c>
      <c r="U23" s="6">
        <f t="shared" si="6"/>
        <v>3</v>
      </c>
      <c r="V23" s="6">
        <f t="shared" si="7"/>
        <v>1</v>
      </c>
      <c r="W23" s="6">
        <f t="shared" si="8"/>
        <v>0</v>
      </c>
      <c r="X23" s="82">
        <f t="shared" si="9"/>
        <v>0</v>
      </c>
      <c r="Y23" s="49"/>
      <c r="Z23" s="1" t="s">
        <v>462</v>
      </c>
      <c r="AA23" s="75">
        <f t="shared" si="10"/>
        <v>518</v>
      </c>
      <c r="AB23" s="6">
        <f t="shared" si="11"/>
        <v>454</v>
      </c>
      <c r="AC23" s="76">
        <f t="shared" si="12"/>
        <v>0.53292181069958844</v>
      </c>
      <c r="AD23" s="75">
        <f t="shared" si="13"/>
        <v>9</v>
      </c>
      <c r="AE23" s="6">
        <f t="shared" si="14"/>
        <v>15</v>
      </c>
      <c r="AF23" s="81">
        <f t="shared" si="15"/>
        <v>0.375</v>
      </c>
      <c r="AG23" s="6">
        <f t="shared" si="16"/>
        <v>3</v>
      </c>
      <c r="AH23" s="6">
        <f t="shared" si="17"/>
        <v>1</v>
      </c>
      <c r="AI23" s="6">
        <f t="shared" si="18"/>
        <v>0</v>
      </c>
      <c r="AJ23" s="82">
        <f t="shared" si="19"/>
        <v>0</v>
      </c>
    </row>
    <row r="24" spans="13:36">
      <c r="M24" t="s">
        <v>160</v>
      </c>
      <c r="N24" s="1" t="str">
        <f>CONCATENATE(Aaron!$A$2," ",Aaron!$A$3)</f>
        <v>Middlesex Colonials</v>
      </c>
      <c r="O24" s="75">
        <f t="shared" si="0"/>
        <v>761</v>
      </c>
      <c r="P24" s="6">
        <f t="shared" si="1"/>
        <v>1022</v>
      </c>
      <c r="Q24" s="76">
        <f t="shared" si="2"/>
        <v>0.42680874929893436</v>
      </c>
      <c r="R24" s="75">
        <f t="shared" si="3"/>
        <v>13</v>
      </c>
      <c r="S24" s="6">
        <f t="shared" si="4"/>
        <v>12</v>
      </c>
      <c r="T24" s="81">
        <f t="shared" si="5"/>
        <v>0.52</v>
      </c>
      <c r="U24" s="6">
        <f t="shared" si="6"/>
        <v>2</v>
      </c>
      <c r="V24" s="6">
        <f t="shared" si="7"/>
        <v>0</v>
      </c>
      <c r="W24" s="6">
        <f t="shared" si="8"/>
        <v>0</v>
      </c>
      <c r="X24" s="82">
        <f t="shared" si="9"/>
        <v>0</v>
      </c>
      <c r="Y24" s="49"/>
      <c r="Z24" s="1" t="s">
        <v>207</v>
      </c>
      <c r="AA24" s="75">
        <f t="shared" si="10"/>
        <v>459</v>
      </c>
      <c r="AB24" s="6">
        <f t="shared" si="11"/>
        <v>513</v>
      </c>
      <c r="AC24" s="76">
        <f t="shared" si="12"/>
        <v>0.47222222222222221</v>
      </c>
      <c r="AD24" s="75">
        <f t="shared" si="13"/>
        <v>8</v>
      </c>
      <c r="AE24" s="6">
        <f t="shared" si="14"/>
        <v>9</v>
      </c>
      <c r="AF24" s="81">
        <f t="shared" si="15"/>
        <v>0.47058823529411764</v>
      </c>
      <c r="AG24" s="6">
        <f t="shared" si="16"/>
        <v>2</v>
      </c>
      <c r="AH24" s="6">
        <f t="shared" si="17"/>
        <v>0</v>
      </c>
      <c r="AI24" s="6">
        <f t="shared" si="18"/>
        <v>0</v>
      </c>
      <c r="AJ24" s="82">
        <f t="shared" si="19"/>
        <v>0</v>
      </c>
    </row>
    <row r="25" spans="13:36">
      <c r="M25" t="s">
        <v>167</v>
      </c>
      <c r="N25" s="1" t="str">
        <f>CONCATENATE(Cobb!$AE$2," ",Cobb!$AE$3)</f>
        <v>Chicago Hitmen</v>
      </c>
      <c r="O25" s="75">
        <f t="shared" si="0"/>
        <v>776</v>
      </c>
      <c r="P25" s="6">
        <f t="shared" si="1"/>
        <v>1006</v>
      </c>
      <c r="Q25" s="76">
        <f t="shared" si="2"/>
        <v>0.43546576879910215</v>
      </c>
      <c r="R25" s="75">
        <f t="shared" si="3"/>
        <v>7</v>
      </c>
      <c r="S25" s="6">
        <f t="shared" si="4"/>
        <v>14</v>
      </c>
      <c r="T25" s="81">
        <f t="shared" si="5"/>
        <v>0.33333333333333331</v>
      </c>
      <c r="U25" s="6">
        <f t="shared" si="6"/>
        <v>3</v>
      </c>
      <c r="V25" s="6">
        <f t="shared" si="7"/>
        <v>0</v>
      </c>
      <c r="W25" s="6">
        <f t="shared" si="8"/>
        <v>0</v>
      </c>
      <c r="X25" s="82">
        <f t="shared" si="9"/>
        <v>0</v>
      </c>
      <c r="Y25" s="49"/>
      <c r="Z25" s="1" t="s">
        <v>153</v>
      </c>
      <c r="AA25" s="75">
        <f t="shared" si="10"/>
        <v>451</v>
      </c>
      <c r="AB25" s="6">
        <f t="shared" si="11"/>
        <v>197</v>
      </c>
      <c r="AC25" s="76">
        <f t="shared" si="12"/>
        <v>0.69598765432098764</v>
      </c>
      <c r="AD25" s="75">
        <f t="shared" si="13"/>
        <v>15</v>
      </c>
      <c r="AE25" s="6">
        <f t="shared" si="14"/>
        <v>17</v>
      </c>
      <c r="AF25" s="81">
        <f t="shared" si="15"/>
        <v>0.46875</v>
      </c>
      <c r="AG25" s="6">
        <f t="shared" si="16"/>
        <v>4</v>
      </c>
      <c r="AH25" s="6">
        <f t="shared" si="17"/>
        <v>3</v>
      </c>
      <c r="AI25" s="6">
        <f t="shared" si="18"/>
        <v>1</v>
      </c>
      <c r="AJ25" s="82">
        <f t="shared" si="19"/>
        <v>0</v>
      </c>
    </row>
    <row r="26" spans="13:36">
      <c r="M26" t="s">
        <v>458</v>
      </c>
      <c r="N26" s="1" t="str">
        <f>CONCATENATE(Cobb!$S$2," ",Cobb!$S$3)</f>
        <v>Waikiki Rabbits</v>
      </c>
      <c r="O26" s="75">
        <f t="shared" si="0"/>
        <v>750</v>
      </c>
      <c r="P26" s="6">
        <f t="shared" si="1"/>
        <v>1032</v>
      </c>
      <c r="Q26" s="76">
        <f t="shared" si="2"/>
        <v>0.4208754208754209</v>
      </c>
      <c r="R26" s="75">
        <f t="shared" si="3"/>
        <v>15</v>
      </c>
      <c r="S26" s="6">
        <f t="shared" si="4"/>
        <v>9</v>
      </c>
      <c r="T26" s="81">
        <f t="shared" si="5"/>
        <v>0.625</v>
      </c>
      <c r="U26" s="6">
        <f t="shared" si="6"/>
        <v>2</v>
      </c>
      <c r="V26" s="6">
        <f t="shared" si="7"/>
        <v>1</v>
      </c>
      <c r="W26" s="6">
        <f t="shared" si="8"/>
        <v>1</v>
      </c>
      <c r="X26" s="82">
        <f t="shared" si="9"/>
        <v>1</v>
      </c>
      <c r="Y26" s="49"/>
      <c r="Z26" s="1" t="s">
        <v>111</v>
      </c>
      <c r="AA26" s="75">
        <f t="shared" si="10"/>
        <v>418</v>
      </c>
      <c r="AB26" s="6">
        <f t="shared" si="11"/>
        <v>554</v>
      </c>
      <c r="AC26" s="76">
        <f t="shared" si="12"/>
        <v>0.43004115226337447</v>
      </c>
      <c r="AD26" s="75">
        <f t="shared" si="13"/>
        <v>12</v>
      </c>
      <c r="AE26" s="6">
        <f t="shared" si="14"/>
        <v>5</v>
      </c>
      <c r="AF26" s="81">
        <f t="shared" si="15"/>
        <v>0.70588235294117652</v>
      </c>
      <c r="AG26" s="6">
        <f t="shared" si="16"/>
        <v>1</v>
      </c>
      <c r="AH26" s="6">
        <f t="shared" si="17"/>
        <v>1</v>
      </c>
      <c r="AI26" s="6">
        <f t="shared" si="18"/>
        <v>1</v>
      </c>
      <c r="AJ26" s="82">
        <f t="shared" si="19"/>
        <v>1</v>
      </c>
    </row>
    <row r="27" spans="13:36">
      <c r="M27" t="s">
        <v>456</v>
      </c>
      <c r="N27" s="1" t="str">
        <f>CONCATENATE(Aaron!$Y$2," ",Aaron!$Y$3)</f>
        <v>Columbus Bobcats</v>
      </c>
      <c r="O27" s="75">
        <f t="shared" si="0"/>
        <v>688</v>
      </c>
      <c r="P27" s="6">
        <f t="shared" si="1"/>
        <v>1094</v>
      </c>
      <c r="Q27" s="76">
        <f t="shared" si="2"/>
        <v>0.38608305274971944</v>
      </c>
      <c r="R27" s="75">
        <f t="shared" si="3"/>
        <v>2</v>
      </c>
      <c r="S27" s="6">
        <f t="shared" si="4"/>
        <v>4</v>
      </c>
      <c r="T27" s="81">
        <f t="shared" si="5"/>
        <v>0.33333333333333331</v>
      </c>
      <c r="U27" s="6">
        <f t="shared" si="6"/>
        <v>1</v>
      </c>
      <c r="V27" s="6">
        <f t="shared" si="7"/>
        <v>0</v>
      </c>
      <c r="W27" s="6">
        <f t="shared" si="8"/>
        <v>0</v>
      </c>
      <c r="X27" s="82">
        <f t="shared" si="9"/>
        <v>0</v>
      </c>
      <c r="Y27" s="49"/>
      <c r="Z27" s="1" t="s">
        <v>586</v>
      </c>
      <c r="AA27" s="75">
        <f t="shared" si="10"/>
        <v>386</v>
      </c>
      <c r="AB27" s="6">
        <f t="shared" si="11"/>
        <v>370</v>
      </c>
      <c r="AC27" s="76">
        <f t="shared" si="12"/>
        <v>0.51058201058201058</v>
      </c>
      <c r="AD27" s="75">
        <f t="shared" si="13"/>
        <v>35</v>
      </c>
      <c r="AE27" s="6">
        <f t="shared" si="14"/>
        <v>15</v>
      </c>
      <c r="AF27" s="81">
        <f t="shared" si="15"/>
        <v>0.7</v>
      </c>
      <c r="AG27" s="6">
        <f t="shared" si="16"/>
        <v>3</v>
      </c>
      <c r="AH27" s="6">
        <f t="shared" si="17"/>
        <v>2</v>
      </c>
      <c r="AI27" s="6">
        <f t="shared" si="18"/>
        <v>2</v>
      </c>
      <c r="AJ27" s="82">
        <f t="shared" si="19"/>
        <v>2</v>
      </c>
    </row>
    <row r="28" spans="13:36">
      <c r="M28"/>
      <c r="N28" s="72" t="s">
        <v>460</v>
      </c>
      <c r="O28" s="77">
        <f>SUM(O4:O27)</f>
        <v>21385</v>
      </c>
      <c r="P28" s="78">
        <f>SUM(P4:P27)</f>
        <v>21385</v>
      </c>
      <c r="Q28" s="79"/>
      <c r="R28" s="83">
        <f>SUM(R4:R27)</f>
        <v>677</v>
      </c>
      <c r="S28" s="84">
        <f>SUM(S4:S27)</f>
        <v>677</v>
      </c>
      <c r="T28" s="85"/>
      <c r="U28" s="85"/>
      <c r="V28" s="85"/>
      <c r="W28" s="85"/>
      <c r="X28" s="79"/>
      <c r="Y28" s="49"/>
      <c r="Z28" s="1" t="s">
        <v>345</v>
      </c>
      <c r="AA28" s="75">
        <f t="shared" si="10"/>
        <v>351</v>
      </c>
      <c r="AB28" s="6">
        <f t="shared" si="11"/>
        <v>567</v>
      </c>
      <c r="AC28" s="76">
        <f t="shared" si="12"/>
        <v>0.38235294117647056</v>
      </c>
      <c r="AD28" s="75">
        <f t="shared" si="13"/>
        <v>0</v>
      </c>
      <c r="AE28" s="6">
        <f t="shared" si="14"/>
        <v>0</v>
      </c>
      <c r="AF28" s="81">
        <f t="shared" si="15"/>
        <v>0</v>
      </c>
      <c r="AG28" s="6">
        <f t="shared" si="16"/>
        <v>0</v>
      </c>
      <c r="AH28" s="6">
        <f t="shared" si="17"/>
        <v>0</v>
      </c>
      <c r="AI28" s="6">
        <f t="shared" si="18"/>
        <v>0</v>
      </c>
      <c r="AJ28" s="82">
        <f t="shared" si="19"/>
        <v>0</v>
      </c>
    </row>
    <row r="29" spans="13:36">
      <c r="M29"/>
      <c r="O29" s="49"/>
      <c r="P29" s="49"/>
      <c r="Q29" s="70"/>
      <c r="R29" s="70"/>
      <c r="S29" s="70"/>
      <c r="T29" s="70"/>
      <c r="U29" s="70"/>
      <c r="V29" s="70"/>
      <c r="W29" s="70"/>
      <c r="X29" s="70"/>
      <c r="Z29" s="1" t="s">
        <v>134</v>
      </c>
      <c r="AA29" s="75">
        <f t="shared" si="10"/>
        <v>347</v>
      </c>
      <c r="AB29" s="6">
        <f t="shared" si="11"/>
        <v>301</v>
      </c>
      <c r="AC29" s="76">
        <f t="shared" si="12"/>
        <v>0.53549382716049387</v>
      </c>
      <c r="AD29" s="75">
        <f t="shared" si="13"/>
        <v>17</v>
      </c>
      <c r="AE29" s="6">
        <f t="shared" si="14"/>
        <v>12</v>
      </c>
      <c r="AF29" s="81">
        <f t="shared" si="15"/>
        <v>0.58620689655172409</v>
      </c>
      <c r="AG29" s="6">
        <f t="shared" si="16"/>
        <v>2</v>
      </c>
      <c r="AH29" s="6">
        <f t="shared" si="17"/>
        <v>1</v>
      </c>
      <c r="AI29" s="6">
        <f t="shared" si="18"/>
        <v>1</v>
      </c>
      <c r="AJ29" s="82">
        <f t="shared" si="19"/>
        <v>0</v>
      </c>
    </row>
    <row r="30" spans="13:36">
      <c r="M30"/>
      <c r="O30" s="49"/>
      <c r="P30" s="49"/>
      <c r="Q30" s="70"/>
      <c r="R30" s="70"/>
      <c r="S30" s="70"/>
      <c r="T30" s="70"/>
      <c r="U30" s="70"/>
      <c r="V30" s="70"/>
      <c r="W30" s="70"/>
      <c r="X30" s="70"/>
      <c r="Z30" s="1" t="s">
        <v>313</v>
      </c>
      <c r="AA30" s="75">
        <f t="shared" si="10"/>
        <v>337</v>
      </c>
      <c r="AB30" s="6">
        <f t="shared" si="11"/>
        <v>311</v>
      </c>
      <c r="AC30" s="76">
        <f t="shared" si="12"/>
        <v>0.52006172839506171</v>
      </c>
      <c r="AD30" s="75">
        <f t="shared" si="13"/>
        <v>2</v>
      </c>
      <c r="AE30" s="6">
        <f t="shared" si="14"/>
        <v>8</v>
      </c>
      <c r="AF30" s="81">
        <f t="shared" si="15"/>
        <v>0.2</v>
      </c>
      <c r="AG30" s="6">
        <f t="shared" si="16"/>
        <v>2</v>
      </c>
      <c r="AH30" s="6">
        <f t="shared" si="17"/>
        <v>1</v>
      </c>
      <c r="AI30" s="6">
        <f t="shared" si="18"/>
        <v>0</v>
      </c>
      <c r="AJ30" s="82">
        <f t="shared" si="19"/>
        <v>0</v>
      </c>
    </row>
    <row r="31" spans="13:36">
      <c r="M31"/>
      <c r="O31" s="49"/>
      <c r="P31" s="49"/>
      <c r="Q31" s="70"/>
      <c r="R31" s="70"/>
      <c r="S31" s="70"/>
      <c r="T31" s="70"/>
      <c r="U31" s="70"/>
      <c r="V31" s="70"/>
      <c r="W31" s="70"/>
      <c r="X31" s="70"/>
      <c r="Z31" s="1" t="s">
        <v>314</v>
      </c>
      <c r="AA31" s="75">
        <f t="shared" si="10"/>
        <v>316</v>
      </c>
      <c r="AB31" s="6">
        <f t="shared" si="11"/>
        <v>359</v>
      </c>
      <c r="AC31" s="76">
        <f t="shared" si="12"/>
        <v>0.46814814814814815</v>
      </c>
      <c r="AD31" s="75">
        <f t="shared" si="13"/>
        <v>9</v>
      </c>
      <c r="AE31" s="6">
        <f t="shared" si="14"/>
        <v>11</v>
      </c>
      <c r="AF31" s="81">
        <f t="shared" si="15"/>
        <v>0.45</v>
      </c>
      <c r="AG31" s="6">
        <f t="shared" si="16"/>
        <v>2</v>
      </c>
      <c r="AH31" s="6">
        <f t="shared" si="17"/>
        <v>1</v>
      </c>
      <c r="AI31" s="6">
        <f t="shared" si="18"/>
        <v>0</v>
      </c>
      <c r="AJ31" s="82">
        <f t="shared" si="19"/>
        <v>0</v>
      </c>
    </row>
    <row r="32" spans="13:36">
      <c r="M32"/>
      <c r="O32" s="49"/>
      <c r="P32" s="49"/>
      <c r="Q32" s="70"/>
      <c r="R32" s="70"/>
      <c r="S32" s="70"/>
      <c r="T32" s="70"/>
      <c r="U32" s="70"/>
      <c r="V32" s="70"/>
      <c r="W32" s="70"/>
      <c r="X32" s="70"/>
      <c r="Z32" s="1" t="s">
        <v>316</v>
      </c>
      <c r="AA32" s="75">
        <f t="shared" si="10"/>
        <v>309</v>
      </c>
      <c r="AB32" s="6">
        <f t="shared" si="11"/>
        <v>177</v>
      </c>
      <c r="AC32" s="76">
        <f t="shared" si="12"/>
        <v>0.63580246913580252</v>
      </c>
      <c r="AD32" s="75">
        <f t="shared" si="13"/>
        <v>19</v>
      </c>
      <c r="AE32" s="6">
        <f t="shared" si="14"/>
        <v>9</v>
      </c>
      <c r="AF32" s="81">
        <f t="shared" si="15"/>
        <v>0.6785714285714286</v>
      </c>
      <c r="AG32" s="6">
        <f t="shared" si="16"/>
        <v>2</v>
      </c>
      <c r="AH32" s="6">
        <f t="shared" si="17"/>
        <v>2</v>
      </c>
      <c r="AI32" s="6">
        <f t="shared" si="18"/>
        <v>1</v>
      </c>
      <c r="AJ32" s="82">
        <f t="shared" si="19"/>
        <v>1</v>
      </c>
    </row>
    <row r="33" spans="13:36">
      <c r="M33"/>
      <c r="O33" s="49"/>
      <c r="P33" s="49"/>
      <c r="Q33" s="70"/>
      <c r="R33" s="70"/>
      <c r="S33" s="70"/>
      <c r="T33" s="70"/>
      <c r="U33" s="70"/>
      <c r="V33" s="70"/>
      <c r="W33" s="70"/>
      <c r="X33" s="70"/>
      <c r="Z33" s="1" t="s">
        <v>8</v>
      </c>
      <c r="AA33" s="75">
        <f t="shared" si="10"/>
        <v>261</v>
      </c>
      <c r="AB33" s="6">
        <f t="shared" si="11"/>
        <v>279</v>
      </c>
      <c r="AC33" s="76">
        <f t="shared" si="12"/>
        <v>0.48333333333333334</v>
      </c>
      <c r="AD33" s="75">
        <f t="shared" si="13"/>
        <v>3</v>
      </c>
      <c r="AE33" s="6">
        <f t="shared" si="14"/>
        <v>8</v>
      </c>
      <c r="AF33" s="81">
        <f t="shared" si="15"/>
        <v>0.27272727272727271</v>
      </c>
      <c r="AG33" s="6">
        <f t="shared" si="16"/>
        <v>2</v>
      </c>
      <c r="AH33" s="6">
        <f t="shared" si="17"/>
        <v>1</v>
      </c>
      <c r="AI33" s="6">
        <f t="shared" si="18"/>
        <v>0</v>
      </c>
      <c r="AJ33" s="82">
        <f t="shared" si="19"/>
        <v>0</v>
      </c>
    </row>
    <row r="34" spans="13:36">
      <c r="M34"/>
      <c r="O34" s="49"/>
      <c r="P34" s="49"/>
      <c r="Q34" s="70"/>
      <c r="R34" s="70"/>
      <c r="S34" s="70"/>
      <c r="T34" s="70"/>
      <c r="U34" s="70"/>
      <c r="V34" s="70"/>
      <c r="W34" s="70"/>
      <c r="X34" s="70"/>
      <c r="Z34" s="1" t="s">
        <v>181</v>
      </c>
      <c r="AA34" s="75">
        <f t="shared" si="10"/>
        <v>249</v>
      </c>
      <c r="AB34" s="6">
        <f t="shared" si="11"/>
        <v>372</v>
      </c>
      <c r="AC34" s="76">
        <f t="shared" si="12"/>
        <v>0.40096618357487923</v>
      </c>
      <c r="AD34" s="75">
        <f t="shared" si="13"/>
        <v>3</v>
      </c>
      <c r="AE34" s="6">
        <f t="shared" si="14"/>
        <v>4</v>
      </c>
      <c r="AF34" s="81">
        <f t="shared" si="15"/>
        <v>0.42857142857142855</v>
      </c>
      <c r="AG34" s="6">
        <f t="shared" si="16"/>
        <v>1</v>
      </c>
      <c r="AH34" s="6">
        <f t="shared" si="17"/>
        <v>0</v>
      </c>
      <c r="AI34" s="6">
        <f t="shared" si="18"/>
        <v>0</v>
      </c>
      <c r="AJ34" s="82">
        <f t="shared" si="19"/>
        <v>0</v>
      </c>
    </row>
    <row r="35" spans="13:36">
      <c r="M35"/>
      <c r="O35" s="49"/>
      <c r="P35" s="49"/>
      <c r="Q35" s="70"/>
      <c r="R35" s="70"/>
      <c r="S35" s="70"/>
      <c r="T35" s="70"/>
      <c r="U35" s="70"/>
      <c r="V35" s="70"/>
      <c r="W35" s="70"/>
      <c r="X35" s="70"/>
      <c r="Z35" s="1" t="s">
        <v>466</v>
      </c>
      <c r="AA35" s="75">
        <f t="shared" si="10"/>
        <v>213</v>
      </c>
      <c r="AB35" s="6">
        <f t="shared" si="11"/>
        <v>273</v>
      </c>
      <c r="AC35" s="76">
        <f t="shared" si="12"/>
        <v>0.43827160493827161</v>
      </c>
      <c r="AD35" s="75">
        <f t="shared" si="13"/>
        <v>0</v>
      </c>
      <c r="AE35" s="6">
        <f t="shared" si="14"/>
        <v>0</v>
      </c>
      <c r="AF35" s="81">
        <f t="shared" si="15"/>
        <v>0</v>
      </c>
      <c r="AG35" s="6">
        <f t="shared" si="16"/>
        <v>0</v>
      </c>
      <c r="AH35" s="6">
        <f t="shared" si="17"/>
        <v>0</v>
      </c>
      <c r="AI35" s="6">
        <f t="shared" si="18"/>
        <v>0</v>
      </c>
      <c r="AJ35" s="82">
        <f t="shared" si="19"/>
        <v>0</v>
      </c>
    </row>
    <row r="36" spans="13:36">
      <c r="M36"/>
      <c r="O36" s="49"/>
      <c r="P36" s="49"/>
      <c r="Q36" s="70"/>
      <c r="R36" s="70"/>
      <c r="S36" s="70"/>
      <c r="T36" s="70"/>
      <c r="U36" s="70"/>
      <c r="V36" s="70"/>
      <c r="W36" s="70"/>
      <c r="X36" s="70"/>
      <c r="Z36" s="1" t="s">
        <v>636</v>
      </c>
      <c r="AA36" s="75">
        <f t="shared" ref="AA36:AA87" si="20">SUMIF($B$83:$B$30163,$Z36,$D$83:$D$30163)</f>
        <v>191</v>
      </c>
      <c r="AB36" s="6">
        <f t="shared" ref="AB36:AB87" si="21">SUMIF($B$83:$B$30163,$Z36,$E$83:$E$30163)</f>
        <v>133</v>
      </c>
      <c r="AC36" s="76">
        <f t="shared" ref="AC36:AC87" si="22">IF((AA36+AB36)=0,0,AA36/(AA36+AB36))</f>
        <v>0.58950617283950613</v>
      </c>
      <c r="AD36" s="75">
        <f t="shared" ref="AD36:AD87" si="23">SUMIF($B$83:$B$30163,$Z36,$F$83:$F$30163)</f>
        <v>11</v>
      </c>
      <c r="AE36" s="6">
        <f t="shared" ref="AE36:AE87" si="24">SUMIF($B$83:$B$30163,$Z36,$G$83:$G$30163)</f>
        <v>10</v>
      </c>
      <c r="AF36" s="81">
        <f t="shared" ref="AF36:AF87" si="25">IF((AD36+AE36)=0,0,AD36/(AD36+AE36))</f>
        <v>0.52380952380952384</v>
      </c>
      <c r="AG36" s="6">
        <f t="shared" ref="AG36:AG87" si="26">SUMIF($B$83:$B$30163,$Z36,$H$83:$H$30163)</f>
        <v>2</v>
      </c>
      <c r="AH36" s="6">
        <f t="shared" ref="AH36:AH87" si="27">SUMIF($B$83:$B$30163,$Z36,$I$83:$I$30163)</f>
        <v>1</v>
      </c>
      <c r="AI36" s="6">
        <f t="shared" ref="AI36:AI87" si="28">SUMIF($B$83:$B$30163,$Z36,$J$83:$J$30163)</f>
        <v>0</v>
      </c>
      <c r="AJ36" s="82">
        <f t="shared" ref="AJ36:AJ87" si="29">SUMIF($B$83:$B$30163,$Z36,$K$83:$K$30163)</f>
        <v>0</v>
      </c>
    </row>
    <row r="37" spans="13:36">
      <c r="M37"/>
      <c r="O37" s="49"/>
      <c r="P37" s="49"/>
      <c r="Q37" s="70"/>
      <c r="R37" s="70"/>
      <c r="S37" s="70"/>
      <c r="T37" s="70"/>
      <c r="U37" s="70"/>
      <c r="V37" s="70"/>
      <c r="W37" s="70"/>
      <c r="X37" s="70"/>
      <c r="Z37" s="1" t="s">
        <v>467</v>
      </c>
      <c r="AA37" s="75">
        <f t="shared" si="20"/>
        <v>190</v>
      </c>
      <c r="AB37" s="6">
        <f t="shared" si="21"/>
        <v>134</v>
      </c>
      <c r="AC37" s="76">
        <f t="shared" si="22"/>
        <v>0.5864197530864198</v>
      </c>
      <c r="AD37" s="75">
        <f t="shared" si="23"/>
        <v>12</v>
      </c>
      <c r="AE37" s="6">
        <f t="shared" si="24"/>
        <v>8</v>
      </c>
      <c r="AF37" s="81">
        <f t="shared" si="25"/>
        <v>0.6</v>
      </c>
      <c r="AG37" s="6">
        <f t="shared" si="26"/>
        <v>2</v>
      </c>
      <c r="AH37" s="6">
        <f t="shared" si="27"/>
        <v>1</v>
      </c>
      <c r="AI37" s="6">
        <f t="shared" si="28"/>
        <v>1</v>
      </c>
      <c r="AJ37" s="82">
        <f t="shared" si="29"/>
        <v>1</v>
      </c>
    </row>
    <row r="38" spans="13:36">
      <c r="M38"/>
      <c r="O38" s="49"/>
      <c r="P38" s="49"/>
      <c r="Q38" s="70"/>
      <c r="R38" s="70"/>
      <c r="S38" s="70"/>
      <c r="T38" s="70"/>
      <c r="U38" s="70"/>
      <c r="V38" s="70"/>
      <c r="W38" s="70"/>
      <c r="X38" s="70"/>
      <c r="Z38" s="1" t="s">
        <v>146</v>
      </c>
      <c r="AA38" s="75">
        <f t="shared" si="20"/>
        <v>179</v>
      </c>
      <c r="AB38" s="6">
        <f t="shared" si="21"/>
        <v>145</v>
      </c>
      <c r="AC38" s="76">
        <f t="shared" si="22"/>
        <v>0.55246913580246915</v>
      </c>
      <c r="AD38" s="75">
        <f t="shared" si="23"/>
        <v>2</v>
      </c>
      <c r="AE38" s="6">
        <f t="shared" si="24"/>
        <v>8</v>
      </c>
      <c r="AF38" s="81">
        <f t="shared" si="25"/>
        <v>0.2</v>
      </c>
      <c r="AG38" s="6">
        <f t="shared" si="26"/>
        <v>2</v>
      </c>
      <c r="AH38" s="6">
        <f t="shared" si="27"/>
        <v>0</v>
      </c>
      <c r="AI38" s="6">
        <f t="shared" si="28"/>
        <v>0</v>
      </c>
      <c r="AJ38" s="82">
        <f t="shared" si="29"/>
        <v>0</v>
      </c>
    </row>
    <row r="39" spans="13:36">
      <c r="M39"/>
      <c r="O39" s="49"/>
      <c r="P39" s="49"/>
      <c r="Q39" s="70"/>
      <c r="R39" s="70"/>
      <c r="S39" s="70"/>
      <c r="T39" s="70"/>
      <c r="U39" s="70"/>
      <c r="V39" s="70"/>
      <c r="W39" s="70"/>
      <c r="X39" s="70"/>
      <c r="Z39" s="1" t="s">
        <v>312</v>
      </c>
      <c r="AA39" s="75">
        <f t="shared" si="20"/>
        <v>171</v>
      </c>
      <c r="AB39" s="6">
        <f t="shared" si="21"/>
        <v>153</v>
      </c>
      <c r="AC39" s="76">
        <f t="shared" si="22"/>
        <v>0.52777777777777779</v>
      </c>
      <c r="AD39" s="75">
        <f t="shared" si="23"/>
        <v>5</v>
      </c>
      <c r="AE39" s="6">
        <f t="shared" si="24"/>
        <v>4</v>
      </c>
      <c r="AF39" s="81">
        <f t="shared" si="25"/>
        <v>0.55555555555555558</v>
      </c>
      <c r="AG39" s="6">
        <f t="shared" si="26"/>
        <v>1</v>
      </c>
      <c r="AH39" s="6">
        <f t="shared" si="27"/>
        <v>1</v>
      </c>
      <c r="AI39" s="6">
        <f t="shared" si="28"/>
        <v>0</v>
      </c>
      <c r="AJ39" s="82">
        <f t="shared" si="29"/>
        <v>0</v>
      </c>
    </row>
    <row r="40" spans="13:36">
      <c r="M40"/>
      <c r="O40" s="49"/>
      <c r="P40" s="49"/>
      <c r="Q40" s="70"/>
      <c r="R40" s="70"/>
      <c r="S40" s="70"/>
      <c r="T40" s="70"/>
      <c r="U40" s="70"/>
      <c r="V40" s="70"/>
      <c r="W40" s="70"/>
      <c r="X40" s="70"/>
      <c r="Z40" s="1" t="s">
        <v>558</v>
      </c>
      <c r="AA40" s="75">
        <f t="shared" si="20"/>
        <v>170</v>
      </c>
      <c r="AB40" s="6">
        <f t="shared" si="21"/>
        <v>154</v>
      </c>
      <c r="AC40" s="76">
        <f t="shared" si="22"/>
        <v>0.52469135802469136</v>
      </c>
      <c r="AD40" s="75">
        <f t="shared" si="23"/>
        <v>0</v>
      </c>
      <c r="AE40" s="6">
        <f t="shared" si="24"/>
        <v>0</v>
      </c>
      <c r="AF40" s="81">
        <f t="shared" si="25"/>
        <v>0</v>
      </c>
      <c r="AG40" s="6">
        <f t="shared" si="26"/>
        <v>0</v>
      </c>
      <c r="AH40" s="6">
        <f t="shared" si="27"/>
        <v>0</v>
      </c>
      <c r="AI40" s="6">
        <f t="shared" si="28"/>
        <v>0</v>
      </c>
      <c r="AJ40" s="82">
        <f t="shared" si="29"/>
        <v>0</v>
      </c>
    </row>
    <row r="41" spans="13:36">
      <c r="M41"/>
      <c r="O41" s="49"/>
      <c r="P41" s="49"/>
      <c r="Q41" s="70"/>
      <c r="R41" s="70"/>
      <c r="S41" s="70"/>
      <c r="T41" s="70"/>
      <c r="U41" s="70"/>
      <c r="V41" s="70"/>
      <c r="W41" s="70"/>
      <c r="X41" s="70"/>
      <c r="Z41" s="1" t="s">
        <v>464</v>
      </c>
      <c r="AA41" s="75">
        <f t="shared" si="20"/>
        <v>166</v>
      </c>
      <c r="AB41" s="6">
        <f t="shared" si="21"/>
        <v>158</v>
      </c>
      <c r="AC41" s="76">
        <f t="shared" si="22"/>
        <v>0.51234567901234573</v>
      </c>
      <c r="AD41" s="75">
        <f t="shared" si="23"/>
        <v>0</v>
      </c>
      <c r="AE41" s="6">
        <f t="shared" si="24"/>
        <v>4</v>
      </c>
      <c r="AF41" s="81">
        <f t="shared" si="25"/>
        <v>0</v>
      </c>
      <c r="AG41" s="6">
        <f t="shared" si="26"/>
        <v>1</v>
      </c>
      <c r="AH41" s="6">
        <f t="shared" si="27"/>
        <v>1</v>
      </c>
      <c r="AI41" s="6">
        <f t="shared" si="28"/>
        <v>0</v>
      </c>
      <c r="AJ41" s="82">
        <f t="shared" si="29"/>
        <v>0</v>
      </c>
    </row>
    <row r="42" spans="13:36">
      <c r="M42"/>
      <c r="O42" s="49"/>
      <c r="P42" s="49"/>
      <c r="Q42" s="70"/>
      <c r="R42" s="70"/>
      <c r="S42" s="70"/>
      <c r="T42" s="70"/>
      <c r="U42" s="70"/>
      <c r="V42" s="70"/>
      <c r="W42" s="70"/>
      <c r="X42" s="70"/>
      <c r="Z42" s="1" t="s">
        <v>315</v>
      </c>
      <c r="AA42" s="75">
        <f t="shared" si="20"/>
        <v>137</v>
      </c>
      <c r="AB42" s="6">
        <f t="shared" si="21"/>
        <v>106</v>
      </c>
      <c r="AC42" s="76">
        <f t="shared" si="22"/>
        <v>0.56378600823045266</v>
      </c>
      <c r="AD42" s="75">
        <f t="shared" si="23"/>
        <v>3</v>
      </c>
      <c r="AE42" s="6">
        <f t="shared" si="24"/>
        <v>4</v>
      </c>
      <c r="AF42" s="81">
        <f t="shared" si="25"/>
        <v>0.42857142857142855</v>
      </c>
      <c r="AG42" s="6">
        <f t="shared" si="26"/>
        <v>1</v>
      </c>
      <c r="AH42" s="6">
        <f t="shared" si="27"/>
        <v>1</v>
      </c>
      <c r="AI42" s="6">
        <f t="shared" si="28"/>
        <v>0</v>
      </c>
      <c r="AJ42" s="82">
        <f t="shared" si="29"/>
        <v>0</v>
      </c>
    </row>
    <row r="43" spans="13:36">
      <c r="M43"/>
      <c r="O43" s="49"/>
      <c r="P43" s="49"/>
      <c r="Q43" s="70"/>
      <c r="R43" s="70"/>
      <c r="S43" s="70"/>
      <c r="T43" s="70"/>
      <c r="U43" s="70"/>
      <c r="V43" s="70"/>
      <c r="W43" s="70"/>
      <c r="X43" s="70"/>
      <c r="Z43" s="1" t="s">
        <v>718</v>
      </c>
      <c r="AA43" s="75">
        <f t="shared" si="20"/>
        <v>136</v>
      </c>
      <c r="AB43" s="6">
        <f t="shared" si="21"/>
        <v>161</v>
      </c>
      <c r="AC43" s="76">
        <f t="shared" si="22"/>
        <v>0.45791245791245794</v>
      </c>
      <c r="AD43" s="75">
        <f t="shared" si="23"/>
        <v>4</v>
      </c>
      <c r="AE43" s="6">
        <f t="shared" si="24"/>
        <v>6</v>
      </c>
      <c r="AF43" s="81">
        <f t="shared" si="25"/>
        <v>0.4</v>
      </c>
      <c r="AG43" s="6">
        <f t="shared" si="26"/>
        <v>1</v>
      </c>
      <c r="AH43" s="6">
        <f t="shared" si="27"/>
        <v>0</v>
      </c>
      <c r="AI43" s="6">
        <f t="shared" si="28"/>
        <v>0</v>
      </c>
      <c r="AJ43" s="82">
        <f t="shared" si="29"/>
        <v>0</v>
      </c>
    </row>
    <row r="44" spans="13:36">
      <c r="M44"/>
      <c r="O44" s="49"/>
      <c r="P44" s="49"/>
      <c r="Q44" s="70"/>
      <c r="R44" s="70"/>
      <c r="S44" s="70"/>
      <c r="T44" s="70"/>
      <c r="U44" s="70"/>
      <c r="V44" s="70"/>
      <c r="W44" s="70"/>
      <c r="X44" s="70"/>
      <c r="Z44" s="1" t="s">
        <v>135</v>
      </c>
      <c r="AA44" s="75">
        <f t="shared" si="20"/>
        <v>133</v>
      </c>
      <c r="AB44" s="6">
        <f t="shared" si="21"/>
        <v>191</v>
      </c>
      <c r="AC44" s="76">
        <f t="shared" si="22"/>
        <v>0.41049382716049382</v>
      </c>
      <c r="AD44" s="75">
        <f t="shared" si="23"/>
        <v>2</v>
      </c>
      <c r="AE44" s="6">
        <f t="shared" si="24"/>
        <v>4</v>
      </c>
      <c r="AF44" s="81">
        <f t="shared" si="25"/>
        <v>0.33333333333333331</v>
      </c>
      <c r="AG44" s="6">
        <f t="shared" si="26"/>
        <v>1</v>
      </c>
      <c r="AH44" s="6">
        <f t="shared" si="27"/>
        <v>0</v>
      </c>
      <c r="AI44" s="6">
        <f t="shared" si="28"/>
        <v>0</v>
      </c>
      <c r="AJ44" s="82">
        <f t="shared" si="29"/>
        <v>0</v>
      </c>
    </row>
    <row r="45" spans="13:36">
      <c r="M45"/>
      <c r="O45" s="49"/>
      <c r="P45" s="49"/>
      <c r="Q45" s="70"/>
      <c r="R45" s="70"/>
      <c r="S45" s="70"/>
      <c r="T45" s="70"/>
      <c r="U45" s="70"/>
      <c r="V45" s="70"/>
      <c r="W45" s="70"/>
      <c r="X45" s="70"/>
      <c r="Z45" s="1" t="s">
        <v>463</v>
      </c>
      <c r="AA45" s="75">
        <f t="shared" si="20"/>
        <v>131</v>
      </c>
      <c r="AB45" s="6">
        <f t="shared" si="21"/>
        <v>193</v>
      </c>
      <c r="AC45" s="76">
        <f t="shared" si="22"/>
        <v>0.40432098765432101</v>
      </c>
      <c r="AD45" s="75">
        <f t="shared" si="23"/>
        <v>0</v>
      </c>
      <c r="AE45" s="6">
        <f t="shared" si="24"/>
        <v>0</v>
      </c>
      <c r="AF45" s="81">
        <f t="shared" si="25"/>
        <v>0</v>
      </c>
      <c r="AG45" s="6">
        <f t="shared" si="26"/>
        <v>0</v>
      </c>
      <c r="AH45" s="6">
        <f t="shared" si="27"/>
        <v>0</v>
      </c>
      <c r="AI45" s="6">
        <f t="shared" si="28"/>
        <v>0</v>
      </c>
      <c r="AJ45" s="82">
        <f t="shared" si="29"/>
        <v>0</v>
      </c>
    </row>
    <row r="46" spans="13:36">
      <c r="M46"/>
      <c r="O46" s="49"/>
      <c r="P46" s="49"/>
      <c r="Q46" s="70"/>
      <c r="R46" s="70"/>
      <c r="S46" s="70"/>
      <c r="T46" s="70"/>
      <c r="U46" s="70"/>
      <c r="V46" s="70"/>
      <c r="W46" s="70"/>
      <c r="X46" s="70"/>
      <c r="Z46" s="1" t="s">
        <v>132</v>
      </c>
      <c r="AA46" s="75">
        <f t="shared" si="20"/>
        <v>129</v>
      </c>
      <c r="AB46" s="6">
        <f t="shared" si="21"/>
        <v>195</v>
      </c>
      <c r="AC46" s="76">
        <f t="shared" si="22"/>
        <v>0.39814814814814814</v>
      </c>
      <c r="AD46" s="75">
        <f t="shared" si="23"/>
        <v>0</v>
      </c>
      <c r="AE46" s="6">
        <f t="shared" si="24"/>
        <v>0</v>
      </c>
      <c r="AF46" s="81">
        <f t="shared" si="25"/>
        <v>0</v>
      </c>
      <c r="AG46" s="6">
        <f t="shared" si="26"/>
        <v>0</v>
      </c>
      <c r="AH46" s="6">
        <f t="shared" si="27"/>
        <v>0</v>
      </c>
      <c r="AI46" s="6">
        <f t="shared" si="28"/>
        <v>0</v>
      </c>
      <c r="AJ46" s="82">
        <f t="shared" si="29"/>
        <v>0</v>
      </c>
    </row>
    <row r="47" spans="13:36">
      <c r="M47"/>
      <c r="O47" s="49"/>
      <c r="P47" s="49"/>
      <c r="Q47" s="70"/>
      <c r="R47" s="70"/>
      <c r="S47" s="70"/>
      <c r="T47" s="70"/>
      <c r="U47" s="70"/>
      <c r="V47" s="70"/>
      <c r="W47" s="70"/>
      <c r="X47" s="70"/>
      <c r="Z47" s="1" t="s">
        <v>643</v>
      </c>
      <c r="AA47" s="75">
        <f t="shared" si="20"/>
        <v>108</v>
      </c>
      <c r="AB47" s="6">
        <f t="shared" si="21"/>
        <v>216</v>
      </c>
      <c r="AC47" s="76">
        <f t="shared" si="22"/>
        <v>0.33333333333333331</v>
      </c>
      <c r="AD47" s="75">
        <f t="shared" si="23"/>
        <v>0</v>
      </c>
      <c r="AE47" s="6">
        <f t="shared" si="24"/>
        <v>0</v>
      </c>
      <c r="AF47" s="81">
        <f t="shared" si="25"/>
        <v>0</v>
      </c>
      <c r="AG47" s="6">
        <f t="shared" si="26"/>
        <v>0</v>
      </c>
      <c r="AH47" s="6">
        <f t="shared" si="27"/>
        <v>0</v>
      </c>
      <c r="AI47" s="6">
        <f t="shared" si="28"/>
        <v>0</v>
      </c>
      <c r="AJ47" s="82">
        <f t="shared" si="29"/>
        <v>0</v>
      </c>
    </row>
    <row r="48" spans="13:36">
      <c r="M48"/>
      <c r="O48" s="49"/>
      <c r="P48" s="49"/>
      <c r="Q48" s="70"/>
      <c r="R48" s="70"/>
      <c r="S48" s="70"/>
      <c r="T48" s="70"/>
      <c r="U48" s="70"/>
      <c r="V48" s="70"/>
      <c r="W48" s="70"/>
      <c r="X48" s="70"/>
      <c r="Z48" s="1" t="s">
        <v>465</v>
      </c>
      <c r="AA48" s="75">
        <f t="shared" si="20"/>
        <v>92</v>
      </c>
      <c r="AB48" s="6">
        <f t="shared" si="21"/>
        <v>70</v>
      </c>
      <c r="AC48" s="76">
        <f t="shared" si="22"/>
        <v>0.5679012345679012</v>
      </c>
      <c r="AD48" s="75">
        <f t="shared" si="23"/>
        <v>0</v>
      </c>
      <c r="AE48" s="6">
        <f t="shared" si="24"/>
        <v>4</v>
      </c>
      <c r="AF48" s="81">
        <f t="shared" si="25"/>
        <v>0</v>
      </c>
      <c r="AG48" s="6">
        <f t="shared" si="26"/>
        <v>1</v>
      </c>
      <c r="AH48" s="6">
        <f t="shared" si="27"/>
        <v>0</v>
      </c>
      <c r="AI48" s="6">
        <f t="shared" si="28"/>
        <v>0</v>
      </c>
      <c r="AJ48" s="82">
        <f t="shared" si="29"/>
        <v>0</v>
      </c>
    </row>
    <row r="49" spans="1:36">
      <c r="M49"/>
      <c r="O49" s="49"/>
      <c r="P49" s="49"/>
      <c r="Q49" s="70"/>
      <c r="R49" s="70"/>
      <c r="S49" s="70"/>
      <c r="T49" s="70"/>
      <c r="U49" s="70"/>
      <c r="V49" s="70"/>
      <c r="W49" s="70"/>
      <c r="X49" s="70"/>
      <c r="Z49" s="1" t="s">
        <v>136</v>
      </c>
      <c r="AA49" s="75">
        <f t="shared" si="20"/>
        <v>92</v>
      </c>
      <c r="AB49" s="6">
        <f t="shared" si="21"/>
        <v>70</v>
      </c>
      <c r="AC49" s="76">
        <f t="shared" si="22"/>
        <v>0.5679012345679012</v>
      </c>
      <c r="AD49" s="75">
        <f t="shared" si="23"/>
        <v>11</v>
      </c>
      <c r="AE49" s="6">
        <f t="shared" si="24"/>
        <v>7</v>
      </c>
      <c r="AF49" s="81">
        <f t="shared" si="25"/>
        <v>0.61111111111111116</v>
      </c>
      <c r="AG49" s="6">
        <f t="shared" si="26"/>
        <v>1</v>
      </c>
      <c r="AH49" s="6">
        <f t="shared" si="27"/>
        <v>0</v>
      </c>
      <c r="AI49" s="6">
        <f t="shared" si="28"/>
        <v>0</v>
      </c>
      <c r="AJ49" s="82">
        <f t="shared" si="29"/>
        <v>0</v>
      </c>
    </row>
    <row r="50" spans="1:36">
      <c r="M50"/>
      <c r="O50" s="49"/>
      <c r="P50" s="49"/>
      <c r="Q50" s="70"/>
      <c r="R50" s="70"/>
      <c r="S50" s="70"/>
      <c r="T50" s="70"/>
      <c r="U50" s="70"/>
      <c r="V50" s="70"/>
      <c r="W50" s="70"/>
      <c r="X50" s="70"/>
      <c r="Z50" s="1" t="s">
        <v>642</v>
      </c>
      <c r="AA50" s="75">
        <f t="shared" si="20"/>
        <v>85</v>
      </c>
      <c r="AB50" s="6">
        <f t="shared" si="21"/>
        <v>77</v>
      </c>
      <c r="AC50" s="76">
        <f t="shared" si="22"/>
        <v>0.52469135802469136</v>
      </c>
      <c r="AD50" s="75">
        <f t="shared" si="23"/>
        <v>2</v>
      </c>
      <c r="AE50" s="6">
        <f t="shared" si="24"/>
        <v>4</v>
      </c>
      <c r="AF50" s="81">
        <f t="shared" si="25"/>
        <v>0.33333333333333331</v>
      </c>
      <c r="AG50" s="6">
        <f t="shared" si="26"/>
        <v>1</v>
      </c>
      <c r="AH50" s="6">
        <f t="shared" si="27"/>
        <v>0</v>
      </c>
      <c r="AI50" s="6">
        <f t="shared" si="28"/>
        <v>0</v>
      </c>
      <c r="AJ50" s="82">
        <f t="shared" si="29"/>
        <v>0</v>
      </c>
    </row>
    <row r="51" spans="1:36">
      <c r="D51" s="95"/>
      <c r="E51" s="95"/>
      <c r="F51" s="95"/>
      <c r="G51" s="95"/>
      <c r="H51" s="95"/>
      <c r="I51" s="95"/>
      <c r="J51" s="95"/>
      <c r="K51" s="95"/>
      <c r="M51"/>
      <c r="O51" s="95"/>
      <c r="P51" s="95"/>
      <c r="Q51" s="70"/>
      <c r="R51" s="70"/>
      <c r="S51" s="70"/>
      <c r="T51" s="70"/>
      <c r="U51" s="70"/>
      <c r="V51" s="70"/>
      <c r="W51" s="70"/>
      <c r="X51" s="70"/>
      <c r="Z51" s="1" t="s">
        <v>329</v>
      </c>
      <c r="AA51" s="75">
        <f t="shared" si="20"/>
        <v>81</v>
      </c>
      <c r="AB51" s="96">
        <f t="shared" si="21"/>
        <v>81</v>
      </c>
      <c r="AC51" s="76">
        <f t="shared" si="22"/>
        <v>0.5</v>
      </c>
      <c r="AD51" s="75">
        <f t="shared" si="23"/>
        <v>0</v>
      </c>
      <c r="AE51" s="96">
        <f t="shared" si="24"/>
        <v>0</v>
      </c>
      <c r="AF51" s="81">
        <f t="shared" si="25"/>
        <v>0</v>
      </c>
      <c r="AG51" s="96">
        <f t="shared" si="26"/>
        <v>0</v>
      </c>
      <c r="AH51" s="96">
        <f t="shared" si="27"/>
        <v>0</v>
      </c>
      <c r="AI51" s="96">
        <f t="shared" si="28"/>
        <v>0</v>
      </c>
      <c r="AJ51" s="82">
        <f t="shared" si="29"/>
        <v>0</v>
      </c>
    </row>
    <row r="52" spans="1:36">
      <c r="D52" s="95"/>
      <c r="E52" s="95"/>
      <c r="F52" s="95"/>
      <c r="G52" s="95"/>
      <c r="H52" s="95"/>
      <c r="I52" s="95"/>
      <c r="J52" s="95"/>
      <c r="K52" s="95"/>
      <c r="M52"/>
      <c r="O52" s="95"/>
      <c r="P52" s="95"/>
      <c r="Q52" s="70"/>
      <c r="R52" s="70"/>
      <c r="S52" s="70"/>
      <c r="T52" s="70"/>
      <c r="U52" s="70"/>
      <c r="V52" s="70"/>
      <c r="W52" s="70"/>
      <c r="X52" s="70"/>
      <c r="Z52" s="1" t="s">
        <v>317</v>
      </c>
      <c r="AA52" s="75">
        <f t="shared" si="20"/>
        <v>74</v>
      </c>
      <c r="AB52" s="96">
        <f t="shared" si="21"/>
        <v>88</v>
      </c>
      <c r="AC52" s="76">
        <f t="shared" si="22"/>
        <v>0.4567901234567901</v>
      </c>
      <c r="AD52" s="75">
        <f t="shared" si="23"/>
        <v>0</v>
      </c>
      <c r="AE52" s="96">
        <f t="shared" si="24"/>
        <v>0</v>
      </c>
      <c r="AF52" s="81">
        <f t="shared" si="25"/>
        <v>0</v>
      </c>
      <c r="AG52" s="96">
        <f t="shared" si="26"/>
        <v>0</v>
      </c>
      <c r="AH52" s="96">
        <f t="shared" si="27"/>
        <v>0</v>
      </c>
      <c r="AI52" s="96">
        <f t="shared" si="28"/>
        <v>0</v>
      </c>
      <c r="AJ52" s="82">
        <f t="shared" si="29"/>
        <v>0</v>
      </c>
    </row>
    <row r="53" spans="1:36">
      <c r="D53" s="95"/>
      <c r="E53" s="95"/>
      <c r="F53" s="95"/>
      <c r="G53" s="95"/>
      <c r="H53" s="95"/>
      <c r="I53" s="95"/>
      <c r="J53" s="95"/>
      <c r="K53" s="95"/>
      <c r="M53"/>
      <c r="O53" s="95"/>
      <c r="P53" s="95"/>
      <c r="Q53" s="70"/>
      <c r="R53" s="70"/>
      <c r="S53" s="70"/>
      <c r="T53" s="70"/>
      <c r="U53" s="70"/>
      <c r="V53" s="70"/>
      <c r="W53" s="70"/>
      <c r="X53" s="70"/>
      <c r="Z53" s="1" t="s">
        <v>133</v>
      </c>
      <c r="AA53" s="75">
        <f t="shared" si="20"/>
        <v>68</v>
      </c>
      <c r="AB53" s="96">
        <f t="shared" si="21"/>
        <v>94</v>
      </c>
      <c r="AC53" s="76">
        <f t="shared" si="22"/>
        <v>0.41975308641975306</v>
      </c>
      <c r="AD53" s="75">
        <f t="shared" si="23"/>
        <v>0</v>
      </c>
      <c r="AE53" s="96">
        <f t="shared" si="24"/>
        <v>0</v>
      </c>
      <c r="AF53" s="81">
        <f t="shared" si="25"/>
        <v>0</v>
      </c>
      <c r="AG53" s="96">
        <f t="shared" si="26"/>
        <v>0</v>
      </c>
      <c r="AH53" s="96">
        <f t="shared" si="27"/>
        <v>0</v>
      </c>
      <c r="AI53" s="96">
        <f t="shared" si="28"/>
        <v>0</v>
      </c>
      <c r="AJ53" s="82">
        <f t="shared" si="29"/>
        <v>0</v>
      </c>
    </row>
    <row r="54" spans="1:36">
      <c r="M54"/>
      <c r="Z54" s="1" t="s">
        <v>131</v>
      </c>
      <c r="AA54" s="75">
        <f t="shared" si="20"/>
        <v>62</v>
      </c>
      <c r="AB54" s="100">
        <f t="shared" si="21"/>
        <v>100</v>
      </c>
      <c r="AC54" s="76">
        <f t="shared" si="22"/>
        <v>0.38271604938271603</v>
      </c>
      <c r="AD54" s="75">
        <f t="shared" si="23"/>
        <v>0</v>
      </c>
      <c r="AE54" s="100">
        <f t="shared" si="24"/>
        <v>0</v>
      </c>
      <c r="AF54" s="81">
        <f t="shared" si="25"/>
        <v>0</v>
      </c>
      <c r="AG54" s="100">
        <f t="shared" si="26"/>
        <v>0</v>
      </c>
      <c r="AH54" s="100">
        <f t="shared" si="27"/>
        <v>0</v>
      </c>
      <c r="AI54" s="100">
        <f t="shared" si="28"/>
        <v>0</v>
      </c>
      <c r="AJ54" s="82">
        <f t="shared" si="29"/>
        <v>0</v>
      </c>
    </row>
    <row r="55" spans="1:36">
      <c r="D55" s="517" t="s">
        <v>497</v>
      </c>
      <c r="E55" s="517"/>
      <c r="F55" s="517" t="s">
        <v>496</v>
      </c>
      <c r="G55" s="517"/>
      <c r="H55" s="517"/>
      <c r="I55" s="517"/>
      <c r="J55" s="517"/>
      <c r="K55" s="517"/>
      <c r="M55"/>
      <c r="Z55" s="1" t="s">
        <v>330</v>
      </c>
      <c r="AA55" s="75">
        <f t="shared" si="20"/>
        <v>53</v>
      </c>
      <c r="AB55" s="259">
        <f t="shared" si="21"/>
        <v>109</v>
      </c>
      <c r="AC55" s="76">
        <f t="shared" ref="AC55:AC59" si="30">IF((AA55+AB55)=0,0,AA55/(AA55+AB55))</f>
        <v>0.3271604938271605</v>
      </c>
      <c r="AD55" s="75">
        <f t="shared" si="23"/>
        <v>0</v>
      </c>
      <c r="AE55" s="259">
        <f t="shared" si="24"/>
        <v>0</v>
      </c>
      <c r="AF55" s="81">
        <f t="shared" ref="AF55:AF59" si="31">IF((AD55+AE55)=0,0,AD55/(AD55+AE55))</f>
        <v>0</v>
      </c>
      <c r="AG55" s="259">
        <f t="shared" si="26"/>
        <v>0</v>
      </c>
      <c r="AH55" s="259">
        <f t="shared" si="27"/>
        <v>0</v>
      </c>
      <c r="AI55" s="259">
        <f t="shared" si="28"/>
        <v>0</v>
      </c>
      <c r="AJ55" s="82">
        <f t="shared" si="29"/>
        <v>0</v>
      </c>
    </row>
    <row r="56" spans="1:36">
      <c r="D56" s="258" t="s">
        <v>353</v>
      </c>
      <c r="E56" s="258" t="s">
        <v>354</v>
      </c>
      <c r="F56" s="258" t="s">
        <v>353</v>
      </c>
      <c r="G56" s="258" t="s">
        <v>354</v>
      </c>
      <c r="H56" s="258" t="s">
        <v>495</v>
      </c>
      <c r="I56" s="258" t="s">
        <v>492</v>
      </c>
      <c r="J56" s="258" t="s">
        <v>493</v>
      </c>
      <c r="K56" s="258" t="s">
        <v>498</v>
      </c>
      <c r="M56"/>
      <c r="Z56" s="106" t="s">
        <v>829</v>
      </c>
      <c r="AA56" s="75">
        <f t="shared" si="20"/>
        <v>0</v>
      </c>
      <c r="AB56" s="259">
        <f t="shared" si="21"/>
        <v>0</v>
      </c>
      <c r="AC56" s="76">
        <f t="shared" si="30"/>
        <v>0</v>
      </c>
      <c r="AD56" s="75">
        <f t="shared" si="23"/>
        <v>0</v>
      </c>
      <c r="AE56" s="259">
        <f t="shared" si="24"/>
        <v>0</v>
      </c>
      <c r="AF56" s="81">
        <f t="shared" si="31"/>
        <v>0</v>
      </c>
      <c r="AG56" s="259">
        <f t="shared" si="26"/>
        <v>0</v>
      </c>
      <c r="AH56" s="259">
        <f t="shared" si="27"/>
        <v>0</v>
      </c>
      <c r="AI56" s="259">
        <f t="shared" si="28"/>
        <v>0</v>
      </c>
      <c r="AJ56" s="82">
        <f t="shared" si="29"/>
        <v>0</v>
      </c>
    </row>
    <row r="57" spans="1:36">
      <c r="A57" s="517">
        <v>2015</v>
      </c>
      <c r="B57" s="517"/>
      <c r="C57" s="517"/>
      <c r="D57" s="517"/>
      <c r="E57" s="517"/>
      <c r="F57" s="258"/>
      <c r="G57" s="258"/>
      <c r="H57" s="258"/>
      <c r="I57" s="258"/>
      <c r="J57" s="258"/>
      <c r="K57" s="258"/>
      <c r="Z57" s="106" t="s">
        <v>823</v>
      </c>
      <c r="AA57" s="75">
        <f t="shared" si="20"/>
        <v>0</v>
      </c>
      <c r="AB57" s="259">
        <f t="shared" si="21"/>
        <v>0</v>
      </c>
      <c r="AC57" s="76">
        <f t="shared" si="30"/>
        <v>0</v>
      </c>
      <c r="AD57" s="75">
        <f t="shared" si="23"/>
        <v>0</v>
      </c>
      <c r="AE57" s="259">
        <f t="shared" si="24"/>
        <v>0</v>
      </c>
      <c r="AF57" s="81">
        <f t="shared" si="31"/>
        <v>0</v>
      </c>
      <c r="AG57" s="259">
        <f t="shared" si="26"/>
        <v>0</v>
      </c>
      <c r="AH57" s="259">
        <f t="shared" si="27"/>
        <v>0</v>
      </c>
      <c r="AI57" s="259">
        <f t="shared" si="28"/>
        <v>0</v>
      </c>
      <c r="AJ57" s="82">
        <f t="shared" si="29"/>
        <v>0</v>
      </c>
    </row>
    <row r="58" spans="1:36">
      <c r="A58" t="s">
        <v>171</v>
      </c>
      <c r="B58" s="156" t="s">
        <v>829</v>
      </c>
      <c r="C58" s="156" t="s">
        <v>903</v>
      </c>
      <c r="D58" s="258"/>
      <c r="E58" s="258"/>
      <c r="F58" s="258"/>
      <c r="G58" s="258"/>
      <c r="H58" s="258"/>
      <c r="I58" s="258"/>
      <c r="J58" s="258"/>
      <c r="K58" s="258"/>
      <c r="Z58" s="106" t="s">
        <v>831</v>
      </c>
      <c r="AA58" s="75">
        <f t="shared" si="20"/>
        <v>0</v>
      </c>
      <c r="AB58" s="259">
        <f t="shared" si="21"/>
        <v>0</v>
      </c>
      <c r="AC58" s="76">
        <f t="shared" si="30"/>
        <v>0</v>
      </c>
      <c r="AD58" s="75">
        <f t="shared" si="23"/>
        <v>0</v>
      </c>
      <c r="AE58" s="259">
        <f t="shared" si="24"/>
        <v>0</v>
      </c>
      <c r="AF58" s="81">
        <f t="shared" si="31"/>
        <v>0</v>
      </c>
      <c r="AG58" s="259">
        <f t="shared" si="26"/>
        <v>0</v>
      </c>
      <c r="AH58" s="259">
        <f t="shared" si="27"/>
        <v>0</v>
      </c>
      <c r="AI58" s="259">
        <f t="shared" si="28"/>
        <v>0</v>
      </c>
      <c r="AJ58" s="82">
        <f t="shared" si="29"/>
        <v>0</v>
      </c>
    </row>
    <row r="59" spans="1:36">
      <c r="A59" t="s">
        <v>477</v>
      </c>
      <c r="B59" s="252" t="s">
        <v>510</v>
      </c>
      <c r="C59" s="252" t="s">
        <v>478</v>
      </c>
      <c r="D59" s="258"/>
      <c r="E59" s="258"/>
      <c r="F59" s="258"/>
      <c r="G59" s="258"/>
      <c r="H59" s="258"/>
      <c r="I59" s="258"/>
      <c r="J59" s="258"/>
      <c r="K59" s="258"/>
      <c r="Z59" s="106" t="s">
        <v>995</v>
      </c>
      <c r="AA59" s="75">
        <f t="shared" si="20"/>
        <v>0</v>
      </c>
      <c r="AB59" s="259">
        <f t="shared" si="21"/>
        <v>0</v>
      </c>
      <c r="AC59" s="76">
        <f t="shared" si="30"/>
        <v>0</v>
      </c>
      <c r="AD59" s="75">
        <f t="shared" si="23"/>
        <v>0</v>
      </c>
      <c r="AE59" s="259">
        <f t="shared" si="24"/>
        <v>0</v>
      </c>
      <c r="AF59" s="81">
        <f t="shared" si="31"/>
        <v>0</v>
      </c>
      <c r="AG59" s="259">
        <f t="shared" si="26"/>
        <v>0</v>
      </c>
      <c r="AH59" s="259">
        <f t="shared" si="27"/>
        <v>0</v>
      </c>
      <c r="AI59" s="259">
        <f t="shared" si="28"/>
        <v>0</v>
      </c>
      <c r="AJ59" s="82">
        <f t="shared" si="29"/>
        <v>0</v>
      </c>
    </row>
    <row r="60" spans="1:36">
      <c r="A60" t="s">
        <v>167</v>
      </c>
      <c r="B60" t="s">
        <v>231</v>
      </c>
      <c r="C60" t="s">
        <v>168</v>
      </c>
      <c r="D60" s="258"/>
      <c r="E60" s="258"/>
      <c r="F60" s="258"/>
      <c r="G60" s="258"/>
      <c r="H60" s="258"/>
      <c r="I60" s="258"/>
      <c r="J60" s="258"/>
      <c r="K60" s="258"/>
      <c r="Z60" s="106"/>
      <c r="AA60" s="75"/>
      <c r="AB60" s="259"/>
      <c r="AC60" s="76"/>
      <c r="AD60" s="75"/>
      <c r="AE60" s="259"/>
      <c r="AF60" s="81"/>
      <c r="AG60" s="259"/>
      <c r="AH60" s="259"/>
      <c r="AI60" s="259"/>
      <c r="AJ60" s="82"/>
    </row>
    <row r="61" spans="1:36">
      <c r="A61" t="s">
        <v>475</v>
      </c>
      <c r="B61" s="252" t="s">
        <v>211</v>
      </c>
      <c r="C61" s="252" t="s">
        <v>476</v>
      </c>
      <c r="D61" s="258"/>
      <c r="E61" s="258"/>
      <c r="F61" s="258"/>
      <c r="G61" s="258"/>
      <c r="H61" s="258"/>
      <c r="I61" s="258"/>
      <c r="J61" s="258"/>
      <c r="K61" s="258"/>
      <c r="Z61" s="72" t="s">
        <v>460</v>
      </c>
      <c r="AA61" s="77" t="e">
        <f>SUM(#REF!)</f>
        <v>#REF!</v>
      </c>
      <c r="AB61" s="78" t="e">
        <f>SUM(#REF!)</f>
        <v>#REF!</v>
      </c>
      <c r="AC61" s="79"/>
      <c r="AD61" s="77" t="e">
        <f>SUM(#REF!)</f>
        <v>#REF!</v>
      </c>
      <c r="AE61" s="78" t="e">
        <f>SUM(#REF!)</f>
        <v>#REF!</v>
      </c>
      <c r="AF61" s="85"/>
      <c r="AG61" s="86"/>
      <c r="AH61" s="86"/>
      <c r="AI61" s="86"/>
      <c r="AJ61" s="87"/>
    </row>
    <row r="62" spans="1:36">
      <c r="A62" t="s">
        <v>169</v>
      </c>
      <c r="B62" s="252" t="s">
        <v>718</v>
      </c>
      <c r="C62" s="252" t="s">
        <v>38</v>
      </c>
      <c r="D62" s="258"/>
      <c r="E62" s="258"/>
      <c r="F62" s="258"/>
      <c r="G62" s="258"/>
      <c r="H62" s="258"/>
      <c r="I62" s="258"/>
      <c r="J62" s="258"/>
      <c r="K62" s="258"/>
      <c r="Z62" s="19"/>
      <c r="AA62" s="259"/>
      <c r="AB62" s="259"/>
      <c r="AC62" s="81"/>
      <c r="AD62" s="259"/>
      <c r="AE62" s="259"/>
      <c r="AF62" s="81"/>
      <c r="AG62" s="19"/>
      <c r="AH62" s="19"/>
      <c r="AI62" s="19"/>
      <c r="AJ62" s="19"/>
    </row>
    <row r="63" spans="1:36">
      <c r="A63" t="s">
        <v>458</v>
      </c>
      <c r="B63" s="252" t="s">
        <v>111</v>
      </c>
      <c r="C63" s="252" t="s">
        <v>459</v>
      </c>
      <c r="D63" s="258"/>
      <c r="E63" s="258"/>
      <c r="F63" s="258"/>
      <c r="G63" s="258"/>
      <c r="H63" s="258"/>
      <c r="I63" s="258"/>
      <c r="J63" s="258"/>
      <c r="K63" s="258"/>
      <c r="Z63" s="19"/>
      <c r="AA63" s="259"/>
      <c r="AB63" s="259"/>
      <c r="AC63" s="81"/>
      <c r="AD63" s="259"/>
      <c r="AE63" s="259"/>
      <c r="AF63" s="81"/>
      <c r="AG63" s="19"/>
      <c r="AH63" s="19"/>
      <c r="AI63" s="19"/>
      <c r="AJ63" s="19"/>
    </row>
    <row r="64" spans="1:36">
      <c r="A64" t="s">
        <v>356</v>
      </c>
      <c r="B64" s="252" t="s">
        <v>566</v>
      </c>
      <c r="C64" s="252" t="s">
        <v>357</v>
      </c>
      <c r="D64" s="258"/>
      <c r="E64" s="258"/>
      <c r="F64" s="258"/>
      <c r="G64" s="258"/>
      <c r="H64" s="258"/>
      <c r="I64" s="258"/>
      <c r="J64" s="258"/>
      <c r="K64" s="258"/>
      <c r="Z64" s="19"/>
      <c r="AA64" s="259"/>
      <c r="AB64" s="259"/>
      <c r="AC64" s="81"/>
      <c r="AD64" s="259"/>
      <c r="AE64" s="259"/>
      <c r="AF64" s="81"/>
      <c r="AG64" s="19"/>
      <c r="AH64" s="19"/>
      <c r="AI64" s="19"/>
      <c r="AJ64" s="19"/>
    </row>
    <row r="65" spans="1:36">
      <c r="A65" t="s">
        <v>360</v>
      </c>
      <c r="B65" s="252" t="s">
        <v>25</v>
      </c>
      <c r="C65" s="252" t="s">
        <v>361</v>
      </c>
      <c r="D65" s="258"/>
      <c r="E65" s="258"/>
      <c r="F65" s="258"/>
      <c r="G65" s="258"/>
      <c r="H65" s="258"/>
      <c r="I65" s="258"/>
      <c r="J65" s="258"/>
      <c r="K65" s="258"/>
      <c r="Z65" s="19"/>
      <c r="AA65" s="259"/>
      <c r="AB65" s="259"/>
      <c r="AC65" s="81"/>
      <c r="AD65" s="259"/>
      <c r="AE65" s="259"/>
      <c r="AF65" s="81"/>
      <c r="AG65" s="19"/>
      <c r="AH65" s="19"/>
      <c r="AI65" s="19"/>
      <c r="AJ65" s="19"/>
    </row>
    <row r="66" spans="1:36">
      <c r="A66" t="s">
        <v>358</v>
      </c>
      <c r="B66" s="252" t="s">
        <v>218</v>
      </c>
      <c r="C66" s="252" t="s">
        <v>359</v>
      </c>
      <c r="D66" s="258"/>
      <c r="E66" s="258"/>
      <c r="F66" s="258"/>
      <c r="G66" s="258"/>
      <c r="H66" s="258"/>
      <c r="I66" s="258"/>
      <c r="J66" s="258"/>
      <c r="K66" s="258"/>
    </row>
    <row r="67" spans="1:36">
      <c r="A67" t="s">
        <v>163</v>
      </c>
      <c r="B67" s="252" t="s">
        <v>453</v>
      </c>
      <c r="C67" s="252" t="s">
        <v>164</v>
      </c>
      <c r="D67" s="258"/>
      <c r="E67" s="258"/>
      <c r="F67" s="258"/>
      <c r="G67" s="258"/>
      <c r="H67" s="258"/>
      <c r="I67" s="258"/>
      <c r="J67" s="258"/>
      <c r="K67" s="258"/>
    </row>
    <row r="68" spans="1:36">
      <c r="A68" t="s">
        <v>175</v>
      </c>
      <c r="B68" t="s">
        <v>207</v>
      </c>
      <c r="C68" t="s">
        <v>514</v>
      </c>
      <c r="D68" s="258"/>
      <c r="E68" s="258"/>
      <c r="F68" s="258"/>
      <c r="G68" s="258"/>
      <c r="H68" s="258"/>
      <c r="I68" s="258"/>
      <c r="J68" s="258"/>
      <c r="K68" s="258"/>
    </row>
    <row r="69" spans="1:36">
      <c r="A69" t="s">
        <v>161</v>
      </c>
      <c r="B69" s="252" t="s">
        <v>20</v>
      </c>
      <c r="C69" s="252" t="s">
        <v>162</v>
      </c>
      <c r="D69" s="258"/>
      <c r="E69" s="258"/>
      <c r="F69" s="258"/>
      <c r="G69" s="258"/>
      <c r="H69" s="258"/>
      <c r="I69" s="258"/>
      <c r="J69" s="258"/>
      <c r="K69" s="258"/>
    </row>
    <row r="70" spans="1:36">
      <c r="A70" t="s">
        <v>160</v>
      </c>
      <c r="B70" s="156" t="s">
        <v>831</v>
      </c>
      <c r="C70" t="s">
        <v>455</v>
      </c>
      <c r="D70" s="258"/>
      <c r="E70" s="258"/>
      <c r="F70" s="258"/>
      <c r="G70" s="258"/>
      <c r="H70" s="258"/>
      <c r="I70" s="258"/>
      <c r="J70" s="258"/>
      <c r="K70" s="258"/>
    </row>
    <row r="71" spans="1:36">
      <c r="A71" t="s">
        <v>177</v>
      </c>
      <c r="B71" s="252" t="s">
        <v>181</v>
      </c>
      <c r="C71" s="252" t="s">
        <v>155</v>
      </c>
      <c r="D71" s="258"/>
      <c r="E71" s="258"/>
      <c r="F71" s="258"/>
      <c r="G71" s="258"/>
      <c r="H71" s="258"/>
      <c r="I71" s="258"/>
      <c r="J71" s="258"/>
      <c r="K71" s="258"/>
    </row>
    <row r="72" spans="1:36">
      <c r="A72" t="s">
        <v>165</v>
      </c>
      <c r="B72" t="s">
        <v>345</v>
      </c>
      <c r="C72" t="s">
        <v>306</v>
      </c>
      <c r="D72" s="258"/>
      <c r="E72" s="258"/>
      <c r="F72" s="258"/>
      <c r="G72" s="258"/>
      <c r="H72" s="258"/>
      <c r="I72" s="258"/>
      <c r="J72" s="258"/>
      <c r="K72" s="258"/>
    </row>
    <row r="73" spans="1:36">
      <c r="A73" t="s">
        <v>469</v>
      </c>
      <c r="B73" s="252" t="s">
        <v>81</v>
      </c>
      <c r="C73" s="252" t="s">
        <v>33</v>
      </c>
      <c r="D73" s="258"/>
      <c r="E73" s="258"/>
      <c r="F73" s="258"/>
      <c r="G73" s="258"/>
      <c r="H73" s="258"/>
      <c r="I73" s="258"/>
      <c r="J73" s="258"/>
      <c r="K73" s="258"/>
    </row>
    <row r="74" spans="1:36">
      <c r="A74" t="s">
        <v>366</v>
      </c>
      <c r="B74" s="252" t="s">
        <v>153</v>
      </c>
      <c r="C74" s="252" t="s">
        <v>273</v>
      </c>
      <c r="D74" s="258"/>
      <c r="E74" s="258"/>
      <c r="F74" s="258"/>
      <c r="G74" s="258"/>
      <c r="H74" s="258"/>
      <c r="I74" s="258"/>
      <c r="J74" s="258"/>
      <c r="K74" s="258"/>
    </row>
    <row r="75" spans="1:36">
      <c r="A75" t="s">
        <v>456</v>
      </c>
      <c r="B75" s="254" t="s">
        <v>823</v>
      </c>
      <c r="C75" s="254" t="s">
        <v>1372</v>
      </c>
      <c r="D75" s="258"/>
      <c r="E75" s="258"/>
      <c r="F75" s="258"/>
      <c r="G75" s="258"/>
      <c r="H75" s="258"/>
      <c r="I75" s="258"/>
      <c r="J75" s="258"/>
      <c r="K75" s="258"/>
    </row>
    <row r="76" spans="1:36">
      <c r="A76" t="s">
        <v>173</v>
      </c>
      <c r="B76" s="252" t="s">
        <v>116</v>
      </c>
      <c r="C76" s="252" t="s">
        <v>174</v>
      </c>
      <c r="D76" s="258"/>
      <c r="E76" s="258"/>
      <c r="F76" s="258"/>
      <c r="G76" s="258"/>
      <c r="H76" s="258"/>
      <c r="I76" s="258"/>
      <c r="J76" s="258"/>
      <c r="K76" s="258"/>
    </row>
    <row r="77" spans="1:36">
      <c r="A77" t="s">
        <v>515</v>
      </c>
      <c r="B77" s="254" t="s">
        <v>548</v>
      </c>
      <c r="C77" s="252" t="s">
        <v>159</v>
      </c>
      <c r="D77" s="258"/>
      <c r="E77" s="258"/>
      <c r="F77" s="258"/>
      <c r="G77" s="258"/>
      <c r="H77" s="258"/>
      <c r="I77" s="258"/>
      <c r="J77" s="258"/>
      <c r="K77" s="258"/>
    </row>
    <row r="78" spans="1:36">
      <c r="A78" t="s">
        <v>34</v>
      </c>
      <c r="B78" s="156" t="s">
        <v>830</v>
      </c>
      <c r="C78" s="156" t="s">
        <v>904</v>
      </c>
      <c r="D78" s="258"/>
      <c r="E78" s="258"/>
      <c r="F78" s="258"/>
      <c r="G78" s="258"/>
      <c r="H78" s="258"/>
      <c r="I78" s="258"/>
      <c r="J78" s="258"/>
      <c r="K78" s="258"/>
    </row>
    <row r="79" spans="1:36">
      <c r="A79" t="s">
        <v>364</v>
      </c>
      <c r="B79" s="252" t="s">
        <v>146</v>
      </c>
      <c r="C79" s="252" t="s">
        <v>818</v>
      </c>
      <c r="D79" s="258"/>
      <c r="E79" s="258"/>
      <c r="F79" s="258"/>
      <c r="G79" s="258"/>
      <c r="H79" s="258"/>
      <c r="I79" s="258"/>
      <c r="J79" s="258"/>
      <c r="K79" s="258"/>
      <c r="M79"/>
    </row>
    <row r="80" spans="1:36">
      <c r="A80" t="s">
        <v>362</v>
      </c>
      <c r="B80" t="s">
        <v>8</v>
      </c>
      <c r="C80" t="s">
        <v>525</v>
      </c>
      <c r="D80" s="258"/>
      <c r="E80" s="258"/>
      <c r="F80" s="258"/>
      <c r="G80" s="258"/>
      <c r="H80" s="258"/>
      <c r="I80" s="258"/>
      <c r="J80" s="258"/>
      <c r="K80" s="258"/>
      <c r="M80"/>
    </row>
    <row r="81" spans="1:36">
      <c r="A81" t="s">
        <v>479</v>
      </c>
      <c r="B81" s="252" t="s">
        <v>636</v>
      </c>
      <c r="C81" s="252" t="s">
        <v>480</v>
      </c>
      <c r="D81" s="258"/>
      <c r="E81" s="258"/>
      <c r="F81" s="258"/>
      <c r="G81" s="258"/>
      <c r="H81" s="258"/>
      <c r="I81" s="258"/>
      <c r="J81" s="258"/>
      <c r="K81" s="258"/>
      <c r="M81"/>
    </row>
    <row r="82" spans="1:36">
      <c r="M82"/>
      <c r="Z82" s="106" t="s">
        <v>722</v>
      </c>
      <c r="AA82" s="75">
        <f t="shared" si="20"/>
        <v>60</v>
      </c>
      <c r="AB82" s="105">
        <f t="shared" si="21"/>
        <v>102</v>
      </c>
      <c r="AC82" s="76">
        <f t="shared" si="22"/>
        <v>0.37037037037037035</v>
      </c>
      <c r="AD82" s="75">
        <f t="shared" si="23"/>
        <v>0</v>
      </c>
      <c r="AE82" s="105">
        <f t="shared" si="24"/>
        <v>0</v>
      </c>
      <c r="AF82" s="81">
        <f t="shared" si="25"/>
        <v>0</v>
      </c>
      <c r="AG82" s="105">
        <f t="shared" si="26"/>
        <v>0</v>
      </c>
      <c r="AH82" s="105">
        <f t="shared" si="27"/>
        <v>0</v>
      </c>
      <c r="AI82" s="105">
        <f t="shared" si="28"/>
        <v>0</v>
      </c>
      <c r="AJ82" s="82">
        <f t="shared" si="29"/>
        <v>0</v>
      </c>
    </row>
    <row r="83" spans="1:36">
      <c r="D83" s="517" t="s">
        <v>497</v>
      </c>
      <c r="E83" s="517"/>
      <c r="F83" s="517" t="s">
        <v>496</v>
      </c>
      <c r="G83" s="517"/>
      <c r="H83" s="517"/>
      <c r="I83" s="517"/>
      <c r="J83" s="517"/>
      <c r="K83" s="517"/>
      <c r="M83"/>
      <c r="Z83" s="1" t="s">
        <v>330</v>
      </c>
      <c r="AA83" s="75">
        <f t="shared" si="20"/>
        <v>53</v>
      </c>
      <c r="AB83" s="6">
        <f t="shared" si="21"/>
        <v>109</v>
      </c>
      <c r="AC83" s="76">
        <f t="shared" si="22"/>
        <v>0.3271604938271605</v>
      </c>
      <c r="AD83" s="75">
        <f t="shared" si="23"/>
        <v>0</v>
      </c>
      <c r="AE83" s="6">
        <f t="shared" si="24"/>
        <v>0</v>
      </c>
      <c r="AF83" s="81">
        <f t="shared" si="25"/>
        <v>0</v>
      </c>
      <c r="AG83" s="6">
        <f t="shared" si="26"/>
        <v>0</v>
      </c>
      <c r="AH83" s="6">
        <f t="shared" si="27"/>
        <v>0</v>
      </c>
      <c r="AI83" s="6">
        <f t="shared" si="28"/>
        <v>0</v>
      </c>
      <c r="AJ83" s="82">
        <f t="shared" si="29"/>
        <v>0</v>
      </c>
    </row>
    <row r="84" spans="1:36">
      <c r="D84" s="95" t="s">
        <v>353</v>
      </c>
      <c r="E84" s="95" t="s">
        <v>354</v>
      </c>
      <c r="F84" s="95" t="s">
        <v>353</v>
      </c>
      <c r="G84" s="95" t="s">
        <v>354</v>
      </c>
      <c r="H84" s="95" t="s">
        <v>495</v>
      </c>
      <c r="I84" s="95" t="s">
        <v>492</v>
      </c>
      <c r="J84" s="95" t="s">
        <v>493</v>
      </c>
      <c r="K84" s="95" t="s">
        <v>498</v>
      </c>
      <c r="M84"/>
      <c r="Z84" s="106" t="s">
        <v>829</v>
      </c>
      <c r="AA84" s="75">
        <f t="shared" si="20"/>
        <v>0</v>
      </c>
      <c r="AB84" s="148">
        <f t="shared" si="21"/>
        <v>0</v>
      </c>
      <c r="AC84" s="76">
        <f t="shared" si="22"/>
        <v>0</v>
      </c>
      <c r="AD84" s="75">
        <f t="shared" si="23"/>
        <v>0</v>
      </c>
      <c r="AE84" s="148">
        <f t="shared" si="24"/>
        <v>0</v>
      </c>
      <c r="AF84" s="81">
        <f t="shared" si="25"/>
        <v>0</v>
      </c>
      <c r="AG84" s="148">
        <f t="shared" si="26"/>
        <v>0</v>
      </c>
      <c r="AH84" s="148">
        <f t="shared" si="27"/>
        <v>0</v>
      </c>
      <c r="AI84" s="148">
        <f t="shared" si="28"/>
        <v>0</v>
      </c>
      <c r="AJ84" s="82">
        <f t="shared" si="29"/>
        <v>0</v>
      </c>
    </row>
    <row r="85" spans="1:36">
      <c r="A85" s="517">
        <v>2014</v>
      </c>
      <c r="B85" s="517"/>
      <c r="C85" s="517"/>
      <c r="D85" s="517"/>
      <c r="E85" s="517"/>
      <c r="F85" s="127"/>
      <c r="G85" s="127"/>
      <c r="H85" s="127"/>
      <c r="I85" s="127"/>
      <c r="J85" s="127"/>
      <c r="K85" s="127"/>
      <c r="Z85" s="106" t="s">
        <v>823</v>
      </c>
      <c r="AA85" s="75">
        <f t="shared" si="20"/>
        <v>0</v>
      </c>
      <c r="AB85" s="148">
        <f t="shared" si="21"/>
        <v>0</v>
      </c>
      <c r="AC85" s="76">
        <f t="shared" si="22"/>
        <v>0</v>
      </c>
      <c r="AD85" s="75">
        <f t="shared" si="23"/>
        <v>0</v>
      </c>
      <c r="AE85" s="148">
        <f t="shared" si="24"/>
        <v>0</v>
      </c>
      <c r="AF85" s="81">
        <f t="shared" si="25"/>
        <v>0</v>
      </c>
      <c r="AG85" s="148">
        <f t="shared" si="26"/>
        <v>0</v>
      </c>
      <c r="AH85" s="148">
        <f t="shared" si="27"/>
        <v>0</v>
      </c>
      <c r="AI85" s="148">
        <f t="shared" si="28"/>
        <v>0</v>
      </c>
      <c r="AJ85" s="82">
        <f t="shared" si="29"/>
        <v>0</v>
      </c>
    </row>
    <row r="86" spans="1:36">
      <c r="A86" t="s">
        <v>171</v>
      </c>
      <c r="B86" s="156" t="s">
        <v>829</v>
      </c>
      <c r="C86" s="156" t="s">
        <v>903</v>
      </c>
      <c r="D86" s="127"/>
      <c r="E86" s="127"/>
      <c r="F86" s="127"/>
      <c r="G86" s="127"/>
      <c r="H86" s="127"/>
      <c r="I86" s="127"/>
      <c r="J86" s="127"/>
      <c r="K86" s="127"/>
      <c r="Z86" s="106" t="s">
        <v>831</v>
      </c>
      <c r="AA86" s="75">
        <f t="shared" si="20"/>
        <v>0</v>
      </c>
      <c r="AB86" s="148">
        <f t="shared" si="21"/>
        <v>0</v>
      </c>
      <c r="AC86" s="76">
        <f t="shared" si="22"/>
        <v>0</v>
      </c>
      <c r="AD86" s="75">
        <f t="shared" si="23"/>
        <v>0</v>
      </c>
      <c r="AE86" s="148">
        <f t="shared" si="24"/>
        <v>0</v>
      </c>
      <c r="AF86" s="81">
        <f t="shared" si="25"/>
        <v>0</v>
      </c>
      <c r="AG86" s="148">
        <f t="shared" si="26"/>
        <v>0</v>
      </c>
      <c r="AH86" s="148">
        <f t="shared" si="27"/>
        <v>0</v>
      </c>
      <c r="AI86" s="148">
        <f t="shared" si="28"/>
        <v>0</v>
      </c>
      <c r="AJ86" s="82">
        <f t="shared" si="29"/>
        <v>0</v>
      </c>
    </row>
    <row r="87" spans="1:36">
      <c r="A87" t="s">
        <v>477</v>
      </c>
      <c r="B87" t="s">
        <v>510</v>
      </c>
      <c r="C87" t="s">
        <v>478</v>
      </c>
      <c r="D87" s="127"/>
      <c r="E87" s="127"/>
      <c r="F87" s="127"/>
      <c r="G87" s="127"/>
      <c r="H87" s="127"/>
      <c r="I87" s="127"/>
      <c r="J87" s="127"/>
      <c r="K87" s="127"/>
      <c r="Z87" s="106" t="s">
        <v>995</v>
      </c>
      <c r="AA87" s="75">
        <f t="shared" si="20"/>
        <v>0</v>
      </c>
      <c r="AB87" s="148">
        <f t="shared" si="21"/>
        <v>0</v>
      </c>
      <c r="AC87" s="76">
        <f t="shared" si="22"/>
        <v>0</v>
      </c>
      <c r="AD87" s="75">
        <f t="shared" si="23"/>
        <v>0</v>
      </c>
      <c r="AE87" s="148">
        <f t="shared" si="24"/>
        <v>0</v>
      </c>
      <c r="AF87" s="81">
        <f t="shared" si="25"/>
        <v>0</v>
      </c>
      <c r="AG87" s="148">
        <f t="shared" si="26"/>
        <v>0</v>
      </c>
      <c r="AH87" s="148">
        <f t="shared" si="27"/>
        <v>0</v>
      </c>
      <c r="AI87" s="148">
        <f t="shared" si="28"/>
        <v>0</v>
      </c>
      <c r="AJ87" s="82">
        <f t="shared" si="29"/>
        <v>0</v>
      </c>
    </row>
    <row r="88" spans="1:36">
      <c r="A88" t="s">
        <v>167</v>
      </c>
      <c r="B88" t="s">
        <v>231</v>
      </c>
      <c r="C88" t="s">
        <v>168</v>
      </c>
      <c r="D88" s="127"/>
      <c r="E88" s="127"/>
      <c r="F88" s="127"/>
      <c r="G88" s="127"/>
      <c r="H88" s="127"/>
      <c r="I88" s="127"/>
      <c r="J88" s="127"/>
      <c r="K88" s="127"/>
      <c r="Z88" s="106"/>
      <c r="AA88" s="75"/>
      <c r="AB88" s="148"/>
      <c r="AC88" s="76"/>
      <c r="AD88" s="75"/>
      <c r="AE88" s="148"/>
      <c r="AF88" s="81"/>
      <c r="AG88" s="148"/>
      <c r="AH88" s="148"/>
      <c r="AI88" s="148"/>
      <c r="AJ88" s="82"/>
    </row>
    <row r="89" spans="1:36">
      <c r="A89" t="s">
        <v>475</v>
      </c>
      <c r="B89" t="s">
        <v>211</v>
      </c>
      <c r="C89" t="s">
        <v>476</v>
      </c>
      <c r="D89" s="127"/>
      <c r="E89" s="127"/>
      <c r="F89" s="127"/>
      <c r="G89" s="127"/>
      <c r="H89" s="127"/>
      <c r="I89" s="127"/>
      <c r="J89" s="127"/>
      <c r="K89" s="127"/>
      <c r="Z89" s="72" t="s">
        <v>460</v>
      </c>
      <c r="AA89" s="77" t="e">
        <f>SUM(AA4:AA83)</f>
        <v>#REF!</v>
      </c>
      <c r="AB89" s="78" t="e">
        <f>SUM(AB4:AB83)</f>
        <v>#REF!</v>
      </c>
      <c r="AC89" s="79"/>
      <c r="AD89" s="77" t="e">
        <f>SUM(AD4:AD83)</f>
        <v>#REF!</v>
      </c>
      <c r="AE89" s="78" t="e">
        <f>SUM(AE4:AE83)</f>
        <v>#REF!</v>
      </c>
      <c r="AF89" s="85"/>
      <c r="AG89" s="86"/>
      <c r="AH89" s="86"/>
      <c r="AI89" s="86"/>
      <c r="AJ89" s="87"/>
    </row>
    <row r="90" spans="1:36">
      <c r="A90" t="s">
        <v>169</v>
      </c>
      <c r="B90" t="s">
        <v>718</v>
      </c>
      <c r="C90" t="s">
        <v>38</v>
      </c>
      <c r="D90" s="127"/>
      <c r="E90" s="127"/>
      <c r="F90" s="127"/>
      <c r="G90" s="127"/>
      <c r="H90" s="127"/>
      <c r="I90" s="127"/>
      <c r="J90" s="127"/>
      <c r="K90" s="127"/>
      <c r="Z90" s="19"/>
      <c r="AA90" s="128"/>
      <c r="AB90" s="128"/>
      <c r="AC90" s="81"/>
      <c r="AD90" s="128"/>
      <c r="AE90" s="128"/>
      <c r="AF90" s="81"/>
      <c r="AG90" s="19"/>
      <c r="AH90" s="19"/>
      <c r="AI90" s="19"/>
      <c r="AJ90" s="19"/>
    </row>
    <row r="91" spans="1:36">
      <c r="A91" t="s">
        <v>458</v>
      </c>
      <c r="B91" t="s">
        <v>111</v>
      </c>
      <c r="C91" t="s">
        <v>459</v>
      </c>
      <c r="D91" s="127"/>
      <c r="E91" s="127"/>
      <c r="F91" s="127"/>
      <c r="G91" s="127"/>
      <c r="H91" s="127"/>
      <c r="I91" s="127"/>
      <c r="J91" s="127"/>
      <c r="K91" s="127"/>
      <c r="Z91" s="19"/>
      <c r="AA91" s="128"/>
      <c r="AB91" s="128"/>
      <c r="AC91" s="81"/>
      <c r="AD91" s="128"/>
      <c r="AE91" s="128"/>
      <c r="AF91" s="81"/>
      <c r="AG91" s="19"/>
      <c r="AH91" s="19"/>
      <c r="AI91" s="19"/>
      <c r="AJ91" s="19"/>
    </row>
    <row r="92" spans="1:36">
      <c r="A92" t="s">
        <v>356</v>
      </c>
      <c r="B92" t="s">
        <v>566</v>
      </c>
      <c r="C92" t="s">
        <v>357</v>
      </c>
      <c r="D92" s="127"/>
      <c r="E92" s="127"/>
      <c r="F92" s="127"/>
      <c r="G92" s="127"/>
      <c r="H92" s="127"/>
      <c r="I92" s="127"/>
      <c r="J92" s="127"/>
      <c r="K92" s="127"/>
      <c r="Z92" s="19"/>
      <c r="AA92" s="128"/>
      <c r="AB92" s="128"/>
      <c r="AC92" s="81"/>
      <c r="AD92" s="128"/>
      <c r="AE92" s="128"/>
      <c r="AF92" s="81"/>
      <c r="AG92" s="19"/>
      <c r="AH92" s="19"/>
      <c r="AI92" s="19"/>
      <c r="AJ92" s="19"/>
    </row>
    <row r="93" spans="1:36">
      <c r="A93" t="s">
        <v>360</v>
      </c>
      <c r="B93" t="s">
        <v>25</v>
      </c>
      <c r="C93" t="s">
        <v>361</v>
      </c>
      <c r="D93" s="127"/>
      <c r="E93" s="127"/>
      <c r="F93" s="127"/>
      <c r="G93" s="127"/>
      <c r="H93" s="127"/>
      <c r="I93" s="127"/>
      <c r="J93" s="127"/>
      <c r="K93" s="127"/>
      <c r="Z93" s="19"/>
      <c r="AA93" s="128"/>
      <c r="AB93" s="128"/>
      <c r="AC93" s="81"/>
      <c r="AD93" s="128"/>
      <c r="AE93" s="128"/>
      <c r="AF93" s="81"/>
      <c r="AG93" s="19"/>
      <c r="AH93" s="19"/>
      <c r="AI93" s="19"/>
      <c r="AJ93" s="19"/>
    </row>
    <row r="94" spans="1:36">
      <c r="A94" t="s">
        <v>358</v>
      </c>
      <c r="B94" t="s">
        <v>218</v>
      </c>
      <c r="C94" t="s">
        <v>359</v>
      </c>
      <c r="D94" s="127"/>
      <c r="E94" s="127"/>
      <c r="F94" s="127"/>
      <c r="G94" s="127"/>
      <c r="H94" s="127"/>
      <c r="I94" s="127"/>
      <c r="J94" s="127"/>
      <c r="K94" s="127"/>
    </row>
    <row r="95" spans="1:36">
      <c r="A95" t="s">
        <v>163</v>
      </c>
      <c r="B95" t="s">
        <v>453</v>
      </c>
      <c r="C95" t="s">
        <v>164</v>
      </c>
      <c r="D95" s="127"/>
      <c r="E95" s="127"/>
      <c r="F95" s="127"/>
      <c r="G95" s="127"/>
      <c r="H95" s="127"/>
      <c r="I95" s="127"/>
      <c r="J95" s="127"/>
      <c r="K95" s="127"/>
    </row>
    <row r="96" spans="1:36">
      <c r="A96" t="s">
        <v>175</v>
      </c>
      <c r="B96" t="s">
        <v>207</v>
      </c>
      <c r="C96" t="s">
        <v>514</v>
      </c>
      <c r="D96" s="127"/>
      <c r="E96" s="127"/>
      <c r="F96" s="127"/>
      <c r="G96" s="127"/>
      <c r="H96" s="127"/>
      <c r="I96" s="127"/>
      <c r="J96" s="127"/>
      <c r="K96" s="127"/>
    </row>
    <row r="97" spans="1:13">
      <c r="A97" t="s">
        <v>161</v>
      </c>
      <c r="B97" t="s">
        <v>20</v>
      </c>
      <c r="C97" t="s">
        <v>162</v>
      </c>
      <c r="D97" s="127"/>
      <c r="E97" s="127"/>
      <c r="F97" s="127"/>
      <c r="G97" s="127"/>
      <c r="H97" s="127"/>
      <c r="I97" s="127"/>
      <c r="J97" s="127"/>
      <c r="K97" s="127"/>
    </row>
    <row r="98" spans="1:13">
      <c r="A98" t="s">
        <v>160</v>
      </c>
      <c r="B98" s="156" t="s">
        <v>831</v>
      </c>
      <c r="C98" t="s">
        <v>455</v>
      </c>
      <c r="D98" s="127"/>
      <c r="E98" s="127"/>
      <c r="F98" s="127"/>
      <c r="G98" s="127"/>
      <c r="H98" s="127"/>
      <c r="I98" s="127"/>
      <c r="J98" s="127"/>
      <c r="K98" s="127"/>
    </row>
    <row r="99" spans="1:13">
      <c r="A99" t="s">
        <v>177</v>
      </c>
      <c r="B99" t="s">
        <v>181</v>
      </c>
      <c r="C99" t="s">
        <v>155</v>
      </c>
      <c r="D99" s="127"/>
      <c r="E99" s="127"/>
      <c r="F99" s="127"/>
      <c r="G99" s="127"/>
      <c r="H99" s="127"/>
      <c r="I99" s="127"/>
      <c r="J99" s="127"/>
      <c r="K99" s="127"/>
    </row>
    <row r="100" spans="1:13">
      <c r="A100" t="s">
        <v>165</v>
      </c>
      <c r="B100" t="s">
        <v>345</v>
      </c>
      <c r="C100" t="s">
        <v>306</v>
      </c>
      <c r="D100" s="127"/>
      <c r="E100" s="127"/>
      <c r="F100" s="127"/>
      <c r="G100" s="127"/>
      <c r="H100" s="127"/>
      <c r="I100" s="127"/>
      <c r="J100" s="127"/>
      <c r="K100" s="127"/>
    </row>
    <row r="101" spans="1:13">
      <c r="A101" t="s">
        <v>469</v>
      </c>
      <c r="B101" t="s">
        <v>81</v>
      </c>
      <c r="C101" t="s">
        <v>33</v>
      </c>
      <c r="D101" s="127"/>
      <c r="E101" s="127"/>
      <c r="F101" s="127"/>
      <c r="G101" s="127"/>
      <c r="H101" s="127"/>
      <c r="I101" s="127"/>
      <c r="J101" s="127"/>
      <c r="K101" s="127"/>
    </row>
    <row r="102" spans="1:13">
      <c r="A102" t="s">
        <v>366</v>
      </c>
      <c r="B102" t="s">
        <v>153</v>
      </c>
      <c r="C102" t="s">
        <v>273</v>
      </c>
      <c r="D102" s="127"/>
      <c r="E102" s="127"/>
      <c r="F102" s="127"/>
      <c r="G102" s="127"/>
      <c r="H102" s="127"/>
      <c r="I102" s="127"/>
      <c r="J102" s="127"/>
      <c r="K102" s="127"/>
    </row>
    <row r="103" spans="1:13">
      <c r="A103" t="s">
        <v>456</v>
      </c>
      <c r="B103" s="156" t="s">
        <v>823</v>
      </c>
      <c r="C103" s="156" t="s">
        <v>1372</v>
      </c>
      <c r="D103" s="127"/>
      <c r="E103" s="127"/>
      <c r="F103" s="127"/>
      <c r="G103" s="127"/>
      <c r="H103" s="127"/>
      <c r="I103" s="127"/>
      <c r="J103" s="127"/>
      <c r="K103" s="127"/>
    </row>
    <row r="104" spans="1:13">
      <c r="A104" t="s">
        <v>173</v>
      </c>
      <c r="B104" t="s">
        <v>116</v>
      </c>
      <c r="C104" t="s">
        <v>174</v>
      </c>
      <c r="D104" s="127"/>
      <c r="E104" s="127"/>
      <c r="F104" s="127"/>
      <c r="G104" s="127"/>
      <c r="H104" s="127"/>
      <c r="I104" s="127"/>
      <c r="J104" s="127"/>
      <c r="K104" s="127"/>
    </row>
    <row r="105" spans="1:13">
      <c r="A105" t="s">
        <v>515</v>
      </c>
      <c r="B105" t="s">
        <v>548</v>
      </c>
      <c r="C105" t="s">
        <v>159</v>
      </c>
      <c r="D105" s="127"/>
      <c r="E105" s="127"/>
      <c r="F105" s="127"/>
      <c r="G105" s="127"/>
      <c r="H105" s="127"/>
      <c r="I105" s="127"/>
      <c r="J105" s="127"/>
      <c r="K105" s="127"/>
    </row>
    <row r="106" spans="1:13">
      <c r="A106" t="s">
        <v>34</v>
      </c>
      <c r="B106" s="156" t="s">
        <v>830</v>
      </c>
      <c r="C106" s="156" t="s">
        <v>904</v>
      </c>
      <c r="D106" s="127"/>
      <c r="E106" s="127"/>
      <c r="F106" s="127"/>
      <c r="G106" s="127"/>
      <c r="H106" s="127"/>
      <c r="I106" s="127"/>
      <c r="J106" s="127"/>
      <c r="K106" s="127"/>
    </row>
    <row r="107" spans="1:13">
      <c r="A107" t="s">
        <v>364</v>
      </c>
      <c r="B107" t="s">
        <v>146</v>
      </c>
      <c r="C107" t="s">
        <v>818</v>
      </c>
      <c r="D107" s="127"/>
      <c r="E107" s="127"/>
      <c r="F107" s="127"/>
      <c r="G107" s="127"/>
      <c r="H107" s="127"/>
      <c r="I107" s="127"/>
      <c r="J107" s="127"/>
      <c r="K107" s="127"/>
      <c r="M107"/>
    </row>
    <row r="108" spans="1:13">
      <c r="A108" t="s">
        <v>362</v>
      </c>
      <c r="B108" t="s">
        <v>8</v>
      </c>
      <c r="C108" t="s">
        <v>525</v>
      </c>
      <c r="D108" s="127"/>
      <c r="E108" s="127"/>
      <c r="F108" s="127"/>
      <c r="G108" s="127"/>
      <c r="H108" s="127"/>
      <c r="I108" s="127"/>
      <c r="J108" s="127"/>
      <c r="K108" s="127"/>
      <c r="M108"/>
    </row>
    <row r="109" spans="1:13">
      <c r="A109" t="s">
        <v>479</v>
      </c>
      <c r="B109" t="s">
        <v>636</v>
      </c>
      <c r="C109" t="s">
        <v>480</v>
      </c>
      <c r="D109" s="127"/>
      <c r="E109" s="127"/>
      <c r="F109" s="127"/>
      <c r="G109" s="127"/>
      <c r="H109" s="127"/>
      <c r="I109" s="127"/>
      <c r="J109" s="127"/>
      <c r="K109" s="127"/>
      <c r="M109"/>
    </row>
    <row r="110" spans="1:13">
      <c r="D110" s="517" t="s">
        <v>497</v>
      </c>
      <c r="E110" s="517"/>
      <c r="F110" s="517" t="s">
        <v>496</v>
      </c>
      <c r="G110" s="517"/>
      <c r="H110" s="517"/>
      <c r="I110" s="517"/>
      <c r="J110" s="517"/>
      <c r="K110" s="517"/>
    </row>
    <row r="111" spans="1:13">
      <c r="D111" s="127" t="s">
        <v>353</v>
      </c>
      <c r="E111" s="127" t="s">
        <v>354</v>
      </c>
      <c r="F111" s="127" t="s">
        <v>353</v>
      </c>
      <c r="G111" s="127" t="s">
        <v>354</v>
      </c>
      <c r="H111" s="127" t="s">
        <v>495</v>
      </c>
      <c r="I111" s="127" t="s">
        <v>492</v>
      </c>
      <c r="J111" s="127" t="s">
        <v>493</v>
      </c>
      <c r="K111" s="127" t="s">
        <v>498</v>
      </c>
    </row>
    <row r="112" spans="1:13">
      <c r="A112" s="517">
        <v>2013</v>
      </c>
      <c r="B112" s="517"/>
      <c r="C112" s="517"/>
      <c r="D112" s="517"/>
      <c r="E112" s="517"/>
      <c r="F112" s="127"/>
      <c r="G112" s="127"/>
      <c r="H112" s="127"/>
      <c r="I112" s="127"/>
      <c r="J112" s="127"/>
      <c r="K112" s="127"/>
      <c r="L112" s="140" t="s">
        <v>824</v>
      </c>
      <c r="M112" s="141" t="s">
        <v>825</v>
      </c>
    </row>
    <row r="113" spans="1:13">
      <c r="A113" t="s">
        <v>171</v>
      </c>
      <c r="C113" t="s">
        <v>172</v>
      </c>
      <c r="D113" s="127">
        <v>45</v>
      </c>
      <c r="E113" s="127">
        <v>117</v>
      </c>
      <c r="F113" s="127"/>
      <c r="G113" s="127"/>
      <c r="H113" s="127"/>
      <c r="I113" s="127"/>
      <c r="J113" s="127"/>
      <c r="K113" s="127"/>
      <c r="L113" s="139">
        <v>48272000</v>
      </c>
      <c r="M113" s="70">
        <f>D113/(L113/1000000)</f>
        <v>0.93221743453762018</v>
      </c>
    </row>
    <row r="114" spans="1:13">
      <c r="A114" t="s">
        <v>477</v>
      </c>
      <c r="B114" t="s">
        <v>510</v>
      </c>
      <c r="C114" t="s">
        <v>478</v>
      </c>
      <c r="D114" s="127">
        <v>88</v>
      </c>
      <c r="E114" s="127">
        <v>74</v>
      </c>
      <c r="F114" s="127">
        <v>3</v>
      </c>
      <c r="G114" s="127">
        <v>4</v>
      </c>
      <c r="H114" s="127">
        <v>1</v>
      </c>
      <c r="I114" s="127"/>
      <c r="J114" s="127"/>
      <c r="K114" s="127"/>
      <c r="L114" s="139">
        <v>53839000</v>
      </c>
      <c r="M114" s="70">
        <f t="shared" ref="M114:M136" si="32">D114/(L114/1000000)</f>
        <v>1.6345028696669701</v>
      </c>
    </row>
    <row r="115" spans="1:13">
      <c r="A115" t="s">
        <v>167</v>
      </c>
      <c r="B115" t="s">
        <v>231</v>
      </c>
      <c r="C115" t="s">
        <v>168</v>
      </c>
      <c r="D115" s="127">
        <v>92</v>
      </c>
      <c r="E115" s="127">
        <v>70</v>
      </c>
      <c r="F115" s="127">
        <v>2</v>
      </c>
      <c r="G115" s="127">
        <v>4</v>
      </c>
      <c r="H115" s="127">
        <v>1</v>
      </c>
      <c r="I115" s="127"/>
      <c r="J115" s="127"/>
      <c r="K115" s="127"/>
      <c r="L115" s="139">
        <v>59720000</v>
      </c>
      <c r="M115" s="70">
        <f t="shared" si="32"/>
        <v>1.5405224380442064</v>
      </c>
    </row>
    <row r="116" spans="1:13">
      <c r="A116" t="s">
        <v>475</v>
      </c>
      <c r="B116" t="s">
        <v>211</v>
      </c>
      <c r="C116" t="s">
        <v>476</v>
      </c>
      <c r="D116" s="127">
        <v>86</v>
      </c>
      <c r="E116" s="127">
        <v>76</v>
      </c>
      <c r="F116" s="127"/>
      <c r="G116" s="127"/>
      <c r="H116" s="127"/>
      <c r="I116" s="127"/>
      <c r="J116" s="127"/>
      <c r="K116" s="127"/>
      <c r="L116" s="139">
        <v>32673043</v>
      </c>
      <c r="M116" s="70">
        <f t="shared" si="32"/>
        <v>2.6321392837514401</v>
      </c>
    </row>
    <row r="117" spans="1:13">
      <c r="A117" t="s">
        <v>169</v>
      </c>
      <c r="B117" t="s">
        <v>718</v>
      </c>
      <c r="C117" t="s">
        <v>38</v>
      </c>
      <c r="D117" s="127">
        <v>66</v>
      </c>
      <c r="E117" s="127">
        <v>96</v>
      </c>
      <c r="F117" s="127"/>
      <c r="G117" s="127"/>
      <c r="H117" s="127"/>
      <c r="I117" s="127"/>
      <c r="J117" s="127"/>
      <c r="K117" s="127"/>
      <c r="L117" s="139">
        <v>33101553</v>
      </c>
      <c r="M117" s="70">
        <f t="shared" si="32"/>
        <v>1.9938641549536964</v>
      </c>
    </row>
    <row r="118" spans="1:13">
      <c r="A118" t="s">
        <v>458</v>
      </c>
      <c r="B118" t="s">
        <v>111</v>
      </c>
      <c r="C118" t="s">
        <v>459</v>
      </c>
      <c r="D118" s="127">
        <v>98</v>
      </c>
      <c r="E118" s="127">
        <v>64</v>
      </c>
      <c r="F118" s="127">
        <v>12</v>
      </c>
      <c r="G118" s="127">
        <v>5</v>
      </c>
      <c r="H118" s="127">
        <v>1</v>
      </c>
      <c r="I118" s="127">
        <v>1</v>
      </c>
      <c r="J118" s="127">
        <v>1</v>
      </c>
      <c r="K118" s="127">
        <v>1</v>
      </c>
      <c r="L118" s="139">
        <v>55881500</v>
      </c>
      <c r="M118" s="70">
        <f t="shared" si="32"/>
        <v>1.75371097769387</v>
      </c>
    </row>
    <row r="119" spans="1:13">
      <c r="A119" t="s">
        <v>356</v>
      </c>
      <c r="B119" t="s">
        <v>566</v>
      </c>
      <c r="C119" t="s">
        <v>357</v>
      </c>
      <c r="D119" s="127">
        <v>65</v>
      </c>
      <c r="E119" s="127">
        <v>97</v>
      </c>
      <c r="F119" s="127"/>
      <c r="G119" s="127"/>
      <c r="H119" s="127"/>
      <c r="I119" s="127"/>
      <c r="J119" s="127"/>
      <c r="K119" s="127"/>
      <c r="L119" s="139">
        <v>33339800</v>
      </c>
      <c r="M119" s="70">
        <f t="shared" si="32"/>
        <v>1.9496217733759653</v>
      </c>
    </row>
    <row r="120" spans="1:13">
      <c r="A120" t="s">
        <v>360</v>
      </c>
      <c r="B120" t="s">
        <v>25</v>
      </c>
      <c r="C120" t="s">
        <v>361</v>
      </c>
      <c r="D120" s="127">
        <v>94</v>
      </c>
      <c r="E120" s="127">
        <v>68</v>
      </c>
      <c r="F120" s="127">
        <v>7</v>
      </c>
      <c r="G120" s="127">
        <v>7</v>
      </c>
      <c r="H120" s="127">
        <v>1</v>
      </c>
      <c r="I120" s="127"/>
      <c r="J120" s="127"/>
      <c r="K120" s="127"/>
      <c r="L120" s="139">
        <v>52881000</v>
      </c>
      <c r="M120" s="70">
        <f t="shared" si="32"/>
        <v>1.7775760670183998</v>
      </c>
    </row>
    <row r="121" spans="1:13">
      <c r="A121" t="s">
        <v>358</v>
      </c>
      <c r="B121" t="s">
        <v>218</v>
      </c>
      <c r="C121" t="s">
        <v>359</v>
      </c>
      <c r="D121" s="127">
        <v>91</v>
      </c>
      <c r="E121" s="127">
        <v>71</v>
      </c>
      <c r="F121" s="127">
        <v>10</v>
      </c>
      <c r="G121" s="127">
        <v>9</v>
      </c>
      <c r="H121" s="127">
        <v>1</v>
      </c>
      <c r="I121" s="127">
        <v>1</v>
      </c>
      <c r="J121" s="127"/>
      <c r="K121" s="127"/>
      <c r="L121" s="139">
        <v>45533877</v>
      </c>
      <c r="M121" s="70">
        <f t="shared" si="32"/>
        <v>1.9985120089817963</v>
      </c>
    </row>
    <row r="122" spans="1:13">
      <c r="A122" t="s">
        <v>163</v>
      </c>
      <c r="B122" t="s">
        <v>453</v>
      </c>
      <c r="C122" t="s">
        <v>164</v>
      </c>
      <c r="D122" s="127">
        <v>109</v>
      </c>
      <c r="E122" s="127">
        <v>53</v>
      </c>
      <c r="F122" s="127">
        <v>3</v>
      </c>
      <c r="G122" s="127">
        <v>4</v>
      </c>
      <c r="H122" s="127">
        <v>1</v>
      </c>
      <c r="I122" s="127"/>
      <c r="J122" s="127"/>
      <c r="K122" s="127"/>
      <c r="L122" s="139">
        <v>37858400</v>
      </c>
      <c r="M122" s="70">
        <f t="shared" si="32"/>
        <v>2.8791496735202755</v>
      </c>
    </row>
    <row r="123" spans="1:13">
      <c r="A123" t="s">
        <v>175</v>
      </c>
      <c r="B123" t="s">
        <v>207</v>
      </c>
      <c r="C123" t="s">
        <v>514</v>
      </c>
      <c r="D123" s="127">
        <v>64</v>
      </c>
      <c r="E123" s="127">
        <v>98</v>
      </c>
      <c r="F123" s="127"/>
      <c r="G123" s="127"/>
      <c r="H123" s="127"/>
      <c r="I123" s="127"/>
      <c r="J123" s="127"/>
      <c r="K123" s="127"/>
      <c r="L123" s="139">
        <v>35271000</v>
      </c>
      <c r="M123" s="70">
        <f t="shared" si="32"/>
        <v>1.8145218451419012</v>
      </c>
    </row>
    <row r="124" spans="1:13">
      <c r="A124" t="s">
        <v>161</v>
      </c>
      <c r="B124" t="s">
        <v>20</v>
      </c>
      <c r="C124" t="s">
        <v>162</v>
      </c>
      <c r="D124" s="127">
        <v>74</v>
      </c>
      <c r="E124" s="127">
        <v>88</v>
      </c>
      <c r="F124" s="127"/>
      <c r="G124" s="127"/>
      <c r="H124" s="127"/>
      <c r="I124" s="127"/>
      <c r="J124" s="127"/>
      <c r="K124" s="127"/>
      <c r="L124" s="139">
        <v>48204250</v>
      </c>
      <c r="M124" s="70">
        <f t="shared" si="32"/>
        <v>1.5351343501869648</v>
      </c>
    </row>
    <row r="125" spans="1:13">
      <c r="A125" t="s">
        <v>160</v>
      </c>
      <c r="B125" t="s">
        <v>327</v>
      </c>
      <c r="C125" t="s">
        <v>455</v>
      </c>
      <c r="D125" s="127">
        <v>66</v>
      </c>
      <c r="E125" s="127">
        <v>96</v>
      </c>
      <c r="F125" s="127"/>
      <c r="G125" s="127"/>
      <c r="H125" s="127"/>
      <c r="I125" s="127"/>
      <c r="J125" s="127"/>
      <c r="K125" s="127"/>
      <c r="L125" s="139">
        <v>43500000</v>
      </c>
      <c r="M125" s="70">
        <f t="shared" si="32"/>
        <v>1.5172413793103448</v>
      </c>
    </row>
    <row r="126" spans="1:13">
      <c r="A126" t="s">
        <v>177</v>
      </c>
      <c r="B126" t="s">
        <v>181</v>
      </c>
      <c r="C126" t="s">
        <v>155</v>
      </c>
      <c r="D126" s="127">
        <v>48</v>
      </c>
      <c r="E126" s="127">
        <v>114</v>
      </c>
      <c r="F126" s="127"/>
      <c r="G126" s="127"/>
      <c r="H126" s="127"/>
      <c r="I126" s="127"/>
      <c r="J126" s="127"/>
      <c r="K126" s="127"/>
      <c r="L126" s="139">
        <v>47375000</v>
      </c>
      <c r="M126" s="70">
        <f t="shared" si="32"/>
        <v>1.0131926121372032</v>
      </c>
    </row>
    <row r="127" spans="1:13">
      <c r="A127" t="s">
        <v>165</v>
      </c>
      <c r="B127" t="s">
        <v>345</v>
      </c>
      <c r="C127" t="s">
        <v>306</v>
      </c>
      <c r="D127" s="127">
        <v>78</v>
      </c>
      <c r="E127" s="127">
        <v>84</v>
      </c>
      <c r="F127" s="127"/>
      <c r="G127" s="127"/>
      <c r="H127" s="127"/>
      <c r="I127" s="127"/>
      <c r="J127" s="127"/>
      <c r="K127" s="127"/>
      <c r="L127" s="139">
        <v>43438000</v>
      </c>
      <c r="M127" s="70">
        <f t="shared" si="32"/>
        <v>1.795662783737741</v>
      </c>
    </row>
    <row r="128" spans="1:13">
      <c r="A128" t="s">
        <v>469</v>
      </c>
      <c r="B128" t="s">
        <v>81</v>
      </c>
      <c r="C128" t="s">
        <v>33</v>
      </c>
      <c r="D128" s="127">
        <v>79</v>
      </c>
      <c r="E128" s="127">
        <v>83</v>
      </c>
      <c r="F128" s="127">
        <v>4</v>
      </c>
      <c r="G128" s="127">
        <v>6</v>
      </c>
      <c r="H128" s="127">
        <v>1</v>
      </c>
      <c r="I128" s="127"/>
      <c r="J128" s="127"/>
      <c r="K128" s="127"/>
      <c r="L128" s="139">
        <v>60637000</v>
      </c>
      <c r="M128" s="70">
        <f t="shared" si="32"/>
        <v>1.3028349027821298</v>
      </c>
    </row>
    <row r="129" spans="1:13">
      <c r="A129" t="s">
        <v>366</v>
      </c>
      <c r="B129" t="s">
        <v>153</v>
      </c>
      <c r="C129" t="s">
        <v>273</v>
      </c>
      <c r="D129" s="127">
        <v>123</v>
      </c>
      <c r="E129" s="127">
        <v>39</v>
      </c>
      <c r="F129" s="127">
        <v>2</v>
      </c>
      <c r="G129" s="127">
        <v>4</v>
      </c>
      <c r="H129" s="127">
        <v>1</v>
      </c>
      <c r="I129" s="127"/>
      <c r="J129" s="127"/>
      <c r="K129" s="127"/>
      <c r="L129" s="139">
        <v>50331851</v>
      </c>
      <c r="M129" s="70">
        <f t="shared" si="32"/>
        <v>2.4437805794187861</v>
      </c>
    </row>
    <row r="130" spans="1:13">
      <c r="A130" t="s">
        <v>456</v>
      </c>
      <c r="B130" t="s">
        <v>643</v>
      </c>
      <c r="C130" s="101" t="s">
        <v>721</v>
      </c>
      <c r="D130" s="127">
        <v>63</v>
      </c>
      <c r="E130" s="127">
        <v>99</v>
      </c>
      <c r="F130" s="127"/>
      <c r="G130" s="127"/>
      <c r="H130" s="127"/>
      <c r="I130" s="127"/>
      <c r="J130" s="127"/>
      <c r="K130" s="127"/>
      <c r="L130" s="139">
        <v>37884000</v>
      </c>
      <c r="M130" s="70">
        <f t="shared" si="32"/>
        <v>1.662971175166297</v>
      </c>
    </row>
    <row r="131" spans="1:13">
      <c r="A131" t="s">
        <v>173</v>
      </c>
      <c r="B131" t="s">
        <v>116</v>
      </c>
      <c r="C131" t="s">
        <v>174</v>
      </c>
      <c r="D131" s="127">
        <v>99</v>
      </c>
      <c r="E131" s="127">
        <v>63</v>
      </c>
      <c r="F131" s="127">
        <v>12</v>
      </c>
      <c r="G131" s="127">
        <v>10</v>
      </c>
      <c r="H131" s="127">
        <v>1</v>
      </c>
      <c r="I131" s="127">
        <v>1</v>
      </c>
      <c r="J131" s="127">
        <v>1</v>
      </c>
      <c r="K131" s="127"/>
      <c r="L131" s="139">
        <v>29978231</v>
      </c>
      <c r="M131" s="70">
        <f t="shared" si="32"/>
        <v>3.3023963288560956</v>
      </c>
    </row>
    <row r="132" spans="1:13">
      <c r="A132" t="s">
        <v>515</v>
      </c>
      <c r="B132" t="s">
        <v>548</v>
      </c>
      <c r="C132" t="s">
        <v>159</v>
      </c>
      <c r="D132" s="127">
        <v>63</v>
      </c>
      <c r="E132" s="127">
        <v>99</v>
      </c>
      <c r="F132" s="127"/>
      <c r="G132" s="127"/>
      <c r="H132" s="127"/>
      <c r="I132" s="127"/>
      <c r="J132" s="127"/>
      <c r="K132" s="127"/>
      <c r="L132" s="139">
        <v>32828114</v>
      </c>
      <c r="M132" s="70">
        <f t="shared" si="32"/>
        <v>1.9190867924974306</v>
      </c>
    </row>
    <row r="133" spans="1:13">
      <c r="A133" t="s">
        <v>34</v>
      </c>
      <c r="B133" s="101" t="s">
        <v>722</v>
      </c>
      <c r="C133" t="s">
        <v>404</v>
      </c>
      <c r="D133" s="127">
        <v>60</v>
      </c>
      <c r="E133" s="127">
        <v>102</v>
      </c>
      <c r="F133" s="127"/>
      <c r="G133" s="127"/>
      <c r="H133" s="127"/>
      <c r="I133" s="127"/>
      <c r="J133" s="127"/>
      <c r="K133" s="127"/>
      <c r="L133" s="139">
        <v>42614375</v>
      </c>
      <c r="M133" s="70">
        <f t="shared" si="32"/>
        <v>1.4079755950896851</v>
      </c>
    </row>
    <row r="134" spans="1:13">
      <c r="A134" t="s">
        <v>364</v>
      </c>
      <c r="B134" t="s">
        <v>146</v>
      </c>
      <c r="C134" t="s">
        <v>818</v>
      </c>
      <c r="D134" s="127">
        <v>90</v>
      </c>
      <c r="E134" s="127">
        <v>72</v>
      </c>
      <c r="F134" s="127">
        <v>1</v>
      </c>
      <c r="G134" s="127">
        <v>4</v>
      </c>
      <c r="H134" s="127">
        <v>1</v>
      </c>
      <c r="I134" s="127"/>
      <c r="J134" s="127"/>
      <c r="K134" s="127"/>
      <c r="L134" s="139">
        <v>56400000</v>
      </c>
      <c r="M134" s="70">
        <f t="shared" si="32"/>
        <v>1.5957446808510638</v>
      </c>
    </row>
    <row r="135" spans="1:13">
      <c r="A135" t="s">
        <v>362</v>
      </c>
      <c r="B135" t="s">
        <v>8</v>
      </c>
      <c r="C135" t="s">
        <v>525</v>
      </c>
      <c r="D135" s="127">
        <v>99</v>
      </c>
      <c r="E135" s="127">
        <v>63</v>
      </c>
      <c r="F135" s="127">
        <v>2</v>
      </c>
      <c r="G135" s="127">
        <v>4</v>
      </c>
      <c r="H135" s="127">
        <v>1</v>
      </c>
      <c r="I135" s="127"/>
      <c r="J135" s="127"/>
      <c r="K135" s="127"/>
      <c r="L135" s="139">
        <v>43589000</v>
      </c>
      <c r="M135" s="70">
        <f t="shared" si="32"/>
        <v>2.2712152148477829</v>
      </c>
    </row>
    <row r="136" spans="1:13">
      <c r="A136" t="s">
        <v>479</v>
      </c>
      <c r="B136" t="s">
        <v>636</v>
      </c>
      <c r="C136" t="s">
        <v>480</v>
      </c>
      <c r="D136" s="127">
        <v>104</v>
      </c>
      <c r="E136" s="127">
        <v>58</v>
      </c>
      <c r="F136" s="127">
        <v>7</v>
      </c>
      <c r="G136" s="127">
        <v>4</v>
      </c>
      <c r="H136" s="127">
        <v>1</v>
      </c>
      <c r="I136" s="127">
        <v>1</v>
      </c>
      <c r="J136" s="127"/>
      <c r="K136" s="127"/>
      <c r="L136" s="139">
        <v>46103381</v>
      </c>
      <c r="M136" s="70">
        <f t="shared" si="32"/>
        <v>2.2557998512083093</v>
      </c>
    </row>
    <row r="137" spans="1:13">
      <c r="D137" s="517" t="s">
        <v>497</v>
      </c>
      <c r="E137" s="517"/>
      <c r="F137" s="517" t="s">
        <v>496</v>
      </c>
      <c r="G137" s="517"/>
      <c r="H137" s="517"/>
      <c r="I137" s="517"/>
      <c r="J137" s="517"/>
      <c r="K137" s="517"/>
      <c r="M137"/>
    </row>
    <row r="138" spans="1:13">
      <c r="D138" s="127" t="s">
        <v>353</v>
      </c>
      <c r="E138" s="127" t="s">
        <v>354</v>
      </c>
      <c r="F138" s="127" t="s">
        <v>353</v>
      </c>
      <c r="G138" s="127" t="s">
        <v>354</v>
      </c>
      <c r="H138" s="127" t="s">
        <v>495</v>
      </c>
      <c r="I138" s="127" t="s">
        <v>492</v>
      </c>
      <c r="J138" s="127" t="s">
        <v>493</v>
      </c>
      <c r="K138" s="127" t="s">
        <v>498</v>
      </c>
    </row>
    <row r="139" spans="1:13">
      <c r="A139" s="517">
        <v>2012</v>
      </c>
      <c r="B139" s="517"/>
      <c r="C139" s="517"/>
      <c r="D139" s="517"/>
      <c r="E139" s="517"/>
      <c r="F139" s="95"/>
      <c r="G139" s="95"/>
      <c r="H139" s="95"/>
      <c r="I139" s="95"/>
      <c r="J139" s="95"/>
      <c r="K139" s="95"/>
    </row>
    <row r="140" spans="1:13">
      <c r="A140" t="s">
        <v>171</v>
      </c>
      <c r="B140" t="s">
        <v>186</v>
      </c>
      <c r="C140" t="s">
        <v>172</v>
      </c>
      <c r="D140" s="104">
        <v>107</v>
      </c>
      <c r="E140" s="104">
        <v>55</v>
      </c>
      <c r="F140" s="104"/>
      <c r="G140" s="104">
        <v>4</v>
      </c>
      <c r="H140" s="104">
        <v>1</v>
      </c>
      <c r="I140" s="104">
        <v>1</v>
      </c>
      <c r="J140" s="104"/>
      <c r="K140" s="104"/>
    </row>
    <row r="141" spans="1:13">
      <c r="A141" t="s">
        <v>477</v>
      </c>
      <c r="B141" t="s">
        <v>510</v>
      </c>
      <c r="C141" t="s">
        <v>478</v>
      </c>
      <c r="D141" s="104">
        <v>72</v>
      </c>
      <c r="E141" s="104">
        <v>90</v>
      </c>
      <c r="F141" s="104"/>
      <c r="G141" s="104"/>
      <c r="H141" s="104"/>
      <c r="I141" s="104"/>
      <c r="J141" s="104"/>
      <c r="K141" s="104"/>
    </row>
    <row r="142" spans="1:13">
      <c r="A142" t="s">
        <v>167</v>
      </c>
      <c r="B142" t="s">
        <v>231</v>
      </c>
      <c r="C142" t="s">
        <v>168</v>
      </c>
      <c r="D142" s="104">
        <v>73</v>
      </c>
      <c r="E142" s="104">
        <v>89</v>
      </c>
      <c r="F142" s="104"/>
      <c r="G142" s="104"/>
      <c r="H142" s="104"/>
      <c r="I142" s="104"/>
      <c r="J142" s="104"/>
      <c r="K142" s="104"/>
    </row>
    <row r="143" spans="1:13">
      <c r="A143" t="s">
        <v>475</v>
      </c>
      <c r="B143" t="s">
        <v>211</v>
      </c>
      <c r="C143" t="s">
        <v>476</v>
      </c>
      <c r="D143" s="104">
        <v>105</v>
      </c>
      <c r="E143" s="104">
        <v>57</v>
      </c>
      <c r="F143" s="104">
        <v>9</v>
      </c>
      <c r="G143" s="104">
        <v>6</v>
      </c>
      <c r="H143" s="104">
        <v>1</v>
      </c>
      <c r="I143" s="104"/>
      <c r="J143" s="104"/>
      <c r="K143" s="104"/>
    </row>
    <row r="144" spans="1:13">
      <c r="A144" t="s">
        <v>169</v>
      </c>
      <c r="B144" t="s">
        <v>314</v>
      </c>
      <c r="C144" t="s">
        <v>38</v>
      </c>
      <c r="D144" s="104">
        <v>17</v>
      </c>
      <c r="E144" s="104">
        <v>10</v>
      </c>
      <c r="F144" s="104"/>
      <c r="G144" s="104"/>
      <c r="H144" s="104"/>
      <c r="I144" s="104"/>
      <c r="J144" s="104"/>
      <c r="K144" s="104"/>
    </row>
    <row r="145" spans="1:11">
      <c r="A145" t="s">
        <v>169</v>
      </c>
      <c r="B145" t="s">
        <v>718</v>
      </c>
      <c r="C145" t="s">
        <v>38</v>
      </c>
      <c r="D145" s="104">
        <v>70</v>
      </c>
      <c r="E145" s="104">
        <v>65</v>
      </c>
      <c r="F145" s="104">
        <v>4</v>
      </c>
      <c r="G145" s="104">
        <v>6</v>
      </c>
      <c r="H145" s="104">
        <v>1</v>
      </c>
      <c r="I145" s="104"/>
      <c r="J145" s="104"/>
      <c r="K145" s="104"/>
    </row>
    <row r="146" spans="1:11">
      <c r="A146" t="s">
        <v>458</v>
      </c>
      <c r="B146" t="s">
        <v>111</v>
      </c>
      <c r="C146" t="s">
        <v>459</v>
      </c>
      <c r="D146" s="104">
        <v>76</v>
      </c>
      <c r="E146" s="104">
        <v>86</v>
      </c>
      <c r="F146" s="104"/>
      <c r="G146" s="104"/>
      <c r="H146" s="104"/>
      <c r="I146" s="104"/>
      <c r="J146" s="104"/>
      <c r="K146" s="104"/>
    </row>
    <row r="147" spans="1:11">
      <c r="A147" t="s">
        <v>356</v>
      </c>
      <c r="B147" t="s">
        <v>566</v>
      </c>
      <c r="C147" t="s">
        <v>357</v>
      </c>
      <c r="D147" s="104">
        <v>40</v>
      </c>
      <c r="E147" s="104">
        <v>122</v>
      </c>
      <c r="F147" s="104"/>
      <c r="G147" s="104"/>
      <c r="H147" s="104"/>
      <c r="I147" s="104"/>
      <c r="J147" s="104"/>
      <c r="K147" s="104"/>
    </row>
    <row r="148" spans="1:11">
      <c r="A148" t="s">
        <v>360</v>
      </c>
      <c r="B148" t="s">
        <v>25</v>
      </c>
      <c r="C148" t="s">
        <v>361</v>
      </c>
      <c r="D148" s="104">
        <v>61</v>
      </c>
      <c r="E148" s="104">
        <v>101</v>
      </c>
      <c r="F148" s="104"/>
      <c r="G148" s="104"/>
      <c r="H148" s="104"/>
      <c r="I148" s="104"/>
      <c r="J148" s="104"/>
      <c r="K148" s="104"/>
    </row>
    <row r="149" spans="1:11">
      <c r="A149" t="s">
        <v>358</v>
      </c>
      <c r="B149" t="s">
        <v>218</v>
      </c>
      <c r="C149" t="s">
        <v>359</v>
      </c>
      <c r="D149" s="104">
        <v>79</v>
      </c>
      <c r="E149" s="104">
        <v>83</v>
      </c>
      <c r="F149" s="104">
        <v>2</v>
      </c>
      <c r="G149" s="104">
        <v>4</v>
      </c>
      <c r="H149" s="104">
        <v>1</v>
      </c>
      <c r="I149" s="104"/>
      <c r="J149" s="104"/>
      <c r="K149" s="104"/>
    </row>
    <row r="150" spans="1:11">
      <c r="A150" t="s">
        <v>163</v>
      </c>
      <c r="B150" t="s">
        <v>453</v>
      </c>
      <c r="C150" t="s">
        <v>164</v>
      </c>
      <c r="D150" s="104">
        <v>112</v>
      </c>
      <c r="E150" s="104">
        <v>50</v>
      </c>
      <c r="F150" s="104">
        <v>12</v>
      </c>
      <c r="G150" s="104">
        <v>2</v>
      </c>
      <c r="H150" s="104">
        <v>1</v>
      </c>
      <c r="I150" s="104">
        <v>1</v>
      </c>
      <c r="J150" s="104">
        <v>1</v>
      </c>
      <c r="K150" s="104">
        <v>1</v>
      </c>
    </row>
    <row r="151" spans="1:11">
      <c r="A151" t="s">
        <v>175</v>
      </c>
      <c r="B151" t="s">
        <v>207</v>
      </c>
      <c r="C151" t="s">
        <v>514</v>
      </c>
      <c r="D151" s="104">
        <v>86</v>
      </c>
      <c r="E151" s="104">
        <v>76</v>
      </c>
      <c r="F151" s="104">
        <v>2</v>
      </c>
      <c r="G151" s="104">
        <v>4</v>
      </c>
      <c r="H151" s="104">
        <v>1</v>
      </c>
      <c r="I151" s="104"/>
      <c r="J151" s="104"/>
      <c r="K151" s="104"/>
    </row>
    <row r="152" spans="1:11">
      <c r="A152" t="s">
        <v>161</v>
      </c>
      <c r="B152" t="s">
        <v>20</v>
      </c>
      <c r="C152" t="s">
        <v>162</v>
      </c>
      <c r="D152" s="104">
        <v>74</v>
      </c>
      <c r="E152" s="104">
        <v>88</v>
      </c>
      <c r="F152" s="104"/>
      <c r="G152" s="104"/>
      <c r="H152" s="104"/>
      <c r="I152" s="104"/>
      <c r="J152" s="104"/>
      <c r="K152" s="104"/>
    </row>
    <row r="153" spans="1:11">
      <c r="A153" t="s">
        <v>160</v>
      </c>
      <c r="B153" t="s">
        <v>327</v>
      </c>
      <c r="C153" t="s">
        <v>455</v>
      </c>
      <c r="D153" s="104">
        <v>82</v>
      </c>
      <c r="E153" s="104">
        <v>80</v>
      </c>
      <c r="F153" s="104"/>
      <c r="G153" s="104"/>
      <c r="H153" s="104"/>
      <c r="I153" s="104"/>
      <c r="J153" s="104"/>
      <c r="K153" s="104"/>
    </row>
    <row r="154" spans="1:11">
      <c r="A154" t="s">
        <v>177</v>
      </c>
      <c r="B154" t="s">
        <v>181</v>
      </c>
      <c r="C154" t="s">
        <v>155</v>
      </c>
      <c r="D154" s="104">
        <v>69</v>
      </c>
      <c r="E154" s="104">
        <v>93</v>
      </c>
      <c r="F154" s="104"/>
      <c r="G154" s="104"/>
      <c r="H154" s="104"/>
      <c r="I154" s="104"/>
      <c r="J154" s="104"/>
      <c r="K154" s="104"/>
    </row>
    <row r="155" spans="1:11">
      <c r="A155" t="s">
        <v>165</v>
      </c>
      <c r="B155" t="s">
        <v>345</v>
      </c>
      <c r="C155" t="s">
        <v>306</v>
      </c>
      <c r="D155" s="104">
        <v>55</v>
      </c>
      <c r="E155" s="104">
        <v>107</v>
      </c>
      <c r="F155" s="104"/>
      <c r="G155" s="104"/>
      <c r="H155" s="104"/>
      <c r="I155" s="104"/>
      <c r="J155" s="104"/>
      <c r="K155" s="104"/>
    </row>
    <row r="156" spans="1:11">
      <c r="A156" t="s">
        <v>469</v>
      </c>
      <c r="B156" t="s">
        <v>81</v>
      </c>
      <c r="C156" t="s">
        <v>33</v>
      </c>
      <c r="D156" s="104">
        <v>94</v>
      </c>
      <c r="E156" s="104">
        <v>68</v>
      </c>
      <c r="F156" s="104">
        <v>1</v>
      </c>
      <c r="G156" s="104">
        <v>4</v>
      </c>
      <c r="H156" s="104">
        <v>1</v>
      </c>
      <c r="I156" s="104"/>
      <c r="J156" s="104"/>
      <c r="K156" s="104"/>
    </row>
    <row r="157" spans="1:11">
      <c r="A157" t="s">
        <v>366</v>
      </c>
      <c r="B157" t="s">
        <v>153</v>
      </c>
      <c r="C157" t="s">
        <v>273</v>
      </c>
      <c r="D157" s="104">
        <v>127</v>
      </c>
      <c r="E157" s="104">
        <v>35</v>
      </c>
      <c r="F157" s="104">
        <v>9</v>
      </c>
      <c r="G157" s="104">
        <v>5</v>
      </c>
      <c r="H157" s="104">
        <v>1</v>
      </c>
      <c r="I157" s="104">
        <v>1</v>
      </c>
      <c r="J157" s="104">
        <v>1</v>
      </c>
      <c r="K157" s="104"/>
    </row>
    <row r="158" spans="1:11">
      <c r="A158" t="s">
        <v>456</v>
      </c>
      <c r="B158" t="s">
        <v>643</v>
      </c>
      <c r="C158" s="101" t="s">
        <v>721</v>
      </c>
      <c r="D158" s="104">
        <v>45</v>
      </c>
      <c r="E158" s="104">
        <v>117</v>
      </c>
      <c r="F158" s="104"/>
      <c r="G158" s="104"/>
      <c r="H158" s="104"/>
      <c r="I158" s="104"/>
      <c r="J158" s="104"/>
      <c r="K158" s="104"/>
    </row>
    <row r="159" spans="1:11">
      <c r="A159" t="s">
        <v>173</v>
      </c>
      <c r="B159" t="s">
        <v>116</v>
      </c>
      <c r="C159" t="s">
        <v>174</v>
      </c>
      <c r="D159" s="104">
        <v>81</v>
      </c>
      <c r="E159" s="104">
        <v>81</v>
      </c>
      <c r="F159" s="104"/>
      <c r="G159" s="104"/>
      <c r="H159" s="104"/>
      <c r="I159" s="104"/>
      <c r="J159" s="104"/>
      <c r="K159" s="104"/>
    </row>
    <row r="160" spans="1:11">
      <c r="A160" t="s">
        <v>515</v>
      </c>
      <c r="B160" t="s">
        <v>548</v>
      </c>
      <c r="C160" t="s">
        <v>159</v>
      </c>
      <c r="D160" s="104">
        <v>76</v>
      </c>
      <c r="E160" s="104">
        <v>86</v>
      </c>
      <c r="F160" s="104"/>
      <c r="G160" s="104"/>
      <c r="H160" s="104"/>
      <c r="I160" s="104"/>
      <c r="J160" s="104"/>
      <c r="K160" s="104"/>
    </row>
    <row r="161" spans="1:11">
      <c r="A161" t="s">
        <v>34</v>
      </c>
      <c r="B161" t="s">
        <v>642</v>
      </c>
      <c r="C161" t="s">
        <v>404</v>
      </c>
      <c r="D161" s="104">
        <v>85</v>
      </c>
      <c r="E161" s="104">
        <v>77</v>
      </c>
      <c r="F161" s="104">
        <v>2</v>
      </c>
      <c r="G161" s="104">
        <v>4</v>
      </c>
      <c r="H161" s="104">
        <v>1</v>
      </c>
      <c r="I161" s="104"/>
      <c r="J161" s="104"/>
      <c r="K161" s="104"/>
    </row>
    <row r="162" spans="1:11">
      <c r="A162" t="s">
        <v>364</v>
      </c>
      <c r="B162" t="s">
        <v>405</v>
      </c>
      <c r="C162" t="s">
        <v>365</v>
      </c>
      <c r="D162" s="104">
        <v>83</v>
      </c>
      <c r="E162" s="104">
        <v>79</v>
      </c>
      <c r="F162" s="104">
        <v>9</v>
      </c>
      <c r="G162" s="104">
        <v>6</v>
      </c>
      <c r="H162" s="104">
        <v>1</v>
      </c>
      <c r="I162" s="104"/>
      <c r="J162" s="104"/>
      <c r="K162" s="104"/>
    </row>
    <row r="163" spans="1:11">
      <c r="A163" t="s">
        <v>362</v>
      </c>
      <c r="B163" t="s">
        <v>8</v>
      </c>
      <c r="C163" t="s">
        <v>525</v>
      </c>
      <c r="D163" s="104">
        <v>88</v>
      </c>
      <c r="E163" s="104">
        <v>74</v>
      </c>
      <c r="F163" s="104">
        <v>1</v>
      </c>
      <c r="G163" s="104">
        <v>4</v>
      </c>
      <c r="H163" s="104">
        <v>1</v>
      </c>
      <c r="I163" s="104">
        <v>1</v>
      </c>
      <c r="J163" s="104"/>
      <c r="K163" s="104"/>
    </row>
    <row r="164" spans="1:11">
      <c r="A164" t="s">
        <v>479</v>
      </c>
      <c r="B164" t="s">
        <v>636</v>
      </c>
      <c r="C164" t="s">
        <v>480</v>
      </c>
      <c r="D164" s="104">
        <v>87</v>
      </c>
      <c r="E164" s="104">
        <v>75</v>
      </c>
      <c r="F164" s="104">
        <v>4</v>
      </c>
      <c r="G164" s="104">
        <v>6</v>
      </c>
      <c r="H164" s="104">
        <v>1</v>
      </c>
      <c r="I164" s="104"/>
      <c r="J164" s="104"/>
      <c r="K164" s="104"/>
    </row>
    <row r="165" spans="1:11">
      <c r="D165" s="517" t="s">
        <v>497</v>
      </c>
      <c r="E165" s="517"/>
      <c r="F165" s="517" t="s">
        <v>496</v>
      </c>
      <c r="G165" s="517"/>
      <c r="H165" s="517"/>
      <c r="I165" s="517"/>
      <c r="J165" s="517"/>
      <c r="K165" s="517"/>
    </row>
    <row r="166" spans="1:11">
      <c r="D166" s="104" t="s">
        <v>353</v>
      </c>
      <c r="E166" s="104" t="s">
        <v>354</v>
      </c>
      <c r="F166" s="104" t="s">
        <v>353</v>
      </c>
      <c r="G166" s="104" t="s">
        <v>354</v>
      </c>
      <c r="H166" s="104" t="s">
        <v>495</v>
      </c>
      <c r="I166" s="104" t="s">
        <v>492</v>
      </c>
      <c r="J166" s="104" t="s">
        <v>493</v>
      </c>
      <c r="K166" s="104" t="s">
        <v>498</v>
      </c>
    </row>
    <row r="167" spans="1:11">
      <c r="A167" s="517">
        <v>2011</v>
      </c>
      <c r="B167" s="517"/>
      <c r="C167" s="517"/>
      <c r="D167" s="517"/>
      <c r="E167" s="517"/>
      <c r="F167" s="104"/>
      <c r="G167" s="104"/>
      <c r="H167" s="104"/>
      <c r="I167" s="104"/>
      <c r="J167" s="104"/>
      <c r="K167" s="104"/>
    </row>
    <row r="168" spans="1:11">
      <c r="A168" t="s">
        <v>171</v>
      </c>
      <c r="B168" t="s">
        <v>186</v>
      </c>
      <c r="C168" t="s">
        <v>172</v>
      </c>
      <c r="D168" s="95">
        <v>120</v>
      </c>
      <c r="E168" s="95">
        <v>42</v>
      </c>
      <c r="F168" s="95">
        <v>2</v>
      </c>
      <c r="G168" s="95">
        <v>4</v>
      </c>
      <c r="H168" s="95">
        <v>1</v>
      </c>
      <c r="I168" s="95">
        <v>1</v>
      </c>
      <c r="J168" s="95"/>
      <c r="K168" s="95"/>
    </row>
    <row r="169" spans="1:11">
      <c r="A169" t="s">
        <v>477</v>
      </c>
      <c r="B169" t="s">
        <v>510</v>
      </c>
      <c r="C169" t="s">
        <v>478</v>
      </c>
      <c r="D169" s="95">
        <v>69</v>
      </c>
      <c r="E169" s="95">
        <v>93</v>
      </c>
      <c r="F169" s="95"/>
      <c r="G169" s="95"/>
      <c r="H169" s="95"/>
      <c r="I169" s="95"/>
      <c r="J169" s="95"/>
      <c r="K169" s="95"/>
    </row>
    <row r="170" spans="1:11">
      <c r="A170" t="s">
        <v>167</v>
      </c>
      <c r="B170" t="s">
        <v>231</v>
      </c>
      <c r="C170" t="s">
        <v>168</v>
      </c>
      <c r="D170" s="95">
        <v>54</v>
      </c>
      <c r="E170" s="95">
        <v>108</v>
      </c>
      <c r="F170" s="95"/>
      <c r="G170" s="95"/>
      <c r="H170" s="95"/>
      <c r="I170" s="95"/>
      <c r="J170" s="95"/>
      <c r="K170" s="95"/>
    </row>
    <row r="171" spans="1:11">
      <c r="A171" t="s">
        <v>475</v>
      </c>
      <c r="B171" t="s">
        <v>211</v>
      </c>
      <c r="C171" t="s">
        <v>476</v>
      </c>
      <c r="D171" s="95">
        <v>94</v>
      </c>
      <c r="E171" s="95">
        <v>68</v>
      </c>
      <c r="F171" s="95">
        <v>9</v>
      </c>
      <c r="G171" s="95">
        <v>6</v>
      </c>
      <c r="H171" s="95">
        <v>1</v>
      </c>
      <c r="I171" s="95"/>
      <c r="J171" s="95"/>
      <c r="K171" s="95"/>
    </row>
    <row r="172" spans="1:11">
      <c r="A172" t="s">
        <v>169</v>
      </c>
      <c r="B172" t="s">
        <v>314</v>
      </c>
      <c r="C172" t="s">
        <v>38</v>
      </c>
      <c r="D172" s="95">
        <v>99</v>
      </c>
      <c r="E172" s="95">
        <v>63</v>
      </c>
      <c r="F172" s="95">
        <v>7</v>
      </c>
      <c r="G172" s="95">
        <v>7</v>
      </c>
      <c r="H172" s="95">
        <v>1</v>
      </c>
      <c r="I172" s="95"/>
      <c r="J172" s="95"/>
      <c r="K172" s="95"/>
    </row>
    <row r="173" spans="1:11">
      <c r="A173" t="s">
        <v>458</v>
      </c>
      <c r="B173" t="s">
        <v>111</v>
      </c>
      <c r="C173" t="s">
        <v>459</v>
      </c>
      <c r="D173" s="95">
        <v>63</v>
      </c>
      <c r="E173" s="95">
        <v>99</v>
      </c>
      <c r="F173" s="95"/>
      <c r="G173" s="95"/>
      <c r="H173" s="95"/>
      <c r="I173" s="95"/>
      <c r="J173" s="95"/>
      <c r="K173" s="95"/>
    </row>
    <row r="174" spans="1:11">
      <c r="A174" t="s">
        <v>356</v>
      </c>
      <c r="B174" t="s">
        <v>566</v>
      </c>
      <c r="C174" t="s">
        <v>357</v>
      </c>
      <c r="D174" s="95">
        <v>42</v>
      </c>
      <c r="E174" s="95">
        <v>120</v>
      </c>
      <c r="F174" s="95"/>
      <c r="G174" s="95"/>
      <c r="H174" s="95"/>
      <c r="I174" s="95"/>
      <c r="J174" s="95"/>
      <c r="K174" s="95"/>
    </row>
    <row r="175" spans="1:11">
      <c r="A175" t="s">
        <v>360</v>
      </c>
      <c r="B175" t="s">
        <v>25</v>
      </c>
      <c r="C175" t="s">
        <v>361</v>
      </c>
      <c r="D175" s="95">
        <v>101</v>
      </c>
      <c r="E175" s="95">
        <v>61</v>
      </c>
      <c r="F175" s="95">
        <v>12</v>
      </c>
      <c r="G175" s="95">
        <v>7</v>
      </c>
      <c r="H175" s="95">
        <v>1</v>
      </c>
      <c r="I175" s="95">
        <v>1</v>
      </c>
      <c r="J175" s="95">
        <v>1</v>
      </c>
      <c r="K175" s="95">
        <v>1</v>
      </c>
    </row>
    <row r="176" spans="1:11">
      <c r="A176" t="s">
        <v>358</v>
      </c>
      <c r="B176" t="s">
        <v>218</v>
      </c>
      <c r="C176" t="s">
        <v>359</v>
      </c>
      <c r="D176" s="95">
        <v>78</v>
      </c>
      <c r="E176" s="95">
        <v>84</v>
      </c>
      <c r="F176" s="95"/>
      <c r="G176" s="95"/>
      <c r="H176" s="95"/>
      <c r="I176" s="95"/>
      <c r="J176" s="95"/>
      <c r="K176" s="95"/>
    </row>
    <row r="177" spans="1:11">
      <c r="A177" t="s">
        <v>163</v>
      </c>
      <c r="B177" t="s">
        <v>453</v>
      </c>
      <c r="C177" t="s">
        <v>164</v>
      </c>
      <c r="D177" s="95">
        <v>83</v>
      </c>
      <c r="E177" s="95">
        <v>79</v>
      </c>
      <c r="F177" s="95">
        <v>3</v>
      </c>
      <c r="G177" s="95">
        <v>4</v>
      </c>
      <c r="H177" s="95">
        <v>1</v>
      </c>
      <c r="I177" s="95"/>
      <c r="J177" s="95"/>
      <c r="K177" s="95"/>
    </row>
    <row r="178" spans="1:11">
      <c r="A178" t="s">
        <v>175</v>
      </c>
      <c r="B178" t="s">
        <v>207</v>
      </c>
      <c r="C178" t="s">
        <v>514</v>
      </c>
      <c r="D178" s="95">
        <v>77</v>
      </c>
      <c r="E178" s="95">
        <v>85</v>
      </c>
      <c r="F178" s="95"/>
      <c r="G178" s="95"/>
      <c r="H178" s="95"/>
      <c r="I178" s="95"/>
      <c r="J178" s="95"/>
      <c r="K178" s="95"/>
    </row>
    <row r="179" spans="1:11">
      <c r="A179" t="s">
        <v>161</v>
      </c>
      <c r="B179" t="s">
        <v>20</v>
      </c>
      <c r="C179" t="s">
        <v>162</v>
      </c>
      <c r="D179" s="95">
        <v>92</v>
      </c>
      <c r="E179" s="95">
        <v>70</v>
      </c>
      <c r="F179" s="95"/>
      <c r="G179" s="95">
        <v>4</v>
      </c>
      <c r="H179" s="95">
        <v>1</v>
      </c>
      <c r="I179" s="95"/>
      <c r="J179" s="95"/>
      <c r="K179" s="95"/>
    </row>
    <row r="180" spans="1:11">
      <c r="A180" t="s">
        <v>160</v>
      </c>
      <c r="B180" t="s">
        <v>327</v>
      </c>
      <c r="C180" t="s">
        <v>455</v>
      </c>
      <c r="D180" s="95">
        <v>82</v>
      </c>
      <c r="E180" s="95">
        <v>81</v>
      </c>
      <c r="F180" s="95"/>
      <c r="G180" s="95"/>
      <c r="H180" s="95"/>
      <c r="I180" s="95"/>
      <c r="J180" s="95"/>
      <c r="K180" s="95"/>
    </row>
    <row r="181" spans="1:11">
      <c r="A181" t="s">
        <v>177</v>
      </c>
      <c r="B181" t="s">
        <v>181</v>
      </c>
      <c r="C181" t="s">
        <v>155</v>
      </c>
      <c r="D181" s="95">
        <v>87</v>
      </c>
      <c r="E181" s="95">
        <v>75</v>
      </c>
      <c r="F181" s="95">
        <v>3</v>
      </c>
      <c r="G181" s="95">
        <v>4</v>
      </c>
      <c r="H181" s="95">
        <v>1</v>
      </c>
      <c r="I181" s="95"/>
      <c r="J181" s="95"/>
      <c r="K181" s="95"/>
    </row>
    <row r="182" spans="1:11">
      <c r="A182" t="s">
        <v>165</v>
      </c>
      <c r="B182" t="s">
        <v>330</v>
      </c>
      <c r="C182" t="s">
        <v>306</v>
      </c>
      <c r="D182" s="95">
        <v>53</v>
      </c>
      <c r="E182" s="95">
        <v>109</v>
      </c>
      <c r="F182" s="95"/>
      <c r="G182" s="95"/>
      <c r="H182" s="95"/>
      <c r="I182" s="95"/>
      <c r="J182" s="95"/>
      <c r="K182" s="95"/>
    </row>
    <row r="183" spans="1:11">
      <c r="A183" t="s">
        <v>469</v>
      </c>
      <c r="B183" t="s">
        <v>81</v>
      </c>
      <c r="C183" t="s">
        <v>33</v>
      </c>
      <c r="D183" s="95">
        <v>100</v>
      </c>
      <c r="E183" s="95">
        <v>62</v>
      </c>
      <c r="F183" s="95">
        <v>15</v>
      </c>
      <c r="G183" s="95">
        <v>9</v>
      </c>
      <c r="H183" s="95">
        <v>1</v>
      </c>
      <c r="I183" s="95"/>
      <c r="J183" s="95">
        <v>1</v>
      </c>
      <c r="K183" s="95"/>
    </row>
    <row r="184" spans="1:11">
      <c r="A184" t="s">
        <v>366</v>
      </c>
      <c r="B184" t="s">
        <v>153</v>
      </c>
      <c r="C184" t="s">
        <v>273</v>
      </c>
      <c r="D184" s="95">
        <v>101</v>
      </c>
      <c r="E184" s="95">
        <v>61</v>
      </c>
      <c r="F184" s="95">
        <v>1</v>
      </c>
      <c r="G184" s="95">
        <v>4</v>
      </c>
      <c r="H184" s="95">
        <v>1</v>
      </c>
      <c r="I184" s="95">
        <v>1</v>
      </c>
      <c r="J184" s="95"/>
      <c r="K184" s="95"/>
    </row>
    <row r="185" spans="1:11">
      <c r="A185" t="s">
        <v>456</v>
      </c>
      <c r="B185" t="s">
        <v>185</v>
      </c>
      <c r="C185" s="101" t="s">
        <v>721</v>
      </c>
      <c r="D185" s="95">
        <v>48</v>
      </c>
      <c r="E185" s="95">
        <v>114</v>
      </c>
      <c r="F185" s="95"/>
      <c r="G185" s="95"/>
      <c r="H185" s="95"/>
      <c r="I185" s="95"/>
      <c r="J185" s="95"/>
      <c r="K185" s="95"/>
    </row>
    <row r="186" spans="1:11">
      <c r="A186" t="s">
        <v>173</v>
      </c>
      <c r="B186" t="s">
        <v>116</v>
      </c>
      <c r="C186" t="s">
        <v>174</v>
      </c>
      <c r="D186" s="95">
        <v>105</v>
      </c>
      <c r="E186" s="95">
        <v>57</v>
      </c>
      <c r="F186" s="95">
        <v>5</v>
      </c>
      <c r="G186" s="95">
        <v>7</v>
      </c>
      <c r="H186" s="95">
        <v>1</v>
      </c>
      <c r="I186" s="95">
        <v>1</v>
      </c>
      <c r="J186" s="95"/>
      <c r="K186" s="95"/>
    </row>
    <row r="187" spans="1:11">
      <c r="A187" t="s">
        <v>515</v>
      </c>
      <c r="B187" t="s">
        <v>548</v>
      </c>
      <c r="C187" t="s">
        <v>159</v>
      </c>
      <c r="D187" s="95">
        <v>99</v>
      </c>
      <c r="E187" s="95">
        <v>63</v>
      </c>
      <c r="F187" s="95">
        <v>7</v>
      </c>
      <c r="G187" s="95">
        <v>7</v>
      </c>
      <c r="H187" s="95">
        <v>1</v>
      </c>
      <c r="I187" s="95"/>
      <c r="J187" s="95"/>
      <c r="K187" s="95"/>
    </row>
    <row r="188" spans="1:11">
      <c r="A188" t="s">
        <v>34</v>
      </c>
      <c r="B188" t="s">
        <v>329</v>
      </c>
      <c r="C188" t="s">
        <v>404</v>
      </c>
      <c r="D188" s="95">
        <v>81</v>
      </c>
      <c r="E188" s="95">
        <v>81</v>
      </c>
      <c r="F188" s="95"/>
      <c r="G188" s="95"/>
      <c r="H188" s="95"/>
      <c r="I188" s="95"/>
      <c r="J188" s="95"/>
      <c r="K188" s="95"/>
    </row>
    <row r="189" spans="1:11">
      <c r="A189" t="s">
        <v>364</v>
      </c>
      <c r="B189" t="s">
        <v>405</v>
      </c>
      <c r="C189" t="s">
        <v>365</v>
      </c>
      <c r="D189" s="95">
        <v>83</v>
      </c>
      <c r="E189" s="95">
        <v>80</v>
      </c>
      <c r="F189" s="95">
        <v>3</v>
      </c>
      <c r="G189" s="95">
        <v>4</v>
      </c>
      <c r="H189" s="95">
        <v>1</v>
      </c>
      <c r="I189" s="95"/>
      <c r="J189" s="95"/>
      <c r="K189" s="95"/>
    </row>
    <row r="190" spans="1:11">
      <c r="A190" t="s">
        <v>362</v>
      </c>
      <c r="B190" t="s">
        <v>8</v>
      </c>
      <c r="C190" t="s">
        <v>525</v>
      </c>
      <c r="D190" s="95">
        <v>66</v>
      </c>
      <c r="E190" s="95">
        <v>96</v>
      </c>
      <c r="F190" s="95"/>
      <c r="G190" s="95"/>
      <c r="H190" s="95"/>
      <c r="I190" s="95"/>
      <c r="J190" s="95"/>
      <c r="K190" s="95"/>
    </row>
    <row r="191" spans="1:11">
      <c r="A191" t="s">
        <v>479</v>
      </c>
      <c r="B191" t="s">
        <v>504</v>
      </c>
      <c r="C191" t="s">
        <v>480</v>
      </c>
      <c r="D191" s="95">
        <v>68</v>
      </c>
      <c r="E191" s="95">
        <v>94</v>
      </c>
      <c r="F191" s="95"/>
      <c r="G191" s="95"/>
      <c r="H191" s="95"/>
      <c r="I191" s="95"/>
      <c r="J191" s="95"/>
      <c r="K191" s="95"/>
    </row>
    <row r="192" spans="1:11">
      <c r="D192" s="517" t="s">
        <v>497</v>
      </c>
      <c r="E192" s="517"/>
      <c r="F192" s="517" t="s">
        <v>496</v>
      </c>
      <c r="G192" s="517"/>
      <c r="H192" s="517"/>
      <c r="I192" s="517"/>
      <c r="J192" s="517"/>
      <c r="K192" s="517"/>
    </row>
    <row r="193" spans="1:11">
      <c r="D193" s="49" t="s">
        <v>353</v>
      </c>
      <c r="E193" s="49" t="s">
        <v>354</v>
      </c>
      <c r="F193" s="49" t="s">
        <v>353</v>
      </c>
      <c r="G193" s="49" t="s">
        <v>354</v>
      </c>
      <c r="H193" s="49" t="s">
        <v>495</v>
      </c>
      <c r="I193" s="49" t="s">
        <v>492</v>
      </c>
      <c r="J193" s="49" t="s">
        <v>493</v>
      </c>
      <c r="K193" s="49" t="s">
        <v>498</v>
      </c>
    </row>
    <row r="194" spans="1:11">
      <c r="A194" s="517">
        <v>2010</v>
      </c>
      <c r="B194" s="517"/>
      <c r="C194" s="517"/>
      <c r="D194" s="517"/>
      <c r="E194" s="517"/>
    </row>
    <row r="195" spans="1:11">
      <c r="A195" t="s">
        <v>171</v>
      </c>
      <c r="B195" t="s">
        <v>186</v>
      </c>
      <c r="C195" t="s">
        <v>172</v>
      </c>
      <c r="D195" s="49">
        <v>79</v>
      </c>
      <c r="E195" s="49">
        <v>83</v>
      </c>
    </row>
    <row r="196" spans="1:11">
      <c r="A196" t="s">
        <v>477</v>
      </c>
      <c r="B196" t="s">
        <v>510</v>
      </c>
      <c r="C196" t="s">
        <v>478</v>
      </c>
      <c r="D196" s="49">
        <v>84</v>
      </c>
      <c r="E196" s="49">
        <v>78</v>
      </c>
      <c r="G196" s="49">
        <v>4</v>
      </c>
      <c r="H196" s="49">
        <v>1</v>
      </c>
    </row>
    <row r="197" spans="1:11">
      <c r="A197" t="s">
        <v>167</v>
      </c>
      <c r="B197" t="s">
        <v>231</v>
      </c>
      <c r="C197" t="s">
        <v>168</v>
      </c>
      <c r="D197" s="49">
        <v>45</v>
      </c>
      <c r="E197" s="49">
        <v>117</v>
      </c>
    </row>
    <row r="198" spans="1:11">
      <c r="A198" t="s">
        <v>475</v>
      </c>
      <c r="B198" t="s">
        <v>211</v>
      </c>
      <c r="C198" t="s">
        <v>476</v>
      </c>
      <c r="D198" s="49">
        <v>102</v>
      </c>
      <c r="E198" s="49">
        <v>60</v>
      </c>
      <c r="G198" s="49">
        <v>4</v>
      </c>
      <c r="H198" s="49">
        <v>1</v>
      </c>
      <c r="I198" s="49">
        <v>1</v>
      </c>
    </row>
    <row r="199" spans="1:11">
      <c r="A199" t="s">
        <v>169</v>
      </c>
      <c r="B199" t="s">
        <v>553</v>
      </c>
      <c r="C199" t="s">
        <v>170</v>
      </c>
      <c r="D199" s="49">
        <v>96</v>
      </c>
      <c r="E199" s="49">
        <v>66</v>
      </c>
      <c r="F199" s="49">
        <v>1</v>
      </c>
      <c r="G199" s="49">
        <v>4</v>
      </c>
      <c r="H199" s="49">
        <v>1</v>
      </c>
    </row>
    <row r="200" spans="1:11">
      <c r="A200" t="s">
        <v>458</v>
      </c>
      <c r="B200" t="s">
        <v>111</v>
      </c>
      <c r="C200" t="s">
        <v>459</v>
      </c>
      <c r="D200" s="49">
        <v>64</v>
      </c>
      <c r="E200" s="49">
        <v>98</v>
      </c>
    </row>
    <row r="201" spans="1:11">
      <c r="A201" t="s">
        <v>356</v>
      </c>
      <c r="B201" t="s">
        <v>566</v>
      </c>
      <c r="C201" t="s">
        <v>357</v>
      </c>
      <c r="D201" s="49">
        <v>65</v>
      </c>
      <c r="E201" s="49">
        <v>97</v>
      </c>
    </row>
    <row r="202" spans="1:11">
      <c r="A202" t="s">
        <v>360</v>
      </c>
      <c r="B202" t="s">
        <v>25</v>
      </c>
      <c r="C202" t="s">
        <v>361</v>
      </c>
      <c r="D202" s="49">
        <v>96</v>
      </c>
      <c r="E202" s="49">
        <v>66</v>
      </c>
      <c r="F202" s="49">
        <v>9</v>
      </c>
      <c r="G202" s="49">
        <v>4</v>
      </c>
      <c r="H202" s="49">
        <v>1</v>
      </c>
    </row>
    <row r="203" spans="1:11">
      <c r="A203" t="s">
        <v>358</v>
      </c>
      <c r="B203" t="s">
        <v>218</v>
      </c>
      <c r="C203" t="s">
        <v>359</v>
      </c>
      <c r="D203" s="49">
        <v>62</v>
      </c>
      <c r="E203" s="49">
        <v>100</v>
      </c>
    </row>
    <row r="204" spans="1:11">
      <c r="A204" t="s">
        <v>163</v>
      </c>
      <c r="B204" t="s">
        <v>453</v>
      </c>
      <c r="C204" t="s">
        <v>164</v>
      </c>
      <c r="D204" s="49">
        <v>112</v>
      </c>
      <c r="E204" s="49">
        <v>50</v>
      </c>
      <c r="F204" s="49">
        <v>11</v>
      </c>
      <c r="G204" s="49">
        <v>6</v>
      </c>
      <c r="H204" s="49">
        <v>1</v>
      </c>
      <c r="I204" s="49">
        <v>1</v>
      </c>
      <c r="J204" s="49">
        <v>1</v>
      </c>
    </row>
    <row r="205" spans="1:11">
      <c r="A205" t="s">
        <v>175</v>
      </c>
      <c r="B205" t="s">
        <v>207</v>
      </c>
      <c r="C205" t="s">
        <v>514</v>
      </c>
      <c r="D205" s="49">
        <v>73</v>
      </c>
      <c r="E205" s="49">
        <v>89</v>
      </c>
    </row>
    <row r="206" spans="1:11">
      <c r="A206" t="s">
        <v>161</v>
      </c>
      <c r="B206" t="s">
        <v>20</v>
      </c>
      <c r="C206" t="s">
        <v>162</v>
      </c>
      <c r="D206" s="49">
        <v>94</v>
      </c>
      <c r="E206" s="49">
        <v>68</v>
      </c>
      <c r="F206" s="49">
        <v>5</v>
      </c>
      <c r="G206" s="49">
        <v>5</v>
      </c>
      <c r="H206" s="49">
        <v>1</v>
      </c>
    </row>
    <row r="207" spans="1:11">
      <c r="A207" t="s">
        <v>160</v>
      </c>
      <c r="B207" t="s">
        <v>327</v>
      </c>
      <c r="C207" t="s">
        <v>455</v>
      </c>
      <c r="D207" s="49">
        <v>63</v>
      </c>
      <c r="E207" s="49">
        <v>99</v>
      </c>
    </row>
    <row r="208" spans="1:11">
      <c r="A208" t="s">
        <v>177</v>
      </c>
      <c r="B208" t="s">
        <v>345</v>
      </c>
      <c r="C208" t="s">
        <v>155</v>
      </c>
      <c r="D208" s="49">
        <v>10</v>
      </c>
      <c r="E208" s="49">
        <v>17</v>
      </c>
    </row>
    <row r="209" spans="1:11">
      <c r="A209" t="s">
        <v>177</v>
      </c>
      <c r="B209" t="s">
        <v>181</v>
      </c>
      <c r="C209" t="s">
        <v>155</v>
      </c>
      <c r="D209" s="49">
        <v>45</v>
      </c>
      <c r="E209" s="49">
        <v>90</v>
      </c>
    </row>
    <row r="210" spans="1:11">
      <c r="A210" t="s">
        <v>165</v>
      </c>
      <c r="B210" t="s">
        <v>381</v>
      </c>
      <c r="C210" t="s">
        <v>166</v>
      </c>
      <c r="D210" s="49">
        <v>100</v>
      </c>
      <c r="E210" s="49">
        <v>62</v>
      </c>
      <c r="F210" s="49">
        <v>9</v>
      </c>
      <c r="G210" s="49">
        <v>8</v>
      </c>
      <c r="H210" s="49">
        <v>1</v>
      </c>
    </row>
    <row r="211" spans="1:11">
      <c r="A211" t="s">
        <v>469</v>
      </c>
      <c r="B211" t="s">
        <v>81</v>
      </c>
      <c r="C211" t="s">
        <v>33</v>
      </c>
      <c r="D211" s="49">
        <v>97</v>
      </c>
      <c r="E211" s="49">
        <v>65</v>
      </c>
      <c r="F211" s="49">
        <v>2</v>
      </c>
      <c r="G211" s="49">
        <v>4</v>
      </c>
      <c r="H211" s="49">
        <v>1</v>
      </c>
    </row>
    <row r="212" spans="1:11">
      <c r="A212" t="s">
        <v>366</v>
      </c>
      <c r="B212" t="s">
        <v>153</v>
      </c>
      <c r="C212" t="s">
        <v>273</v>
      </c>
      <c r="D212" s="49">
        <v>100</v>
      </c>
      <c r="E212" s="49">
        <v>62</v>
      </c>
      <c r="F212" s="49">
        <v>3</v>
      </c>
      <c r="G212" s="49">
        <v>4</v>
      </c>
      <c r="H212" s="49">
        <v>1</v>
      </c>
      <c r="I212" s="49">
        <v>1</v>
      </c>
    </row>
    <row r="213" spans="1:11">
      <c r="A213" t="s">
        <v>456</v>
      </c>
      <c r="B213" t="s">
        <v>185</v>
      </c>
      <c r="C213" s="101" t="s">
        <v>721</v>
      </c>
      <c r="D213" s="49">
        <v>66</v>
      </c>
      <c r="E213" s="49">
        <v>96</v>
      </c>
    </row>
    <row r="214" spans="1:11">
      <c r="A214" t="s">
        <v>173</v>
      </c>
      <c r="B214" t="s">
        <v>116</v>
      </c>
      <c r="C214" t="s">
        <v>174</v>
      </c>
      <c r="D214" s="49">
        <v>86</v>
      </c>
      <c r="E214" s="49">
        <v>76</v>
      </c>
      <c r="F214" s="49">
        <v>1</v>
      </c>
      <c r="G214" s="49">
        <v>4</v>
      </c>
      <c r="H214" s="49">
        <v>1</v>
      </c>
    </row>
    <row r="215" spans="1:11">
      <c r="A215" t="s">
        <v>515</v>
      </c>
      <c r="B215" t="s">
        <v>548</v>
      </c>
      <c r="C215" t="s">
        <v>159</v>
      </c>
      <c r="D215" s="49">
        <v>99</v>
      </c>
      <c r="E215" s="49">
        <v>63</v>
      </c>
      <c r="F215" s="49">
        <v>16</v>
      </c>
      <c r="G215" s="49">
        <v>8</v>
      </c>
      <c r="H215" s="49">
        <v>1</v>
      </c>
      <c r="J215" s="49">
        <v>1</v>
      </c>
      <c r="K215" s="49">
        <v>1</v>
      </c>
    </row>
    <row r="216" spans="1:11">
      <c r="A216" t="s">
        <v>34</v>
      </c>
      <c r="B216" t="s">
        <v>558</v>
      </c>
      <c r="C216" t="s">
        <v>474</v>
      </c>
      <c r="D216" s="49">
        <v>86</v>
      </c>
      <c r="E216" s="49">
        <v>76</v>
      </c>
    </row>
    <row r="217" spans="1:11">
      <c r="A217" t="s">
        <v>364</v>
      </c>
      <c r="B217" t="s">
        <v>405</v>
      </c>
      <c r="C217" t="s">
        <v>365</v>
      </c>
      <c r="D217" s="49">
        <v>74</v>
      </c>
      <c r="E217" s="49">
        <v>88</v>
      </c>
    </row>
    <row r="218" spans="1:11">
      <c r="A218" t="s">
        <v>362</v>
      </c>
      <c r="B218" t="s">
        <v>586</v>
      </c>
      <c r="C218" t="s">
        <v>363</v>
      </c>
      <c r="D218" s="49">
        <v>33</v>
      </c>
      <c r="E218" s="49">
        <v>75</v>
      </c>
    </row>
    <row r="219" spans="1:11">
      <c r="A219" t="s">
        <v>362</v>
      </c>
      <c r="B219" t="s">
        <v>8</v>
      </c>
      <c r="C219" t="s">
        <v>363</v>
      </c>
      <c r="D219" s="49">
        <v>8</v>
      </c>
      <c r="E219" s="49">
        <v>46</v>
      </c>
    </row>
    <row r="220" spans="1:11">
      <c r="A220" t="s">
        <v>479</v>
      </c>
      <c r="B220" t="s">
        <v>504</v>
      </c>
      <c r="C220" t="s">
        <v>480</v>
      </c>
      <c r="D220" s="49">
        <v>105</v>
      </c>
      <c r="E220" s="49">
        <v>57</v>
      </c>
      <c r="F220" s="49">
        <v>2</v>
      </c>
      <c r="G220" s="49">
        <v>4</v>
      </c>
      <c r="H220" s="49">
        <v>1</v>
      </c>
      <c r="I220" s="49">
        <v>1</v>
      </c>
    </row>
    <row r="221" spans="1:11">
      <c r="A221" s="517">
        <v>2009</v>
      </c>
      <c r="B221" s="517"/>
      <c r="C221" s="517"/>
      <c r="D221" s="517"/>
      <c r="E221" s="517"/>
    </row>
    <row r="222" spans="1:11">
      <c r="A222" t="s">
        <v>171</v>
      </c>
      <c r="B222" t="s">
        <v>186</v>
      </c>
      <c r="C222" t="s">
        <v>172</v>
      </c>
      <c r="D222" s="49">
        <v>98</v>
      </c>
      <c r="E222" s="49">
        <v>64</v>
      </c>
      <c r="F222" s="49">
        <v>5</v>
      </c>
      <c r="G222" s="49">
        <v>6</v>
      </c>
      <c r="H222" s="49">
        <v>1</v>
      </c>
    </row>
    <row r="223" spans="1:11">
      <c r="A223" t="s">
        <v>477</v>
      </c>
      <c r="B223" t="s">
        <v>510</v>
      </c>
      <c r="C223" t="s">
        <v>478</v>
      </c>
      <c r="D223" s="49">
        <v>72</v>
      </c>
      <c r="E223" s="49">
        <v>90</v>
      </c>
    </row>
    <row r="224" spans="1:11">
      <c r="A224" t="s">
        <v>167</v>
      </c>
      <c r="B224" t="s">
        <v>231</v>
      </c>
      <c r="C224" t="s">
        <v>168</v>
      </c>
      <c r="D224" s="49">
        <v>61</v>
      </c>
      <c r="E224" s="49">
        <v>101</v>
      </c>
    </row>
    <row r="225" spans="1:11">
      <c r="A225" t="s">
        <v>475</v>
      </c>
      <c r="B225" t="s">
        <v>211</v>
      </c>
      <c r="C225" t="s">
        <v>476</v>
      </c>
      <c r="D225" s="49">
        <v>113</v>
      </c>
      <c r="E225" s="49">
        <v>49</v>
      </c>
      <c r="F225" s="49">
        <v>12</v>
      </c>
      <c r="G225" s="49">
        <v>6</v>
      </c>
      <c r="H225" s="49">
        <v>1</v>
      </c>
      <c r="I225" s="49">
        <v>1</v>
      </c>
      <c r="J225" s="49">
        <v>1</v>
      </c>
      <c r="K225" s="49">
        <v>1</v>
      </c>
    </row>
    <row r="226" spans="1:11">
      <c r="A226" t="s">
        <v>169</v>
      </c>
      <c r="B226" t="s">
        <v>553</v>
      </c>
      <c r="C226" t="s">
        <v>170</v>
      </c>
      <c r="D226" s="49">
        <v>102</v>
      </c>
      <c r="E226" s="49">
        <v>60</v>
      </c>
      <c r="F226" s="49">
        <v>10</v>
      </c>
      <c r="G226" s="49">
        <v>7</v>
      </c>
      <c r="H226" s="49">
        <v>1</v>
      </c>
    </row>
    <row r="227" spans="1:11">
      <c r="A227" t="s">
        <v>458</v>
      </c>
      <c r="B227" t="s">
        <v>111</v>
      </c>
      <c r="C227" t="s">
        <v>459</v>
      </c>
      <c r="D227" s="49">
        <v>57</v>
      </c>
      <c r="E227" s="49">
        <v>105</v>
      </c>
    </row>
    <row r="228" spans="1:11">
      <c r="A228" t="s">
        <v>356</v>
      </c>
      <c r="B228" t="s">
        <v>566</v>
      </c>
      <c r="C228" t="s">
        <v>357</v>
      </c>
      <c r="D228" s="49">
        <v>41</v>
      </c>
      <c r="E228" s="49">
        <v>121</v>
      </c>
    </row>
    <row r="229" spans="1:11">
      <c r="A229" t="s">
        <v>360</v>
      </c>
      <c r="B229" t="s">
        <v>25</v>
      </c>
      <c r="C229" t="s">
        <v>361</v>
      </c>
      <c r="D229" s="49">
        <v>108</v>
      </c>
      <c r="E229" s="49">
        <v>54</v>
      </c>
      <c r="F229" s="49">
        <v>3</v>
      </c>
      <c r="G229" s="49">
        <v>4</v>
      </c>
      <c r="H229" s="49">
        <v>1</v>
      </c>
      <c r="I229" s="49">
        <v>1</v>
      </c>
    </row>
    <row r="230" spans="1:11">
      <c r="A230" t="s">
        <v>358</v>
      </c>
      <c r="B230" t="s">
        <v>218</v>
      </c>
      <c r="C230" t="s">
        <v>359</v>
      </c>
      <c r="D230" s="49">
        <v>80</v>
      </c>
      <c r="E230" s="49">
        <v>82</v>
      </c>
      <c r="G230" s="49">
        <v>4</v>
      </c>
      <c r="H230" s="49">
        <v>1</v>
      </c>
    </row>
    <row r="231" spans="1:11">
      <c r="A231" t="s">
        <v>163</v>
      </c>
      <c r="B231" t="s">
        <v>453</v>
      </c>
      <c r="C231" t="s">
        <v>164</v>
      </c>
      <c r="D231" s="49">
        <v>87</v>
      </c>
      <c r="E231" s="49">
        <v>75</v>
      </c>
      <c r="F231" s="49">
        <v>2</v>
      </c>
      <c r="G231" s="49">
        <v>4</v>
      </c>
      <c r="H231" s="49">
        <v>1</v>
      </c>
    </row>
    <row r="232" spans="1:11">
      <c r="A232" t="s">
        <v>175</v>
      </c>
      <c r="B232" t="s">
        <v>207</v>
      </c>
      <c r="C232" t="s">
        <v>514</v>
      </c>
      <c r="D232" s="49">
        <v>75</v>
      </c>
      <c r="E232" s="49">
        <v>87</v>
      </c>
    </row>
    <row r="233" spans="1:11">
      <c r="A233" t="s">
        <v>161</v>
      </c>
      <c r="B233" t="s">
        <v>20</v>
      </c>
      <c r="C233" t="s">
        <v>162</v>
      </c>
      <c r="D233" s="49">
        <v>78</v>
      </c>
      <c r="E233" s="49">
        <v>84</v>
      </c>
    </row>
    <row r="234" spans="1:11">
      <c r="A234" t="s">
        <v>160</v>
      </c>
      <c r="B234" t="s">
        <v>327</v>
      </c>
      <c r="C234" t="s">
        <v>455</v>
      </c>
      <c r="D234" s="49">
        <v>48</v>
      </c>
      <c r="E234" s="49">
        <v>114</v>
      </c>
    </row>
    <row r="235" spans="1:11">
      <c r="A235" t="s">
        <v>177</v>
      </c>
      <c r="B235" t="s">
        <v>315</v>
      </c>
      <c r="C235" t="s">
        <v>468</v>
      </c>
      <c r="D235" s="49">
        <v>32</v>
      </c>
      <c r="E235" s="49">
        <v>49</v>
      </c>
    </row>
    <row r="236" spans="1:11">
      <c r="A236" t="s">
        <v>177</v>
      </c>
      <c r="B236" t="s">
        <v>345</v>
      </c>
      <c r="C236" t="s">
        <v>468</v>
      </c>
      <c r="D236" s="49">
        <v>30</v>
      </c>
      <c r="E236" s="49">
        <v>51</v>
      </c>
    </row>
    <row r="237" spans="1:11">
      <c r="A237" t="s">
        <v>165</v>
      </c>
      <c r="B237" t="s">
        <v>381</v>
      </c>
      <c r="C237" t="s">
        <v>166</v>
      </c>
      <c r="D237" s="49">
        <v>91</v>
      </c>
      <c r="E237" s="49">
        <v>71</v>
      </c>
      <c r="F237" s="49">
        <v>3</v>
      </c>
      <c r="G237" s="49">
        <v>4</v>
      </c>
      <c r="H237" s="49">
        <v>1</v>
      </c>
    </row>
    <row r="238" spans="1:11">
      <c r="A238" t="s">
        <v>469</v>
      </c>
      <c r="B238" t="s">
        <v>81</v>
      </c>
      <c r="C238" t="s">
        <v>33</v>
      </c>
      <c r="D238" s="49">
        <v>106</v>
      </c>
      <c r="E238" s="49">
        <v>56</v>
      </c>
      <c r="F238" s="49">
        <v>11</v>
      </c>
      <c r="G238" s="49">
        <v>8</v>
      </c>
      <c r="H238" s="49">
        <v>1</v>
      </c>
      <c r="I238" s="49">
        <v>1</v>
      </c>
      <c r="J238" s="49">
        <v>1</v>
      </c>
    </row>
    <row r="239" spans="1:11">
      <c r="A239" t="s">
        <v>366</v>
      </c>
      <c r="B239" t="s">
        <v>401</v>
      </c>
      <c r="C239" t="s">
        <v>176</v>
      </c>
      <c r="D239" s="49">
        <v>104</v>
      </c>
      <c r="E239" s="49">
        <v>58</v>
      </c>
      <c r="F239" s="49">
        <v>2</v>
      </c>
      <c r="G239" s="49">
        <v>4</v>
      </c>
      <c r="H239" s="49">
        <v>1</v>
      </c>
    </row>
    <row r="240" spans="1:11">
      <c r="A240" t="s">
        <v>456</v>
      </c>
      <c r="B240" t="s">
        <v>185</v>
      </c>
      <c r="C240" t="s">
        <v>104</v>
      </c>
      <c r="D240" s="49">
        <v>68</v>
      </c>
      <c r="E240" s="49">
        <v>94</v>
      </c>
    </row>
    <row r="241" spans="1:11">
      <c r="A241" t="s">
        <v>173</v>
      </c>
      <c r="B241" t="s">
        <v>116</v>
      </c>
      <c r="C241" t="s">
        <v>174</v>
      </c>
      <c r="D241" s="49">
        <v>89</v>
      </c>
      <c r="E241" s="49">
        <v>73</v>
      </c>
      <c r="F241" s="49">
        <v>7</v>
      </c>
      <c r="G241" s="49">
        <v>6</v>
      </c>
      <c r="H241" s="49">
        <v>1</v>
      </c>
    </row>
    <row r="242" spans="1:11">
      <c r="A242" t="s">
        <v>515</v>
      </c>
      <c r="B242" t="s">
        <v>548</v>
      </c>
      <c r="C242" t="s">
        <v>159</v>
      </c>
      <c r="D242" s="49">
        <v>93</v>
      </c>
      <c r="E242" s="49">
        <v>69</v>
      </c>
      <c r="F242" s="49">
        <v>7</v>
      </c>
      <c r="G242" s="49">
        <v>7</v>
      </c>
      <c r="H242" s="49">
        <v>1</v>
      </c>
    </row>
    <row r="243" spans="1:11">
      <c r="A243" t="s">
        <v>34</v>
      </c>
      <c r="B243" t="s">
        <v>558</v>
      </c>
      <c r="C243" t="s">
        <v>474</v>
      </c>
      <c r="D243" s="49">
        <v>84</v>
      </c>
      <c r="E243" s="49">
        <v>78</v>
      </c>
    </row>
    <row r="244" spans="1:11">
      <c r="A244" t="s">
        <v>364</v>
      </c>
      <c r="B244" t="s">
        <v>405</v>
      </c>
      <c r="C244" t="s">
        <v>365</v>
      </c>
      <c r="D244" s="49">
        <v>105</v>
      </c>
      <c r="E244" s="49">
        <v>57</v>
      </c>
      <c r="F244" s="49">
        <v>5</v>
      </c>
      <c r="G244" s="49">
        <v>7</v>
      </c>
      <c r="H244" s="49">
        <v>1</v>
      </c>
      <c r="I244" s="49">
        <v>1</v>
      </c>
    </row>
    <row r="245" spans="1:11">
      <c r="A245" t="s">
        <v>362</v>
      </c>
      <c r="B245" t="s">
        <v>586</v>
      </c>
      <c r="C245" t="s">
        <v>363</v>
      </c>
      <c r="D245" s="49">
        <v>41</v>
      </c>
      <c r="E245" s="49">
        <v>121</v>
      </c>
    </row>
    <row r="246" spans="1:11">
      <c r="A246" t="s">
        <v>479</v>
      </c>
      <c r="B246" t="s">
        <v>504</v>
      </c>
      <c r="C246" t="s">
        <v>480</v>
      </c>
      <c r="D246" s="49">
        <v>81</v>
      </c>
      <c r="E246" s="49">
        <v>81</v>
      </c>
    </row>
    <row r="247" spans="1:11">
      <c r="A247" s="517">
        <v>2008</v>
      </c>
      <c r="B247" s="517"/>
      <c r="C247" s="517"/>
      <c r="D247" s="517"/>
      <c r="E247" s="517"/>
    </row>
    <row r="248" spans="1:11">
      <c r="A248" t="s">
        <v>171</v>
      </c>
      <c r="B248" t="s">
        <v>186</v>
      </c>
      <c r="C248" t="s">
        <v>172</v>
      </c>
      <c r="D248" s="49">
        <v>105</v>
      </c>
      <c r="E248" s="49">
        <v>57</v>
      </c>
      <c r="F248" s="49">
        <v>12</v>
      </c>
      <c r="G248" s="49">
        <v>5</v>
      </c>
      <c r="H248" s="49">
        <v>1</v>
      </c>
      <c r="I248" s="49">
        <v>1</v>
      </c>
      <c r="J248" s="49">
        <v>1</v>
      </c>
      <c r="K248" s="49">
        <v>1</v>
      </c>
    </row>
    <row r="249" spans="1:11">
      <c r="A249" t="s">
        <v>477</v>
      </c>
      <c r="B249" t="s">
        <v>510</v>
      </c>
      <c r="C249" t="s">
        <v>478</v>
      </c>
      <c r="D249" s="49">
        <v>94</v>
      </c>
      <c r="E249" s="49">
        <v>68</v>
      </c>
      <c r="F249" s="49">
        <v>1</v>
      </c>
      <c r="G249" s="49">
        <v>4</v>
      </c>
      <c r="H249" s="49">
        <v>1</v>
      </c>
    </row>
    <row r="250" spans="1:11">
      <c r="A250" t="s">
        <v>167</v>
      </c>
      <c r="B250" t="s">
        <v>231</v>
      </c>
      <c r="C250" t="s">
        <v>168</v>
      </c>
      <c r="D250" s="49">
        <v>90</v>
      </c>
      <c r="E250" s="49">
        <v>72</v>
      </c>
      <c r="F250" s="49">
        <v>4</v>
      </c>
      <c r="G250" s="49">
        <v>6</v>
      </c>
      <c r="H250" s="49">
        <v>1</v>
      </c>
    </row>
    <row r="251" spans="1:11">
      <c r="A251" t="s">
        <v>475</v>
      </c>
      <c r="B251" t="s">
        <v>211</v>
      </c>
      <c r="C251" t="s">
        <v>476</v>
      </c>
      <c r="D251" s="49">
        <v>80</v>
      </c>
      <c r="E251" s="49">
        <v>82</v>
      </c>
    </row>
    <row r="252" spans="1:11">
      <c r="A252" t="s">
        <v>169</v>
      </c>
      <c r="B252" t="s">
        <v>463</v>
      </c>
      <c r="C252" t="s">
        <v>137</v>
      </c>
      <c r="D252" s="49">
        <v>59</v>
      </c>
      <c r="E252" s="49">
        <v>103</v>
      </c>
    </row>
    <row r="253" spans="1:11">
      <c r="A253" t="s">
        <v>458</v>
      </c>
      <c r="B253" t="s">
        <v>111</v>
      </c>
      <c r="C253" t="s">
        <v>459</v>
      </c>
      <c r="D253" s="49">
        <v>60</v>
      </c>
      <c r="E253" s="49">
        <v>102</v>
      </c>
    </row>
    <row r="254" spans="1:11">
      <c r="A254" t="s">
        <v>356</v>
      </c>
      <c r="B254" t="s">
        <v>566</v>
      </c>
      <c r="C254" t="s">
        <v>357</v>
      </c>
      <c r="D254" s="49">
        <v>82</v>
      </c>
      <c r="E254" s="49">
        <v>80</v>
      </c>
    </row>
    <row r="255" spans="1:11">
      <c r="A255" t="s">
        <v>360</v>
      </c>
      <c r="B255" t="s">
        <v>25</v>
      </c>
      <c r="C255" t="s">
        <v>361</v>
      </c>
      <c r="D255" s="49">
        <v>103</v>
      </c>
      <c r="E255" s="49">
        <v>59</v>
      </c>
      <c r="F255" s="49">
        <v>6</v>
      </c>
      <c r="G255" s="49">
        <v>6</v>
      </c>
      <c r="H255" s="49">
        <v>1</v>
      </c>
      <c r="I255" s="49">
        <v>1</v>
      </c>
    </row>
    <row r="256" spans="1:11">
      <c r="A256" t="s">
        <v>358</v>
      </c>
      <c r="B256" t="s">
        <v>218</v>
      </c>
      <c r="C256" t="s">
        <v>359</v>
      </c>
      <c r="D256" s="49">
        <v>87</v>
      </c>
      <c r="E256" s="49">
        <v>75</v>
      </c>
      <c r="F256" s="49">
        <v>2</v>
      </c>
      <c r="G256" s="49">
        <v>4</v>
      </c>
      <c r="H256" s="49">
        <v>1</v>
      </c>
    </row>
    <row r="257" spans="1:10">
      <c r="A257" t="s">
        <v>163</v>
      </c>
      <c r="B257" t="s">
        <v>453</v>
      </c>
      <c r="C257" t="s">
        <v>164</v>
      </c>
      <c r="D257" s="49">
        <v>50</v>
      </c>
      <c r="E257" s="49">
        <v>112</v>
      </c>
    </row>
    <row r="258" spans="1:10">
      <c r="A258" t="s">
        <v>175</v>
      </c>
      <c r="B258" t="s">
        <v>207</v>
      </c>
      <c r="C258" t="s">
        <v>514</v>
      </c>
      <c r="D258" s="49">
        <v>84</v>
      </c>
      <c r="E258" s="49">
        <v>78</v>
      </c>
      <c r="F258" s="49">
        <v>6</v>
      </c>
      <c r="G258" s="49">
        <v>5</v>
      </c>
      <c r="H258" s="49">
        <v>1</v>
      </c>
    </row>
    <row r="259" spans="1:10">
      <c r="A259" t="s">
        <v>161</v>
      </c>
      <c r="B259" t="s">
        <v>20</v>
      </c>
      <c r="C259" t="s">
        <v>162</v>
      </c>
      <c r="D259" s="49">
        <v>78</v>
      </c>
      <c r="E259" s="49">
        <v>84</v>
      </c>
    </row>
    <row r="260" spans="1:10">
      <c r="A260" t="s">
        <v>160</v>
      </c>
      <c r="B260" t="s">
        <v>327</v>
      </c>
      <c r="C260" t="s">
        <v>455</v>
      </c>
      <c r="D260" s="49">
        <v>39</v>
      </c>
      <c r="E260" s="49">
        <v>123</v>
      </c>
    </row>
    <row r="261" spans="1:10">
      <c r="A261" t="s">
        <v>177</v>
      </c>
      <c r="B261" t="s">
        <v>315</v>
      </c>
      <c r="C261" t="s">
        <v>468</v>
      </c>
      <c r="D261" s="49">
        <v>105</v>
      </c>
      <c r="E261" s="49">
        <v>57</v>
      </c>
      <c r="F261" s="49">
        <v>3</v>
      </c>
      <c r="G261" s="49">
        <v>4</v>
      </c>
      <c r="H261" s="49">
        <v>1</v>
      </c>
      <c r="I261" s="49">
        <v>1</v>
      </c>
    </row>
    <row r="262" spans="1:10">
      <c r="A262" t="s">
        <v>165</v>
      </c>
      <c r="B262" t="s">
        <v>381</v>
      </c>
      <c r="C262" t="s">
        <v>166</v>
      </c>
      <c r="D262" s="49">
        <v>74</v>
      </c>
      <c r="E262" s="49">
        <v>88</v>
      </c>
    </row>
    <row r="263" spans="1:10">
      <c r="A263" t="s">
        <v>469</v>
      </c>
      <c r="B263" t="s">
        <v>81</v>
      </c>
      <c r="C263" t="s">
        <v>33</v>
      </c>
      <c r="D263" s="49">
        <v>87</v>
      </c>
      <c r="E263" s="49">
        <v>75</v>
      </c>
      <c r="F263" s="49">
        <v>3</v>
      </c>
      <c r="G263" s="49">
        <v>4</v>
      </c>
      <c r="H263" s="49">
        <v>1</v>
      </c>
    </row>
    <row r="264" spans="1:10">
      <c r="A264" t="s">
        <v>366</v>
      </c>
      <c r="B264" t="s">
        <v>401</v>
      </c>
      <c r="C264" t="s">
        <v>176</v>
      </c>
      <c r="D264" s="49">
        <v>52</v>
      </c>
      <c r="E264" s="49">
        <v>110</v>
      </c>
    </row>
    <row r="265" spans="1:10">
      <c r="A265" t="s">
        <v>456</v>
      </c>
      <c r="B265" t="s">
        <v>185</v>
      </c>
      <c r="C265" t="s">
        <v>457</v>
      </c>
      <c r="D265" s="49">
        <v>95</v>
      </c>
      <c r="E265" s="49">
        <v>67</v>
      </c>
      <c r="F265" s="49">
        <v>2</v>
      </c>
      <c r="G265" s="49">
        <v>4</v>
      </c>
      <c r="H265" s="49">
        <v>1</v>
      </c>
    </row>
    <row r="266" spans="1:10">
      <c r="A266" t="s">
        <v>173</v>
      </c>
      <c r="B266" t="s">
        <v>116</v>
      </c>
      <c r="C266" t="s">
        <v>174</v>
      </c>
      <c r="D266" s="49">
        <v>64</v>
      </c>
      <c r="E266" s="49">
        <v>98</v>
      </c>
    </row>
    <row r="267" spans="1:10">
      <c r="A267" t="s">
        <v>515</v>
      </c>
      <c r="B267" t="s">
        <v>548</v>
      </c>
      <c r="C267" t="s">
        <v>159</v>
      </c>
      <c r="D267" s="49">
        <v>97</v>
      </c>
      <c r="E267" s="49">
        <v>65</v>
      </c>
      <c r="F267" s="49">
        <v>7</v>
      </c>
      <c r="G267" s="49">
        <v>6</v>
      </c>
      <c r="H267" s="49">
        <v>1</v>
      </c>
    </row>
    <row r="268" spans="1:10">
      <c r="A268" t="s">
        <v>34</v>
      </c>
      <c r="B268" t="s">
        <v>462</v>
      </c>
      <c r="C268" t="s">
        <v>138</v>
      </c>
      <c r="D268" s="49">
        <v>75</v>
      </c>
      <c r="E268" s="49">
        <v>87</v>
      </c>
    </row>
    <row r="269" spans="1:10">
      <c r="A269" t="s">
        <v>364</v>
      </c>
      <c r="B269" t="s">
        <v>405</v>
      </c>
      <c r="C269" t="s">
        <v>365</v>
      </c>
      <c r="D269" s="49">
        <v>97</v>
      </c>
      <c r="E269" s="49">
        <v>65</v>
      </c>
      <c r="F269" s="49">
        <v>15</v>
      </c>
      <c r="G269" s="49">
        <v>13</v>
      </c>
      <c r="H269" s="49">
        <v>1</v>
      </c>
      <c r="J269" s="49">
        <v>1</v>
      </c>
    </row>
    <row r="270" spans="1:10">
      <c r="A270" t="s">
        <v>362</v>
      </c>
      <c r="B270" t="s">
        <v>586</v>
      </c>
      <c r="C270" t="s">
        <v>363</v>
      </c>
      <c r="D270" s="49">
        <v>113</v>
      </c>
      <c r="E270" s="49">
        <v>49</v>
      </c>
      <c r="F270" s="49">
        <v>7</v>
      </c>
      <c r="G270" s="49">
        <v>7</v>
      </c>
      <c r="H270" s="49">
        <v>1</v>
      </c>
      <c r="I270" s="49">
        <v>1</v>
      </c>
    </row>
    <row r="271" spans="1:10">
      <c r="A271" t="s">
        <v>479</v>
      </c>
      <c r="B271" t="s">
        <v>504</v>
      </c>
      <c r="C271" t="s">
        <v>480</v>
      </c>
      <c r="D271" s="49">
        <v>74</v>
      </c>
      <c r="E271" s="49">
        <v>88</v>
      </c>
    </row>
    <row r="272" spans="1:10">
      <c r="A272" s="517">
        <v>2007</v>
      </c>
      <c r="B272" s="517"/>
      <c r="C272" s="517"/>
      <c r="D272" s="517"/>
      <c r="E272" s="517"/>
    </row>
    <row r="273" spans="1:10">
      <c r="A273" t="s">
        <v>171</v>
      </c>
      <c r="B273" t="s">
        <v>186</v>
      </c>
      <c r="C273" t="s">
        <v>172</v>
      </c>
      <c r="D273" s="49">
        <v>52</v>
      </c>
      <c r="E273" s="49">
        <v>110</v>
      </c>
    </row>
    <row r="274" spans="1:10">
      <c r="A274" t="s">
        <v>477</v>
      </c>
      <c r="B274" t="s">
        <v>510</v>
      </c>
      <c r="C274" t="s">
        <v>478</v>
      </c>
      <c r="D274" s="49">
        <v>84</v>
      </c>
      <c r="E274" s="49">
        <v>78</v>
      </c>
      <c r="F274" s="49">
        <v>1</v>
      </c>
      <c r="G274" s="49">
        <v>4</v>
      </c>
      <c r="H274" s="49">
        <v>1</v>
      </c>
    </row>
    <row r="275" spans="1:10">
      <c r="A275" t="s">
        <v>167</v>
      </c>
      <c r="B275" t="s">
        <v>231</v>
      </c>
      <c r="C275" t="s">
        <v>168</v>
      </c>
      <c r="D275" s="49">
        <v>56</v>
      </c>
      <c r="E275" s="49">
        <v>106</v>
      </c>
    </row>
    <row r="276" spans="1:10">
      <c r="A276" t="s">
        <v>475</v>
      </c>
      <c r="B276" t="s">
        <v>211</v>
      </c>
      <c r="C276" t="s">
        <v>476</v>
      </c>
      <c r="D276" s="49">
        <v>109</v>
      </c>
      <c r="E276" s="49">
        <v>53</v>
      </c>
      <c r="F276" s="49">
        <v>2</v>
      </c>
      <c r="G276" s="49">
        <v>4</v>
      </c>
      <c r="H276" s="49">
        <v>1</v>
      </c>
      <c r="I276" s="49">
        <v>1</v>
      </c>
    </row>
    <row r="277" spans="1:10">
      <c r="A277" t="s">
        <v>169</v>
      </c>
      <c r="B277" t="s">
        <v>463</v>
      </c>
      <c r="C277" t="s">
        <v>137</v>
      </c>
      <c r="D277" s="49">
        <v>72</v>
      </c>
      <c r="E277" s="49">
        <v>90</v>
      </c>
    </row>
    <row r="278" spans="1:10">
      <c r="A278" t="s">
        <v>458</v>
      </c>
      <c r="B278" t="s">
        <v>553</v>
      </c>
      <c r="C278" t="s">
        <v>154</v>
      </c>
      <c r="D278" s="49">
        <v>72</v>
      </c>
      <c r="E278" s="49">
        <v>90</v>
      </c>
    </row>
    <row r="279" spans="1:10">
      <c r="A279" t="s">
        <v>356</v>
      </c>
      <c r="B279" t="s">
        <v>566</v>
      </c>
      <c r="C279" t="s">
        <v>357</v>
      </c>
      <c r="D279" s="49">
        <v>92</v>
      </c>
      <c r="E279" s="49">
        <v>70</v>
      </c>
      <c r="F279" s="49">
        <v>8</v>
      </c>
      <c r="G279" s="49">
        <v>7</v>
      </c>
      <c r="H279" s="49">
        <v>1</v>
      </c>
    </row>
    <row r="280" spans="1:10">
      <c r="A280" t="s">
        <v>360</v>
      </c>
      <c r="B280" t="s">
        <v>25</v>
      </c>
      <c r="C280" t="s">
        <v>361</v>
      </c>
      <c r="D280" s="49">
        <v>114</v>
      </c>
      <c r="E280" s="49">
        <v>48</v>
      </c>
      <c r="F280" s="49">
        <v>9</v>
      </c>
      <c r="G280" s="49">
        <v>4</v>
      </c>
      <c r="H280" s="49">
        <v>1</v>
      </c>
      <c r="I280" s="49">
        <v>1</v>
      </c>
      <c r="J280" s="49">
        <v>1</v>
      </c>
    </row>
    <row r="281" spans="1:10">
      <c r="A281" t="s">
        <v>358</v>
      </c>
      <c r="B281" t="s">
        <v>218</v>
      </c>
      <c r="C281" t="s">
        <v>359</v>
      </c>
      <c r="D281" s="49">
        <v>86</v>
      </c>
      <c r="E281" s="49">
        <v>76</v>
      </c>
      <c r="F281" s="49">
        <v>4</v>
      </c>
      <c r="G281" s="49">
        <v>5</v>
      </c>
      <c r="H281" s="49">
        <v>1</v>
      </c>
    </row>
    <row r="282" spans="1:10">
      <c r="A282" t="s">
        <v>163</v>
      </c>
      <c r="B282" t="s">
        <v>453</v>
      </c>
      <c r="C282" t="s">
        <v>164</v>
      </c>
      <c r="D282" s="49">
        <v>71</v>
      </c>
      <c r="E282" s="49">
        <v>91</v>
      </c>
    </row>
    <row r="283" spans="1:10">
      <c r="A283" t="s">
        <v>175</v>
      </c>
      <c r="B283" t="s">
        <v>345</v>
      </c>
      <c r="C283" t="s">
        <v>155</v>
      </c>
      <c r="D283" s="49">
        <v>77</v>
      </c>
      <c r="E283" s="49">
        <v>85</v>
      </c>
    </row>
    <row r="284" spans="1:10">
      <c r="A284" t="s">
        <v>161</v>
      </c>
      <c r="B284" t="s">
        <v>20</v>
      </c>
      <c r="C284" t="s">
        <v>162</v>
      </c>
      <c r="D284" s="49">
        <v>87</v>
      </c>
      <c r="E284" s="49">
        <v>75</v>
      </c>
      <c r="F284" s="49">
        <v>1</v>
      </c>
      <c r="G284" s="49">
        <v>4</v>
      </c>
      <c r="H284" s="49">
        <v>1</v>
      </c>
    </row>
    <row r="285" spans="1:10">
      <c r="A285" t="s">
        <v>160</v>
      </c>
      <c r="B285" t="s">
        <v>327</v>
      </c>
      <c r="C285" t="s">
        <v>455</v>
      </c>
      <c r="D285" s="49">
        <v>55</v>
      </c>
      <c r="E285" s="49">
        <v>107</v>
      </c>
    </row>
    <row r="286" spans="1:10">
      <c r="A286" t="s">
        <v>177</v>
      </c>
      <c r="B286" t="s">
        <v>146</v>
      </c>
      <c r="C286" t="s">
        <v>156</v>
      </c>
      <c r="D286" s="49">
        <v>89</v>
      </c>
      <c r="E286" s="49">
        <v>73</v>
      </c>
      <c r="F286" s="49">
        <v>1</v>
      </c>
      <c r="G286" s="49">
        <v>4</v>
      </c>
      <c r="H286" s="49">
        <v>1</v>
      </c>
    </row>
    <row r="287" spans="1:10">
      <c r="A287" t="s">
        <v>165</v>
      </c>
      <c r="B287" t="s">
        <v>381</v>
      </c>
      <c r="C287" t="s">
        <v>166</v>
      </c>
      <c r="D287" s="49">
        <v>111</v>
      </c>
      <c r="E287" s="49">
        <v>51</v>
      </c>
      <c r="F287" s="49">
        <v>2</v>
      </c>
      <c r="G287" s="49">
        <v>4</v>
      </c>
      <c r="H287" s="49">
        <v>1</v>
      </c>
      <c r="I287" s="49">
        <v>1</v>
      </c>
    </row>
    <row r="288" spans="1:10">
      <c r="A288" t="s">
        <v>469</v>
      </c>
      <c r="B288" t="s">
        <v>81</v>
      </c>
      <c r="C288" t="s">
        <v>33</v>
      </c>
      <c r="D288" s="49">
        <v>72</v>
      </c>
      <c r="E288" s="49">
        <v>90</v>
      </c>
    </row>
    <row r="289" spans="1:11">
      <c r="A289" t="s">
        <v>366</v>
      </c>
      <c r="B289" t="s">
        <v>401</v>
      </c>
      <c r="C289" t="s">
        <v>176</v>
      </c>
      <c r="D289" s="49">
        <v>98</v>
      </c>
      <c r="E289" s="49">
        <v>64</v>
      </c>
      <c r="F289" s="49">
        <v>9</v>
      </c>
      <c r="G289" s="49">
        <v>7</v>
      </c>
      <c r="H289" s="49">
        <v>1</v>
      </c>
    </row>
    <row r="290" spans="1:11">
      <c r="A290" t="s">
        <v>456</v>
      </c>
      <c r="B290" t="s">
        <v>185</v>
      </c>
      <c r="C290" t="s">
        <v>457</v>
      </c>
      <c r="D290" s="49">
        <v>66</v>
      </c>
      <c r="E290" s="49">
        <v>96</v>
      </c>
    </row>
    <row r="291" spans="1:11">
      <c r="A291" t="s">
        <v>173</v>
      </c>
      <c r="B291" t="s">
        <v>116</v>
      </c>
      <c r="C291" t="s">
        <v>174</v>
      </c>
      <c r="D291" s="49">
        <v>56</v>
      </c>
      <c r="E291" s="49">
        <v>106</v>
      </c>
    </row>
    <row r="292" spans="1:11">
      <c r="A292" t="s">
        <v>515</v>
      </c>
      <c r="B292" t="s">
        <v>314</v>
      </c>
      <c r="C292" t="s">
        <v>38</v>
      </c>
      <c r="D292" s="49">
        <v>50</v>
      </c>
      <c r="E292" s="49">
        <v>112</v>
      </c>
    </row>
    <row r="293" spans="1:11">
      <c r="A293" t="s">
        <v>34</v>
      </c>
      <c r="B293" t="s">
        <v>462</v>
      </c>
      <c r="C293" t="s">
        <v>138</v>
      </c>
      <c r="D293" s="49">
        <v>78</v>
      </c>
      <c r="E293" s="49">
        <v>84</v>
      </c>
    </row>
    <row r="294" spans="1:11">
      <c r="A294" t="s">
        <v>364</v>
      </c>
      <c r="B294" t="s">
        <v>405</v>
      </c>
      <c r="C294" t="s">
        <v>365</v>
      </c>
      <c r="D294" s="49">
        <v>100</v>
      </c>
      <c r="E294" s="49">
        <v>62</v>
      </c>
      <c r="F294" s="49">
        <v>4</v>
      </c>
      <c r="G294" s="49">
        <v>5</v>
      </c>
      <c r="H294" s="49">
        <v>1</v>
      </c>
    </row>
    <row r="295" spans="1:11">
      <c r="A295" t="s">
        <v>362</v>
      </c>
      <c r="B295" t="s">
        <v>586</v>
      </c>
      <c r="C295" t="s">
        <v>363</v>
      </c>
      <c r="D295" s="49">
        <v>107</v>
      </c>
      <c r="E295" s="49">
        <v>55</v>
      </c>
      <c r="F295" s="49">
        <v>12</v>
      </c>
      <c r="G295" s="49">
        <v>2</v>
      </c>
      <c r="H295" s="49">
        <v>1</v>
      </c>
      <c r="I295" s="49">
        <v>1</v>
      </c>
      <c r="J295" s="49">
        <v>1</v>
      </c>
      <c r="K295" s="49">
        <v>1</v>
      </c>
    </row>
    <row r="296" spans="1:11">
      <c r="A296" t="s">
        <v>479</v>
      </c>
      <c r="B296" t="s">
        <v>504</v>
      </c>
      <c r="C296" t="s">
        <v>480</v>
      </c>
      <c r="D296" s="49">
        <v>90</v>
      </c>
      <c r="E296" s="49">
        <v>72</v>
      </c>
      <c r="F296" s="49">
        <v>1</v>
      </c>
      <c r="G296" s="49">
        <v>4</v>
      </c>
      <c r="H296" s="49">
        <v>1</v>
      </c>
    </row>
    <row r="297" spans="1:11">
      <c r="A297" s="517">
        <v>2006</v>
      </c>
      <c r="B297" s="517"/>
      <c r="C297" s="517"/>
      <c r="D297" s="517"/>
      <c r="E297" s="517"/>
    </row>
    <row r="298" spans="1:11">
      <c r="A298" t="s">
        <v>171</v>
      </c>
      <c r="B298" t="s">
        <v>186</v>
      </c>
      <c r="C298" t="s">
        <v>172</v>
      </c>
      <c r="D298" s="49">
        <v>43</v>
      </c>
      <c r="E298" s="49">
        <v>119</v>
      </c>
    </row>
    <row r="299" spans="1:11">
      <c r="A299" t="s">
        <v>477</v>
      </c>
      <c r="B299" t="s">
        <v>510</v>
      </c>
      <c r="C299" t="s">
        <v>478</v>
      </c>
      <c r="D299" s="49">
        <v>93</v>
      </c>
      <c r="E299" s="49">
        <v>69</v>
      </c>
      <c r="F299" s="49">
        <v>3</v>
      </c>
      <c r="G299" s="49">
        <v>4</v>
      </c>
      <c r="H299" s="49">
        <v>1</v>
      </c>
      <c r="I299" s="49">
        <v>1</v>
      </c>
    </row>
    <row r="300" spans="1:11">
      <c r="A300" t="s">
        <v>167</v>
      </c>
      <c r="B300" t="s">
        <v>231</v>
      </c>
      <c r="C300" t="s">
        <v>168</v>
      </c>
      <c r="D300" s="49">
        <v>92</v>
      </c>
      <c r="E300" s="49">
        <v>70</v>
      </c>
      <c r="F300" s="49">
        <v>1</v>
      </c>
      <c r="G300" s="49">
        <v>4</v>
      </c>
      <c r="H300" s="49">
        <v>1</v>
      </c>
    </row>
    <row r="301" spans="1:11">
      <c r="A301" t="s">
        <v>475</v>
      </c>
      <c r="B301" t="s">
        <v>211</v>
      </c>
      <c r="C301" t="s">
        <v>476</v>
      </c>
      <c r="D301" s="49">
        <v>69</v>
      </c>
      <c r="E301" s="49">
        <v>93</v>
      </c>
    </row>
    <row r="302" spans="1:11">
      <c r="A302" t="s">
        <v>169</v>
      </c>
      <c r="B302" t="s">
        <v>132</v>
      </c>
      <c r="C302" t="s">
        <v>39</v>
      </c>
      <c r="D302" s="49">
        <v>71</v>
      </c>
      <c r="E302" s="49">
        <v>91</v>
      </c>
    </row>
    <row r="303" spans="1:11">
      <c r="A303" t="s">
        <v>458</v>
      </c>
      <c r="B303" t="s">
        <v>553</v>
      </c>
      <c r="C303" t="s">
        <v>154</v>
      </c>
      <c r="D303" s="49">
        <v>42</v>
      </c>
      <c r="E303" s="49">
        <v>120</v>
      </c>
    </row>
    <row r="304" spans="1:11">
      <c r="A304" t="s">
        <v>356</v>
      </c>
      <c r="B304" t="s">
        <v>566</v>
      </c>
      <c r="C304" t="s">
        <v>357</v>
      </c>
      <c r="D304" s="49">
        <v>107</v>
      </c>
      <c r="E304" s="49">
        <v>55</v>
      </c>
      <c r="F304" s="49">
        <v>8</v>
      </c>
      <c r="G304" s="49">
        <v>8</v>
      </c>
      <c r="H304" s="49">
        <v>1</v>
      </c>
    </row>
    <row r="305" spans="1:11">
      <c r="A305" t="s">
        <v>360</v>
      </c>
      <c r="B305" t="s">
        <v>25</v>
      </c>
      <c r="C305" t="s">
        <v>361</v>
      </c>
      <c r="D305" s="49">
        <v>99</v>
      </c>
      <c r="E305" s="49">
        <v>63</v>
      </c>
      <c r="F305" s="49">
        <v>5</v>
      </c>
      <c r="G305" s="49">
        <v>5</v>
      </c>
      <c r="H305" s="49">
        <v>1</v>
      </c>
    </row>
    <row r="306" spans="1:11">
      <c r="A306" t="s">
        <v>358</v>
      </c>
      <c r="B306" t="s">
        <v>218</v>
      </c>
      <c r="C306" t="s">
        <v>359</v>
      </c>
      <c r="D306" s="49">
        <v>100</v>
      </c>
      <c r="E306" s="49">
        <v>62</v>
      </c>
      <c r="F306" s="49">
        <v>1</v>
      </c>
      <c r="G306" s="49">
        <v>4</v>
      </c>
      <c r="H306" s="49">
        <v>1</v>
      </c>
    </row>
    <row r="307" spans="1:11">
      <c r="A307" t="s">
        <v>163</v>
      </c>
      <c r="B307" t="s">
        <v>134</v>
      </c>
      <c r="C307" t="s">
        <v>40</v>
      </c>
      <c r="D307" s="49">
        <v>116</v>
      </c>
      <c r="E307" s="49">
        <v>46</v>
      </c>
      <c r="F307" s="49">
        <v>11</v>
      </c>
      <c r="G307" s="49">
        <v>5</v>
      </c>
      <c r="H307" s="49">
        <v>1</v>
      </c>
      <c r="I307" s="49">
        <v>1</v>
      </c>
      <c r="J307" s="49">
        <v>1</v>
      </c>
    </row>
    <row r="308" spans="1:11">
      <c r="A308" t="s">
        <v>175</v>
      </c>
      <c r="B308" t="s">
        <v>345</v>
      </c>
      <c r="C308" t="s">
        <v>155</v>
      </c>
      <c r="D308" s="49">
        <v>51</v>
      </c>
      <c r="E308" s="49">
        <v>111</v>
      </c>
    </row>
    <row r="309" spans="1:11">
      <c r="A309" t="s">
        <v>161</v>
      </c>
      <c r="B309" t="s">
        <v>20</v>
      </c>
      <c r="C309" t="s">
        <v>162</v>
      </c>
      <c r="D309" s="49">
        <v>72</v>
      </c>
      <c r="E309" s="49">
        <v>90</v>
      </c>
    </row>
    <row r="310" spans="1:11">
      <c r="A310" t="s">
        <v>160</v>
      </c>
      <c r="B310" t="s">
        <v>327</v>
      </c>
      <c r="C310" t="s">
        <v>455</v>
      </c>
      <c r="D310" s="49">
        <v>53</v>
      </c>
      <c r="E310" s="49">
        <v>109</v>
      </c>
    </row>
    <row r="311" spans="1:11">
      <c r="A311" t="s">
        <v>177</v>
      </c>
      <c r="B311" t="s">
        <v>313</v>
      </c>
      <c r="C311" t="s">
        <v>41</v>
      </c>
      <c r="D311" s="49">
        <v>99</v>
      </c>
      <c r="E311" s="49">
        <v>63</v>
      </c>
      <c r="F311" s="49">
        <v>0</v>
      </c>
      <c r="G311" s="49">
        <v>4</v>
      </c>
      <c r="H311" s="49">
        <v>1</v>
      </c>
      <c r="I311" s="49">
        <v>1</v>
      </c>
    </row>
    <row r="312" spans="1:11">
      <c r="A312" t="s">
        <v>165</v>
      </c>
      <c r="B312" t="s">
        <v>381</v>
      </c>
      <c r="C312" t="s">
        <v>166</v>
      </c>
      <c r="D312" s="49">
        <v>54</v>
      </c>
      <c r="E312" s="49">
        <v>108</v>
      </c>
    </row>
    <row r="313" spans="1:11">
      <c r="A313" t="s">
        <v>469</v>
      </c>
      <c r="B313" t="s">
        <v>81</v>
      </c>
      <c r="C313" t="s">
        <v>33</v>
      </c>
      <c r="D313" s="49">
        <v>77</v>
      </c>
      <c r="E313" s="49">
        <v>85</v>
      </c>
    </row>
    <row r="314" spans="1:11">
      <c r="A314" t="s">
        <v>366</v>
      </c>
      <c r="B314" t="s">
        <v>401</v>
      </c>
      <c r="C314" t="s">
        <v>176</v>
      </c>
      <c r="D314" s="49">
        <v>84</v>
      </c>
      <c r="E314" s="49">
        <v>78</v>
      </c>
    </row>
    <row r="315" spans="1:11">
      <c r="A315" t="s">
        <v>456</v>
      </c>
      <c r="B315" t="s">
        <v>185</v>
      </c>
      <c r="C315" t="s">
        <v>457</v>
      </c>
      <c r="D315" s="49">
        <v>56</v>
      </c>
      <c r="E315" s="49">
        <v>106</v>
      </c>
    </row>
    <row r="316" spans="1:11">
      <c r="A316" t="s">
        <v>173</v>
      </c>
      <c r="B316" t="s">
        <v>116</v>
      </c>
      <c r="C316" t="s">
        <v>174</v>
      </c>
      <c r="D316" s="49">
        <v>85</v>
      </c>
      <c r="E316" s="49">
        <v>77</v>
      </c>
    </row>
    <row r="317" spans="1:11">
      <c r="A317" t="s">
        <v>515</v>
      </c>
      <c r="B317" t="s">
        <v>314</v>
      </c>
      <c r="C317" t="s">
        <v>38</v>
      </c>
      <c r="D317" s="49">
        <v>109</v>
      </c>
      <c r="E317" s="49">
        <v>53</v>
      </c>
      <c r="F317" s="49">
        <v>2</v>
      </c>
      <c r="G317" s="49">
        <v>4</v>
      </c>
      <c r="H317" s="49">
        <v>1</v>
      </c>
      <c r="I317" s="49">
        <v>1</v>
      </c>
    </row>
    <row r="318" spans="1:11">
      <c r="A318" t="s">
        <v>34</v>
      </c>
      <c r="B318" t="s">
        <v>462</v>
      </c>
      <c r="C318" t="s">
        <v>138</v>
      </c>
      <c r="D318" s="49">
        <v>87</v>
      </c>
      <c r="E318" s="49">
        <v>75</v>
      </c>
      <c r="F318" s="49">
        <v>0</v>
      </c>
      <c r="G318" s="49">
        <v>4</v>
      </c>
      <c r="H318" s="49">
        <v>1</v>
      </c>
    </row>
    <row r="319" spans="1:11">
      <c r="A319" t="s">
        <v>364</v>
      </c>
      <c r="B319" t="s">
        <v>405</v>
      </c>
      <c r="C319" t="s">
        <v>365</v>
      </c>
      <c r="D319" s="49">
        <v>107</v>
      </c>
      <c r="E319" s="49">
        <v>55</v>
      </c>
      <c r="F319" s="49">
        <v>3</v>
      </c>
      <c r="G319" s="49">
        <v>4</v>
      </c>
      <c r="H319" s="49">
        <v>1</v>
      </c>
    </row>
    <row r="320" spans="1:11">
      <c r="A320" t="s">
        <v>362</v>
      </c>
      <c r="B320" t="s">
        <v>586</v>
      </c>
      <c r="C320" t="s">
        <v>363</v>
      </c>
      <c r="D320" s="49">
        <v>92</v>
      </c>
      <c r="E320" s="49">
        <v>70</v>
      </c>
      <c r="F320" s="49">
        <v>16</v>
      </c>
      <c r="G320" s="49">
        <v>6</v>
      </c>
      <c r="H320" s="49">
        <v>1</v>
      </c>
      <c r="J320" s="49">
        <v>1</v>
      </c>
      <c r="K320" s="49">
        <v>1</v>
      </c>
    </row>
    <row r="321" spans="1:10">
      <c r="A321" t="s">
        <v>479</v>
      </c>
      <c r="B321" t="s">
        <v>504</v>
      </c>
      <c r="C321" t="s">
        <v>480</v>
      </c>
      <c r="D321" s="49">
        <v>86</v>
      </c>
      <c r="E321" s="49">
        <v>76</v>
      </c>
      <c r="F321" s="49">
        <v>9</v>
      </c>
      <c r="G321" s="49">
        <v>7</v>
      </c>
      <c r="H321" s="49">
        <v>1</v>
      </c>
    </row>
    <row r="322" spans="1:10">
      <c r="A322" s="517">
        <v>2005</v>
      </c>
      <c r="B322" s="517"/>
      <c r="C322" s="517"/>
      <c r="D322" s="517"/>
      <c r="E322" s="517"/>
    </row>
    <row r="323" spans="1:10">
      <c r="A323" t="s">
        <v>171</v>
      </c>
      <c r="B323" t="s">
        <v>186</v>
      </c>
      <c r="C323" t="s">
        <v>172</v>
      </c>
      <c r="D323" s="49">
        <v>98</v>
      </c>
      <c r="E323" s="49">
        <v>64</v>
      </c>
      <c r="F323" s="49">
        <v>8</v>
      </c>
      <c r="G323" s="49">
        <v>9</v>
      </c>
      <c r="H323" s="49">
        <v>1</v>
      </c>
      <c r="I323" s="49">
        <v>1</v>
      </c>
      <c r="J323" s="49">
        <v>1</v>
      </c>
    </row>
    <row r="324" spans="1:10">
      <c r="A324" t="s">
        <v>477</v>
      </c>
      <c r="B324" t="s">
        <v>510</v>
      </c>
      <c r="C324" t="s">
        <v>478</v>
      </c>
      <c r="D324" s="49">
        <v>63</v>
      </c>
      <c r="E324" s="49">
        <v>99</v>
      </c>
    </row>
    <row r="325" spans="1:10">
      <c r="A325" t="s">
        <v>167</v>
      </c>
      <c r="B325" t="s">
        <v>466</v>
      </c>
      <c r="C325" t="s">
        <v>42</v>
      </c>
      <c r="D325" s="49">
        <v>76</v>
      </c>
      <c r="E325" s="49">
        <v>86</v>
      </c>
    </row>
    <row r="326" spans="1:10">
      <c r="A326" t="s">
        <v>475</v>
      </c>
      <c r="B326" t="s">
        <v>464</v>
      </c>
      <c r="C326" t="s">
        <v>581</v>
      </c>
      <c r="D326" s="49">
        <v>62</v>
      </c>
      <c r="E326" s="49">
        <v>100</v>
      </c>
    </row>
    <row r="327" spans="1:10">
      <c r="A327" t="s">
        <v>169</v>
      </c>
      <c r="B327" t="s">
        <v>132</v>
      </c>
      <c r="C327" t="s">
        <v>582</v>
      </c>
      <c r="D327" s="49">
        <v>58</v>
      </c>
      <c r="E327" s="49">
        <v>104</v>
      </c>
    </row>
    <row r="328" spans="1:10">
      <c r="A328" t="s">
        <v>458</v>
      </c>
      <c r="B328" t="s">
        <v>553</v>
      </c>
      <c r="C328" t="s">
        <v>154</v>
      </c>
      <c r="D328" s="49">
        <v>65</v>
      </c>
      <c r="E328" s="49">
        <v>97</v>
      </c>
    </row>
    <row r="329" spans="1:10">
      <c r="A329" t="s">
        <v>356</v>
      </c>
      <c r="B329" t="s">
        <v>566</v>
      </c>
      <c r="C329" t="s">
        <v>357</v>
      </c>
      <c r="D329" s="49">
        <v>111</v>
      </c>
      <c r="E329" s="49">
        <v>51</v>
      </c>
      <c r="F329" s="49">
        <v>3</v>
      </c>
      <c r="G329" s="49">
        <v>4</v>
      </c>
      <c r="H329" s="49">
        <v>1</v>
      </c>
    </row>
    <row r="330" spans="1:10">
      <c r="A330" t="s">
        <v>360</v>
      </c>
      <c r="B330" t="s">
        <v>25</v>
      </c>
      <c r="C330" t="s">
        <v>361</v>
      </c>
      <c r="D330" s="49">
        <v>88</v>
      </c>
      <c r="E330" s="49">
        <v>74</v>
      </c>
      <c r="F330" s="49">
        <v>1</v>
      </c>
      <c r="G330" s="49">
        <v>4</v>
      </c>
      <c r="H330" s="49">
        <v>1</v>
      </c>
    </row>
    <row r="331" spans="1:10">
      <c r="A331" t="s">
        <v>358</v>
      </c>
      <c r="B331" t="s">
        <v>316</v>
      </c>
      <c r="C331" t="s">
        <v>583</v>
      </c>
      <c r="D331" s="49">
        <v>122</v>
      </c>
      <c r="E331" s="49">
        <v>40</v>
      </c>
      <c r="F331" s="49">
        <v>7</v>
      </c>
      <c r="G331" s="49">
        <v>4</v>
      </c>
      <c r="H331" s="49">
        <v>1</v>
      </c>
      <c r="I331" s="49">
        <v>1</v>
      </c>
    </row>
    <row r="332" spans="1:10">
      <c r="A332" t="s">
        <v>163</v>
      </c>
      <c r="B332" t="s">
        <v>134</v>
      </c>
      <c r="C332" t="s">
        <v>40</v>
      </c>
      <c r="D332" s="49">
        <v>83</v>
      </c>
      <c r="E332" s="49">
        <v>79</v>
      </c>
      <c r="F332" s="49">
        <v>6</v>
      </c>
      <c r="G332" s="49">
        <v>7</v>
      </c>
      <c r="H332" s="49">
        <v>1</v>
      </c>
    </row>
    <row r="333" spans="1:10">
      <c r="A333" t="s">
        <v>175</v>
      </c>
      <c r="B333" t="s">
        <v>345</v>
      </c>
      <c r="C333" t="s">
        <v>155</v>
      </c>
      <c r="D333" s="49">
        <v>50</v>
      </c>
      <c r="E333" s="49">
        <v>112</v>
      </c>
    </row>
    <row r="334" spans="1:10">
      <c r="A334" t="s">
        <v>161</v>
      </c>
      <c r="B334" t="s">
        <v>20</v>
      </c>
      <c r="C334" t="s">
        <v>162</v>
      </c>
      <c r="D334" s="49">
        <v>97</v>
      </c>
      <c r="E334" s="49">
        <v>65</v>
      </c>
      <c r="F334" s="49">
        <v>4</v>
      </c>
      <c r="G334" s="49">
        <v>5</v>
      </c>
      <c r="H334" s="49">
        <v>1</v>
      </c>
    </row>
    <row r="335" spans="1:10">
      <c r="A335" t="s">
        <v>160</v>
      </c>
      <c r="B335" t="s">
        <v>327</v>
      </c>
      <c r="C335" t="s">
        <v>455</v>
      </c>
      <c r="D335" s="49">
        <v>97</v>
      </c>
      <c r="E335" s="49">
        <v>65</v>
      </c>
      <c r="F335" s="49">
        <v>3</v>
      </c>
      <c r="G335" s="49">
        <v>4</v>
      </c>
      <c r="H335" s="49">
        <v>1</v>
      </c>
    </row>
    <row r="336" spans="1:10">
      <c r="A336" t="s">
        <v>177</v>
      </c>
      <c r="B336" t="s">
        <v>313</v>
      </c>
      <c r="C336" t="s">
        <v>41</v>
      </c>
      <c r="D336" s="49">
        <v>97</v>
      </c>
      <c r="E336" s="49">
        <v>65</v>
      </c>
      <c r="F336" s="49">
        <v>2</v>
      </c>
      <c r="G336" s="49">
        <v>4</v>
      </c>
      <c r="H336" s="49">
        <v>1</v>
      </c>
    </row>
    <row r="337" spans="1:11">
      <c r="A337" t="s">
        <v>165</v>
      </c>
      <c r="B337" t="s">
        <v>135</v>
      </c>
      <c r="C337" t="s">
        <v>331</v>
      </c>
      <c r="D337" s="49">
        <v>55</v>
      </c>
      <c r="E337" s="49">
        <v>107</v>
      </c>
    </row>
    <row r="338" spans="1:11">
      <c r="A338" t="s">
        <v>469</v>
      </c>
      <c r="B338" t="s">
        <v>81</v>
      </c>
      <c r="C338" t="s">
        <v>33</v>
      </c>
      <c r="D338" s="49">
        <v>96</v>
      </c>
      <c r="E338" s="49">
        <v>66</v>
      </c>
      <c r="F338" s="49">
        <v>3</v>
      </c>
      <c r="G338" s="49">
        <v>4</v>
      </c>
      <c r="H338" s="49">
        <v>1</v>
      </c>
    </row>
    <row r="339" spans="1:11">
      <c r="A339" t="s">
        <v>366</v>
      </c>
      <c r="B339" t="s">
        <v>401</v>
      </c>
      <c r="C339" t="s">
        <v>176</v>
      </c>
      <c r="D339" s="49">
        <v>107</v>
      </c>
      <c r="E339" s="49">
        <v>55</v>
      </c>
      <c r="F339" s="49">
        <v>2</v>
      </c>
      <c r="G339" s="49">
        <v>4</v>
      </c>
      <c r="H339" s="49">
        <v>1</v>
      </c>
      <c r="I339" s="49">
        <v>1</v>
      </c>
    </row>
    <row r="340" spans="1:11">
      <c r="A340" t="s">
        <v>456</v>
      </c>
      <c r="B340" t="s">
        <v>185</v>
      </c>
      <c r="C340" t="s">
        <v>457</v>
      </c>
      <c r="D340" s="49">
        <v>53</v>
      </c>
      <c r="E340" s="49">
        <v>109</v>
      </c>
    </row>
    <row r="341" spans="1:11">
      <c r="A341" t="s">
        <v>173</v>
      </c>
      <c r="B341" t="s">
        <v>116</v>
      </c>
      <c r="C341" t="s">
        <v>174</v>
      </c>
      <c r="D341" s="49">
        <v>67</v>
      </c>
      <c r="E341" s="49">
        <v>95</v>
      </c>
    </row>
    <row r="342" spans="1:11">
      <c r="A342" t="s">
        <v>515</v>
      </c>
      <c r="B342" t="s">
        <v>314</v>
      </c>
      <c r="C342" t="s">
        <v>38</v>
      </c>
      <c r="D342" s="49">
        <v>41</v>
      </c>
      <c r="E342" s="49">
        <v>121</v>
      </c>
    </row>
    <row r="343" spans="1:11">
      <c r="A343" t="s">
        <v>34</v>
      </c>
      <c r="B343" t="s">
        <v>462</v>
      </c>
      <c r="C343" t="s">
        <v>138</v>
      </c>
      <c r="D343" s="49">
        <v>90</v>
      </c>
      <c r="E343" s="49">
        <v>72</v>
      </c>
    </row>
    <row r="344" spans="1:11">
      <c r="A344" t="s">
        <v>364</v>
      </c>
      <c r="B344" t="s">
        <v>405</v>
      </c>
      <c r="C344" t="s">
        <v>365</v>
      </c>
      <c r="D344" s="49">
        <v>112</v>
      </c>
      <c r="E344" s="49">
        <v>50</v>
      </c>
      <c r="F344" s="49">
        <v>12</v>
      </c>
      <c r="G344" s="49">
        <v>6</v>
      </c>
      <c r="H344" s="49">
        <v>1</v>
      </c>
      <c r="I344" s="49">
        <v>1</v>
      </c>
      <c r="J344" s="49">
        <v>1</v>
      </c>
      <c r="K344" s="49">
        <v>1</v>
      </c>
    </row>
    <row r="345" spans="1:11">
      <c r="A345" t="s">
        <v>362</v>
      </c>
      <c r="B345" t="s">
        <v>136</v>
      </c>
      <c r="C345" t="s">
        <v>332</v>
      </c>
      <c r="D345" s="49">
        <v>92</v>
      </c>
      <c r="E345" s="49">
        <v>70</v>
      </c>
      <c r="F345" s="49">
        <v>11</v>
      </c>
      <c r="G345" s="49">
        <v>7</v>
      </c>
      <c r="H345" s="49">
        <v>1</v>
      </c>
    </row>
    <row r="346" spans="1:11">
      <c r="A346" t="s">
        <v>479</v>
      </c>
      <c r="B346" t="s">
        <v>504</v>
      </c>
      <c r="C346" t="s">
        <v>480</v>
      </c>
      <c r="D346" s="49">
        <v>64</v>
      </c>
      <c r="E346" s="49">
        <v>98</v>
      </c>
    </row>
    <row r="347" spans="1:11">
      <c r="A347" s="517">
        <v>2004</v>
      </c>
      <c r="B347" s="517"/>
      <c r="C347" s="517"/>
      <c r="D347" s="517"/>
      <c r="E347" s="517"/>
    </row>
    <row r="348" spans="1:11">
      <c r="A348" t="s">
        <v>171</v>
      </c>
      <c r="B348" t="s">
        <v>186</v>
      </c>
      <c r="C348" t="s">
        <v>172</v>
      </c>
      <c r="D348" s="49">
        <v>89</v>
      </c>
      <c r="E348" s="49">
        <v>73</v>
      </c>
      <c r="F348" s="49">
        <v>1</v>
      </c>
      <c r="G348" s="49">
        <v>4</v>
      </c>
      <c r="H348" s="49">
        <v>1</v>
      </c>
    </row>
    <row r="349" spans="1:11">
      <c r="A349" t="s">
        <v>477</v>
      </c>
      <c r="B349" t="s">
        <v>510</v>
      </c>
      <c r="C349" t="s">
        <v>478</v>
      </c>
      <c r="D349" s="49">
        <v>70</v>
      </c>
      <c r="E349" s="49">
        <v>92</v>
      </c>
    </row>
    <row r="350" spans="1:11">
      <c r="A350" t="s">
        <v>167</v>
      </c>
      <c r="B350" t="s">
        <v>466</v>
      </c>
      <c r="C350" t="s">
        <v>42</v>
      </c>
      <c r="D350" s="49">
        <v>65</v>
      </c>
      <c r="E350" s="49">
        <v>97</v>
      </c>
    </row>
    <row r="351" spans="1:11">
      <c r="A351" t="s">
        <v>475</v>
      </c>
      <c r="B351" t="s">
        <v>464</v>
      </c>
      <c r="C351" t="s">
        <v>581</v>
      </c>
      <c r="D351" s="49">
        <v>104</v>
      </c>
      <c r="E351" s="49">
        <v>58</v>
      </c>
      <c r="F351" s="49">
        <v>0</v>
      </c>
      <c r="G351" s="49">
        <v>4</v>
      </c>
      <c r="H351" s="49">
        <v>1</v>
      </c>
      <c r="I351" s="49">
        <v>1</v>
      </c>
    </row>
    <row r="352" spans="1:11">
      <c r="A352" t="s">
        <v>169</v>
      </c>
      <c r="B352" t="s">
        <v>467</v>
      </c>
      <c r="C352" t="s">
        <v>633</v>
      </c>
      <c r="D352" s="49">
        <v>83</v>
      </c>
      <c r="E352" s="49">
        <v>79</v>
      </c>
      <c r="F352" s="49">
        <v>0</v>
      </c>
      <c r="G352" s="49">
        <v>4</v>
      </c>
      <c r="H352" s="49">
        <v>1</v>
      </c>
    </row>
    <row r="353" spans="1:11">
      <c r="A353" t="s">
        <v>458</v>
      </c>
      <c r="B353" t="s">
        <v>553</v>
      </c>
      <c r="C353" t="s">
        <v>154</v>
      </c>
      <c r="D353" s="49">
        <v>56</v>
      </c>
      <c r="E353" s="49">
        <v>106</v>
      </c>
    </row>
    <row r="354" spans="1:11">
      <c r="A354" t="s">
        <v>356</v>
      </c>
      <c r="B354" t="s">
        <v>566</v>
      </c>
      <c r="C354" t="s">
        <v>357</v>
      </c>
      <c r="D354" s="49">
        <v>107</v>
      </c>
      <c r="E354" s="49">
        <v>55</v>
      </c>
      <c r="F354" s="49">
        <v>10</v>
      </c>
      <c r="G354" s="49">
        <v>4</v>
      </c>
      <c r="H354" s="49">
        <v>1</v>
      </c>
    </row>
    <row r="355" spans="1:11">
      <c r="A355" t="s">
        <v>360</v>
      </c>
      <c r="B355" t="s">
        <v>25</v>
      </c>
      <c r="C355" t="s">
        <v>361</v>
      </c>
      <c r="D355" s="49">
        <v>85</v>
      </c>
      <c r="E355" s="49">
        <v>77</v>
      </c>
      <c r="F355" s="49">
        <v>5</v>
      </c>
      <c r="G355" s="49">
        <v>5</v>
      </c>
      <c r="H355" s="49">
        <v>1</v>
      </c>
    </row>
    <row r="356" spans="1:11">
      <c r="A356" t="s">
        <v>358</v>
      </c>
      <c r="B356" t="s">
        <v>316</v>
      </c>
      <c r="C356" t="s">
        <v>583</v>
      </c>
      <c r="D356" s="49">
        <v>114</v>
      </c>
      <c r="E356" s="49">
        <v>48</v>
      </c>
      <c r="F356" s="49">
        <v>12</v>
      </c>
      <c r="G356" s="49">
        <v>5</v>
      </c>
      <c r="H356" s="49">
        <v>1</v>
      </c>
      <c r="I356" s="49">
        <v>1</v>
      </c>
      <c r="J356" s="49">
        <v>1</v>
      </c>
      <c r="K356" s="49">
        <v>1</v>
      </c>
    </row>
    <row r="357" spans="1:11">
      <c r="A357" t="s">
        <v>163</v>
      </c>
      <c r="B357" t="s">
        <v>134</v>
      </c>
      <c r="C357" t="s">
        <v>40</v>
      </c>
      <c r="D357" s="49">
        <v>80</v>
      </c>
      <c r="E357" s="49">
        <v>82</v>
      </c>
    </row>
    <row r="358" spans="1:11">
      <c r="A358" t="s">
        <v>175</v>
      </c>
      <c r="B358" t="s">
        <v>312</v>
      </c>
      <c r="C358" t="s">
        <v>572</v>
      </c>
      <c r="D358" s="49">
        <v>70</v>
      </c>
      <c r="E358" s="49">
        <v>92</v>
      </c>
    </row>
    <row r="359" spans="1:11">
      <c r="A359" t="s">
        <v>161</v>
      </c>
      <c r="B359" t="s">
        <v>20</v>
      </c>
      <c r="C359" t="s">
        <v>162</v>
      </c>
      <c r="D359" s="49">
        <v>56</v>
      </c>
      <c r="E359" s="49">
        <v>106</v>
      </c>
    </row>
    <row r="360" spans="1:11">
      <c r="A360" t="s">
        <v>160</v>
      </c>
      <c r="B360" t="s">
        <v>327</v>
      </c>
      <c r="C360" t="s">
        <v>455</v>
      </c>
      <c r="D360" s="49">
        <v>101</v>
      </c>
      <c r="E360" s="49">
        <v>61</v>
      </c>
      <c r="F360" s="49">
        <v>10</v>
      </c>
      <c r="G360" s="49">
        <v>8</v>
      </c>
      <c r="H360" s="49">
        <v>1</v>
      </c>
    </row>
    <row r="361" spans="1:11">
      <c r="A361" t="s">
        <v>177</v>
      </c>
      <c r="B361" t="s">
        <v>313</v>
      </c>
      <c r="C361" t="s">
        <v>41</v>
      </c>
      <c r="D361" s="49">
        <v>62</v>
      </c>
      <c r="E361" s="49">
        <v>100</v>
      </c>
    </row>
    <row r="362" spans="1:11">
      <c r="A362" t="s">
        <v>165</v>
      </c>
      <c r="B362" t="s">
        <v>135</v>
      </c>
      <c r="C362" t="s">
        <v>331</v>
      </c>
      <c r="D362" s="49">
        <v>78</v>
      </c>
      <c r="E362" s="49">
        <v>84</v>
      </c>
      <c r="F362" s="49">
        <v>2</v>
      </c>
      <c r="G362" s="49">
        <v>4</v>
      </c>
      <c r="H362" s="49">
        <v>1</v>
      </c>
    </row>
    <row r="363" spans="1:11">
      <c r="A363" t="s">
        <v>469</v>
      </c>
      <c r="B363" t="s">
        <v>81</v>
      </c>
      <c r="C363" t="s">
        <v>33</v>
      </c>
      <c r="D363" s="49">
        <v>104</v>
      </c>
      <c r="E363" s="49">
        <v>58</v>
      </c>
      <c r="F363" s="49">
        <v>0</v>
      </c>
      <c r="G363" s="49">
        <v>4</v>
      </c>
      <c r="H363" s="49">
        <v>1</v>
      </c>
      <c r="I363" s="49">
        <v>1</v>
      </c>
    </row>
    <row r="364" spans="1:11">
      <c r="A364" t="s">
        <v>366</v>
      </c>
      <c r="B364" t="s">
        <v>401</v>
      </c>
      <c r="C364" t="s">
        <v>176</v>
      </c>
      <c r="D364" s="49">
        <v>98</v>
      </c>
      <c r="E364" s="49">
        <v>64</v>
      </c>
      <c r="F364" s="49">
        <v>14</v>
      </c>
      <c r="G364" s="49">
        <v>9</v>
      </c>
      <c r="H364" s="49">
        <v>1</v>
      </c>
      <c r="J364" s="49">
        <v>1</v>
      </c>
    </row>
    <row r="365" spans="1:11">
      <c r="A365" t="s">
        <v>456</v>
      </c>
      <c r="B365" t="s">
        <v>185</v>
      </c>
      <c r="C365" t="s">
        <v>457</v>
      </c>
      <c r="D365" s="49">
        <v>67</v>
      </c>
      <c r="E365" s="49">
        <v>95</v>
      </c>
    </row>
    <row r="366" spans="1:11">
      <c r="A366" t="s">
        <v>173</v>
      </c>
      <c r="B366" t="s">
        <v>116</v>
      </c>
      <c r="C366" t="s">
        <v>174</v>
      </c>
      <c r="D366" s="49">
        <v>61</v>
      </c>
      <c r="E366" s="49">
        <v>101</v>
      </c>
    </row>
    <row r="367" spans="1:11">
      <c r="A367" t="s">
        <v>515</v>
      </c>
      <c r="B367" t="s">
        <v>317</v>
      </c>
      <c r="C367" t="s">
        <v>573</v>
      </c>
      <c r="D367" s="49">
        <v>74</v>
      </c>
      <c r="E367" s="49">
        <v>88</v>
      </c>
    </row>
    <row r="368" spans="1:11">
      <c r="A368" t="s">
        <v>34</v>
      </c>
      <c r="B368" t="s">
        <v>462</v>
      </c>
      <c r="C368" t="s">
        <v>138</v>
      </c>
      <c r="D368" s="49">
        <v>91</v>
      </c>
      <c r="E368" s="49">
        <v>71</v>
      </c>
      <c r="F368" s="49">
        <v>2</v>
      </c>
      <c r="G368" s="49">
        <v>4</v>
      </c>
      <c r="H368" s="49">
        <v>1</v>
      </c>
      <c r="I368" s="49">
        <v>1</v>
      </c>
    </row>
    <row r="369" spans="1:11">
      <c r="A369" t="s">
        <v>364</v>
      </c>
      <c r="B369" t="s">
        <v>405</v>
      </c>
      <c r="C369" t="s">
        <v>365</v>
      </c>
      <c r="D369" s="49">
        <v>70</v>
      </c>
      <c r="E369" s="49">
        <v>92</v>
      </c>
    </row>
    <row r="370" spans="1:11">
      <c r="A370" t="s">
        <v>362</v>
      </c>
      <c r="B370" t="s">
        <v>381</v>
      </c>
      <c r="C370" t="s">
        <v>166</v>
      </c>
      <c r="D370" s="49">
        <v>73</v>
      </c>
      <c r="E370" s="49">
        <v>89</v>
      </c>
    </row>
    <row r="371" spans="1:11">
      <c r="A371" t="s">
        <v>479</v>
      </c>
      <c r="B371" t="s">
        <v>504</v>
      </c>
      <c r="C371" t="s">
        <v>480</v>
      </c>
      <c r="D371" s="49">
        <v>86</v>
      </c>
      <c r="E371" s="49">
        <v>76</v>
      </c>
      <c r="F371" s="49">
        <v>3</v>
      </c>
      <c r="G371" s="49">
        <v>4</v>
      </c>
      <c r="H371" s="49">
        <v>1</v>
      </c>
    </row>
    <row r="372" spans="1:11">
      <c r="A372" s="517">
        <v>2003</v>
      </c>
      <c r="B372" s="517"/>
      <c r="C372" s="517"/>
      <c r="D372" s="517"/>
      <c r="E372" s="517"/>
    </row>
    <row r="373" spans="1:11">
      <c r="A373" t="s">
        <v>171</v>
      </c>
      <c r="B373" t="s">
        <v>186</v>
      </c>
      <c r="C373" t="s">
        <v>172</v>
      </c>
      <c r="D373" s="49">
        <v>53</v>
      </c>
      <c r="E373" s="49">
        <v>109</v>
      </c>
    </row>
    <row r="374" spans="1:11">
      <c r="A374" t="s">
        <v>477</v>
      </c>
      <c r="B374" t="s">
        <v>510</v>
      </c>
      <c r="C374" t="s">
        <v>478</v>
      </c>
      <c r="D374" s="49">
        <v>87</v>
      </c>
      <c r="E374" s="49">
        <v>75</v>
      </c>
      <c r="F374" s="49">
        <v>2</v>
      </c>
      <c r="G374" s="49">
        <v>4</v>
      </c>
      <c r="H374" s="49">
        <v>1</v>
      </c>
    </row>
    <row r="375" spans="1:11">
      <c r="A375" t="s">
        <v>167</v>
      </c>
      <c r="B375" t="s">
        <v>466</v>
      </c>
      <c r="C375" t="s">
        <v>42</v>
      </c>
      <c r="D375" s="49">
        <v>72</v>
      </c>
      <c r="E375" s="49">
        <v>90</v>
      </c>
    </row>
    <row r="376" spans="1:11">
      <c r="A376" t="s">
        <v>475</v>
      </c>
      <c r="B376" t="s">
        <v>133</v>
      </c>
      <c r="C376" t="s">
        <v>574</v>
      </c>
      <c r="D376" s="49">
        <v>68</v>
      </c>
      <c r="E376" s="49">
        <v>94</v>
      </c>
    </row>
    <row r="377" spans="1:11">
      <c r="A377" t="s">
        <v>169</v>
      </c>
      <c r="B377" t="s">
        <v>467</v>
      </c>
      <c r="C377" t="s">
        <v>633</v>
      </c>
      <c r="D377" s="49">
        <v>107</v>
      </c>
      <c r="E377" s="49">
        <v>55</v>
      </c>
      <c r="F377" s="49">
        <v>12</v>
      </c>
      <c r="G377" s="49">
        <v>4</v>
      </c>
      <c r="H377" s="49">
        <v>1</v>
      </c>
      <c r="I377" s="49">
        <v>1</v>
      </c>
      <c r="J377" s="49">
        <v>1</v>
      </c>
      <c r="K377" s="49">
        <v>1</v>
      </c>
    </row>
    <row r="378" spans="1:11">
      <c r="A378" t="s">
        <v>458</v>
      </c>
      <c r="B378" t="s">
        <v>553</v>
      </c>
      <c r="C378" t="s">
        <v>154</v>
      </c>
      <c r="D378" s="49">
        <v>97</v>
      </c>
      <c r="E378" s="49">
        <v>65</v>
      </c>
      <c r="F378" s="49">
        <v>3</v>
      </c>
      <c r="G378" s="49">
        <v>4</v>
      </c>
      <c r="H378" s="49">
        <v>1</v>
      </c>
    </row>
    <row r="379" spans="1:11">
      <c r="A379" t="s">
        <v>356</v>
      </c>
      <c r="B379" t="s">
        <v>566</v>
      </c>
      <c r="C379" t="s">
        <v>357</v>
      </c>
      <c r="D379" s="49">
        <v>91</v>
      </c>
      <c r="E379" s="49">
        <v>71</v>
      </c>
      <c r="F379" s="49">
        <v>5</v>
      </c>
      <c r="G379" s="49">
        <v>6</v>
      </c>
      <c r="H379" s="49">
        <v>1</v>
      </c>
    </row>
    <row r="380" spans="1:11">
      <c r="A380" t="s">
        <v>360</v>
      </c>
      <c r="B380" t="s">
        <v>25</v>
      </c>
      <c r="C380" t="s">
        <v>361</v>
      </c>
      <c r="D380" s="49">
        <v>75</v>
      </c>
      <c r="E380" s="49">
        <v>87</v>
      </c>
    </row>
    <row r="381" spans="1:11">
      <c r="A381" t="s">
        <v>358</v>
      </c>
      <c r="B381" t="s">
        <v>316</v>
      </c>
      <c r="C381" t="s">
        <v>583</v>
      </c>
      <c r="D381" s="49">
        <v>73</v>
      </c>
      <c r="E381" s="49">
        <v>89</v>
      </c>
    </row>
    <row r="382" spans="1:11">
      <c r="A382" t="s">
        <v>163</v>
      </c>
      <c r="B382" t="s">
        <v>134</v>
      </c>
      <c r="C382" t="s">
        <v>40</v>
      </c>
      <c r="D382" s="49">
        <v>68</v>
      </c>
      <c r="E382" s="49">
        <v>94</v>
      </c>
    </row>
    <row r="383" spans="1:11">
      <c r="A383" t="s">
        <v>175</v>
      </c>
      <c r="B383" t="s">
        <v>312</v>
      </c>
      <c r="C383" t="s">
        <v>572</v>
      </c>
      <c r="D383" s="49">
        <v>101</v>
      </c>
      <c r="E383" s="49">
        <v>61</v>
      </c>
      <c r="F383" s="49">
        <v>5</v>
      </c>
      <c r="G383" s="49">
        <v>4</v>
      </c>
      <c r="H383" s="49">
        <v>1</v>
      </c>
      <c r="I383" s="49">
        <v>1</v>
      </c>
    </row>
    <row r="384" spans="1:11">
      <c r="A384" t="s">
        <v>161</v>
      </c>
      <c r="B384" t="s">
        <v>20</v>
      </c>
      <c r="C384" t="s">
        <v>162</v>
      </c>
      <c r="D384" s="49">
        <v>86</v>
      </c>
      <c r="E384" s="49">
        <v>76</v>
      </c>
      <c r="F384" s="49">
        <v>4</v>
      </c>
      <c r="G384" s="49">
        <v>7</v>
      </c>
      <c r="H384" s="49">
        <v>1</v>
      </c>
    </row>
    <row r="385" spans="1:10">
      <c r="A385" t="s">
        <v>160</v>
      </c>
      <c r="B385" t="s">
        <v>327</v>
      </c>
      <c r="C385" t="s">
        <v>455</v>
      </c>
      <c r="D385" s="49">
        <v>75</v>
      </c>
      <c r="E385" s="49">
        <v>87</v>
      </c>
    </row>
    <row r="386" spans="1:10">
      <c r="A386" t="s">
        <v>177</v>
      </c>
      <c r="B386" t="s">
        <v>313</v>
      </c>
      <c r="C386" t="s">
        <v>41</v>
      </c>
      <c r="D386" s="49">
        <v>79</v>
      </c>
      <c r="E386" s="49">
        <v>83</v>
      </c>
    </row>
    <row r="387" spans="1:10">
      <c r="A387" t="s">
        <v>165</v>
      </c>
      <c r="B387" t="s">
        <v>465</v>
      </c>
      <c r="C387" t="s">
        <v>575</v>
      </c>
      <c r="D387" s="49">
        <v>92</v>
      </c>
      <c r="E387" s="49">
        <v>70</v>
      </c>
      <c r="F387" s="49">
        <v>0</v>
      </c>
      <c r="G387" s="49">
        <v>4</v>
      </c>
      <c r="H387" s="49">
        <v>1</v>
      </c>
    </row>
    <row r="388" spans="1:10">
      <c r="A388" t="s">
        <v>469</v>
      </c>
      <c r="B388" t="s">
        <v>81</v>
      </c>
      <c r="C388" t="s">
        <v>33</v>
      </c>
      <c r="D388" s="49">
        <v>90</v>
      </c>
      <c r="E388" s="49">
        <v>72</v>
      </c>
      <c r="F388" s="49">
        <v>6</v>
      </c>
      <c r="G388" s="49">
        <v>4</v>
      </c>
      <c r="H388" s="49">
        <v>1</v>
      </c>
    </row>
    <row r="389" spans="1:10">
      <c r="A389" t="s">
        <v>366</v>
      </c>
      <c r="B389" t="s">
        <v>401</v>
      </c>
      <c r="C389" t="s">
        <v>176</v>
      </c>
      <c r="D389" s="49">
        <v>95</v>
      </c>
      <c r="E389" s="49">
        <v>67</v>
      </c>
      <c r="F389" s="49">
        <v>10</v>
      </c>
      <c r="G389" s="49">
        <v>8</v>
      </c>
      <c r="H389" s="49">
        <v>1</v>
      </c>
      <c r="I389" s="49">
        <v>1</v>
      </c>
      <c r="J389" s="49">
        <v>1</v>
      </c>
    </row>
    <row r="390" spans="1:10">
      <c r="A390" t="s">
        <v>456</v>
      </c>
      <c r="B390" t="s">
        <v>185</v>
      </c>
      <c r="C390" t="s">
        <v>457</v>
      </c>
      <c r="D390" s="49">
        <v>61</v>
      </c>
      <c r="E390" s="49">
        <v>101</v>
      </c>
    </row>
    <row r="391" spans="1:10">
      <c r="A391" t="s">
        <v>173</v>
      </c>
      <c r="B391" t="s">
        <v>116</v>
      </c>
      <c r="C391" t="s">
        <v>174</v>
      </c>
      <c r="D391" s="49">
        <v>101</v>
      </c>
      <c r="E391" s="49">
        <v>61</v>
      </c>
      <c r="F391" s="49">
        <v>5</v>
      </c>
      <c r="G391" s="49">
        <v>6</v>
      </c>
      <c r="H391" s="49">
        <v>1</v>
      </c>
      <c r="I391" s="49">
        <v>1</v>
      </c>
    </row>
    <row r="392" spans="1:10">
      <c r="A392" t="s">
        <v>515</v>
      </c>
      <c r="B392" t="s">
        <v>131</v>
      </c>
      <c r="C392" t="s">
        <v>576</v>
      </c>
      <c r="D392" s="49">
        <v>62</v>
      </c>
      <c r="E392" s="49">
        <v>100</v>
      </c>
    </row>
    <row r="393" spans="1:10">
      <c r="A393" t="s">
        <v>34</v>
      </c>
      <c r="B393" t="s">
        <v>462</v>
      </c>
      <c r="C393" t="s">
        <v>138</v>
      </c>
      <c r="D393" s="49">
        <v>97</v>
      </c>
      <c r="E393" s="49">
        <v>65</v>
      </c>
      <c r="F393" s="49">
        <v>7</v>
      </c>
      <c r="G393" s="49">
        <v>7</v>
      </c>
      <c r="H393" s="49">
        <v>1</v>
      </c>
    </row>
    <row r="394" spans="1:10">
      <c r="A394" t="s">
        <v>364</v>
      </c>
      <c r="B394" t="s">
        <v>405</v>
      </c>
      <c r="C394" t="s">
        <v>365</v>
      </c>
      <c r="D394" s="49">
        <v>59</v>
      </c>
      <c r="E394" s="49">
        <v>103</v>
      </c>
    </row>
    <row r="395" spans="1:10">
      <c r="A395" t="s">
        <v>362</v>
      </c>
      <c r="B395" t="s">
        <v>381</v>
      </c>
      <c r="C395" t="s">
        <v>166</v>
      </c>
      <c r="D395" s="49">
        <v>71</v>
      </c>
      <c r="E395" s="49">
        <v>91</v>
      </c>
    </row>
    <row r="396" spans="1:10">
      <c r="A396" t="s">
        <v>479</v>
      </c>
      <c r="B396" t="s">
        <v>504</v>
      </c>
      <c r="C396" t="s">
        <v>480</v>
      </c>
      <c r="D396" s="49">
        <v>84</v>
      </c>
      <c r="E396" s="49">
        <v>78</v>
      </c>
      <c r="F396" s="49">
        <v>3</v>
      </c>
      <c r="G396" s="49">
        <v>4</v>
      </c>
      <c r="H396" s="49">
        <v>1</v>
      </c>
    </row>
  </sheetData>
  <sortState ref="Z4:AJ60">
    <sortCondition descending="1" ref="AA4"/>
  </sortState>
  <mergeCells count="29">
    <mergeCell ref="F137:K137"/>
    <mergeCell ref="D110:E110"/>
    <mergeCell ref="F110:K110"/>
    <mergeCell ref="A112:E112"/>
    <mergeCell ref="A247:E247"/>
    <mergeCell ref="A85:E85"/>
    <mergeCell ref="A167:E167"/>
    <mergeCell ref="D137:E137"/>
    <mergeCell ref="A372:E372"/>
    <mergeCell ref="A347:E347"/>
    <mergeCell ref="A322:E322"/>
    <mergeCell ref="A297:E297"/>
    <mergeCell ref="A272:E272"/>
    <mergeCell ref="D55:E55"/>
    <mergeCell ref="F55:K55"/>
    <mergeCell ref="A57:E57"/>
    <mergeCell ref="AD2:AJ2"/>
    <mergeCell ref="A221:E221"/>
    <mergeCell ref="D192:E192"/>
    <mergeCell ref="O2:Q2"/>
    <mergeCell ref="R2:X2"/>
    <mergeCell ref="AA2:AC2"/>
    <mergeCell ref="F192:K192"/>
    <mergeCell ref="A194:E194"/>
    <mergeCell ref="D83:E83"/>
    <mergeCell ref="F83:K83"/>
    <mergeCell ref="A139:E139"/>
    <mergeCell ref="D165:E165"/>
    <mergeCell ref="F165:K165"/>
  </mergeCells>
  <phoneticPr fontId="48" type="noConversion"/>
  <pageMargins left="0.75" right="0.75" top="1" bottom="1" header="0.5" footer="0.5"/>
  <pageSetup scale="9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37"/>
  <sheetViews>
    <sheetView zoomScale="75" zoomScaleNormal="75" workbookViewId="0">
      <pane xSplit="2" ySplit="30" topLeftCell="C34" activePane="bottomRight" state="frozenSplit"/>
      <selection pane="topRight" activeCell="D1" sqref="D1"/>
      <selection pane="bottomLeft" activeCell="A25" sqref="A25"/>
      <selection pane="bottomRight" activeCell="C40" sqref="C40"/>
    </sheetView>
  </sheetViews>
  <sheetFormatPr defaultRowHeight="12.75"/>
  <cols>
    <col min="1" max="1" width="16.5703125" style="121" customWidth="1"/>
    <col min="2" max="2" width="18.5703125" style="19" customWidth="1"/>
    <col min="3" max="3" width="35.5703125" style="19" bestFit="1" customWidth="1"/>
    <col min="4" max="4" width="17.7109375" style="121" customWidth="1"/>
    <col min="5" max="5" width="20.7109375" style="55" customWidth="1"/>
    <col min="6" max="6" width="57.28515625" style="52" bestFit="1" customWidth="1"/>
    <col min="7" max="7" width="15.140625" customWidth="1"/>
  </cols>
  <sheetData>
    <row r="1" spans="1:7" ht="15.75">
      <c r="A1" s="560" t="s">
        <v>807</v>
      </c>
      <c r="B1" s="560"/>
      <c r="C1" s="560"/>
      <c r="D1" s="560"/>
      <c r="E1" s="560"/>
      <c r="F1" s="560"/>
    </row>
    <row r="2" spans="1:7" ht="13.5" thickBot="1">
      <c r="A2" s="19"/>
      <c r="C2" s="121"/>
      <c r="D2" s="53"/>
      <c r="E2" s="54"/>
      <c r="F2" s="19"/>
    </row>
    <row r="3" spans="1:7">
      <c r="A3" s="561" t="s">
        <v>806</v>
      </c>
      <c r="B3" s="562"/>
      <c r="C3" s="121"/>
      <c r="D3" s="53"/>
      <c r="E3" s="54"/>
      <c r="F3" s="19"/>
    </row>
    <row r="4" spans="1:7">
      <c r="A4" s="16" t="str">
        <f>Cobb!$G$2</f>
        <v>Alaska</v>
      </c>
      <c r="B4" s="67">
        <f t="shared" ref="B4:B27" si="0">SUMIF(B$31:B$734,A4,E$31:E$734)</f>
        <v>-3691000</v>
      </c>
      <c r="C4" s="121"/>
      <c r="D4" s="53"/>
      <c r="E4" s="54"/>
      <c r="F4" s="19"/>
    </row>
    <row r="5" spans="1:7">
      <c r="A5" s="16" t="str">
        <f>Mays!$A$2</f>
        <v>Aspen</v>
      </c>
      <c r="B5" s="67">
        <f t="shared" si="0"/>
        <v>-3887000</v>
      </c>
      <c r="C5" s="121"/>
      <c r="D5" s="53"/>
      <c r="E5" s="54"/>
      <c r="F5" s="19"/>
    </row>
    <row r="6" spans="1:7">
      <c r="A6" s="16" t="str">
        <f>Cobb!$AE$2</f>
        <v>Chicago</v>
      </c>
      <c r="B6" s="67">
        <f t="shared" si="0"/>
        <v>0</v>
      </c>
      <c r="C6" s="121"/>
      <c r="D6" s="53"/>
      <c r="E6" s="54"/>
      <c r="F6" s="19"/>
    </row>
    <row r="7" spans="1:7">
      <c r="A7" s="16" t="str">
        <f>Aaron!$Y$2</f>
        <v>Columbus</v>
      </c>
      <c r="B7" s="67">
        <f t="shared" si="0"/>
        <v>0</v>
      </c>
      <c r="C7" s="121"/>
      <c r="D7" s="53"/>
      <c r="E7" s="54"/>
      <c r="F7" s="19"/>
    </row>
    <row r="8" spans="1:7">
      <c r="A8" s="16" t="str">
        <f>Aaron!$G$2</f>
        <v>Exeter</v>
      </c>
      <c r="B8" s="67">
        <f t="shared" si="0"/>
        <v>0</v>
      </c>
      <c r="C8" s="121"/>
      <c r="D8" s="53"/>
      <c r="E8" s="54"/>
      <c r="F8" s="19"/>
    </row>
    <row r="9" spans="1:7">
      <c r="A9" s="16" t="str">
        <f>Cobb!$Y$2</f>
        <v>Gateway</v>
      </c>
      <c r="B9" s="67">
        <f t="shared" si="0"/>
        <v>0</v>
      </c>
      <c r="C9" s="121"/>
      <c r="D9" s="53"/>
      <c r="E9" s="54"/>
      <c r="F9" s="19"/>
      <c r="G9" s="129">
        <v>-1331723</v>
      </c>
    </row>
    <row r="10" spans="1:7">
      <c r="A10" s="16" t="str">
        <f>Ruth!$G$2</f>
        <v>Gotham City</v>
      </c>
      <c r="B10" s="67">
        <f t="shared" si="0"/>
        <v>0</v>
      </c>
      <c r="C10" s="121"/>
      <c r="D10" s="53"/>
      <c r="E10" s="54"/>
      <c r="F10" s="19"/>
    </row>
    <row r="11" spans="1:7">
      <c r="A11" s="16" t="str">
        <f>Cobb!$A$2</f>
        <v>Greenville</v>
      </c>
      <c r="B11" s="67">
        <f t="shared" si="0"/>
        <v>0</v>
      </c>
      <c r="C11" s="121"/>
      <c r="D11" s="53"/>
      <c r="E11" s="54"/>
      <c r="F11" s="19"/>
    </row>
    <row r="12" spans="1:7">
      <c r="A12" s="16" t="str">
        <f>Ruth!$M$2</f>
        <v>Hoboken</v>
      </c>
      <c r="B12" s="67">
        <f t="shared" si="0"/>
        <v>0</v>
      </c>
      <c r="C12" s="121"/>
      <c r="D12" s="53"/>
      <c r="E12" s="54"/>
      <c r="F12" s="19"/>
    </row>
    <row r="13" spans="1:7">
      <c r="A13" s="16" t="str">
        <f>Mays!$Y$2</f>
        <v>Los Angeles</v>
      </c>
      <c r="B13" s="67">
        <f t="shared" si="0"/>
        <v>0</v>
      </c>
      <c r="C13" s="121"/>
      <c r="D13" s="53"/>
      <c r="E13" s="54"/>
      <c r="F13" s="19"/>
    </row>
    <row r="14" spans="1:7">
      <c r="A14" s="16" t="str">
        <f>Cobb!$M$2</f>
        <v>Mansfield</v>
      </c>
      <c r="B14" s="67">
        <f t="shared" si="0"/>
        <v>0</v>
      </c>
      <c r="C14" s="121"/>
      <c r="D14" s="53"/>
      <c r="E14" s="54"/>
      <c r="F14" s="19"/>
    </row>
    <row r="15" spans="1:7">
      <c r="A15" s="16" t="str">
        <f>Aaron!$A$2</f>
        <v>Middlesex</v>
      </c>
      <c r="B15" s="67">
        <f t="shared" si="0"/>
        <v>0</v>
      </c>
      <c r="C15" s="121"/>
      <c r="D15" s="53"/>
      <c r="E15" s="54"/>
      <c r="F15" s="19"/>
    </row>
    <row r="16" spans="1:7">
      <c r="A16" s="16" t="str">
        <f>Mays!$M$2</f>
        <v>Mudville</v>
      </c>
      <c r="B16" s="67">
        <f t="shared" si="0"/>
        <v>0</v>
      </c>
      <c r="C16" s="121"/>
      <c r="D16" s="53"/>
      <c r="E16" s="54"/>
      <c r="F16" s="19"/>
    </row>
    <row r="17" spans="1:6">
      <c r="A17" s="16" t="str">
        <f>Ruth!$Y$2</f>
        <v xml:space="preserve">New Jersey </v>
      </c>
      <c r="B17" s="67">
        <f t="shared" si="0"/>
        <v>0</v>
      </c>
      <c r="C17" s="121"/>
      <c r="D17" s="53"/>
      <c r="E17" s="54"/>
      <c r="F17" s="19"/>
    </row>
    <row r="18" spans="1:6">
      <c r="A18" s="16" t="str">
        <f>Ruth!$S$2</f>
        <v>New York</v>
      </c>
      <c r="B18" s="67">
        <f t="shared" si="0"/>
        <v>-3900000</v>
      </c>
      <c r="C18" s="121"/>
      <c r="D18" s="53"/>
      <c r="E18" s="54"/>
      <c r="F18" s="19"/>
    </row>
    <row r="19" spans="1:6">
      <c r="A19" s="16" t="str">
        <f>Mays!$G$2</f>
        <v>Palo Alto</v>
      </c>
      <c r="B19" s="67">
        <f t="shared" si="0"/>
        <v>0</v>
      </c>
      <c r="C19" s="121"/>
      <c r="D19" s="53"/>
      <c r="E19" s="54"/>
      <c r="F19" s="19"/>
    </row>
    <row r="20" spans="1:6">
      <c r="A20" s="16" t="str">
        <f>Aaron!$AE$2</f>
        <v>Pismo Beach</v>
      </c>
      <c r="B20" s="67">
        <f t="shared" si="0"/>
        <v>-5630692</v>
      </c>
      <c r="C20" s="121"/>
      <c r="D20" s="53"/>
      <c r="E20" s="54"/>
      <c r="F20" s="19"/>
    </row>
    <row r="21" spans="1:6">
      <c r="A21" s="16" t="str">
        <f>Ruth!$A$2</f>
        <v>Plum Island</v>
      </c>
      <c r="B21" s="67">
        <f t="shared" si="0"/>
        <v>0</v>
      </c>
      <c r="C21" s="121"/>
      <c r="D21" s="53"/>
      <c r="E21" s="54"/>
      <c r="F21" s="19"/>
    </row>
    <row r="22" spans="1:6">
      <c r="A22" s="16" t="str">
        <f>Mays!$S$2</f>
        <v>Thunder Bay</v>
      </c>
      <c r="B22" s="67">
        <f t="shared" si="0"/>
        <v>-1600000</v>
      </c>
      <c r="C22" s="121"/>
      <c r="D22" s="53"/>
      <c r="E22" s="54"/>
      <c r="F22" s="19"/>
    </row>
    <row r="23" spans="1:6">
      <c r="A23" s="16" t="str">
        <f>Aaron!$M$2</f>
        <v>Virginia</v>
      </c>
      <c r="B23" s="67">
        <f t="shared" si="0"/>
        <v>0</v>
      </c>
      <c r="C23" s="121"/>
      <c r="D23" s="53"/>
      <c r="E23" s="54"/>
      <c r="F23" s="19"/>
    </row>
    <row r="24" spans="1:6">
      <c r="A24" s="16" t="str">
        <f>Cobb!$S$2</f>
        <v>Waikiki</v>
      </c>
      <c r="B24" s="67">
        <f t="shared" si="0"/>
        <v>0</v>
      </c>
      <c r="C24" s="121"/>
      <c r="D24" s="53"/>
      <c r="E24" s="54"/>
      <c r="F24" s="19"/>
    </row>
    <row r="25" spans="1:6">
      <c r="A25" s="16" t="str">
        <f>Aaron!$S$2</f>
        <v>Washington</v>
      </c>
      <c r="B25" s="67">
        <f t="shared" si="0"/>
        <v>0</v>
      </c>
      <c r="C25" s="121"/>
      <c r="D25" s="53"/>
      <c r="E25" s="54"/>
      <c r="F25" s="19"/>
    </row>
    <row r="26" spans="1:6">
      <c r="A26" s="16" t="str">
        <f>Mays!$AE$2</f>
        <v>West Oakland</v>
      </c>
      <c r="B26" s="67">
        <f t="shared" si="0"/>
        <v>0</v>
      </c>
      <c r="C26" s="121"/>
      <c r="D26" s="53"/>
      <c r="E26" s="54"/>
      <c r="F26" s="19"/>
    </row>
    <row r="27" spans="1:6" ht="13.5" thickBot="1">
      <c r="A27" s="17" t="str">
        <f>Ruth!$AE$2</f>
        <v>Williamsburg</v>
      </c>
      <c r="B27" s="68">
        <f t="shared" si="0"/>
        <v>0</v>
      </c>
      <c r="C27" s="121"/>
      <c r="D27" s="53"/>
      <c r="E27" s="54"/>
      <c r="F27" s="19"/>
    </row>
    <row r="30" spans="1:6">
      <c r="A30" s="120" t="s">
        <v>229</v>
      </c>
      <c r="B30" s="7" t="s">
        <v>147</v>
      </c>
      <c r="C30" s="120" t="s">
        <v>382</v>
      </c>
      <c r="D30" s="120" t="s">
        <v>383</v>
      </c>
      <c r="E30" s="48" t="s">
        <v>447</v>
      </c>
      <c r="F30" s="120" t="s">
        <v>280</v>
      </c>
    </row>
    <row r="31" spans="1:6" s="19" customFormat="1">
      <c r="A31" s="340">
        <v>43190</v>
      </c>
      <c r="B31" s="325" t="str">
        <f>Cobb!$G$2</f>
        <v>Alaska</v>
      </c>
      <c r="C31" s="168" t="s">
        <v>2066</v>
      </c>
      <c r="D31" s="102" t="s">
        <v>2067</v>
      </c>
      <c r="E31" s="388">
        <v>-509000</v>
      </c>
      <c r="F31" s="94" t="s">
        <v>2068</v>
      </c>
    </row>
    <row r="32" spans="1:6" s="19" customFormat="1">
      <c r="A32" s="138">
        <v>43220</v>
      </c>
      <c r="B32" s="16" t="str">
        <f>Ruth!$S$2</f>
        <v>New York</v>
      </c>
      <c r="C32" s="168" t="s">
        <v>2088</v>
      </c>
      <c r="D32" s="410" t="s">
        <v>2067</v>
      </c>
      <c r="E32" s="91">
        <v>-3900000</v>
      </c>
      <c r="F32" s="93" t="s">
        <v>2086</v>
      </c>
    </row>
    <row r="33" spans="1:6" s="19" customFormat="1">
      <c r="A33" s="340">
        <v>43310</v>
      </c>
      <c r="B33" s="325" t="str">
        <f>Cobb!$G$2</f>
        <v>Alaska</v>
      </c>
      <c r="C33" s="102" t="s">
        <v>2243</v>
      </c>
      <c r="D33" s="410" t="s">
        <v>2067</v>
      </c>
      <c r="E33" s="388">
        <v>-607000</v>
      </c>
      <c r="F33" s="112" t="s">
        <v>2099</v>
      </c>
    </row>
    <row r="34" spans="1:6" s="19" customFormat="1">
      <c r="A34" s="122">
        <v>43364</v>
      </c>
      <c r="B34" s="16" t="str">
        <f>Aaron!$AE$2</f>
        <v>Pismo Beach</v>
      </c>
      <c r="C34" s="19" t="s">
        <v>3094</v>
      </c>
      <c r="D34" s="55" t="s">
        <v>2067</v>
      </c>
      <c r="E34" s="426">
        <v>-2815346</v>
      </c>
      <c r="F34" s="315" t="s">
        <v>3093</v>
      </c>
    </row>
    <row r="35" spans="1:6" s="19" customFormat="1">
      <c r="A35" s="122">
        <v>43364</v>
      </c>
      <c r="B35" s="16" t="str">
        <f>Aaron!$AE$2</f>
        <v>Pismo Beach</v>
      </c>
      <c r="C35" s="19" t="s">
        <v>3095</v>
      </c>
      <c r="D35" s="55" t="s">
        <v>3096</v>
      </c>
      <c r="E35" s="426">
        <v>-2815346</v>
      </c>
      <c r="F35" s="315" t="s">
        <v>3093</v>
      </c>
    </row>
    <row r="36" spans="1:6" s="193" customFormat="1">
      <c r="A36" s="505">
        <v>43401</v>
      </c>
      <c r="B36" s="325" t="str">
        <f>Cobb!$G$2</f>
        <v>Alaska</v>
      </c>
      <c r="C36" s="131" t="s">
        <v>3120</v>
      </c>
      <c r="D36" s="451" t="s">
        <v>2067</v>
      </c>
      <c r="E36" s="506">
        <v>-2575000</v>
      </c>
      <c r="F36" s="209" t="s">
        <v>3121</v>
      </c>
    </row>
    <row r="37" spans="1:6" s="19" customFormat="1">
      <c r="A37" s="450">
        <v>43499</v>
      </c>
      <c r="B37" s="16" t="str">
        <f>Mays!$S$2</f>
        <v>Thunder Bay</v>
      </c>
      <c r="C37" s="494" t="s">
        <v>4210</v>
      </c>
      <c r="D37" s="417" t="s">
        <v>2067</v>
      </c>
      <c r="E37" s="507">
        <v>-1600000</v>
      </c>
      <c r="F37" s="508" t="s">
        <v>4207</v>
      </c>
    </row>
    <row r="38" spans="1:6" s="19" customFormat="1">
      <c r="A38" s="450">
        <v>43518</v>
      </c>
      <c r="B38" s="16" t="str">
        <f>Mays!$A$2</f>
        <v>Aspen</v>
      </c>
      <c r="C38" s="509" t="s">
        <v>4209</v>
      </c>
      <c r="D38" s="509" t="s">
        <v>2067</v>
      </c>
      <c r="E38" s="507">
        <v>-400000</v>
      </c>
      <c r="F38" s="508" t="s">
        <v>4211</v>
      </c>
    </row>
    <row r="39" spans="1:6" s="19" customFormat="1">
      <c r="A39" s="450">
        <v>43518</v>
      </c>
      <c r="B39" s="16" t="str">
        <f>Mays!$A$2</f>
        <v>Aspen</v>
      </c>
      <c r="C39" s="509" t="s">
        <v>4213</v>
      </c>
      <c r="D39" s="509" t="s">
        <v>2067</v>
      </c>
      <c r="E39" s="507">
        <v>-1500000</v>
      </c>
      <c r="F39" s="508" t="s">
        <v>4211</v>
      </c>
    </row>
    <row r="40" spans="1:6" s="19" customFormat="1">
      <c r="A40" s="450">
        <v>43518</v>
      </c>
      <c r="B40" s="16" t="str">
        <f>Mays!$A$2</f>
        <v>Aspen</v>
      </c>
      <c r="C40" s="417" t="s">
        <v>4212</v>
      </c>
      <c r="D40" s="509" t="s">
        <v>2067</v>
      </c>
      <c r="E40" s="507">
        <v>-1987000</v>
      </c>
      <c r="F40" s="508" t="s">
        <v>4211</v>
      </c>
    </row>
    <row r="41" spans="1:6" s="19" customFormat="1">
      <c r="A41" s="122"/>
      <c r="E41" s="55"/>
      <c r="F41" s="123"/>
    </row>
    <row r="42" spans="1:6" s="19" customFormat="1">
      <c r="A42" s="122"/>
      <c r="E42" s="55"/>
      <c r="F42" s="123"/>
    </row>
    <row r="43" spans="1:6" s="19" customFormat="1">
      <c r="A43" s="122"/>
      <c r="E43" s="55"/>
      <c r="F43" s="123"/>
    </row>
    <row r="44" spans="1:6" s="19" customFormat="1">
      <c r="A44" s="122"/>
      <c r="E44" s="55"/>
      <c r="F44" s="123"/>
    </row>
    <row r="45" spans="1:6" s="19" customFormat="1">
      <c r="A45" s="122"/>
      <c r="E45" s="55"/>
      <c r="F45" s="123"/>
    </row>
    <row r="46" spans="1:6" s="19" customFormat="1">
      <c r="A46" s="122"/>
      <c r="E46" s="55"/>
      <c r="F46" s="123"/>
    </row>
    <row r="47" spans="1:6" s="19" customFormat="1">
      <c r="A47" s="122"/>
      <c r="E47" s="55"/>
      <c r="F47" s="123"/>
    </row>
    <row r="48" spans="1:6" s="19" customFormat="1">
      <c r="A48" s="122"/>
      <c r="E48" s="55"/>
      <c r="F48" s="123"/>
    </row>
    <row r="49" spans="1:6" s="19" customFormat="1">
      <c r="A49" s="122"/>
      <c r="E49" s="55"/>
      <c r="F49" s="123"/>
    </row>
    <row r="50" spans="1:6" s="19" customFormat="1">
      <c r="A50" s="122"/>
      <c r="E50" s="55"/>
      <c r="F50" s="123"/>
    </row>
    <row r="51" spans="1:6" s="19" customFormat="1">
      <c r="A51" s="122"/>
      <c r="E51" s="55"/>
      <c r="F51" s="123"/>
    </row>
    <row r="52" spans="1:6" s="19" customFormat="1">
      <c r="A52" s="122"/>
      <c r="E52" s="55"/>
      <c r="F52" s="123"/>
    </row>
    <row r="53" spans="1:6" s="19" customFormat="1">
      <c r="A53" s="122"/>
      <c r="E53" s="55"/>
      <c r="F53" s="123"/>
    </row>
    <row r="54" spans="1:6" s="19" customFormat="1">
      <c r="A54" s="122"/>
      <c r="E54" s="55"/>
      <c r="F54" s="123"/>
    </row>
    <row r="55" spans="1:6" s="19" customFormat="1">
      <c r="A55" s="122"/>
      <c r="E55" s="55"/>
      <c r="F55" s="123"/>
    </row>
    <row r="56" spans="1:6" s="19" customFormat="1">
      <c r="A56" s="122"/>
      <c r="E56" s="55"/>
      <c r="F56" s="123"/>
    </row>
    <row r="57" spans="1:6" s="19" customFormat="1">
      <c r="A57" s="122"/>
      <c r="E57" s="55"/>
      <c r="F57" s="123"/>
    </row>
    <row r="58" spans="1:6" s="19" customFormat="1">
      <c r="A58" s="122"/>
      <c r="E58" s="55"/>
      <c r="F58" s="123"/>
    </row>
    <row r="59" spans="1:6" s="19" customFormat="1">
      <c r="A59" s="122"/>
      <c r="E59" s="55"/>
      <c r="F59" s="123"/>
    </row>
    <row r="60" spans="1:6" s="19" customFormat="1">
      <c r="A60" s="122"/>
      <c r="E60" s="55"/>
      <c r="F60" s="123"/>
    </row>
    <row r="61" spans="1:6" s="19" customFormat="1">
      <c r="A61" s="122"/>
      <c r="E61" s="55"/>
      <c r="F61" s="123"/>
    </row>
    <row r="62" spans="1:6" s="19" customFormat="1">
      <c r="A62" s="122"/>
      <c r="E62" s="55"/>
      <c r="F62" s="123"/>
    </row>
    <row r="63" spans="1:6" s="19" customFormat="1">
      <c r="A63" s="122"/>
      <c r="E63" s="55"/>
      <c r="F63" s="123"/>
    </row>
    <row r="64" spans="1:6" s="19" customFormat="1">
      <c r="A64" s="122"/>
      <c r="E64" s="55"/>
      <c r="F64" s="123"/>
    </row>
    <row r="65" spans="1:6" s="19" customFormat="1">
      <c r="A65" s="122"/>
      <c r="E65" s="55"/>
      <c r="F65" s="123"/>
    </row>
    <row r="66" spans="1:6" s="19" customFormat="1">
      <c r="A66" s="122"/>
      <c r="E66" s="55"/>
      <c r="F66" s="123"/>
    </row>
    <row r="67" spans="1:6" s="19" customFormat="1">
      <c r="A67" s="122"/>
      <c r="E67" s="55"/>
      <c r="F67" s="123"/>
    </row>
    <row r="68" spans="1:6" s="19" customFormat="1">
      <c r="A68" s="122"/>
      <c r="E68" s="55"/>
      <c r="F68" s="123"/>
    </row>
    <row r="69" spans="1:6" s="19" customFormat="1">
      <c r="A69" s="122"/>
      <c r="E69" s="55"/>
      <c r="F69" s="123"/>
    </row>
    <row r="70" spans="1:6" s="19" customFormat="1">
      <c r="A70" s="122"/>
      <c r="E70" s="55"/>
      <c r="F70" s="123"/>
    </row>
    <row r="71" spans="1:6" s="19" customFormat="1">
      <c r="A71" s="122"/>
      <c r="E71" s="55"/>
      <c r="F71" s="123"/>
    </row>
    <row r="72" spans="1:6" s="19" customFormat="1">
      <c r="A72" s="122"/>
      <c r="E72" s="55"/>
      <c r="F72" s="123"/>
    </row>
    <row r="73" spans="1:6" s="19" customFormat="1">
      <c r="A73" s="122"/>
      <c r="E73" s="55"/>
      <c r="F73" s="123"/>
    </row>
    <row r="74" spans="1:6" s="19" customFormat="1">
      <c r="A74" s="122"/>
      <c r="E74" s="55"/>
      <c r="F74" s="123"/>
    </row>
    <row r="75" spans="1:6" s="19" customFormat="1">
      <c r="A75" s="122"/>
      <c r="E75" s="55"/>
      <c r="F75" s="123"/>
    </row>
    <row r="76" spans="1:6" s="19" customFormat="1">
      <c r="A76" s="122"/>
      <c r="E76" s="55"/>
      <c r="F76" s="123"/>
    </row>
    <row r="77" spans="1:6" s="19" customFormat="1">
      <c r="A77" s="122"/>
      <c r="E77" s="55"/>
      <c r="F77" s="123"/>
    </row>
    <row r="78" spans="1:6" s="19" customFormat="1">
      <c r="A78" s="122"/>
      <c r="E78" s="55"/>
      <c r="F78" s="123"/>
    </row>
    <row r="79" spans="1:6" s="19" customFormat="1">
      <c r="A79" s="122"/>
      <c r="E79" s="55"/>
      <c r="F79" s="123"/>
    </row>
    <row r="80" spans="1:6" s="19" customFormat="1">
      <c r="A80" s="122"/>
      <c r="E80" s="55"/>
      <c r="F80" s="123"/>
    </row>
    <row r="81" spans="1:6" s="19" customFormat="1">
      <c r="A81" s="122"/>
      <c r="E81" s="55"/>
      <c r="F81" s="123"/>
    </row>
    <row r="82" spans="1:6" s="19" customFormat="1">
      <c r="A82" s="122"/>
      <c r="E82" s="55"/>
      <c r="F82" s="123"/>
    </row>
    <row r="83" spans="1:6" s="19" customFormat="1">
      <c r="A83" s="122"/>
      <c r="E83" s="55"/>
      <c r="F83" s="123"/>
    </row>
    <row r="84" spans="1:6" s="19" customFormat="1">
      <c r="A84" s="122"/>
      <c r="E84" s="55"/>
      <c r="F84" s="123"/>
    </row>
    <row r="85" spans="1:6" s="19" customFormat="1">
      <c r="A85" s="122"/>
      <c r="E85" s="55"/>
      <c r="F85" s="123"/>
    </row>
    <row r="86" spans="1:6" s="19" customFormat="1">
      <c r="A86" s="122"/>
      <c r="E86" s="55"/>
      <c r="F86" s="123"/>
    </row>
    <row r="87" spans="1:6" s="19" customFormat="1">
      <c r="A87" s="122"/>
      <c r="E87" s="55"/>
      <c r="F87" s="123"/>
    </row>
    <row r="88" spans="1:6" s="19" customFormat="1">
      <c r="A88" s="122"/>
      <c r="E88" s="55"/>
      <c r="F88" s="123"/>
    </row>
    <row r="89" spans="1:6" s="19" customFormat="1">
      <c r="A89" s="122"/>
      <c r="E89" s="55"/>
      <c r="F89" s="123"/>
    </row>
    <row r="90" spans="1:6" s="19" customFormat="1">
      <c r="A90" s="122"/>
      <c r="E90" s="55"/>
      <c r="F90" s="123"/>
    </row>
    <row r="91" spans="1:6" s="19" customFormat="1">
      <c r="A91" s="122"/>
      <c r="E91" s="55"/>
      <c r="F91" s="123"/>
    </row>
    <row r="92" spans="1:6" s="19" customFormat="1">
      <c r="A92" s="122"/>
      <c r="E92" s="55"/>
      <c r="F92" s="123"/>
    </row>
    <row r="93" spans="1:6" s="19" customFormat="1">
      <c r="A93" s="122"/>
      <c r="E93" s="55"/>
      <c r="F93" s="123"/>
    </row>
    <row r="94" spans="1:6" s="19" customFormat="1">
      <c r="A94" s="122"/>
      <c r="E94" s="55"/>
      <c r="F94" s="123"/>
    </row>
    <row r="95" spans="1:6" s="19" customFormat="1">
      <c r="A95" s="122"/>
      <c r="E95" s="55"/>
      <c r="F95" s="123"/>
    </row>
    <row r="96" spans="1:6" s="19" customFormat="1">
      <c r="A96" s="122"/>
      <c r="E96" s="55"/>
      <c r="F96" s="123"/>
    </row>
    <row r="97" spans="1:6" s="19" customFormat="1">
      <c r="A97" s="122"/>
      <c r="E97" s="55"/>
      <c r="F97" s="123"/>
    </row>
    <row r="98" spans="1:6" s="19" customFormat="1">
      <c r="A98" s="122"/>
      <c r="E98" s="55"/>
      <c r="F98" s="123"/>
    </row>
    <row r="99" spans="1:6" s="19" customFormat="1">
      <c r="A99" s="122"/>
      <c r="E99" s="55"/>
      <c r="F99" s="123"/>
    </row>
    <row r="100" spans="1:6" s="19" customFormat="1">
      <c r="A100" s="122"/>
      <c r="E100" s="55"/>
      <c r="F100" s="123"/>
    </row>
    <row r="101" spans="1:6" s="19" customFormat="1">
      <c r="A101" s="122"/>
      <c r="E101" s="55"/>
      <c r="F101" s="123"/>
    </row>
    <row r="102" spans="1:6" s="19" customFormat="1">
      <c r="A102" s="122"/>
      <c r="E102" s="55"/>
      <c r="F102" s="123"/>
    </row>
    <row r="103" spans="1:6" s="19" customFormat="1">
      <c r="A103" s="122"/>
      <c r="E103" s="55"/>
      <c r="F103" s="123"/>
    </row>
    <row r="104" spans="1:6" s="19" customFormat="1">
      <c r="A104" s="122"/>
      <c r="E104" s="55"/>
      <c r="F104" s="123"/>
    </row>
    <row r="105" spans="1:6" s="19" customFormat="1">
      <c r="A105" s="122"/>
      <c r="E105" s="55"/>
      <c r="F105" s="123"/>
    </row>
    <row r="106" spans="1:6" s="19" customFormat="1">
      <c r="A106" s="122"/>
      <c r="E106" s="55"/>
      <c r="F106" s="123"/>
    </row>
    <row r="107" spans="1:6" s="19" customFormat="1">
      <c r="A107" s="122"/>
      <c r="E107" s="55"/>
      <c r="F107" s="123"/>
    </row>
    <row r="108" spans="1:6" s="19" customFormat="1">
      <c r="A108" s="122"/>
      <c r="E108" s="55"/>
      <c r="F108" s="123"/>
    </row>
    <row r="109" spans="1:6" s="19" customFormat="1">
      <c r="A109" s="122"/>
      <c r="E109" s="55"/>
      <c r="F109" s="123"/>
    </row>
    <row r="110" spans="1:6" s="19" customFormat="1">
      <c r="A110" s="122"/>
      <c r="E110" s="55"/>
      <c r="F110" s="123"/>
    </row>
    <row r="111" spans="1:6" s="19" customFormat="1">
      <c r="A111" s="122"/>
      <c r="E111" s="55"/>
      <c r="F111" s="123"/>
    </row>
    <row r="112" spans="1:6" s="19" customFormat="1">
      <c r="A112" s="122"/>
      <c r="E112" s="55"/>
      <c r="F112" s="123"/>
    </row>
    <row r="113" spans="1:6" s="19" customFormat="1">
      <c r="A113" s="122"/>
      <c r="E113" s="55"/>
      <c r="F113" s="123"/>
    </row>
    <row r="114" spans="1:6" s="19" customFormat="1">
      <c r="A114" s="122"/>
      <c r="E114" s="55"/>
      <c r="F114" s="123"/>
    </row>
    <row r="115" spans="1:6" s="19" customFormat="1">
      <c r="A115" s="122"/>
      <c r="E115" s="55"/>
      <c r="F115" s="123"/>
    </row>
    <row r="116" spans="1:6" s="19" customFormat="1">
      <c r="A116" s="122"/>
      <c r="E116" s="55"/>
      <c r="F116" s="123"/>
    </row>
    <row r="117" spans="1:6" s="19" customFormat="1">
      <c r="A117" s="122"/>
      <c r="E117" s="55"/>
      <c r="F117" s="123"/>
    </row>
    <row r="118" spans="1:6" s="19" customFormat="1">
      <c r="A118" s="122"/>
      <c r="E118" s="55"/>
      <c r="F118" s="123"/>
    </row>
    <row r="119" spans="1:6" s="19" customFormat="1">
      <c r="A119" s="122"/>
      <c r="E119" s="55"/>
      <c r="F119" s="123"/>
    </row>
    <row r="120" spans="1:6" s="19" customFormat="1">
      <c r="A120" s="122"/>
      <c r="E120" s="55"/>
      <c r="F120" s="123"/>
    </row>
    <row r="121" spans="1:6" s="19" customFormat="1">
      <c r="A121" s="122"/>
      <c r="E121" s="55"/>
      <c r="F121" s="123"/>
    </row>
    <row r="122" spans="1:6" s="19" customFormat="1">
      <c r="A122" s="122"/>
      <c r="E122" s="55"/>
      <c r="F122" s="123"/>
    </row>
    <row r="123" spans="1:6" s="19" customFormat="1">
      <c r="A123" s="122"/>
      <c r="E123" s="55"/>
      <c r="F123" s="123"/>
    </row>
    <row r="124" spans="1:6" s="19" customFormat="1">
      <c r="A124" s="122"/>
      <c r="E124" s="55"/>
      <c r="F124" s="123"/>
    </row>
    <row r="125" spans="1:6" s="19" customFormat="1">
      <c r="A125" s="122"/>
      <c r="E125" s="55"/>
      <c r="F125" s="123"/>
    </row>
    <row r="126" spans="1:6" s="19" customFormat="1">
      <c r="A126" s="122"/>
      <c r="E126" s="55"/>
      <c r="F126" s="123"/>
    </row>
    <row r="127" spans="1:6" s="19" customFormat="1">
      <c r="A127" s="122"/>
      <c r="E127" s="55"/>
      <c r="F127" s="123"/>
    </row>
    <row r="128" spans="1:6" s="19" customFormat="1">
      <c r="A128" s="122"/>
      <c r="E128" s="55"/>
      <c r="F128" s="123"/>
    </row>
    <row r="129" spans="1:6" s="19" customFormat="1">
      <c r="A129" s="122"/>
      <c r="E129" s="55"/>
      <c r="F129" s="123"/>
    </row>
    <row r="130" spans="1:6" s="19" customFormat="1">
      <c r="A130" s="122"/>
      <c r="E130" s="55"/>
      <c r="F130" s="123"/>
    </row>
    <row r="131" spans="1:6" s="19" customFormat="1">
      <c r="A131" s="122"/>
      <c r="E131" s="55"/>
      <c r="F131" s="123"/>
    </row>
    <row r="132" spans="1:6" s="19" customFormat="1">
      <c r="A132" s="122"/>
      <c r="E132" s="55"/>
      <c r="F132" s="123"/>
    </row>
    <row r="133" spans="1:6" s="19" customFormat="1">
      <c r="A133" s="122"/>
      <c r="E133" s="55"/>
      <c r="F133" s="123"/>
    </row>
    <row r="134" spans="1:6" s="19" customFormat="1">
      <c r="A134" s="122"/>
      <c r="E134" s="55"/>
      <c r="F134" s="123"/>
    </row>
    <row r="135" spans="1:6" s="19" customFormat="1">
      <c r="A135" s="122"/>
      <c r="E135" s="55"/>
      <c r="F135" s="123"/>
    </row>
    <row r="136" spans="1:6" s="19" customFormat="1">
      <c r="A136" s="122"/>
      <c r="E136" s="55"/>
      <c r="F136" s="123"/>
    </row>
    <row r="137" spans="1:6" s="19" customFormat="1">
      <c r="A137" s="122"/>
      <c r="E137" s="55"/>
      <c r="F137" s="123"/>
    </row>
    <row r="138" spans="1:6" s="19" customFormat="1">
      <c r="A138" s="122"/>
      <c r="E138" s="55"/>
      <c r="F138" s="123"/>
    </row>
    <row r="139" spans="1:6" s="19" customFormat="1">
      <c r="A139" s="122"/>
      <c r="E139" s="55"/>
      <c r="F139" s="123"/>
    </row>
    <row r="140" spans="1:6" s="19" customFormat="1">
      <c r="A140" s="122"/>
      <c r="E140" s="55"/>
      <c r="F140" s="123"/>
    </row>
    <row r="141" spans="1:6" s="19" customFormat="1">
      <c r="A141" s="122"/>
      <c r="E141" s="55"/>
      <c r="F141" s="123"/>
    </row>
    <row r="142" spans="1:6" s="19" customFormat="1">
      <c r="A142" s="122"/>
      <c r="E142" s="55"/>
      <c r="F142" s="123"/>
    </row>
    <row r="143" spans="1:6" s="19" customFormat="1">
      <c r="A143" s="122"/>
      <c r="E143" s="55"/>
      <c r="F143" s="123"/>
    </row>
    <row r="144" spans="1:6" s="19" customFormat="1">
      <c r="A144" s="122"/>
      <c r="E144" s="55"/>
      <c r="F144" s="123"/>
    </row>
    <row r="145" spans="1:6" s="19" customFormat="1">
      <c r="A145" s="122"/>
      <c r="E145" s="55"/>
      <c r="F145" s="123"/>
    </row>
    <row r="146" spans="1:6" s="19" customFormat="1">
      <c r="A146" s="122"/>
      <c r="E146" s="55"/>
      <c r="F146" s="123"/>
    </row>
    <row r="147" spans="1:6" s="19" customFormat="1">
      <c r="A147" s="122"/>
      <c r="E147" s="55"/>
      <c r="F147" s="123"/>
    </row>
    <row r="148" spans="1:6" s="19" customFormat="1">
      <c r="A148" s="122"/>
      <c r="E148" s="55"/>
      <c r="F148" s="123"/>
    </row>
    <row r="149" spans="1:6" s="19" customFormat="1">
      <c r="A149" s="122"/>
      <c r="E149" s="55"/>
      <c r="F149" s="123"/>
    </row>
    <row r="150" spans="1:6" s="19" customFormat="1">
      <c r="A150" s="122"/>
      <c r="E150" s="55"/>
      <c r="F150" s="123"/>
    </row>
    <row r="151" spans="1:6" s="19" customFormat="1">
      <c r="A151" s="122"/>
      <c r="E151" s="55"/>
      <c r="F151" s="123"/>
    </row>
    <row r="152" spans="1:6" s="19" customFormat="1">
      <c r="A152" s="122"/>
      <c r="E152" s="55"/>
      <c r="F152" s="123"/>
    </row>
    <row r="153" spans="1:6" s="19" customFormat="1">
      <c r="A153" s="122"/>
      <c r="E153" s="55"/>
      <c r="F153" s="123"/>
    </row>
    <row r="154" spans="1:6" s="19" customFormat="1">
      <c r="A154" s="122"/>
      <c r="E154" s="55"/>
      <c r="F154" s="123"/>
    </row>
    <row r="155" spans="1:6" s="19" customFormat="1">
      <c r="A155" s="122"/>
      <c r="E155" s="55"/>
      <c r="F155" s="123"/>
    </row>
    <row r="156" spans="1:6" s="19" customFormat="1">
      <c r="A156" s="122"/>
      <c r="E156" s="55"/>
      <c r="F156" s="123"/>
    </row>
    <row r="157" spans="1:6" s="19" customFormat="1">
      <c r="A157" s="122"/>
      <c r="E157" s="55"/>
      <c r="F157" s="123"/>
    </row>
    <row r="158" spans="1:6" s="19" customFormat="1">
      <c r="A158" s="122"/>
      <c r="E158" s="55"/>
      <c r="F158" s="123"/>
    </row>
    <row r="159" spans="1:6" s="19" customFormat="1">
      <c r="A159" s="122"/>
      <c r="E159" s="55"/>
      <c r="F159" s="123"/>
    </row>
    <row r="160" spans="1:6" s="19" customFormat="1">
      <c r="A160" s="122"/>
      <c r="E160" s="55"/>
      <c r="F160" s="123"/>
    </row>
    <row r="161" spans="1:6" s="19" customFormat="1">
      <c r="A161" s="122"/>
      <c r="E161" s="55"/>
      <c r="F161" s="123"/>
    </row>
    <row r="162" spans="1:6" s="19" customFormat="1">
      <c r="A162" s="122"/>
      <c r="E162" s="55"/>
      <c r="F162" s="123"/>
    </row>
    <row r="163" spans="1:6" s="19" customFormat="1">
      <c r="A163" s="122"/>
      <c r="E163" s="55"/>
      <c r="F163" s="123"/>
    </row>
    <row r="164" spans="1:6" s="19" customFormat="1">
      <c r="A164" s="122"/>
      <c r="E164" s="55"/>
      <c r="F164" s="123"/>
    </row>
    <row r="165" spans="1:6" s="19" customFormat="1">
      <c r="A165" s="122"/>
      <c r="E165" s="55"/>
      <c r="F165" s="123"/>
    </row>
    <row r="166" spans="1:6" s="19" customFormat="1">
      <c r="A166" s="122"/>
      <c r="E166" s="55"/>
      <c r="F166" s="123"/>
    </row>
    <row r="167" spans="1:6" s="19" customFormat="1">
      <c r="A167" s="122"/>
      <c r="E167" s="55"/>
      <c r="F167" s="123"/>
    </row>
    <row r="168" spans="1:6" s="19" customFormat="1">
      <c r="A168" s="122"/>
      <c r="E168" s="55"/>
      <c r="F168" s="123"/>
    </row>
    <row r="169" spans="1:6" s="19" customFormat="1">
      <c r="A169" s="122"/>
      <c r="E169" s="55"/>
      <c r="F169" s="123"/>
    </row>
    <row r="170" spans="1:6" s="19" customFormat="1">
      <c r="A170" s="122"/>
      <c r="E170" s="55"/>
      <c r="F170" s="123"/>
    </row>
    <row r="171" spans="1:6" s="19" customFormat="1">
      <c r="A171" s="122"/>
      <c r="E171" s="55"/>
      <c r="F171" s="123"/>
    </row>
    <row r="172" spans="1:6" s="19" customFormat="1">
      <c r="A172" s="122"/>
      <c r="E172" s="55"/>
      <c r="F172" s="123"/>
    </row>
    <row r="173" spans="1:6" s="19" customFormat="1">
      <c r="A173" s="122"/>
      <c r="E173" s="55"/>
      <c r="F173" s="123"/>
    </row>
    <row r="174" spans="1:6" s="19" customFormat="1">
      <c r="A174" s="122"/>
      <c r="E174" s="55"/>
      <c r="F174" s="123"/>
    </row>
    <row r="175" spans="1:6" s="19" customFormat="1">
      <c r="A175" s="122"/>
      <c r="E175" s="55"/>
      <c r="F175" s="123"/>
    </row>
    <row r="176" spans="1:6" s="19" customFormat="1">
      <c r="A176" s="122"/>
      <c r="E176" s="55"/>
      <c r="F176" s="123"/>
    </row>
    <row r="177" spans="1:6" s="19" customFormat="1">
      <c r="A177" s="122"/>
      <c r="E177" s="55"/>
      <c r="F177" s="123"/>
    </row>
    <row r="178" spans="1:6" s="19" customFormat="1">
      <c r="A178" s="122"/>
      <c r="E178" s="55"/>
      <c r="F178" s="123"/>
    </row>
    <row r="179" spans="1:6" s="19" customFormat="1">
      <c r="A179" s="122"/>
      <c r="E179" s="55"/>
      <c r="F179" s="123"/>
    </row>
    <row r="180" spans="1:6" s="19" customFormat="1">
      <c r="A180" s="122"/>
      <c r="E180" s="55"/>
      <c r="F180" s="123"/>
    </row>
    <row r="181" spans="1:6" s="19" customFormat="1">
      <c r="A181" s="122"/>
      <c r="E181" s="55"/>
      <c r="F181" s="123"/>
    </row>
    <row r="182" spans="1:6" s="19" customFormat="1">
      <c r="A182" s="122"/>
      <c r="E182" s="55"/>
      <c r="F182" s="123"/>
    </row>
    <row r="183" spans="1:6" s="19" customFormat="1">
      <c r="A183" s="122"/>
      <c r="E183" s="55"/>
      <c r="F183" s="123"/>
    </row>
    <row r="184" spans="1:6" s="19" customFormat="1">
      <c r="A184" s="122"/>
      <c r="E184" s="55"/>
      <c r="F184" s="123"/>
    </row>
    <row r="185" spans="1:6" s="19" customFormat="1">
      <c r="A185" s="122"/>
      <c r="E185" s="55"/>
      <c r="F185" s="123"/>
    </row>
    <row r="186" spans="1:6" s="19" customFormat="1">
      <c r="A186" s="122"/>
      <c r="E186" s="55"/>
      <c r="F186" s="123"/>
    </row>
    <row r="187" spans="1:6" s="19" customFormat="1">
      <c r="A187" s="122"/>
      <c r="E187" s="55"/>
      <c r="F187" s="123"/>
    </row>
    <row r="188" spans="1:6" s="19" customFormat="1">
      <c r="A188" s="122"/>
      <c r="E188" s="55"/>
      <c r="F188" s="123"/>
    </row>
    <row r="189" spans="1:6" s="19" customFormat="1">
      <c r="A189" s="122"/>
      <c r="E189" s="55"/>
      <c r="F189" s="123"/>
    </row>
    <row r="190" spans="1:6" s="19" customFormat="1">
      <c r="A190" s="122"/>
      <c r="E190" s="55"/>
      <c r="F190" s="123"/>
    </row>
    <row r="191" spans="1:6" s="19" customFormat="1">
      <c r="A191" s="122"/>
      <c r="E191" s="55"/>
      <c r="F191" s="123"/>
    </row>
    <row r="192" spans="1:6" s="19" customFormat="1">
      <c r="A192" s="122"/>
      <c r="E192" s="55"/>
      <c r="F192" s="123"/>
    </row>
    <row r="193" spans="1:6" s="19" customFormat="1">
      <c r="A193" s="122"/>
      <c r="E193" s="55"/>
      <c r="F193" s="123"/>
    </row>
    <row r="194" spans="1:6" s="19" customFormat="1">
      <c r="A194" s="122"/>
      <c r="E194" s="55"/>
      <c r="F194" s="123"/>
    </row>
    <row r="195" spans="1:6" s="19" customFormat="1">
      <c r="A195" s="122"/>
      <c r="E195" s="55"/>
      <c r="F195" s="123"/>
    </row>
    <row r="196" spans="1:6" s="19" customFormat="1">
      <c r="A196" s="122"/>
      <c r="E196" s="55"/>
      <c r="F196" s="123"/>
    </row>
    <row r="197" spans="1:6" s="19" customFormat="1">
      <c r="A197" s="122"/>
      <c r="E197" s="55"/>
      <c r="F197" s="123"/>
    </row>
    <row r="198" spans="1:6" s="19" customFormat="1">
      <c r="A198" s="122"/>
      <c r="E198" s="55"/>
      <c r="F198" s="123"/>
    </row>
    <row r="199" spans="1:6" s="19" customFormat="1">
      <c r="A199" s="122"/>
      <c r="E199" s="55"/>
      <c r="F199" s="123"/>
    </row>
    <row r="200" spans="1:6" s="19" customFormat="1">
      <c r="A200" s="122"/>
      <c r="E200" s="55"/>
      <c r="F200" s="123"/>
    </row>
    <row r="201" spans="1:6" s="19" customFormat="1">
      <c r="A201" s="122"/>
      <c r="E201" s="55"/>
      <c r="F201" s="123"/>
    </row>
    <row r="202" spans="1:6" s="19" customFormat="1">
      <c r="A202" s="122"/>
      <c r="E202" s="55"/>
      <c r="F202" s="123"/>
    </row>
    <row r="203" spans="1:6" s="19" customFormat="1">
      <c r="A203" s="122"/>
      <c r="E203" s="55"/>
      <c r="F203" s="123"/>
    </row>
    <row r="204" spans="1:6" s="19" customFormat="1">
      <c r="A204" s="122"/>
      <c r="E204" s="55"/>
      <c r="F204" s="123"/>
    </row>
    <row r="205" spans="1:6" s="19" customFormat="1">
      <c r="A205" s="122"/>
      <c r="E205" s="55"/>
      <c r="F205" s="123"/>
    </row>
    <row r="206" spans="1:6" s="19" customFormat="1">
      <c r="A206" s="122"/>
      <c r="E206" s="55"/>
      <c r="F206" s="123"/>
    </row>
    <row r="207" spans="1:6" s="19" customFormat="1">
      <c r="A207" s="122"/>
      <c r="E207" s="55"/>
      <c r="F207" s="123"/>
    </row>
    <row r="208" spans="1:6" s="19" customFormat="1">
      <c r="A208" s="122"/>
      <c r="E208" s="55"/>
      <c r="F208" s="123"/>
    </row>
    <row r="209" spans="1:6" s="19" customFormat="1">
      <c r="A209" s="122"/>
      <c r="E209" s="55"/>
      <c r="F209" s="123"/>
    </row>
    <row r="210" spans="1:6" s="19" customFormat="1">
      <c r="A210" s="122"/>
      <c r="E210" s="55"/>
      <c r="F210" s="123"/>
    </row>
    <row r="211" spans="1:6" s="19" customFormat="1">
      <c r="A211" s="122"/>
      <c r="E211" s="55"/>
      <c r="F211" s="123"/>
    </row>
    <row r="212" spans="1:6" s="19" customFormat="1">
      <c r="A212" s="122"/>
      <c r="E212" s="55"/>
      <c r="F212" s="123"/>
    </row>
    <row r="213" spans="1:6" s="19" customFormat="1">
      <c r="A213" s="122"/>
      <c r="E213" s="55"/>
      <c r="F213" s="123"/>
    </row>
    <row r="214" spans="1:6" s="19" customFormat="1">
      <c r="A214" s="122"/>
      <c r="E214" s="55"/>
      <c r="F214" s="123"/>
    </row>
    <row r="215" spans="1:6" s="19" customFormat="1">
      <c r="A215" s="122"/>
      <c r="E215" s="55"/>
      <c r="F215" s="123"/>
    </row>
    <row r="216" spans="1:6" s="19" customFormat="1">
      <c r="A216" s="122"/>
      <c r="E216" s="55"/>
      <c r="F216" s="123"/>
    </row>
    <row r="217" spans="1:6" s="19" customFormat="1">
      <c r="A217" s="122"/>
      <c r="E217" s="55"/>
      <c r="F217" s="123"/>
    </row>
    <row r="218" spans="1:6" s="19" customFormat="1">
      <c r="A218" s="122"/>
      <c r="E218" s="55"/>
      <c r="F218" s="123"/>
    </row>
    <row r="219" spans="1:6" s="19" customFormat="1">
      <c r="A219" s="122"/>
      <c r="E219" s="55"/>
      <c r="F219" s="123"/>
    </row>
    <row r="220" spans="1:6" s="19" customFormat="1">
      <c r="A220" s="122"/>
      <c r="E220" s="55"/>
      <c r="F220" s="123"/>
    </row>
    <row r="221" spans="1:6" s="19" customFormat="1">
      <c r="A221" s="122"/>
      <c r="E221" s="55"/>
      <c r="F221" s="123"/>
    </row>
    <row r="222" spans="1:6" s="19" customFormat="1">
      <c r="A222" s="122"/>
      <c r="E222" s="55"/>
      <c r="F222" s="123"/>
    </row>
    <row r="223" spans="1:6" s="19" customFormat="1">
      <c r="A223" s="122"/>
      <c r="E223" s="55"/>
      <c r="F223" s="123"/>
    </row>
    <row r="224" spans="1:6" s="19" customFormat="1">
      <c r="A224" s="122"/>
      <c r="E224" s="55"/>
      <c r="F224" s="123"/>
    </row>
    <row r="225" spans="1:6" s="19" customFormat="1">
      <c r="A225" s="122"/>
      <c r="E225" s="55"/>
      <c r="F225" s="123"/>
    </row>
    <row r="226" spans="1:6" s="19" customFormat="1">
      <c r="A226" s="122"/>
      <c r="E226" s="55"/>
      <c r="F226" s="123"/>
    </row>
    <row r="227" spans="1:6" s="19" customFormat="1">
      <c r="A227" s="122"/>
      <c r="E227" s="55"/>
      <c r="F227" s="123"/>
    </row>
    <row r="228" spans="1:6" s="19" customFormat="1">
      <c r="A228" s="122"/>
      <c r="E228" s="55"/>
      <c r="F228" s="123"/>
    </row>
    <row r="229" spans="1:6" s="19" customFormat="1">
      <c r="A229" s="122"/>
      <c r="E229" s="55"/>
      <c r="F229" s="123"/>
    </row>
    <row r="230" spans="1:6" s="19" customFormat="1">
      <c r="A230" s="122"/>
      <c r="E230" s="55"/>
      <c r="F230" s="123"/>
    </row>
    <row r="231" spans="1:6" s="19" customFormat="1">
      <c r="A231" s="122"/>
      <c r="E231" s="55"/>
      <c r="F231" s="123"/>
    </row>
    <row r="232" spans="1:6" s="19" customFormat="1">
      <c r="A232" s="122"/>
      <c r="E232" s="55"/>
      <c r="F232" s="123"/>
    </row>
    <row r="233" spans="1:6" s="19" customFormat="1">
      <c r="A233" s="122"/>
      <c r="E233" s="55"/>
      <c r="F233" s="123"/>
    </row>
    <row r="234" spans="1:6" s="19" customFormat="1">
      <c r="A234" s="122"/>
      <c r="E234" s="55"/>
      <c r="F234" s="123"/>
    </row>
    <row r="235" spans="1:6" s="19" customFormat="1">
      <c r="A235" s="122"/>
      <c r="E235" s="55"/>
      <c r="F235" s="123"/>
    </row>
    <row r="236" spans="1:6" s="19" customFormat="1">
      <c r="A236" s="122"/>
      <c r="E236" s="55"/>
      <c r="F236" s="123"/>
    </row>
    <row r="237" spans="1:6" s="19" customFormat="1">
      <c r="A237" s="122"/>
      <c r="E237" s="55"/>
      <c r="F237" s="123"/>
    </row>
    <row r="238" spans="1:6" s="19" customFormat="1">
      <c r="A238" s="122"/>
      <c r="E238" s="55"/>
      <c r="F238" s="123"/>
    </row>
    <row r="239" spans="1:6" s="19" customFormat="1">
      <c r="A239" s="122"/>
      <c r="E239" s="55"/>
      <c r="F239" s="123"/>
    </row>
    <row r="240" spans="1:6" s="19" customFormat="1">
      <c r="A240" s="122"/>
      <c r="E240" s="55"/>
      <c r="F240" s="123"/>
    </row>
    <row r="241" spans="1:6" s="19" customFormat="1">
      <c r="A241" s="122"/>
      <c r="E241" s="55"/>
      <c r="F241" s="123"/>
    </row>
    <row r="242" spans="1:6" s="19" customFormat="1">
      <c r="A242" s="122"/>
      <c r="E242" s="55"/>
      <c r="F242" s="123"/>
    </row>
    <row r="243" spans="1:6" s="19" customFormat="1">
      <c r="A243" s="122"/>
      <c r="E243" s="55"/>
      <c r="F243" s="123"/>
    </row>
    <row r="244" spans="1:6" s="19" customFormat="1">
      <c r="A244" s="122"/>
      <c r="E244" s="55"/>
      <c r="F244" s="123"/>
    </row>
    <row r="245" spans="1:6" s="19" customFormat="1">
      <c r="A245" s="122"/>
      <c r="E245" s="55"/>
      <c r="F245" s="123"/>
    </row>
    <row r="246" spans="1:6" s="19" customFormat="1">
      <c r="A246" s="122"/>
      <c r="E246" s="55"/>
      <c r="F246" s="123"/>
    </row>
    <row r="247" spans="1:6" s="19" customFormat="1">
      <c r="A247" s="122"/>
      <c r="E247" s="55"/>
      <c r="F247" s="123"/>
    </row>
    <row r="248" spans="1:6" s="19" customFormat="1">
      <c r="A248" s="122"/>
      <c r="E248" s="55"/>
      <c r="F248" s="123"/>
    </row>
    <row r="249" spans="1:6" s="19" customFormat="1">
      <c r="A249" s="122"/>
      <c r="E249" s="55"/>
      <c r="F249" s="123"/>
    </row>
    <row r="250" spans="1:6" s="19" customFormat="1">
      <c r="A250" s="122"/>
      <c r="E250" s="55"/>
      <c r="F250" s="123"/>
    </row>
    <row r="251" spans="1:6" s="19" customFormat="1">
      <c r="A251" s="122"/>
      <c r="E251" s="55"/>
      <c r="F251" s="123"/>
    </row>
    <row r="252" spans="1:6" s="19" customFormat="1">
      <c r="A252" s="122"/>
      <c r="E252" s="55"/>
      <c r="F252" s="123"/>
    </row>
    <row r="253" spans="1:6" s="19" customFormat="1">
      <c r="A253" s="122"/>
      <c r="E253" s="55"/>
      <c r="F253" s="123"/>
    </row>
    <row r="254" spans="1:6" s="19" customFormat="1">
      <c r="A254" s="122"/>
      <c r="E254" s="55"/>
      <c r="F254" s="123"/>
    </row>
    <row r="255" spans="1:6" s="19" customFormat="1">
      <c r="A255" s="122"/>
      <c r="E255" s="55"/>
      <c r="F255" s="123"/>
    </row>
    <row r="256" spans="1:6" s="19" customFormat="1">
      <c r="A256" s="122"/>
      <c r="E256" s="55"/>
      <c r="F256" s="123"/>
    </row>
    <row r="257" spans="1:6" s="19" customFormat="1">
      <c r="A257" s="122"/>
      <c r="E257" s="55"/>
      <c r="F257" s="123"/>
    </row>
    <row r="258" spans="1:6" s="19" customFormat="1">
      <c r="A258" s="122"/>
      <c r="E258" s="55"/>
      <c r="F258" s="123"/>
    </row>
    <row r="259" spans="1:6" s="19" customFormat="1">
      <c r="A259" s="122"/>
      <c r="E259" s="55"/>
      <c r="F259" s="123"/>
    </row>
    <row r="260" spans="1:6" s="19" customFormat="1">
      <c r="A260" s="122"/>
      <c r="E260" s="55"/>
      <c r="F260" s="123"/>
    </row>
    <row r="261" spans="1:6" s="19" customFormat="1">
      <c r="A261" s="122"/>
      <c r="E261" s="55"/>
      <c r="F261" s="123"/>
    </row>
    <row r="262" spans="1:6" s="19" customFormat="1">
      <c r="A262" s="122"/>
      <c r="E262" s="55"/>
      <c r="F262" s="123"/>
    </row>
    <row r="263" spans="1:6" s="19" customFormat="1">
      <c r="A263" s="122"/>
      <c r="E263" s="55"/>
      <c r="F263" s="123"/>
    </row>
    <row r="264" spans="1:6" s="19" customFormat="1">
      <c r="A264" s="122"/>
      <c r="E264" s="55"/>
      <c r="F264" s="123"/>
    </row>
    <row r="265" spans="1:6" s="19" customFormat="1">
      <c r="A265" s="122"/>
      <c r="E265" s="55"/>
      <c r="F265" s="123"/>
    </row>
    <row r="266" spans="1:6" s="19" customFormat="1">
      <c r="A266" s="122"/>
      <c r="E266" s="55"/>
      <c r="F266" s="123"/>
    </row>
    <row r="267" spans="1:6" s="19" customFormat="1">
      <c r="A267" s="122"/>
      <c r="E267" s="55"/>
      <c r="F267" s="123"/>
    </row>
    <row r="268" spans="1:6" s="19" customFormat="1">
      <c r="A268" s="122"/>
      <c r="E268" s="55"/>
      <c r="F268" s="123"/>
    </row>
    <row r="269" spans="1:6" s="19" customFormat="1">
      <c r="A269" s="122"/>
      <c r="E269" s="55"/>
      <c r="F269" s="123"/>
    </row>
    <row r="270" spans="1:6" s="19" customFormat="1">
      <c r="A270" s="122"/>
      <c r="E270" s="55"/>
      <c r="F270" s="123"/>
    </row>
    <row r="271" spans="1:6" s="19" customFormat="1">
      <c r="A271" s="122"/>
      <c r="E271" s="55"/>
      <c r="F271" s="123"/>
    </row>
    <row r="272" spans="1:6" s="19" customFormat="1">
      <c r="A272" s="122"/>
      <c r="E272" s="55"/>
      <c r="F272" s="123"/>
    </row>
    <row r="273" spans="1:6" s="19" customFormat="1">
      <c r="A273" s="122"/>
      <c r="E273" s="55"/>
      <c r="F273" s="123"/>
    </row>
    <row r="274" spans="1:6" s="19" customFormat="1">
      <c r="A274" s="122"/>
      <c r="E274" s="55"/>
      <c r="F274" s="123"/>
    </row>
    <row r="275" spans="1:6" s="19" customFormat="1">
      <c r="A275" s="122"/>
      <c r="E275" s="55"/>
      <c r="F275" s="123"/>
    </row>
    <row r="276" spans="1:6" s="19" customFormat="1">
      <c r="A276" s="122"/>
      <c r="E276" s="55"/>
      <c r="F276" s="123"/>
    </row>
    <row r="277" spans="1:6" s="19" customFormat="1">
      <c r="A277" s="122"/>
      <c r="E277" s="55"/>
      <c r="F277" s="123"/>
    </row>
    <row r="278" spans="1:6" s="19" customFormat="1">
      <c r="A278" s="122"/>
      <c r="E278" s="55"/>
      <c r="F278" s="123"/>
    </row>
    <row r="279" spans="1:6" s="19" customFormat="1">
      <c r="A279" s="122"/>
      <c r="E279" s="55"/>
      <c r="F279" s="123"/>
    </row>
    <row r="280" spans="1:6" s="19" customFormat="1">
      <c r="A280" s="122"/>
      <c r="E280" s="55"/>
      <c r="F280" s="123"/>
    </row>
    <row r="281" spans="1:6" s="19" customFormat="1">
      <c r="A281" s="122"/>
      <c r="E281" s="55"/>
      <c r="F281" s="123"/>
    </row>
    <row r="282" spans="1:6" s="19" customFormat="1">
      <c r="A282" s="122"/>
      <c r="E282" s="55"/>
      <c r="F282" s="123"/>
    </row>
    <row r="283" spans="1:6" s="19" customFormat="1">
      <c r="A283" s="122"/>
      <c r="E283" s="55"/>
      <c r="F283" s="123"/>
    </row>
    <row r="284" spans="1:6" s="19" customFormat="1">
      <c r="A284" s="122"/>
      <c r="E284" s="55"/>
      <c r="F284" s="123"/>
    </row>
    <row r="285" spans="1:6" s="19" customFormat="1">
      <c r="A285" s="122"/>
      <c r="E285" s="55"/>
      <c r="F285" s="123"/>
    </row>
    <row r="286" spans="1:6" s="19" customFormat="1">
      <c r="A286" s="122"/>
      <c r="E286" s="55"/>
      <c r="F286" s="123"/>
    </row>
    <row r="287" spans="1:6" s="19" customFormat="1">
      <c r="A287" s="122"/>
      <c r="E287" s="55"/>
      <c r="F287" s="123"/>
    </row>
    <row r="288" spans="1:6" s="19" customFormat="1">
      <c r="A288" s="122"/>
      <c r="E288" s="55"/>
      <c r="F288" s="123"/>
    </row>
    <row r="289" spans="1:6" s="19" customFormat="1">
      <c r="A289" s="122"/>
      <c r="E289" s="55"/>
      <c r="F289" s="123"/>
    </row>
    <row r="290" spans="1:6" s="19" customFormat="1">
      <c r="A290" s="122"/>
      <c r="E290" s="55"/>
      <c r="F290" s="123"/>
    </row>
    <row r="291" spans="1:6" s="19" customFormat="1">
      <c r="A291" s="122"/>
      <c r="E291" s="55"/>
      <c r="F291" s="123"/>
    </row>
    <row r="292" spans="1:6" s="19" customFormat="1">
      <c r="A292" s="122"/>
      <c r="E292" s="55"/>
      <c r="F292" s="123"/>
    </row>
    <row r="293" spans="1:6" s="19" customFormat="1">
      <c r="A293" s="122"/>
      <c r="E293" s="55"/>
      <c r="F293" s="123"/>
    </row>
    <row r="294" spans="1:6" s="19" customFormat="1">
      <c r="A294" s="122"/>
      <c r="E294" s="55"/>
      <c r="F294" s="123"/>
    </row>
    <row r="295" spans="1:6" s="19" customFormat="1">
      <c r="A295" s="122"/>
      <c r="E295" s="55"/>
      <c r="F295" s="123"/>
    </row>
    <row r="296" spans="1:6" s="19" customFormat="1">
      <c r="A296" s="122"/>
      <c r="E296" s="55"/>
      <c r="F296" s="123"/>
    </row>
    <row r="297" spans="1:6" s="19" customFormat="1">
      <c r="A297" s="122"/>
      <c r="E297" s="55"/>
      <c r="F297" s="123"/>
    </row>
    <row r="298" spans="1:6" s="19" customFormat="1">
      <c r="A298" s="122"/>
      <c r="E298" s="55"/>
      <c r="F298" s="123"/>
    </row>
    <row r="299" spans="1:6" s="19" customFormat="1">
      <c r="A299" s="122"/>
      <c r="E299" s="55"/>
      <c r="F299" s="123"/>
    </row>
    <row r="300" spans="1:6" s="19" customFormat="1">
      <c r="A300" s="122"/>
      <c r="E300" s="55"/>
      <c r="F300" s="123"/>
    </row>
    <row r="301" spans="1:6" s="19" customFormat="1">
      <c r="A301" s="122"/>
      <c r="E301" s="55"/>
      <c r="F301" s="123"/>
    </row>
    <row r="302" spans="1:6" s="19" customFormat="1">
      <c r="A302" s="122"/>
      <c r="E302" s="55"/>
      <c r="F302" s="123"/>
    </row>
    <row r="303" spans="1:6" s="19" customFormat="1">
      <c r="A303" s="122"/>
      <c r="E303" s="55"/>
      <c r="F303" s="123"/>
    </row>
    <row r="304" spans="1:6" s="19" customFormat="1">
      <c r="A304" s="122"/>
      <c r="E304" s="55"/>
      <c r="F304" s="123"/>
    </row>
    <row r="305" spans="1:6" s="19" customFormat="1">
      <c r="A305" s="122"/>
      <c r="E305" s="55"/>
      <c r="F305" s="123"/>
    </row>
    <row r="306" spans="1:6" s="19" customFormat="1">
      <c r="A306" s="122"/>
      <c r="E306" s="55"/>
      <c r="F306" s="123"/>
    </row>
    <row r="307" spans="1:6" s="19" customFormat="1">
      <c r="A307" s="122"/>
      <c r="E307" s="55"/>
      <c r="F307" s="123"/>
    </row>
    <row r="308" spans="1:6" s="19" customFormat="1">
      <c r="A308" s="122"/>
      <c r="E308" s="55"/>
      <c r="F308" s="123"/>
    </row>
    <row r="309" spans="1:6" s="19" customFormat="1">
      <c r="A309" s="122"/>
      <c r="E309" s="55"/>
      <c r="F309" s="123"/>
    </row>
    <row r="310" spans="1:6" s="19" customFormat="1">
      <c r="A310" s="122"/>
      <c r="E310" s="55"/>
      <c r="F310" s="123"/>
    </row>
    <row r="311" spans="1:6" s="19" customFormat="1">
      <c r="A311" s="122"/>
      <c r="E311" s="55"/>
      <c r="F311" s="123"/>
    </row>
    <row r="312" spans="1:6" s="19" customFormat="1">
      <c r="A312" s="122"/>
      <c r="E312" s="55"/>
      <c r="F312" s="123"/>
    </row>
    <row r="313" spans="1:6" s="19" customFormat="1">
      <c r="A313" s="122"/>
      <c r="E313" s="55"/>
      <c r="F313" s="123"/>
    </row>
    <row r="314" spans="1:6" s="19" customFormat="1">
      <c r="A314" s="122"/>
      <c r="E314" s="55"/>
      <c r="F314" s="123"/>
    </row>
    <row r="315" spans="1:6" s="19" customFormat="1">
      <c r="A315" s="122"/>
      <c r="E315" s="55"/>
      <c r="F315" s="123"/>
    </row>
    <row r="316" spans="1:6" s="19" customFormat="1">
      <c r="A316" s="122"/>
      <c r="E316" s="55"/>
      <c r="F316" s="123"/>
    </row>
    <row r="317" spans="1:6" s="19" customFormat="1">
      <c r="A317" s="122"/>
      <c r="E317" s="55"/>
      <c r="F317" s="123"/>
    </row>
    <row r="318" spans="1:6" s="19" customFormat="1">
      <c r="A318" s="122"/>
      <c r="E318" s="55"/>
      <c r="F318" s="123"/>
    </row>
    <row r="319" spans="1:6" s="19" customFormat="1">
      <c r="A319" s="122"/>
      <c r="E319" s="55"/>
      <c r="F319" s="123"/>
    </row>
    <row r="320" spans="1:6" s="19" customFormat="1">
      <c r="A320" s="122"/>
      <c r="E320" s="55"/>
      <c r="F320" s="123"/>
    </row>
    <row r="321" spans="1:6" s="19" customFormat="1">
      <c r="A321" s="122"/>
      <c r="E321" s="55"/>
      <c r="F321" s="123"/>
    </row>
    <row r="322" spans="1:6" s="19" customFormat="1">
      <c r="A322" s="122"/>
      <c r="E322" s="55"/>
      <c r="F322" s="123"/>
    </row>
    <row r="323" spans="1:6" s="19" customFormat="1">
      <c r="A323" s="122"/>
      <c r="E323" s="55"/>
      <c r="F323" s="123"/>
    </row>
    <row r="324" spans="1:6" s="19" customFormat="1">
      <c r="A324" s="122"/>
      <c r="E324" s="55"/>
      <c r="F324" s="123"/>
    </row>
    <row r="325" spans="1:6" s="19" customFormat="1">
      <c r="A325" s="122"/>
      <c r="E325" s="55"/>
      <c r="F325" s="123"/>
    </row>
    <row r="326" spans="1:6" s="19" customFormat="1">
      <c r="A326" s="122"/>
      <c r="E326" s="55"/>
      <c r="F326" s="123"/>
    </row>
    <row r="327" spans="1:6" s="19" customFormat="1">
      <c r="A327" s="122"/>
      <c r="E327" s="55"/>
      <c r="F327" s="123"/>
    </row>
    <row r="328" spans="1:6" s="19" customFormat="1">
      <c r="A328" s="122"/>
      <c r="E328" s="55"/>
      <c r="F328" s="123"/>
    </row>
    <row r="329" spans="1:6" s="19" customFormat="1">
      <c r="A329" s="122"/>
      <c r="E329" s="55"/>
      <c r="F329" s="123"/>
    </row>
    <row r="330" spans="1:6" s="19" customFormat="1">
      <c r="A330" s="122"/>
      <c r="E330" s="55"/>
      <c r="F330" s="123"/>
    </row>
    <row r="331" spans="1:6" s="19" customFormat="1">
      <c r="A331" s="122"/>
      <c r="E331" s="55"/>
      <c r="F331" s="123"/>
    </row>
    <row r="332" spans="1:6" s="19" customFormat="1">
      <c r="A332" s="122"/>
      <c r="E332" s="55"/>
      <c r="F332" s="123"/>
    </row>
    <row r="333" spans="1:6" s="19" customFormat="1">
      <c r="A333" s="122"/>
      <c r="E333" s="55"/>
      <c r="F333" s="123"/>
    </row>
    <row r="334" spans="1:6" s="19" customFormat="1">
      <c r="A334" s="122"/>
      <c r="E334" s="55"/>
      <c r="F334" s="123"/>
    </row>
    <row r="335" spans="1:6" s="19" customFormat="1">
      <c r="A335" s="122"/>
      <c r="E335" s="55"/>
      <c r="F335" s="123"/>
    </row>
    <row r="336" spans="1:6" s="19" customFormat="1">
      <c r="A336" s="122"/>
      <c r="E336" s="55"/>
      <c r="F336" s="123"/>
    </row>
    <row r="337" spans="1:6" s="19" customFormat="1">
      <c r="A337" s="122"/>
      <c r="E337" s="55"/>
      <c r="F337" s="123"/>
    </row>
    <row r="338" spans="1:6" s="19" customFormat="1">
      <c r="A338" s="122"/>
      <c r="E338" s="55"/>
      <c r="F338" s="123"/>
    </row>
    <row r="339" spans="1:6" s="19" customFormat="1">
      <c r="A339" s="122"/>
      <c r="E339" s="55"/>
      <c r="F339" s="123"/>
    </row>
    <row r="340" spans="1:6" s="19" customFormat="1">
      <c r="A340" s="122"/>
      <c r="E340" s="55"/>
      <c r="F340" s="123"/>
    </row>
    <row r="341" spans="1:6" s="19" customFormat="1">
      <c r="A341" s="122"/>
      <c r="E341" s="55"/>
      <c r="F341" s="123"/>
    </row>
    <row r="342" spans="1:6" s="19" customFormat="1">
      <c r="A342" s="122"/>
      <c r="E342" s="55"/>
      <c r="F342" s="123"/>
    </row>
    <row r="343" spans="1:6" s="19" customFormat="1">
      <c r="A343" s="122"/>
      <c r="E343" s="55"/>
      <c r="F343" s="123"/>
    </row>
    <row r="344" spans="1:6" s="19" customFormat="1">
      <c r="A344" s="122"/>
      <c r="E344" s="55"/>
      <c r="F344" s="123"/>
    </row>
    <row r="345" spans="1:6" s="19" customFormat="1">
      <c r="A345" s="122"/>
      <c r="E345" s="55"/>
      <c r="F345" s="123"/>
    </row>
    <row r="346" spans="1:6" s="19" customFormat="1">
      <c r="A346" s="122"/>
      <c r="E346" s="55"/>
      <c r="F346" s="123"/>
    </row>
    <row r="347" spans="1:6" s="19" customFormat="1">
      <c r="A347" s="122"/>
      <c r="E347" s="55"/>
      <c r="F347" s="123"/>
    </row>
    <row r="348" spans="1:6" s="19" customFormat="1">
      <c r="A348" s="122"/>
      <c r="E348" s="55"/>
      <c r="F348" s="123"/>
    </row>
    <row r="349" spans="1:6" s="19" customFormat="1">
      <c r="A349" s="122"/>
      <c r="E349" s="55"/>
      <c r="F349" s="123"/>
    </row>
    <row r="350" spans="1:6" s="19" customFormat="1">
      <c r="A350" s="122"/>
      <c r="E350" s="55"/>
      <c r="F350" s="123"/>
    </row>
    <row r="351" spans="1:6" s="19" customFormat="1">
      <c r="A351" s="122"/>
      <c r="E351" s="55"/>
      <c r="F351" s="123"/>
    </row>
    <row r="352" spans="1:6" s="19" customFormat="1">
      <c r="A352" s="122"/>
      <c r="E352" s="55"/>
      <c r="F352" s="123"/>
    </row>
    <row r="353" spans="1:6" s="19" customFormat="1">
      <c r="A353" s="122"/>
      <c r="E353" s="55"/>
      <c r="F353" s="123"/>
    </row>
    <row r="354" spans="1:6" s="19" customFormat="1">
      <c r="A354" s="122"/>
      <c r="E354" s="55"/>
      <c r="F354" s="123"/>
    </row>
    <row r="355" spans="1:6" s="19" customFormat="1">
      <c r="A355" s="122"/>
      <c r="E355" s="55"/>
      <c r="F355" s="123"/>
    </row>
    <row r="356" spans="1:6" s="19" customFormat="1">
      <c r="A356" s="122"/>
      <c r="E356" s="55"/>
      <c r="F356" s="123"/>
    </row>
    <row r="357" spans="1:6" s="19" customFormat="1">
      <c r="A357" s="122"/>
      <c r="E357" s="55"/>
      <c r="F357" s="123"/>
    </row>
    <row r="358" spans="1:6" s="19" customFormat="1">
      <c r="A358" s="122"/>
      <c r="E358" s="55"/>
      <c r="F358" s="123"/>
    </row>
    <row r="359" spans="1:6" s="19" customFormat="1">
      <c r="A359" s="122"/>
      <c r="E359" s="55"/>
      <c r="F359" s="123"/>
    </row>
    <row r="360" spans="1:6" s="19" customFormat="1">
      <c r="A360" s="122"/>
      <c r="E360" s="55"/>
      <c r="F360" s="123"/>
    </row>
    <row r="361" spans="1:6" s="19" customFormat="1">
      <c r="A361" s="122"/>
      <c r="E361" s="55"/>
      <c r="F361" s="123"/>
    </row>
    <row r="362" spans="1:6" s="19" customFormat="1">
      <c r="A362" s="122"/>
      <c r="E362" s="55"/>
      <c r="F362" s="123"/>
    </row>
    <row r="363" spans="1:6" s="19" customFormat="1">
      <c r="A363" s="122"/>
      <c r="E363" s="55"/>
      <c r="F363" s="123"/>
    </row>
    <row r="364" spans="1:6" s="19" customFormat="1">
      <c r="A364" s="122"/>
      <c r="E364" s="55"/>
      <c r="F364" s="123"/>
    </row>
    <row r="365" spans="1:6" s="19" customFormat="1">
      <c r="A365" s="122"/>
      <c r="E365" s="55"/>
      <c r="F365" s="123"/>
    </row>
    <row r="366" spans="1:6" s="19" customFormat="1">
      <c r="A366" s="122"/>
      <c r="E366" s="55"/>
      <c r="F366" s="123"/>
    </row>
    <row r="367" spans="1:6" s="19" customFormat="1">
      <c r="A367" s="122"/>
      <c r="E367" s="55"/>
      <c r="F367" s="123"/>
    </row>
    <row r="368" spans="1:6" s="19" customFormat="1">
      <c r="A368" s="122"/>
      <c r="E368" s="55"/>
      <c r="F368" s="123"/>
    </row>
    <row r="369" spans="1:6" s="19" customFormat="1">
      <c r="A369" s="122"/>
      <c r="E369" s="55"/>
      <c r="F369" s="123"/>
    </row>
    <row r="370" spans="1:6" s="19" customFormat="1">
      <c r="A370" s="122"/>
      <c r="E370" s="55"/>
      <c r="F370" s="123"/>
    </row>
    <row r="371" spans="1:6" s="19" customFormat="1">
      <c r="A371" s="122"/>
      <c r="E371" s="55"/>
      <c r="F371" s="123"/>
    </row>
    <row r="372" spans="1:6" s="19" customFormat="1">
      <c r="A372" s="122"/>
      <c r="E372" s="55"/>
      <c r="F372" s="123"/>
    </row>
    <row r="373" spans="1:6" s="19" customFormat="1">
      <c r="A373" s="122"/>
      <c r="E373" s="55"/>
      <c r="F373" s="123"/>
    </row>
    <row r="374" spans="1:6" s="19" customFormat="1">
      <c r="A374" s="122"/>
      <c r="E374" s="55"/>
      <c r="F374" s="123"/>
    </row>
    <row r="375" spans="1:6" s="19" customFormat="1">
      <c r="A375" s="122"/>
      <c r="E375" s="55"/>
      <c r="F375" s="123"/>
    </row>
    <row r="376" spans="1:6" s="19" customFormat="1">
      <c r="A376" s="122"/>
      <c r="E376" s="55"/>
      <c r="F376" s="123"/>
    </row>
    <row r="377" spans="1:6" s="19" customFormat="1">
      <c r="A377" s="122"/>
      <c r="E377" s="55"/>
      <c r="F377" s="123"/>
    </row>
    <row r="378" spans="1:6" s="19" customFormat="1">
      <c r="A378" s="122"/>
      <c r="E378" s="55"/>
      <c r="F378" s="123"/>
    </row>
    <row r="379" spans="1:6" s="19" customFormat="1">
      <c r="A379" s="122"/>
      <c r="E379" s="55"/>
      <c r="F379" s="123"/>
    </row>
    <row r="380" spans="1:6" s="19" customFormat="1">
      <c r="A380" s="122"/>
      <c r="E380" s="55"/>
      <c r="F380" s="123"/>
    </row>
    <row r="381" spans="1:6" s="19" customFormat="1">
      <c r="A381" s="122"/>
      <c r="E381" s="55"/>
      <c r="F381" s="123"/>
    </row>
    <row r="382" spans="1:6" s="19" customFormat="1">
      <c r="A382" s="122"/>
      <c r="E382" s="55"/>
      <c r="F382" s="123"/>
    </row>
    <row r="383" spans="1:6" s="19" customFormat="1">
      <c r="A383" s="122"/>
      <c r="E383" s="55"/>
      <c r="F383" s="123"/>
    </row>
    <row r="384" spans="1:6" s="19" customFormat="1">
      <c r="A384" s="122"/>
      <c r="E384" s="55"/>
      <c r="F384" s="123"/>
    </row>
    <row r="385" spans="1:6" s="19" customFormat="1">
      <c r="A385" s="122"/>
      <c r="E385" s="55"/>
      <c r="F385" s="123"/>
    </row>
    <row r="386" spans="1:6" s="19" customFormat="1">
      <c r="A386" s="122"/>
      <c r="E386" s="55"/>
      <c r="F386" s="123"/>
    </row>
    <row r="387" spans="1:6" s="19" customFormat="1">
      <c r="A387" s="122"/>
      <c r="E387" s="55"/>
      <c r="F387" s="123"/>
    </row>
    <row r="388" spans="1:6" s="19" customFormat="1">
      <c r="A388" s="122"/>
      <c r="E388" s="55"/>
      <c r="F388" s="123"/>
    </row>
    <row r="389" spans="1:6" s="19" customFormat="1">
      <c r="A389" s="122"/>
      <c r="E389" s="55"/>
      <c r="F389" s="123"/>
    </row>
    <row r="390" spans="1:6" s="19" customFormat="1">
      <c r="A390" s="122"/>
      <c r="E390" s="55"/>
      <c r="F390" s="123"/>
    </row>
    <row r="391" spans="1:6" s="19" customFormat="1">
      <c r="A391" s="122"/>
      <c r="E391" s="55"/>
      <c r="F391" s="123"/>
    </row>
    <row r="392" spans="1:6" s="19" customFormat="1">
      <c r="A392" s="122"/>
      <c r="E392" s="55"/>
      <c r="F392" s="123"/>
    </row>
    <row r="393" spans="1:6" s="19" customFormat="1">
      <c r="A393" s="122"/>
      <c r="E393" s="55"/>
      <c r="F393" s="123"/>
    </row>
    <row r="394" spans="1:6" s="19" customFormat="1">
      <c r="A394" s="122"/>
      <c r="E394" s="55"/>
      <c r="F394" s="123"/>
    </row>
    <row r="395" spans="1:6" s="19" customFormat="1">
      <c r="A395" s="122"/>
      <c r="E395" s="55"/>
      <c r="F395" s="123"/>
    </row>
    <row r="396" spans="1:6" s="19" customFormat="1">
      <c r="A396" s="122"/>
      <c r="E396" s="55"/>
      <c r="F396" s="123"/>
    </row>
    <row r="397" spans="1:6" s="19" customFormat="1">
      <c r="A397" s="122"/>
      <c r="E397" s="55"/>
      <c r="F397" s="123"/>
    </row>
    <row r="398" spans="1:6" s="19" customFormat="1">
      <c r="A398" s="122"/>
      <c r="E398" s="55"/>
      <c r="F398" s="123"/>
    </row>
    <row r="399" spans="1:6" s="19" customFormat="1">
      <c r="A399" s="122"/>
      <c r="E399" s="55"/>
      <c r="F399" s="123"/>
    </row>
    <row r="400" spans="1:6" s="19" customFormat="1">
      <c r="A400" s="122"/>
      <c r="E400" s="55"/>
      <c r="F400" s="123"/>
    </row>
    <row r="401" spans="1:6" s="19" customFormat="1">
      <c r="A401" s="122"/>
      <c r="E401" s="55"/>
      <c r="F401" s="123"/>
    </row>
    <row r="402" spans="1:6" s="19" customFormat="1">
      <c r="A402" s="122"/>
      <c r="E402" s="55"/>
      <c r="F402" s="123"/>
    </row>
    <row r="403" spans="1:6" s="19" customFormat="1">
      <c r="A403" s="122"/>
      <c r="E403" s="55"/>
      <c r="F403" s="123"/>
    </row>
    <row r="404" spans="1:6" s="19" customFormat="1">
      <c r="A404" s="122"/>
      <c r="E404" s="55"/>
      <c r="F404" s="123"/>
    </row>
    <row r="405" spans="1:6" s="19" customFormat="1">
      <c r="A405" s="122"/>
      <c r="E405" s="55"/>
      <c r="F405" s="123"/>
    </row>
    <row r="406" spans="1:6" s="19" customFormat="1">
      <c r="A406" s="122"/>
      <c r="E406" s="55"/>
      <c r="F406" s="123"/>
    </row>
    <row r="407" spans="1:6" s="19" customFormat="1">
      <c r="A407" s="122"/>
      <c r="E407" s="55"/>
      <c r="F407" s="123"/>
    </row>
    <row r="408" spans="1:6" s="19" customFormat="1">
      <c r="A408" s="122"/>
      <c r="E408" s="55"/>
      <c r="F408" s="123"/>
    </row>
    <row r="409" spans="1:6" s="19" customFormat="1">
      <c r="A409" s="122"/>
      <c r="E409" s="55"/>
      <c r="F409" s="123"/>
    </row>
    <row r="410" spans="1:6" s="19" customFormat="1">
      <c r="A410" s="122"/>
      <c r="E410" s="55"/>
      <c r="F410" s="123"/>
    </row>
    <row r="411" spans="1:6" s="19" customFormat="1">
      <c r="A411" s="122"/>
      <c r="E411" s="55"/>
      <c r="F411" s="123"/>
    </row>
    <row r="412" spans="1:6" s="19" customFormat="1">
      <c r="A412" s="122"/>
      <c r="E412" s="55"/>
      <c r="F412" s="123"/>
    </row>
    <row r="413" spans="1:6" s="19" customFormat="1">
      <c r="A413" s="122"/>
      <c r="E413" s="55"/>
      <c r="F413" s="123"/>
    </row>
    <row r="414" spans="1:6" s="19" customFormat="1">
      <c r="A414" s="122"/>
      <c r="E414" s="55"/>
      <c r="F414" s="123"/>
    </row>
    <row r="415" spans="1:6" s="19" customFormat="1">
      <c r="A415" s="122"/>
      <c r="E415" s="55"/>
      <c r="F415" s="123"/>
    </row>
    <row r="416" spans="1:6" s="19" customFormat="1">
      <c r="A416" s="122"/>
      <c r="E416" s="55"/>
      <c r="F416" s="123"/>
    </row>
    <row r="417" spans="1:6" s="19" customFormat="1">
      <c r="A417" s="122"/>
      <c r="E417" s="55"/>
      <c r="F417" s="123"/>
    </row>
    <row r="418" spans="1:6" s="19" customFormat="1">
      <c r="A418" s="122"/>
      <c r="E418" s="55"/>
      <c r="F418" s="123"/>
    </row>
    <row r="419" spans="1:6" s="19" customFormat="1">
      <c r="A419" s="122"/>
      <c r="E419" s="55"/>
      <c r="F419" s="123"/>
    </row>
    <row r="420" spans="1:6" s="19" customFormat="1">
      <c r="A420" s="122"/>
      <c r="E420" s="55"/>
      <c r="F420" s="123"/>
    </row>
    <row r="421" spans="1:6" s="19" customFormat="1">
      <c r="A421" s="122"/>
      <c r="E421" s="55"/>
      <c r="F421" s="123"/>
    </row>
    <row r="422" spans="1:6" s="19" customFormat="1">
      <c r="A422" s="122"/>
      <c r="E422" s="55"/>
      <c r="F422" s="123"/>
    </row>
    <row r="423" spans="1:6" s="19" customFormat="1">
      <c r="A423" s="122"/>
      <c r="E423" s="55"/>
      <c r="F423" s="123"/>
    </row>
    <row r="424" spans="1:6" s="19" customFormat="1">
      <c r="A424" s="122"/>
      <c r="E424" s="55"/>
      <c r="F424" s="123"/>
    </row>
    <row r="425" spans="1:6" s="19" customFormat="1">
      <c r="A425" s="122"/>
      <c r="E425" s="55"/>
      <c r="F425" s="123"/>
    </row>
    <row r="426" spans="1:6" s="19" customFormat="1">
      <c r="A426" s="122"/>
      <c r="E426" s="55"/>
      <c r="F426" s="123"/>
    </row>
    <row r="427" spans="1:6" s="19" customFormat="1">
      <c r="A427" s="122"/>
      <c r="E427" s="55"/>
      <c r="F427" s="123"/>
    </row>
    <row r="428" spans="1:6" s="19" customFormat="1">
      <c r="A428" s="122"/>
      <c r="E428" s="55"/>
      <c r="F428" s="123"/>
    </row>
    <row r="429" spans="1:6" s="19" customFormat="1">
      <c r="A429" s="122"/>
      <c r="E429" s="55"/>
      <c r="F429" s="123"/>
    </row>
    <row r="430" spans="1:6" s="19" customFormat="1">
      <c r="A430" s="122"/>
      <c r="E430" s="55"/>
      <c r="F430" s="123"/>
    </row>
    <row r="431" spans="1:6" s="19" customFormat="1">
      <c r="A431" s="122"/>
      <c r="E431" s="55"/>
      <c r="F431" s="123"/>
    </row>
    <row r="432" spans="1:6" s="19" customFormat="1">
      <c r="A432" s="122"/>
      <c r="E432" s="55"/>
      <c r="F432" s="123"/>
    </row>
    <row r="433" spans="1:6" s="19" customFormat="1">
      <c r="A433" s="122"/>
      <c r="E433" s="55"/>
      <c r="F433" s="123"/>
    </row>
    <row r="434" spans="1:6" s="19" customFormat="1">
      <c r="A434" s="122"/>
      <c r="E434" s="55"/>
      <c r="F434" s="123"/>
    </row>
    <row r="435" spans="1:6" s="19" customFormat="1">
      <c r="A435" s="122"/>
      <c r="E435" s="55"/>
      <c r="F435" s="123"/>
    </row>
    <row r="436" spans="1:6" s="19" customFormat="1">
      <c r="A436" s="122"/>
      <c r="E436" s="55"/>
      <c r="F436" s="123"/>
    </row>
    <row r="437" spans="1:6" s="19" customFormat="1">
      <c r="A437" s="122"/>
      <c r="E437" s="55"/>
      <c r="F437" s="123"/>
    </row>
    <row r="438" spans="1:6" s="19" customFormat="1">
      <c r="A438" s="122"/>
      <c r="E438" s="55"/>
      <c r="F438" s="123"/>
    </row>
    <row r="439" spans="1:6" s="19" customFormat="1">
      <c r="A439" s="122"/>
      <c r="E439" s="55"/>
      <c r="F439" s="123"/>
    </row>
    <row r="440" spans="1:6" s="19" customFormat="1">
      <c r="A440" s="122"/>
      <c r="E440" s="55"/>
      <c r="F440" s="123"/>
    </row>
    <row r="441" spans="1:6" s="19" customFormat="1">
      <c r="A441" s="122"/>
      <c r="E441" s="55"/>
      <c r="F441" s="123"/>
    </row>
    <row r="442" spans="1:6" s="19" customFormat="1">
      <c r="A442" s="122"/>
      <c r="E442" s="55"/>
      <c r="F442" s="123"/>
    </row>
    <row r="443" spans="1:6" s="19" customFormat="1">
      <c r="A443" s="122"/>
      <c r="E443" s="55"/>
      <c r="F443" s="123"/>
    </row>
    <row r="444" spans="1:6" s="19" customFormat="1">
      <c r="A444" s="122"/>
      <c r="E444" s="55"/>
      <c r="F444" s="123"/>
    </row>
    <row r="445" spans="1:6" s="19" customFormat="1">
      <c r="A445" s="122"/>
      <c r="E445" s="55"/>
      <c r="F445" s="123"/>
    </row>
    <row r="446" spans="1:6" s="19" customFormat="1">
      <c r="A446" s="122"/>
      <c r="E446" s="55"/>
      <c r="F446" s="123"/>
    </row>
    <row r="447" spans="1:6" s="19" customFormat="1">
      <c r="A447" s="122"/>
      <c r="E447" s="55"/>
      <c r="F447" s="123"/>
    </row>
    <row r="448" spans="1:6" s="19" customFormat="1">
      <c r="A448" s="122"/>
      <c r="E448" s="55"/>
      <c r="F448" s="123"/>
    </row>
    <row r="449" spans="1:6" s="19" customFormat="1">
      <c r="A449" s="122"/>
      <c r="E449" s="55"/>
      <c r="F449" s="123"/>
    </row>
    <row r="450" spans="1:6" s="19" customFormat="1">
      <c r="A450" s="122"/>
      <c r="E450" s="55"/>
      <c r="F450" s="123"/>
    </row>
    <row r="451" spans="1:6" s="19" customFormat="1">
      <c r="A451" s="122"/>
      <c r="E451" s="55"/>
      <c r="F451" s="123"/>
    </row>
    <row r="452" spans="1:6" s="19" customFormat="1">
      <c r="A452" s="122"/>
      <c r="E452" s="55"/>
      <c r="F452" s="123"/>
    </row>
    <row r="453" spans="1:6" s="19" customFormat="1">
      <c r="A453" s="122"/>
      <c r="E453" s="55"/>
      <c r="F453" s="123"/>
    </row>
    <row r="454" spans="1:6" s="19" customFormat="1">
      <c r="A454" s="122"/>
      <c r="E454" s="55"/>
      <c r="F454" s="123"/>
    </row>
    <row r="455" spans="1:6" s="19" customFormat="1">
      <c r="A455" s="122"/>
      <c r="E455" s="55"/>
      <c r="F455" s="123"/>
    </row>
    <row r="456" spans="1:6" s="19" customFormat="1">
      <c r="A456" s="122"/>
      <c r="E456" s="55"/>
      <c r="F456" s="123"/>
    </row>
    <row r="457" spans="1:6" s="19" customFormat="1">
      <c r="A457" s="122"/>
      <c r="E457" s="55"/>
      <c r="F457" s="123"/>
    </row>
    <row r="458" spans="1:6" s="19" customFormat="1">
      <c r="A458" s="122"/>
      <c r="E458" s="55"/>
      <c r="F458" s="123"/>
    </row>
    <row r="459" spans="1:6" s="19" customFormat="1">
      <c r="A459" s="122"/>
      <c r="E459" s="55"/>
      <c r="F459" s="123"/>
    </row>
    <row r="460" spans="1:6" s="19" customFormat="1">
      <c r="A460" s="122"/>
      <c r="E460" s="55"/>
      <c r="F460" s="123"/>
    </row>
    <row r="461" spans="1:6" s="19" customFormat="1">
      <c r="A461" s="122"/>
      <c r="E461" s="55"/>
      <c r="F461" s="123"/>
    </row>
    <row r="462" spans="1:6" s="19" customFormat="1">
      <c r="A462" s="122"/>
      <c r="E462" s="55"/>
      <c r="F462" s="123"/>
    </row>
    <row r="463" spans="1:6" s="19" customFormat="1">
      <c r="A463" s="122"/>
      <c r="E463" s="55"/>
      <c r="F463" s="123"/>
    </row>
    <row r="464" spans="1:6" s="19" customFormat="1">
      <c r="A464" s="122"/>
      <c r="E464" s="55"/>
      <c r="F464" s="123"/>
    </row>
    <row r="465" spans="1:6" s="19" customFormat="1">
      <c r="A465" s="122"/>
      <c r="E465" s="55"/>
      <c r="F465" s="123"/>
    </row>
    <row r="466" spans="1:6" s="19" customFormat="1">
      <c r="A466" s="122"/>
      <c r="E466" s="55"/>
      <c r="F466" s="123"/>
    </row>
    <row r="467" spans="1:6" s="19" customFormat="1">
      <c r="A467" s="122"/>
      <c r="E467" s="55"/>
      <c r="F467" s="123"/>
    </row>
    <row r="468" spans="1:6" s="19" customFormat="1">
      <c r="A468" s="122"/>
      <c r="E468" s="55"/>
      <c r="F468" s="123"/>
    </row>
    <row r="469" spans="1:6" s="19" customFormat="1">
      <c r="A469" s="122"/>
      <c r="E469" s="55"/>
      <c r="F469" s="123"/>
    </row>
    <row r="470" spans="1:6" s="19" customFormat="1">
      <c r="A470" s="122"/>
      <c r="E470" s="55"/>
      <c r="F470" s="123"/>
    </row>
    <row r="471" spans="1:6" s="19" customFormat="1">
      <c r="A471" s="122"/>
      <c r="E471" s="55"/>
      <c r="F471" s="123"/>
    </row>
    <row r="472" spans="1:6" s="19" customFormat="1">
      <c r="A472" s="122"/>
      <c r="E472" s="55"/>
      <c r="F472" s="123"/>
    </row>
    <row r="473" spans="1:6" s="19" customFormat="1">
      <c r="A473" s="122"/>
      <c r="E473" s="55"/>
      <c r="F473" s="123"/>
    </row>
    <row r="474" spans="1:6" s="19" customFormat="1">
      <c r="A474" s="122"/>
      <c r="E474" s="55"/>
      <c r="F474" s="123"/>
    </row>
    <row r="475" spans="1:6" s="19" customFormat="1">
      <c r="A475" s="122"/>
      <c r="E475" s="55"/>
      <c r="F475" s="123"/>
    </row>
    <row r="476" spans="1:6" s="19" customFormat="1">
      <c r="A476" s="122"/>
      <c r="E476" s="55"/>
      <c r="F476" s="123"/>
    </row>
    <row r="477" spans="1:6" s="19" customFormat="1">
      <c r="A477" s="122"/>
      <c r="E477" s="55"/>
      <c r="F477" s="123"/>
    </row>
    <row r="478" spans="1:6" s="19" customFormat="1">
      <c r="A478" s="122"/>
      <c r="E478" s="55"/>
      <c r="F478" s="123"/>
    </row>
    <row r="479" spans="1:6" s="19" customFormat="1">
      <c r="A479" s="122"/>
      <c r="E479" s="55"/>
      <c r="F479" s="123"/>
    </row>
    <row r="480" spans="1:6" s="19" customFormat="1">
      <c r="A480" s="122"/>
      <c r="E480" s="55"/>
      <c r="F480" s="123"/>
    </row>
    <row r="481" spans="1:6" s="19" customFormat="1">
      <c r="A481" s="122"/>
      <c r="E481" s="55"/>
      <c r="F481" s="123"/>
    </row>
    <row r="482" spans="1:6" s="19" customFormat="1">
      <c r="A482" s="122"/>
      <c r="E482" s="55"/>
      <c r="F482" s="123"/>
    </row>
    <row r="483" spans="1:6" s="19" customFormat="1">
      <c r="A483" s="122"/>
      <c r="E483" s="55"/>
      <c r="F483" s="123"/>
    </row>
    <row r="484" spans="1:6" s="19" customFormat="1">
      <c r="A484" s="122"/>
      <c r="E484" s="55"/>
      <c r="F484" s="123"/>
    </row>
    <row r="485" spans="1:6" s="19" customFormat="1">
      <c r="A485" s="122"/>
      <c r="E485" s="55"/>
      <c r="F485" s="123"/>
    </row>
    <row r="486" spans="1:6" s="19" customFormat="1">
      <c r="A486" s="122"/>
      <c r="E486" s="55"/>
      <c r="F486" s="123"/>
    </row>
    <row r="487" spans="1:6" s="19" customFormat="1">
      <c r="A487" s="122"/>
      <c r="E487" s="55"/>
      <c r="F487" s="123"/>
    </row>
    <row r="488" spans="1:6" s="19" customFormat="1">
      <c r="A488" s="122"/>
      <c r="E488" s="55"/>
      <c r="F488" s="123"/>
    </row>
    <row r="489" spans="1:6" s="19" customFormat="1">
      <c r="A489" s="122"/>
      <c r="E489" s="55"/>
      <c r="F489" s="123"/>
    </row>
    <row r="490" spans="1:6" s="19" customFormat="1">
      <c r="A490" s="122"/>
      <c r="E490" s="55"/>
      <c r="F490" s="123"/>
    </row>
    <row r="491" spans="1:6" s="19" customFormat="1">
      <c r="A491" s="122"/>
      <c r="E491" s="55"/>
      <c r="F491" s="123"/>
    </row>
    <row r="492" spans="1:6" s="19" customFormat="1">
      <c r="A492" s="122"/>
      <c r="E492" s="55"/>
      <c r="F492" s="123"/>
    </row>
    <row r="493" spans="1:6" s="19" customFormat="1">
      <c r="A493" s="122"/>
      <c r="E493" s="55"/>
      <c r="F493" s="123"/>
    </row>
    <row r="494" spans="1:6" s="19" customFormat="1">
      <c r="A494" s="122"/>
      <c r="E494" s="55"/>
      <c r="F494" s="123"/>
    </row>
    <row r="495" spans="1:6" s="19" customFormat="1">
      <c r="A495" s="122"/>
      <c r="E495" s="55"/>
      <c r="F495" s="123"/>
    </row>
    <row r="496" spans="1:6" s="19" customFormat="1">
      <c r="A496" s="122"/>
      <c r="E496" s="55"/>
      <c r="F496" s="123"/>
    </row>
    <row r="497" spans="1:6" s="19" customFormat="1">
      <c r="A497" s="122"/>
      <c r="E497" s="55"/>
      <c r="F497" s="123"/>
    </row>
    <row r="498" spans="1:6" s="19" customFormat="1">
      <c r="A498" s="122"/>
      <c r="E498" s="55"/>
      <c r="F498" s="123"/>
    </row>
    <row r="499" spans="1:6" s="19" customFormat="1">
      <c r="A499" s="122"/>
      <c r="E499" s="55"/>
      <c r="F499" s="123"/>
    </row>
    <row r="500" spans="1:6" s="19" customFormat="1">
      <c r="A500" s="122"/>
      <c r="E500" s="55"/>
      <c r="F500" s="123"/>
    </row>
    <row r="501" spans="1:6" s="19" customFormat="1">
      <c r="A501" s="122"/>
      <c r="E501" s="55"/>
      <c r="F501" s="123"/>
    </row>
    <row r="502" spans="1:6" s="19" customFormat="1">
      <c r="A502" s="122"/>
      <c r="E502" s="55"/>
      <c r="F502" s="123"/>
    </row>
    <row r="503" spans="1:6" s="19" customFormat="1">
      <c r="A503" s="122"/>
      <c r="E503" s="55"/>
      <c r="F503" s="123"/>
    </row>
    <row r="504" spans="1:6" s="19" customFormat="1">
      <c r="A504" s="122"/>
      <c r="E504" s="55"/>
      <c r="F504" s="123"/>
    </row>
    <row r="505" spans="1:6" s="19" customFormat="1">
      <c r="A505" s="122"/>
      <c r="E505" s="55"/>
      <c r="F505" s="123"/>
    </row>
    <row r="506" spans="1:6" s="19" customFormat="1">
      <c r="A506" s="122"/>
      <c r="E506" s="55"/>
      <c r="F506" s="123"/>
    </row>
    <row r="507" spans="1:6" s="19" customFormat="1">
      <c r="A507" s="122"/>
      <c r="E507" s="55"/>
      <c r="F507" s="123"/>
    </row>
    <row r="508" spans="1:6" s="19" customFormat="1">
      <c r="A508" s="122"/>
      <c r="E508" s="55"/>
      <c r="F508" s="123"/>
    </row>
    <row r="509" spans="1:6" s="19" customFormat="1">
      <c r="A509" s="122"/>
      <c r="E509" s="55"/>
      <c r="F509" s="123"/>
    </row>
    <row r="510" spans="1:6" s="19" customFormat="1">
      <c r="A510" s="122"/>
      <c r="E510" s="55"/>
      <c r="F510" s="123"/>
    </row>
    <row r="511" spans="1:6" s="19" customFormat="1">
      <c r="A511" s="122"/>
      <c r="E511" s="55"/>
      <c r="F511" s="123"/>
    </row>
    <row r="512" spans="1:6" s="19" customFormat="1">
      <c r="A512" s="122"/>
      <c r="E512" s="55"/>
      <c r="F512" s="123"/>
    </row>
    <row r="513" spans="1:6" s="19" customFormat="1">
      <c r="A513" s="122"/>
      <c r="E513" s="55"/>
      <c r="F513" s="123"/>
    </row>
    <row r="514" spans="1:6" s="19" customFormat="1">
      <c r="A514" s="122"/>
      <c r="E514" s="55"/>
      <c r="F514" s="123"/>
    </row>
    <row r="515" spans="1:6" s="19" customFormat="1">
      <c r="A515" s="122"/>
      <c r="E515" s="55"/>
      <c r="F515" s="123"/>
    </row>
    <row r="516" spans="1:6" s="19" customFormat="1">
      <c r="A516" s="122"/>
      <c r="E516" s="55"/>
      <c r="F516" s="123"/>
    </row>
    <row r="517" spans="1:6" s="19" customFormat="1">
      <c r="A517" s="122"/>
      <c r="E517" s="55"/>
      <c r="F517" s="123"/>
    </row>
    <row r="518" spans="1:6" s="19" customFormat="1">
      <c r="A518" s="122"/>
      <c r="E518" s="55"/>
      <c r="F518" s="123"/>
    </row>
    <row r="519" spans="1:6" s="19" customFormat="1">
      <c r="A519" s="122"/>
      <c r="E519" s="55"/>
      <c r="F519" s="123"/>
    </row>
    <row r="520" spans="1:6" s="19" customFormat="1">
      <c r="A520" s="122"/>
      <c r="E520" s="55"/>
      <c r="F520" s="123"/>
    </row>
    <row r="521" spans="1:6" s="19" customFormat="1">
      <c r="A521" s="122"/>
      <c r="E521" s="55"/>
      <c r="F521" s="123"/>
    </row>
    <row r="522" spans="1:6" s="19" customFormat="1">
      <c r="A522" s="122"/>
      <c r="E522" s="55"/>
      <c r="F522" s="123"/>
    </row>
    <row r="523" spans="1:6" s="19" customFormat="1">
      <c r="A523" s="122"/>
      <c r="E523" s="55"/>
      <c r="F523" s="123"/>
    </row>
    <row r="524" spans="1:6" s="19" customFormat="1">
      <c r="A524" s="122"/>
      <c r="E524" s="55"/>
      <c r="F524" s="123"/>
    </row>
    <row r="525" spans="1:6" s="19" customFormat="1">
      <c r="A525" s="122"/>
      <c r="E525" s="55"/>
      <c r="F525" s="123"/>
    </row>
    <row r="526" spans="1:6" s="19" customFormat="1">
      <c r="A526" s="122"/>
      <c r="E526" s="55"/>
      <c r="F526" s="123"/>
    </row>
    <row r="527" spans="1:6" s="19" customFormat="1">
      <c r="A527" s="122"/>
      <c r="E527" s="55"/>
      <c r="F527" s="123"/>
    </row>
    <row r="528" spans="1:6" s="19" customFormat="1">
      <c r="A528" s="122"/>
      <c r="E528" s="55"/>
      <c r="F528" s="123"/>
    </row>
    <row r="529" spans="1:6" s="19" customFormat="1">
      <c r="A529" s="122"/>
      <c r="E529" s="55"/>
      <c r="F529" s="123"/>
    </row>
    <row r="530" spans="1:6" s="19" customFormat="1">
      <c r="A530" s="122"/>
      <c r="E530" s="55"/>
      <c r="F530" s="123"/>
    </row>
    <row r="531" spans="1:6" s="19" customFormat="1">
      <c r="A531" s="122"/>
      <c r="E531" s="55"/>
      <c r="F531" s="123"/>
    </row>
    <row r="532" spans="1:6" s="19" customFormat="1">
      <c r="A532" s="122"/>
      <c r="E532" s="55"/>
      <c r="F532" s="123"/>
    </row>
    <row r="533" spans="1:6" s="19" customFormat="1">
      <c r="A533" s="122"/>
      <c r="E533" s="55"/>
      <c r="F533" s="123"/>
    </row>
    <row r="534" spans="1:6" s="19" customFormat="1">
      <c r="A534" s="122"/>
      <c r="E534" s="55"/>
      <c r="F534" s="123"/>
    </row>
    <row r="535" spans="1:6" s="19" customFormat="1">
      <c r="A535" s="122"/>
      <c r="E535" s="55"/>
      <c r="F535" s="123"/>
    </row>
    <row r="536" spans="1:6" s="19" customFormat="1">
      <c r="A536" s="122"/>
      <c r="E536" s="55"/>
      <c r="F536" s="123"/>
    </row>
    <row r="537" spans="1:6" s="19" customFormat="1">
      <c r="A537" s="122"/>
      <c r="E537" s="55"/>
      <c r="F537" s="123"/>
    </row>
    <row r="538" spans="1:6" s="19" customFormat="1">
      <c r="A538" s="122"/>
      <c r="E538" s="55"/>
      <c r="F538" s="123"/>
    </row>
    <row r="539" spans="1:6" s="19" customFormat="1">
      <c r="A539" s="122"/>
      <c r="E539" s="55"/>
      <c r="F539" s="123"/>
    </row>
    <row r="540" spans="1:6" s="19" customFormat="1">
      <c r="A540" s="122"/>
      <c r="E540" s="55"/>
      <c r="F540" s="123"/>
    </row>
    <row r="541" spans="1:6" s="19" customFormat="1">
      <c r="A541" s="122"/>
      <c r="E541" s="55"/>
      <c r="F541" s="123"/>
    </row>
    <row r="542" spans="1:6" s="19" customFormat="1">
      <c r="A542" s="122"/>
      <c r="E542" s="55"/>
      <c r="F542" s="123"/>
    </row>
    <row r="543" spans="1:6" s="19" customFormat="1">
      <c r="A543" s="122"/>
      <c r="E543" s="55"/>
      <c r="F543" s="123"/>
    </row>
    <row r="544" spans="1:6" s="19" customFormat="1">
      <c r="A544" s="122"/>
      <c r="E544" s="55"/>
      <c r="F544" s="123"/>
    </row>
    <row r="545" spans="1:6" s="19" customFormat="1">
      <c r="A545" s="122"/>
      <c r="E545" s="55"/>
      <c r="F545" s="123"/>
    </row>
    <row r="546" spans="1:6" s="19" customFormat="1">
      <c r="A546" s="122"/>
      <c r="E546" s="55"/>
      <c r="F546" s="123"/>
    </row>
    <row r="547" spans="1:6" s="19" customFormat="1">
      <c r="A547" s="122"/>
      <c r="E547" s="55"/>
      <c r="F547" s="123"/>
    </row>
    <row r="548" spans="1:6" s="19" customFormat="1">
      <c r="A548" s="122"/>
      <c r="E548" s="55"/>
      <c r="F548" s="123"/>
    </row>
    <row r="549" spans="1:6" s="19" customFormat="1">
      <c r="A549" s="122"/>
      <c r="E549" s="55"/>
      <c r="F549" s="123"/>
    </row>
    <row r="550" spans="1:6" s="19" customFormat="1">
      <c r="A550" s="122"/>
      <c r="E550" s="55"/>
      <c r="F550" s="123"/>
    </row>
    <row r="551" spans="1:6" s="19" customFormat="1">
      <c r="A551" s="122"/>
      <c r="E551" s="55"/>
      <c r="F551" s="123"/>
    </row>
    <row r="552" spans="1:6" s="19" customFormat="1">
      <c r="A552" s="122"/>
      <c r="E552" s="55"/>
      <c r="F552" s="123"/>
    </row>
    <row r="553" spans="1:6" s="19" customFormat="1">
      <c r="A553" s="122"/>
      <c r="E553" s="55"/>
      <c r="F553" s="123"/>
    </row>
    <row r="554" spans="1:6" s="19" customFormat="1">
      <c r="A554" s="122"/>
      <c r="E554" s="55"/>
      <c r="F554" s="123"/>
    </row>
    <row r="555" spans="1:6" s="19" customFormat="1">
      <c r="A555" s="122"/>
      <c r="E555" s="55"/>
      <c r="F555" s="123"/>
    </row>
    <row r="556" spans="1:6" s="19" customFormat="1">
      <c r="A556" s="122"/>
      <c r="E556" s="55"/>
      <c r="F556" s="123"/>
    </row>
    <row r="557" spans="1:6" s="19" customFormat="1">
      <c r="A557" s="122"/>
      <c r="E557" s="55"/>
      <c r="F557" s="123"/>
    </row>
    <row r="558" spans="1:6" s="19" customFormat="1">
      <c r="A558" s="122"/>
      <c r="E558" s="55"/>
      <c r="F558" s="123"/>
    </row>
    <row r="559" spans="1:6" s="19" customFormat="1">
      <c r="A559" s="122"/>
      <c r="E559" s="55"/>
      <c r="F559" s="123"/>
    </row>
    <row r="560" spans="1:6" s="19" customFormat="1">
      <c r="A560" s="122"/>
      <c r="E560" s="55"/>
      <c r="F560" s="123"/>
    </row>
    <row r="561" spans="1:6" s="19" customFormat="1">
      <c r="A561" s="122"/>
      <c r="E561" s="55"/>
      <c r="F561" s="123"/>
    </row>
    <row r="562" spans="1:6" s="19" customFormat="1">
      <c r="A562" s="122"/>
      <c r="E562" s="55"/>
      <c r="F562" s="123"/>
    </row>
    <row r="563" spans="1:6" s="19" customFormat="1">
      <c r="A563" s="122"/>
      <c r="E563" s="55"/>
      <c r="F563" s="123"/>
    </row>
    <row r="564" spans="1:6" s="19" customFormat="1">
      <c r="A564" s="122"/>
      <c r="E564" s="55"/>
      <c r="F564" s="123"/>
    </row>
    <row r="565" spans="1:6" s="19" customFormat="1">
      <c r="A565" s="122"/>
      <c r="E565" s="55"/>
      <c r="F565" s="123"/>
    </row>
    <row r="566" spans="1:6" s="19" customFormat="1">
      <c r="A566" s="122"/>
      <c r="E566" s="55"/>
      <c r="F566" s="123"/>
    </row>
    <row r="567" spans="1:6" s="19" customFormat="1">
      <c r="A567" s="122"/>
      <c r="E567" s="55"/>
      <c r="F567" s="123"/>
    </row>
    <row r="568" spans="1:6" s="19" customFormat="1">
      <c r="A568" s="122"/>
      <c r="E568" s="55"/>
      <c r="F568" s="123"/>
    </row>
    <row r="569" spans="1:6" s="19" customFormat="1">
      <c r="A569" s="122"/>
      <c r="E569" s="55"/>
      <c r="F569" s="123"/>
    </row>
    <row r="570" spans="1:6" s="19" customFormat="1">
      <c r="A570" s="122"/>
      <c r="E570" s="55"/>
      <c r="F570" s="123"/>
    </row>
    <row r="571" spans="1:6" s="19" customFormat="1">
      <c r="A571" s="122"/>
      <c r="E571" s="55"/>
      <c r="F571" s="123"/>
    </row>
    <row r="572" spans="1:6" s="19" customFormat="1">
      <c r="A572" s="122"/>
      <c r="E572" s="55"/>
      <c r="F572" s="123"/>
    </row>
    <row r="573" spans="1:6" s="19" customFormat="1">
      <c r="A573" s="122"/>
      <c r="E573" s="55"/>
      <c r="F573" s="123"/>
    </row>
    <row r="574" spans="1:6" s="19" customFormat="1">
      <c r="A574" s="122"/>
      <c r="E574" s="55"/>
      <c r="F574" s="123"/>
    </row>
    <row r="575" spans="1:6" s="19" customFormat="1">
      <c r="A575" s="122"/>
      <c r="E575" s="55"/>
      <c r="F575" s="123"/>
    </row>
    <row r="576" spans="1:6" s="19" customFormat="1">
      <c r="A576" s="122"/>
      <c r="E576" s="55"/>
      <c r="F576" s="123"/>
    </row>
    <row r="577" spans="1:6" s="19" customFormat="1">
      <c r="A577" s="122"/>
      <c r="E577" s="55"/>
      <c r="F577" s="123"/>
    </row>
    <row r="578" spans="1:6" s="19" customFormat="1">
      <c r="A578" s="122"/>
      <c r="E578" s="55"/>
      <c r="F578" s="123"/>
    </row>
    <row r="579" spans="1:6" s="19" customFormat="1">
      <c r="A579" s="122"/>
      <c r="E579" s="55"/>
      <c r="F579" s="123"/>
    </row>
    <row r="580" spans="1:6" s="19" customFormat="1">
      <c r="A580" s="122"/>
      <c r="E580" s="55"/>
      <c r="F580" s="123"/>
    </row>
    <row r="581" spans="1:6" s="19" customFormat="1">
      <c r="A581" s="122"/>
      <c r="E581" s="55"/>
      <c r="F581" s="123"/>
    </row>
    <row r="582" spans="1:6" s="19" customFormat="1">
      <c r="A582" s="122"/>
      <c r="E582" s="55"/>
      <c r="F582" s="123"/>
    </row>
    <row r="583" spans="1:6" s="19" customFormat="1">
      <c r="A583" s="122"/>
      <c r="E583" s="55"/>
      <c r="F583" s="123"/>
    </row>
    <row r="584" spans="1:6" s="19" customFormat="1">
      <c r="A584" s="122"/>
      <c r="E584" s="55"/>
      <c r="F584" s="123"/>
    </row>
    <row r="585" spans="1:6" s="19" customFormat="1">
      <c r="A585" s="122"/>
      <c r="E585" s="55"/>
      <c r="F585" s="123"/>
    </row>
    <row r="586" spans="1:6" s="19" customFormat="1">
      <c r="A586" s="122"/>
      <c r="E586" s="55"/>
      <c r="F586" s="123"/>
    </row>
    <row r="587" spans="1:6" s="19" customFormat="1">
      <c r="A587" s="122"/>
      <c r="E587" s="55"/>
      <c r="F587" s="123"/>
    </row>
    <row r="588" spans="1:6" s="19" customFormat="1">
      <c r="A588" s="122"/>
      <c r="E588" s="55"/>
      <c r="F588" s="123"/>
    </row>
    <row r="589" spans="1:6" s="19" customFormat="1">
      <c r="A589" s="122"/>
      <c r="E589" s="55"/>
      <c r="F589" s="123"/>
    </row>
    <row r="590" spans="1:6" s="19" customFormat="1">
      <c r="A590" s="122"/>
      <c r="E590" s="55"/>
      <c r="F590" s="123"/>
    </row>
    <row r="591" spans="1:6" s="19" customFormat="1">
      <c r="A591" s="122"/>
      <c r="E591" s="55"/>
      <c r="F591" s="123"/>
    </row>
    <row r="592" spans="1:6" s="19" customFormat="1">
      <c r="A592" s="122"/>
      <c r="E592" s="55"/>
      <c r="F592" s="123"/>
    </row>
    <row r="593" spans="1:6" s="19" customFormat="1">
      <c r="A593" s="122"/>
      <c r="E593" s="55"/>
      <c r="F593" s="123"/>
    </row>
    <row r="594" spans="1:6" s="19" customFormat="1">
      <c r="A594" s="122"/>
      <c r="E594" s="55"/>
      <c r="F594" s="123"/>
    </row>
    <row r="595" spans="1:6" s="19" customFormat="1">
      <c r="A595" s="122"/>
      <c r="E595" s="55"/>
      <c r="F595" s="123"/>
    </row>
    <row r="596" spans="1:6" s="19" customFormat="1">
      <c r="A596" s="122"/>
      <c r="E596" s="55"/>
      <c r="F596" s="123"/>
    </row>
    <row r="597" spans="1:6" s="19" customFormat="1">
      <c r="A597" s="122"/>
      <c r="E597" s="55"/>
      <c r="F597" s="123"/>
    </row>
    <row r="598" spans="1:6" s="19" customFormat="1">
      <c r="A598" s="122"/>
      <c r="E598" s="55"/>
      <c r="F598" s="123"/>
    </row>
    <row r="599" spans="1:6" s="19" customFormat="1">
      <c r="A599" s="122"/>
      <c r="E599" s="55"/>
      <c r="F599" s="123"/>
    </row>
    <row r="600" spans="1:6" s="19" customFormat="1">
      <c r="A600" s="122"/>
      <c r="E600" s="55"/>
      <c r="F600" s="123"/>
    </row>
    <row r="601" spans="1:6" s="19" customFormat="1">
      <c r="A601" s="122"/>
      <c r="E601" s="55"/>
      <c r="F601" s="123"/>
    </row>
    <row r="602" spans="1:6" s="19" customFormat="1">
      <c r="A602" s="122"/>
      <c r="E602" s="55"/>
      <c r="F602" s="123"/>
    </row>
    <row r="603" spans="1:6" s="19" customFormat="1">
      <c r="A603" s="122"/>
      <c r="E603" s="55"/>
      <c r="F603" s="123"/>
    </row>
    <row r="604" spans="1:6" s="19" customFormat="1">
      <c r="A604" s="122"/>
      <c r="E604" s="55"/>
      <c r="F604" s="123"/>
    </row>
    <row r="605" spans="1:6" s="19" customFormat="1">
      <c r="A605" s="122"/>
      <c r="E605" s="55"/>
      <c r="F605" s="123"/>
    </row>
    <row r="606" spans="1:6" s="19" customFormat="1">
      <c r="A606" s="122"/>
      <c r="E606" s="55"/>
      <c r="F606" s="123"/>
    </row>
    <row r="607" spans="1:6" s="19" customFormat="1">
      <c r="A607" s="122"/>
      <c r="E607" s="55"/>
      <c r="F607" s="123"/>
    </row>
    <row r="608" spans="1:6" s="19" customFormat="1">
      <c r="A608" s="122"/>
      <c r="E608" s="55"/>
      <c r="F608" s="123"/>
    </row>
    <row r="609" spans="1:6" s="19" customFormat="1">
      <c r="A609" s="122"/>
      <c r="E609" s="55"/>
      <c r="F609" s="123"/>
    </row>
    <row r="610" spans="1:6" s="19" customFormat="1">
      <c r="A610" s="122"/>
      <c r="E610" s="55"/>
      <c r="F610" s="123"/>
    </row>
    <row r="611" spans="1:6" s="19" customFormat="1">
      <c r="A611" s="122"/>
      <c r="E611" s="55"/>
      <c r="F611" s="123"/>
    </row>
    <row r="612" spans="1:6" s="19" customFormat="1">
      <c r="A612" s="122"/>
      <c r="E612" s="55"/>
      <c r="F612" s="123"/>
    </row>
    <row r="613" spans="1:6" s="19" customFormat="1">
      <c r="A613" s="122"/>
      <c r="E613" s="55"/>
      <c r="F613" s="123"/>
    </row>
    <row r="614" spans="1:6" s="19" customFormat="1">
      <c r="A614" s="122"/>
      <c r="E614" s="55"/>
      <c r="F614" s="123"/>
    </row>
    <row r="615" spans="1:6" s="19" customFormat="1">
      <c r="A615" s="122"/>
      <c r="E615" s="55"/>
      <c r="F615" s="123"/>
    </row>
    <row r="616" spans="1:6" s="19" customFormat="1">
      <c r="A616" s="122"/>
      <c r="E616" s="55"/>
      <c r="F616" s="123"/>
    </row>
    <row r="617" spans="1:6" s="19" customFormat="1">
      <c r="A617" s="122"/>
      <c r="E617" s="55"/>
      <c r="F617" s="123"/>
    </row>
    <row r="618" spans="1:6" s="19" customFormat="1">
      <c r="A618" s="122"/>
      <c r="E618" s="55"/>
      <c r="F618" s="123"/>
    </row>
    <row r="619" spans="1:6" s="19" customFormat="1">
      <c r="A619" s="122"/>
      <c r="E619" s="55"/>
      <c r="F619" s="123"/>
    </row>
    <row r="620" spans="1:6" s="19" customFormat="1">
      <c r="A620" s="122"/>
      <c r="E620" s="55"/>
      <c r="F620" s="123"/>
    </row>
    <row r="621" spans="1:6" s="19" customFormat="1">
      <c r="A621" s="122"/>
      <c r="E621" s="55"/>
      <c r="F621" s="123"/>
    </row>
    <row r="622" spans="1:6" s="19" customFormat="1">
      <c r="A622" s="122"/>
      <c r="E622" s="55"/>
      <c r="F622" s="123"/>
    </row>
    <row r="623" spans="1:6" s="19" customFormat="1">
      <c r="A623" s="122"/>
      <c r="E623" s="55"/>
      <c r="F623" s="123"/>
    </row>
    <row r="624" spans="1:6" s="19" customFormat="1">
      <c r="A624" s="122"/>
      <c r="E624" s="55"/>
      <c r="F624" s="123"/>
    </row>
    <row r="625" spans="1:6" s="19" customFormat="1">
      <c r="A625" s="122"/>
      <c r="E625" s="55"/>
      <c r="F625" s="123"/>
    </row>
    <row r="626" spans="1:6" s="19" customFormat="1">
      <c r="A626" s="122"/>
      <c r="E626" s="55"/>
      <c r="F626" s="123"/>
    </row>
    <row r="627" spans="1:6" s="19" customFormat="1">
      <c r="A627" s="122"/>
      <c r="E627" s="55"/>
      <c r="F627" s="123"/>
    </row>
    <row r="628" spans="1:6" s="19" customFormat="1">
      <c r="A628" s="122"/>
      <c r="E628" s="55"/>
      <c r="F628" s="123"/>
    </row>
    <row r="629" spans="1:6" s="19" customFormat="1">
      <c r="A629" s="122"/>
      <c r="E629" s="55"/>
      <c r="F629" s="123"/>
    </row>
    <row r="630" spans="1:6" s="19" customFormat="1">
      <c r="A630" s="122"/>
      <c r="E630" s="55"/>
      <c r="F630" s="123"/>
    </row>
    <row r="631" spans="1:6" s="19" customFormat="1">
      <c r="A631" s="122"/>
      <c r="E631" s="55"/>
      <c r="F631" s="123"/>
    </row>
    <row r="632" spans="1:6" s="19" customFormat="1">
      <c r="A632" s="122"/>
      <c r="E632" s="55"/>
      <c r="F632" s="123"/>
    </row>
    <row r="633" spans="1:6" s="19" customFormat="1">
      <c r="A633" s="122"/>
      <c r="E633" s="55"/>
      <c r="F633" s="123"/>
    </row>
    <row r="634" spans="1:6" s="19" customFormat="1">
      <c r="A634" s="122"/>
      <c r="E634" s="55"/>
      <c r="F634" s="123"/>
    </row>
    <row r="635" spans="1:6" s="19" customFormat="1">
      <c r="A635" s="122"/>
      <c r="E635" s="55"/>
      <c r="F635" s="123"/>
    </row>
    <row r="636" spans="1:6" s="19" customFormat="1">
      <c r="A636" s="122"/>
      <c r="E636" s="55"/>
      <c r="F636" s="123"/>
    </row>
    <row r="637" spans="1:6" s="19" customFormat="1">
      <c r="A637" s="122"/>
      <c r="E637" s="55"/>
      <c r="F637" s="123"/>
    </row>
    <row r="638" spans="1:6" s="19" customFormat="1">
      <c r="A638" s="122"/>
      <c r="E638" s="55"/>
      <c r="F638" s="123"/>
    </row>
    <row r="639" spans="1:6" s="19" customFormat="1">
      <c r="A639" s="122"/>
      <c r="E639" s="55"/>
      <c r="F639" s="123"/>
    </row>
    <row r="640" spans="1:6" s="19" customFormat="1">
      <c r="A640" s="122"/>
      <c r="E640" s="55"/>
      <c r="F640" s="123"/>
    </row>
    <row r="641" spans="1:6" s="19" customFormat="1">
      <c r="A641" s="122"/>
      <c r="E641" s="55"/>
      <c r="F641" s="123"/>
    </row>
    <row r="642" spans="1:6" s="19" customFormat="1">
      <c r="A642" s="122"/>
      <c r="E642" s="55"/>
      <c r="F642" s="123"/>
    </row>
    <row r="643" spans="1:6" s="19" customFormat="1">
      <c r="A643" s="122"/>
      <c r="E643" s="55"/>
      <c r="F643" s="123"/>
    </row>
    <row r="644" spans="1:6" s="19" customFormat="1">
      <c r="A644" s="122"/>
      <c r="E644" s="55"/>
      <c r="F644" s="123"/>
    </row>
    <row r="645" spans="1:6" s="19" customFormat="1">
      <c r="A645" s="122"/>
      <c r="E645" s="55"/>
      <c r="F645" s="123"/>
    </row>
    <row r="646" spans="1:6" s="19" customFormat="1">
      <c r="A646" s="122"/>
      <c r="E646" s="55"/>
      <c r="F646" s="123"/>
    </row>
    <row r="647" spans="1:6" s="19" customFormat="1">
      <c r="A647" s="122"/>
      <c r="E647" s="55"/>
      <c r="F647" s="123"/>
    </row>
    <row r="648" spans="1:6" s="19" customFormat="1">
      <c r="A648" s="122"/>
      <c r="E648" s="55"/>
      <c r="F648" s="123"/>
    </row>
    <row r="649" spans="1:6" s="19" customFormat="1">
      <c r="A649" s="122"/>
      <c r="E649" s="55"/>
      <c r="F649" s="123"/>
    </row>
    <row r="650" spans="1:6" s="19" customFormat="1">
      <c r="A650" s="122"/>
      <c r="E650" s="55"/>
      <c r="F650" s="123"/>
    </row>
    <row r="651" spans="1:6" s="19" customFormat="1">
      <c r="A651" s="122"/>
      <c r="E651" s="55"/>
      <c r="F651" s="123"/>
    </row>
    <row r="652" spans="1:6" s="19" customFormat="1">
      <c r="A652" s="122"/>
      <c r="E652" s="55"/>
      <c r="F652" s="123"/>
    </row>
    <row r="653" spans="1:6" s="19" customFormat="1">
      <c r="A653" s="122"/>
      <c r="E653" s="55"/>
      <c r="F653" s="123"/>
    </row>
    <row r="654" spans="1:6" s="19" customFormat="1">
      <c r="A654" s="122"/>
      <c r="E654" s="55"/>
      <c r="F654" s="123"/>
    </row>
    <row r="655" spans="1:6" s="19" customFormat="1">
      <c r="A655" s="122"/>
      <c r="E655" s="55"/>
      <c r="F655" s="123"/>
    </row>
    <row r="656" spans="1:6" s="19" customFormat="1">
      <c r="A656" s="122"/>
      <c r="E656" s="55"/>
      <c r="F656" s="123"/>
    </row>
    <row r="657" spans="1:6" s="19" customFormat="1">
      <c r="A657" s="122"/>
      <c r="E657" s="55"/>
      <c r="F657" s="123"/>
    </row>
    <row r="658" spans="1:6" s="19" customFormat="1">
      <c r="A658" s="122"/>
      <c r="E658" s="55"/>
      <c r="F658" s="123"/>
    </row>
    <row r="659" spans="1:6" s="19" customFormat="1">
      <c r="A659" s="122"/>
      <c r="E659" s="55"/>
      <c r="F659" s="123"/>
    </row>
    <row r="660" spans="1:6" s="19" customFormat="1">
      <c r="A660" s="122"/>
      <c r="E660" s="55"/>
      <c r="F660" s="123"/>
    </row>
    <row r="661" spans="1:6" s="19" customFormat="1">
      <c r="A661" s="122"/>
      <c r="E661" s="55"/>
      <c r="F661" s="123"/>
    </row>
    <row r="662" spans="1:6" s="19" customFormat="1">
      <c r="A662" s="122"/>
      <c r="E662" s="55"/>
      <c r="F662" s="123"/>
    </row>
    <row r="663" spans="1:6" s="19" customFormat="1">
      <c r="A663" s="122"/>
      <c r="E663" s="55"/>
      <c r="F663" s="123"/>
    </row>
    <row r="664" spans="1:6" s="19" customFormat="1">
      <c r="A664" s="122"/>
      <c r="E664" s="55"/>
      <c r="F664" s="123"/>
    </row>
    <row r="665" spans="1:6" s="19" customFormat="1">
      <c r="A665" s="122"/>
      <c r="E665" s="55"/>
      <c r="F665" s="123"/>
    </row>
    <row r="666" spans="1:6" s="19" customFormat="1">
      <c r="A666" s="122"/>
      <c r="E666" s="55"/>
      <c r="F666" s="123"/>
    </row>
    <row r="667" spans="1:6" s="19" customFormat="1">
      <c r="A667" s="122"/>
      <c r="E667" s="55"/>
      <c r="F667" s="123"/>
    </row>
    <row r="668" spans="1:6" s="19" customFormat="1">
      <c r="A668" s="122"/>
      <c r="E668" s="55"/>
      <c r="F668" s="123"/>
    </row>
    <row r="669" spans="1:6" s="19" customFormat="1">
      <c r="A669" s="122"/>
      <c r="E669" s="55"/>
      <c r="F669" s="123"/>
    </row>
    <row r="670" spans="1:6" s="19" customFormat="1">
      <c r="A670" s="122"/>
      <c r="E670" s="55"/>
      <c r="F670" s="123"/>
    </row>
    <row r="671" spans="1:6" s="19" customFormat="1">
      <c r="A671" s="122"/>
      <c r="E671" s="55"/>
      <c r="F671" s="123"/>
    </row>
    <row r="672" spans="1:6" s="19" customFormat="1">
      <c r="A672" s="122"/>
      <c r="E672" s="55"/>
      <c r="F672" s="123"/>
    </row>
    <row r="673" spans="1:6" s="19" customFormat="1">
      <c r="A673" s="122"/>
      <c r="E673" s="55"/>
      <c r="F673" s="123"/>
    </row>
    <row r="674" spans="1:6" s="19" customFormat="1">
      <c r="A674" s="122"/>
      <c r="E674" s="55"/>
      <c r="F674" s="123"/>
    </row>
    <row r="675" spans="1:6" s="19" customFormat="1">
      <c r="A675" s="122"/>
      <c r="E675" s="55"/>
      <c r="F675" s="123"/>
    </row>
    <row r="676" spans="1:6" s="19" customFormat="1">
      <c r="A676" s="122"/>
      <c r="E676" s="55"/>
      <c r="F676" s="123"/>
    </row>
    <row r="677" spans="1:6" s="19" customFormat="1">
      <c r="A677" s="122"/>
      <c r="E677" s="55"/>
      <c r="F677" s="123"/>
    </row>
    <row r="678" spans="1:6" s="19" customFormat="1">
      <c r="A678" s="122"/>
      <c r="E678" s="55"/>
      <c r="F678" s="123"/>
    </row>
    <row r="679" spans="1:6" s="19" customFormat="1">
      <c r="A679" s="122"/>
      <c r="E679" s="55"/>
      <c r="F679" s="123"/>
    </row>
    <row r="680" spans="1:6" s="19" customFormat="1">
      <c r="A680" s="122"/>
      <c r="E680" s="55"/>
      <c r="F680" s="123"/>
    </row>
    <row r="681" spans="1:6" s="19" customFormat="1">
      <c r="A681" s="122"/>
      <c r="E681" s="55"/>
      <c r="F681" s="123"/>
    </row>
    <row r="682" spans="1:6" s="19" customFormat="1">
      <c r="A682" s="122"/>
      <c r="E682" s="55"/>
      <c r="F682" s="123"/>
    </row>
    <row r="683" spans="1:6" s="19" customFormat="1">
      <c r="A683" s="122"/>
      <c r="E683" s="55"/>
      <c r="F683" s="123"/>
    </row>
    <row r="684" spans="1:6" s="19" customFormat="1">
      <c r="A684" s="122"/>
      <c r="E684" s="55"/>
      <c r="F684" s="123"/>
    </row>
    <row r="685" spans="1:6" s="19" customFormat="1">
      <c r="A685" s="122"/>
      <c r="E685" s="55"/>
      <c r="F685" s="123"/>
    </row>
    <row r="686" spans="1:6" s="19" customFormat="1">
      <c r="A686" s="122"/>
      <c r="E686" s="55"/>
      <c r="F686" s="123"/>
    </row>
    <row r="687" spans="1:6" s="19" customFormat="1">
      <c r="A687" s="122"/>
      <c r="E687" s="55"/>
      <c r="F687" s="123"/>
    </row>
    <row r="688" spans="1:6" s="19" customFormat="1">
      <c r="A688" s="122"/>
      <c r="E688" s="55"/>
      <c r="F688" s="123"/>
    </row>
    <row r="689" spans="1:6" s="19" customFormat="1">
      <c r="A689" s="122"/>
      <c r="E689" s="55"/>
      <c r="F689" s="123"/>
    </row>
    <row r="690" spans="1:6" s="19" customFormat="1">
      <c r="A690" s="122"/>
      <c r="E690" s="55"/>
      <c r="F690" s="123"/>
    </row>
    <row r="691" spans="1:6" s="19" customFormat="1">
      <c r="A691" s="122"/>
      <c r="E691" s="55"/>
      <c r="F691" s="123"/>
    </row>
    <row r="692" spans="1:6" s="19" customFormat="1">
      <c r="A692" s="122"/>
      <c r="E692" s="55"/>
      <c r="F692" s="123"/>
    </row>
    <row r="693" spans="1:6" s="19" customFormat="1">
      <c r="A693" s="122"/>
      <c r="E693" s="55"/>
      <c r="F693" s="123"/>
    </row>
    <row r="694" spans="1:6" s="19" customFormat="1">
      <c r="A694" s="122"/>
      <c r="E694" s="55"/>
      <c r="F694" s="123"/>
    </row>
    <row r="695" spans="1:6" s="19" customFormat="1">
      <c r="A695" s="122"/>
      <c r="E695" s="55"/>
      <c r="F695" s="123"/>
    </row>
    <row r="696" spans="1:6" s="19" customFormat="1">
      <c r="A696" s="122"/>
      <c r="E696" s="55"/>
      <c r="F696" s="123"/>
    </row>
    <row r="697" spans="1:6" s="19" customFormat="1">
      <c r="A697" s="122"/>
      <c r="E697" s="55"/>
      <c r="F697" s="123"/>
    </row>
    <row r="698" spans="1:6" s="19" customFormat="1">
      <c r="A698" s="122"/>
      <c r="E698" s="55"/>
      <c r="F698" s="123"/>
    </row>
    <row r="699" spans="1:6" s="19" customFormat="1">
      <c r="A699" s="122"/>
      <c r="E699" s="55"/>
      <c r="F699" s="123"/>
    </row>
    <row r="700" spans="1:6" s="19" customFormat="1">
      <c r="A700" s="122"/>
      <c r="E700" s="55"/>
      <c r="F700" s="123"/>
    </row>
    <row r="701" spans="1:6" s="19" customFormat="1">
      <c r="A701" s="122"/>
      <c r="E701" s="55"/>
      <c r="F701" s="123"/>
    </row>
    <row r="702" spans="1:6" s="19" customFormat="1">
      <c r="A702" s="122"/>
      <c r="E702" s="55"/>
      <c r="F702" s="123"/>
    </row>
    <row r="703" spans="1:6" s="19" customFormat="1">
      <c r="A703" s="122"/>
      <c r="E703" s="55"/>
      <c r="F703" s="123"/>
    </row>
    <row r="704" spans="1:6" s="19" customFormat="1">
      <c r="A704" s="122"/>
      <c r="E704" s="55"/>
      <c r="F704" s="123"/>
    </row>
    <row r="705" spans="1:6" s="19" customFormat="1">
      <c r="A705" s="122"/>
      <c r="E705" s="55"/>
      <c r="F705" s="123"/>
    </row>
    <row r="706" spans="1:6" s="19" customFormat="1">
      <c r="A706" s="122"/>
      <c r="E706" s="55"/>
      <c r="F706" s="123"/>
    </row>
    <row r="707" spans="1:6" s="19" customFormat="1">
      <c r="A707" s="122"/>
      <c r="E707" s="55"/>
      <c r="F707" s="123"/>
    </row>
    <row r="708" spans="1:6" s="19" customFormat="1">
      <c r="A708" s="122"/>
      <c r="E708" s="55"/>
      <c r="F708" s="123"/>
    </row>
    <row r="709" spans="1:6" s="19" customFormat="1">
      <c r="A709" s="122"/>
      <c r="E709" s="55"/>
      <c r="F709" s="123"/>
    </row>
    <row r="710" spans="1:6" s="19" customFormat="1">
      <c r="A710" s="122"/>
      <c r="E710" s="55"/>
      <c r="F710" s="123"/>
    </row>
    <row r="711" spans="1:6" s="19" customFormat="1">
      <c r="A711" s="122"/>
      <c r="E711" s="55"/>
      <c r="F711" s="123"/>
    </row>
    <row r="712" spans="1:6" s="19" customFormat="1">
      <c r="A712" s="122"/>
      <c r="E712" s="55"/>
      <c r="F712" s="123"/>
    </row>
    <row r="713" spans="1:6" s="19" customFormat="1">
      <c r="A713" s="122"/>
      <c r="E713" s="55"/>
      <c r="F713" s="123"/>
    </row>
    <row r="714" spans="1:6" s="19" customFormat="1">
      <c r="A714" s="122"/>
      <c r="E714" s="55"/>
      <c r="F714" s="123"/>
    </row>
    <row r="715" spans="1:6" s="19" customFormat="1">
      <c r="A715" s="122"/>
      <c r="E715" s="55"/>
      <c r="F715" s="123"/>
    </row>
    <row r="716" spans="1:6" s="19" customFormat="1">
      <c r="A716" s="122"/>
      <c r="E716" s="55"/>
      <c r="F716" s="123"/>
    </row>
    <row r="717" spans="1:6" s="19" customFormat="1">
      <c r="A717" s="122"/>
      <c r="E717" s="55"/>
      <c r="F717" s="123"/>
    </row>
    <row r="718" spans="1:6" s="19" customFormat="1">
      <c r="A718" s="122"/>
      <c r="E718" s="55"/>
      <c r="F718" s="123"/>
    </row>
    <row r="719" spans="1:6" s="19" customFormat="1">
      <c r="A719" s="122"/>
      <c r="E719" s="55"/>
      <c r="F719" s="123"/>
    </row>
    <row r="720" spans="1:6" s="19" customFormat="1">
      <c r="A720" s="122"/>
      <c r="E720" s="55"/>
      <c r="F720" s="123"/>
    </row>
    <row r="721" spans="1:6" s="19" customFormat="1">
      <c r="A721" s="122"/>
      <c r="E721" s="55"/>
      <c r="F721" s="123"/>
    </row>
    <row r="722" spans="1:6" s="19" customFormat="1">
      <c r="A722" s="122"/>
      <c r="E722" s="55"/>
      <c r="F722" s="123"/>
    </row>
    <row r="723" spans="1:6" s="19" customFormat="1">
      <c r="A723" s="122"/>
      <c r="E723" s="55"/>
      <c r="F723" s="123"/>
    </row>
    <row r="724" spans="1:6" s="19" customFormat="1">
      <c r="A724" s="122"/>
      <c r="E724" s="55"/>
      <c r="F724" s="123"/>
    </row>
    <row r="725" spans="1:6" s="19" customFormat="1">
      <c r="A725" s="122"/>
      <c r="E725" s="55"/>
      <c r="F725" s="123"/>
    </row>
    <row r="726" spans="1:6" s="19" customFormat="1">
      <c r="A726" s="122"/>
      <c r="E726" s="55"/>
      <c r="F726" s="123"/>
    </row>
    <row r="727" spans="1:6" s="19" customFormat="1">
      <c r="A727" s="122"/>
      <c r="E727" s="55"/>
      <c r="F727" s="123"/>
    </row>
    <row r="728" spans="1:6" s="19" customFormat="1">
      <c r="A728" s="122"/>
      <c r="E728" s="55"/>
      <c r="F728" s="123"/>
    </row>
    <row r="729" spans="1:6" s="19" customFormat="1">
      <c r="A729" s="122"/>
      <c r="E729" s="55"/>
      <c r="F729" s="123"/>
    </row>
    <row r="730" spans="1:6" s="19" customFormat="1">
      <c r="A730" s="122"/>
      <c r="E730" s="55"/>
      <c r="F730" s="123"/>
    </row>
    <row r="731" spans="1:6" s="19" customFormat="1">
      <c r="A731" s="122"/>
      <c r="E731" s="55"/>
      <c r="F731" s="123"/>
    </row>
    <row r="732" spans="1:6" s="19" customFormat="1">
      <c r="A732" s="122"/>
      <c r="E732" s="55"/>
      <c r="F732" s="123"/>
    </row>
    <row r="733" spans="1:6" s="19" customFormat="1">
      <c r="A733" s="122"/>
      <c r="E733" s="55"/>
      <c r="F733" s="123"/>
    </row>
    <row r="734" spans="1:6" s="19" customFormat="1">
      <c r="A734" s="122"/>
      <c r="E734" s="55"/>
      <c r="F734" s="123"/>
    </row>
    <row r="735" spans="1:6" s="19" customFormat="1">
      <c r="A735" s="121"/>
      <c r="D735" s="121"/>
      <c r="E735" s="55"/>
      <c r="F735" s="52"/>
    </row>
    <row r="736" spans="1:6" s="19" customFormat="1">
      <c r="A736" s="121"/>
      <c r="D736" s="121"/>
      <c r="E736" s="55"/>
      <c r="F736" s="52"/>
    </row>
    <row r="737" spans="1:6" s="19" customFormat="1">
      <c r="A737" s="121"/>
      <c r="D737" s="121"/>
      <c r="E737" s="55"/>
      <c r="F737" s="52"/>
    </row>
    <row r="738" spans="1:6" s="19" customFormat="1">
      <c r="A738" s="121"/>
      <c r="D738" s="121"/>
      <c r="E738" s="55"/>
      <c r="F738" s="52"/>
    </row>
    <row r="739" spans="1:6" s="19" customFormat="1">
      <c r="A739" s="121"/>
      <c r="D739" s="121"/>
      <c r="E739" s="55"/>
      <c r="F739" s="52"/>
    </row>
    <row r="740" spans="1:6" s="19" customFormat="1">
      <c r="A740" s="121"/>
      <c r="D740" s="121"/>
      <c r="E740" s="55"/>
      <c r="F740" s="52"/>
    </row>
    <row r="741" spans="1:6" s="19" customFormat="1">
      <c r="A741" s="121"/>
      <c r="D741" s="121"/>
      <c r="E741" s="55"/>
      <c r="F741" s="52"/>
    </row>
    <row r="742" spans="1:6" s="19" customFormat="1">
      <c r="A742" s="121"/>
      <c r="D742" s="121"/>
      <c r="E742" s="55"/>
      <c r="F742" s="52"/>
    </row>
    <row r="743" spans="1:6" s="19" customFormat="1">
      <c r="A743" s="121"/>
      <c r="D743" s="121"/>
      <c r="E743" s="55"/>
      <c r="F743" s="52"/>
    </row>
    <row r="744" spans="1:6" s="19" customFormat="1">
      <c r="A744" s="121"/>
      <c r="D744" s="121"/>
      <c r="E744" s="55"/>
      <c r="F744" s="52"/>
    </row>
    <row r="745" spans="1:6" s="19" customFormat="1">
      <c r="A745" s="121"/>
      <c r="D745" s="121"/>
      <c r="E745" s="55"/>
      <c r="F745" s="52"/>
    </row>
    <row r="746" spans="1:6" s="19" customFormat="1">
      <c r="A746" s="121"/>
      <c r="D746" s="121"/>
      <c r="E746" s="55"/>
      <c r="F746" s="52"/>
    </row>
    <row r="747" spans="1:6" s="19" customFormat="1">
      <c r="A747" s="121"/>
      <c r="D747" s="121"/>
      <c r="E747" s="55"/>
      <c r="F747" s="52"/>
    </row>
    <row r="748" spans="1:6" s="19" customFormat="1">
      <c r="A748" s="121"/>
      <c r="D748" s="121"/>
      <c r="E748" s="55"/>
      <c r="F748" s="52"/>
    </row>
    <row r="749" spans="1:6" s="19" customFormat="1">
      <c r="A749" s="121"/>
      <c r="D749" s="121"/>
      <c r="E749" s="55"/>
      <c r="F749" s="52"/>
    </row>
    <row r="750" spans="1:6" s="19" customFormat="1">
      <c r="A750" s="121"/>
      <c r="D750" s="121"/>
      <c r="E750" s="55"/>
      <c r="F750" s="52"/>
    </row>
    <row r="751" spans="1:6" s="19" customFormat="1">
      <c r="A751" s="121"/>
      <c r="D751" s="121"/>
      <c r="E751" s="55"/>
      <c r="F751" s="52"/>
    </row>
    <row r="752" spans="1:6" s="19" customFormat="1">
      <c r="A752" s="121"/>
      <c r="D752" s="121"/>
      <c r="E752" s="55"/>
      <c r="F752" s="52"/>
    </row>
    <row r="753" spans="1:6" s="19" customFormat="1">
      <c r="A753" s="121"/>
      <c r="D753" s="121"/>
      <c r="E753" s="55"/>
      <c r="F753" s="52"/>
    </row>
    <row r="754" spans="1:6" s="19" customFormat="1">
      <c r="A754" s="121"/>
      <c r="D754" s="121"/>
      <c r="E754" s="55"/>
      <c r="F754" s="52"/>
    </row>
    <row r="755" spans="1:6" s="19" customFormat="1">
      <c r="A755" s="121"/>
      <c r="D755" s="121"/>
      <c r="E755" s="55"/>
      <c r="F755" s="52"/>
    </row>
    <row r="756" spans="1:6" s="19" customFormat="1">
      <c r="A756" s="121"/>
      <c r="D756" s="121"/>
      <c r="E756" s="55"/>
      <c r="F756" s="52"/>
    </row>
    <row r="757" spans="1:6" s="19" customFormat="1">
      <c r="A757" s="121"/>
      <c r="D757" s="121"/>
      <c r="E757" s="55"/>
      <c r="F757" s="52"/>
    </row>
    <row r="758" spans="1:6" s="19" customFormat="1">
      <c r="A758" s="121"/>
      <c r="D758" s="121"/>
      <c r="E758" s="55"/>
      <c r="F758" s="52"/>
    </row>
    <row r="759" spans="1:6" s="19" customFormat="1">
      <c r="A759" s="121"/>
      <c r="D759" s="121"/>
      <c r="E759" s="55"/>
      <c r="F759" s="52"/>
    </row>
    <row r="760" spans="1:6" s="19" customFormat="1">
      <c r="A760" s="121"/>
      <c r="D760" s="121"/>
      <c r="E760" s="55"/>
      <c r="F760" s="52"/>
    </row>
    <row r="761" spans="1:6" s="19" customFormat="1">
      <c r="A761" s="121"/>
      <c r="D761" s="121"/>
      <c r="E761" s="55"/>
      <c r="F761" s="52"/>
    </row>
    <row r="762" spans="1:6" s="19" customFormat="1">
      <c r="A762" s="121"/>
      <c r="D762" s="121"/>
      <c r="E762" s="55"/>
      <c r="F762" s="52"/>
    </row>
    <row r="763" spans="1:6" s="19" customFormat="1">
      <c r="A763" s="121"/>
      <c r="D763" s="121"/>
      <c r="E763" s="55"/>
      <c r="F763" s="52"/>
    </row>
    <row r="764" spans="1:6" s="19" customFormat="1">
      <c r="A764" s="121"/>
      <c r="D764" s="121"/>
      <c r="E764" s="55"/>
      <c r="F764" s="52"/>
    </row>
    <row r="765" spans="1:6" s="19" customFormat="1">
      <c r="A765" s="121"/>
      <c r="D765" s="121"/>
      <c r="E765" s="55"/>
      <c r="F765" s="52"/>
    </row>
    <row r="766" spans="1:6" s="19" customFormat="1">
      <c r="A766" s="121"/>
      <c r="D766" s="121"/>
      <c r="E766" s="55"/>
      <c r="F766" s="52"/>
    </row>
    <row r="767" spans="1:6" s="19" customFormat="1">
      <c r="A767" s="121"/>
      <c r="D767" s="121"/>
      <c r="E767" s="55"/>
      <c r="F767" s="52"/>
    </row>
    <row r="768" spans="1:6" s="19" customFormat="1">
      <c r="A768" s="121"/>
      <c r="D768" s="121"/>
      <c r="E768" s="55"/>
      <c r="F768" s="52"/>
    </row>
    <row r="769" spans="1:6" s="19" customFormat="1">
      <c r="A769" s="121"/>
      <c r="D769" s="121"/>
      <c r="E769" s="55"/>
      <c r="F769" s="52"/>
    </row>
    <row r="770" spans="1:6" s="19" customFormat="1">
      <c r="A770" s="121"/>
      <c r="D770" s="121"/>
      <c r="E770" s="55"/>
      <c r="F770" s="52"/>
    </row>
    <row r="771" spans="1:6" s="19" customFormat="1">
      <c r="A771" s="121"/>
      <c r="D771" s="121"/>
      <c r="E771" s="55"/>
      <c r="F771" s="52"/>
    </row>
    <row r="772" spans="1:6" s="19" customFormat="1">
      <c r="A772" s="121"/>
      <c r="D772" s="121"/>
      <c r="E772" s="55"/>
      <c r="F772" s="52"/>
    </row>
    <row r="773" spans="1:6" s="19" customFormat="1">
      <c r="A773" s="121"/>
      <c r="D773" s="121"/>
      <c r="E773" s="55"/>
      <c r="F773" s="52"/>
    </row>
    <row r="774" spans="1:6" s="19" customFormat="1">
      <c r="A774" s="121"/>
      <c r="D774" s="121"/>
      <c r="E774" s="55"/>
      <c r="F774" s="52"/>
    </row>
    <row r="775" spans="1:6" s="19" customFormat="1">
      <c r="A775" s="121"/>
      <c r="D775" s="121"/>
      <c r="E775" s="55"/>
      <c r="F775" s="52"/>
    </row>
    <row r="776" spans="1:6" s="19" customFormat="1">
      <c r="A776" s="121"/>
      <c r="D776" s="121"/>
      <c r="E776" s="55"/>
      <c r="F776" s="52"/>
    </row>
    <row r="777" spans="1:6" s="19" customFormat="1">
      <c r="A777" s="121"/>
      <c r="D777" s="121"/>
      <c r="E777" s="55"/>
      <c r="F777" s="52"/>
    </row>
    <row r="778" spans="1:6" s="19" customFormat="1">
      <c r="A778" s="121"/>
      <c r="D778" s="121"/>
      <c r="E778" s="55"/>
      <c r="F778" s="52"/>
    </row>
    <row r="779" spans="1:6" s="19" customFormat="1">
      <c r="A779" s="121"/>
      <c r="D779" s="121"/>
      <c r="E779" s="55"/>
      <c r="F779" s="52"/>
    </row>
    <row r="780" spans="1:6" s="19" customFormat="1">
      <c r="A780" s="121"/>
      <c r="D780" s="121"/>
      <c r="E780" s="55"/>
      <c r="F780" s="52"/>
    </row>
    <row r="781" spans="1:6" s="19" customFormat="1">
      <c r="A781" s="121"/>
      <c r="D781" s="121"/>
      <c r="E781" s="55"/>
      <c r="F781" s="52"/>
    </row>
    <row r="782" spans="1:6" s="19" customFormat="1">
      <c r="A782" s="121"/>
      <c r="D782" s="121"/>
      <c r="E782" s="55"/>
      <c r="F782" s="52"/>
    </row>
    <row r="783" spans="1:6" s="19" customFormat="1">
      <c r="A783" s="121"/>
      <c r="D783" s="121"/>
      <c r="E783" s="55"/>
      <c r="F783" s="52"/>
    </row>
    <row r="784" spans="1:6" s="19" customFormat="1">
      <c r="A784" s="121"/>
      <c r="D784" s="121"/>
      <c r="E784" s="55"/>
      <c r="F784" s="52"/>
    </row>
    <row r="785" spans="1:6" s="19" customFormat="1">
      <c r="A785" s="121"/>
      <c r="D785" s="121"/>
      <c r="E785" s="55"/>
      <c r="F785" s="52"/>
    </row>
    <row r="786" spans="1:6" s="19" customFormat="1">
      <c r="A786" s="121"/>
      <c r="D786" s="121"/>
      <c r="E786" s="55"/>
      <c r="F786" s="52"/>
    </row>
    <row r="787" spans="1:6" s="19" customFormat="1">
      <c r="A787" s="121"/>
      <c r="D787" s="121"/>
      <c r="E787" s="55"/>
      <c r="F787" s="52"/>
    </row>
    <row r="788" spans="1:6" s="19" customFormat="1">
      <c r="A788" s="121"/>
      <c r="D788" s="121"/>
      <c r="E788" s="55"/>
      <c r="F788" s="52"/>
    </row>
    <row r="789" spans="1:6" s="19" customFormat="1">
      <c r="A789" s="121"/>
      <c r="D789" s="121"/>
      <c r="E789" s="55"/>
      <c r="F789" s="52"/>
    </row>
    <row r="790" spans="1:6" s="19" customFormat="1">
      <c r="A790" s="121"/>
      <c r="D790" s="121"/>
      <c r="E790" s="55"/>
      <c r="F790" s="52"/>
    </row>
    <row r="791" spans="1:6" s="19" customFormat="1">
      <c r="A791" s="121"/>
      <c r="D791" s="121"/>
      <c r="E791" s="55"/>
      <c r="F791" s="52"/>
    </row>
    <row r="792" spans="1:6" s="19" customFormat="1">
      <c r="A792" s="121"/>
      <c r="D792" s="121"/>
      <c r="E792" s="55"/>
      <c r="F792" s="52"/>
    </row>
    <row r="793" spans="1:6" s="19" customFormat="1">
      <c r="A793" s="121"/>
      <c r="D793" s="121"/>
      <c r="E793" s="55"/>
      <c r="F793" s="52"/>
    </row>
    <row r="794" spans="1:6" s="19" customFormat="1">
      <c r="A794" s="121"/>
      <c r="D794" s="121"/>
      <c r="E794" s="55"/>
      <c r="F794" s="52"/>
    </row>
    <row r="795" spans="1:6" s="19" customFormat="1">
      <c r="A795" s="121"/>
      <c r="D795" s="121"/>
      <c r="E795" s="55"/>
      <c r="F795" s="52"/>
    </row>
    <row r="796" spans="1:6" s="19" customFormat="1">
      <c r="A796" s="121"/>
      <c r="D796" s="121"/>
      <c r="E796" s="55"/>
      <c r="F796" s="52"/>
    </row>
    <row r="797" spans="1:6" s="19" customFormat="1">
      <c r="A797" s="121"/>
      <c r="D797" s="121"/>
      <c r="E797" s="55"/>
      <c r="F797" s="52"/>
    </row>
    <row r="798" spans="1:6" s="19" customFormat="1">
      <c r="A798" s="121"/>
      <c r="D798" s="121"/>
      <c r="E798" s="55"/>
      <c r="F798" s="52"/>
    </row>
    <row r="799" spans="1:6" s="19" customFormat="1">
      <c r="A799" s="121"/>
      <c r="D799" s="121"/>
      <c r="E799" s="55"/>
      <c r="F799" s="52"/>
    </row>
    <row r="800" spans="1:6" s="19" customFormat="1">
      <c r="A800" s="121"/>
      <c r="D800" s="121"/>
      <c r="E800" s="55"/>
      <c r="F800" s="52"/>
    </row>
    <row r="801" spans="1:6" s="19" customFormat="1">
      <c r="A801" s="121"/>
      <c r="D801" s="121"/>
      <c r="E801" s="55"/>
      <c r="F801" s="52"/>
    </row>
    <row r="802" spans="1:6" s="19" customFormat="1">
      <c r="A802" s="121"/>
      <c r="D802" s="121"/>
      <c r="E802" s="55"/>
      <c r="F802" s="52"/>
    </row>
    <row r="803" spans="1:6" s="19" customFormat="1">
      <c r="A803" s="121"/>
      <c r="D803" s="121"/>
      <c r="E803" s="55"/>
      <c r="F803" s="52"/>
    </row>
    <row r="804" spans="1:6" s="19" customFormat="1">
      <c r="A804" s="121"/>
      <c r="D804" s="121"/>
      <c r="E804" s="55"/>
      <c r="F804" s="52"/>
    </row>
    <row r="805" spans="1:6" s="19" customFormat="1">
      <c r="A805" s="121"/>
      <c r="D805" s="121"/>
      <c r="E805" s="55"/>
      <c r="F805" s="52"/>
    </row>
    <row r="806" spans="1:6" s="19" customFormat="1">
      <c r="A806" s="121"/>
      <c r="D806" s="121"/>
      <c r="E806" s="55"/>
      <c r="F806" s="52"/>
    </row>
    <row r="807" spans="1:6" s="19" customFormat="1">
      <c r="A807" s="121"/>
      <c r="D807" s="121"/>
      <c r="E807" s="55"/>
      <c r="F807" s="52"/>
    </row>
    <row r="808" spans="1:6" s="19" customFormat="1">
      <c r="A808" s="121"/>
      <c r="D808" s="121"/>
      <c r="E808" s="55"/>
      <c r="F808" s="52"/>
    </row>
    <row r="809" spans="1:6" s="19" customFormat="1">
      <c r="A809" s="121"/>
      <c r="D809" s="121"/>
      <c r="E809" s="55"/>
      <c r="F809" s="52"/>
    </row>
    <row r="810" spans="1:6" s="19" customFormat="1">
      <c r="A810" s="121"/>
      <c r="D810" s="121"/>
      <c r="E810" s="55"/>
      <c r="F810" s="52"/>
    </row>
    <row r="811" spans="1:6" s="19" customFormat="1">
      <c r="A811" s="121"/>
      <c r="D811" s="121"/>
      <c r="E811" s="55"/>
      <c r="F811" s="52"/>
    </row>
    <row r="812" spans="1:6" s="19" customFormat="1">
      <c r="A812" s="121"/>
      <c r="D812" s="121"/>
      <c r="E812" s="55"/>
      <c r="F812" s="52"/>
    </row>
    <row r="813" spans="1:6" s="19" customFormat="1">
      <c r="A813" s="121"/>
      <c r="D813" s="121"/>
      <c r="E813" s="55"/>
      <c r="F813" s="52"/>
    </row>
    <row r="814" spans="1:6" s="19" customFormat="1">
      <c r="A814" s="121"/>
      <c r="D814" s="121"/>
      <c r="E814" s="55"/>
      <c r="F814" s="52"/>
    </row>
    <row r="815" spans="1:6" s="19" customFormat="1">
      <c r="A815" s="121"/>
      <c r="D815" s="121"/>
      <c r="E815" s="55"/>
      <c r="F815" s="52"/>
    </row>
    <row r="816" spans="1:6" s="19" customFormat="1">
      <c r="A816" s="121"/>
      <c r="D816" s="121"/>
      <c r="E816" s="55"/>
      <c r="F816" s="52"/>
    </row>
    <row r="817" spans="1:6" s="19" customFormat="1">
      <c r="A817" s="121"/>
      <c r="D817" s="121"/>
      <c r="E817" s="55"/>
      <c r="F817" s="52"/>
    </row>
    <row r="818" spans="1:6" s="19" customFormat="1">
      <c r="A818" s="121"/>
      <c r="D818" s="121"/>
      <c r="E818" s="55"/>
      <c r="F818" s="52"/>
    </row>
    <row r="819" spans="1:6" s="19" customFormat="1">
      <c r="A819" s="121"/>
      <c r="D819" s="121"/>
      <c r="E819" s="55"/>
      <c r="F819" s="52"/>
    </row>
    <row r="820" spans="1:6" s="19" customFormat="1">
      <c r="A820" s="121"/>
      <c r="D820" s="121"/>
      <c r="E820" s="55"/>
      <c r="F820" s="52"/>
    </row>
    <row r="821" spans="1:6" s="19" customFormat="1">
      <c r="A821" s="121"/>
      <c r="D821" s="121"/>
      <c r="E821" s="55"/>
      <c r="F821" s="52"/>
    </row>
    <row r="822" spans="1:6" s="19" customFormat="1">
      <c r="A822" s="121"/>
      <c r="D822" s="121"/>
      <c r="E822" s="55"/>
      <c r="F822" s="52"/>
    </row>
    <row r="823" spans="1:6" s="19" customFormat="1">
      <c r="A823" s="121"/>
      <c r="D823" s="121"/>
      <c r="E823" s="55"/>
      <c r="F823" s="52"/>
    </row>
    <row r="824" spans="1:6" s="19" customFormat="1">
      <c r="A824" s="121"/>
      <c r="D824" s="121"/>
      <c r="E824" s="55"/>
      <c r="F824" s="52"/>
    </row>
    <row r="825" spans="1:6" s="19" customFormat="1">
      <c r="A825" s="121"/>
      <c r="D825" s="121"/>
      <c r="E825" s="55"/>
      <c r="F825" s="52"/>
    </row>
    <row r="826" spans="1:6" s="19" customFormat="1">
      <c r="A826" s="121"/>
      <c r="D826" s="121"/>
      <c r="E826" s="55"/>
      <c r="F826" s="52"/>
    </row>
    <row r="827" spans="1:6" s="19" customFormat="1">
      <c r="A827" s="121"/>
      <c r="D827" s="121"/>
      <c r="E827" s="55"/>
      <c r="F827" s="52"/>
    </row>
    <row r="828" spans="1:6" s="19" customFormat="1">
      <c r="A828" s="121"/>
      <c r="D828" s="121"/>
      <c r="E828" s="55"/>
      <c r="F828" s="52"/>
    </row>
    <row r="829" spans="1:6" s="19" customFormat="1">
      <c r="A829" s="121"/>
      <c r="D829" s="121"/>
      <c r="E829" s="55"/>
      <c r="F829" s="52"/>
    </row>
    <row r="830" spans="1:6" s="19" customFormat="1">
      <c r="A830" s="121"/>
      <c r="D830" s="121"/>
      <c r="E830" s="55"/>
      <c r="F830" s="52"/>
    </row>
    <row r="831" spans="1:6" s="19" customFormat="1">
      <c r="A831" s="121"/>
      <c r="D831" s="121"/>
      <c r="E831" s="55"/>
      <c r="F831" s="52"/>
    </row>
    <row r="832" spans="1:6" s="19" customFormat="1">
      <c r="A832" s="121"/>
      <c r="D832" s="121"/>
      <c r="E832" s="55"/>
      <c r="F832" s="52"/>
    </row>
    <row r="833" spans="1:6" s="19" customFormat="1">
      <c r="A833" s="121"/>
      <c r="D833" s="121"/>
      <c r="E833" s="55"/>
      <c r="F833" s="52"/>
    </row>
    <row r="834" spans="1:6" s="19" customFormat="1">
      <c r="A834" s="121"/>
      <c r="D834" s="121"/>
      <c r="E834" s="55"/>
      <c r="F834" s="52"/>
    </row>
    <row r="835" spans="1:6" s="19" customFormat="1">
      <c r="A835" s="121"/>
      <c r="D835" s="121"/>
      <c r="E835" s="55"/>
      <c r="F835" s="52"/>
    </row>
    <row r="836" spans="1:6" s="19" customFormat="1">
      <c r="A836" s="121"/>
      <c r="D836" s="121"/>
      <c r="E836" s="55"/>
      <c r="F836" s="52"/>
    </row>
    <row r="837" spans="1:6" s="19" customFormat="1">
      <c r="A837" s="121"/>
      <c r="D837" s="121"/>
      <c r="E837" s="55"/>
      <c r="F837" s="52"/>
    </row>
  </sheetData>
  <autoFilter ref="A30:F30"/>
  <sortState ref="A31:E33">
    <sortCondition ref="C32"/>
  </sortState>
  <mergeCells count="2">
    <mergeCell ref="A1:F1"/>
    <mergeCell ref="A3:B3"/>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M1937"/>
  <sheetViews>
    <sheetView zoomScale="65" zoomScaleNormal="65" workbookViewId="0">
      <pane ySplit="30" topLeftCell="A872" activePane="bottomLeft" state="frozen"/>
      <selection activeCell="A3" sqref="A3:J1660"/>
      <selection pane="bottomLeft" activeCell="F890" sqref="F890"/>
    </sheetView>
  </sheetViews>
  <sheetFormatPr defaultRowHeight="12.75"/>
  <cols>
    <col min="1" max="1" width="16.5703125" style="317" customWidth="1"/>
    <col min="2" max="2" width="18.5703125" style="193" customWidth="1"/>
    <col min="3" max="3" width="35.5703125" style="193" bestFit="1" customWidth="1"/>
    <col min="4" max="4" width="17.7109375" style="315" customWidth="1"/>
    <col min="5" max="5" width="20.7109375" style="335" customWidth="1"/>
    <col min="6" max="6" width="57.28515625" style="264" bestFit="1" customWidth="1"/>
    <col min="7" max="7" width="11.7109375" style="134" customWidth="1"/>
    <col min="8" max="8" width="13.28515625" style="134" bestFit="1" customWidth="1"/>
    <col min="9" max="9" width="9.140625" style="134"/>
    <col min="10" max="10" width="14" style="134" bestFit="1" customWidth="1"/>
    <col min="11" max="11" width="16.5703125" style="134" bestFit="1" customWidth="1"/>
    <col min="12" max="12" width="9.42578125" style="134" customWidth="1"/>
    <col min="13" max="13" width="10.28515625" style="134" customWidth="1"/>
    <col min="14" max="16384" width="9.140625" style="134"/>
  </cols>
  <sheetData>
    <row r="1" spans="1:13" ht="15.75">
      <c r="A1" s="559" t="s">
        <v>449</v>
      </c>
      <c r="B1" s="559"/>
      <c r="C1" s="559"/>
      <c r="D1" s="559"/>
      <c r="E1" s="559"/>
      <c r="F1" s="559"/>
      <c r="J1" s="321"/>
    </row>
    <row r="2" spans="1:13" ht="13.5" thickBot="1">
      <c r="A2" s="193"/>
      <c r="C2" s="317"/>
      <c r="D2" s="323"/>
      <c r="E2" s="332"/>
      <c r="F2" s="315"/>
      <c r="K2" s="324"/>
    </row>
    <row r="3" spans="1:13">
      <c r="A3" s="563" t="s">
        <v>425</v>
      </c>
      <c r="B3" s="564"/>
      <c r="C3" s="317"/>
      <c r="D3" s="323"/>
      <c r="E3" s="332"/>
      <c r="F3" s="315"/>
      <c r="K3" s="324"/>
    </row>
    <row r="4" spans="1:13">
      <c r="A4" s="325" t="str">
        <f>Cobb!$G$2</f>
        <v>Alaska</v>
      </c>
      <c r="B4" s="326">
        <f t="shared" ref="B4:B27" si="0">SUMIF(B$31:B$2063,A4,E$31:E$2063)</f>
        <v>41571533</v>
      </c>
      <c r="C4" s="317"/>
      <c r="D4" s="323"/>
      <c r="E4" s="332"/>
      <c r="F4" s="315"/>
      <c r="K4" s="324"/>
    </row>
    <row r="5" spans="1:13">
      <c r="A5" s="325" t="str">
        <f>Mays!$A$2</f>
        <v>Aspen</v>
      </c>
      <c r="B5" s="326">
        <f t="shared" si="0"/>
        <v>52072346</v>
      </c>
      <c r="C5" s="317"/>
      <c r="D5" s="323"/>
      <c r="E5" s="332"/>
      <c r="F5" s="315"/>
      <c r="K5" s="324"/>
    </row>
    <row r="6" spans="1:13">
      <c r="A6" s="325" t="str">
        <f>Cobb!$AE$2</f>
        <v>Chicago</v>
      </c>
      <c r="B6" s="326">
        <f t="shared" si="0"/>
        <v>33979851</v>
      </c>
      <c r="C6" s="317"/>
      <c r="D6" s="323"/>
      <c r="E6" s="332"/>
      <c r="F6" s="315"/>
      <c r="K6" s="324"/>
    </row>
    <row r="7" spans="1:13">
      <c r="A7" s="325" t="str">
        <f>Aaron!$Y$2</f>
        <v>Columbus</v>
      </c>
      <c r="B7" s="326">
        <f t="shared" si="0"/>
        <v>14655553</v>
      </c>
      <c r="C7" s="317"/>
      <c r="D7" s="323"/>
      <c r="E7" s="332"/>
      <c r="F7" s="315"/>
      <c r="K7" s="324"/>
    </row>
    <row r="8" spans="1:13">
      <c r="A8" s="325" t="str">
        <f>Aaron!$G$2</f>
        <v>Exeter</v>
      </c>
      <c r="B8" s="326">
        <f t="shared" si="0"/>
        <v>40879955</v>
      </c>
      <c r="C8" s="317"/>
      <c r="D8" s="323"/>
      <c r="E8" s="332"/>
      <c r="F8" s="315"/>
      <c r="K8" s="324"/>
    </row>
    <row r="9" spans="1:13">
      <c r="A9" s="325" t="str">
        <f>Cobb!$Y$2</f>
        <v>Gateway</v>
      </c>
      <c r="B9" s="326">
        <f t="shared" si="0"/>
        <v>11896520</v>
      </c>
      <c r="C9" s="317"/>
      <c r="D9" s="323"/>
      <c r="E9" s="332"/>
      <c r="F9" s="315"/>
      <c r="K9" s="324"/>
    </row>
    <row r="10" spans="1:13">
      <c r="A10" s="325" t="str">
        <f>Ruth!$G$2</f>
        <v>Gotham City</v>
      </c>
      <c r="B10" s="326">
        <f t="shared" si="0"/>
        <v>65467721</v>
      </c>
      <c r="C10" s="317"/>
      <c r="D10" s="323"/>
      <c r="E10" s="332"/>
      <c r="F10" s="315"/>
      <c r="K10" s="149"/>
      <c r="L10" s="131"/>
      <c r="M10" s="218"/>
    </row>
    <row r="11" spans="1:13">
      <c r="A11" s="325" t="str">
        <f>Cobb!$A$2</f>
        <v>Greenville</v>
      </c>
      <c r="B11" s="326">
        <f t="shared" si="0"/>
        <v>16404096.75</v>
      </c>
      <c r="C11" s="317"/>
      <c r="D11" s="323"/>
      <c r="E11" s="332"/>
      <c r="F11" s="315"/>
      <c r="K11" s="149"/>
      <c r="L11" s="131"/>
      <c r="M11" s="218"/>
    </row>
    <row r="12" spans="1:13">
      <c r="A12" s="325" t="str">
        <f>Ruth!$M$2</f>
        <v>Hoboken</v>
      </c>
      <c r="B12" s="326">
        <f t="shared" si="0"/>
        <v>8377998</v>
      </c>
      <c r="C12" s="317"/>
      <c r="D12" s="323"/>
      <c r="E12" s="332"/>
      <c r="F12" s="315"/>
      <c r="K12" s="149"/>
      <c r="L12" s="131"/>
      <c r="M12" s="218"/>
    </row>
    <row r="13" spans="1:13">
      <c r="A13" s="325" t="str">
        <f>Mays!$Y$2</f>
        <v>Los Angeles</v>
      </c>
      <c r="B13" s="326">
        <f t="shared" si="0"/>
        <v>9271348</v>
      </c>
      <c r="C13" s="317"/>
      <c r="D13" s="323"/>
      <c r="E13" s="332"/>
      <c r="F13" s="315"/>
      <c r="K13" s="149"/>
      <c r="L13" s="193"/>
      <c r="M13" s="243"/>
    </row>
    <row r="14" spans="1:13">
      <c r="A14" s="325" t="str">
        <f>Cobb!$M$2</f>
        <v>Mansfield</v>
      </c>
      <c r="B14" s="326">
        <f t="shared" si="0"/>
        <v>21748443</v>
      </c>
      <c r="C14" s="317"/>
      <c r="D14" s="323"/>
      <c r="E14" s="332"/>
      <c r="F14" s="315"/>
      <c r="K14" s="149"/>
      <c r="L14" s="131"/>
      <c r="M14" s="243"/>
    </row>
    <row r="15" spans="1:13">
      <c r="A15" s="325" t="str">
        <f>Aaron!$A$2</f>
        <v>Middlesex</v>
      </c>
      <c r="B15" s="326">
        <f t="shared" si="0"/>
        <v>7103119</v>
      </c>
      <c r="C15" s="317"/>
      <c r="D15" s="323"/>
      <c r="E15" s="332"/>
      <c r="F15" s="315"/>
      <c r="K15" s="324"/>
    </row>
    <row r="16" spans="1:13">
      <c r="A16" s="325" t="str">
        <f>Mays!$M$2</f>
        <v>Mudville</v>
      </c>
      <c r="B16" s="326">
        <f t="shared" si="0"/>
        <v>65211717</v>
      </c>
      <c r="C16" s="317"/>
      <c r="D16" s="323"/>
      <c r="E16" s="332"/>
      <c r="F16" s="315"/>
      <c r="K16" s="324"/>
    </row>
    <row r="17" spans="1:11">
      <c r="A17" s="325" t="str">
        <f>Ruth!$Y$2</f>
        <v xml:space="preserve">New Jersey </v>
      </c>
      <c r="B17" s="326">
        <f t="shared" si="0"/>
        <v>3720862</v>
      </c>
      <c r="C17" s="317"/>
      <c r="D17" s="323"/>
      <c r="E17" s="332"/>
      <c r="F17" s="315"/>
      <c r="K17" s="324"/>
    </row>
    <row r="18" spans="1:11">
      <c r="A18" s="325" t="str">
        <f>Ruth!$S$2</f>
        <v>New York</v>
      </c>
      <c r="B18" s="326">
        <f t="shared" si="0"/>
        <v>20314480</v>
      </c>
      <c r="C18" s="317"/>
      <c r="D18" s="323"/>
      <c r="E18" s="332"/>
      <c r="F18" s="315"/>
      <c r="K18" s="324"/>
    </row>
    <row r="19" spans="1:11">
      <c r="A19" s="325" t="str">
        <f>Mays!$G$2</f>
        <v>Palo Alto</v>
      </c>
      <c r="B19" s="326">
        <f t="shared" si="0"/>
        <v>3562804</v>
      </c>
      <c r="C19" s="317"/>
      <c r="D19" s="323"/>
      <c r="E19" s="332"/>
      <c r="F19" s="315"/>
      <c r="K19" s="324"/>
    </row>
    <row r="20" spans="1:11">
      <c r="A20" s="325" t="str">
        <f>Aaron!$AE$2</f>
        <v>Pismo Beach</v>
      </c>
      <c r="B20" s="326">
        <f t="shared" si="0"/>
        <v>41907479</v>
      </c>
      <c r="C20" s="317"/>
      <c r="D20" s="323"/>
      <c r="E20" s="332"/>
      <c r="F20" s="315"/>
      <c r="K20" s="324"/>
    </row>
    <row r="21" spans="1:11">
      <c r="A21" s="325" t="str">
        <f>Ruth!$A$2</f>
        <v>Plum Island</v>
      </c>
      <c r="B21" s="326">
        <f t="shared" si="0"/>
        <v>60283454</v>
      </c>
      <c r="C21" s="317"/>
      <c r="D21" s="323"/>
      <c r="E21" s="332"/>
      <c r="F21" s="315"/>
      <c r="K21" s="324"/>
    </row>
    <row r="22" spans="1:11">
      <c r="A22" s="325" t="str">
        <f>Mays!$S$2</f>
        <v>Thunder Bay</v>
      </c>
      <c r="B22" s="326">
        <f t="shared" si="0"/>
        <v>18107077</v>
      </c>
      <c r="C22" s="317"/>
      <c r="D22" s="323"/>
      <c r="E22" s="332"/>
      <c r="F22" s="315"/>
      <c r="K22" s="324"/>
    </row>
    <row r="23" spans="1:11">
      <c r="A23" s="325" t="str">
        <f>Aaron!$M$2</f>
        <v>Virginia</v>
      </c>
      <c r="B23" s="326">
        <f t="shared" si="0"/>
        <v>2126001</v>
      </c>
      <c r="C23" s="317"/>
      <c r="D23" s="323"/>
      <c r="E23" s="332"/>
      <c r="F23" s="315"/>
      <c r="K23" s="324"/>
    </row>
    <row r="24" spans="1:11">
      <c r="A24" s="325" t="str">
        <f>Cobb!$S$2</f>
        <v>Waikiki</v>
      </c>
      <c r="B24" s="326">
        <f t="shared" si="0"/>
        <v>69252912</v>
      </c>
      <c r="C24" s="317"/>
      <c r="D24" s="323"/>
      <c r="E24" s="332"/>
      <c r="F24" s="315"/>
      <c r="K24" s="324"/>
    </row>
    <row r="25" spans="1:11">
      <c r="A25" s="325" t="str">
        <f>Aaron!$S$2</f>
        <v>Washington</v>
      </c>
      <c r="B25" s="326">
        <f t="shared" si="0"/>
        <v>7365681</v>
      </c>
      <c r="C25" s="317"/>
      <c r="D25" s="323"/>
      <c r="E25" s="332"/>
      <c r="F25" s="315"/>
      <c r="K25" s="324"/>
    </row>
    <row r="26" spans="1:11">
      <c r="A26" s="325" t="str">
        <f>Mays!$AE$2</f>
        <v>West Oakland</v>
      </c>
      <c r="B26" s="326">
        <f t="shared" si="0"/>
        <v>31795783</v>
      </c>
      <c r="C26" s="317"/>
      <c r="D26" s="323"/>
      <c r="E26" s="332"/>
      <c r="F26" s="315"/>
    </row>
    <row r="27" spans="1:11" ht="13.5" thickBot="1">
      <c r="A27" s="327" t="str">
        <f>Ruth!$AE$2</f>
        <v>Williamsburg</v>
      </c>
      <c r="B27" s="326">
        <f t="shared" si="0"/>
        <v>111296711.95</v>
      </c>
      <c r="C27" s="317"/>
      <c r="D27" s="323"/>
      <c r="E27" s="332"/>
      <c r="F27" s="315"/>
    </row>
    <row r="30" spans="1:11">
      <c r="A30" s="330" t="s">
        <v>229</v>
      </c>
      <c r="B30" s="329" t="s">
        <v>147</v>
      </c>
      <c r="C30" s="328" t="s">
        <v>382</v>
      </c>
      <c r="D30" s="485" t="s">
        <v>383</v>
      </c>
      <c r="E30" s="333" t="s">
        <v>447</v>
      </c>
      <c r="F30" s="328" t="s">
        <v>280</v>
      </c>
    </row>
    <row r="31" spans="1:11">
      <c r="A31" s="340">
        <v>42821</v>
      </c>
      <c r="B31" s="102" t="str">
        <f>Ruth!$AE$2</f>
        <v>Williamsburg</v>
      </c>
      <c r="C31" s="487" t="s">
        <v>1383</v>
      </c>
      <c r="D31" s="112" t="s">
        <v>1703</v>
      </c>
      <c r="E31" s="341">
        <v>-2400000</v>
      </c>
      <c r="F31" s="257" t="s">
        <v>1705</v>
      </c>
      <c r="G31" s="487"/>
    </row>
    <row r="32" spans="1:11">
      <c r="A32" s="340">
        <v>42825</v>
      </c>
      <c r="B32" s="487" t="str">
        <f>Cobb!$G$2</f>
        <v>Alaska</v>
      </c>
      <c r="C32" s="487" t="s">
        <v>1702</v>
      </c>
      <c r="D32" s="112" t="s">
        <v>1703</v>
      </c>
      <c r="E32" s="341">
        <v>-1600000</v>
      </c>
      <c r="F32" s="257" t="s">
        <v>1704</v>
      </c>
      <c r="G32" s="487"/>
    </row>
    <row r="33" spans="1:7">
      <c r="A33" s="340">
        <v>42947</v>
      </c>
      <c r="B33" s="102" t="str">
        <f>Mays!$AE$2</f>
        <v>West Oakland</v>
      </c>
      <c r="C33" s="487" t="s">
        <v>1519</v>
      </c>
      <c r="D33" s="112" t="s">
        <v>1703</v>
      </c>
      <c r="E33" s="341">
        <v>-462000</v>
      </c>
      <c r="F33" s="257" t="s">
        <v>1725</v>
      </c>
      <c r="G33" s="257"/>
    </row>
    <row r="34" spans="1:7">
      <c r="A34" s="340">
        <v>43022</v>
      </c>
      <c r="B34" s="487" t="str">
        <f>Cobb!$G$2</f>
        <v>Alaska</v>
      </c>
      <c r="C34" s="487" t="s">
        <v>1741</v>
      </c>
      <c r="D34" s="112" t="s">
        <v>1703</v>
      </c>
      <c r="E34" s="341">
        <v>-333334</v>
      </c>
      <c r="F34" s="257" t="s">
        <v>1742</v>
      </c>
      <c r="G34" s="257"/>
    </row>
    <row r="35" spans="1:7">
      <c r="A35" s="340">
        <v>43130</v>
      </c>
      <c r="B35" s="487" t="str">
        <f>Cobb!$Y$2</f>
        <v>Gateway</v>
      </c>
      <c r="C35" s="487" t="s">
        <v>1847</v>
      </c>
      <c r="D35" s="112" t="s">
        <v>1703</v>
      </c>
      <c r="E35" s="341">
        <v>-334000</v>
      </c>
      <c r="F35" s="257" t="s">
        <v>1848</v>
      </c>
      <c r="G35" s="257"/>
    </row>
    <row r="36" spans="1:7">
      <c r="A36" s="340">
        <v>43146</v>
      </c>
      <c r="B36" s="487" t="str">
        <f>Aaron!$S$2</f>
        <v>Washington</v>
      </c>
      <c r="C36" s="487" t="s">
        <v>2061</v>
      </c>
      <c r="D36" s="112" t="s">
        <v>1703</v>
      </c>
      <c r="E36" s="341">
        <v>-2000000</v>
      </c>
      <c r="F36" s="257" t="s">
        <v>2062</v>
      </c>
      <c r="G36" s="257"/>
    </row>
    <row r="37" spans="1:7">
      <c r="A37" s="340">
        <v>43177</v>
      </c>
      <c r="B37" s="487" t="str">
        <f>Aaron!$Y$2</f>
        <v>Columbus</v>
      </c>
      <c r="C37" s="487" t="s">
        <v>2051</v>
      </c>
      <c r="D37" s="112" t="s">
        <v>1703</v>
      </c>
      <c r="E37" s="341">
        <v>-2000000</v>
      </c>
      <c r="F37" s="257" t="s">
        <v>2052</v>
      </c>
      <c r="G37" s="257"/>
    </row>
    <row r="38" spans="1:7">
      <c r="A38" s="340">
        <v>43177</v>
      </c>
      <c r="B38" s="487" t="str">
        <f>Aaron!$Y$2</f>
        <v>Columbus</v>
      </c>
      <c r="C38" s="487" t="s">
        <v>2053</v>
      </c>
      <c r="D38" s="112" t="s">
        <v>1703</v>
      </c>
      <c r="E38" s="341">
        <v>-3000000</v>
      </c>
      <c r="F38" s="257" t="s">
        <v>2052</v>
      </c>
      <c r="G38" s="257"/>
    </row>
    <row r="39" spans="1:7">
      <c r="A39" s="340">
        <v>43188</v>
      </c>
      <c r="B39" s="487" t="str">
        <f>Cobb!$S$2</f>
        <v>Waikiki</v>
      </c>
      <c r="C39" s="487" t="s">
        <v>2063</v>
      </c>
      <c r="D39" s="112" t="s">
        <v>1703</v>
      </c>
      <c r="E39" s="341">
        <v>-2800000</v>
      </c>
      <c r="F39" s="257" t="s">
        <v>2064</v>
      </c>
      <c r="G39" s="257"/>
    </row>
    <row r="40" spans="1:7">
      <c r="A40" s="340">
        <v>43190</v>
      </c>
      <c r="B40" s="487" t="str">
        <f>Cobb!$G$2</f>
        <v>Alaska</v>
      </c>
      <c r="C40" s="487" t="s">
        <v>2065</v>
      </c>
      <c r="D40" s="112" t="s">
        <v>1703</v>
      </c>
      <c r="E40" s="341">
        <v>-509000</v>
      </c>
      <c r="F40" s="257" t="s">
        <v>2068</v>
      </c>
      <c r="G40" s="257"/>
    </row>
    <row r="41" spans="1:7">
      <c r="A41" s="340">
        <v>43190</v>
      </c>
      <c r="B41" s="487" t="str">
        <f>Cobb!$A$2</f>
        <v>Greenville</v>
      </c>
      <c r="C41" s="487" t="s">
        <v>2069</v>
      </c>
      <c r="D41" s="112" t="s">
        <v>1703</v>
      </c>
      <c r="E41" s="341">
        <v>-475000</v>
      </c>
      <c r="F41" s="257" t="s">
        <v>2070</v>
      </c>
      <c r="G41" s="257"/>
    </row>
    <row r="42" spans="1:7">
      <c r="A42" s="340">
        <v>43190</v>
      </c>
      <c r="B42" s="487" t="str">
        <f>Ruth!$S$2</f>
        <v>New York</v>
      </c>
      <c r="C42" s="487" t="s">
        <v>2072</v>
      </c>
      <c r="D42" s="112" t="s">
        <v>1703</v>
      </c>
      <c r="E42" s="341">
        <v>-1331723</v>
      </c>
      <c r="F42" s="257" t="s">
        <v>2073</v>
      </c>
      <c r="G42" s="257"/>
    </row>
    <row r="43" spans="1:7">
      <c r="A43" s="340">
        <v>43220</v>
      </c>
      <c r="B43" s="487" t="str">
        <f>Ruth!$S$2</f>
        <v>New York</v>
      </c>
      <c r="C43" s="487" t="s">
        <v>2087</v>
      </c>
      <c r="D43" s="112" t="s">
        <v>1703</v>
      </c>
      <c r="E43" s="341">
        <v>-3900000</v>
      </c>
      <c r="F43" s="257" t="s">
        <v>2086</v>
      </c>
      <c r="G43" s="257"/>
    </row>
    <row r="44" spans="1:7">
      <c r="A44" s="340">
        <v>43310</v>
      </c>
      <c r="B44" s="487" t="str">
        <f>Cobb!$G$2</f>
        <v>Alaska</v>
      </c>
      <c r="C44" s="487" t="s">
        <v>1830</v>
      </c>
      <c r="D44" s="112" t="s">
        <v>1703</v>
      </c>
      <c r="E44" s="341">
        <v>-607000</v>
      </c>
      <c r="F44" s="257" t="s">
        <v>2099</v>
      </c>
      <c r="G44" s="257"/>
    </row>
    <row r="45" spans="1:7">
      <c r="A45" s="340">
        <v>43366</v>
      </c>
      <c r="B45" s="487" t="str">
        <f>Cobb!$G$2</f>
        <v>Alaska</v>
      </c>
      <c r="C45" s="487" t="s">
        <v>141</v>
      </c>
      <c r="D45" s="112" t="s">
        <v>1016</v>
      </c>
      <c r="E45" s="334">
        <v>1000000</v>
      </c>
      <c r="F45" s="257"/>
      <c r="G45" s="257"/>
    </row>
    <row r="46" spans="1:7">
      <c r="A46" s="340">
        <v>43366</v>
      </c>
      <c r="B46" s="487" t="str">
        <f>Mays!$A$2</f>
        <v>Aspen</v>
      </c>
      <c r="C46" s="487" t="s">
        <v>141</v>
      </c>
      <c r="D46" s="112" t="s">
        <v>1016</v>
      </c>
      <c r="E46" s="334">
        <v>1000000</v>
      </c>
      <c r="F46" s="257"/>
      <c r="G46" s="257"/>
    </row>
    <row r="47" spans="1:7">
      <c r="A47" s="340">
        <v>43366</v>
      </c>
      <c r="B47" s="102" t="str">
        <f>Cobb!$AE$2</f>
        <v>Chicago</v>
      </c>
      <c r="C47" s="487" t="s">
        <v>141</v>
      </c>
      <c r="D47" s="112" t="s">
        <v>1016</v>
      </c>
      <c r="E47" s="334">
        <v>1000000</v>
      </c>
      <c r="F47" s="257"/>
      <c r="G47" s="257"/>
    </row>
    <row r="48" spans="1:7">
      <c r="A48" s="340">
        <v>43366</v>
      </c>
      <c r="B48" s="487" t="str">
        <f>Aaron!$Y$2</f>
        <v>Columbus</v>
      </c>
      <c r="C48" s="487" t="s">
        <v>141</v>
      </c>
      <c r="D48" s="112" t="s">
        <v>1016</v>
      </c>
      <c r="E48" s="334">
        <v>1000000</v>
      </c>
      <c r="F48" s="257"/>
      <c r="G48" s="257"/>
    </row>
    <row r="49" spans="1:11">
      <c r="A49" s="340">
        <v>43366</v>
      </c>
      <c r="B49" s="487" t="str">
        <f>Aaron!$G$2</f>
        <v>Exeter</v>
      </c>
      <c r="C49" s="487" t="s">
        <v>141</v>
      </c>
      <c r="D49" s="112" t="s">
        <v>1016</v>
      </c>
      <c r="E49" s="334">
        <v>1000000</v>
      </c>
      <c r="F49" s="257"/>
      <c r="G49" s="257"/>
    </row>
    <row r="50" spans="1:11">
      <c r="A50" s="340">
        <v>43366</v>
      </c>
      <c r="B50" s="487" t="str">
        <f>Cobb!$Y$2</f>
        <v>Gateway</v>
      </c>
      <c r="C50" s="487" t="s">
        <v>141</v>
      </c>
      <c r="D50" s="112" t="s">
        <v>1016</v>
      </c>
      <c r="E50" s="334">
        <v>1000000</v>
      </c>
      <c r="F50" s="257"/>
      <c r="G50" s="257"/>
    </row>
    <row r="51" spans="1:11">
      <c r="A51" s="340">
        <v>43366</v>
      </c>
      <c r="B51" s="487" t="str">
        <f>Ruth!$G$2</f>
        <v>Gotham City</v>
      </c>
      <c r="C51" s="487" t="s">
        <v>141</v>
      </c>
      <c r="D51" s="112" t="s">
        <v>1016</v>
      </c>
      <c r="E51" s="334">
        <v>750000</v>
      </c>
      <c r="F51" s="257"/>
      <c r="G51" s="257"/>
    </row>
    <row r="52" spans="1:11">
      <c r="A52" s="340">
        <v>43366</v>
      </c>
      <c r="B52" s="102" t="str">
        <f>Cobb!$A$2</f>
        <v>Greenville</v>
      </c>
      <c r="C52" s="487" t="s">
        <v>141</v>
      </c>
      <c r="D52" s="112" t="s">
        <v>1016</v>
      </c>
      <c r="E52" s="334">
        <v>1000000</v>
      </c>
      <c r="F52" s="257"/>
      <c r="G52" s="257"/>
    </row>
    <row r="53" spans="1:11">
      <c r="A53" s="340">
        <v>43366</v>
      </c>
      <c r="B53" s="487" t="str">
        <f>Cobb!$M$2</f>
        <v>Mansfield</v>
      </c>
      <c r="C53" s="487" t="s">
        <v>141</v>
      </c>
      <c r="D53" s="112" t="s">
        <v>1016</v>
      </c>
      <c r="E53" s="334">
        <v>1000000</v>
      </c>
      <c r="F53" s="257"/>
      <c r="G53" s="487"/>
    </row>
    <row r="54" spans="1:11">
      <c r="A54" s="340">
        <v>43366</v>
      </c>
      <c r="B54" s="102" t="str">
        <f>Mays!$M$2</f>
        <v>Mudville</v>
      </c>
      <c r="C54" s="487" t="s">
        <v>141</v>
      </c>
      <c r="D54" s="112" t="s">
        <v>1016</v>
      </c>
      <c r="E54" s="334">
        <v>1000000</v>
      </c>
      <c r="F54" s="257"/>
      <c r="G54" s="487"/>
    </row>
    <row r="55" spans="1:11">
      <c r="A55" s="340">
        <v>43366</v>
      </c>
      <c r="B55" s="487" t="str">
        <f>Ruth!$Y$2</f>
        <v xml:space="preserve">New Jersey </v>
      </c>
      <c r="C55" s="487" t="s">
        <v>141</v>
      </c>
      <c r="D55" s="112" t="s">
        <v>1016</v>
      </c>
      <c r="E55" s="334">
        <v>1000000</v>
      </c>
      <c r="F55" s="257"/>
      <c r="G55" s="487"/>
    </row>
    <row r="56" spans="1:11">
      <c r="A56" s="340">
        <v>43366</v>
      </c>
      <c r="B56" s="487" t="str">
        <f>Ruth!$S$2</f>
        <v>New York</v>
      </c>
      <c r="C56" s="487" t="s">
        <v>141</v>
      </c>
      <c r="D56" s="112" t="s">
        <v>1016</v>
      </c>
      <c r="E56" s="334">
        <v>1000000</v>
      </c>
      <c r="F56" s="257"/>
      <c r="G56" s="487"/>
    </row>
    <row r="57" spans="1:11">
      <c r="A57" s="340">
        <v>43366</v>
      </c>
      <c r="B57" s="487" t="str">
        <f>Mays!$G$2</f>
        <v>Palo Alto</v>
      </c>
      <c r="C57" s="487" t="s">
        <v>141</v>
      </c>
      <c r="D57" s="112" t="s">
        <v>1016</v>
      </c>
      <c r="E57" s="334">
        <v>500000</v>
      </c>
      <c r="F57" s="257"/>
      <c r="G57" s="487"/>
    </row>
    <row r="58" spans="1:11">
      <c r="A58" s="340">
        <v>43366</v>
      </c>
      <c r="B58" s="487" t="str">
        <f>Aaron!$AE$2</f>
        <v>Pismo Beach</v>
      </c>
      <c r="C58" s="487" t="s">
        <v>141</v>
      </c>
      <c r="D58" s="112" t="s">
        <v>1016</v>
      </c>
      <c r="E58" s="334">
        <v>1000000</v>
      </c>
      <c r="F58" s="257"/>
      <c r="G58" s="487"/>
    </row>
    <row r="59" spans="1:11">
      <c r="A59" s="340">
        <v>43366</v>
      </c>
      <c r="B59" s="102" t="str">
        <f>Ruth!$A$2</f>
        <v>Plum Island</v>
      </c>
      <c r="C59" s="487" t="s">
        <v>141</v>
      </c>
      <c r="D59" s="112" t="s">
        <v>1016</v>
      </c>
      <c r="E59" s="334">
        <v>1000000</v>
      </c>
      <c r="F59" s="257"/>
      <c r="G59" s="487"/>
    </row>
    <row r="60" spans="1:11">
      <c r="A60" s="340">
        <v>43366</v>
      </c>
      <c r="B60" s="487" t="str">
        <f>Mays!$S$2</f>
        <v>Thunder Bay</v>
      </c>
      <c r="C60" s="487" t="s">
        <v>141</v>
      </c>
      <c r="D60" s="112" t="s">
        <v>1016</v>
      </c>
      <c r="E60" s="334">
        <v>1000000</v>
      </c>
      <c r="F60" s="257"/>
      <c r="G60" s="487"/>
    </row>
    <row r="61" spans="1:11">
      <c r="A61" s="340">
        <v>43366</v>
      </c>
      <c r="B61" s="487" t="str">
        <f>Aaron!$M$2</f>
        <v>Virginia</v>
      </c>
      <c r="C61" s="487" t="s">
        <v>141</v>
      </c>
      <c r="D61" s="112" t="s">
        <v>1016</v>
      </c>
      <c r="E61" s="334">
        <v>1000000</v>
      </c>
      <c r="F61" s="257"/>
      <c r="G61" s="487"/>
    </row>
    <row r="62" spans="1:11">
      <c r="A62" s="340">
        <v>43366</v>
      </c>
      <c r="B62" s="102" t="str">
        <f>Cobb!$S$2</f>
        <v>Waikiki</v>
      </c>
      <c r="C62" s="487" t="s">
        <v>141</v>
      </c>
      <c r="D62" s="112" t="s">
        <v>1016</v>
      </c>
      <c r="E62" s="334">
        <v>1000000</v>
      </c>
      <c r="F62" s="257"/>
      <c r="G62" s="487"/>
    </row>
    <row r="63" spans="1:11">
      <c r="A63" s="340">
        <v>43366</v>
      </c>
      <c r="B63" s="487" t="str">
        <f>Aaron!$S$2</f>
        <v>Washington</v>
      </c>
      <c r="C63" s="487" t="s">
        <v>141</v>
      </c>
      <c r="D63" s="112" t="s">
        <v>1016</v>
      </c>
      <c r="E63" s="334">
        <v>1000000</v>
      </c>
      <c r="F63" s="257"/>
      <c r="G63" s="487"/>
    </row>
    <row r="64" spans="1:11">
      <c r="A64" s="340">
        <v>43366</v>
      </c>
      <c r="B64" s="102" t="str">
        <f>Ruth!$AE$2</f>
        <v>Williamsburg</v>
      </c>
      <c r="C64" s="487" t="s">
        <v>141</v>
      </c>
      <c r="D64" s="112" t="s">
        <v>1016</v>
      </c>
      <c r="E64" s="334">
        <v>1000000</v>
      </c>
      <c r="F64" s="257"/>
      <c r="G64" s="487"/>
      <c r="K64" s="193"/>
    </row>
    <row r="65" spans="1:11">
      <c r="A65" s="340">
        <v>43371</v>
      </c>
      <c r="B65" s="487" t="str">
        <f>Mays!$Y$2</f>
        <v>Los Angeles</v>
      </c>
      <c r="C65" s="168" t="s">
        <v>2480</v>
      </c>
      <c r="D65" s="112" t="s">
        <v>2478</v>
      </c>
      <c r="E65" s="341">
        <v>-5000000</v>
      </c>
      <c r="F65" s="257"/>
      <c r="G65" s="487"/>
      <c r="K65" s="193"/>
    </row>
    <row r="66" spans="1:11">
      <c r="A66" s="340">
        <v>43371</v>
      </c>
      <c r="B66" s="487" t="str">
        <f>Ruth!$Y$2</f>
        <v xml:space="preserve">New Jersey </v>
      </c>
      <c r="C66" s="102" t="s">
        <v>3091</v>
      </c>
      <c r="D66" s="111" t="s">
        <v>2478</v>
      </c>
      <c r="E66" s="341">
        <v>-5000000</v>
      </c>
      <c r="F66" s="257"/>
      <c r="G66" s="487"/>
      <c r="K66" s="193"/>
    </row>
    <row r="67" spans="1:11">
      <c r="A67" s="340">
        <v>43373</v>
      </c>
      <c r="B67" s="487" t="str">
        <f>Cobb!$S$2</f>
        <v>Waikiki</v>
      </c>
      <c r="C67" s="112" t="s">
        <v>3090</v>
      </c>
      <c r="D67" s="111" t="s">
        <v>2478</v>
      </c>
      <c r="E67" s="341">
        <v>-5000000</v>
      </c>
      <c r="F67" s="487"/>
      <c r="G67" s="487"/>
      <c r="K67" s="193"/>
    </row>
    <row r="68" spans="1:11">
      <c r="A68" s="331">
        <v>43374</v>
      </c>
      <c r="B68" s="487" t="str">
        <f>Cobb!$G$2</f>
        <v>Alaska</v>
      </c>
      <c r="C68" s="102" t="s">
        <v>141</v>
      </c>
      <c r="D68" s="111" t="s">
        <v>2107</v>
      </c>
      <c r="E68" s="334">
        <v>4000000</v>
      </c>
      <c r="F68" s="111" t="s">
        <v>1110</v>
      </c>
      <c r="G68" s="487"/>
      <c r="K68" s="193"/>
    </row>
    <row r="69" spans="1:11">
      <c r="A69" s="331">
        <v>43374</v>
      </c>
      <c r="B69" s="487" t="str">
        <f>Cobb!$G$2</f>
        <v>Alaska</v>
      </c>
      <c r="C69" s="102" t="s">
        <v>43</v>
      </c>
      <c r="D69" s="111" t="s">
        <v>2108</v>
      </c>
      <c r="E69" s="334">
        <v>50000000</v>
      </c>
      <c r="F69" s="112"/>
      <c r="G69" s="487"/>
      <c r="K69" s="193"/>
    </row>
    <row r="70" spans="1:11">
      <c r="A70" s="331">
        <v>43374</v>
      </c>
      <c r="B70" s="487" t="str">
        <f>Cobb!$G$2</f>
        <v>Alaska</v>
      </c>
      <c r="C70" s="487" t="s">
        <v>520</v>
      </c>
      <c r="D70" s="111" t="s">
        <v>2109</v>
      </c>
      <c r="E70" s="463">
        <v>41911867</v>
      </c>
      <c r="F70" s="257"/>
      <c r="G70" s="487"/>
      <c r="K70" s="193"/>
    </row>
    <row r="71" spans="1:11">
      <c r="A71" s="331">
        <v>43374</v>
      </c>
      <c r="B71" s="487" t="str">
        <f>Mays!$A$2</f>
        <v>Aspen</v>
      </c>
      <c r="C71" s="487" t="s">
        <v>520</v>
      </c>
      <c r="D71" s="111" t="s">
        <v>2109</v>
      </c>
      <c r="E71" s="463">
        <v>51226401</v>
      </c>
      <c r="F71" s="257"/>
      <c r="G71" s="487"/>
      <c r="K71" s="193"/>
    </row>
    <row r="72" spans="1:11">
      <c r="A72" s="331">
        <v>43374</v>
      </c>
      <c r="B72" s="487" t="str">
        <f>Mays!$A$2</f>
        <v>Aspen</v>
      </c>
      <c r="C72" s="102" t="s">
        <v>43</v>
      </c>
      <c r="D72" s="111" t="s">
        <v>2108</v>
      </c>
      <c r="E72" s="334">
        <v>50000000</v>
      </c>
      <c r="F72" s="111"/>
      <c r="G72" s="487"/>
      <c r="K72" s="193"/>
    </row>
    <row r="73" spans="1:11">
      <c r="A73" s="331">
        <v>43374</v>
      </c>
      <c r="B73" s="102" t="str">
        <f>Cobb!$AE$2</f>
        <v>Chicago</v>
      </c>
      <c r="C73" s="102" t="s">
        <v>43</v>
      </c>
      <c r="D73" s="111" t="s">
        <v>2108</v>
      </c>
      <c r="E73" s="334">
        <v>50000000</v>
      </c>
      <c r="F73" s="111"/>
      <c r="G73" s="487"/>
      <c r="K73" s="193"/>
    </row>
    <row r="74" spans="1:11">
      <c r="A74" s="331">
        <v>43374</v>
      </c>
      <c r="B74" s="102" t="str">
        <f>Cobb!$AE$2</f>
        <v>Chicago</v>
      </c>
      <c r="C74" s="487" t="s">
        <v>520</v>
      </c>
      <c r="D74" s="111" t="s">
        <v>2109</v>
      </c>
      <c r="E74" s="463">
        <v>17666851</v>
      </c>
      <c r="F74" s="257"/>
      <c r="G74" s="487"/>
      <c r="K74" s="193"/>
    </row>
    <row r="75" spans="1:11">
      <c r="A75" s="331">
        <v>43374</v>
      </c>
      <c r="B75" s="487" t="str">
        <f>Aaron!$Y$2</f>
        <v>Columbus</v>
      </c>
      <c r="C75" s="487" t="s">
        <v>520</v>
      </c>
      <c r="D75" s="111" t="s">
        <v>2109</v>
      </c>
      <c r="E75" s="463">
        <v>36800886</v>
      </c>
      <c r="F75" s="257"/>
      <c r="G75" s="487"/>
      <c r="K75" s="193"/>
    </row>
    <row r="76" spans="1:11">
      <c r="A76" s="331">
        <v>43374</v>
      </c>
      <c r="B76" s="487" t="str">
        <f>Aaron!$Y$2</f>
        <v>Columbus</v>
      </c>
      <c r="C76" s="102" t="s">
        <v>43</v>
      </c>
      <c r="D76" s="111" t="s">
        <v>2108</v>
      </c>
      <c r="E76" s="334">
        <v>50000000</v>
      </c>
      <c r="F76" s="111"/>
      <c r="G76" s="487"/>
      <c r="K76" s="193"/>
    </row>
    <row r="77" spans="1:11">
      <c r="A77" s="331">
        <v>43374</v>
      </c>
      <c r="B77" s="487" t="str">
        <f>Aaron!$G$2</f>
        <v>Exeter</v>
      </c>
      <c r="C77" s="487" t="s">
        <v>520</v>
      </c>
      <c r="D77" s="111" t="s">
        <v>2109</v>
      </c>
      <c r="E77" s="463">
        <v>44054955</v>
      </c>
      <c r="F77" s="257"/>
      <c r="G77" s="487"/>
      <c r="K77" s="193"/>
    </row>
    <row r="78" spans="1:11" s="193" customFormat="1">
      <c r="A78" s="331">
        <v>43374</v>
      </c>
      <c r="B78" s="487" t="str">
        <f>Aaron!$G$2</f>
        <v>Exeter</v>
      </c>
      <c r="C78" s="102" t="s">
        <v>43</v>
      </c>
      <c r="D78" s="111" t="s">
        <v>2108</v>
      </c>
      <c r="E78" s="334">
        <v>50000000</v>
      </c>
      <c r="F78" s="111"/>
      <c r="G78" s="487"/>
    </row>
    <row r="79" spans="1:11" s="193" customFormat="1">
      <c r="A79" s="331">
        <v>43374</v>
      </c>
      <c r="B79" s="487" t="str">
        <f>Cobb!$Y$2</f>
        <v>Gateway</v>
      </c>
      <c r="C79" s="487" t="s">
        <v>520</v>
      </c>
      <c r="D79" s="111" t="s">
        <v>2109</v>
      </c>
      <c r="E79" s="463">
        <v>15468269</v>
      </c>
      <c r="F79" s="257"/>
      <c r="G79" s="487"/>
    </row>
    <row r="80" spans="1:11" s="193" customFormat="1">
      <c r="A80" s="331">
        <v>43374</v>
      </c>
      <c r="B80" s="487" t="str">
        <f>Cobb!$Y$2</f>
        <v>Gateway</v>
      </c>
      <c r="C80" s="102" t="s">
        <v>43</v>
      </c>
      <c r="D80" s="111" t="s">
        <v>2108</v>
      </c>
      <c r="E80" s="334">
        <v>50000000</v>
      </c>
      <c r="F80" s="111"/>
      <c r="G80" s="487"/>
    </row>
    <row r="81" spans="1:11" s="193" customFormat="1">
      <c r="A81" s="331">
        <v>43374</v>
      </c>
      <c r="B81" s="487" t="str">
        <f>Ruth!$G$2</f>
        <v>Gotham City</v>
      </c>
      <c r="C81" s="487" t="s">
        <v>520</v>
      </c>
      <c r="D81" s="111" t="s">
        <v>2109</v>
      </c>
      <c r="E81" s="463">
        <v>43894721</v>
      </c>
      <c r="F81" s="257"/>
      <c r="G81" s="487"/>
    </row>
    <row r="82" spans="1:11" s="193" customFormat="1">
      <c r="A82" s="331">
        <v>43374</v>
      </c>
      <c r="B82" s="102" t="str">
        <f>Ruth!$G$2</f>
        <v>Gotham City</v>
      </c>
      <c r="C82" s="102" t="s">
        <v>43</v>
      </c>
      <c r="D82" s="111" t="s">
        <v>2108</v>
      </c>
      <c r="E82" s="334">
        <v>50000000</v>
      </c>
      <c r="F82" s="111"/>
      <c r="G82" s="487"/>
    </row>
    <row r="83" spans="1:11" s="193" customFormat="1">
      <c r="A83" s="331">
        <v>43374</v>
      </c>
      <c r="B83" s="487" t="str">
        <f>Cobb!$A$2</f>
        <v>Greenville</v>
      </c>
      <c r="C83" s="102" t="s">
        <v>141</v>
      </c>
      <c r="D83" s="111" t="s">
        <v>2107</v>
      </c>
      <c r="E83" s="334">
        <v>2000000</v>
      </c>
      <c r="F83" s="111" t="s">
        <v>2244</v>
      </c>
      <c r="G83" s="487"/>
    </row>
    <row r="84" spans="1:11" s="193" customFormat="1">
      <c r="A84" s="331">
        <v>43374</v>
      </c>
      <c r="B84" s="102" t="str">
        <f>Cobb!$A$2</f>
        <v>Greenville</v>
      </c>
      <c r="C84" s="487" t="s">
        <v>520</v>
      </c>
      <c r="D84" s="111" t="s">
        <v>2109</v>
      </c>
      <c r="E84" s="463">
        <v>19686596.75</v>
      </c>
      <c r="F84" s="257"/>
      <c r="G84" s="487"/>
    </row>
    <row r="85" spans="1:11" s="193" customFormat="1">
      <c r="A85" s="331">
        <v>43374</v>
      </c>
      <c r="B85" s="487" t="str">
        <f>Cobb!$A$2</f>
        <v>Greenville</v>
      </c>
      <c r="C85" s="102" t="s">
        <v>43</v>
      </c>
      <c r="D85" s="111" t="s">
        <v>2108</v>
      </c>
      <c r="E85" s="334">
        <v>50000000</v>
      </c>
      <c r="F85" s="111"/>
      <c r="G85" s="487"/>
    </row>
    <row r="86" spans="1:11">
      <c r="A86" s="331">
        <v>43374</v>
      </c>
      <c r="B86" s="487" t="str">
        <f>Ruth!$M$2</f>
        <v>Hoboken</v>
      </c>
      <c r="C86" s="487" t="s">
        <v>520</v>
      </c>
      <c r="D86" s="111" t="s">
        <v>2109</v>
      </c>
      <c r="E86" s="463">
        <v>2273998</v>
      </c>
      <c r="F86" s="257"/>
      <c r="G86" s="487"/>
      <c r="K86" s="342"/>
    </row>
    <row r="87" spans="1:11">
      <c r="A87" s="331">
        <v>43374</v>
      </c>
      <c r="B87" s="487" t="str">
        <f>Ruth!$M$2</f>
        <v>Hoboken</v>
      </c>
      <c r="C87" s="102" t="s">
        <v>43</v>
      </c>
      <c r="D87" s="111" t="s">
        <v>2108</v>
      </c>
      <c r="E87" s="334">
        <v>50000000</v>
      </c>
      <c r="F87" s="111"/>
      <c r="G87" s="487"/>
      <c r="K87" s="342"/>
    </row>
    <row r="88" spans="1:11">
      <c r="A88" s="331">
        <v>43374</v>
      </c>
      <c r="B88" s="487" t="str">
        <f>Mays!$Y$2</f>
        <v>Los Angeles</v>
      </c>
      <c r="C88" s="487" t="s">
        <v>520</v>
      </c>
      <c r="D88" s="111" t="s">
        <v>2109</v>
      </c>
      <c r="E88" s="464">
        <v>12895348</v>
      </c>
      <c r="F88" s="257"/>
      <c r="G88" s="487"/>
      <c r="H88" s="134" t="s">
        <v>2055</v>
      </c>
      <c r="K88" s="342"/>
    </row>
    <row r="89" spans="1:11">
      <c r="A89" s="331">
        <v>43374</v>
      </c>
      <c r="B89" s="487" t="str">
        <f>Mays!$Y$2</f>
        <v>Los Angeles</v>
      </c>
      <c r="C89" s="102" t="s">
        <v>43</v>
      </c>
      <c r="D89" s="111" t="s">
        <v>2108</v>
      </c>
      <c r="E89" s="334">
        <v>50000000</v>
      </c>
      <c r="F89" s="111"/>
      <c r="G89" s="487"/>
      <c r="K89" s="342"/>
    </row>
    <row r="90" spans="1:11">
      <c r="A90" s="331">
        <v>43374</v>
      </c>
      <c r="B90" s="487" t="str">
        <f>Cobb!$M$2</f>
        <v>Mansfield</v>
      </c>
      <c r="C90" s="487" t="s">
        <v>520</v>
      </c>
      <c r="D90" s="111" t="s">
        <v>2109</v>
      </c>
      <c r="E90" s="464">
        <v>14897194</v>
      </c>
      <c r="F90" s="257"/>
      <c r="G90" s="487"/>
      <c r="K90" s="342"/>
    </row>
    <row r="91" spans="1:11">
      <c r="A91" s="331">
        <v>43374</v>
      </c>
      <c r="B91" s="487" t="str">
        <f>Cobb!$M$2</f>
        <v>Mansfield</v>
      </c>
      <c r="C91" s="102" t="s">
        <v>43</v>
      </c>
      <c r="D91" s="111" t="s">
        <v>2108</v>
      </c>
      <c r="E91" s="334">
        <v>50000000</v>
      </c>
      <c r="F91" s="111"/>
      <c r="G91" s="487"/>
      <c r="K91" s="342"/>
    </row>
    <row r="92" spans="1:11">
      <c r="A92" s="331">
        <v>43374</v>
      </c>
      <c r="B92" s="487" t="str">
        <f>Aaron!$A$2</f>
        <v>Middlesex</v>
      </c>
      <c r="C92" s="487" t="s">
        <v>520</v>
      </c>
      <c r="D92" s="111" t="s">
        <v>2109</v>
      </c>
      <c r="E92" s="464">
        <v>6118119</v>
      </c>
      <c r="F92" s="257"/>
      <c r="G92" s="487"/>
      <c r="K92" s="342"/>
    </row>
    <row r="93" spans="1:11">
      <c r="A93" s="331">
        <v>43374</v>
      </c>
      <c r="B93" s="487" t="str">
        <f>Aaron!$A$2</f>
        <v>Middlesex</v>
      </c>
      <c r="C93" s="102" t="s">
        <v>43</v>
      </c>
      <c r="D93" s="111" t="s">
        <v>2108</v>
      </c>
      <c r="E93" s="334">
        <v>50000000</v>
      </c>
      <c r="F93" s="111"/>
      <c r="G93" s="487"/>
      <c r="K93" s="342"/>
    </row>
    <row r="94" spans="1:11">
      <c r="A94" s="331">
        <v>43374</v>
      </c>
      <c r="B94" s="102" t="str">
        <f>Mays!$M$2</f>
        <v>Mudville</v>
      </c>
      <c r="C94" s="487" t="s">
        <v>520</v>
      </c>
      <c r="D94" s="111" t="s">
        <v>2109</v>
      </c>
      <c r="E94" s="464">
        <v>50596717</v>
      </c>
      <c r="F94" s="257"/>
      <c r="G94" s="487"/>
      <c r="K94" s="342"/>
    </row>
    <row r="95" spans="1:11">
      <c r="A95" s="331">
        <v>43374</v>
      </c>
      <c r="B95" s="102" t="str">
        <f>Mays!$M$2</f>
        <v>Mudville</v>
      </c>
      <c r="C95" s="102" t="s">
        <v>43</v>
      </c>
      <c r="D95" s="111" t="s">
        <v>2108</v>
      </c>
      <c r="E95" s="334">
        <v>50000000</v>
      </c>
      <c r="F95" s="111"/>
      <c r="G95" s="487"/>
      <c r="K95" s="335"/>
    </row>
    <row r="96" spans="1:11">
      <c r="A96" s="331">
        <v>43374</v>
      </c>
      <c r="B96" s="487" t="str">
        <f>Ruth!$Y$2</f>
        <v xml:space="preserve">New Jersey </v>
      </c>
      <c r="C96" s="487" t="s">
        <v>520</v>
      </c>
      <c r="D96" s="111" t="s">
        <v>2109</v>
      </c>
      <c r="E96" s="463">
        <v>11118862</v>
      </c>
      <c r="F96" s="257"/>
      <c r="G96" s="487"/>
      <c r="K96" s="335"/>
    </row>
    <row r="97" spans="1:11">
      <c r="A97" s="331">
        <v>43374</v>
      </c>
      <c r="B97" s="102" t="str">
        <f>Ruth!$Y$2</f>
        <v xml:space="preserve">New Jersey </v>
      </c>
      <c r="C97" s="102" t="s">
        <v>43</v>
      </c>
      <c r="D97" s="111" t="s">
        <v>2108</v>
      </c>
      <c r="E97" s="334">
        <v>50000000</v>
      </c>
      <c r="F97" s="111"/>
      <c r="G97" s="487"/>
      <c r="K97" s="332"/>
    </row>
    <row r="98" spans="1:11">
      <c r="A98" s="331">
        <v>43374</v>
      </c>
      <c r="B98" s="487" t="str">
        <f>Ruth!$S$2</f>
        <v>New York</v>
      </c>
      <c r="C98" s="487" t="s">
        <v>520</v>
      </c>
      <c r="D98" s="111" t="s">
        <v>2109</v>
      </c>
      <c r="E98" s="464">
        <v>21119203</v>
      </c>
      <c r="F98" s="257"/>
      <c r="G98" s="487"/>
      <c r="K98" s="335"/>
    </row>
    <row r="99" spans="1:11">
      <c r="A99" s="331">
        <v>43374</v>
      </c>
      <c r="B99" s="487" t="str">
        <f>Ruth!$S$2</f>
        <v>New York</v>
      </c>
      <c r="C99" s="102" t="s">
        <v>43</v>
      </c>
      <c r="D99" s="111" t="s">
        <v>2108</v>
      </c>
      <c r="E99" s="334">
        <v>50000000</v>
      </c>
      <c r="F99" s="111"/>
      <c r="G99" s="487"/>
      <c r="K99" s="374"/>
    </row>
    <row r="100" spans="1:11">
      <c r="A100" s="331">
        <v>43374</v>
      </c>
      <c r="B100" s="487" t="str">
        <f>Mays!$G$2</f>
        <v>Palo Alto</v>
      </c>
      <c r="C100" s="102" t="s">
        <v>141</v>
      </c>
      <c r="D100" s="111" t="s">
        <v>2107</v>
      </c>
      <c r="E100" s="334">
        <v>2000000</v>
      </c>
      <c r="F100" s="111" t="s">
        <v>1011</v>
      </c>
      <c r="G100" s="487"/>
      <c r="K100" s="374"/>
    </row>
    <row r="101" spans="1:11">
      <c r="A101" s="331">
        <v>43374</v>
      </c>
      <c r="B101" s="487" t="str">
        <f>Mays!$G$2</f>
        <v>Palo Alto</v>
      </c>
      <c r="C101" s="487" t="s">
        <v>520</v>
      </c>
      <c r="D101" s="111" t="s">
        <v>2109</v>
      </c>
      <c r="E101" s="463">
        <v>16376858</v>
      </c>
      <c r="F101" s="257"/>
      <c r="G101" s="487"/>
      <c r="K101" s="342"/>
    </row>
    <row r="102" spans="1:11">
      <c r="A102" s="331">
        <v>43374</v>
      </c>
      <c r="B102" s="487" t="str">
        <f>Mays!$G$2</f>
        <v>Palo Alto</v>
      </c>
      <c r="C102" s="102" t="s">
        <v>43</v>
      </c>
      <c r="D102" s="111" t="s">
        <v>2108</v>
      </c>
      <c r="E102" s="334">
        <v>50000000</v>
      </c>
      <c r="F102" s="111"/>
      <c r="G102" s="487"/>
      <c r="K102" s="342"/>
    </row>
    <row r="103" spans="1:11">
      <c r="A103" s="331">
        <v>43374</v>
      </c>
      <c r="B103" s="487" t="str">
        <f>Aaron!$AE$2</f>
        <v>Pismo Beach</v>
      </c>
      <c r="C103" s="102" t="s">
        <v>141</v>
      </c>
      <c r="D103" s="111" t="s">
        <v>2107</v>
      </c>
      <c r="E103" s="334">
        <v>1500000</v>
      </c>
      <c r="F103" s="111" t="s">
        <v>1111</v>
      </c>
      <c r="G103" s="487"/>
    </row>
    <row r="104" spans="1:11">
      <c r="A104" s="331">
        <v>43374</v>
      </c>
      <c r="B104" s="487" t="str">
        <f>Aaron!$AE$2</f>
        <v>Pismo Beach</v>
      </c>
      <c r="C104" s="487" t="s">
        <v>520</v>
      </c>
      <c r="D104" s="111" t="s">
        <v>2109</v>
      </c>
      <c r="E104" s="463">
        <v>35794093</v>
      </c>
      <c r="F104" s="257"/>
      <c r="G104" s="487"/>
    </row>
    <row r="105" spans="1:11">
      <c r="A105" s="331">
        <v>43374</v>
      </c>
      <c r="B105" s="487" t="str">
        <f>Aaron!$AE$2</f>
        <v>Pismo Beach</v>
      </c>
      <c r="C105" s="102" t="s">
        <v>43</v>
      </c>
      <c r="D105" s="111" t="s">
        <v>2108</v>
      </c>
      <c r="E105" s="334">
        <v>50000000</v>
      </c>
      <c r="F105" s="111"/>
      <c r="G105" s="487"/>
    </row>
    <row r="106" spans="1:11">
      <c r="A106" s="331">
        <v>43374</v>
      </c>
      <c r="B106" s="102" t="str">
        <f>Ruth!$A$2</f>
        <v>Plum Island</v>
      </c>
      <c r="C106" s="102" t="s">
        <v>141</v>
      </c>
      <c r="D106" s="111" t="s">
        <v>2107</v>
      </c>
      <c r="E106" s="334">
        <v>4500000</v>
      </c>
      <c r="F106" s="111" t="s">
        <v>1009</v>
      </c>
      <c r="G106" s="487"/>
    </row>
    <row r="107" spans="1:11">
      <c r="A107" s="331">
        <v>43374</v>
      </c>
      <c r="B107" s="102" t="str">
        <f>Ruth!$A$2</f>
        <v>Plum Island</v>
      </c>
      <c r="C107" s="487" t="s">
        <v>520</v>
      </c>
      <c r="D107" s="111" t="s">
        <v>2109</v>
      </c>
      <c r="E107" s="463">
        <v>56125454</v>
      </c>
      <c r="F107" s="257"/>
      <c r="G107" s="487"/>
    </row>
    <row r="108" spans="1:11">
      <c r="A108" s="331">
        <v>43374</v>
      </c>
      <c r="B108" s="102" t="str">
        <f>Ruth!$A$2</f>
        <v>Plum Island</v>
      </c>
      <c r="C108" s="102" t="s">
        <v>43</v>
      </c>
      <c r="D108" s="111" t="s">
        <v>2108</v>
      </c>
      <c r="E108" s="334">
        <v>50000000</v>
      </c>
      <c r="F108" s="111"/>
      <c r="G108" s="487"/>
    </row>
    <row r="109" spans="1:11">
      <c r="A109" s="331">
        <v>43374</v>
      </c>
      <c r="B109" s="487" t="str">
        <f>Mays!$S$2</f>
        <v>Thunder Bay</v>
      </c>
      <c r="C109" s="487" t="s">
        <v>520</v>
      </c>
      <c r="D109" s="111" t="s">
        <v>2109</v>
      </c>
      <c r="E109" s="463">
        <v>9526970</v>
      </c>
      <c r="F109" s="257"/>
      <c r="G109" s="487"/>
    </row>
    <row r="110" spans="1:11">
      <c r="A110" s="331">
        <v>43374</v>
      </c>
      <c r="B110" s="102" t="str">
        <f>Mays!$S$2</f>
        <v>Thunder Bay</v>
      </c>
      <c r="C110" s="102" t="s">
        <v>43</v>
      </c>
      <c r="D110" s="111" t="s">
        <v>2108</v>
      </c>
      <c r="E110" s="334">
        <v>50000000</v>
      </c>
      <c r="F110" s="111"/>
      <c r="G110" s="487"/>
    </row>
    <row r="111" spans="1:11">
      <c r="A111" s="331">
        <v>43374</v>
      </c>
      <c r="B111" s="487" t="str">
        <f>Aaron!$M$2</f>
        <v>Virginia</v>
      </c>
      <c r="C111" s="102" t="s">
        <v>141</v>
      </c>
      <c r="D111" s="111" t="s">
        <v>2107</v>
      </c>
      <c r="E111" s="334">
        <v>3750000</v>
      </c>
      <c r="F111" s="111" t="s">
        <v>1010</v>
      </c>
      <c r="G111" s="487"/>
    </row>
    <row r="112" spans="1:11">
      <c r="A112" s="331">
        <v>43374</v>
      </c>
      <c r="B112" s="487" t="str">
        <f>Aaron!$M$2</f>
        <v>Virginia</v>
      </c>
      <c r="C112" s="487" t="s">
        <v>520</v>
      </c>
      <c r="D112" s="111" t="s">
        <v>2109</v>
      </c>
      <c r="E112" s="463">
        <v>9705791</v>
      </c>
      <c r="F112" s="257"/>
      <c r="G112" s="487"/>
    </row>
    <row r="113" spans="1:7">
      <c r="A113" s="331">
        <v>43374</v>
      </c>
      <c r="B113" s="487" t="str">
        <f>Aaron!$M$2</f>
        <v>Virginia</v>
      </c>
      <c r="C113" s="102" t="s">
        <v>43</v>
      </c>
      <c r="D113" s="111" t="s">
        <v>2108</v>
      </c>
      <c r="E113" s="334">
        <v>50000000</v>
      </c>
      <c r="F113" s="111"/>
      <c r="G113" s="487"/>
    </row>
    <row r="114" spans="1:7">
      <c r="A114" s="331">
        <v>43374</v>
      </c>
      <c r="B114" s="487" t="str">
        <f>Cobb!$S$2</f>
        <v>Waikiki</v>
      </c>
      <c r="C114" s="102" t="s">
        <v>141</v>
      </c>
      <c r="D114" s="111" t="s">
        <v>2107</v>
      </c>
      <c r="E114" s="334">
        <v>1500000</v>
      </c>
      <c r="F114" s="111" t="s">
        <v>720</v>
      </c>
      <c r="G114" s="487"/>
    </row>
    <row r="115" spans="1:7">
      <c r="A115" s="331">
        <v>43374</v>
      </c>
      <c r="B115" s="102" t="str">
        <f>Cobb!$S$2</f>
        <v>Waikiki</v>
      </c>
      <c r="C115" s="487" t="s">
        <v>520</v>
      </c>
      <c r="D115" s="111" t="s">
        <v>2109</v>
      </c>
      <c r="E115" s="463">
        <v>66635762</v>
      </c>
      <c r="F115" s="257"/>
      <c r="G115" s="487"/>
    </row>
    <row r="116" spans="1:7">
      <c r="A116" s="331">
        <v>43374</v>
      </c>
      <c r="B116" s="487" t="str">
        <f>Cobb!$S$2</f>
        <v>Waikiki</v>
      </c>
      <c r="C116" s="102" t="s">
        <v>43</v>
      </c>
      <c r="D116" s="111" t="s">
        <v>2108</v>
      </c>
      <c r="E116" s="334">
        <v>50000000</v>
      </c>
      <c r="F116" s="111"/>
      <c r="G116" s="487"/>
    </row>
    <row r="117" spans="1:7">
      <c r="A117" s="331">
        <v>43374</v>
      </c>
      <c r="B117" s="487" t="str">
        <f>Aaron!$S$2</f>
        <v>Washington</v>
      </c>
      <c r="C117" s="487" t="s">
        <v>520</v>
      </c>
      <c r="D117" s="111" t="s">
        <v>2109</v>
      </c>
      <c r="E117" s="463">
        <v>1982645</v>
      </c>
      <c r="F117" s="257"/>
      <c r="G117" s="487"/>
    </row>
    <row r="118" spans="1:7">
      <c r="A118" s="331">
        <v>43374</v>
      </c>
      <c r="B118" s="487" t="str">
        <f>Aaron!$S$2</f>
        <v>Washington</v>
      </c>
      <c r="C118" s="102" t="s">
        <v>43</v>
      </c>
      <c r="D118" s="111" t="s">
        <v>2108</v>
      </c>
      <c r="E118" s="334">
        <v>50000000</v>
      </c>
      <c r="F118" s="111"/>
      <c r="G118" s="487"/>
    </row>
    <row r="119" spans="1:7">
      <c r="A119" s="331">
        <v>43374</v>
      </c>
      <c r="B119" s="102" t="str">
        <f>Mays!$AE$2</f>
        <v>West Oakland</v>
      </c>
      <c r="C119" s="487" t="s">
        <v>520</v>
      </c>
      <c r="D119" s="111" t="s">
        <v>2109</v>
      </c>
      <c r="E119" s="463">
        <v>39270450</v>
      </c>
      <c r="F119" s="257"/>
      <c r="G119" s="487"/>
    </row>
    <row r="120" spans="1:7">
      <c r="A120" s="331">
        <v>43374</v>
      </c>
      <c r="B120" s="102" t="str">
        <f>Mays!$AE$2</f>
        <v>West Oakland</v>
      </c>
      <c r="C120" s="102" t="s">
        <v>43</v>
      </c>
      <c r="D120" s="111" t="s">
        <v>2108</v>
      </c>
      <c r="E120" s="334">
        <v>50000000</v>
      </c>
      <c r="F120" s="111"/>
      <c r="G120" s="487"/>
    </row>
    <row r="121" spans="1:7">
      <c r="A121" s="331">
        <v>43374</v>
      </c>
      <c r="B121" s="102" t="str">
        <f>Ruth!$AE$2</f>
        <v>Williamsburg</v>
      </c>
      <c r="C121" s="102" t="s">
        <v>141</v>
      </c>
      <c r="D121" s="111" t="s">
        <v>2107</v>
      </c>
      <c r="E121" s="334">
        <v>1500000</v>
      </c>
      <c r="F121" s="111" t="s">
        <v>1012</v>
      </c>
      <c r="G121" s="487"/>
    </row>
    <row r="122" spans="1:7">
      <c r="A122" s="331">
        <v>43374</v>
      </c>
      <c r="B122" s="102" t="str">
        <f>Ruth!$AE$2</f>
        <v>Williamsburg</v>
      </c>
      <c r="C122" s="487" t="s">
        <v>520</v>
      </c>
      <c r="D122" s="111" t="s">
        <v>2109</v>
      </c>
      <c r="E122" s="463">
        <v>92647977.950000003</v>
      </c>
      <c r="F122" s="257"/>
      <c r="G122" s="487"/>
    </row>
    <row r="123" spans="1:7">
      <c r="A123" s="340">
        <v>43375</v>
      </c>
      <c r="B123" s="487" t="str">
        <f>Cobb!$G$2</f>
        <v>Alaska</v>
      </c>
      <c r="C123" s="487" t="s">
        <v>2260</v>
      </c>
      <c r="D123" s="111" t="s">
        <v>2478</v>
      </c>
      <c r="E123" s="341">
        <v>-2850000</v>
      </c>
      <c r="F123" s="257"/>
      <c r="G123" s="487"/>
    </row>
    <row r="124" spans="1:7">
      <c r="A124" s="340">
        <v>43375</v>
      </c>
      <c r="B124" s="487" t="str">
        <f>Cobb!$G$2</f>
        <v>Alaska</v>
      </c>
      <c r="C124" s="487" t="s">
        <v>2266</v>
      </c>
      <c r="D124" s="111" t="s">
        <v>2478</v>
      </c>
      <c r="E124" s="341">
        <v>-2800000</v>
      </c>
      <c r="F124" s="257"/>
      <c r="G124" s="487"/>
    </row>
    <row r="125" spans="1:7">
      <c r="A125" s="340">
        <v>43375</v>
      </c>
      <c r="B125" s="487" t="str">
        <f>Cobb!$G$2</f>
        <v>Alaska</v>
      </c>
      <c r="C125" s="487" t="s">
        <v>2272</v>
      </c>
      <c r="D125" s="111" t="s">
        <v>2478</v>
      </c>
      <c r="E125" s="341">
        <v>-3336000</v>
      </c>
      <c r="F125" s="257"/>
      <c r="G125" s="487"/>
    </row>
    <row r="126" spans="1:7">
      <c r="A126" s="340">
        <v>43375</v>
      </c>
      <c r="B126" s="487" t="str">
        <f>Cobb!$G$2</f>
        <v>Alaska</v>
      </c>
      <c r="C126" s="487" t="s">
        <v>2290</v>
      </c>
      <c r="D126" s="111" t="s">
        <v>2478</v>
      </c>
      <c r="E126" s="341">
        <v>-2500000</v>
      </c>
      <c r="F126" s="257"/>
      <c r="G126" s="487"/>
    </row>
    <row r="127" spans="1:7">
      <c r="A127" s="340">
        <v>43375</v>
      </c>
      <c r="B127" s="487" t="str">
        <f>Cobb!$G$2</f>
        <v>Alaska</v>
      </c>
      <c r="C127" s="487" t="s">
        <v>2307</v>
      </c>
      <c r="D127" s="111" t="s">
        <v>2478</v>
      </c>
      <c r="E127" s="341">
        <v>-2800000</v>
      </c>
      <c r="F127" s="257"/>
      <c r="G127" s="487"/>
    </row>
    <row r="128" spans="1:7">
      <c r="A128" s="340">
        <v>43375</v>
      </c>
      <c r="B128" s="487" t="str">
        <f>Cobb!$G$2</f>
        <v>Alaska</v>
      </c>
      <c r="C128" s="487" t="s">
        <v>2311</v>
      </c>
      <c r="D128" s="111" t="s">
        <v>2478</v>
      </c>
      <c r="E128" s="341">
        <v>-2800000</v>
      </c>
      <c r="F128" s="257"/>
      <c r="G128" s="487"/>
    </row>
    <row r="129" spans="1:7">
      <c r="A129" s="340">
        <v>43375</v>
      </c>
      <c r="B129" s="487" t="str">
        <f>Cobb!$G$2</f>
        <v>Alaska</v>
      </c>
      <c r="C129" s="487" t="s">
        <v>2368</v>
      </c>
      <c r="D129" s="111" t="s">
        <v>2478</v>
      </c>
      <c r="E129" s="341">
        <v>-4845000</v>
      </c>
      <c r="F129" s="257"/>
      <c r="G129" s="487"/>
    </row>
    <row r="130" spans="1:7">
      <c r="A130" s="340">
        <v>43375</v>
      </c>
      <c r="B130" s="487" t="str">
        <f>Cobb!$G$2</f>
        <v>Alaska</v>
      </c>
      <c r="C130" s="487" t="s">
        <v>2386</v>
      </c>
      <c r="D130" s="111" t="s">
        <v>2478</v>
      </c>
      <c r="E130" s="341">
        <v>-425000</v>
      </c>
      <c r="F130" s="257"/>
      <c r="G130" s="487"/>
    </row>
    <row r="131" spans="1:7">
      <c r="A131" s="340">
        <v>43375</v>
      </c>
      <c r="B131" s="487" t="str">
        <f>Cobb!$G$2</f>
        <v>Alaska</v>
      </c>
      <c r="C131" s="487" t="s">
        <v>2455</v>
      </c>
      <c r="D131" s="111" t="s">
        <v>2478</v>
      </c>
      <c r="E131" s="341">
        <v>-2500000</v>
      </c>
      <c r="F131" s="257"/>
      <c r="G131" s="487"/>
    </row>
    <row r="132" spans="1:7">
      <c r="A132" s="340">
        <v>43375</v>
      </c>
      <c r="B132" s="487" t="str">
        <f>Cobb!$G$2</f>
        <v>Alaska</v>
      </c>
      <c r="C132" s="487" t="s">
        <v>2470</v>
      </c>
      <c r="D132" s="111" t="s">
        <v>2478</v>
      </c>
      <c r="E132" s="341">
        <v>-350000</v>
      </c>
      <c r="F132" s="257"/>
      <c r="G132" s="487"/>
    </row>
    <row r="133" spans="1:7">
      <c r="A133" s="340">
        <v>43375</v>
      </c>
      <c r="B133" s="487" t="str">
        <f>Cobb!$G$2</f>
        <v>Alaska</v>
      </c>
      <c r="C133" s="487" t="s">
        <v>2300</v>
      </c>
      <c r="D133" s="111" t="s">
        <v>2478</v>
      </c>
      <c r="E133" s="341">
        <v>-2575000</v>
      </c>
      <c r="F133" s="257"/>
      <c r="G133" s="487"/>
    </row>
    <row r="134" spans="1:7">
      <c r="A134" s="340">
        <v>43375</v>
      </c>
      <c r="B134" s="487" t="str">
        <f>Cobb!$G$2</f>
        <v>Alaska</v>
      </c>
      <c r="C134" s="487" t="s">
        <v>2354</v>
      </c>
      <c r="D134" s="111" t="s">
        <v>2478</v>
      </c>
      <c r="E134" s="341">
        <v>-750000</v>
      </c>
      <c r="F134" s="257"/>
      <c r="G134" s="487"/>
    </row>
    <row r="135" spans="1:7">
      <c r="A135" s="340">
        <v>43375</v>
      </c>
      <c r="B135" s="487" t="str">
        <f>Cobb!$G$2</f>
        <v>Alaska</v>
      </c>
      <c r="C135" s="487" t="s">
        <v>2359</v>
      </c>
      <c r="D135" s="111" t="s">
        <v>2478</v>
      </c>
      <c r="E135" s="341">
        <v>-620000</v>
      </c>
      <c r="F135" s="257"/>
      <c r="G135" s="487"/>
    </row>
    <row r="136" spans="1:7">
      <c r="A136" s="340">
        <v>43375</v>
      </c>
      <c r="B136" s="487" t="str">
        <f>Cobb!$G$2</f>
        <v>Alaska</v>
      </c>
      <c r="C136" s="487" t="s">
        <v>2430</v>
      </c>
      <c r="D136" s="111" t="s">
        <v>2478</v>
      </c>
      <c r="E136" s="341">
        <v>-1600000</v>
      </c>
      <c r="F136" s="257"/>
      <c r="G136" s="487"/>
    </row>
    <row r="137" spans="1:7">
      <c r="A137" s="340">
        <v>43375</v>
      </c>
      <c r="B137" s="487" t="str">
        <f>Cobb!$G$2</f>
        <v>Alaska</v>
      </c>
      <c r="C137" s="487" t="s">
        <v>2456</v>
      </c>
      <c r="D137" s="111" t="s">
        <v>2478</v>
      </c>
      <c r="E137" s="341">
        <v>-1750000</v>
      </c>
      <c r="F137" s="257"/>
      <c r="G137" s="487"/>
    </row>
    <row r="138" spans="1:7">
      <c r="A138" s="340">
        <v>43375</v>
      </c>
      <c r="B138" s="487" t="str">
        <f>Mays!$A$2</f>
        <v>Aspen</v>
      </c>
      <c r="C138" s="487" t="s">
        <v>2264</v>
      </c>
      <c r="D138" s="111" t="s">
        <v>2478</v>
      </c>
      <c r="E138" s="341">
        <v>-2800000</v>
      </c>
      <c r="F138" s="257"/>
      <c r="G138" s="487"/>
    </row>
    <row r="139" spans="1:7">
      <c r="A139" s="340">
        <v>43375</v>
      </c>
      <c r="B139" s="487" t="str">
        <f>Mays!$A$2</f>
        <v>Aspen</v>
      </c>
      <c r="C139" s="487" t="s">
        <v>2304</v>
      </c>
      <c r="D139" s="111" t="s">
        <v>2478</v>
      </c>
      <c r="E139" s="341">
        <v>-1000000</v>
      </c>
      <c r="F139" s="257"/>
      <c r="G139" s="487"/>
    </row>
    <row r="140" spans="1:7">
      <c r="A140" s="340">
        <v>43375</v>
      </c>
      <c r="B140" s="487" t="str">
        <f>Mays!$A$2</f>
        <v>Aspen</v>
      </c>
      <c r="C140" s="487" t="s">
        <v>2309</v>
      </c>
      <c r="D140" s="111" t="s">
        <v>2478</v>
      </c>
      <c r="E140" s="341">
        <v>-2800000</v>
      </c>
      <c r="F140" s="257"/>
      <c r="G140" s="487"/>
    </row>
    <row r="141" spans="1:7">
      <c r="A141" s="340">
        <v>43375</v>
      </c>
      <c r="B141" s="487" t="str">
        <f>Mays!$A$2</f>
        <v>Aspen</v>
      </c>
      <c r="C141" s="487" t="s">
        <v>2313</v>
      </c>
      <c r="D141" s="111" t="s">
        <v>2478</v>
      </c>
      <c r="E141" s="341">
        <v>-2350000</v>
      </c>
      <c r="F141" s="257"/>
      <c r="G141" s="487"/>
    </row>
    <row r="142" spans="1:7">
      <c r="A142" s="340">
        <v>43375</v>
      </c>
      <c r="B142" s="487" t="str">
        <f>Mays!$A$2</f>
        <v>Aspen</v>
      </c>
      <c r="C142" s="487" t="s">
        <v>2331</v>
      </c>
      <c r="D142" s="111" t="s">
        <v>2478</v>
      </c>
      <c r="E142" s="341">
        <v>-1500000</v>
      </c>
      <c r="F142" s="257"/>
      <c r="G142" s="487"/>
    </row>
    <row r="143" spans="1:7">
      <c r="A143" s="488">
        <v>43375</v>
      </c>
      <c r="B143" s="428" t="str">
        <f>Aaron!$S$2</f>
        <v>Washington</v>
      </c>
      <c r="C143" s="339" t="s">
        <v>2356</v>
      </c>
      <c r="D143" s="375" t="s">
        <v>2478</v>
      </c>
      <c r="E143" s="341">
        <v>-555000</v>
      </c>
      <c r="F143" s="491" t="s">
        <v>3622</v>
      </c>
      <c r="G143" s="487"/>
    </row>
    <row r="144" spans="1:7">
      <c r="A144" s="340">
        <v>43375</v>
      </c>
      <c r="B144" s="487" t="str">
        <f>Mays!$A$2</f>
        <v>Aspen</v>
      </c>
      <c r="C144" s="487" t="s">
        <v>2409</v>
      </c>
      <c r="D144" s="111" t="s">
        <v>2478</v>
      </c>
      <c r="E144" s="341">
        <v>-400000</v>
      </c>
      <c r="F144" s="257"/>
      <c r="G144" s="487"/>
    </row>
    <row r="145" spans="1:7">
      <c r="A145" s="340">
        <v>43375</v>
      </c>
      <c r="B145" s="487" t="str">
        <f>Mays!$A$2</f>
        <v>Aspen</v>
      </c>
      <c r="C145" s="487" t="s">
        <v>2417</v>
      </c>
      <c r="D145" s="111" t="s">
        <v>2478</v>
      </c>
      <c r="E145" s="341">
        <v>-2800000</v>
      </c>
      <c r="F145" s="257"/>
      <c r="G145" s="487"/>
    </row>
    <row r="146" spans="1:7">
      <c r="A146" s="488">
        <v>43375</v>
      </c>
      <c r="B146" s="428" t="str">
        <f>Mays!$M$2</f>
        <v>Mudville</v>
      </c>
      <c r="C146" s="339" t="s">
        <v>2420</v>
      </c>
      <c r="D146" s="375" t="s">
        <v>2478</v>
      </c>
      <c r="E146" s="341">
        <v>-2707000</v>
      </c>
      <c r="F146" s="491" t="s">
        <v>3625</v>
      </c>
      <c r="G146" s="487"/>
    </row>
    <row r="147" spans="1:7">
      <c r="A147" s="340">
        <v>43375</v>
      </c>
      <c r="B147" s="487" t="str">
        <f>Mays!$A$2</f>
        <v>Aspen</v>
      </c>
      <c r="C147" s="487" t="s">
        <v>2438</v>
      </c>
      <c r="D147" s="111" t="s">
        <v>2478</v>
      </c>
      <c r="E147" s="341">
        <v>-996000</v>
      </c>
      <c r="F147" s="257"/>
      <c r="G147" s="487"/>
    </row>
    <row r="148" spans="1:7">
      <c r="A148" s="340">
        <v>43375</v>
      </c>
      <c r="B148" s="487" t="str">
        <f>Mays!$A$2</f>
        <v>Aspen</v>
      </c>
      <c r="C148" s="487" t="s">
        <v>2457</v>
      </c>
      <c r="D148" s="111" t="s">
        <v>2478</v>
      </c>
      <c r="E148" s="341">
        <v>-1987000</v>
      </c>
      <c r="F148" s="257"/>
      <c r="G148" s="487"/>
    </row>
    <row r="149" spans="1:7">
      <c r="A149" s="340">
        <v>43375</v>
      </c>
      <c r="B149" s="487" t="str">
        <f>Mays!$A$2</f>
        <v>Aspen</v>
      </c>
      <c r="C149" s="487" t="s">
        <v>2472</v>
      </c>
      <c r="D149" s="111" t="s">
        <v>2478</v>
      </c>
      <c r="E149" s="341">
        <v>-1100000</v>
      </c>
      <c r="F149" s="257"/>
      <c r="G149" s="487"/>
    </row>
    <row r="150" spans="1:7">
      <c r="A150" s="340">
        <v>43375</v>
      </c>
      <c r="B150" s="487" t="str">
        <f>Mays!$A$2</f>
        <v>Aspen</v>
      </c>
      <c r="C150" s="487" t="s">
        <v>2291</v>
      </c>
      <c r="D150" s="111" t="s">
        <v>2478</v>
      </c>
      <c r="E150" s="341">
        <v>-777001</v>
      </c>
      <c r="F150" s="257"/>
      <c r="G150" s="487"/>
    </row>
    <row r="151" spans="1:7">
      <c r="A151" s="340">
        <v>43375</v>
      </c>
      <c r="B151" s="487" t="str">
        <f>Mays!$A$2</f>
        <v>Aspen</v>
      </c>
      <c r="C151" s="487" t="s">
        <v>2335</v>
      </c>
      <c r="D151" s="111" t="s">
        <v>2478</v>
      </c>
      <c r="E151" s="341">
        <v>-1050002</v>
      </c>
      <c r="F151" s="257"/>
      <c r="G151" s="487"/>
    </row>
    <row r="152" spans="1:7">
      <c r="A152" s="340">
        <v>43375</v>
      </c>
      <c r="B152" s="487" t="str">
        <f>Mays!$A$2</f>
        <v>Aspen</v>
      </c>
      <c r="C152" s="487" t="s">
        <v>2464</v>
      </c>
      <c r="D152" s="111" t="s">
        <v>2478</v>
      </c>
      <c r="E152" s="341">
        <v>-787501</v>
      </c>
      <c r="F152" s="257"/>
      <c r="G152" s="487"/>
    </row>
    <row r="153" spans="1:7">
      <c r="A153" s="340">
        <v>43375</v>
      </c>
      <c r="B153" s="487" t="str">
        <f>Mays!$A$2</f>
        <v>Aspen</v>
      </c>
      <c r="C153" s="487" t="s">
        <v>2469</v>
      </c>
      <c r="D153" s="111" t="s">
        <v>2478</v>
      </c>
      <c r="E153" s="341">
        <v>-872551</v>
      </c>
      <c r="F153" s="257"/>
      <c r="G153" s="487"/>
    </row>
    <row r="154" spans="1:7">
      <c r="A154" s="340">
        <v>43375</v>
      </c>
      <c r="B154" s="102" t="str">
        <f>Cobb!$AE$2</f>
        <v>Chicago</v>
      </c>
      <c r="C154" s="487" t="s">
        <v>2249</v>
      </c>
      <c r="D154" s="111" t="s">
        <v>2478</v>
      </c>
      <c r="E154" s="341">
        <v>-1663000</v>
      </c>
      <c r="F154" s="257"/>
      <c r="G154" s="487"/>
    </row>
    <row r="155" spans="1:7">
      <c r="A155" s="340">
        <v>43375</v>
      </c>
      <c r="B155" s="102" t="str">
        <f>Cobb!$AE$2</f>
        <v>Chicago</v>
      </c>
      <c r="C155" s="487" t="s">
        <v>2252</v>
      </c>
      <c r="D155" s="111" t="s">
        <v>2478</v>
      </c>
      <c r="E155" s="341">
        <v>-2800000</v>
      </c>
      <c r="F155" s="257"/>
      <c r="G155" s="487"/>
    </row>
    <row r="156" spans="1:7">
      <c r="A156" s="340">
        <v>43375</v>
      </c>
      <c r="B156" s="102" t="str">
        <f>Cobb!$AE$2</f>
        <v>Chicago</v>
      </c>
      <c r="C156" s="487" t="s">
        <v>2268</v>
      </c>
      <c r="D156" s="111" t="s">
        <v>2478</v>
      </c>
      <c r="E156" s="341">
        <v>-2800000</v>
      </c>
      <c r="F156" s="257"/>
      <c r="G156" s="487"/>
    </row>
    <row r="157" spans="1:7">
      <c r="A157" s="340">
        <v>43375</v>
      </c>
      <c r="B157" s="102" t="str">
        <f>Cobb!$AE$2</f>
        <v>Chicago</v>
      </c>
      <c r="C157" s="487" t="s">
        <v>2269</v>
      </c>
      <c r="D157" s="111" t="s">
        <v>2478</v>
      </c>
      <c r="E157" s="341">
        <v>-900000</v>
      </c>
      <c r="F157" s="257"/>
      <c r="G157" s="487"/>
    </row>
    <row r="158" spans="1:7">
      <c r="A158" s="340">
        <v>43375</v>
      </c>
      <c r="B158" s="102" t="str">
        <f>Cobb!$AE$2</f>
        <v>Chicago</v>
      </c>
      <c r="C158" s="487" t="s">
        <v>2277</v>
      </c>
      <c r="D158" s="111" t="s">
        <v>2478</v>
      </c>
      <c r="E158" s="341">
        <v>-702000</v>
      </c>
      <c r="F158" s="257"/>
      <c r="G158" s="487"/>
    </row>
    <row r="159" spans="1:7">
      <c r="A159" s="340">
        <v>43375</v>
      </c>
      <c r="B159" s="102" t="str">
        <f>Cobb!$AE$2</f>
        <v>Chicago</v>
      </c>
      <c r="C159" s="487" t="s">
        <v>2316</v>
      </c>
      <c r="D159" s="111" t="s">
        <v>2478</v>
      </c>
      <c r="E159" s="341">
        <v>-3500000</v>
      </c>
      <c r="F159" s="257"/>
      <c r="G159" s="487"/>
    </row>
    <row r="160" spans="1:7">
      <c r="A160" s="340">
        <v>43375</v>
      </c>
      <c r="B160" s="102" t="str">
        <f>Cobb!$AE$2</f>
        <v>Chicago</v>
      </c>
      <c r="C160" s="487" t="s">
        <v>2334</v>
      </c>
      <c r="D160" s="111" t="s">
        <v>2478</v>
      </c>
      <c r="E160" s="341">
        <v>-5750000</v>
      </c>
      <c r="F160" s="257"/>
      <c r="G160" s="487"/>
    </row>
    <row r="161" spans="1:7">
      <c r="A161" s="340">
        <v>43375</v>
      </c>
      <c r="B161" s="102" t="str">
        <f>Cobb!$AE$2</f>
        <v>Chicago</v>
      </c>
      <c r="C161" s="487" t="s">
        <v>2341</v>
      </c>
      <c r="D161" s="111" t="s">
        <v>2478</v>
      </c>
      <c r="E161" s="341">
        <v>-2000000</v>
      </c>
      <c r="F161" s="257"/>
      <c r="G161" s="487"/>
    </row>
    <row r="162" spans="1:7">
      <c r="A162" s="340">
        <v>43375</v>
      </c>
      <c r="B162" s="102" t="str">
        <f>Cobb!$AE$2</f>
        <v>Chicago</v>
      </c>
      <c r="C162" s="487" t="s">
        <v>2353</v>
      </c>
      <c r="D162" s="111" t="s">
        <v>2478</v>
      </c>
      <c r="E162" s="341">
        <v>-1150000</v>
      </c>
      <c r="F162" s="257"/>
      <c r="G162" s="487"/>
    </row>
    <row r="163" spans="1:7">
      <c r="A163" s="340">
        <v>43375</v>
      </c>
      <c r="B163" s="102" t="str">
        <f>Cobb!$AE$2</f>
        <v>Chicago</v>
      </c>
      <c r="C163" s="487" t="s">
        <v>2459</v>
      </c>
      <c r="D163" s="111" t="s">
        <v>2478</v>
      </c>
      <c r="E163" s="341">
        <v>-250000</v>
      </c>
      <c r="F163" s="257"/>
      <c r="G163" s="487"/>
    </row>
    <row r="164" spans="1:7">
      <c r="A164" s="340">
        <v>43375</v>
      </c>
      <c r="B164" s="102" t="str">
        <f>Cobb!$AE$2</f>
        <v>Chicago</v>
      </c>
      <c r="C164" s="487" t="s">
        <v>2346</v>
      </c>
      <c r="D164" s="111" t="s">
        <v>2478</v>
      </c>
      <c r="E164" s="341">
        <v>-1100000</v>
      </c>
      <c r="F164" s="257"/>
      <c r="G164" s="487"/>
    </row>
    <row r="165" spans="1:7">
      <c r="A165" s="340">
        <v>43375</v>
      </c>
      <c r="B165" s="487" t="str">
        <f>Aaron!$Y$2</f>
        <v>Columbus</v>
      </c>
      <c r="C165" s="487" t="s">
        <v>2245</v>
      </c>
      <c r="D165" s="111" t="s">
        <v>2478</v>
      </c>
      <c r="E165" s="341">
        <v>-2800000</v>
      </c>
      <c r="F165" s="257"/>
      <c r="G165" s="487"/>
    </row>
    <row r="166" spans="1:7">
      <c r="A166" s="488">
        <v>43375</v>
      </c>
      <c r="B166" s="325" t="str">
        <f>Mays!$AE$2</f>
        <v>West Oakland</v>
      </c>
      <c r="C166" s="339" t="s">
        <v>2299</v>
      </c>
      <c r="D166" s="375" t="s">
        <v>2478</v>
      </c>
      <c r="E166" s="341">
        <v>-7938000</v>
      </c>
      <c r="F166" s="257" t="s">
        <v>4216</v>
      </c>
      <c r="G166" s="487"/>
    </row>
    <row r="167" spans="1:7">
      <c r="A167" s="488">
        <v>43375</v>
      </c>
      <c r="B167" s="428" t="str">
        <f>Cobb!$S$2</f>
        <v>Waikiki</v>
      </c>
      <c r="C167" s="339" t="s">
        <v>2362</v>
      </c>
      <c r="D167" s="375" t="s">
        <v>2478</v>
      </c>
      <c r="E167" s="341">
        <v>-2800000</v>
      </c>
      <c r="F167" s="491" t="s">
        <v>3619</v>
      </c>
      <c r="G167" s="487"/>
    </row>
    <row r="168" spans="1:7">
      <c r="A168" s="340">
        <v>43375</v>
      </c>
      <c r="B168" s="487" t="str">
        <f>Aaron!$Y$2</f>
        <v>Columbus</v>
      </c>
      <c r="C168" s="487" t="s">
        <v>2363</v>
      </c>
      <c r="D168" s="111" t="s">
        <v>2478</v>
      </c>
      <c r="E168" s="341">
        <v>-2650000</v>
      </c>
      <c r="F168" s="257"/>
      <c r="G168" s="487"/>
    </row>
    <row r="169" spans="1:7">
      <c r="A169" s="340">
        <v>43375</v>
      </c>
      <c r="B169" s="487" t="str">
        <f>Aaron!$Y$2</f>
        <v>Columbus</v>
      </c>
      <c r="C169" s="487" t="s">
        <v>2390</v>
      </c>
      <c r="D169" s="111" t="s">
        <v>2478</v>
      </c>
      <c r="E169" s="341">
        <v>-333333</v>
      </c>
      <c r="F169" s="257"/>
      <c r="G169" s="487"/>
    </row>
    <row r="170" spans="1:7">
      <c r="A170" s="340">
        <v>43375</v>
      </c>
      <c r="B170" s="487" t="str">
        <f>Aaron!$Y$2</f>
        <v>Columbus</v>
      </c>
      <c r="C170" s="487" t="s">
        <v>2394</v>
      </c>
      <c r="D170" s="111" t="s">
        <v>2478</v>
      </c>
      <c r="E170" s="341">
        <v>-2287000</v>
      </c>
      <c r="F170" s="257"/>
      <c r="G170" s="487"/>
    </row>
    <row r="171" spans="1:7">
      <c r="A171" s="340">
        <v>43375</v>
      </c>
      <c r="B171" s="487" t="str">
        <f>Aaron!$Y$2</f>
        <v>Columbus</v>
      </c>
      <c r="C171" s="487" t="s">
        <v>2411</v>
      </c>
      <c r="D171" s="111" t="s">
        <v>2478</v>
      </c>
      <c r="E171" s="341">
        <v>-2800000</v>
      </c>
      <c r="F171" s="257"/>
      <c r="G171" s="487"/>
    </row>
    <row r="172" spans="1:7">
      <c r="A172" s="340">
        <v>43375</v>
      </c>
      <c r="B172" s="487" t="str">
        <f>Aaron!$Y$2</f>
        <v>Columbus</v>
      </c>
      <c r="C172" s="487" t="s">
        <v>2416</v>
      </c>
      <c r="D172" s="111" t="s">
        <v>2478</v>
      </c>
      <c r="E172" s="341">
        <v>-2800000</v>
      </c>
      <c r="F172" s="257"/>
      <c r="G172" s="487"/>
    </row>
    <row r="173" spans="1:7">
      <c r="A173" s="340">
        <v>43375</v>
      </c>
      <c r="B173" s="487" t="str">
        <f>Aaron!$G$2</f>
        <v>Exeter</v>
      </c>
      <c r="C173" s="487" t="s">
        <v>2259</v>
      </c>
      <c r="D173" s="111" t="s">
        <v>2478</v>
      </c>
      <c r="E173" s="341">
        <v>-250000</v>
      </c>
      <c r="F173" s="257"/>
      <c r="G173" s="487"/>
    </row>
    <row r="174" spans="1:7">
      <c r="A174" s="340">
        <v>43375</v>
      </c>
      <c r="B174" s="487" t="str">
        <f>Aaron!$G$2</f>
        <v>Exeter</v>
      </c>
      <c r="C174" s="487" t="s">
        <v>2310</v>
      </c>
      <c r="D174" s="111" t="s">
        <v>2478</v>
      </c>
      <c r="E174" s="341">
        <v>-250000</v>
      </c>
      <c r="F174" s="257"/>
      <c r="G174" s="487"/>
    </row>
    <row r="175" spans="1:7">
      <c r="A175" s="340">
        <v>43375</v>
      </c>
      <c r="B175" s="487" t="str">
        <f>Aaron!$G$2</f>
        <v>Exeter</v>
      </c>
      <c r="C175" s="487" t="s">
        <v>2336</v>
      </c>
      <c r="D175" s="111" t="s">
        <v>2478</v>
      </c>
      <c r="E175" s="341">
        <v>-5880000</v>
      </c>
      <c r="F175" s="257"/>
      <c r="G175" s="487"/>
    </row>
    <row r="176" spans="1:7">
      <c r="A176" s="340">
        <v>43375</v>
      </c>
      <c r="B176" s="487" t="str">
        <f>Aaron!$G$2</f>
        <v>Exeter</v>
      </c>
      <c r="C176" s="487" t="s">
        <v>2373</v>
      </c>
      <c r="D176" s="111" t="s">
        <v>2478</v>
      </c>
      <c r="E176" s="341">
        <v>-2800000</v>
      </c>
      <c r="F176" s="257"/>
      <c r="G176" s="487"/>
    </row>
    <row r="177" spans="1:7">
      <c r="A177" s="340">
        <v>43375</v>
      </c>
      <c r="B177" s="487" t="str">
        <f>Aaron!$G$2</f>
        <v>Exeter</v>
      </c>
      <c r="C177" s="487" t="s">
        <v>2374</v>
      </c>
      <c r="D177" s="111" t="s">
        <v>2478</v>
      </c>
      <c r="E177" s="341">
        <v>-2800000</v>
      </c>
      <c r="F177" s="257"/>
      <c r="G177" s="487"/>
    </row>
    <row r="178" spans="1:7">
      <c r="A178" s="340">
        <v>43375</v>
      </c>
      <c r="B178" s="487" t="str">
        <f>Aaron!$G$2</f>
        <v>Exeter</v>
      </c>
      <c r="C178" s="487" t="s">
        <v>2452</v>
      </c>
      <c r="D178" s="111" t="s">
        <v>2478</v>
      </c>
      <c r="E178" s="341">
        <v>-2800000</v>
      </c>
      <c r="F178" s="257"/>
      <c r="G178" s="487"/>
    </row>
    <row r="179" spans="1:7">
      <c r="A179" s="340">
        <v>43375</v>
      </c>
      <c r="B179" s="487" t="str">
        <f>Aaron!$G$2</f>
        <v>Exeter</v>
      </c>
      <c r="C179" s="487" t="s">
        <v>2318</v>
      </c>
      <c r="D179" s="111" t="s">
        <v>2478</v>
      </c>
      <c r="E179" s="341">
        <v>-3375000</v>
      </c>
      <c r="F179" s="257"/>
      <c r="G179" s="487"/>
    </row>
    <row r="180" spans="1:7">
      <c r="A180" s="340">
        <v>43375</v>
      </c>
      <c r="B180" s="487" t="str">
        <f>Aaron!$G$2</f>
        <v>Exeter</v>
      </c>
      <c r="C180" s="487" t="s">
        <v>2321</v>
      </c>
      <c r="D180" s="111" t="s">
        <v>2478</v>
      </c>
      <c r="E180" s="341">
        <v>-2750000</v>
      </c>
      <c r="F180" s="257"/>
      <c r="G180" s="487"/>
    </row>
    <row r="181" spans="1:7">
      <c r="A181" s="340">
        <v>43375</v>
      </c>
      <c r="B181" s="487" t="str">
        <f>Cobb!$Y$2</f>
        <v>Gateway</v>
      </c>
      <c r="C181" s="487" t="s">
        <v>2253</v>
      </c>
      <c r="D181" s="111" t="s">
        <v>2478</v>
      </c>
      <c r="E181" s="341">
        <v>-1890000</v>
      </c>
      <c r="F181" s="257"/>
      <c r="G181" s="487"/>
    </row>
    <row r="182" spans="1:7">
      <c r="A182" s="340">
        <v>43375</v>
      </c>
      <c r="B182" s="487" t="str">
        <f>Cobb!$Y$2</f>
        <v>Gateway</v>
      </c>
      <c r="C182" s="487" t="s">
        <v>2258</v>
      </c>
      <c r="D182" s="111" t="s">
        <v>2478</v>
      </c>
      <c r="E182" s="341">
        <v>-5000000</v>
      </c>
      <c r="F182" s="257"/>
      <c r="G182" s="487"/>
    </row>
    <row r="183" spans="1:7">
      <c r="A183" s="340">
        <v>43375</v>
      </c>
      <c r="B183" s="487" t="str">
        <f>Cobb!$Y$2</f>
        <v>Gateway</v>
      </c>
      <c r="C183" s="487" t="s">
        <v>2276</v>
      </c>
      <c r="D183" s="111" t="s">
        <v>2478</v>
      </c>
      <c r="E183" s="341">
        <v>-7466667</v>
      </c>
      <c r="F183" s="257"/>
      <c r="G183" s="487"/>
    </row>
    <row r="184" spans="1:7">
      <c r="A184" s="340">
        <v>43375</v>
      </c>
      <c r="B184" s="487" t="str">
        <f>Cobb!$Y$2</f>
        <v>Gateway</v>
      </c>
      <c r="C184" s="487" t="s">
        <v>2284</v>
      </c>
      <c r="D184" s="111" t="s">
        <v>2478</v>
      </c>
      <c r="E184" s="341">
        <v>-1225000</v>
      </c>
      <c r="F184" s="257"/>
      <c r="G184" s="487"/>
    </row>
    <row r="185" spans="1:7">
      <c r="A185" s="340">
        <v>43375</v>
      </c>
      <c r="B185" s="487" t="str">
        <f>Cobb!$Y$2</f>
        <v>Gateway</v>
      </c>
      <c r="C185" s="487" t="s">
        <v>2303</v>
      </c>
      <c r="D185" s="111" t="s">
        <v>2478</v>
      </c>
      <c r="E185" s="341">
        <v>-420001</v>
      </c>
      <c r="F185" s="257"/>
      <c r="G185" s="487"/>
    </row>
    <row r="186" spans="1:7">
      <c r="A186" s="340">
        <v>43375</v>
      </c>
      <c r="B186" s="487" t="str">
        <f>Cobb!$Y$2</f>
        <v>Gateway</v>
      </c>
      <c r="C186" s="487" t="s">
        <v>2367</v>
      </c>
      <c r="D186" s="111" t="s">
        <v>2478</v>
      </c>
      <c r="E186" s="341">
        <v>-2470000</v>
      </c>
      <c r="F186" s="257"/>
      <c r="G186" s="487"/>
    </row>
    <row r="187" spans="1:7">
      <c r="A187" s="340">
        <v>43375</v>
      </c>
      <c r="B187" s="487" t="str">
        <f>Cobb!$Y$2</f>
        <v>Gateway</v>
      </c>
      <c r="C187" s="487" t="s">
        <v>2372</v>
      </c>
      <c r="D187" s="111" t="s">
        <v>2478</v>
      </c>
      <c r="E187" s="341">
        <v>-2335000</v>
      </c>
      <c r="F187" s="257"/>
      <c r="G187" s="487"/>
    </row>
    <row r="188" spans="1:7">
      <c r="A188" s="340">
        <v>43375</v>
      </c>
      <c r="B188" s="487" t="str">
        <f>Cobb!$Y$2</f>
        <v>Gateway</v>
      </c>
      <c r="C188" s="487" t="s">
        <v>2382</v>
      </c>
      <c r="D188" s="111" t="s">
        <v>2478</v>
      </c>
      <c r="E188" s="341">
        <v>-565000</v>
      </c>
      <c r="F188" s="257"/>
      <c r="G188" s="487"/>
    </row>
    <row r="189" spans="1:7">
      <c r="A189" s="340">
        <v>43375</v>
      </c>
      <c r="B189" s="487" t="str">
        <f>Cobb!$Y$2</f>
        <v>Gateway</v>
      </c>
      <c r="C189" s="487" t="s">
        <v>2395</v>
      </c>
      <c r="D189" s="111" t="s">
        <v>2478</v>
      </c>
      <c r="E189" s="341">
        <v>-2094750</v>
      </c>
      <c r="F189" s="257"/>
      <c r="G189" s="487"/>
    </row>
    <row r="190" spans="1:7">
      <c r="A190" s="340">
        <v>43375</v>
      </c>
      <c r="B190" s="487" t="str">
        <f>Cobb!$Y$2</f>
        <v>Gateway</v>
      </c>
      <c r="C190" s="487" t="s">
        <v>2400</v>
      </c>
      <c r="D190" s="111" t="s">
        <v>2478</v>
      </c>
      <c r="E190" s="341">
        <v>-761251</v>
      </c>
      <c r="F190" s="257"/>
      <c r="G190" s="487"/>
    </row>
    <row r="191" spans="1:7">
      <c r="A191" s="340">
        <v>43375</v>
      </c>
      <c r="B191" s="487" t="str">
        <f>Cobb!$Y$2</f>
        <v>Gateway</v>
      </c>
      <c r="C191" s="487" t="s">
        <v>2423</v>
      </c>
      <c r="D191" s="111" t="s">
        <v>2478</v>
      </c>
      <c r="E191" s="341">
        <v>-662680</v>
      </c>
      <c r="F191" s="257"/>
      <c r="G191" s="487"/>
    </row>
    <row r="192" spans="1:7">
      <c r="A192" s="340">
        <v>43375</v>
      </c>
      <c r="B192" s="487" t="str">
        <f>Cobb!$Y$2</f>
        <v>Gateway</v>
      </c>
      <c r="C192" s="487" t="s">
        <v>2429</v>
      </c>
      <c r="D192" s="111" t="s">
        <v>2478</v>
      </c>
      <c r="E192" s="341">
        <v>-1000000</v>
      </c>
      <c r="F192" s="257"/>
      <c r="G192" s="487"/>
    </row>
    <row r="193" spans="1:7">
      <c r="A193" s="340">
        <v>43375</v>
      </c>
      <c r="B193" s="487" t="str">
        <f>Cobb!$Y$2</f>
        <v>Gateway</v>
      </c>
      <c r="C193" s="487" t="s">
        <v>2477</v>
      </c>
      <c r="D193" s="111" t="s">
        <v>2478</v>
      </c>
      <c r="E193" s="341">
        <v>-2295000</v>
      </c>
      <c r="F193" s="257"/>
      <c r="G193" s="487"/>
    </row>
    <row r="194" spans="1:7">
      <c r="A194" s="340">
        <v>43375</v>
      </c>
      <c r="B194" s="102" t="str">
        <f>Ruth!$G$2</f>
        <v>Gotham City</v>
      </c>
      <c r="C194" s="487" t="s">
        <v>2255</v>
      </c>
      <c r="D194" s="111" t="s">
        <v>2478</v>
      </c>
      <c r="E194" s="341">
        <v>-275000</v>
      </c>
      <c r="F194" s="257"/>
      <c r="G194" s="487"/>
    </row>
    <row r="195" spans="1:7">
      <c r="A195" s="340">
        <v>43375</v>
      </c>
      <c r="B195" s="487" t="str">
        <f>Ruth!$G$2</f>
        <v>Gotham City</v>
      </c>
      <c r="C195" s="487" t="s">
        <v>2322</v>
      </c>
      <c r="D195" s="111" t="s">
        <v>2478</v>
      </c>
      <c r="E195" s="341">
        <v>-700000</v>
      </c>
      <c r="F195" s="257"/>
      <c r="G195" s="487"/>
    </row>
    <row r="196" spans="1:7">
      <c r="A196" s="340">
        <v>43375</v>
      </c>
      <c r="B196" s="102" t="str">
        <f>Ruth!$G$2</f>
        <v>Gotham City</v>
      </c>
      <c r="C196" s="487" t="s">
        <v>2342</v>
      </c>
      <c r="D196" s="111" t="s">
        <v>2478</v>
      </c>
      <c r="E196" s="341">
        <v>-340000</v>
      </c>
      <c r="F196" s="257"/>
      <c r="G196" s="487"/>
    </row>
    <row r="197" spans="1:7">
      <c r="A197" s="340">
        <v>43375</v>
      </c>
      <c r="B197" s="487" t="str">
        <f>Ruth!$G$2</f>
        <v>Gotham City</v>
      </c>
      <c r="C197" s="487" t="s">
        <v>2371</v>
      </c>
      <c r="D197" s="111" t="s">
        <v>2478</v>
      </c>
      <c r="E197" s="341">
        <v>-2000000</v>
      </c>
      <c r="F197" s="257"/>
      <c r="G197" s="487"/>
    </row>
    <row r="198" spans="1:7">
      <c r="A198" s="340">
        <v>43375</v>
      </c>
      <c r="B198" s="102" t="str">
        <f>Ruth!$G$2</f>
        <v>Gotham City</v>
      </c>
      <c r="C198" s="487" t="s">
        <v>2398</v>
      </c>
      <c r="D198" s="111" t="s">
        <v>2478</v>
      </c>
      <c r="E198" s="341">
        <v>-2500000</v>
      </c>
      <c r="F198" s="257"/>
      <c r="G198" s="487"/>
    </row>
    <row r="199" spans="1:7">
      <c r="A199" s="340">
        <v>43375</v>
      </c>
      <c r="B199" s="325" t="str">
        <f>Mays!$Y$2</f>
        <v>Los Angeles</v>
      </c>
      <c r="C199" s="487" t="s">
        <v>2407</v>
      </c>
      <c r="D199" s="111" t="s">
        <v>2478</v>
      </c>
      <c r="E199" s="341">
        <v>-250000</v>
      </c>
      <c r="F199" s="491" t="s">
        <v>3610</v>
      </c>
      <c r="G199" s="487"/>
    </row>
    <row r="200" spans="1:7">
      <c r="A200" s="340">
        <v>43375</v>
      </c>
      <c r="B200" s="102" t="str">
        <f>Ruth!$G$2</f>
        <v>Gotham City</v>
      </c>
      <c r="C200" s="487" t="s">
        <v>2440</v>
      </c>
      <c r="D200" s="111" t="s">
        <v>2478</v>
      </c>
      <c r="E200" s="341">
        <v>-250000</v>
      </c>
      <c r="F200" s="257"/>
      <c r="G200" s="487"/>
    </row>
    <row r="201" spans="1:7">
      <c r="A201" s="340">
        <v>43375</v>
      </c>
      <c r="B201" s="102" t="str">
        <f>Cobb!$A$2</f>
        <v>Greenville</v>
      </c>
      <c r="C201" s="487" t="s">
        <v>2250</v>
      </c>
      <c r="D201" s="111" t="s">
        <v>2478</v>
      </c>
      <c r="E201" s="341">
        <v>-2800000</v>
      </c>
      <c r="F201" s="257"/>
      <c r="G201" s="487"/>
    </row>
    <row r="202" spans="1:7">
      <c r="A202" s="340">
        <v>43375</v>
      </c>
      <c r="B202" s="487" t="str">
        <f>Cobb!$A$2</f>
        <v>Greenville</v>
      </c>
      <c r="C202" s="487" t="s">
        <v>2285</v>
      </c>
      <c r="D202" s="111" t="s">
        <v>2478</v>
      </c>
      <c r="E202" s="341">
        <v>-3400000</v>
      </c>
      <c r="F202" s="257"/>
      <c r="G202" s="487"/>
    </row>
    <row r="203" spans="1:7">
      <c r="A203" s="340">
        <v>43375</v>
      </c>
      <c r="B203" s="102" t="str">
        <f>Cobb!$A$2</f>
        <v>Greenville</v>
      </c>
      <c r="C203" s="487" t="s">
        <v>2317</v>
      </c>
      <c r="D203" s="111" t="s">
        <v>2478</v>
      </c>
      <c r="E203" s="341">
        <v>-250000</v>
      </c>
      <c r="F203" s="257"/>
      <c r="G203" s="487"/>
    </row>
    <row r="204" spans="1:7">
      <c r="A204" s="340">
        <v>43375</v>
      </c>
      <c r="B204" s="487" t="str">
        <f>Cobb!$A$2</f>
        <v>Greenville</v>
      </c>
      <c r="C204" s="487" t="s">
        <v>2319</v>
      </c>
      <c r="D204" s="111" t="s">
        <v>2478</v>
      </c>
      <c r="E204" s="341">
        <v>-2800000</v>
      </c>
      <c r="F204" s="257"/>
      <c r="G204" s="487"/>
    </row>
    <row r="205" spans="1:7">
      <c r="A205" s="340">
        <v>43375</v>
      </c>
      <c r="B205" s="102" t="str">
        <f>Cobb!$A$2</f>
        <v>Greenville</v>
      </c>
      <c r="C205" s="487" t="s">
        <v>2376</v>
      </c>
      <c r="D205" s="111" t="s">
        <v>2478</v>
      </c>
      <c r="E205" s="341">
        <v>-3150000</v>
      </c>
      <c r="F205" s="257"/>
      <c r="G205" s="487"/>
    </row>
    <row r="206" spans="1:7">
      <c r="A206" s="340">
        <v>43375</v>
      </c>
      <c r="B206" s="487" t="str">
        <f>Cobb!$A$2</f>
        <v>Greenville</v>
      </c>
      <c r="C206" s="487" t="s">
        <v>2377</v>
      </c>
      <c r="D206" s="111" t="s">
        <v>2478</v>
      </c>
      <c r="E206" s="341">
        <v>-2800000</v>
      </c>
      <c r="F206" s="257"/>
      <c r="G206" s="487"/>
    </row>
    <row r="207" spans="1:7">
      <c r="A207" s="340">
        <v>43375</v>
      </c>
      <c r="B207" s="102" t="str">
        <f>Cobb!$A$2</f>
        <v>Greenville</v>
      </c>
      <c r="C207" s="487" t="s">
        <v>2379</v>
      </c>
      <c r="D207" s="111" t="s">
        <v>2478</v>
      </c>
      <c r="E207" s="341">
        <v>-3180000</v>
      </c>
      <c r="F207" s="257"/>
      <c r="G207" s="487"/>
    </row>
    <row r="208" spans="1:7">
      <c r="A208" s="340">
        <v>43375</v>
      </c>
      <c r="B208" s="487" t="str">
        <f>Cobb!$A$2</f>
        <v>Greenville</v>
      </c>
      <c r="C208" s="487" t="s">
        <v>2427</v>
      </c>
      <c r="D208" s="111" t="s">
        <v>2478</v>
      </c>
      <c r="E208" s="341">
        <v>-250000</v>
      </c>
      <c r="F208" s="257"/>
      <c r="G208" s="487"/>
    </row>
    <row r="209" spans="1:7">
      <c r="A209" s="340">
        <v>43375</v>
      </c>
      <c r="B209" s="102" t="str">
        <f>Cobb!$A$2</f>
        <v>Greenville</v>
      </c>
      <c r="C209" s="487" t="s">
        <v>2431</v>
      </c>
      <c r="D209" s="111" t="s">
        <v>2478</v>
      </c>
      <c r="E209" s="341">
        <v>-4490000</v>
      </c>
      <c r="F209" s="257"/>
      <c r="G209" s="487"/>
    </row>
    <row r="210" spans="1:7">
      <c r="A210" s="340">
        <v>43375</v>
      </c>
      <c r="B210" s="325" t="str">
        <f>Ruth!$S$2</f>
        <v>New York</v>
      </c>
      <c r="C210" s="487" t="s">
        <v>2449</v>
      </c>
      <c r="D210" s="111" t="s">
        <v>2478</v>
      </c>
      <c r="E210" s="341">
        <v>-289000</v>
      </c>
      <c r="F210" s="257"/>
      <c r="G210" s="487"/>
    </row>
    <row r="211" spans="1:7">
      <c r="A211" s="340">
        <v>43375</v>
      </c>
      <c r="B211" s="102" t="str">
        <f>Cobb!$A$2</f>
        <v>Greenville</v>
      </c>
      <c r="C211" s="487" t="s">
        <v>2454</v>
      </c>
      <c r="D211" s="111" t="s">
        <v>2478</v>
      </c>
      <c r="E211" s="341">
        <v>-875000</v>
      </c>
      <c r="F211" s="257"/>
      <c r="G211" s="487"/>
    </row>
    <row r="212" spans="1:7">
      <c r="A212" s="340">
        <v>43375</v>
      </c>
      <c r="B212" s="487" t="str">
        <f>Cobb!$A$2</f>
        <v>Greenville</v>
      </c>
      <c r="C212" s="487" t="s">
        <v>2471</v>
      </c>
      <c r="D212" s="111" t="s">
        <v>2478</v>
      </c>
      <c r="E212" s="341">
        <v>-367500</v>
      </c>
      <c r="F212" s="257"/>
      <c r="G212" s="487"/>
    </row>
    <row r="213" spans="1:7">
      <c r="A213" s="340">
        <v>43375</v>
      </c>
      <c r="B213" s="102" t="str">
        <f>Cobb!$A$2</f>
        <v>Greenville</v>
      </c>
      <c r="C213" s="487" t="s">
        <v>2474</v>
      </c>
      <c r="D213" s="111" t="s">
        <v>2478</v>
      </c>
      <c r="E213" s="341">
        <v>-250000</v>
      </c>
      <c r="F213" s="257"/>
      <c r="G213" s="487"/>
    </row>
    <row r="214" spans="1:7">
      <c r="A214" s="340">
        <v>43375</v>
      </c>
      <c r="B214" s="487" t="str">
        <f>Cobb!$A$2</f>
        <v>Greenville</v>
      </c>
      <c r="C214" s="487" t="s">
        <v>2314</v>
      </c>
      <c r="D214" s="111" t="s">
        <v>2478</v>
      </c>
      <c r="E214" s="341">
        <v>-1000000</v>
      </c>
      <c r="F214" s="257"/>
      <c r="G214" s="487"/>
    </row>
    <row r="215" spans="1:7">
      <c r="A215" s="340">
        <v>43375</v>
      </c>
      <c r="B215" s="102" t="str">
        <f>Cobb!$A$2</f>
        <v>Greenville</v>
      </c>
      <c r="C215" s="487" t="s">
        <v>2323</v>
      </c>
      <c r="D215" s="111" t="s">
        <v>2478</v>
      </c>
      <c r="E215" s="341">
        <v>-400000</v>
      </c>
      <c r="F215" s="257"/>
      <c r="G215" s="487"/>
    </row>
    <row r="216" spans="1:7">
      <c r="A216" s="488">
        <v>43375</v>
      </c>
      <c r="B216" s="428" t="str">
        <f>Aaron!$M$2</f>
        <v>Virginia</v>
      </c>
      <c r="C216" s="339" t="s">
        <v>2328</v>
      </c>
      <c r="D216" s="375" t="s">
        <v>2478</v>
      </c>
      <c r="E216" s="341">
        <v>-3950000</v>
      </c>
      <c r="F216" s="491" t="s">
        <v>3628</v>
      </c>
      <c r="G216" s="487"/>
    </row>
    <row r="217" spans="1:7">
      <c r="A217" s="340">
        <v>43375</v>
      </c>
      <c r="B217" s="487" t="str">
        <f>Ruth!$M$2</f>
        <v>Hoboken</v>
      </c>
      <c r="C217" s="487" t="s">
        <v>2257</v>
      </c>
      <c r="D217" s="111" t="s">
        <v>2478</v>
      </c>
      <c r="E217" s="341">
        <v>-2800000</v>
      </c>
      <c r="F217" s="257"/>
      <c r="G217" s="487"/>
    </row>
    <row r="218" spans="1:7">
      <c r="A218" s="340">
        <v>43375</v>
      </c>
      <c r="B218" s="325" t="str">
        <f>Mays!$A$2</f>
        <v>Aspen</v>
      </c>
      <c r="C218" s="487" t="s">
        <v>2283</v>
      </c>
      <c r="D218" s="111" t="s">
        <v>2478</v>
      </c>
      <c r="E218" s="341">
        <v>-2494000</v>
      </c>
      <c r="F218" s="257" t="s">
        <v>3602</v>
      </c>
      <c r="G218" s="487"/>
    </row>
    <row r="219" spans="1:7">
      <c r="A219" s="340">
        <v>43375</v>
      </c>
      <c r="B219" s="487" t="str">
        <f>Ruth!$M$2</f>
        <v>Hoboken</v>
      </c>
      <c r="C219" s="487" t="s">
        <v>2332</v>
      </c>
      <c r="D219" s="111" t="s">
        <v>2478</v>
      </c>
      <c r="E219" s="341">
        <v>-4000000</v>
      </c>
      <c r="F219" s="257"/>
      <c r="G219" s="487"/>
    </row>
    <row r="220" spans="1:7">
      <c r="A220" s="340">
        <v>43375</v>
      </c>
      <c r="B220" s="487" t="str">
        <f>Ruth!$M$2</f>
        <v>Hoboken</v>
      </c>
      <c r="C220" s="487" t="s">
        <v>2337</v>
      </c>
      <c r="D220" s="111" t="s">
        <v>2478</v>
      </c>
      <c r="E220" s="341">
        <v>-3800000</v>
      </c>
      <c r="F220" s="257"/>
      <c r="G220" s="487"/>
    </row>
    <row r="221" spans="1:7">
      <c r="A221" s="340">
        <v>43375</v>
      </c>
      <c r="B221" s="487" t="str">
        <f>Ruth!$M$2</f>
        <v>Hoboken</v>
      </c>
      <c r="C221" s="487" t="s">
        <v>2393</v>
      </c>
      <c r="D221" s="111" t="s">
        <v>2478</v>
      </c>
      <c r="E221" s="341">
        <v>-2255000</v>
      </c>
      <c r="F221" s="257"/>
      <c r="G221" s="487"/>
    </row>
    <row r="222" spans="1:7">
      <c r="A222" s="340">
        <v>43375</v>
      </c>
      <c r="B222" s="487" t="str">
        <f>Ruth!$M$2</f>
        <v>Hoboken</v>
      </c>
      <c r="C222" s="487" t="s">
        <v>2403</v>
      </c>
      <c r="D222" s="111" t="s">
        <v>2478</v>
      </c>
      <c r="E222" s="341">
        <v>-1987000</v>
      </c>
      <c r="F222" s="257"/>
      <c r="G222" s="487"/>
    </row>
    <row r="223" spans="1:7">
      <c r="A223" s="340">
        <v>43375</v>
      </c>
      <c r="B223" s="487" t="str">
        <f>Ruth!$M$2</f>
        <v>Hoboken</v>
      </c>
      <c r="C223" s="487" t="s">
        <v>2443</v>
      </c>
      <c r="D223" s="111" t="s">
        <v>2478</v>
      </c>
      <c r="E223" s="341">
        <v>-1800000</v>
      </c>
      <c r="F223" s="257"/>
      <c r="G223" s="487"/>
    </row>
    <row r="224" spans="1:7">
      <c r="A224" s="340">
        <v>43375</v>
      </c>
      <c r="B224" s="487" t="str">
        <f>Ruth!$M$2</f>
        <v>Hoboken</v>
      </c>
      <c r="C224" s="487" t="s">
        <v>2445</v>
      </c>
      <c r="D224" s="111" t="s">
        <v>2478</v>
      </c>
      <c r="E224" s="341">
        <v>-2800000</v>
      </c>
      <c r="F224" s="257"/>
      <c r="G224" s="487"/>
    </row>
    <row r="225" spans="1:7">
      <c r="A225" s="340">
        <v>43375</v>
      </c>
      <c r="B225" s="487" t="str">
        <f>Ruth!$M$2</f>
        <v>Hoboken</v>
      </c>
      <c r="C225" s="487" t="s">
        <v>2349</v>
      </c>
      <c r="D225" s="111" t="s">
        <v>2478</v>
      </c>
      <c r="E225" s="341">
        <v>-2500000</v>
      </c>
      <c r="F225" s="257"/>
      <c r="G225" s="487"/>
    </row>
    <row r="226" spans="1:7">
      <c r="A226" s="340">
        <v>43375</v>
      </c>
      <c r="B226" s="487" t="str">
        <f>Mays!$Y$2</f>
        <v>Los Angeles</v>
      </c>
      <c r="C226" s="487" t="s">
        <v>2287</v>
      </c>
      <c r="D226" s="111" t="s">
        <v>2478</v>
      </c>
      <c r="E226" s="341">
        <v>-3900000</v>
      </c>
      <c r="F226" s="257"/>
      <c r="G226" s="487"/>
    </row>
    <row r="227" spans="1:7">
      <c r="A227" s="340">
        <v>43375</v>
      </c>
      <c r="B227" s="487" t="str">
        <f>Mays!$Y$2</f>
        <v>Los Angeles</v>
      </c>
      <c r="C227" s="487" t="s">
        <v>2288</v>
      </c>
      <c r="D227" s="111" t="s">
        <v>2478</v>
      </c>
      <c r="E227" s="341">
        <v>-2800000</v>
      </c>
      <c r="F227" s="257"/>
      <c r="G227" s="487"/>
    </row>
    <row r="228" spans="1:7">
      <c r="A228" s="340">
        <v>43375</v>
      </c>
      <c r="B228" s="487" t="str">
        <f>Mays!$Y$2</f>
        <v>Los Angeles</v>
      </c>
      <c r="C228" s="487" t="s">
        <v>2301</v>
      </c>
      <c r="D228" s="111" t="s">
        <v>2478</v>
      </c>
      <c r="E228" s="341">
        <v>-2800000</v>
      </c>
      <c r="F228" s="257"/>
      <c r="G228" s="487"/>
    </row>
    <row r="229" spans="1:7">
      <c r="A229" s="340">
        <v>43375</v>
      </c>
      <c r="B229" s="487" t="str">
        <f>Mays!$Y$2</f>
        <v>Los Angeles</v>
      </c>
      <c r="C229" s="487" t="s">
        <v>2352</v>
      </c>
      <c r="D229" s="111" t="s">
        <v>2478</v>
      </c>
      <c r="E229" s="341">
        <v>-3400000</v>
      </c>
      <c r="F229" s="257"/>
      <c r="G229" s="487"/>
    </row>
    <row r="230" spans="1:7">
      <c r="A230" s="488">
        <v>43375</v>
      </c>
      <c r="B230" s="428" t="str">
        <f>Cobb!$M$2</f>
        <v>Mansfield</v>
      </c>
      <c r="C230" s="339" t="s">
        <v>2413</v>
      </c>
      <c r="D230" s="375" t="s">
        <v>2478</v>
      </c>
      <c r="E230" s="341">
        <v>-2945000</v>
      </c>
      <c r="F230" s="257" t="s">
        <v>3632</v>
      </c>
      <c r="G230" s="487"/>
    </row>
    <row r="231" spans="1:7">
      <c r="A231" s="340">
        <v>43375</v>
      </c>
      <c r="B231" s="487" t="str">
        <f>Mays!$Y$2</f>
        <v>Los Angeles</v>
      </c>
      <c r="C231" s="487" t="s">
        <v>2426</v>
      </c>
      <c r="D231" s="111" t="s">
        <v>2478</v>
      </c>
      <c r="E231" s="341">
        <v>-3664000</v>
      </c>
      <c r="F231" s="257"/>
      <c r="G231" s="487"/>
    </row>
    <row r="232" spans="1:7">
      <c r="A232" s="340">
        <v>43375</v>
      </c>
      <c r="B232" s="487" t="str">
        <f>Mays!$Y$2</f>
        <v>Los Angeles</v>
      </c>
      <c r="C232" s="487" t="s">
        <v>2453</v>
      </c>
      <c r="D232" s="111" t="s">
        <v>2478</v>
      </c>
      <c r="E232" s="341">
        <v>-4000000</v>
      </c>
      <c r="F232" s="257"/>
      <c r="G232" s="487"/>
    </row>
    <row r="233" spans="1:7">
      <c r="A233" s="340">
        <v>43375</v>
      </c>
      <c r="B233" s="487" t="str">
        <f>Mays!$Y$2</f>
        <v>Los Angeles</v>
      </c>
      <c r="C233" s="487" t="s">
        <v>2458</v>
      </c>
      <c r="D233" s="111" t="s">
        <v>2478</v>
      </c>
      <c r="E233" s="341">
        <v>-2800000</v>
      </c>
      <c r="F233" s="257"/>
      <c r="G233" s="487"/>
    </row>
    <row r="234" spans="1:7">
      <c r="A234" s="340">
        <v>43375</v>
      </c>
      <c r="B234" s="487" t="str">
        <f>Mays!$Y$2</f>
        <v>Los Angeles</v>
      </c>
      <c r="C234" s="487" t="s">
        <v>2476</v>
      </c>
      <c r="D234" s="111" t="s">
        <v>2478</v>
      </c>
      <c r="E234" s="341">
        <v>-2870000</v>
      </c>
      <c r="F234" s="257"/>
      <c r="G234" s="487"/>
    </row>
    <row r="235" spans="1:7">
      <c r="A235" s="340">
        <v>43375</v>
      </c>
      <c r="B235" s="487" t="str">
        <f>Cobb!$M$2</f>
        <v>Mansfield</v>
      </c>
      <c r="C235" s="487" t="s">
        <v>2248</v>
      </c>
      <c r="D235" s="111" t="s">
        <v>2478</v>
      </c>
      <c r="E235" s="341">
        <v>-2100000</v>
      </c>
      <c r="F235" s="257"/>
      <c r="G235" s="487"/>
    </row>
    <row r="236" spans="1:7">
      <c r="A236" s="340">
        <v>43375</v>
      </c>
      <c r="B236" s="487" t="str">
        <f>Cobb!$M$2</f>
        <v>Mansfield</v>
      </c>
      <c r="C236" s="487" t="s">
        <v>2267</v>
      </c>
      <c r="D236" s="111" t="s">
        <v>2478</v>
      </c>
      <c r="E236" s="341">
        <v>-250000</v>
      </c>
      <c r="F236" s="257"/>
      <c r="G236" s="487"/>
    </row>
    <row r="237" spans="1:7">
      <c r="A237" s="340">
        <v>43375</v>
      </c>
      <c r="B237" s="487" t="str">
        <f>Cobb!$M$2</f>
        <v>Mansfield</v>
      </c>
      <c r="C237" s="487" t="s">
        <v>2274</v>
      </c>
      <c r="D237" s="111" t="s">
        <v>2478</v>
      </c>
      <c r="E237" s="341">
        <v>-3622500</v>
      </c>
      <c r="F237" s="257"/>
      <c r="G237" s="487"/>
    </row>
    <row r="238" spans="1:7">
      <c r="A238" s="340">
        <v>43375</v>
      </c>
      <c r="B238" s="487" t="str">
        <f>Cobb!$M$2</f>
        <v>Mansfield</v>
      </c>
      <c r="C238" s="487" t="s">
        <v>2275</v>
      </c>
      <c r="D238" s="111" t="s">
        <v>2478</v>
      </c>
      <c r="E238" s="341">
        <v>-291000</v>
      </c>
      <c r="F238" s="257"/>
      <c r="G238" s="487"/>
    </row>
    <row r="239" spans="1:7">
      <c r="A239" s="488">
        <v>43375</v>
      </c>
      <c r="B239" s="428" t="str">
        <f>Mays!$Y$2</f>
        <v>Los Angeles</v>
      </c>
      <c r="C239" s="339" t="s">
        <v>2302</v>
      </c>
      <c r="D239" s="375" t="s">
        <v>2478</v>
      </c>
      <c r="E239" s="341">
        <v>-2800000</v>
      </c>
      <c r="F239" s="257" t="s">
        <v>3632</v>
      </c>
      <c r="G239" s="487"/>
    </row>
    <row r="240" spans="1:7">
      <c r="A240" s="340">
        <v>43375</v>
      </c>
      <c r="B240" s="487" t="str">
        <f>Cobb!$M$2</f>
        <v>Mansfield</v>
      </c>
      <c r="C240" s="487" t="s">
        <v>2387</v>
      </c>
      <c r="D240" s="111" t="s">
        <v>2478</v>
      </c>
      <c r="E240" s="341">
        <v>-1103000</v>
      </c>
      <c r="F240" s="257"/>
      <c r="G240" s="487"/>
    </row>
    <row r="241" spans="1:7">
      <c r="A241" s="340">
        <v>43375</v>
      </c>
      <c r="B241" s="487" t="str">
        <f>Cobb!$M$2</f>
        <v>Mansfield</v>
      </c>
      <c r="C241" s="487" t="s">
        <v>2389</v>
      </c>
      <c r="D241" s="111" t="s">
        <v>2478</v>
      </c>
      <c r="E241" s="341">
        <v>-2835000</v>
      </c>
      <c r="F241" s="257"/>
      <c r="G241" s="487"/>
    </row>
    <row r="242" spans="1:7">
      <c r="A242" s="340">
        <v>43375</v>
      </c>
      <c r="B242" s="487" t="str">
        <f>Cobb!$M$2</f>
        <v>Mansfield</v>
      </c>
      <c r="C242" s="487" t="s">
        <v>2392</v>
      </c>
      <c r="D242" s="111" t="s">
        <v>2478</v>
      </c>
      <c r="E242" s="341">
        <v>-4410000</v>
      </c>
      <c r="F242" s="257"/>
      <c r="G242" s="487"/>
    </row>
    <row r="243" spans="1:7">
      <c r="A243" s="340">
        <v>43375</v>
      </c>
      <c r="B243" s="487" t="str">
        <f>Cobb!$M$2</f>
        <v>Mansfield</v>
      </c>
      <c r="C243" s="487" t="s">
        <v>2261</v>
      </c>
      <c r="D243" s="111" t="s">
        <v>2478</v>
      </c>
      <c r="E243" s="341">
        <v>-945001</v>
      </c>
      <c r="F243" s="257"/>
      <c r="G243" s="487"/>
    </row>
    <row r="244" spans="1:7">
      <c r="A244" s="340">
        <v>43375</v>
      </c>
      <c r="B244" s="487" t="str">
        <f>Cobb!$M$2</f>
        <v>Mansfield</v>
      </c>
      <c r="C244" s="487" t="s">
        <v>2263</v>
      </c>
      <c r="D244" s="111" t="s">
        <v>2478</v>
      </c>
      <c r="E244" s="341">
        <v>-2625000</v>
      </c>
      <c r="F244" s="257"/>
      <c r="G244" s="487"/>
    </row>
    <row r="245" spans="1:7">
      <c r="A245" s="340">
        <v>43375</v>
      </c>
      <c r="B245" s="487" t="str">
        <f>Cobb!$M$2</f>
        <v>Mansfield</v>
      </c>
      <c r="C245" s="487" t="s">
        <v>2347</v>
      </c>
      <c r="D245" s="111" t="s">
        <v>2478</v>
      </c>
      <c r="E245" s="341">
        <v>-2887500</v>
      </c>
      <c r="F245" s="257"/>
      <c r="G245" s="487"/>
    </row>
    <row r="246" spans="1:7">
      <c r="A246" s="340">
        <v>43375</v>
      </c>
      <c r="B246" s="487" t="str">
        <f>Cobb!$M$2</f>
        <v>Mansfield</v>
      </c>
      <c r="C246" s="487" t="s">
        <v>2360</v>
      </c>
      <c r="D246" s="111" t="s">
        <v>2478</v>
      </c>
      <c r="E246" s="341">
        <v>-3543750</v>
      </c>
      <c r="F246" s="257"/>
      <c r="G246" s="487"/>
    </row>
    <row r="247" spans="1:7">
      <c r="A247" s="340">
        <v>43375</v>
      </c>
      <c r="B247" s="487" t="str">
        <f>Cobb!$M$2</f>
        <v>Mansfield</v>
      </c>
      <c r="C247" s="487" t="s">
        <v>2410</v>
      </c>
      <c r="D247" s="111" t="s">
        <v>2478</v>
      </c>
      <c r="E247" s="341">
        <v>-1600000</v>
      </c>
      <c r="F247" s="257"/>
      <c r="G247" s="487"/>
    </row>
    <row r="248" spans="1:7">
      <c r="A248" s="340">
        <v>43375</v>
      </c>
      <c r="B248" s="487" t="str">
        <f>Aaron!$A$2</f>
        <v>Middlesex</v>
      </c>
      <c r="C248" s="487" t="s">
        <v>2254</v>
      </c>
      <c r="D248" s="111" t="s">
        <v>2478</v>
      </c>
      <c r="E248" s="341">
        <v>-3300000</v>
      </c>
      <c r="F248" s="257"/>
      <c r="G248" s="487"/>
    </row>
    <row r="249" spans="1:7">
      <c r="A249" s="340">
        <v>43375</v>
      </c>
      <c r="B249" s="487" t="str">
        <f>Aaron!$A$2</f>
        <v>Middlesex</v>
      </c>
      <c r="C249" s="487" t="s">
        <v>2297</v>
      </c>
      <c r="D249" s="111" t="s">
        <v>2478</v>
      </c>
      <c r="E249" s="341">
        <v>-7000000</v>
      </c>
      <c r="F249" s="257"/>
      <c r="G249" s="487"/>
    </row>
    <row r="250" spans="1:7">
      <c r="A250" s="340">
        <v>43375</v>
      </c>
      <c r="B250" s="487" t="str">
        <f>Aaron!$A$2</f>
        <v>Middlesex</v>
      </c>
      <c r="C250" s="487" t="s">
        <v>2325</v>
      </c>
      <c r="D250" s="111" t="s">
        <v>2478</v>
      </c>
      <c r="E250" s="341">
        <v>-1710000</v>
      </c>
      <c r="F250" s="257"/>
      <c r="G250" s="487"/>
    </row>
    <row r="251" spans="1:7">
      <c r="A251" s="340">
        <v>43375</v>
      </c>
      <c r="B251" s="487" t="str">
        <f>Aaron!$A$2</f>
        <v>Middlesex</v>
      </c>
      <c r="C251" s="487" t="s">
        <v>2330</v>
      </c>
      <c r="D251" s="111" t="s">
        <v>2478</v>
      </c>
      <c r="E251" s="341">
        <v>-2500000</v>
      </c>
      <c r="F251" s="257"/>
      <c r="G251" s="487"/>
    </row>
    <row r="252" spans="1:7">
      <c r="A252" s="340">
        <v>43375</v>
      </c>
      <c r="B252" s="487" t="str">
        <f>Aaron!$A$2</f>
        <v>Middlesex</v>
      </c>
      <c r="C252" s="487" t="s">
        <v>2404</v>
      </c>
      <c r="D252" s="111" t="s">
        <v>2478</v>
      </c>
      <c r="E252" s="341">
        <v>-1330000</v>
      </c>
      <c r="F252" s="257"/>
      <c r="G252" s="487"/>
    </row>
    <row r="253" spans="1:7">
      <c r="A253" s="340">
        <v>43375</v>
      </c>
      <c r="B253" s="487" t="str">
        <f>Aaron!$A$2</f>
        <v>Middlesex</v>
      </c>
      <c r="C253" s="487" t="s">
        <v>2424</v>
      </c>
      <c r="D253" s="111" t="s">
        <v>2478</v>
      </c>
      <c r="E253" s="341">
        <v>-850000</v>
      </c>
      <c r="F253" s="257"/>
      <c r="G253" s="487"/>
    </row>
    <row r="254" spans="1:7">
      <c r="A254" s="340">
        <v>43375</v>
      </c>
      <c r="B254" s="487" t="str">
        <f>Aaron!$A$2</f>
        <v>Middlesex</v>
      </c>
      <c r="C254" s="487" t="s">
        <v>2444</v>
      </c>
      <c r="D254" s="111" t="s">
        <v>2478</v>
      </c>
      <c r="E254" s="341">
        <v>-1800000</v>
      </c>
      <c r="F254" s="257"/>
      <c r="G254" s="487"/>
    </row>
    <row r="255" spans="1:7">
      <c r="A255" s="340">
        <v>43375</v>
      </c>
      <c r="B255" s="487" t="str">
        <f>Aaron!$A$2</f>
        <v>Middlesex</v>
      </c>
      <c r="C255" s="487" t="s">
        <v>2450</v>
      </c>
      <c r="D255" s="111" t="s">
        <v>2478</v>
      </c>
      <c r="E255" s="341">
        <v>-750000</v>
      </c>
      <c r="F255" s="257"/>
      <c r="G255" s="487"/>
    </row>
    <row r="256" spans="1:7">
      <c r="A256" s="340">
        <v>43375</v>
      </c>
      <c r="B256" s="487" t="str">
        <f>Aaron!$A$2</f>
        <v>Middlesex</v>
      </c>
      <c r="C256" s="487" t="s">
        <v>2355</v>
      </c>
      <c r="D256" s="111" t="s">
        <v>2478</v>
      </c>
      <c r="E256" s="341">
        <v>-2500000</v>
      </c>
      <c r="F256" s="257"/>
      <c r="G256" s="487"/>
    </row>
    <row r="257" spans="1:7">
      <c r="A257" s="340">
        <v>43375</v>
      </c>
      <c r="B257" s="102" t="str">
        <f>Mays!$M$2</f>
        <v>Mudville</v>
      </c>
      <c r="C257" s="487" t="s">
        <v>2348</v>
      </c>
      <c r="D257" s="111" t="s">
        <v>2478</v>
      </c>
      <c r="E257" s="341">
        <v>-2800000</v>
      </c>
      <c r="F257" s="257"/>
      <c r="G257" s="487"/>
    </row>
    <row r="258" spans="1:7">
      <c r="A258" s="488">
        <v>43375</v>
      </c>
      <c r="B258" s="428" t="str">
        <f>Aaron!$M$2</f>
        <v>Virginia</v>
      </c>
      <c r="C258" s="339" t="s">
        <v>2435</v>
      </c>
      <c r="D258" s="375" t="s">
        <v>2478</v>
      </c>
      <c r="E258" s="341">
        <v>-6000000</v>
      </c>
      <c r="F258" s="257" t="s">
        <v>3613</v>
      </c>
      <c r="G258" s="487"/>
    </row>
    <row r="259" spans="1:7">
      <c r="A259" s="340">
        <v>43375</v>
      </c>
      <c r="B259" s="102" t="str">
        <f>Mays!$M$2</f>
        <v>Mudville</v>
      </c>
      <c r="C259" s="487" t="s">
        <v>2463</v>
      </c>
      <c r="D259" s="111" t="s">
        <v>2478</v>
      </c>
      <c r="E259" s="341">
        <v>-2800000</v>
      </c>
      <c r="F259" s="257"/>
      <c r="G259" s="487"/>
    </row>
    <row r="260" spans="1:7">
      <c r="A260" s="340">
        <v>43375</v>
      </c>
      <c r="B260" s="102" t="str">
        <f>Ruth!$Y$2</f>
        <v xml:space="preserve">New Jersey </v>
      </c>
      <c r="C260" s="487" t="s">
        <v>2251</v>
      </c>
      <c r="D260" s="111" t="s">
        <v>2478</v>
      </c>
      <c r="E260" s="341">
        <v>-300000</v>
      </c>
      <c r="F260" s="257"/>
      <c r="G260" s="487"/>
    </row>
    <row r="261" spans="1:7">
      <c r="A261" s="340">
        <v>43375</v>
      </c>
      <c r="B261" s="487" t="str">
        <f>Ruth!$Y$2</f>
        <v xml:space="preserve">New Jersey </v>
      </c>
      <c r="C261" s="487" t="s">
        <v>2273</v>
      </c>
      <c r="D261" s="111" t="s">
        <v>2478</v>
      </c>
      <c r="E261" s="341">
        <v>-6000000</v>
      </c>
      <c r="F261" s="257"/>
      <c r="G261" s="487"/>
    </row>
    <row r="262" spans="1:7">
      <c r="A262" s="340">
        <v>43375</v>
      </c>
      <c r="B262" s="102" t="str">
        <f>Ruth!$Y$2</f>
        <v xml:space="preserve">New Jersey </v>
      </c>
      <c r="C262" s="487" t="s">
        <v>2294</v>
      </c>
      <c r="D262" s="111" t="s">
        <v>2478</v>
      </c>
      <c r="E262" s="341">
        <v>-2800000</v>
      </c>
      <c r="F262" s="257"/>
      <c r="G262" s="487"/>
    </row>
    <row r="263" spans="1:7">
      <c r="A263" s="340">
        <v>43375</v>
      </c>
      <c r="B263" s="487" t="str">
        <f>Ruth!$Y$2</f>
        <v xml:space="preserve">New Jersey </v>
      </c>
      <c r="C263" s="487" t="s">
        <v>2378</v>
      </c>
      <c r="D263" s="111" t="s">
        <v>2478</v>
      </c>
      <c r="E263" s="341">
        <v>-2800000</v>
      </c>
      <c r="F263" s="257"/>
      <c r="G263" s="487"/>
    </row>
    <row r="264" spans="1:7">
      <c r="A264" s="340">
        <v>43375</v>
      </c>
      <c r="B264" s="102" t="str">
        <f>Ruth!$Y$2</f>
        <v xml:space="preserve">New Jersey </v>
      </c>
      <c r="C264" s="487" t="s">
        <v>2466</v>
      </c>
      <c r="D264" s="111" t="s">
        <v>2478</v>
      </c>
      <c r="E264" s="341">
        <v>-5775000</v>
      </c>
      <c r="F264" s="257"/>
      <c r="G264" s="487"/>
    </row>
    <row r="265" spans="1:7">
      <c r="A265" s="340">
        <v>43375</v>
      </c>
      <c r="B265" s="487" t="str">
        <f>Ruth!$S$2</f>
        <v>New York</v>
      </c>
      <c r="C265" s="487" t="s">
        <v>2256</v>
      </c>
      <c r="D265" s="111" t="s">
        <v>2478</v>
      </c>
      <c r="E265" s="341">
        <v>-2800000</v>
      </c>
      <c r="F265" s="257"/>
      <c r="G265" s="487"/>
    </row>
    <row r="266" spans="1:7">
      <c r="A266" s="340">
        <v>43375</v>
      </c>
      <c r="B266" s="487" t="str">
        <f>Ruth!$S$2</f>
        <v>New York</v>
      </c>
      <c r="C266" s="487" t="s">
        <v>2286</v>
      </c>
      <c r="D266" s="111" t="s">
        <v>2478</v>
      </c>
      <c r="E266" s="341">
        <v>-2500000</v>
      </c>
      <c r="F266" s="257"/>
      <c r="G266" s="487"/>
    </row>
    <row r="267" spans="1:7">
      <c r="A267" s="340">
        <v>43375</v>
      </c>
      <c r="B267" s="487" t="str">
        <f>Ruth!$S$2</f>
        <v>New York</v>
      </c>
      <c r="C267" s="487" t="s">
        <v>2293</v>
      </c>
      <c r="D267" s="111" t="s">
        <v>2478</v>
      </c>
      <c r="E267" s="341">
        <v>-2800000</v>
      </c>
      <c r="F267" s="257"/>
      <c r="G267" s="487"/>
    </row>
    <row r="268" spans="1:7">
      <c r="A268" s="340">
        <v>43375</v>
      </c>
      <c r="B268" s="487" t="str">
        <f>Ruth!$S$2</f>
        <v>New York</v>
      </c>
      <c r="C268" s="487" t="s">
        <v>2329</v>
      </c>
      <c r="D268" s="111" t="s">
        <v>2478</v>
      </c>
      <c r="E268" s="341">
        <v>-3100000</v>
      </c>
      <c r="F268" s="257"/>
      <c r="G268" s="487"/>
    </row>
    <row r="269" spans="1:7">
      <c r="A269" s="340">
        <v>43375</v>
      </c>
      <c r="B269" s="487" t="str">
        <f>Ruth!$S$2</f>
        <v>New York</v>
      </c>
      <c r="C269" s="487" t="s">
        <v>2369</v>
      </c>
      <c r="D269" s="111" t="s">
        <v>2478</v>
      </c>
      <c r="E269" s="341">
        <v>-850000</v>
      </c>
      <c r="F269" s="257"/>
      <c r="G269" s="487"/>
    </row>
    <row r="270" spans="1:7">
      <c r="A270" s="340">
        <v>43375</v>
      </c>
      <c r="B270" s="487" t="str">
        <f>Ruth!$S$2</f>
        <v>New York</v>
      </c>
      <c r="C270" s="487" t="s">
        <v>2385</v>
      </c>
      <c r="D270" s="111" t="s">
        <v>2478</v>
      </c>
      <c r="E270" s="341">
        <v>-4500000</v>
      </c>
      <c r="F270" s="257"/>
      <c r="G270" s="487"/>
    </row>
    <row r="271" spans="1:7">
      <c r="A271" s="340">
        <v>43375</v>
      </c>
      <c r="B271" s="487" t="str">
        <f>Ruth!$S$2</f>
        <v>New York</v>
      </c>
      <c r="C271" s="487" t="s">
        <v>2391</v>
      </c>
      <c r="D271" s="111" t="s">
        <v>2478</v>
      </c>
      <c r="E271" s="341">
        <v>-1700000</v>
      </c>
      <c r="F271" s="257"/>
      <c r="G271" s="487"/>
    </row>
    <row r="272" spans="1:7">
      <c r="A272" s="340">
        <v>43375</v>
      </c>
      <c r="B272" s="487" t="str">
        <f>Ruth!$S$2</f>
        <v>New York</v>
      </c>
      <c r="C272" s="487" t="s">
        <v>2405</v>
      </c>
      <c r="D272" s="111" t="s">
        <v>2478</v>
      </c>
      <c r="E272" s="341">
        <v>-2800000</v>
      </c>
      <c r="F272" s="257"/>
      <c r="G272" s="487"/>
    </row>
    <row r="273" spans="1:7">
      <c r="A273" s="340">
        <v>43375</v>
      </c>
      <c r="B273" s="325" t="str">
        <f>Cobb!$A$2</f>
        <v>Greenville</v>
      </c>
      <c r="C273" s="487" t="s">
        <v>2408</v>
      </c>
      <c r="D273" s="111" t="s">
        <v>2478</v>
      </c>
      <c r="E273" s="341">
        <v>-3700000</v>
      </c>
      <c r="F273" s="257"/>
      <c r="G273" s="487"/>
    </row>
    <row r="274" spans="1:7">
      <c r="A274" s="340">
        <v>43375</v>
      </c>
      <c r="B274" s="487" t="str">
        <f>Ruth!$S$2</f>
        <v>New York</v>
      </c>
      <c r="C274" s="487" t="s">
        <v>2419</v>
      </c>
      <c r="D274" s="111" t="s">
        <v>2478</v>
      </c>
      <c r="E274" s="341">
        <v>-2800000</v>
      </c>
      <c r="F274" s="257"/>
      <c r="G274" s="487"/>
    </row>
    <row r="275" spans="1:7">
      <c r="A275" s="340">
        <v>43375</v>
      </c>
      <c r="B275" s="487" t="str">
        <f>Ruth!$S$2</f>
        <v>New York</v>
      </c>
      <c r="C275" s="487" t="s">
        <v>2425</v>
      </c>
      <c r="D275" s="111" t="s">
        <v>2478</v>
      </c>
      <c r="E275" s="341">
        <v>-2800000</v>
      </c>
      <c r="F275" s="257"/>
      <c r="G275" s="487"/>
    </row>
    <row r="276" spans="1:7">
      <c r="A276" s="340">
        <v>43375</v>
      </c>
      <c r="B276" s="325" t="str">
        <f>Cobb!$A$2</f>
        <v>Greenville</v>
      </c>
      <c r="C276" s="487" t="s">
        <v>2448</v>
      </c>
      <c r="D276" s="111" t="s">
        <v>2478</v>
      </c>
      <c r="E276" s="341">
        <v>-2800000</v>
      </c>
      <c r="F276" s="257"/>
      <c r="G276" s="487"/>
    </row>
    <row r="277" spans="1:7">
      <c r="A277" s="340">
        <v>43375</v>
      </c>
      <c r="B277" s="487" t="str">
        <f>Ruth!$S$2</f>
        <v>New York</v>
      </c>
      <c r="C277" s="487" t="s">
        <v>2451</v>
      </c>
      <c r="D277" s="111" t="s">
        <v>2478</v>
      </c>
      <c r="E277" s="341">
        <v>-2800000</v>
      </c>
      <c r="F277" s="257"/>
      <c r="G277" s="487"/>
    </row>
    <row r="278" spans="1:7">
      <c r="A278" s="340">
        <v>43375</v>
      </c>
      <c r="B278" s="487" t="str">
        <f>Mays!$G$2</f>
        <v>Palo Alto</v>
      </c>
      <c r="C278" s="487" t="s">
        <v>2279</v>
      </c>
      <c r="D278" s="111" t="s">
        <v>2478</v>
      </c>
      <c r="E278" s="341">
        <v>-2800000</v>
      </c>
      <c r="F278" s="257"/>
      <c r="G278" s="487"/>
    </row>
    <row r="279" spans="1:7">
      <c r="A279" s="340">
        <v>43375</v>
      </c>
      <c r="B279" s="487" t="str">
        <f>Mays!$G$2</f>
        <v>Palo Alto</v>
      </c>
      <c r="C279" s="487" t="s">
        <v>2339</v>
      </c>
      <c r="D279" s="111" t="s">
        <v>2478</v>
      </c>
      <c r="E279" s="341">
        <v>-788000</v>
      </c>
      <c r="F279" s="257"/>
      <c r="G279" s="487"/>
    </row>
    <row r="280" spans="1:7">
      <c r="A280" s="340">
        <v>43375</v>
      </c>
      <c r="B280" s="487" t="str">
        <f>Mays!$G$2</f>
        <v>Palo Alto</v>
      </c>
      <c r="C280" s="487" t="s">
        <v>2461</v>
      </c>
      <c r="D280" s="111" t="s">
        <v>2478</v>
      </c>
      <c r="E280" s="341">
        <v>-5500000</v>
      </c>
      <c r="F280" s="257"/>
      <c r="G280" s="487"/>
    </row>
    <row r="281" spans="1:7">
      <c r="A281" s="340">
        <v>43375</v>
      </c>
      <c r="B281" s="487" t="str">
        <f>Mays!$G$2</f>
        <v>Palo Alto</v>
      </c>
      <c r="C281" s="487" t="s">
        <v>2462</v>
      </c>
      <c r="D281" s="111" t="s">
        <v>2478</v>
      </c>
      <c r="E281" s="341">
        <v>-5000000</v>
      </c>
      <c r="F281" s="257"/>
      <c r="G281" s="487"/>
    </row>
    <row r="282" spans="1:7">
      <c r="A282" s="340">
        <v>43375</v>
      </c>
      <c r="B282" s="487" t="str">
        <f>Mays!$G$2</f>
        <v>Palo Alto</v>
      </c>
      <c r="C282" s="487" t="s">
        <v>2271</v>
      </c>
      <c r="D282" s="111" t="s">
        <v>2478</v>
      </c>
      <c r="E282" s="341">
        <v>-2112600</v>
      </c>
      <c r="F282" s="257"/>
      <c r="G282" s="487"/>
    </row>
    <row r="283" spans="1:7">
      <c r="A283" s="340">
        <v>43375</v>
      </c>
      <c r="B283" s="487" t="str">
        <f>Mays!$G$2</f>
        <v>Palo Alto</v>
      </c>
      <c r="C283" s="487" t="s">
        <v>2370</v>
      </c>
      <c r="D283" s="111" t="s">
        <v>2478</v>
      </c>
      <c r="E283" s="341">
        <v>-3709979</v>
      </c>
      <c r="F283" s="257"/>
      <c r="G283" s="487"/>
    </row>
    <row r="284" spans="1:7">
      <c r="A284" s="340">
        <v>43375</v>
      </c>
      <c r="B284" s="487" t="str">
        <f>Mays!$G$2</f>
        <v>Palo Alto</v>
      </c>
      <c r="C284" s="487" t="s">
        <v>2441</v>
      </c>
      <c r="D284" s="111" t="s">
        <v>2478</v>
      </c>
      <c r="E284" s="341">
        <v>-350000</v>
      </c>
      <c r="F284" s="257"/>
      <c r="G284" s="487"/>
    </row>
    <row r="285" spans="1:7">
      <c r="A285" s="340">
        <v>43375</v>
      </c>
      <c r="B285" s="487" t="str">
        <f>Mays!$G$2</f>
        <v>Palo Alto</v>
      </c>
      <c r="C285" s="487" t="s">
        <v>2446</v>
      </c>
      <c r="D285" s="111" t="s">
        <v>2478</v>
      </c>
      <c r="E285" s="341">
        <v>-350000</v>
      </c>
      <c r="F285" s="257"/>
      <c r="G285" s="487"/>
    </row>
    <row r="286" spans="1:7">
      <c r="A286" s="340">
        <v>43375</v>
      </c>
      <c r="B286" s="487" t="str">
        <f>Aaron!$AE$2</f>
        <v>Pismo Beach</v>
      </c>
      <c r="C286" s="487" t="s">
        <v>2296</v>
      </c>
      <c r="D286" s="111" t="s">
        <v>2478</v>
      </c>
      <c r="E286" s="341">
        <v>-333333</v>
      </c>
      <c r="F286" s="257"/>
      <c r="G286" s="487"/>
    </row>
    <row r="287" spans="1:7">
      <c r="A287" s="340">
        <v>43375</v>
      </c>
      <c r="B287" s="487" t="str">
        <f>Aaron!$AE$2</f>
        <v>Pismo Beach</v>
      </c>
      <c r="C287" s="487" t="s">
        <v>2350</v>
      </c>
      <c r="D287" s="111" t="s">
        <v>2478</v>
      </c>
      <c r="E287" s="341">
        <v>-1133000</v>
      </c>
      <c r="F287" s="257"/>
      <c r="G287" s="487"/>
    </row>
    <row r="288" spans="1:7">
      <c r="A288" s="340">
        <v>43375</v>
      </c>
      <c r="B288" s="487" t="str">
        <f>Aaron!$AE$2</f>
        <v>Pismo Beach</v>
      </c>
      <c r="C288" s="487" t="s">
        <v>2351</v>
      </c>
      <c r="D288" s="111" t="s">
        <v>2478</v>
      </c>
      <c r="E288" s="341">
        <v>-3150000</v>
      </c>
      <c r="F288" s="257"/>
      <c r="G288" s="487"/>
    </row>
    <row r="289" spans="1:7">
      <c r="A289" s="340">
        <v>43375</v>
      </c>
      <c r="B289" s="487" t="str">
        <f>Aaron!$AE$2</f>
        <v>Pismo Beach</v>
      </c>
      <c r="C289" s="487" t="s">
        <v>2365</v>
      </c>
      <c r="D289" s="111" t="s">
        <v>2478</v>
      </c>
      <c r="E289" s="341">
        <v>-2800000</v>
      </c>
      <c r="F289" s="257"/>
      <c r="G289" s="487"/>
    </row>
    <row r="290" spans="1:7">
      <c r="A290" s="340">
        <v>43375</v>
      </c>
      <c r="B290" s="487" t="str">
        <f>Aaron!$AE$2</f>
        <v>Pismo Beach</v>
      </c>
      <c r="C290" s="487" t="s">
        <v>2366</v>
      </c>
      <c r="D290" s="111" t="s">
        <v>2478</v>
      </c>
      <c r="E290" s="341">
        <v>-2800000</v>
      </c>
      <c r="F290" s="257"/>
      <c r="G290" s="487"/>
    </row>
    <row r="291" spans="1:7">
      <c r="A291" s="340">
        <v>43375</v>
      </c>
      <c r="B291" s="487" t="str">
        <f>Aaron!$AE$2</f>
        <v>Pismo Beach</v>
      </c>
      <c r="C291" s="487" t="s">
        <v>2422</v>
      </c>
      <c r="D291" s="111" t="s">
        <v>2478</v>
      </c>
      <c r="E291" s="341">
        <v>-3050000</v>
      </c>
      <c r="F291" s="257"/>
      <c r="G291" s="487"/>
    </row>
    <row r="292" spans="1:7">
      <c r="A292" s="340">
        <v>43375</v>
      </c>
      <c r="B292" s="487" t="str">
        <f>Aaron!$AE$2</f>
        <v>Pismo Beach</v>
      </c>
      <c r="C292" s="487" t="s">
        <v>2473</v>
      </c>
      <c r="D292" s="111" t="s">
        <v>2478</v>
      </c>
      <c r="E292" s="341">
        <v>-1103000</v>
      </c>
      <c r="F292" s="257"/>
      <c r="G292" s="487"/>
    </row>
    <row r="293" spans="1:7">
      <c r="A293" s="340">
        <v>43375</v>
      </c>
      <c r="B293" s="487" t="str">
        <f>Aaron!$AE$2</f>
        <v>Pismo Beach</v>
      </c>
      <c r="C293" s="487" t="s">
        <v>2475</v>
      </c>
      <c r="D293" s="111" t="s">
        <v>2478</v>
      </c>
      <c r="E293" s="341">
        <v>-525000</v>
      </c>
      <c r="F293" s="257"/>
      <c r="G293" s="487"/>
    </row>
    <row r="294" spans="1:7">
      <c r="A294" s="340">
        <v>43375</v>
      </c>
      <c r="B294" s="487" t="str">
        <f>Aaron!$AE$2</f>
        <v>Pismo Beach</v>
      </c>
      <c r="C294" s="487" t="s">
        <v>2282</v>
      </c>
      <c r="D294" s="111" t="s">
        <v>2478</v>
      </c>
      <c r="E294" s="341">
        <v>-1995001</v>
      </c>
      <c r="F294" s="257"/>
      <c r="G294" s="487"/>
    </row>
    <row r="295" spans="1:7">
      <c r="A295" s="340">
        <v>43375</v>
      </c>
      <c r="B295" s="487" t="str">
        <f>Aaron!$AE$2</f>
        <v>Pismo Beach</v>
      </c>
      <c r="C295" s="487" t="s">
        <v>2298</v>
      </c>
      <c r="D295" s="111" t="s">
        <v>2478</v>
      </c>
      <c r="E295" s="341">
        <v>-2815346</v>
      </c>
      <c r="F295" s="257"/>
      <c r="G295" s="487"/>
    </row>
    <row r="296" spans="1:7">
      <c r="A296" s="340">
        <v>43375</v>
      </c>
      <c r="B296" s="487" t="str">
        <f>Aaron!$AE$2</f>
        <v>Pismo Beach</v>
      </c>
      <c r="C296" s="487" t="s">
        <v>2315</v>
      </c>
      <c r="D296" s="111" t="s">
        <v>2478</v>
      </c>
      <c r="E296" s="341">
        <v>-1102500</v>
      </c>
      <c r="F296" s="257"/>
      <c r="G296" s="487"/>
    </row>
    <row r="297" spans="1:7">
      <c r="A297" s="340">
        <v>43375</v>
      </c>
      <c r="B297" s="487" t="str">
        <f>Aaron!$AE$2</f>
        <v>Pismo Beach</v>
      </c>
      <c r="C297" s="487" t="s">
        <v>2401</v>
      </c>
      <c r="D297" s="111" t="s">
        <v>2478</v>
      </c>
      <c r="E297" s="341">
        <v>-2178434</v>
      </c>
      <c r="F297" s="257"/>
      <c r="G297" s="487"/>
    </row>
    <row r="298" spans="1:7">
      <c r="A298" s="340">
        <v>43375</v>
      </c>
      <c r="B298" s="102" t="str">
        <f>Ruth!$A$2</f>
        <v>Plum Island</v>
      </c>
      <c r="C298" s="487" t="s">
        <v>2247</v>
      </c>
      <c r="D298" s="111" t="s">
        <v>2478</v>
      </c>
      <c r="E298" s="341">
        <v>-405000</v>
      </c>
      <c r="F298" s="257"/>
      <c r="G298" s="487"/>
    </row>
    <row r="299" spans="1:7">
      <c r="A299" s="340">
        <v>43375</v>
      </c>
      <c r="B299" s="102" t="str">
        <f>Ruth!$A$2</f>
        <v>Plum Island</v>
      </c>
      <c r="C299" s="487" t="s">
        <v>2262</v>
      </c>
      <c r="D299" s="111" t="s">
        <v>2478</v>
      </c>
      <c r="E299" s="341">
        <v>-2800000</v>
      </c>
      <c r="F299" s="257"/>
      <c r="G299" s="487"/>
    </row>
    <row r="300" spans="1:7">
      <c r="A300" s="340">
        <v>43375</v>
      </c>
      <c r="B300" s="102" t="str">
        <f>Ruth!$A$2</f>
        <v>Plum Island</v>
      </c>
      <c r="C300" s="487" t="s">
        <v>2280</v>
      </c>
      <c r="D300" s="111" t="s">
        <v>2478</v>
      </c>
      <c r="E300" s="341">
        <v>-2800000</v>
      </c>
      <c r="F300" s="257"/>
      <c r="G300" s="487"/>
    </row>
    <row r="301" spans="1:7">
      <c r="A301" s="340">
        <v>43375</v>
      </c>
      <c r="B301" s="102" t="str">
        <f>Ruth!$A$2</f>
        <v>Plum Island</v>
      </c>
      <c r="C301" s="487" t="s">
        <v>2338</v>
      </c>
      <c r="D301" s="111" t="s">
        <v>2478</v>
      </c>
      <c r="E301" s="341">
        <v>-2800000</v>
      </c>
      <c r="F301" s="257"/>
      <c r="G301" s="487"/>
    </row>
    <row r="302" spans="1:7">
      <c r="A302" s="340">
        <v>43375</v>
      </c>
      <c r="B302" s="102" t="str">
        <f>Ruth!$A$2</f>
        <v>Plum Island</v>
      </c>
      <c r="C302" s="487" t="s">
        <v>2344</v>
      </c>
      <c r="D302" s="111" t="s">
        <v>2478</v>
      </c>
      <c r="E302" s="341">
        <v>-1475000</v>
      </c>
      <c r="F302" s="257"/>
      <c r="G302" s="487"/>
    </row>
    <row r="303" spans="1:7">
      <c r="A303" s="340">
        <v>43375</v>
      </c>
      <c r="B303" s="102" t="str">
        <f>Ruth!$A$2</f>
        <v>Plum Island</v>
      </c>
      <c r="C303" s="487" t="s">
        <v>2397</v>
      </c>
      <c r="D303" s="111" t="s">
        <v>2478</v>
      </c>
      <c r="E303" s="341">
        <v>-325000</v>
      </c>
      <c r="F303" s="257"/>
      <c r="G303" s="487"/>
    </row>
    <row r="304" spans="1:7">
      <c r="A304" s="340">
        <v>43375</v>
      </c>
      <c r="B304" s="102" t="str">
        <f>Ruth!$A$2</f>
        <v>Plum Island</v>
      </c>
      <c r="C304" s="487" t="s">
        <v>2412</v>
      </c>
      <c r="D304" s="111" t="s">
        <v>2478</v>
      </c>
      <c r="E304" s="341">
        <v>-4000000</v>
      </c>
      <c r="F304" s="257"/>
      <c r="G304" s="487"/>
    </row>
    <row r="305" spans="1:7">
      <c r="A305" s="340">
        <v>43375</v>
      </c>
      <c r="B305" s="102" t="str">
        <f>Ruth!$A$2</f>
        <v>Plum Island</v>
      </c>
      <c r="C305" s="487" t="s">
        <v>2415</v>
      </c>
      <c r="D305" s="111" t="s">
        <v>2478</v>
      </c>
      <c r="E305" s="341">
        <v>-4000000</v>
      </c>
      <c r="F305" s="257"/>
      <c r="G305" s="487"/>
    </row>
    <row r="306" spans="1:7">
      <c r="A306" s="340">
        <v>43375</v>
      </c>
      <c r="B306" s="102" t="str">
        <f>Ruth!$A$2</f>
        <v>Plum Island</v>
      </c>
      <c r="C306" s="487" t="s">
        <v>2421</v>
      </c>
      <c r="D306" s="111" t="s">
        <v>2478</v>
      </c>
      <c r="E306" s="341">
        <v>-595000</v>
      </c>
      <c r="F306" s="257"/>
      <c r="G306" s="487"/>
    </row>
    <row r="307" spans="1:7">
      <c r="A307" s="340">
        <v>43375</v>
      </c>
      <c r="B307" s="102" t="str">
        <f>Ruth!$A$2</f>
        <v>Plum Island</v>
      </c>
      <c r="C307" s="487" t="s">
        <v>2467</v>
      </c>
      <c r="D307" s="111" t="s">
        <v>2478</v>
      </c>
      <c r="E307" s="341">
        <v>-1875000</v>
      </c>
      <c r="F307" s="257"/>
      <c r="G307" s="487"/>
    </row>
    <row r="308" spans="1:7">
      <c r="A308" s="340">
        <v>43375</v>
      </c>
      <c r="B308" s="102" t="str">
        <f>Ruth!$A$2</f>
        <v>Plum Island</v>
      </c>
      <c r="C308" s="487" t="s">
        <v>2468</v>
      </c>
      <c r="D308" s="111" t="s">
        <v>2478</v>
      </c>
      <c r="E308" s="341">
        <v>-2800000</v>
      </c>
      <c r="F308" s="257"/>
      <c r="G308" s="487"/>
    </row>
    <row r="309" spans="1:7">
      <c r="A309" s="340">
        <v>43375</v>
      </c>
      <c r="B309" s="102" t="str">
        <f>Ruth!$A$2</f>
        <v>Plum Island</v>
      </c>
      <c r="C309" s="487" t="s">
        <v>2289</v>
      </c>
      <c r="D309" s="111" t="s">
        <v>2478</v>
      </c>
      <c r="E309" s="341">
        <v>-1875000</v>
      </c>
      <c r="F309" s="257"/>
      <c r="G309" s="487"/>
    </row>
    <row r="310" spans="1:7">
      <c r="A310" s="340">
        <v>43375</v>
      </c>
      <c r="B310" s="102" t="str">
        <f>Mays!$S$2</f>
        <v>Thunder Bay</v>
      </c>
      <c r="C310" s="487" t="s">
        <v>2246</v>
      </c>
      <c r="D310" s="111" t="s">
        <v>2478</v>
      </c>
      <c r="E310" s="341">
        <v>-1600000</v>
      </c>
      <c r="F310" s="257"/>
      <c r="G310" s="487"/>
    </row>
    <row r="311" spans="1:7">
      <c r="A311" s="340">
        <v>43375</v>
      </c>
      <c r="B311" s="487" t="str">
        <f>Mays!$S$2</f>
        <v>Thunder Bay</v>
      </c>
      <c r="C311" s="487" t="s">
        <v>2305</v>
      </c>
      <c r="D311" s="111" t="s">
        <v>2478</v>
      </c>
      <c r="E311" s="341">
        <v>-438000</v>
      </c>
      <c r="F311" s="257"/>
      <c r="G311" s="487"/>
    </row>
    <row r="312" spans="1:7">
      <c r="A312" s="340">
        <v>43375</v>
      </c>
      <c r="B312" s="102" t="str">
        <f>Mays!$S$2</f>
        <v>Thunder Bay</v>
      </c>
      <c r="C312" s="487" t="s">
        <v>2381</v>
      </c>
      <c r="D312" s="111" t="s">
        <v>2478</v>
      </c>
      <c r="E312" s="341">
        <v>-2400000</v>
      </c>
      <c r="F312" s="257"/>
      <c r="G312" s="487"/>
    </row>
    <row r="313" spans="1:7">
      <c r="A313" s="340">
        <v>43375</v>
      </c>
      <c r="B313" s="487" t="str">
        <f>Mays!$S$2</f>
        <v>Thunder Bay</v>
      </c>
      <c r="C313" s="487" t="s">
        <v>2388</v>
      </c>
      <c r="D313" s="111" t="s">
        <v>2478</v>
      </c>
      <c r="E313" s="341">
        <v>-333333</v>
      </c>
      <c r="F313" s="257"/>
      <c r="G313" s="487"/>
    </row>
    <row r="314" spans="1:7">
      <c r="A314" s="340">
        <v>43375</v>
      </c>
      <c r="B314" s="102" t="str">
        <f>Mays!$S$2</f>
        <v>Thunder Bay</v>
      </c>
      <c r="C314" s="487" t="s">
        <v>2414</v>
      </c>
      <c r="D314" s="111" t="s">
        <v>2478</v>
      </c>
      <c r="E314" s="341">
        <v>-4725000</v>
      </c>
      <c r="F314" s="257"/>
      <c r="G314" s="487"/>
    </row>
    <row r="315" spans="1:7">
      <c r="A315" s="340">
        <v>43375</v>
      </c>
      <c r="B315" s="487" t="str">
        <f>Mays!$S$2</f>
        <v>Thunder Bay</v>
      </c>
      <c r="C315" s="487" t="s">
        <v>2447</v>
      </c>
      <c r="D315" s="111" t="s">
        <v>2478</v>
      </c>
      <c r="E315" s="341">
        <v>-3675000</v>
      </c>
      <c r="F315" s="257"/>
      <c r="G315" s="487"/>
    </row>
    <row r="316" spans="1:7">
      <c r="A316" s="340">
        <v>43375</v>
      </c>
      <c r="B316" s="102" t="str">
        <f>Mays!$S$2</f>
        <v>Thunder Bay</v>
      </c>
      <c r="C316" s="487" t="s">
        <v>2460</v>
      </c>
      <c r="D316" s="111" t="s">
        <v>2478</v>
      </c>
      <c r="E316" s="341">
        <v>-6550000</v>
      </c>
      <c r="F316" s="257"/>
      <c r="G316" s="487"/>
    </row>
    <row r="317" spans="1:7">
      <c r="A317" s="340">
        <v>43375</v>
      </c>
      <c r="B317" s="487" t="str">
        <f>Mays!$S$2</f>
        <v>Thunder Bay</v>
      </c>
      <c r="C317" s="487" t="s">
        <v>2265</v>
      </c>
      <c r="D317" s="111" t="s">
        <v>2478</v>
      </c>
      <c r="E317" s="341">
        <v>-3333333</v>
      </c>
      <c r="F317" s="257"/>
      <c r="G317" s="487"/>
    </row>
    <row r="318" spans="1:7">
      <c r="A318" s="340">
        <v>43375</v>
      </c>
      <c r="B318" s="102" t="str">
        <f>Mays!$S$2</f>
        <v>Thunder Bay</v>
      </c>
      <c r="C318" s="487" t="s">
        <v>2281</v>
      </c>
      <c r="D318" s="111" t="s">
        <v>2478</v>
      </c>
      <c r="E318" s="341">
        <v>-1291500</v>
      </c>
      <c r="F318" s="257"/>
      <c r="G318" s="487"/>
    </row>
    <row r="319" spans="1:7">
      <c r="A319" s="340">
        <v>43375</v>
      </c>
      <c r="B319" s="487" t="str">
        <f>Mays!$S$2</f>
        <v>Thunder Bay</v>
      </c>
      <c r="C319" s="487" t="s">
        <v>2312</v>
      </c>
      <c r="D319" s="111" t="s">
        <v>2478</v>
      </c>
      <c r="E319" s="341">
        <v>-333333</v>
      </c>
      <c r="F319" s="257"/>
      <c r="G319" s="487"/>
    </row>
    <row r="320" spans="1:7">
      <c r="A320" s="340">
        <v>43375</v>
      </c>
      <c r="B320" s="102" t="str">
        <f>Mays!$S$2</f>
        <v>Thunder Bay</v>
      </c>
      <c r="C320" s="487" t="s">
        <v>2343</v>
      </c>
      <c r="D320" s="111" t="s">
        <v>2478</v>
      </c>
      <c r="E320" s="341">
        <v>-660394</v>
      </c>
      <c r="F320" s="257"/>
      <c r="G320" s="487"/>
    </row>
    <row r="321" spans="1:7">
      <c r="A321" s="340">
        <v>43375</v>
      </c>
      <c r="B321" s="487" t="str">
        <f>Aaron!$M$2</f>
        <v>Virginia</v>
      </c>
      <c r="C321" s="487" t="s">
        <v>2278</v>
      </c>
      <c r="D321" s="111" t="s">
        <v>2478</v>
      </c>
      <c r="E321" s="341">
        <v>-2800000</v>
      </c>
      <c r="F321" s="257"/>
      <c r="G321" s="487"/>
    </row>
    <row r="322" spans="1:7">
      <c r="A322" s="340">
        <v>43375</v>
      </c>
      <c r="B322" s="487" t="str">
        <f>Aaron!$M$2</f>
        <v>Virginia</v>
      </c>
      <c r="C322" s="487" t="s">
        <v>2327</v>
      </c>
      <c r="D322" s="111" t="s">
        <v>2478</v>
      </c>
      <c r="E322" s="341">
        <v>-3815140</v>
      </c>
      <c r="F322" s="257"/>
      <c r="G322" s="487"/>
    </row>
    <row r="323" spans="1:7">
      <c r="A323" s="340">
        <v>43375</v>
      </c>
      <c r="B323" s="487" t="str">
        <f>Aaron!$M$2</f>
        <v>Virginia</v>
      </c>
      <c r="C323" s="487" t="s">
        <v>2433</v>
      </c>
      <c r="D323" s="111" t="s">
        <v>2478</v>
      </c>
      <c r="E323" s="341">
        <v>-7497000</v>
      </c>
      <c r="F323" s="257"/>
      <c r="G323" s="487"/>
    </row>
    <row r="324" spans="1:7">
      <c r="A324" s="340">
        <v>43375</v>
      </c>
      <c r="B324" s="102" t="str">
        <f>Cobb!$S$2</f>
        <v>Waikiki</v>
      </c>
      <c r="C324" s="487" t="s">
        <v>2270</v>
      </c>
      <c r="D324" s="111" t="s">
        <v>2478</v>
      </c>
      <c r="E324" s="341">
        <v>-2800000</v>
      </c>
      <c r="F324" s="257"/>
      <c r="G324" s="487"/>
    </row>
    <row r="325" spans="1:7">
      <c r="A325" s="340">
        <v>43375</v>
      </c>
      <c r="B325" s="487" t="str">
        <f>Cobb!$S$2</f>
        <v>Waikiki</v>
      </c>
      <c r="C325" s="487" t="s">
        <v>2306</v>
      </c>
      <c r="D325" s="111" t="s">
        <v>2478</v>
      </c>
      <c r="E325" s="341">
        <v>-2800000</v>
      </c>
      <c r="F325" s="257"/>
      <c r="G325" s="487"/>
    </row>
    <row r="326" spans="1:7">
      <c r="A326" s="340">
        <v>43375</v>
      </c>
      <c r="B326" s="102" t="str">
        <f>Cobb!$S$2</f>
        <v>Waikiki</v>
      </c>
      <c r="C326" s="487" t="s">
        <v>2326</v>
      </c>
      <c r="D326" s="111" t="s">
        <v>2478</v>
      </c>
      <c r="E326" s="341">
        <v>-2800000</v>
      </c>
      <c r="F326" s="257"/>
      <c r="G326" s="487"/>
    </row>
    <row r="327" spans="1:7">
      <c r="A327" s="488">
        <v>43375</v>
      </c>
      <c r="B327" s="428" t="str">
        <f>Ruth!$Y$2</f>
        <v xml:space="preserve">New Jersey </v>
      </c>
      <c r="C327" s="339" t="s">
        <v>2340</v>
      </c>
      <c r="D327" s="375" t="s">
        <v>2478</v>
      </c>
      <c r="E327" s="341">
        <v>-825000</v>
      </c>
      <c r="F327" s="491" t="s">
        <v>3635</v>
      </c>
      <c r="G327" s="487"/>
    </row>
    <row r="328" spans="1:7">
      <c r="A328" s="488">
        <v>43375</v>
      </c>
      <c r="B328" s="428" t="str">
        <f>Ruth!$Y$2</f>
        <v xml:space="preserve">New Jersey </v>
      </c>
      <c r="C328" s="339" t="s">
        <v>2432</v>
      </c>
      <c r="D328" s="375" t="s">
        <v>2478</v>
      </c>
      <c r="E328" s="341">
        <v>-250000</v>
      </c>
      <c r="F328" s="491" t="s">
        <v>3635</v>
      </c>
      <c r="G328" s="487"/>
    </row>
    <row r="329" spans="1:7">
      <c r="A329" s="340">
        <v>43375</v>
      </c>
      <c r="B329" s="487" t="str">
        <f>Cobb!$S$2</f>
        <v>Waikiki</v>
      </c>
      <c r="C329" s="487" t="s">
        <v>2434</v>
      </c>
      <c r="D329" s="111" t="s">
        <v>2478</v>
      </c>
      <c r="E329" s="341">
        <v>-2800000</v>
      </c>
      <c r="F329" s="257"/>
      <c r="G329" s="487"/>
    </row>
    <row r="330" spans="1:7">
      <c r="A330" s="340">
        <v>43375</v>
      </c>
      <c r="B330" s="487" t="str">
        <f>Aaron!$S$2</f>
        <v>Washington</v>
      </c>
      <c r="C330" s="487" t="s">
        <v>2320</v>
      </c>
      <c r="D330" s="111" t="s">
        <v>2478</v>
      </c>
      <c r="E330" s="341">
        <v>-1472214</v>
      </c>
      <c r="F330" s="257"/>
      <c r="G330" s="487"/>
    </row>
    <row r="331" spans="1:7">
      <c r="A331" s="340">
        <v>43375</v>
      </c>
      <c r="B331" s="487" t="str">
        <f>Aaron!$S$2</f>
        <v>Washington</v>
      </c>
      <c r="C331" s="487" t="s">
        <v>2324</v>
      </c>
      <c r="D331" s="111" t="s">
        <v>2478</v>
      </c>
      <c r="E331" s="341">
        <v>-2800000</v>
      </c>
      <c r="F331" s="257"/>
      <c r="G331" s="487"/>
    </row>
    <row r="332" spans="1:7">
      <c r="A332" s="340">
        <v>43375</v>
      </c>
      <c r="B332" s="487" t="str">
        <f>Aaron!$S$2</f>
        <v>Washington</v>
      </c>
      <c r="C332" s="487" t="s">
        <v>2333</v>
      </c>
      <c r="D332" s="111" t="s">
        <v>2478</v>
      </c>
      <c r="E332" s="341">
        <v>-334000</v>
      </c>
      <c r="F332" s="257"/>
      <c r="G332" s="487"/>
    </row>
    <row r="333" spans="1:7">
      <c r="A333" s="340">
        <v>43375</v>
      </c>
      <c r="B333" s="487" t="str">
        <f>Aaron!$S$2</f>
        <v>Washington</v>
      </c>
      <c r="C333" s="487" t="s">
        <v>2358</v>
      </c>
      <c r="D333" s="111" t="s">
        <v>2478</v>
      </c>
      <c r="E333" s="341">
        <v>-525000</v>
      </c>
      <c r="F333" s="257"/>
      <c r="G333" s="487"/>
    </row>
    <row r="334" spans="1:7">
      <c r="A334" s="340">
        <v>43375</v>
      </c>
      <c r="B334" s="487" t="str">
        <f>Aaron!$S$2</f>
        <v>Washington</v>
      </c>
      <c r="C334" s="487" t="s">
        <v>2361</v>
      </c>
      <c r="D334" s="111" t="s">
        <v>2478</v>
      </c>
      <c r="E334" s="341">
        <v>-8500000</v>
      </c>
      <c r="F334" s="257"/>
      <c r="G334" s="487"/>
    </row>
    <row r="335" spans="1:7">
      <c r="A335" s="340">
        <v>43375</v>
      </c>
      <c r="B335" s="487" t="str">
        <f>Aaron!$S$2</f>
        <v>Washington</v>
      </c>
      <c r="C335" s="487" t="s">
        <v>2402</v>
      </c>
      <c r="D335" s="111" t="s">
        <v>2478</v>
      </c>
      <c r="E335" s="341">
        <v>-2178750</v>
      </c>
      <c r="F335" s="257"/>
      <c r="G335" s="487"/>
    </row>
    <row r="336" spans="1:7">
      <c r="A336" s="340">
        <v>43375</v>
      </c>
      <c r="B336" s="487" t="str">
        <f>Aaron!$S$2</f>
        <v>Washington</v>
      </c>
      <c r="C336" s="487" t="s">
        <v>2442</v>
      </c>
      <c r="D336" s="111" t="s">
        <v>2478</v>
      </c>
      <c r="E336" s="341">
        <v>-1050000</v>
      </c>
      <c r="F336" s="257"/>
      <c r="G336" s="487"/>
    </row>
    <row r="337" spans="1:7">
      <c r="A337" s="340">
        <v>43375</v>
      </c>
      <c r="B337" s="102" t="str">
        <f>Mays!$AE$2</f>
        <v>West Oakland</v>
      </c>
      <c r="C337" s="487" t="s">
        <v>2292</v>
      </c>
      <c r="D337" s="111" t="s">
        <v>2478</v>
      </c>
      <c r="E337" s="341">
        <v>-2800000</v>
      </c>
      <c r="F337" s="257"/>
      <c r="G337" s="487"/>
    </row>
    <row r="338" spans="1:7">
      <c r="A338" s="340">
        <v>43375</v>
      </c>
      <c r="B338" s="102" t="str">
        <f>Mays!$AE$2</f>
        <v>West Oakland</v>
      </c>
      <c r="C338" s="487" t="s">
        <v>2295</v>
      </c>
      <c r="D338" s="111" t="s">
        <v>2478</v>
      </c>
      <c r="E338" s="341">
        <v>-2200000</v>
      </c>
      <c r="F338" s="257"/>
      <c r="G338" s="487"/>
    </row>
    <row r="339" spans="1:7">
      <c r="A339" s="488">
        <v>43375</v>
      </c>
      <c r="B339" s="325" t="str">
        <f>Aaron!$Y$2</f>
        <v>Columbus</v>
      </c>
      <c r="C339" s="339" t="s">
        <v>2357</v>
      </c>
      <c r="D339" s="375" t="s">
        <v>2478</v>
      </c>
      <c r="E339" s="341">
        <v>-2625000</v>
      </c>
      <c r="F339" s="257" t="s">
        <v>4216</v>
      </c>
      <c r="G339" s="487"/>
    </row>
    <row r="340" spans="1:7">
      <c r="A340" s="340">
        <v>43375</v>
      </c>
      <c r="B340" s="102" t="str">
        <f>Mays!$AE$2</f>
        <v>West Oakland</v>
      </c>
      <c r="C340" s="487" t="s">
        <v>2396</v>
      </c>
      <c r="D340" s="111" t="s">
        <v>2478</v>
      </c>
      <c r="E340" s="341">
        <v>-3719334</v>
      </c>
      <c r="F340" s="257"/>
      <c r="G340" s="487"/>
    </row>
    <row r="341" spans="1:7">
      <c r="A341" s="340">
        <v>43375</v>
      </c>
      <c r="B341" s="102" t="str">
        <f>Mays!$AE$2</f>
        <v>West Oakland</v>
      </c>
      <c r="C341" s="487" t="s">
        <v>2399</v>
      </c>
      <c r="D341" s="111" t="s">
        <v>2478</v>
      </c>
      <c r="E341" s="341">
        <v>-998000</v>
      </c>
      <c r="F341" s="257"/>
      <c r="G341" s="487"/>
    </row>
    <row r="342" spans="1:7">
      <c r="A342" s="340">
        <v>43375</v>
      </c>
      <c r="B342" s="102" t="str">
        <f>Mays!$AE$2</f>
        <v>West Oakland</v>
      </c>
      <c r="C342" s="487" t="s">
        <v>2406</v>
      </c>
      <c r="D342" s="111" t="s">
        <v>2478</v>
      </c>
      <c r="E342" s="341">
        <v>-5331000</v>
      </c>
      <c r="F342" s="257"/>
      <c r="G342" s="487"/>
    </row>
    <row r="343" spans="1:7">
      <c r="A343" s="340">
        <v>43375</v>
      </c>
      <c r="B343" s="102" t="str">
        <f>Mays!$AE$2</f>
        <v>West Oakland</v>
      </c>
      <c r="C343" s="487" t="s">
        <v>2418</v>
      </c>
      <c r="D343" s="111" t="s">
        <v>2478</v>
      </c>
      <c r="E343" s="341">
        <v>-420000</v>
      </c>
      <c r="F343" s="257"/>
      <c r="G343" s="487"/>
    </row>
    <row r="344" spans="1:7">
      <c r="A344" s="340">
        <v>43375</v>
      </c>
      <c r="B344" s="102" t="str">
        <f>Mays!$AE$2</f>
        <v>West Oakland</v>
      </c>
      <c r="C344" s="487" t="s">
        <v>2439</v>
      </c>
      <c r="D344" s="111" t="s">
        <v>2478</v>
      </c>
      <c r="E344" s="341">
        <v>-578000</v>
      </c>
      <c r="F344" s="257"/>
      <c r="G344" s="487"/>
    </row>
    <row r="345" spans="1:7">
      <c r="A345" s="340">
        <v>43375</v>
      </c>
      <c r="B345" s="102" t="str">
        <f>Mays!$AE$2</f>
        <v>West Oakland</v>
      </c>
      <c r="C345" s="487" t="s">
        <v>2384</v>
      </c>
      <c r="D345" s="111" t="s">
        <v>2478</v>
      </c>
      <c r="E345" s="341">
        <v>-333333</v>
      </c>
      <c r="F345" s="257"/>
      <c r="G345" s="487"/>
    </row>
    <row r="346" spans="1:7">
      <c r="A346" s="340">
        <v>43375</v>
      </c>
      <c r="B346" s="102" t="str">
        <f>Mays!$AE$2</f>
        <v>West Oakland</v>
      </c>
      <c r="C346" s="487" t="s">
        <v>2465</v>
      </c>
      <c r="D346" s="111" t="s">
        <v>2478</v>
      </c>
      <c r="E346" s="341">
        <v>-3675000</v>
      </c>
      <c r="F346" s="257"/>
      <c r="G346" s="487"/>
    </row>
    <row r="347" spans="1:7">
      <c r="A347" s="340">
        <v>43375</v>
      </c>
      <c r="B347" s="102" t="str">
        <f>Ruth!$AE$2</f>
        <v>Williamsburg</v>
      </c>
      <c r="C347" s="487" t="s">
        <v>2308</v>
      </c>
      <c r="D347" s="111" t="s">
        <v>2478</v>
      </c>
      <c r="E347" s="341">
        <v>-1045000</v>
      </c>
      <c r="F347" s="257"/>
      <c r="G347" s="487"/>
    </row>
    <row r="348" spans="1:7">
      <c r="A348" s="340">
        <v>43375</v>
      </c>
      <c r="B348" s="102" t="str">
        <f>Ruth!$AE$2</f>
        <v>Williamsburg</v>
      </c>
      <c r="C348" s="487" t="s">
        <v>2345</v>
      </c>
      <c r="D348" s="111" t="s">
        <v>2478</v>
      </c>
      <c r="E348" s="341">
        <v>-440000</v>
      </c>
      <c r="F348" s="257"/>
      <c r="G348" s="487"/>
    </row>
    <row r="349" spans="1:7">
      <c r="A349" s="340">
        <v>43375</v>
      </c>
      <c r="B349" s="102" t="str">
        <f>Ruth!$AE$2</f>
        <v>Williamsburg</v>
      </c>
      <c r="C349" s="487" t="s">
        <v>2364</v>
      </c>
      <c r="D349" s="111" t="s">
        <v>2478</v>
      </c>
      <c r="E349" s="341">
        <v>-900000</v>
      </c>
      <c r="F349" s="257"/>
      <c r="G349" s="487"/>
    </row>
    <row r="350" spans="1:7">
      <c r="A350" s="340">
        <v>43375</v>
      </c>
      <c r="B350" s="102" t="str">
        <f>Ruth!$AE$2</f>
        <v>Williamsburg</v>
      </c>
      <c r="C350" s="487" t="s">
        <v>2380</v>
      </c>
      <c r="D350" s="111" t="s">
        <v>2478</v>
      </c>
      <c r="E350" s="341">
        <v>-2800000</v>
      </c>
      <c r="F350" s="257"/>
      <c r="G350" s="487"/>
    </row>
    <row r="351" spans="1:7">
      <c r="A351" s="340">
        <v>43375</v>
      </c>
      <c r="B351" s="102" t="str">
        <f>Ruth!$AE$2</f>
        <v>Williamsburg</v>
      </c>
      <c r="C351" s="487" t="s">
        <v>2437</v>
      </c>
      <c r="D351" s="111" t="s">
        <v>2478</v>
      </c>
      <c r="E351" s="341">
        <v>-772000</v>
      </c>
      <c r="F351" s="257"/>
      <c r="G351" s="487"/>
    </row>
    <row r="352" spans="1:7">
      <c r="A352" s="340">
        <v>43375</v>
      </c>
      <c r="B352" s="102" t="str">
        <f>Ruth!$AE$2</f>
        <v>Williamsburg</v>
      </c>
      <c r="C352" s="487" t="s">
        <v>2375</v>
      </c>
      <c r="D352" s="111" t="s">
        <v>2478</v>
      </c>
      <c r="E352" s="341">
        <v>-525000</v>
      </c>
      <c r="F352" s="257"/>
      <c r="G352" s="487"/>
    </row>
    <row r="353" spans="1:7">
      <c r="A353" s="340">
        <v>43375</v>
      </c>
      <c r="B353" s="102" t="str">
        <f>Ruth!$AE$2</f>
        <v>Williamsburg</v>
      </c>
      <c r="C353" s="487" t="s">
        <v>2383</v>
      </c>
      <c r="D353" s="111" t="s">
        <v>2478</v>
      </c>
      <c r="E353" s="341">
        <v>-425000</v>
      </c>
      <c r="F353" s="257"/>
      <c r="G353" s="487"/>
    </row>
    <row r="354" spans="1:7">
      <c r="A354" s="340">
        <v>43375</v>
      </c>
      <c r="B354" s="102" t="str">
        <f>Ruth!$AE$2</f>
        <v>Williamsburg</v>
      </c>
      <c r="C354" s="487" t="s">
        <v>2428</v>
      </c>
      <c r="D354" s="111" t="s">
        <v>2478</v>
      </c>
      <c r="E354" s="341">
        <v>-841266</v>
      </c>
      <c r="F354" s="257"/>
      <c r="G354" s="487"/>
    </row>
    <row r="355" spans="1:7">
      <c r="A355" s="340">
        <v>43375</v>
      </c>
      <c r="B355" s="102" t="str">
        <f>Ruth!$AE$2</f>
        <v>Williamsburg</v>
      </c>
      <c r="C355" s="487" t="s">
        <v>2436</v>
      </c>
      <c r="D355" s="111" t="s">
        <v>2478</v>
      </c>
      <c r="E355" s="341">
        <v>-675000</v>
      </c>
      <c r="F355" s="257"/>
      <c r="G355" s="487"/>
    </row>
    <row r="356" spans="1:7">
      <c r="A356" s="340">
        <v>43376</v>
      </c>
      <c r="B356" s="487" t="str">
        <f>Cobb!$G$2</f>
        <v>Alaska</v>
      </c>
      <c r="C356" s="487" t="s">
        <v>2530</v>
      </c>
      <c r="D356" s="112" t="s">
        <v>2478</v>
      </c>
      <c r="E356" s="341">
        <v>-300000</v>
      </c>
      <c r="F356" s="257"/>
      <c r="G356" s="487"/>
    </row>
    <row r="357" spans="1:7">
      <c r="A357" s="340">
        <v>43376</v>
      </c>
      <c r="B357" s="487" t="str">
        <f>Cobb!$G$2</f>
        <v>Alaska</v>
      </c>
      <c r="C357" s="487" t="s">
        <v>2531</v>
      </c>
      <c r="D357" s="112" t="s">
        <v>2478</v>
      </c>
      <c r="E357" s="341">
        <v>-100000</v>
      </c>
      <c r="F357" s="257"/>
      <c r="G357" s="487"/>
    </row>
    <row r="358" spans="1:7">
      <c r="A358" s="340">
        <v>43376</v>
      </c>
      <c r="B358" s="487" t="str">
        <f>Cobb!$G$2</f>
        <v>Alaska</v>
      </c>
      <c r="C358" s="487" t="s">
        <v>2532</v>
      </c>
      <c r="D358" s="111" t="s">
        <v>2478</v>
      </c>
      <c r="E358" s="341">
        <v>-300000</v>
      </c>
      <c r="F358" s="257"/>
      <c r="G358" s="487"/>
    </row>
    <row r="359" spans="1:7">
      <c r="A359" s="340">
        <v>43376</v>
      </c>
      <c r="B359" s="487" t="str">
        <f>Cobb!$G$2</f>
        <v>Alaska</v>
      </c>
      <c r="C359" s="487" t="s">
        <v>2533</v>
      </c>
      <c r="D359" s="111" t="s">
        <v>2478</v>
      </c>
      <c r="E359" s="341">
        <v>-200000</v>
      </c>
      <c r="F359" s="257"/>
      <c r="G359" s="487"/>
    </row>
    <row r="360" spans="1:7">
      <c r="A360" s="340">
        <v>43376</v>
      </c>
      <c r="B360" s="487" t="str">
        <f>Cobb!$G$2</f>
        <v>Alaska</v>
      </c>
      <c r="C360" s="487" t="s">
        <v>2522</v>
      </c>
      <c r="D360" s="112" t="s">
        <v>2478</v>
      </c>
      <c r="E360" s="341">
        <v>-400000</v>
      </c>
      <c r="F360" s="257"/>
      <c r="G360" s="487"/>
    </row>
    <row r="361" spans="1:7">
      <c r="A361" s="340">
        <v>43376</v>
      </c>
      <c r="B361" s="487" t="str">
        <f>Cobb!$G$2</f>
        <v>Alaska</v>
      </c>
      <c r="C361" s="487" t="s">
        <v>2523</v>
      </c>
      <c r="D361" s="111" t="s">
        <v>2478</v>
      </c>
      <c r="E361" s="341">
        <v>-300000</v>
      </c>
      <c r="F361" s="257"/>
      <c r="G361" s="487"/>
    </row>
    <row r="362" spans="1:7">
      <c r="A362" s="340">
        <v>43376</v>
      </c>
      <c r="B362" s="487" t="str">
        <f>Cobb!$G$2</f>
        <v>Alaska</v>
      </c>
      <c r="C362" s="487" t="s">
        <v>2524</v>
      </c>
      <c r="D362" s="112" t="s">
        <v>2478</v>
      </c>
      <c r="E362" s="341">
        <v>-100000</v>
      </c>
      <c r="F362" s="257"/>
      <c r="G362" s="487"/>
    </row>
    <row r="363" spans="1:7">
      <c r="A363" s="340">
        <v>43376</v>
      </c>
      <c r="B363" s="487" t="str">
        <f>Cobb!$G$2</f>
        <v>Alaska</v>
      </c>
      <c r="C363" s="487" t="s">
        <v>2534</v>
      </c>
      <c r="D363" s="111" t="s">
        <v>2478</v>
      </c>
      <c r="E363" s="341">
        <v>-200000</v>
      </c>
      <c r="F363" s="257"/>
      <c r="G363" s="487"/>
    </row>
    <row r="364" spans="1:7">
      <c r="A364" s="340">
        <v>43376</v>
      </c>
      <c r="B364" s="487" t="str">
        <f>Cobb!$G$2</f>
        <v>Alaska</v>
      </c>
      <c r="C364" s="487" t="s">
        <v>2525</v>
      </c>
      <c r="D364" s="112" t="s">
        <v>2478</v>
      </c>
      <c r="E364" s="341">
        <v>-300000</v>
      </c>
      <c r="F364" s="257"/>
      <c r="G364" s="487"/>
    </row>
    <row r="365" spans="1:7">
      <c r="A365" s="340">
        <v>43376</v>
      </c>
      <c r="B365" s="487" t="str">
        <f>Cobb!$G$2</f>
        <v>Alaska</v>
      </c>
      <c r="C365" s="487" t="s">
        <v>2535</v>
      </c>
      <c r="D365" s="112" t="s">
        <v>2478</v>
      </c>
      <c r="E365" s="341">
        <v>-400000</v>
      </c>
      <c r="F365" s="257"/>
      <c r="G365" s="487"/>
    </row>
    <row r="366" spans="1:7">
      <c r="A366" s="340">
        <v>43376</v>
      </c>
      <c r="B366" s="487" t="str">
        <f>Cobb!$G$2</f>
        <v>Alaska</v>
      </c>
      <c r="C366" s="487" t="s">
        <v>2536</v>
      </c>
      <c r="D366" s="111" t="s">
        <v>2478</v>
      </c>
      <c r="E366" s="341">
        <v>-300000</v>
      </c>
      <c r="F366" s="257"/>
      <c r="G366" s="487"/>
    </row>
    <row r="367" spans="1:7">
      <c r="A367" s="340">
        <v>43376</v>
      </c>
      <c r="B367" s="487" t="str">
        <f>Cobb!$G$2</f>
        <v>Alaska</v>
      </c>
      <c r="C367" s="487" t="s">
        <v>2527</v>
      </c>
      <c r="D367" s="112" t="s">
        <v>2478</v>
      </c>
      <c r="E367" s="341">
        <v>-400000</v>
      </c>
      <c r="F367" s="257"/>
      <c r="G367" s="487"/>
    </row>
    <row r="368" spans="1:7">
      <c r="A368" s="340">
        <v>43376</v>
      </c>
      <c r="B368" s="487" t="str">
        <f>Cobb!$G$2</f>
        <v>Alaska</v>
      </c>
      <c r="C368" s="487" t="s">
        <v>2528</v>
      </c>
      <c r="D368" s="111" t="s">
        <v>2478</v>
      </c>
      <c r="E368" s="341">
        <v>-300000</v>
      </c>
      <c r="F368" s="257"/>
      <c r="G368" s="487"/>
    </row>
    <row r="369" spans="1:7">
      <c r="A369" s="340">
        <v>43376</v>
      </c>
      <c r="B369" s="487" t="str">
        <f>Cobb!$G$2</f>
        <v>Alaska</v>
      </c>
      <c r="C369" s="487" t="s">
        <v>2529</v>
      </c>
      <c r="D369" s="112" t="s">
        <v>2478</v>
      </c>
      <c r="E369" s="341">
        <v>-400000</v>
      </c>
      <c r="F369" s="257"/>
      <c r="G369" s="487"/>
    </row>
    <row r="370" spans="1:7">
      <c r="A370" s="340">
        <v>43376</v>
      </c>
      <c r="B370" s="487" t="str">
        <f>Cobb!$G$2</f>
        <v>Alaska</v>
      </c>
      <c r="C370" s="487" t="s">
        <v>2537</v>
      </c>
      <c r="D370" s="111" t="s">
        <v>2478</v>
      </c>
      <c r="E370" s="341">
        <v>-300000</v>
      </c>
      <c r="F370" s="257"/>
      <c r="G370" s="487"/>
    </row>
    <row r="371" spans="1:7">
      <c r="A371" s="340">
        <v>43376</v>
      </c>
      <c r="B371" s="487" t="str">
        <f>Mays!$A$2</f>
        <v>Aspen</v>
      </c>
      <c r="C371" s="487" t="s">
        <v>2937</v>
      </c>
      <c r="D371" s="111" t="s">
        <v>2478</v>
      </c>
      <c r="E371" s="341">
        <v>-100000</v>
      </c>
      <c r="F371" s="257"/>
      <c r="G371" s="487"/>
    </row>
    <row r="372" spans="1:7">
      <c r="A372" s="340">
        <v>43376</v>
      </c>
      <c r="B372" s="487" t="str">
        <f>Mays!$A$2</f>
        <v>Aspen</v>
      </c>
      <c r="C372" s="487" t="s">
        <v>2938</v>
      </c>
      <c r="D372" s="111" t="s">
        <v>2478</v>
      </c>
      <c r="E372" s="341">
        <v>-200000</v>
      </c>
      <c r="F372" s="257"/>
      <c r="G372" s="487"/>
    </row>
    <row r="373" spans="1:7">
      <c r="A373" s="340">
        <v>43376</v>
      </c>
      <c r="B373" s="487" t="str">
        <f>Mays!$A$2</f>
        <v>Aspen</v>
      </c>
      <c r="C373" s="487" t="s">
        <v>2946</v>
      </c>
      <c r="D373" s="112" t="s">
        <v>2478</v>
      </c>
      <c r="E373" s="341">
        <v>-200000</v>
      </c>
      <c r="F373" s="257"/>
      <c r="G373" s="487"/>
    </row>
    <row r="374" spans="1:7">
      <c r="A374" s="340">
        <v>43376</v>
      </c>
      <c r="B374" s="487" t="str">
        <f>Mays!$A$2</f>
        <v>Aspen</v>
      </c>
      <c r="C374" s="487" t="s">
        <v>2947</v>
      </c>
      <c r="D374" s="111" t="s">
        <v>2478</v>
      </c>
      <c r="E374" s="341">
        <v>-200000</v>
      </c>
      <c r="F374" s="257"/>
      <c r="G374" s="487"/>
    </row>
    <row r="375" spans="1:7">
      <c r="A375" s="340">
        <v>43376</v>
      </c>
      <c r="B375" s="487" t="str">
        <f>Mays!$A$2</f>
        <v>Aspen</v>
      </c>
      <c r="C375" s="487" t="s">
        <v>2948</v>
      </c>
      <c r="D375" s="112" t="s">
        <v>2478</v>
      </c>
      <c r="E375" s="341">
        <v>-300000</v>
      </c>
      <c r="F375" s="257"/>
      <c r="G375" s="487"/>
    </row>
    <row r="376" spans="1:7">
      <c r="A376" s="340">
        <v>43376</v>
      </c>
      <c r="B376" s="487" t="str">
        <f>Mays!$A$2</f>
        <v>Aspen</v>
      </c>
      <c r="C376" s="487" t="s">
        <v>2940</v>
      </c>
      <c r="D376" s="112" t="s">
        <v>2478</v>
      </c>
      <c r="E376" s="341">
        <v>-200000</v>
      </c>
      <c r="F376" s="257"/>
      <c r="G376" s="487"/>
    </row>
    <row r="377" spans="1:7">
      <c r="A377" s="340">
        <v>43376</v>
      </c>
      <c r="B377" s="487" t="str">
        <f>Mays!$A$2</f>
        <v>Aspen</v>
      </c>
      <c r="C377" s="487" t="s">
        <v>2941</v>
      </c>
      <c r="D377" s="111" t="s">
        <v>2478</v>
      </c>
      <c r="E377" s="341">
        <v>-300000</v>
      </c>
      <c r="F377" s="257"/>
      <c r="G377" s="487"/>
    </row>
    <row r="378" spans="1:7">
      <c r="A378" s="340">
        <v>43376</v>
      </c>
      <c r="B378" s="487" t="str">
        <f>Mays!$A$2</f>
        <v>Aspen</v>
      </c>
      <c r="C378" s="487" t="s">
        <v>2942</v>
      </c>
      <c r="D378" s="111" t="s">
        <v>2478</v>
      </c>
      <c r="E378" s="341">
        <v>-400000</v>
      </c>
      <c r="F378" s="257"/>
      <c r="G378" s="487"/>
    </row>
    <row r="379" spans="1:7">
      <c r="A379" s="340">
        <v>43376</v>
      </c>
      <c r="B379" s="487" t="str">
        <f>Mays!$A$2</f>
        <v>Aspen</v>
      </c>
      <c r="C379" s="487" t="s">
        <v>2943</v>
      </c>
      <c r="D379" s="112" t="s">
        <v>2478</v>
      </c>
      <c r="E379" s="341">
        <v>-300000</v>
      </c>
      <c r="F379" s="257"/>
      <c r="G379" s="487"/>
    </row>
    <row r="380" spans="1:7">
      <c r="A380" s="340">
        <v>43376</v>
      </c>
      <c r="B380" s="487" t="str">
        <f>Mays!$A$2</f>
        <v>Aspen</v>
      </c>
      <c r="C380" s="487" t="s">
        <v>2945</v>
      </c>
      <c r="D380" s="111" t="s">
        <v>2478</v>
      </c>
      <c r="E380" s="341">
        <v>-200000</v>
      </c>
      <c r="F380" s="257"/>
      <c r="G380" s="487"/>
    </row>
    <row r="381" spans="1:7">
      <c r="A381" s="340">
        <v>43376</v>
      </c>
      <c r="B381" s="487" t="str">
        <f>Mays!$A$2</f>
        <v>Aspen</v>
      </c>
      <c r="C381" s="487" t="s">
        <v>2951</v>
      </c>
      <c r="D381" s="111" t="s">
        <v>2478</v>
      </c>
      <c r="E381" s="341">
        <v>-100000</v>
      </c>
      <c r="F381" s="257"/>
      <c r="G381" s="487"/>
    </row>
    <row r="382" spans="1:7">
      <c r="A382" s="340">
        <v>43376</v>
      </c>
      <c r="B382" s="487" t="str">
        <f>Cobb!$AE$2</f>
        <v>Chicago</v>
      </c>
      <c r="C382" s="487" t="s">
        <v>2635</v>
      </c>
      <c r="D382" s="112" t="s">
        <v>2478</v>
      </c>
      <c r="E382" s="341">
        <v>-200000</v>
      </c>
      <c r="F382" s="257"/>
      <c r="G382" s="487"/>
    </row>
    <row r="383" spans="1:7">
      <c r="A383" s="340">
        <v>43376</v>
      </c>
      <c r="B383" s="487" t="str">
        <f>Cobb!$AE$2</f>
        <v>Chicago</v>
      </c>
      <c r="C383" s="487" t="s">
        <v>2630</v>
      </c>
      <c r="D383" s="111" t="s">
        <v>2478</v>
      </c>
      <c r="E383" s="341">
        <v>-200000</v>
      </c>
      <c r="F383" s="257"/>
      <c r="G383" s="487"/>
    </row>
    <row r="384" spans="1:7">
      <c r="A384" s="340">
        <v>43376</v>
      </c>
      <c r="B384" s="487" t="str">
        <f>Cobb!$AE$2</f>
        <v>Chicago</v>
      </c>
      <c r="C384" s="487" t="s">
        <v>2631</v>
      </c>
      <c r="D384" s="112" t="s">
        <v>2478</v>
      </c>
      <c r="E384" s="341">
        <v>-200000</v>
      </c>
      <c r="F384" s="257"/>
      <c r="G384" s="487"/>
    </row>
    <row r="385" spans="1:7">
      <c r="A385" s="340">
        <v>43376</v>
      </c>
      <c r="B385" s="487" t="str">
        <f>Cobb!$AE$2</f>
        <v>Chicago</v>
      </c>
      <c r="C385" s="487" t="s">
        <v>2632</v>
      </c>
      <c r="D385" s="111" t="s">
        <v>2478</v>
      </c>
      <c r="E385" s="341">
        <v>-400000</v>
      </c>
      <c r="F385" s="257"/>
      <c r="G385" s="487"/>
    </row>
    <row r="386" spans="1:7">
      <c r="A386" s="340">
        <v>43376</v>
      </c>
      <c r="B386" s="487" t="str">
        <f>Cobb!$AE$2</f>
        <v>Chicago</v>
      </c>
      <c r="C386" s="487" t="s">
        <v>2633</v>
      </c>
      <c r="D386" s="112" t="s">
        <v>2478</v>
      </c>
      <c r="E386" s="341">
        <v>-300000</v>
      </c>
      <c r="F386" s="257"/>
      <c r="G386" s="487"/>
    </row>
    <row r="387" spans="1:7">
      <c r="A387" s="340">
        <v>43376</v>
      </c>
      <c r="B387" s="487" t="str">
        <f>Cobb!$AE$2</f>
        <v>Chicago</v>
      </c>
      <c r="C387" s="487" t="s">
        <v>2636</v>
      </c>
      <c r="D387" s="111" t="s">
        <v>2478</v>
      </c>
      <c r="E387" s="341">
        <v>-400000</v>
      </c>
      <c r="F387" s="257"/>
      <c r="G387" s="487"/>
    </row>
    <row r="388" spans="1:7">
      <c r="A388" s="340">
        <v>43376</v>
      </c>
      <c r="B388" s="487" t="str">
        <f>Cobb!$AE$2</f>
        <v>Chicago</v>
      </c>
      <c r="C388" s="487" t="s">
        <v>2637</v>
      </c>
      <c r="D388" s="112" t="s">
        <v>2478</v>
      </c>
      <c r="E388" s="341">
        <v>-200000</v>
      </c>
      <c r="F388" s="257"/>
      <c r="G388" s="487"/>
    </row>
    <row r="389" spans="1:7">
      <c r="A389" s="340">
        <v>43376</v>
      </c>
      <c r="B389" s="487" t="str">
        <f>Cobb!$AE$2</f>
        <v>Chicago</v>
      </c>
      <c r="C389" s="487" t="s">
        <v>2638</v>
      </c>
      <c r="D389" s="112" t="s">
        <v>2478</v>
      </c>
      <c r="E389" s="341">
        <v>-300000</v>
      </c>
      <c r="F389" s="257"/>
      <c r="G389" s="487"/>
    </row>
    <row r="390" spans="1:7">
      <c r="A390" s="340">
        <v>43376</v>
      </c>
      <c r="B390" s="487" t="str">
        <f>Cobb!$AE$2</f>
        <v>Chicago</v>
      </c>
      <c r="C390" s="487" t="s">
        <v>2634</v>
      </c>
      <c r="D390" s="111" t="s">
        <v>2478</v>
      </c>
      <c r="E390" s="341">
        <v>-300000</v>
      </c>
      <c r="F390" s="257"/>
      <c r="G390" s="487"/>
    </row>
    <row r="391" spans="1:7">
      <c r="A391" s="340">
        <v>43376</v>
      </c>
      <c r="B391" s="487" t="str">
        <f>Cobb!$AE$2</f>
        <v>Chicago</v>
      </c>
      <c r="C391" s="487" t="s">
        <v>2639</v>
      </c>
      <c r="D391" s="112" t="s">
        <v>2478</v>
      </c>
      <c r="E391" s="341">
        <v>-300000</v>
      </c>
      <c r="F391" s="257"/>
      <c r="G391" s="487"/>
    </row>
    <row r="392" spans="1:7">
      <c r="A392" s="340">
        <v>43376</v>
      </c>
      <c r="B392" s="487" t="str">
        <f>Aaron!$Y$2</f>
        <v>Columbus</v>
      </c>
      <c r="C392" s="487" t="s">
        <v>2893</v>
      </c>
      <c r="D392" s="112" t="s">
        <v>2478</v>
      </c>
      <c r="E392" s="341">
        <v>-100000</v>
      </c>
      <c r="F392" s="257"/>
      <c r="G392" s="487"/>
    </row>
    <row r="393" spans="1:7">
      <c r="A393" s="340">
        <v>43376</v>
      </c>
      <c r="B393" s="487" t="str">
        <f>Aaron!$Y$2</f>
        <v>Columbus</v>
      </c>
      <c r="C393" s="487" t="s">
        <v>2894</v>
      </c>
      <c r="D393" s="111" t="s">
        <v>2478</v>
      </c>
      <c r="E393" s="341">
        <v>-400000</v>
      </c>
      <c r="F393" s="257"/>
      <c r="G393" s="487"/>
    </row>
    <row r="394" spans="1:7">
      <c r="A394" s="340">
        <v>43376</v>
      </c>
      <c r="B394" s="487" t="str">
        <f>Aaron!$Y$2</f>
        <v>Columbus</v>
      </c>
      <c r="C394" s="487" t="s">
        <v>2884</v>
      </c>
      <c r="D394" s="112" t="s">
        <v>2478</v>
      </c>
      <c r="E394" s="341">
        <v>-400000</v>
      </c>
      <c r="F394" s="257"/>
      <c r="G394" s="487"/>
    </row>
    <row r="395" spans="1:7">
      <c r="A395" s="340">
        <v>43376</v>
      </c>
      <c r="B395" s="487" t="str">
        <f>Aaron!$Y$2</f>
        <v>Columbus</v>
      </c>
      <c r="C395" s="487" t="s">
        <v>2885</v>
      </c>
      <c r="D395" s="111" t="s">
        <v>2478</v>
      </c>
      <c r="E395" s="341">
        <v>-400000</v>
      </c>
      <c r="F395" s="257"/>
      <c r="G395" s="487"/>
    </row>
    <row r="396" spans="1:7">
      <c r="A396" s="340">
        <v>43376</v>
      </c>
      <c r="B396" s="487" t="str">
        <f>Aaron!$Y$2</f>
        <v>Columbus</v>
      </c>
      <c r="C396" s="487" t="s">
        <v>2895</v>
      </c>
      <c r="D396" s="111" t="s">
        <v>2478</v>
      </c>
      <c r="E396" s="341">
        <v>-400000</v>
      </c>
      <c r="F396" s="257"/>
      <c r="G396" s="487"/>
    </row>
    <row r="397" spans="1:7">
      <c r="A397" s="340">
        <v>43376</v>
      </c>
      <c r="B397" s="487" t="str">
        <f>Aaron!$Y$2</f>
        <v>Columbus</v>
      </c>
      <c r="C397" s="487" t="s">
        <v>2896</v>
      </c>
      <c r="D397" s="112" t="s">
        <v>2478</v>
      </c>
      <c r="E397" s="341">
        <v>-400000</v>
      </c>
      <c r="F397" s="257"/>
      <c r="G397" s="487"/>
    </row>
    <row r="398" spans="1:7">
      <c r="A398" s="340">
        <v>43376</v>
      </c>
      <c r="B398" s="487" t="str">
        <f>Aaron!$Y$2</f>
        <v>Columbus</v>
      </c>
      <c r="C398" s="487" t="s">
        <v>2897</v>
      </c>
      <c r="D398" s="111" t="s">
        <v>2478</v>
      </c>
      <c r="E398" s="341">
        <v>-400000</v>
      </c>
      <c r="F398" s="257"/>
      <c r="G398" s="487"/>
    </row>
    <row r="399" spans="1:7">
      <c r="A399" s="340">
        <v>43376</v>
      </c>
      <c r="B399" s="487" t="str">
        <f>Aaron!$Y$2</f>
        <v>Columbus</v>
      </c>
      <c r="C399" s="487" t="s">
        <v>2898</v>
      </c>
      <c r="D399" s="112" t="s">
        <v>2478</v>
      </c>
      <c r="E399" s="341">
        <v>-400000</v>
      </c>
      <c r="F399" s="257"/>
      <c r="G399" s="487"/>
    </row>
    <row r="400" spans="1:7">
      <c r="A400" s="340">
        <v>43376</v>
      </c>
      <c r="B400" s="487" t="str">
        <f>Aaron!$Y$2</f>
        <v>Columbus</v>
      </c>
      <c r="C400" s="487" t="s">
        <v>2889</v>
      </c>
      <c r="D400" s="112" t="s">
        <v>2478</v>
      </c>
      <c r="E400" s="341">
        <v>-400000</v>
      </c>
      <c r="F400" s="257"/>
      <c r="G400" s="487"/>
    </row>
    <row r="401" spans="1:7">
      <c r="A401" s="340">
        <v>43376</v>
      </c>
      <c r="B401" s="487" t="str">
        <f>Aaron!$Y$2</f>
        <v>Columbus</v>
      </c>
      <c r="C401" s="487" t="s">
        <v>2890</v>
      </c>
      <c r="D401" s="111" t="s">
        <v>2478</v>
      </c>
      <c r="E401" s="341">
        <v>-200000</v>
      </c>
      <c r="F401" s="257"/>
      <c r="G401" s="487"/>
    </row>
    <row r="402" spans="1:7">
      <c r="A402" s="340">
        <v>43376</v>
      </c>
      <c r="B402" s="487" t="str">
        <f>Aaron!$Y$2</f>
        <v>Columbus</v>
      </c>
      <c r="C402" s="487" t="s">
        <v>2891</v>
      </c>
      <c r="D402" s="112" t="s">
        <v>2478</v>
      </c>
      <c r="E402" s="341">
        <v>-200000</v>
      </c>
      <c r="F402" s="257"/>
      <c r="G402" s="487"/>
    </row>
    <row r="403" spans="1:7">
      <c r="A403" s="340">
        <v>43376</v>
      </c>
      <c r="B403" s="487" t="str">
        <f>Aaron!$Y$2</f>
        <v>Columbus</v>
      </c>
      <c r="C403" s="487" t="s">
        <v>2899</v>
      </c>
      <c r="D403" s="112" t="s">
        <v>2478</v>
      </c>
      <c r="E403" s="341">
        <v>-100000</v>
      </c>
      <c r="F403" s="257"/>
      <c r="G403" s="487"/>
    </row>
    <row r="404" spans="1:7">
      <c r="A404" s="340">
        <v>43376</v>
      </c>
      <c r="B404" s="487" t="str">
        <f>Aaron!$Y$2</f>
        <v>Columbus</v>
      </c>
      <c r="C404" s="487" t="s">
        <v>2901</v>
      </c>
      <c r="D404" s="111" t="s">
        <v>2478</v>
      </c>
      <c r="E404" s="341">
        <v>-400000</v>
      </c>
      <c r="F404" s="257"/>
      <c r="G404" s="487"/>
    </row>
    <row r="405" spans="1:7">
      <c r="A405" s="340">
        <v>43376</v>
      </c>
      <c r="B405" s="487" t="str">
        <f>Aaron!$Y$2</f>
        <v>Columbus</v>
      </c>
      <c r="C405" s="487" t="s">
        <v>2892</v>
      </c>
      <c r="D405" s="112" t="s">
        <v>2478</v>
      </c>
      <c r="E405" s="341">
        <v>-100000</v>
      </c>
      <c r="F405" s="257"/>
      <c r="G405" s="487"/>
    </row>
    <row r="406" spans="1:7">
      <c r="A406" s="340">
        <v>43376</v>
      </c>
      <c r="B406" s="487" t="str">
        <f>Aaron!$G$2</f>
        <v>Exeter</v>
      </c>
      <c r="C406" s="487" t="s">
        <v>2818</v>
      </c>
      <c r="D406" s="111" t="s">
        <v>2478</v>
      </c>
      <c r="E406" s="341">
        <v>-300000</v>
      </c>
      <c r="F406" s="257"/>
      <c r="G406" s="487"/>
    </row>
    <row r="407" spans="1:7">
      <c r="A407" s="340">
        <v>43376</v>
      </c>
      <c r="B407" s="487" t="str">
        <f>Aaron!$G$2</f>
        <v>Exeter</v>
      </c>
      <c r="C407" s="487" t="s">
        <v>2834</v>
      </c>
      <c r="D407" s="112" t="s">
        <v>2478</v>
      </c>
      <c r="E407" s="341">
        <v>-200000</v>
      </c>
      <c r="F407" s="257"/>
      <c r="G407" s="487"/>
    </row>
    <row r="408" spans="1:7">
      <c r="A408" s="340">
        <v>43376</v>
      </c>
      <c r="B408" s="487" t="str">
        <f>Aaron!$G$2</f>
        <v>Exeter</v>
      </c>
      <c r="C408" s="487" t="s">
        <v>2835</v>
      </c>
      <c r="D408" s="112" t="s">
        <v>2478</v>
      </c>
      <c r="E408" s="341">
        <v>-200000</v>
      </c>
      <c r="F408" s="257"/>
      <c r="G408" s="487"/>
    </row>
    <row r="409" spans="1:7">
      <c r="A409" s="340">
        <v>43376</v>
      </c>
      <c r="B409" s="487" t="str">
        <f>Aaron!$G$2</f>
        <v>Exeter</v>
      </c>
      <c r="C409" s="487" t="s">
        <v>2836</v>
      </c>
      <c r="D409" s="111" t="s">
        <v>2478</v>
      </c>
      <c r="E409" s="341">
        <v>-300000</v>
      </c>
      <c r="F409" s="257"/>
      <c r="G409" s="487"/>
    </row>
    <row r="410" spans="1:7">
      <c r="A410" s="340">
        <v>43376</v>
      </c>
      <c r="B410" s="487" t="str">
        <f>Aaron!$G$2</f>
        <v>Exeter</v>
      </c>
      <c r="C410" s="487" t="s">
        <v>2820</v>
      </c>
      <c r="D410" s="112" t="s">
        <v>2478</v>
      </c>
      <c r="E410" s="341">
        <v>-300000</v>
      </c>
      <c r="F410" s="257"/>
      <c r="G410" s="487"/>
    </row>
    <row r="411" spans="1:7">
      <c r="A411" s="340">
        <v>43376</v>
      </c>
      <c r="B411" s="487" t="str">
        <f>Aaron!$G$2</f>
        <v>Exeter</v>
      </c>
      <c r="C411" s="487" t="s">
        <v>2837</v>
      </c>
      <c r="D411" s="111" t="s">
        <v>2478</v>
      </c>
      <c r="E411" s="341">
        <v>-100000</v>
      </c>
      <c r="F411" s="257"/>
      <c r="G411" s="487"/>
    </row>
    <row r="412" spans="1:7">
      <c r="A412" s="340">
        <v>43376</v>
      </c>
      <c r="B412" s="487" t="str">
        <f>Aaron!$G$2</f>
        <v>Exeter</v>
      </c>
      <c r="C412" s="487" t="s">
        <v>2838</v>
      </c>
      <c r="D412" s="112" t="s">
        <v>2478</v>
      </c>
      <c r="E412" s="341">
        <v>-100000</v>
      </c>
      <c r="F412" s="257"/>
      <c r="G412" s="487"/>
    </row>
    <row r="413" spans="1:7">
      <c r="A413" s="340">
        <v>43376</v>
      </c>
      <c r="B413" s="487" t="str">
        <f>Aaron!$G$2</f>
        <v>Exeter</v>
      </c>
      <c r="C413" s="487" t="s">
        <v>2822</v>
      </c>
      <c r="D413" s="111" t="s">
        <v>2478</v>
      </c>
      <c r="E413" s="341">
        <v>-200000</v>
      </c>
      <c r="F413" s="257"/>
      <c r="G413" s="487"/>
    </row>
    <row r="414" spans="1:7">
      <c r="A414" s="340">
        <v>43376</v>
      </c>
      <c r="B414" s="487" t="str">
        <f>Aaron!$G$2</f>
        <v>Exeter</v>
      </c>
      <c r="C414" s="487" t="s">
        <v>2823</v>
      </c>
      <c r="D414" s="112" t="s">
        <v>2478</v>
      </c>
      <c r="E414" s="341">
        <v>-200000</v>
      </c>
      <c r="F414" s="257"/>
      <c r="G414" s="487"/>
    </row>
    <row r="415" spans="1:7">
      <c r="A415" s="340">
        <v>43376</v>
      </c>
      <c r="B415" s="487" t="str">
        <f>Aaron!$G$2</f>
        <v>Exeter</v>
      </c>
      <c r="C415" s="487" t="s">
        <v>2825</v>
      </c>
      <c r="D415" s="111" t="s">
        <v>2478</v>
      </c>
      <c r="E415" s="341">
        <v>-200000</v>
      </c>
      <c r="F415" s="257"/>
      <c r="G415" s="487"/>
    </row>
    <row r="416" spans="1:7">
      <c r="A416" s="340">
        <v>43376</v>
      </c>
      <c r="B416" s="487" t="str">
        <f>Aaron!$G$2</f>
        <v>Exeter</v>
      </c>
      <c r="C416" s="487" t="s">
        <v>2826</v>
      </c>
      <c r="D416" s="112" t="s">
        <v>2478</v>
      </c>
      <c r="E416" s="341">
        <v>-400000</v>
      </c>
      <c r="F416" s="257"/>
      <c r="G416" s="487"/>
    </row>
    <row r="417" spans="1:7">
      <c r="A417" s="340">
        <v>43376</v>
      </c>
      <c r="B417" s="487" t="str">
        <f>Aaron!$G$2</f>
        <v>Exeter</v>
      </c>
      <c r="C417" s="487" t="s">
        <v>2840</v>
      </c>
      <c r="D417" s="111" t="s">
        <v>2478</v>
      </c>
      <c r="E417" s="341">
        <v>-300000</v>
      </c>
      <c r="F417" s="257"/>
      <c r="G417" s="487"/>
    </row>
    <row r="418" spans="1:7">
      <c r="A418" s="340">
        <v>43376</v>
      </c>
      <c r="B418" s="487" t="str">
        <f>Aaron!$G$2</f>
        <v>Exeter</v>
      </c>
      <c r="C418" s="487" t="s">
        <v>2827</v>
      </c>
      <c r="D418" s="112" t="s">
        <v>2478</v>
      </c>
      <c r="E418" s="341">
        <v>-300000</v>
      </c>
      <c r="F418" s="257"/>
      <c r="G418" s="487"/>
    </row>
    <row r="419" spans="1:7">
      <c r="A419" s="340">
        <v>43376</v>
      </c>
      <c r="B419" s="487" t="str">
        <f>Aaron!$G$2</f>
        <v>Exeter</v>
      </c>
      <c r="C419" s="487" t="s">
        <v>2828</v>
      </c>
      <c r="D419" s="112" t="s">
        <v>2478</v>
      </c>
      <c r="E419" s="341">
        <v>-300000</v>
      </c>
      <c r="F419" s="257"/>
      <c r="G419" s="487"/>
    </row>
    <row r="420" spans="1:7">
      <c r="A420" s="340">
        <v>43376</v>
      </c>
      <c r="B420" s="487" t="str">
        <f>Aaron!$G$2</f>
        <v>Exeter</v>
      </c>
      <c r="C420" s="487" t="s">
        <v>2829</v>
      </c>
      <c r="D420" s="111" t="s">
        <v>2478</v>
      </c>
      <c r="E420" s="341">
        <v>-300000</v>
      </c>
      <c r="F420" s="257"/>
      <c r="G420" s="487"/>
    </row>
    <row r="421" spans="1:7">
      <c r="A421" s="340">
        <v>43376</v>
      </c>
      <c r="B421" s="487" t="str">
        <f>Aaron!$G$2</f>
        <v>Exeter</v>
      </c>
      <c r="C421" s="487" t="s">
        <v>2830</v>
      </c>
      <c r="D421" s="112" t="s">
        <v>2478</v>
      </c>
      <c r="E421" s="341">
        <v>-300000</v>
      </c>
      <c r="F421" s="257"/>
      <c r="G421" s="487"/>
    </row>
    <row r="422" spans="1:7">
      <c r="A422" s="340">
        <v>43376</v>
      </c>
      <c r="B422" s="487" t="str">
        <f>Aaron!$G$2</f>
        <v>Exeter</v>
      </c>
      <c r="C422" s="487" t="s">
        <v>2841</v>
      </c>
      <c r="D422" s="111" t="s">
        <v>2478</v>
      </c>
      <c r="E422" s="341">
        <v>-400000</v>
      </c>
      <c r="F422" s="257"/>
      <c r="G422" s="487"/>
    </row>
    <row r="423" spans="1:7">
      <c r="A423" s="340">
        <v>43376</v>
      </c>
      <c r="B423" s="487" t="str">
        <f>Aaron!$G$2</f>
        <v>Exeter</v>
      </c>
      <c r="C423" s="487" t="s">
        <v>2831</v>
      </c>
      <c r="D423" s="112" t="s">
        <v>2478</v>
      </c>
      <c r="E423" s="341">
        <v>-300000</v>
      </c>
      <c r="F423" s="257"/>
      <c r="G423" s="487"/>
    </row>
    <row r="424" spans="1:7">
      <c r="A424" s="340">
        <v>43376</v>
      </c>
      <c r="B424" s="487" t="str">
        <f>Aaron!$G$2</f>
        <v>Exeter</v>
      </c>
      <c r="C424" s="487" t="s">
        <v>2832</v>
      </c>
      <c r="D424" s="111" t="s">
        <v>2478</v>
      </c>
      <c r="E424" s="341">
        <v>-300000</v>
      </c>
      <c r="F424" s="257"/>
      <c r="G424" s="487"/>
    </row>
    <row r="425" spans="1:7">
      <c r="A425" s="340">
        <v>43376</v>
      </c>
      <c r="B425" s="487" t="str">
        <f>Cobb!$Y$2</f>
        <v>Gateway</v>
      </c>
      <c r="C425" s="487" t="s">
        <v>2607</v>
      </c>
      <c r="D425" s="112" t="s">
        <v>2478</v>
      </c>
      <c r="E425" s="341">
        <v>-200000</v>
      </c>
      <c r="F425" s="257"/>
      <c r="G425" s="487"/>
    </row>
    <row r="426" spans="1:7">
      <c r="A426" s="340">
        <v>43376</v>
      </c>
      <c r="B426" s="487" t="str">
        <f>Cobb!$Y$2</f>
        <v>Gateway</v>
      </c>
      <c r="C426" s="487" t="s">
        <v>2599</v>
      </c>
      <c r="D426" s="111" t="s">
        <v>2478</v>
      </c>
      <c r="E426" s="341">
        <v>-200000</v>
      </c>
      <c r="F426" s="257"/>
      <c r="G426" s="487"/>
    </row>
    <row r="427" spans="1:7">
      <c r="A427" s="340">
        <v>43376</v>
      </c>
      <c r="B427" s="487" t="str">
        <f>Cobb!$Y$2</f>
        <v>Gateway</v>
      </c>
      <c r="C427" s="487" t="s">
        <v>2601</v>
      </c>
      <c r="D427" s="111" t="s">
        <v>2478</v>
      </c>
      <c r="E427" s="341">
        <v>-400000</v>
      </c>
      <c r="F427" s="257"/>
      <c r="G427" s="487"/>
    </row>
    <row r="428" spans="1:7">
      <c r="A428" s="340">
        <v>43376</v>
      </c>
      <c r="B428" s="487" t="str">
        <f>Cobb!$Y$2</f>
        <v>Gateway</v>
      </c>
      <c r="C428" s="487" t="s">
        <v>2609</v>
      </c>
      <c r="D428" s="111" t="s">
        <v>2478</v>
      </c>
      <c r="E428" s="341">
        <v>-400000</v>
      </c>
      <c r="F428" s="257"/>
      <c r="G428" s="487"/>
    </row>
    <row r="429" spans="1:7">
      <c r="A429" s="340">
        <v>43376</v>
      </c>
      <c r="B429" s="487" t="str">
        <f>Cobb!$Y$2</f>
        <v>Gateway</v>
      </c>
      <c r="C429" s="487" t="s">
        <v>2602</v>
      </c>
      <c r="D429" s="112" t="s">
        <v>2478</v>
      </c>
      <c r="E429" s="341">
        <v>-300000</v>
      </c>
      <c r="F429" s="257"/>
      <c r="G429" s="487"/>
    </row>
    <row r="430" spans="1:7">
      <c r="A430" s="340">
        <v>43376</v>
      </c>
      <c r="B430" s="487" t="str">
        <f>Cobb!$Y$2</f>
        <v>Gateway</v>
      </c>
      <c r="C430" s="487" t="s">
        <v>2611</v>
      </c>
      <c r="D430" s="111" t="s">
        <v>2478</v>
      </c>
      <c r="E430" s="341">
        <v>-100000</v>
      </c>
      <c r="F430" s="257"/>
      <c r="G430" s="487"/>
    </row>
    <row r="431" spans="1:7">
      <c r="A431" s="340">
        <v>43376</v>
      </c>
      <c r="B431" s="487" t="str">
        <f>Cobb!$Y$2</f>
        <v>Gateway</v>
      </c>
      <c r="C431" s="487" t="s">
        <v>2612</v>
      </c>
      <c r="D431" s="112" t="s">
        <v>2478</v>
      </c>
      <c r="E431" s="341">
        <v>-300000</v>
      </c>
      <c r="F431" s="257"/>
      <c r="G431" s="487"/>
    </row>
    <row r="432" spans="1:7">
      <c r="A432" s="340">
        <v>43376</v>
      </c>
      <c r="B432" s="487" t="str">
        <f>Cobb!$Y$2</f>
        <v>Gateway</v>
      </c>
      <c r="C432" s="487" t="s">
        <v>2613</v>
      </c>
      <c r="D432" s="111" t="s">
        <v>2478</v>
      </c>
      <c r="E432" s="341">
        <v>-300000</v>
      </c>
      <c r="F432" s="257"/>
      <c r="G432" s="487"/>
    </row>
    <row r="433" spans="1:7">
      <c r="A433" s="340">
        <v>43376</v>
      </c>
      <c r="B433" s="487" t="str">
        <f>Cobb!$Y$2</f>
        <v>Gateway</v>
      </c>
      <c r="C433" s="487" t="s">
        <v>2615</v>
      </c>
      <c r="D433" s="112" t="s">
        <v>2478</v>
      </c>
      <c r="E433" s="341">
        <v>-200000</v>
      </c>
      <c r="F433" s="257"/>
      <c r="G433" s="487"/>
    </row>
    <row r="434" spans="1:7">
      <c r="A434" s="340">
        <v>43376</v>
      </c>
      <c r="B434" s="487" t="str">
        <f>Cobb!$Y$2</f>
        <v>Gateway</v>
      </c>
      <c r="C434" s="487" t="s">
        <v>2616</v>
      </c>
      <c r="D434" s="111" t="s">
        <v>2478</v>
      </c>
      <c r="E434" s="341">
        <v>-200000</v>
      </c>
      <c r="F434" s="257"/>
      <c r="G434" s="487"/>
    </row>
    <row r="435" spans="1:7">
      <c r="A435" s="340">
        <v>43376</v>
      </c>
      <c r="B435" s="487" t="str">
        <f>Cobb!$Y$2</f>
        <v>Gateway</v>
      </c>
      <c r="C435" s="487" t="s">
        <v>2617</v>
      </c>
      <c r="D435" s="112" t="s">
        <v>2478</v>
      </c>
      <c r="E435" s="341">
        <v>-100000</v>
      </c>
      <c r="F435" s="257"/>
      <c r="G435" s="487"/>
    </row>
    <row r="436" spans="1:7">
      <c r="A436" s="340">
        <v>43376</v>
      </c>
      <c r="B436" s="487" t="str">
        <f>Cobb!$Y$2</f>
        <v>Gateway</v>
      </c>
      <c r="C436" s="487" t="s">
        <v>2618</v>
      </c>
      <c r="D436" s="111" t="s">
        <v>2478</v>
      </c>
      <c r="E436" s="341">
        <v>-100000</v>
      </c>
      <c r="F436" s="257"/>
      <c r="G436" s="487"/>
    </row>
    <row r="437" spans="1:7">
      <c r="A437" s="340">
        <v>43376</v>
      </c>
      <c r="B437" s="487" t="str">
        <f>Cobb!$Y$2</f>
        <v>Gateway</v>
      </c>
      <c r="C437" s="487" t="s">
        <v>2605</v>
      </c>
      <c r="D437" s="112" t="s">
        <v>2478</v>
      </c>
      <c r="E437" s="341">
        <v>-300000</v>
      </c>
      <c r="F437" s="257"/>
      <c r="G437" s="487"/>
    </row>
    <row r="438" spans="1:7">
      <c r="A438" s="340">
        <v>43376</v>
      </c>
      <c r="B438" s="487" t="str">
        <f>Cobb!$Y$2</f>
        <v>Gateway</v>
      </c>
      <c r="C438" s="487" t="s">
        <v>2606</v>
      </c>
      <c r="D438" s="111" t="s">
        <v>2478</v>
      </c>
      <c r="E438" s="341">
        <v>-300000</v>
      </c>
      <c r="F438" s="257"/>
      <c r="G438" s="487"/>
    </row>
    <row r="439" spans="1:7">
      <c r="A439" s="340">
        <v>43376</v>
      </c>
      <c r="B439" s="487" t="str">
        <f>Cobb!$Y$2</f>
        <v>Gateway</v>
      </c>
      <c r="C439" s="487" t="s">
        <v>2620</v>
      </c>
      <c r="D439" s="112" t="s">
        <v>2478</v>
      </c>
      <c r="E439" s="341">
        <v>-200000</v>
      </c>
      <c r="F439" s="257"/>
      <c r="G439" s="487"/>
    </row>
    <row r="440" spans="1:7">
      <c r="A440" s="340">
        <v>43376</v>
      </c>
      <c r="B440" s="487" t="str">
        <f>Ruth!$G$2</f>
        <v>Gotham City</v>
      </c>
      <c r="C440" s="487" t="s">
        <v>2673</v>
      </c>
      <c r="D440" s="111" t="s">
        <v>2478</v>
      </c>
      <c r="E440" s="341">
        <v>-400000</v>
      </c>
      <c r="F440" s="257"/>
      <c r="G440" s="487"/>
    </row>
    <row r="441" spans="1:7">
      <c r="A441" s="340">
        <v>43376</v>
      </c>
      <c r="B441" s="487" t="str">
        <f>Ruth!$G$2</f>
        <v>Gotham City</v>
      </c>
      <c r="C441" s="487" t="s">
        <v>2680</v>
      </c>
      <c r="D441" s="112" t="s">
        <v>2478</v>
      </c>
      <c r="E441" s="341">
        <v>-300000</v>
      </c>
      <c r="F441" s="257"/>
      <c r="G441" s="487"/>
    </row>
    <row r="442" spans="1:7">
      <c r="A442" s="340">
        <v>43376</v>
      </c>
      <c r="B442" s="487" t="str">
        <f>Ruth!$G$2</f>
        <v>Gotham City</v>
      </c>
      <c r="C442" s="487" t="s">
        <v>2681</v>
      </c>
      <c r="D442" s="111" t="s">
        <v>2478</v>
      </c>
      <c r="E442" s="341">
        <v>-400000</v>
      </c>
      <c r="F442" s="257"/>
      <c r="G442" s="487"/>
    </row>
    <row r="443" spans="1:7">
      <c r="A443" s="340">
        <v>43376</v>
      </c>
      <c r="B443" s="487" t="str">
        <f>Ruth!$G$2</f>
        <v>Gotham City</v>
      </c>
      <c r="C443" s="487" t="s">
        <v>2674</v>
      </c>
      <c r="D443" s="111" t="s">
        <v>2478</v>
      </c>
      <c r="E443" s="341">
        <v>-200000</v>
      </c>
      <c r="F443" s="257"/>
      <c r="G443" s="487"/>
    </row>
    <row r="444" spans="1:7">
      <c r="A444" s="340">
        <v>43376</v>
      </c>
      <c r="B444" s="487" t="str">
        <f>Ruth!$G$2</f>
        <v>Gotham City</v>
      </c>
      <c r="C444" s="487" t="s">
        <v>2675</v>
      </c>
      <c r="D444" s="112" t="s">
        <v>2478</v>
      </c>
      <c r="E444" s="341">
        <v>-300000</v>
      </c>
      <c r="F444" s="257"/>
      <c r="G444" s="487"/>
    </row>
    <row r="445" spans="1:7">
      <c r="A445" s="340">
        <v>43376</v>
      </c>
      <c r="B445" s="487" t="str">
        <f>Ruth!$G$2</f>
        <v>Gotham City</v>
      </c>
      <c r="C445" s="487" t="s">
        <v>2682</v>
      </c>
      <c r="D445" s="112" t="s">
        <v>2478</v>
      </c>
      <c r="E445" s="341">
        <v>-200000</v>
      </c>
      <c r="F445" s="257"/>
      <c r="G445" s="487"/>
    </row>
    <row r="446" spans="1:7">
      <c r="A446" s="340">
        <v>43376</v>
      </c>
      <c r="B446" s="487" t="str">
        <f>Ruth!$G$2</f>
        <v>Gotham City</v>
      </c>
      <c r="C446" s="487" t="s">
        <v>2676</v>
      </c>
      <c r="D446" s="111" t="s">
        <v>2478</v>
      </c>
      <c r="E446" s="341">
        <v>-300000</v>
      </c>
      <c r="F446" s="257"/>
      <c r="G446" s="487"/>
    </row>
    <row r="447" spans="1:7">
      <c r="A447" s="340">
        <v>43376</v>
      </c>
      <c r="B447" s="487" t="str">
        <f>Ruth!$G$2</f>
        <v>Gotham City</v>
      </c>
      <c r="C447" s="487" t="s">
        <v>2677</v>
      </c>
      <c r="D447" s="112" t="s">
        <v>2478</v>
      </c>
      <c r="E447" s="341">
        <v>-200000</v>
      </c>
      <c r="F447" s="257"/>
      <c r="G447" s="487"/>
    </row>
    <row r="448" spans="1:7">
      <c r="A448" s="340">
        <v>43376</v>
      </c>
      <c r="B448" s="487" t="str">
        <f>Ruth!$G$2</f>
        <v>Gotham City</v>
      </c>
      <c r="C448" s="487" t="s">
        <v>2684</v>
      </c>
      <c r="D448" s="112" t="s">
        <v>2478</v>
      </c>
      <c r="E448" s="341">
        <v>-100000</v>
      </c>
      <c r="F448" s="257"/>
      <c r="G448" s="487"/>
    </row>
    <row r="449" spans="1:7">
      <c r="A449" s="340">
        <v>43376</v>
      </c>
      <c r="B449" s="487" t="str">
        <f>Ruth!$G$2</f>
        <v>Gotham City</v>
      </c>
      <c r="C449" s="487" t="s">
        <v>2685</v>
      </c>
      <c r="D449" s="111" t="s">
        <v>2478</v>
      </c>
      <c r="E449" s="341">
        <v>-400000</v>
      </c>
      <c r="F449" s="257"/>
      <c r="G449" s="487"/>
    </row>
    <row r="450" spans="1:7">
      <c r="A450" s="340">
        <v>43376</v>
      </c>
      <c r="B450" s="487" t="str">
        <f>Ruth!$G$2</f>
        <v>Gotham City</v>
      </c>
      <c r="C450" s="487" t="s">
        <v>2686</v>
      </c>
      <c r="D450" s="112" t="s">
        <v>2478</v>
      </c>
      <c r="E450" s="341">
        <v>-300000</v>
      </c>
      <c r="F450" s="257"/>
      <c r="G450" s="487"/>
    </row>
    <row r="451" spans="1:7">
      <c r="A451" s="340">
        <v>43376</v>
      </c>
      <c r="B451" s="487" t="str">
        <f>Ruth!$G$2</f>
        <v>Gotham City</v>
      </c>
      <c r="C451" s="487" t="s">
        <v>2687</v>
      </c>
      <c r="D451" s="111" t="s">
        <v>2478</v>
      </c>
      <c r="E451" s="341">
        <v>-400000</v>
      </c>
      <c r="F451" s="257"/>
      <c r="G451" s="487"/>
    </row>
    <row r="452" spans="1:7">
      <c r="A452" s="340">
        <v>43376</v>
      </c>
      <c r="B452" s="487" t="str">
        <f>Ruth!$G$2</f>
        <v>Gotham City</v>
      </c>
      <c r="C452" s="487" t="s">
        <v>2678</v>
      </c>
      <c r="D452" s="112" t="s">
        <v>2478</v>
      </c>
      <c r="E452" s="341">
        <v>-200000</v>
      </c>
      <c r="F452" s="257"/>
      <c r="G452" s="487"/>
    </row>
    <row r="453" spans="1:7">
      <c r="A453" s="340">
        <v>43376</v>
      </c>
      <c r="B453" s="487" t="str">
        <f>Ruth!$G$2</f>
        <v>Gotham City</v>
      </c>
      <c r="C453" s="487" t="s">
        <v>2688</v>
      </c>
      <c r="D453" s="111" t="s">
        <v>2478</v>
      </c>
      <c r="E453" s="341">
        <v>-100000</v>
      </c>
      <c r="F453" s="257"/>
      <c r="G453" s="487"/>
    </row>
    <row r="454" spans="1:7">
      <c r="A454" s="340">
        <v>43376</v>
      </c>
      <c r="B454" s="487" t="str">
        <f>Cobb!$A$2</f>
        <v>Greenville</v>
      </c>
      <c r="C454" s="487" t="s">
        <v>2507</v>
      </c>
      <c r="D454" s="112" t="s">
        <v>2478</v>
      </c>
      <c r="E454" s="341">
        <v>-400000</v>
      </c>
      <c r="F454" s="257"/>
      <c r="G454" s="487"/>
    </row>
    <row r="455" spans="1:7">
      <c r="A455" s="340">
        <v>43376</v>
      </c>
      <c r="B455" s="487" t="str">
        <f>Cobb!$A$2</f>
        <v>Greenville</v>
      </c>
      <c r="C455" s="487" t="s">
        <v>2497</v>
      </c>
      <c r="D455" s="111" t="s">
        <v>2478</v>
      </c>
      <c r="E455" s="341">
        <v>-300000</v>
      </c>
      <c r="F455" s="257"/>
      <c r="G455" s="487"/>
    </row>
    <row r="456" spans="1:7">
      <c r="A456" s="340">
        <v>43376</v>
      </c>
      <c r="B456" s="487" t="str">
        <f>Cobb!$A$2</f>
        <v>Greenville</v>
      </c>
      <c r="C456" s="487" t="s">
        <v>2498</v>
      </c>
      <c r="D456" s="112" t="s">
        <v>2478</v>
      </c>
      <c r="E456" s="341">
        <v>-300000</v>
      </c>
      <c r="F456" s="257"/>
      <c r="G456" s="487"/>
    </row>
    <row r="457" spans="1:7">
      <c r="A457" s="340">
        <v>43376</v>
      </c>
      <c r="B457" s="487" t="str">
        <f>Cobb!$A$2</f>
        <v>Greenville</v>
      </c>
      <c r="C457" s="487" t="s">
        <v>2508</v>
      </c>
      <c r="D457" s="111" t="s">
        <v>2478</v>
      </c>
      <c r="E457" s="341">
        <v>-300000</v>
      </c>
      <c r="F457" s="257"/>
      <c r="G457" s="487"/>
    </row>
    <row r="458" spans="1:7">
      <c r="A458" s="340">
        <v>43376</v>
      </c>
      <c r="B458" s="487" t="str">
        <f>Cobb!$A$2</f>
        <v>Greenville</v>
      </c>
      <c r="C458" s="487" t="s">
        <v>2509</v>
      </c>
      <c r="D458" s="112" t="s">
        <v>2478</v>
      </c>
      <c r="E458" s="341">
        <v>-300000</v>
      </c>
      <c r="F458" s="257"/>
      <c r="G458" s="487"/>
    </row>
    <row r="459" spans="1:7">
      <c r="A459" s="340">
        <v>43376</v>
      </c>
      <c r="B459" s="487" t="str">
        <f>Cobb!$A$2</f>
        <v>Greenville</v>
      </c>
      <c r="C459" s="487" t="s">
        <v>2500</v>
      </c>
      <c r="D459" s="111" t="s">
        <v>2478</v>
      </c>
      <c r="E459" s="341">
        <v>-200000</v>
      </c>
      <c r="F459" s="257"/>
      <c r="G459" s="487"/>
    </row>
    <row r="460" spans="1:7">
      <c r="A460" s="340">
        <v>43376</v>
      </c>
      <c r="B460" s="487" t="str">
        <f>Cobb!$A$2</f>
        <v>Greenville</v>
      </c>
      <c r="C460" s="487" t="s">
        <v>2511</v>
      </c>
      <c r="D460" s="112" t="s">
        <v>2478</v>
      </c>
      <c r="E460" s="341">
        <v>-200000</v>
      </c>
      <c r="F460" s="257"/>
      <c r="G460" s="487"/>
    </row>
    <row r="461" spans="1:7">
      <c r="A461" s="340">
        <v>43376</v>
      </c>
      <c r="B461" s="487" t="str">
        <f>Cobb!$A$2</f>
        <v>Greenville</v>
      </c>
      <c r="C461" s="487" t="s">
        <v>2501</v>
      </c>
      <c r="D461" s="111" t="s">
        <v>2478</v>
      </c>
      <c r="E461" s="341">
        <v>-200000</v>
      </c>
      <c r="F461" s="257"/>
      <c r="G461" s="487"/>
    </row>
    <row r="462" spans="1:7">
      <c r="A462" s="340">
        <v>43376</v>
      </c>
      <c r="B462" s="487" t="str">
        <f>Cobb!$A$2</f>
        <v>Greenville</v>
      </c>
      <c r="C462" s="487" t="s">
        <v>2502</v>
      </c>
      <c r="D462" s="112" t="s">
        <v>2478</v>
      </c>
      <c r="E462" s="341">
        <v>-300000</v>
      </c>
      <c r="F462" s="257"/>
      <c r="G462" s="487"/>
    </row>
    <row r="463" spans="1:7">
      <c r="A463" s="340">
        <v>43376</v>
      </c>
      <c r="B463" s="487" t="str">
        <f>Cobb!$A$2</f>
        <v>Greenville</v>
      </c>
      <c r="C463" s="487" t="s">
        <v>2512</v>
      </c>
      <c r="D463" s="111" t="s">
        <v>2478</v>
      </c>
      <c r="E463" s="341">
        <v>-300000</v>
      </c>
      <c r="F463" s="257"/>
      <c r="G463" s="487"/>
    </row>
    <row r="464" spans="1:7">
      <c r="A464" s="340">
        <v>43376</v>
      </c>
      <c r="B464" s="487" t="str">
        <f>Cobb!$A$2</f>
        <v>Greenville</v>
      </c>
      <c r="C464" s="487" t="s">
        <v>2513</v>
      </c>
      <c r="D464" s="112" t="s">
        <v>2478</v>
      </c>
      <c r="E464" s="341">
        <v>-200000</v>
      </c>
      <c r="F464" s="257"/>
      <c r="G464" s="487"/>
    </row>
    <row r="465" spans="1:7">
      <c r="A465" s="340">
        <v>43376</v>
      </c>
      <c r="B465" s="487" t="str">
        <f>Cobb!$A$2</f>
        <v>Greenville</v>
      </c>
      <c r="C465" s="487" t="s">
        <v>2503</v>
      </c>
      <c r="D465" s="111" t="s">
        <v>2478</v>
      </c>
      <c r="E465" s="341">
        <v>-200000</v>
      </c>
      <c r="F465" s="257"/>
      <c r="G465" s="487"/>
    </row>
    <row r="466" spans="1:7">
      <c r="A466" s="340">
        <v>43376</v>
      </c>
      <c r="B466" s="487" t="str">
        <f>Cobb!$A$2</f>
        <v>Greenville</v>
      </c>
      <c r="C466" s="487" t="s">
        <v>2514</v>
      </c>
      <c r="D466" s="112" t="s">
        <v>2478</v>
      </c>
      <c r="E466" s="341">
        <v>-300000</v>
      </c>
      <c r="F466" s="257"/>
      <c r="G466" s="487"/>
    </row>
    <row r="467" spans="1:7">
      <c r="A467" s="340">
        <v>43376</v>
      </c>
      <c r="B467" s="487" t="str">
        <f>Cobb!$A$2</f>
        <v>Greenville</v>
      </c>
      <c r="C467" s="487" t="s">
        <v>2515</v>
      </c>
      <c r="D467" s="111" t="s">
        <v>2478</v>
      </c>
      <c r="E467" s="341">
        <v>-100000</v>
      </c>
      <c r="F467" s="257"/>
      <c r="G467" s="487"/>
    </row>
    <row r="468" spans="1:7">
      <c r="A468" s="340">
        <v>43376</v>
      </c>
      <c r="B468" s="487" t="str">
        <f>Cobb!$A$2</f>
        <v>Greenville</v>
      </c>
      <c r="C468" s="487" t="s">
        <v>2506</v>
      </c>
      <c r="D468" s="112" t="s">
        <v>2478</v>
      </c>
      <c r="E468" s="341">
        <v>-100000</v>
      </c>
      <c r="F468" s="257"/>
      <c r="G468" s="487"/>
    </row>
    <row r="469" spans="1:7">
      <c r="A469" s="340">
        <v>43376</v>
      </c>
      <c r="B469" s="487" t="str">
        <f>Cobb!$A$2</f>
        <v>Greenville</v>
      </c>
      <c r="C469" s="487" t="s">
        <v>2516</v>
      </c>
      <c r="D469" s="111" t="s">
        <v>2478</v>
      </c>
      <c r="E469" s="341">
        <v>-100000</v>
      </c>
      <c r="F469" s="257"/>
      <c r="G469" s="487"/>
    </row>
    <row r="470" spans="1:7">
      <c r="A470" s="340">
        <v>43376</v>
      </c>
      <c r="B470" s="487" t="str">
        <f>Ruth!$M$2</f>
        <v>Hoboken</v>
      </c>
      <c r="C470" s="487" t="s">
        <v>2705</v>
      </c>
      <c r="D470" s="112" t="s">
        <v>2478</v>
      </c>
      <c r="E470" s="341">
        <v>-300000</v>
      </c>
      <c r="F470" s="257"/>
      <c r="G470" s="487"/>
    </row>
    <row r="471" spans="1:7">
      <c r="A471" s="340">
        <v>43376</v>
      </c>
      <c r="B471" s="487" t="str">
        <f>Ruth!$M$2</f>
        <v>Hoboken</v>
      </c>
      <c r="C471" s="487" t="s">
        <v>2696</v>
      </c>
      <c r="D471" s="111" t="s">
        <v>2478</v>
      </c>
      <c r="E471" s="341">
        <v>-200000</v>
      </c>
      <c r="F471" s="257"/>
      <c r="G471" s="487"/>
    </row>
    <row r="472" spans="1:7">
      <c r="A472" s="340">
        <v>43376</v>
      </c>
      <c r="B472" s="487" t="str">
        <f>Ruth!$M$2</f>
        <v>Hoboken</v>
      </c>
      <c r="C472" s="487" t="s">
        <v>2708</v>
      </c>
      <c r="D472" s="111" t="s">
        <v>2478</v>
      </c>
      <c r="E472" s="341">
        <v>-300000</v>
      </c>
      <c r="F472" s="257"/>
      <c r="G472" s="487"/>
    </row>
    <row r="473" spans="1:7">
      <c r="A473" s="340">
        <v>43376</v>
      </c>
      <c r="B473" s="487" t="str">
        <f>Ruth!$M$2</f>
        <v>Hoboken</v>
      </c>
      <c r="C473" s="487" t="s">
        <v>2700</v>
      </c>
      <c r="D473" s="112" t="s">
        <v>2478</v>
      </c>
      <c r="E473" s="341">
        <v>-100000</v>
      </c>
      <c r="F473" s="257"/>
      <c r="G473" s="487"/>
    </row>
    <row r="474" spans="1:7">
      <c r="A474" s="340">
        <v>43376</v>
      </c>
      <c r="B474" s="487" t="str">
        <f>Ruth!$M$2</f>
        <v>Hoboken</v>
      </c>
      <c r="C474" s="487" t="s">
        <v>2709</v>
      </c>
      <c r="D474" s="111" t="s">
        <v>2478</v>
      </c>
      <c r="E474" s="341">
        <v>-300000</v>
      </c>
      <c r="F474" s="257"/>
      <c r="G474" s="487"/>
    </row>
    <row r="475" spans="1:7">
      <c r="A475" s="340">
        <v>43376</v>
      </c>
      <c r="B475" s="487" t="str">
        <f>Ruth!$M$2</f>
        <v>Hoboken</v>
      </c>
      <c r="C475" s="487" t="s">
        <v>2710</v>
      </c>
      <c r="D475" s="111" t="s">
        <v>2478</v>
      </c>
      <c r="E475" s="341">
        <v>-400000</v>
      </c>
      <c r="F475" s="257"/>
      <c r="G475" s="487"/>
    </row>
    <row r="476" spans="1:7">
      <c r="A476" s="340">
        <v>43376</v>
      </c>
      <c r="B476" s="487" t="str">
        <f>Ruth!$M$2</f>
        <v>Hoboken</v>
      </c>
      <c r="C476" s="487" t="s">
        <v>2711</v>
      </c>
      <c r="D476" s="111" t="s">
        <v>2478</v>
      </c>
      <c r="E476" s="341">
        <v>-400000</v>
      </c>
      <c r="F476" s="257"/>
      <c r="G476" s="487"/>
    </row>
    <row r="477" spans="1:7">
      <c r="A477" s="340">
        <v>43376</v>
      </c>
      <c r="B477" s="487" t="str">
        <f>Ruth!$M$2</f>
        <v>Hoboken</v>
      </c>
      <c r="C477" s="487" t="s">
        <v>2702</v>
      </c>
      <c r="D477" s="112" t="s">
        <v>2478</v>
      </c>
      <c r="E477" s="341">
        <v>-100000</v>
      </c>
      <c r="F477" s="257"/>
      <c r="G477" s="487"/>
    </row>
    <row r="478" spans="1:7">
      <c r="A478" s="340">
        <v>43376</v>
      </c>
      <c r="B478" s="487" t="str">
        <f>Ruth!$M$2</f>
        <v>Hoboken</v>
      </c>
      <c r="C478" s="487" t="s">
        <v>2703</v>
      </c>
      <c r="D478" s="111" t="s">
        <v>2478</v>
      </c>
      <c r="E478" s="341">
        <v>-200000</v>
      </c>
      <c r="F478" s="257"/>
      <c r="G478" s="487"/>
    </row>
    <row r="479" spans="1:7">
      <c r="A479" s="340">
        <v>43376</v>
      </c>
      <c r="B479" s="487" t="str">
        <f>Mays!$Y$2</f>
        <v>Los Angeles</v>
      </c>
      <c r="C479" s="487" t="s">
        <v>3048</v>
      </c>
      <c r="D479" s="112" t="s">
        <v>2478</v>
      </c>
      <c r="E479" s="341">
        <v>-400000</v>
      </c>
      <c r="F479" s="257"/>
      <c r="G479" s="487"/>
    </row>
    <row r="480" spans="1:7">
      <c r="A480" s="340">
        <v>43376</v>
      </c>
      <c r="B480" s="487" t="str">
        <f>Mays!$Y$2</f>
        <v>Los Angeles</v>
      </c>
      <c r="C480" s="487" t="s">
        <v>3034</v>
      </c>
      <c r="D480" s="111" t="s">
        <v>2478</v>
      </c>
      <c r="E480" s="341">
        <v>-400000</v>
      </c>
      <c r="F480" s="257"/>
      <c r="G480" s="487"/>
    </row>
    <row r="481" spans="1:7">
      <c r="A481" s="340">
        <v>43376</v>
      </c>
      <c r="B481" s="487" t="str">
        <f>Mays!$Y$2</f>
        <v>Los Angeles</v>
      </c>
      <c r="C481" s="487" t="s">
        <v>3035</v>
      </c>
      <c r="D481" s="112" t="s">
        <v>2478</v>
      </c>
      <c r="E481" s="341">
        <v>-200000</v>
      </c>
      <c r="F481" s="257"/>
      <c r="G481" s="487"/>
    </row>
    <row r="482" spans="1:7">
      <c r="A482" s="340">
        <v>43376</v>
      </c>
      <c r="B482" s="325" t="str">
        <f>Ruth!$G$2</f>
        <v>Gotham City</v>
      </c>
      <c r="C482" s="487" t="s">
        <v>3036</v>
      </c>
      <c r="D482" s="112" t="s">
        <v>2478</v>
      </c>
      <c r="E482" s="341">
        <v>-300000</v>
      </c>
      <c r="F482" s="491" t="s">
        <v>3610</v>
      </c>
      <c r="G482" s="487"/>
    </row>
    <row r="483" spans="1:7">
      <c r="A483" s="488">
        <v>43376</v>
      </c>
      <c r="B483" s="428" t="str">
        <f>Aaron!$Y$2</f>
        <v>Columbus</v>
      </c>
      <c r="C483" s="339" t="s">
        <v>3037</v>
      </c>
      <c r="D483" s="375" t="s">
        <v>2478</v>
      </c>
      <c r="E483" s="341">
        <v>-400000</v>
      </c>
      <c r="F483" s="491" t="s">
        <v>3618</v>
      </c>
      <c r="G483" s="487"/>
    </row>
    <row r="484" spans="1:7">
      <c r="A484" s="488">
        <v>43376</v>
      </c>
      <c r="B484" s="428" t="str">
        <f>Cobb!$M$2</f>
        <v>Mansfield</v>
      </c>
      <c r="C484" s="339" t="s">
        <v>3039</v>
      </c>
      <c r="D484" s="343" t="s">
        <v>2478</v>
      </c>
      <c r="E484" s="341">
        <v>-400000</v>
      </c>
      <c r="F484" s="257" t="s">
        <v>3632</v>
      </c>
      <c r="G484" s="487"/>
    </row>
    <row r="485" spans="1:7">
      <c r="A485" s="340">
        <v>43376</v>
      </c>
      <c r="B485" s="487" t="str">
        <f>Mays!$Y$2</f>
        <v>Los Angeles</v>
      </c>
      <c r="C485" s="487" t="s">
        <v>3040</v>
      </c>
      <c r="D485" s="112" t="s">
        <v>2478</v>
      </c>
      <c r="E485" s="341">
        <v>-200000</v>
      </c>
      <c r="F485" s="257"/>
      <c r="G485" s="487"/>
    </row>
    <row r="486" spans="1:7">
      <c r="A486" s="340">
        <v>43376</v>
      </c>
      <c r="B486" s="487" t="str">
        <f>Mays!$Y$2</f>
        <v>Los Angeles</v>
      </c>
      <c r="C486" s="487" t="s">
        <v>3041</v>
      </c>
      <c r="D486" s="111" t="s">
        <v>2478</v>
      </c>
      <c r="E486" s="341">
        <v>-100000</v>
      </c>
      <c r="F486" s="257"/>
      <c r="G486" s="487"/>
    </row>
    <row r="487" spans="1:7">
      <c r="A487" s="340">
        <v>43376</v>
      </c>
      <c r="B487" s="487" t="str">
        <f>Mays!$Y$2</f>
        <v>Los Angeles</v>
      </c>
      <c r="C487" s="487" t="s">
        <v>3042</v>
      </c>
      <c r="D487" s="112" t="s">
        <v>2478</v>
      </c>
      <c r="E487" s="341">
        <v>-100000</v>
      </c>
      <c r="F487" s="257"/>
      <c r="G487" s="487"/>
    </row>
    <row r="488" spans="1:7">
      <c r="A488" s="340">
        <v>43376</v>
      </c>
      <c r="B488" s="487" t="str">
        <f>Mays!$Y$2</f>
        <v>Los Angeles</v>
      </c>
      <c r="C488" s="487" t="s">
        <v>3051</v>
      </c>
      <c r="D488" s="111" t="s">
        <v>2478</v>
      </c>
      <c r="E488" s="341">
        <v>-300000</v>
      </c>
      <c r="F488" s="257"/>
      <c r="G488" s="487"/>
    </row>
    <row r="489" spans="1:7">
      <c r="A489" s="340">
        <v>43376</v>
      </c>
      <c r="B489" s="487" t="str">
        <f>Mays!$Y$2</f>
        <v>Los Angeles</v>
      </c>
      <c r="C489" s="487" t="s">
        <v>3046</v>
      </c>
      <c r="D489" s="112" t="s">
        <v>2478</v>
      </c>
      <c r="E489" s="341">
        <v>-200000</v>
      </c>
      <c r="F489" s="257"/>
      <c r="G489" s="487"/>
    </row>
    <row r="490" spans="1:7">
      <c r="A490" s="340">
        <v>43376</v>
      </c>
      <c r="B490" s="487" t="str">
        <f>Cobb!$M$2</f>
        <v>Mansfield</v>
      </c>
      <c r="C490" s="487" t="s">
        <v>2557</v>
      </c>
      <c r="D490" s="112" t="s">
        <v>2478</v>
      </c>
      <c r="E490" s="341">
        <v>-200000</v>
      </c>
      <c r="F490" s="257"/>
      <c r="G490" s="487"/>
    </row>
    <row r="491" spans="1:7">
      <c r="A491" s="340">
        <v>43376</v>
      </c>
      <c r="B491" s="487" t="str">
        <f>Cobb!$M$2</f>
        <v>Mansfield</v>
      </c>
      <c r="C491" s="487" t="s">
        <v>2546</v>
      </c>
      <c r="D491" s="111" t="s">
        <v>2478</v>
      </c>
      <c r="E491" s="341">
        <v>-100000</v>
      </c>
      <c r="F491" s="257"/>
      <c r="G491" s="487"/>
    </row>
    <row r="492" spans="1:7">
      <c r="A492" s="340">
        <v>43376</v>
      </c>
      <c r="B492" s="487" t="str">
        <f>Cobb!$M$2</f>
        <v>Mansfield</v>
      </c>
      <c r="C492" s="487" t="s">
        <v>2558</v>
      </c>
      <c r="D492" s="112" t="s">
        <v>2478</v>
      </c>
      <c r="E492" s="341">
        <v>-300000</v>
      </c>
      <c r="F492" s="257"/>
      <c r="G492" s="487"/>
    </row>
    <row r="493" spans="1:7">
      <c r="A493" s="340">
        <v>43376</v>
      </c>
      <c r="B493" s="487" t="str">
        <f>Cobb!$M$2</f>
        <v>Mansfield</v>
      </c>
      <c r="C493" s="487" t="s">
        <v>2547</v>
      </c>
      <c r="D493" s="111" t="s">
        <v>2478</v>
      </c>
      <c r="E493" s="341">
        <v>-300000</v>
      </c>
      <c r="F493" s="257"/>
      <c r="G493" s="487"/>
    </row>
    <row r="494" spans="1:7">
      <c r="A494" s="340">
        <v>43376</v>
      </c>
      <c r="B494" s="487" t="str">
        <f>Cobb!$M$2</f>
        <v>Mansfield</v>
      </c>
      <c r="C494" s="487" t="s">
        <v>2548</v>
      </c>
      <c r="D494" s="112" t="s">
        <v>2478</v>
      </c>
      <c r="E494" s="341">
        <v>-400000</v>
      </c>
      <c r="F494" s="257"/>
      <c r="G494" s="487"/>
    </row>
    <row r="495" spans="1:7">
      <c r="A495" s="340">
        <v>43376</v>
      </c>
      <c r="B495" s="487" t="str">
        <f>Cobb!$M$2</f>
        <v>Mansfield</v>
      </c>
      <c r="C495" s="487" t="s">
        <v>2559</v>
      </c>
      <c r="D495" s="111" t="s">
        <v>2478</v>
      </c>
      <c r="E495" s="341">
        <v>-300000</v>
      </c>
      <c r="F495" s="257"/>
      <c r="G495" s="487"/>
    </row>
    <row r="496" spans="1:7">
      <c r="A496" s="340">
        <v>43376</v>
      </c>
      <c r="B496" s="487" t="str">
        <f>Cobb!$M$2</f>
        <v>Mansfield</v>
      </c>
      <c r="C496" s="487" t="s">
        <v>2549</v>
      </c>
      <c r="D496" s="112" t="s">
        <v>2478</v>
      </c>
      <c r="E496" s="341">
        <v>-400000</v>
      </c>
      <c r="F496" s="257"/>
      <c r="G496" s="487"/>
    </row>
    <row r="497" spans="1:7">
      <c r="A497" s="340">
        <v>43376</v>
      </c>
      <c r="B497" s="487" t="str">
        <f>Cobb!$M$2</f>
        <v>Mansfield</v>
      </c>
      <c r="C497" s="487" t="s">
        <v>2560</v>
      </c>
      <c r="D497" s="111" t="s">
        <v>2478</v>
      </c>
      <c r="E497" s="341">
        <v>-300000</v>
      </c>
      <c r="F497" s="257"/>
      <c r="G497" s="487"/>
    </row>
    <row r="498" spans="1:7">
      <c r="A498" s="340">
        <v>43376</v>
      </c>
      <c r="B498" s="487" t="str">
        <f>Cobb!$M$2</f>
        <v>Mansfield</v>
      </c>
      <c r="C498" s="487" t="s">
        <v>2550</v>
      </c>
      <c r="D498" s="112" t="s">
        <v>2478</v>
      </c>
      <c r="E498" s="341">
        <v>-200000</v>
      </c>
      <c r="F498" s="257"/>
      <c r="G498" s="487"/>
    </row>
    <row r="499" spans="1:7">
      <c r="A499" s="340">
        <v>43376</v>
      </c>
      <c r="B499" s="487" t="str">
        <f>Cobb!$M$2</f>
        <v>Mansfield</v>
      </c>
      <c r="C499" s="487" t="s">
        <v>2551</v>
      </c>
      <c r="D499" s="111" t="s">
        <v>2478</v>
      </c>
      <c r="E499" s="341">
        <v>-400000</v>
      </c>
      <c r="F499" s="257"/>
      <c r="G499" s="487"/>
    </row>
    <row r="500" spans="1:7">
      <c r="A500" s="340">
        <v>43376</v>
      </c>
      <c r="B500" s="487" t="str">
        <f>Cobb!$M$2</f>
        <v>Mansfield</v>
      </c>
      <c r="C500" s="487" t="s">
        <v>2552</v>
      </c>
      <c r="D500" s="112" t="s">
        <v>2478</v>
      </c>
      <c r="E500" s="341">
        <v>-200000</v>
      </c>
      <c r="F500" s="257"/>
      <c r="G500" s="487"/>
    </row>
    <row r="501" spans="1:7">
      <c r="A501" s="340">
        <v>43376</v>
      </c>
      <c r="B501" s="487" t="str">
        <f>Cobb!$M$2</f>
        <v>Mansfield</v>
      </c>
      <c r="C501" s="487" t="s">
        <v>2553</v>
      </c>
      <c r="D501" s="112" t="s">
        <v>2478</v>
      </c>
      <c r="E501" s="341">
        <v>-400000</v>
      </c>
      <c r="F501" s="257"/>
      <c r="G501" s="487"/>
    </row>
    <row r="502" spans="1:7">
      <c r="A502" s="340">
        <v>43376</v>
      </c>
      <c r="B502" s="487" t="str">
        <f>Cobb!$M$2</f>
        <v>Mansfield</v>
      </c>
      <c r="C502" s="487" t="s">
        <v>2561</v>
      </c>
      <c r="D502" s="111" t="s">
        <v>2478</v>
      </c>
      <c r="E502" s="341">
        <v>-300000</v>
      </c>
      <c r="F502" s="257"/>
      <c r="G502" s="487"/>
    </row>
    <row r="503" spans="1:7">
      <c r="A503" s="340">
        <v>43376</v>
      </c>
      <c r="B503" s="487" t="str">
        <f>Cobb!$M$2</f>
        <v>Mansfield</v>
      </c>
      <c r="C503" s="487" t="s">
        <v>2562</v>
      </c>
      <c r="D503" s="112" t="s">
        <v>2478</v>
      </c>
      <c r="E503" s="341">
        <v>-400000</v>
      </c>
      <c r="F503" s="257"/>
      <c r="G503" s="487"/>
    </row>
    <row r="504" spans="1:7">
      <c r="A504" s="340">
        <v>43376</v>
      </c>
      <c r="B504" s="487" t="str">
        <f>Cobb!$M$2</f>
        <v>Mansfield</v>
      </c>
      <c r="C504" s="487" t="s">
        <v>2563</v>
      </c>
      <c r="D504" s="112" t="s">
        <v>2478</v>
      </c>
      <c r="E504" s="341">
        <v>-200000</v>
      </c>
      <c r="F504" s="257"/>
      <c r="G504" s="487"/>
    </row>
    <row r="505" spans="1:7">
      <c r="A505" s="340">
        <v>43376</v>
      </c>
      <c r="B505" s="487" t="str">
        <f>Cobb!$M$2</f>
        <v>Mansfield</v>
      </c>
      <c r="C505" s="487" t="s">
        <v>2554</v>
      </c>
      <c r="D505" s="111" t="s">
        <v>2478</v>
      </c>
      <c r="E505" s="341">
        <v>-200000</v>
      </c>
      <c r="F505" s="257"/>
      <c r="G505" s="487"/>
    </row>
    <row r="506" spans="1:7">
      <c r="A506" s="340">
        <v>43376</v>
      </c>
      <c r="B506" s="487" t="str">
        <f>Cobb!$M$2</f>
        <v>Mansfield</v>
      </c>
      <c r="C506" s="487" t="s">
        <v>2555</v>
      </c>
      <c r="D506" s="112" t="s">
        <v>2478</v>
      </c>
      <c r="E506" s="341">
        <v>-400000</v>
      </c>
      <c r="F506" s="257"/>
      <c r="G506" s="487"/>
    </row>
    <row r="507" spans="1:7">
      <c r="A507" s="340">
        <v>43376</v>
      </c>
      <c r="B507" s="487" t="str">
        <f>Aaron!$A$2</f>
        <v>Middlesex</v>
      </c>
      <c r="C507" s="487" t="s">
        <v>2807</v>
      </c>
      <c r="D507" s="111" t="s">
        <v>2478</v>
      </c>
      <c r="E507" s="341">
        <v>-300000</v>
      </c>
      <c r="F507" s="257"/>
      <c r="G507" s="487"/>
    </row>
    <row r="508" spans="1:7">
      <c r="A508" s="340">
        <v>43376</v>
      </c>
      <c r="B508" s="487" t="str">
        <f>Aaron!$A$2</f>
        <v>Middlesex</v>
      </c>
      <c r="C508" s="487" t="s">
        <v>2796</v>
      </c>
      <c r="D508" s="112" t="s">
        <v>2478</v>
      </c>
      <c r="E508" s="341">
        <v>-400000</v>
      </c>
      <c r="F508" s="257"/>
      <c r="G508" s="487"/>
    </row>
    <row r="509" spans="1:7">
      <c r="A509" s="340">
        <v>43376</v>
      </c>
      <c r="B509" s="487" t="str">
        <f>Aaron!$A$2</f>
        <v>Middlesex</v>
      </c>
      <c r="C509" s="487" t="s">
        <v>2797</v>
      </c>
      <c r="D509" s="112" t="s">
        <v>2478</v>
      </c>
      <c r="E509" s="341">
        <v>-400000</v>
      </c>
      <c r="F509" s="257"/>
      <c r="G509" s="487"/>
    </row>
    <row r="510" spans="1:7">
      <c r="A510" s="340">
        <v>43376</v>
      </c>
      <c r="B510" s="487" t="str">
        <f>Aaron!$A$2</f>
        <v>Middlesex</v>
      </c>
      <c r="C510" s="487" t="s">
        <v>2808</v>
      </c>
      <c r="D510" s="111" t="s">
        <v>2478</v>
      </c>
      <c r="E510" s="341">
        <v>-300000</v>
      </c>
      <c r="F510" s="257"/>
      <c r="G510" s="487"/>
    </row>
    <row r="511" spans="1:7">
      <c r="A511" s="340">
        <v>43376</v>
      </c>
      <c r="B511" s="487" t="str">
        <f>Aaron!$A$2</f>
        <v>Middlesex</v>
      </c>
      <c r="C511" s="487" t="s">
        <v>2799</v>
      </c>
      <c r="D511" s="112" t="s">
        <v>2478</v>
      </c>
      <c r="E511" s="341">
        <v>-300000</v>
      </c>
      <c r="F511" s="257"/>
      <c r="G511" s="487"/>
    </row>
    <row r="512" spans="1:7">
      <c r="A512" s="340">
        <v>43376</v>
      </c>
      <c r="B512" s="487" t="str">
        <f>Aaron!$A$2</f>
        <v>Middlesex</v>
      </c>
      <c r="C512" s="487" t="s">
        <v>2810</v>
      </c>
      <c r="D512" s="111" t="s">
        <v>2478</v>
      </c>
      <c r="E512" s="341">
        <v>-300000</v>
      </c>
      <c r="F512" s="257"/>
      <c r="G512" s="487"/>
    </row>
    <row r="513" spans="1:7">
      <c r="A513" s="340">
        <v>43376</v>
      </c>
      <c r="B513" s="487" t="str">
        <f>Aaron!$A$2</f>
        <v>Middlesex</v>
      </c>
      <c r="C513" s="487" t="s">
        <v>2801</v>
      </c>
      <c r="D513" s="112" t="s">
        <v>2478</v>
      </c>
      <c r="E513" s="341">
        <v>-200000</v>
      </c>
      <c r="F513" s="257"/>
      <c r="G513" s="487"/>
    </row>
    <row r="514" spans="1:7">
      <c r="A514" s="340">
        <v>43376</v>
      </c>
      <c r="B514" s="487" t="str">
        <f>Aaron!$A$2</f>
        <v>Middlesex</v>
      </c>
      <c r="C514" s="487" t="s">
        <v>2802</v>
      </c>
      <c r="D514" s="111" t="s">
        <v>2478</v>
      </c>
      <c r="E514" s="341">
        <v>-300000</v>
      </c>
      <c r="F514" s="257"/>
      <c r="G514" s="487"/>
    </row>
    <row r="515" spans="1:7">
      <c r="A515" s="340">
        <v>43376</v>
      </c>
      <c r="B515" s="487" t="str">
        <f>Aaron!$A$2</f>
        <v>Middlesex</v>
      </c>
      <c r="C515" s="487" t="s">
        <v>2803</v>
      </c>
      <c r="D515" s="112" t="s">
        <v>2478</v>
      </c>
      <c r="E515" s="341">
        <v>-400000</v>
      </c>
      <c r="F515" s="257"/>
      <c r="G515" s="487"/>
    </row>
    <row r="516" spans="1:7">
      <c r="A516" s="340">
        <v>43376</v>
      </c>
      <c r="B516" s="487" t="str">
        <f>Aaron!$A$2</f>
        <v>Middlesex</v>
      </c>
      <c r="C516" s="487" t="s">
        <v>2804</v>
      </c>
      <c r="D516" s="111" t="s">
        <v>2478</v>
      </c>
      <c r="E516" s="341">
        <v>-200000</v>
      </c>
      <c r="F516" s="257"/>
      <c r="G516" s="487"/>
    </row>
    <row r="517" spans="1:7">
      <c r="A517" s="340">
        <v>43376</v>
      </c>
      <c r="B517" s="487" t="str">
        <f>Aaron!$A$2</f>
        <v>Middlesex</v>
      </c>
      <c r="C517" s="487" t="s">
        <v>2811</v>
      </c>
      <c r="D517" s="112" t="s">
        <v>2478</v>
      </c>
      <c r="E517" s="341">
        <v>-300000</v>
      </c>
      <c r="F517" s="257"/>
      <c r="G517" s="487"/>
    </row>
    <row r="518" spans="1:7">
      <c r="A518" s="340">
        <v>43376</v>
      </c>
      <c r="B518" s="487" t="str">
        <f>Aaron!$A$2</f>
        <v>Middlesex</v>
      </c>
      <c r="C518" s="487" t="s">
        <v>2813</v>
      </c>
      <c r="D518" s="111" t="s">
        <v>2478</v>
      </c>
      <c r="E518" s="341">
        <v>-400000</v>
      </c>
      <c r="F518" s="257"/>
      <c r="G518" s="487"/>
    </row>
    <row r="519" spans="1:7">
      <c r="A519" s="340">
        <v>43376</v>
      </c>
      <c r="B519" s="487" t="str">
        <f>Aaron!$A$2</f>
        <v>Middlesex</v>
      </c>
      <c r="C519" s="487" t="s">
        <v>2805</v>
      </c>
      <c r="D519" s="112" t="s">
        <v>2478</v>
      </c>
      <c r="E519" s="341">
        <v>-400000</v>
      </c>
      <c r="F519" s="257"/>
      <c r="G519" s="487"/>
    </row>
    <row r="520" spans="1:7">
      <c r="A520" s="340">
        <v>43376</v>
      </c>
      <c r="B520" s="487" t="str">
        <f>Mays!$M$2</f>
        <v>Mudville</v>
      </c>
      <c r="C520" s="487" t="s">
        <v>2997</v>
      </c>
      <c r="D520" s="111" t="s">
        <v>2478</v>
      </c>
      <c r="E520" s="341">
        <v>-300000</v>
      </c>
      <c r="F520" s="257"/>
      <c r="G520" s="487"/>
    </row>
    <row r="521" spans="1:7">
      <c r="A521" s="340">
        <v>43376</v>
      </c>
      <c r="B521" s="487" t="str">
        <f>Mays!$M$2</f>
        <v>Mudville</v>
      </c>
      <c r="C521" s="487" t="s">
        <v>2998</v>
      </c>
      <c r="D521" s="112" t="s">
        <v>2478</v>
      </c>
      <c r="E521" s="341">
        <v>-200000</v>
      </c>
      <c r="F521" s="257"/>
      <c r="G521" s="487"/>
    </row>
    <row r="522" spans="1:7">
      <c r="A522" s="340">
        <v>43376</v>
      </c>
      <c r="B522" s="487" t="str">
        <f>Mays!$M$2</f>
        <v>Mudville</v>
      </c>
      <c r="C522" s="487" t="s">
        <v>2999</v>
      </c>
      <c r="D522" s="111" t="s">
        <v>2478</v>
      </c>
      <c r="E522" s="341">
        <v>-300000</v>
      </c>
      <c r="F522" s="257"/>
      <c r="G522" s="487"/>
    </row>
    <row r="523" spans="1:7">
      <c r="A523" s="340">
        <v>43376</v>
      </c>
      <c r="B523" s="487" t="str">
        <f>Mays!$M$2</f>
        <v>Mudville</v>
      </c>
      <c r="C523" s="487" t="s">
        <v>2986</v>
      </c>
      <c r="D523" s="112" t="s">
        <v>2478</v>
      </c>
      <c r="E523" s="341">
        <v>-400000</v>
      </c>
      <c r="F523" s="257"/>
      <c r="G523" s="487"/>
    </row>
    <row r="524" spans="1:7">
      <c r="A524" s="340">
        <v>43376</v>
      </c>
      <c r="B524" s="487" t="str">
        <f>Mays!$M$2</f>
        <v>Mudville</v>
      </c>
      <c r="C524" s="487" t="s">
        <v>2987</v>
      </c>
      <c r="D524" s="111" t="s">
        <v>2478</v>
      </c>
      <c r="E524" s="341">
        <v>-200000</v>
      </c>
      <c r="F524" s="257"/>
      <c r="G524" s="487"/>
    </row>
    <row r="525" spans="1:7">
      <c r="A525" s="340">
        <v>43376</v>
      </c>
      <c r="B525" s="487" t="str">
        <f>Mays!$M$2</f>
        <v>Mudville</v>
      </c>
      <c r="C525" s="487" t="s">
        <v>2988</v>
      </c>
      <c r="D525" s="112" t="s">
        <v>2478</v>
      </c>
      <c r="E525" s="341">
        <v>-200000</v>
      </c>
      <c r="F525" s="257"/>
      <c r="G525" s="487"/>
    </row>
    <row r="526" spans="1:7">
      <c r="A526" s="340">
        <v>43376</v>
      </c>
      <c r="B526" s="487" t="str">
        <f>Mays!$M$2</f>
        <v>Mudville</v>
      </c>
      <c r="C526" s="487" t="s">
        <v>3000</v>
      </c>
      <c r="D526" s="111" t="s">
        <v>2478</v>
      </c>
      <c r="E526" s="341">
        <v>-100000</v>
      </c>
      <c r="F526" s="257"/>
      <c r="G526" s="487"/>
    </row>
    <row r="527" spans="1:7">
      <c r="A527" s="340">
        <v>43376</v>
      </c>
      <c r="B527" s="487" t="str">
        <f>Mays!$M$2</f>
        <v>Mudville</v>
      </c>
      <c r="C527" s="487" t="s">
        <v>3002</v>
      </c>
      <c r="D527" s="112" t="s">
        <v>2478</v>
      </c>
      <c r="E527" s="341">
        <v>-400000</v>
      </c>
      <c r="F527" s="257"/>
      <c r="G527" s="487"/>
    </row>
    <row r="528" spans="1:7">
      <c r="A528" s="340">
        <v>43376</v>
      </c>
      <c r="B528" s="487" t="str">
        <f>Mays!$M$2</f>
        <v>Mudville</v>
      </c>
      <c r="C528" s="487" t="s">
        <v>3003</v>
      </c>
      <c r="D528" s="111" t="s">
        <v>2478</v>
      </c>
      <c r="E528" s="341">
        <v>-300000</v>
      </c>
      <c r="F528" s="257"/>
      <c r="G528" s="487"/>
    </row>
    <row r="529" spans="1:7">
      <c r="A529" s="340">
        <v>43376</v>
      </c>
      <c r="B529" s="487" t="str">
        <f>Mays!$M$2</f>
        <v>Mudville</v>
      </c>
      <c r="C529" s="487" t="s">
        <v>2989</v>
      </c>
      <c r="D529" s="112" t="s">
        <v>2478</v>
      </c>
      <c r="E529" s="341">
        <v>-100000</v>
      </c>
      <c r="F529" s="257"/>
      <c r="G529" s="487"/>
    </row>
    <row r="530" spans="1:7">
      <c r="A530" s="340">
        <v>43376</v>
      </c>
      <c r="B530" s="487" t="str">
        <f>Mays!$M$2</f>
        <v>Mudville</v>
      </c>
      <c r="C530" s="487" t="s">
        <v>3004</v>
      </c>
      <c r="D530" s="111" t="s">
        <v>2478</v>
      </c>
      <c r="E530" s="341">
        <v>-300000</v>
      </c>
      <c r="F530" s="257"/>
      <c r="G530" s="487"/>
    </row>
    <row r="531" spans="1:7">
      <c r="A531" s="340">
        <v>43376</v>
      </c>
      <c r="B531" s="487" t="str">
        <f>Mays!$M$2</f>
        <v>Mudville</v>
      </c>
      <c r="C531" s="487" t="s">
        <v>2990</v>
      </c>
      <c r="D531" s="112" t="s">
        <v>2478</v>
      </c>
      <c r="E531" s="341">
        <v>-300000</v>
      </c>
      <c r="F531" s="257"/>
      <c r="G531" s="487"/>
    </row>
    <row r="532" spans="1:7">
      <c r="A532" s="340">
        <v>43376</v>
      </c>
      <c r="B532" s="487" t="str">
        <f>Mays!$M$2</f>
        <v>Mudville</v>
      </c>
      <c r="C532" s="487" t="s">
        <v>2991</v>
      </c>
      <c r="D532" s="111" t="s">
        <v>2478</v>
      </c>
      <c r="E532" s="341">
        <v>-200000</v>
      </c>
      <c r="F532" s="257"/>
      <c r="G532" s="487"/>
    </row>
    <row r="533" spans="1:7">
      <c r="A533" s="340">
        <v>43376</v>
      </c>
      <c r="B533" s="487" t="str">
        <f>Mays!$M$2</f>
        <v>Mudville</v>
      </c>
      <c r="C533" s="487" t="s">
        <v>2992</v>
      </c>
      <c r="D533" s="112" t="s">
        <v>2478</v>
      </c>
      <c r="E533" s="341">
        <v>-200000</v>
      </c>
      <c r="F533" s="257"/>
      <c r="G533" s="487"/>
    </row>
    <row r="534" spans="1:7">
      <c r="A534" s="340">
        <v>43376</v>
      </c>
      <c r="B534" s="487" t="str">
        <f>Mays!$M$2</f>
        <v>Mudville</v>
      </c>
      <c r="C534" s="487" t="s">
        <v>3006</v>
      </c>
      <c r="D534" s="111" t="s">
        <v>2478</v>
      </c>
      <c r="E534" s="341">
        <v>-300000</v>
      </c>
      <c r="F534" s="257"/>
      <c r="G534" s="487"/>
    </row>
    <row r="535" spans="1:7">
      <c r="A535" s="340">
        <v>43376</v>
      </c>
      <c r="B535" s="487" t="str">
        <f>Mays!$M$2</f>
        <v>Mudville</v>
      </c>
      <c r="C535" s="487" t="s">
        <v>2994</v>
      </c>
      <c r="D535" s="112" t="s">
        <v>2478</v>
      </c>
      <c r="E535" s="341">
        <v>-100000</v>
      </c>
      <c r="F535" s="257"/>
      <c r="G535" s="487"/>
    </row>
    <row r="536" spans="1:7">
      <c r="A536" s="340">
        <v>43376</v>
      </c>
      <c r="B536" s="487" t="str">
        <f>Mays!$M$2</f>
        <v>Mudville</v>
      </c>
      <c r="C536" s="487" t="s">
        <v>2995</v>
      </c>
      <c r="D536" s="111" t="s">
        <v>2478</v>
      </c>
      <c r="E536" s="341">
        <v>-400000</v>
      </c>
      <c r="F536" s="257"/>
      <c r="G536" s="487"/>
    </row>
    <row r="537" spans="1:7">
      <c r="A537" s="340">
        <v>43376</v>
      </c>
      <c r="B537" s="487" t="str">
        <f>Mays!$M$2</f>
        <v>Mudville</v>
      </c>
      <c r="C537" s="487" t="s">
        <v>3008</v>
      </c>
      <c r="D537" s="112" t="s">
        <v>2478</v>
      </c>
      <c r="E537" s="341">
        <v>-100000</v>
      </c>
      <c r="F537" s="257"/>
      <c r="G537" s="487"/>
    </row>
    <row r="538" spans="1:7">
      <c r="A538" s="340">
        <v>43376</v>
      </c>
      <c r="B538" s="487" t="str">
        <f>Mays!$M$2</f>
        <v>Mudville</v>
      </c>
      <c r="C538" s="487" t="s">
        <v>2996</v>
      </c>
      <c r="D538" s="111" t="s">
        <v>2478</v>
      </c>
      <c r="E538" s="341">
        <v>-300000</v>
      </c>
      <c r="F538" s="257"/>
      <c r="G538" s="487"/>
    </row>
    <row r="539" spans="1:7">
      <c r="A539" s="340">
        <v>43376</v>
      </c>
      <c r="B539" s="487" t="str">
        <f>Mays!$M$2</f>
        <v>Mudville</v>
      </c>
      <c r="C539" s="487" t="s">
        <v>3009</v>
      </c>
      <c r="D539" s="111" t="s">
        <v>2478</v>
      </c>
      <c r="E539" s="341">
        <v>-300000</v>
      </c>
      <c r="F539" s="257"/>
      <c r="G539" s="487"/>
    </row>
    <row r="540" spans="1:7">
      <c r="A540" s="340">
        <v>43376</v>
      </c>
      <c r="B540" s="487" t="str">
        <f>Ruth!$Y$2</f>
        <v xml:space="preserve">New Jersey </v>
      </c>
      <c r="C540" s="487" t="s">
        <v>2747</v>
      </c>
      <c r="D540" s="111" t="s">
        <v>2478</v>
      </c>
      <c r="E540" s="341">
        <v>-200000</v>
      </c>
      <c r="F540" s="257"/>
      <c r="G540" s="487"/>
    </row>
    <row r="541" spans="1:7">
      <c r="A541" s="340">
        <v>43376</v>
      </c>
      <c r="B541" s="487" t="str">
        <f>Ruth!$Y$2</f>
        <v xml:space="preserve">New Jersey </v>
      </c>
      <c r="C541" s="487" t="s">
        <v>2748</v>
      </c>
      <c r="D541" s="112" t="s">
        <v>2478</v>
      </c>
      <c r="E541" s="341">
        <v>-300000</v>
      </c>
      <c r="F541" s="257"/>
      <c r="G541" s="487"/>
    </row>
    <row r="542" spans="1:7">
      <c r="A542" s="340">
        <v>43376</v>
      </c>
      <c r="B542" s="487" t="str">
        <f>Ruth!$Y$2</f>
        <v xml:space="preserve">New Jersey </v>
      </c>
      <c r="C542" s="487" t="s">
        <v>2749</v>
      </c>
      <c r="D542" s="112" t="s">
        <v>2478</v>
      </c>
      <c r="E542" s="341">
        <v>-300000</v>
      </c>
      <c r="F542" s="257"/>
      <c r="G542" s="487"/>
    </row>
    <row r="543" spans="1:7">
      <c r="A543" s="340">
        <v>43376</v>
      </c>
      <c r="B543" s="487" t="str">
        <f>Ruth!$Y$2</f>
        <v xml:space="preserve">New Jersey </v>
      </c>
      <c r="C543" s="487" t="s">
        <v>2759</v>
      </c>
      <c r="D543" s="111" t="s">
        <v>2478</v>
      </c>
      <c r="E543" s="341">
        <v>-100000</v>
      </c>
      <c r="F543" s="257"/>
      <c r="G543" s="487"/>
    </row>
    <row r="544" spans="1:7">
      <c r="A544" s="340">
        <v>43376</v>
      </c>
      <c r="B544" s="487" t="str">
        <f>Ruth!$Y$2</f>
        <v xml:space="preserve">New Jersey </v>
      </c>
      <c r="C544" s="487" t="s">
        <v>2751</v>
      </c>
      <c r="D544" s="111" t="s">
        <v>2478</v>
      </c>
      <c r="E544" s="341">
        <v>-300000</v>
      </c>
      <c r="F544" s="257"/>
      <c r="G544" s="487"/>
    </row>
    <row r="545" spans="1:7">
      <c r="A545" s="340">
        <v>43376</v>
      </c>
      <c r="B545" s="487" t="str">
        <f>Ruth!$Y$2</f>
        <v xml:space="preserve">New Jersey </v>
      </c>
      <c r="C545" s="487" t="s">
        <v>2760</v>
      </c>
      <c r="D545" s="112" t="s">
        <v>2478</v>
      </c>
      <c r="E545" s="341">
        <v>-200000</v>
      </c>
      <c r="F545" s="257"/>
      <c r="G545" s="487"/>
    </row>
    <row r="546" spans="1:7">
      <c r="A546" s="340">
        <v>43376</v>
      </c>
      <c r="B546" s="487" t="str">
        <f>Ruth!$Y$2</f>
        <v xml:space="preserve">New Jersey </v>
      </c>
      <c r="C546" s="487" t="s">
        <v>2761</v>
      </c>
      <c r="D546" s="111" t="s">
        <v>2478</v>
      </c>
      <c r="E546" s="341">
        <v>-200000</v>
      </c>
      <c r="F546" s="257"/>
      <c r="G546" s="487"/>
    </row>
    <row r="547" spans="1:7">
      <c r="A547" s="340">
        <v>43376</v>
      </c>
      <c r="B547" s="487" t="str">
        <f>Ruth!$Y$2</f>
        <v xml:space="preserve">New Jersey </v>
      </c>
      <c r="C547" s="487" t="s">
        <v>2752</v>
      </c>
      <c r="D547" s="112" t="s">
        <v>2478</v>
      </c>
      <c r="E547" s="341">
        <v>-200000</v>
      </c>
      <c r="F547" s="257"/>
      <c r="G547" s="487"/>
    </row>
    <row r="548" spans="1:7">
      <c r="A548" s="340">
        <v>43376</v>
      </c>
      <c r="B548" s="487" t="str">
        <f>Ruth!$Y$2</f>
        <v xml:space="preserve">New Jersey </v>
      </c>
      <c r="C548" s="487" t="s">
        <v>2755</v>
      </c>
      <c r="D548" s="111" t="s">
        <v>2478</v>
      </c>
      <c r="E548" s="341">
        <v>-300000</v>
      </c>
      <c r="F548" s="257"/>
      <c r="G548" s="487"/>
    </row>
    <row r="549" spans="1:7">
      <c r="A549" s="340">
        <v>43376</v>
      </c>
      <c r="B549" s="487" t="str">
        <f>Ruth!$Y$2</f>
        <v xml:space="preserve">New Jersey </v>
      </c>
      <c r="C549" s="487" t="s">
        <v>2763</v>
      </c>
      <c r="D549" s="112" t="s">
        <v>2478</v>
      </c>
      <c r="E549" s="341">
        <v>-200000</v>
      </c>
      <c r="F549" s="257"/>
      <c r="G549" s="487"/>
    </row>
    <row r="550" spans="1:7">
      <c r="A550" s="340">
        <v>43376</v>
      </c>
      <c r="B550" s="487" t="str">
        <f>Ruth!$Y$2</f>
        <v xml:space="preserve">New Jersey </v>
      </c>
      <c r="C550" s="487" t="s">
        <v>2766</v>
      </c>
      <c r="D550" s="111" t="s">
        <v>2478</v>
      </c>
      <c r="E550" s="341">
        <v>-300000</v>
      </c>
      <c r="F550" s="257"/>
      <c r="G550" s="487"/>
    </row>
    <row r="551" spans="1:7">
      <c r="A551" s="340">
        <v>43376</v>
      </c>
      <c r="B551" s="487" t="str">
        <f>Ruth!$Y$2</f>
        <v xml:space="preserve">New Jersey </v>
      </c>
      <c r="C551" s="487" t="s">
        <v>2767</v>
      </c>
      <c r="D551" s="112" t="s">
        <v>2478</v>
      </c>
      <c r="E551" s="341">
        <v>-400000</v>
      </c>
      <c r="F551" s="257"/>
      <c r="G551" s="487"/>
    </row>
    <row r="552" spans="1:7">
      <c r="A552" s="340">
        <v>43376</v>
      </c>
      <c r="B552" s="487" t="str">
        <f>Ruth!$Y$2</f>
        <v xml:space="preserve">New Jersey </v>
      </c>
      <c r="C552" s="487" t="s">
        <v>2768</v>
      </c>
      <c r="D552" s="111" t="s">
        <v>2478</v>
      </c>
      <c r="E552" s="341">
        <v>-100000</v>
      </c>
      <c r="F552" s="257"/>
      <c r="G552" s="487"/>
    </row>
    <row r="553" spans="1:7">
      <c r="A553" s="340">
        <v>43376</v>
      </c>
      <c r="B553" s="487" t="str">
        <f>Ruth!$Y$2</f>
        <v xml:space="preserve">New Jersey </v>
      </c>
      <c r="C553" s="487" t="s">
        <v>2769</v>
      </c>
      <c r="D553" s="112" t="s">
        <v>2478</v>
      </c>
      <c r="E553" s="341">
        <v>-300000</v>
      </c>
      <c r="F553" s="257"/>
      <c r="G553" s="487"/>
    </row>
    <row r="554" spans="1:7">
      <c r="A554" s="340">
        <v>43376</v>
      </c>
      <c r="B554" s="487" t="str">
        <f>Ruth!$S$2</f>
        <v>New York</v>
      </c>
      <c r="C554" s="487" t="s">
        <v>2729</v>
      </c>
      <c r="D554" s="111" t="s">
        <v>2478</v>
      </c>
      <c r="E554" s="341">
        <v>-200000</v>
      </c>
      <c r="F554" s="257"/>
      <c r="G554" s="487"/>
    </row>
    <row r="555" spans="1:7">
      <c r="A555" s="340">
        <v>43376</v>
      </c>
      <c r="B555" s="487" t="str">
        <f>Ruth!$S$2</f>
        <v>New York</v>
      </c>
      <c r="C555" s="487" t="s">
        <v>2730</v>
      </c>
      <c r="D555" s="112" t="s">
        <v>2478</v>
      </c>
      <c r="E555" s="341">
        <v>-200000</v>
      </c>
      <c r="F555" s="257"/>
      <c r="G555" s="487"/>
    </row>
    <row r="556" spans="1:7">
      <c r="A556" s="340">
        <v>43376</v>
      </c>
      <c r="B556" s="487" t="str">
        <f>Ruth!$S$2</f>
        <v>New York</v>
      </c>
      <c r="C556" s="487" t="s">
        <v>2722</v>
      </c>
      <c r="D556" s="111" t="s">
        <v>2478</v>
      </c>
      <c r="E556" s="341">
        <v>-100000</v>
      </c>
      <c r="F556" s="257"/>
      <c r="G556" s="487"/>
    </row>
    <row r="557" spans="1:7">
      <c r="A557" s="340">
        <v>43376</v>
      </c>
      <c r="B557" s="487" t="str">
        <f>Ruth!$S$2</f>
        <v>New York</v>
      </c>
      <c r="C557" s="487" t="s">
        <v>2731</v>
      </c>
      <c r="D557" s="112" t="s">
        <v>2478</v>
      </c>
      <c r="E557" s="341">
        <v>-300000</v>
      </c>
      <c r="F557" s="257"/>
      <c r="G557" s="487"/>
    </row>
    <row r="558" spans="1:7">
      <c r="A558" s="340">
        <v>43376</v>
      </c>
      <c r="B558" s="487" t="str">
        <f>Ruth!$S$2</f>
        <v>New York</v>
      </c>
      <c r="C558" s="487" t="s">
        <v>2723</v>
      </c>
      <c r="D558" s="111" t="s">
        <v>2478</v>
      </c>
      <c r="E558" s="341">
        <v>-200000</v>
      </c>
      <c r="F558" s="257"/>
      <c r="G558" s="487"/>
    </row>
    <row r="559" spans="1:7">
      <c r="A559" s="340">
        <v>43376</v>
      </c>
      <c r="B559" s="487" t="str">
        <f>Ruth!$S$2</f>
        <v>New York</v>
      </c>
      <c r="C559" s="487" t="s">
        <v>2733</v>
      </c>
      <c r="D559" s="112" t="s">
        <v>2478</v>
      </c>
      <c r="E559" s="341">
        <v>-100000</v>
      </c>
      <c r="F559" s="257"/>
      <c r="G559" s="487"/>
    </row>
    <row r="560" spans="1:7">
      <c r="A560" s="340">
        <v>43376</v>
      </c>
      <c r="B560" s="487" t="str">
        <f>Ruth!$S$2</f>
        <v>New York</v>
      </c>
      <c r="C560" s="487" t="s">
        <v>2734</v>
      </c>
      <c r="D560" s="111" t="s">
        <v>2478</v>
      </c>
      <c r="E560" s="341">
        <v>-300000</v>
      </c>
      <c r="F560" s="257"/>
      <c r="G560" s="487"/>
    </row>
    <row r="561" spans="1:7">
      <c r="A561" s="340">
        <v>43376</v>
      </c>
      <c r="B561" s="487" t="str">
        <f>Ruth!$S$2</f>
        <v>New York</v>
      </c>
      <c r="C561" s="487" t="s">
        <v>2724</v>
      </c>
      <c r="D561" s="112" t="s">
        <v>2478</v>
      </c>
      <c r="E561" s="341">
        <v>-300000</v>
      </c>
      <c r="F561" s="257"/>
      <c r="G561" s="487"/>
    </row>
    <row r="562" spans="1:7">
      <c r="A562" s="340">
        <v>43376</v>
      </c>
      <c r="B562" s="487" t="str">
        <f>Ruth!$S$2</f>
        <v>New York</v>
      </c>
      <c r="C562" s="487" t="s">
        <v>2735</v>
      </c>
      <c r="D562" s="111" t="s">
        <v>2478</v>
      </c>
      <c r="E562" s="341">
        <v>-300000</v>
      </c>
      <c r="F562" s="257"/>
      <c r="G562" s="487"/>
    </row>
    <row r="563" spans="1:7">
      <c r="A563" s="340">
        <v>43376</v>
      </c>
      <c r="B563" s="487" t="str">
        <f>Ruth!$S$2</f>
        <v>New York</v>
      </c>
      <c r="C563" s="487" t="s">
        <v>2737</v>
      </c>
      <c r="D563" s="112" t="s">
        <v>2478</v>
      </c>
      <c r="E563" s="341">
        <v>-300000</v>
      </c>
      <c r="F563" s="257"/>
      <c r="G563" s="487"/>
    </row>
    <row r="564" spans="1:7">
      <c r="A564" s="340">
        <v>43376</v>
      </c>
      <c r="B564" s="487" t="str">
        <f>Ruth!$S$2</f>
        <v>New York</v>
      </c>
      <c r="C564" s="487" t="s">
        <v>2739</v>
      </c>
      <c r="D564" s="111" t="s">
        <v>2478</v>
      </c>
      <c r="E564" s="341">
        <v>-400000</v>
      </c>
      <c r="F564" s="257"/>
      <c r="G564" s="487"/>
    </row>
    <row r="565" spans="1:7">
      <c r="A565" s="340">
        <v>43376</v>
      </c>
      <c r="B565" s="487" t="str">
        <f>Ruth!$S$2</f>
        <v>New York</v>
      </c>
      <c r="C565" s="487" t="s">
        <v>2726</v>
      </c>
      <c r="D565" s="112" t="s">
        <v>2478</v>
      </c>
      <c r="E565" s="341">
        <v>-300000</v>
      </c>
      <c r="F565" s="257"/>
      <c r="G565" s="487"/>
    </row>
    <row r="566" spans="1:7">
      <c r="A566" s="340">
        <v>43376</v>
      </c>
      <c r="B566" s="487" t="str">
        <f>Ruth!$S$2</f>
        <v>New York</v>
      </c>
      <c r="C566" s="487" t="s">
        <v>2727</v>
      </c>
      <c r="D566" s="111" t="s">
        <v>2478</v>
      </c>
      <c r="E566" s="341">
        <v>-200000</v>
      </c>
      <c r="F566" s="257"/>
      <c r="G566" s="487"/>
    </row>
    <row r="567" spans="1:7">
      <c r="A567" s="340">
        <v>43376</v>
      </c>
      <c r="B567" s="487" t="str">
        <f>Ruth!$S$2</f>
        <v>New York</v>
      </c>
      <c r="C567" s="487" t="s">
        <v>2740</v>
      </c>
      <c r="D567" s="112" t="s">
        <v>2478</v>
      </c>
      <c r="E567" s="341">
        <v>-100000</v>
      </c>
      <c r="F567" s="257"/>
      <c r="G567" s="487"/>
    </row>
    <row r="568" spans="1:7">
      <c r="A568" s="340">
        <v>43376</v>
      </c>
      <c r="B568" s="487" t="str">
        <f>Ruth!$S$2</f>
        <v>New York</v>
      </c>
      <c r="C568" s="487" t="s">
        <v>2728</v>
      </c>
      <c r="D568" s="111" t="s">
        <v>2478</v>
      </c>
      <c r="E568" s="341">
        <v>-400000</v>
      </c>
      <c r="F568" s="257"/>
      <c r="G568" s="487"/>
    </row>
    <row r="569" spans="1:7">
      <c r="A569" s="340">
        <v>43376</v>
      </c>
      <c r="B569" s="487" t="str">
        <f>Mays!$G$2</f>
        <v>Palo Alto</v>
      </c>
      <c r="C569" s="487" t="s">
        <v>2959</v>
      </c>
      <c r="D569" s="112" t="s">
        <v>2478</v>
      </c>
      <c r="E569" s="341">
        <v>-100000</v>
      </c>
      <c r="F569" s="257"/>
      <c r="G569" s="487"/>
    </row>
    <row r="570" spans="1:7">
      <c r="A570" s="340">
        <v>43376</v>
      </c>
      <c r="B570" s="487" t="str">
        <f>Mays!$G$2</f>
        <v>Palo Alto</v>
      </c>
      <c r="C570" s="487" t="s">
        <v>2967</v>
      </c>
      <c r="D570" s="111" t="s">
        <v>2478</v>
      </c>
      <c r="E570" s="341">
        <v>-100000</v>
      </c>
      <c r="F570" s="257"/>
      <c r="G570" s="487"/>
    </row>
    <row r="571" spans="1:7">
      <c r="A571" s="340">
        <v>43376</v>
      </c>
      <c r="B571" s="487" t="str">
        <f>Mays!$G$2</f>
        <v>Palo Alto</v>
      </c>
      <c r="C571" s="487" t="s">
        <v>2960</v>
      </c>
      <c r="D571" s="112" t="s">
        <v>2478</v>
      </c>
      <c r="E571" s="341">
        <v>-100000</v>
      </c>
      <c r="F571" s="257"/>
      <c r="G571" s="487"/>
    </row>
    <row r="572" spans="1:7">
      <c r="A572" s="340">
        <v>43376</v>
      </c>
      <c r="B572" s="487" t="str">
        <f>Mays!$G$2</f>
        <v>Palo Alto</v>
      </c>
      <c r="C572" s="487" t="s">
        <v>2968</v>
      </c>
      <c r="D572" s="111" t="s">
        <v>2478</v>
      </c>
      <c r="E572" s="341">
        <v>-200000</v>
      </c>
      <c r="F572" s="257"/>
      <c r="G572" s="487"/>
    </row>
    <row r="573" spans="1:7">
      <c r="A573" s="340">
        <v>43376</v>
      </c>
      <c r="B573" s="487" t="str">
        <f>Mays!$G$2</f>
        <v>Palo Alto</v>
      </c>
      <c r="C573" s="487" t="s">
        <v>2969</v>
      </c>
      <c r="D573" s="112" t="s">
        <v>2478</v>
      </c>
      <c r="E573" s="341">
        <v>-400000</v>
      </c>
      <c r="F573" s="257"/>
      <c r="G573" s="487"/>
    </row>
    <row r="574" spans="1:7">
      <c r="A574" s="340">
        <v>43376</v>
      </c>
      <c r="B574" s="487" t="str">
        <f>Mays!$G$2</f>
        <v>Palo Alto</v>
      </c>
      <c r="C574" s="487" t="s">
        <v>2961</v>
      </c>
      <c r="D574" s="111" t="s">
        <v>2478</v>
      </c>
      <c r="E574" s="341">
        <v>-400000</v>
      </c>
      <c r="F574" s="257"/>
      <c r="G574" s="487"/>
    </row>
    <row r="575" spans="1:7">
      <c r="A575" s="340">
        <v>43376</v>
      </c>
      <c r="B575" s="487" t="str">
        <f>Mays!$G$2</f>
        <v>Palo Alto</v>
      </c>
      <c r="C575" s="487" t="s">
        <v>2970</v>
      </c>
      <c r="D575" s="111" t="s">
        <v>2478</v>
      </c>
      <c r="E575" s="341">
        <v>-400000</v>
      </c>
      <c r="F575" s="257"/>
      <c r="G575" s="487"/>
    </row>
    <row r="576" spans="1:7">
      <c r="A576" s="340">
        <v>43376</v>
      </c>
      <c r="B576" s="487" t="str">
        <f>Mays!$G$2</f>
        <v>Palo Alto</v>
      </c>
      <c r="C576" s="487" t="s">
        <v>2963</v>
      </c>
      <c r="D576" s="111" t="s">
        <v>2478</v>
      </c>
      <c r="E576" s="341">
        <v>-200000</v>
      </c>
      <c r="F576" s="257"/>
      <c r="G576" s="487"/>
    </row>
    <row r="577" spans="1:7">
      <c r="A577" s="340">
        <v>43376</v>
      </c>
      <c r="B577" s="487" t="str">
        <f>Mays!$G$2</f>
        <v>Palo Alto</v>
      </c>
      <c r="C577" s="487" t="s">
        <v>2972</v>
      </c>
      <c r="D577" s="112" t="s">
        <v>2478</v>
      </c>
      <c r="E577" s="341">
        <v>-300000</v>
      </c>
      <c r="F577" s="257"/>
      <c r="G577" s="487"/>
    </row>
    <row r="578" spans="1:7">
      <c r="A578" s="340">
        <v>43376</v>
      </c>
      <c r="B578" s="487" t="str">
        <f>Mays!$G$2</f>
        <v>Palo Alto</v>
      </c>
      <c r="C578" s="487" t="s">
        <v>2965</v>
      </c>
      <c r="D578" s="111" t="s">
        <v>2478</v>
      </c>
      <c r="E578" s="341">
        <v>-100000</v>
      </c>
      <c r="F578" s="257"/>
      <c r="G578" s="487"/>
    </row>
    <row r="579" spans="1:7">
      <c r="A579" s="340">
        <v>43376</v>
      </c>
      <c r="B579" s="487" t="str">
        <f>Mays!$G$2</f>
        <v>Palo Alto</v>
      </c>
      <c r="C579" s="487" t="s">
        <v>2973</v>
      </c>
      <c r="D579" s="112" t="s">
        <v>2478</v>
      </c>
      <c r="E579" s="341">
        <v>-300000</v>
      </c>
      <c r="F579" s="257"/>
      <c r="G579" s="487"/>
    </row>
    <row r="580" spans="1:7">
      <c r="A580" s="340">
        <v>43376</v>
      </c>
      <c r="B580" s="487" t="str">
        <f>Mays!$G$2</f>
        <v>Palo Alto</v>
      </c>
      <c r="C580" s="487" t="s">
        <v>2976</v>
      </c>
      <c r="D580" s="111" t="s">
        <v>2478</v>
      </c>
      <c r="E580" s="341">
        <v>-200000</v>
      </c>
      <c r="F580" s="257"/>
      <c r="G580" s="487"/>
    </row>
    <row r="581" spans="1:7">
      <c r="A581" s="340">
        <v>43376</v>
      </c>
      <c r="B581" s="487" t="str">
        <f>Mays!$G$2</f>
        <v>Palo Alto</v>
      </c>
      <c r="C581" s="487" t="s">
        <v>2966</v>
      </c>
      <c r="D581" s="112" t="s">
        <v>2478</v>
      </c>
      <c r="E581" s="341">
        <v>-100000</v>
      </c>
      <c r="F581" s="257"/>
      <c r="G581" s="487"/>
    </row>
    <row r="582" spans="1:7">
      <c r="A582" s="340">
        <v>43376</v>
      </c>
      <c r="B582" s="487" t="str">
        <f>Aaron!$AE$2</f>
        <v>Pismo Beach</v>
      </c>
      <c r="C582" s="487" t="s">
        <v>2919</v>
      </c>
      <c r="D582" s="112" t="s">
        <v>2478</v>
      </c>
      <c r="E582" s="341">
        <v>-300000</v>
      </c>
      <c r="F582" s="257"/>
      <c r="G582" s="487"/>
    </row>
    <row r="583" spans="1:7">
      <c r="A583" s="340">
        <v>43376</v>
      </c>
      <c r="B583" s="487" t="str">
        <f>Aaron!$AE$2</f>
        <v>Pismo Beach</v>
      </c>
      <c r="C583" s="487" t="s">
        <v>2922</v>
      </c>
      <c r="D583" s="111" t="s">
        <v>2478</v>
      </c>
      <c r="E583" s="341">
        <v>-300000</v>
      </c>
      <c r="F583" s="257"/>
      <c r="G583" s="487"/>
    </row>
    <row r="584" spans="1:7">
      <c r="A584" s="340">
        <v>43376</v>
      </c>
      <c r="B584" s="487" t="str">
        <f>Aaron!$AE$2</f>
        <v>Pismo Beach</v>
      </c>
      <c r="C584" s="487" t="s">
        <v>2923</v>
      </c>
      <c r="D584" s="112" t="s">
        <v>2478</v>
      </c>
      <c r="E584" s="341">
        <v>-300000</v>
      </c>
      <c r="F584" s="257"/>
      <c r="G584" s="487"/>
    </row>
    <row r="585" spans="1:7">
      <c r="A585" s="340">
        <v>43376</v>
      </c>
      <c r="B585" s="487" t="str">
        <f>Aaron!$AE$2</f>
        <v>Pismo Beach</v>
      </c>
      <c r="C585" s="487" t="s">
        <v>2910</v>
      </c>
      <c r="D585" s="111" t="s">
        <v>2478</v>
      </c>
      <c r="E585" s="341">
        <v>-400000</v>
      </c>
      <c r="F585" s="257"/>
      <c r="G585" s="487"/>
    </row>
    <row r="586" spans="1:7">
      <c r="A586" s="340">
        <v>43376</v>
      </c>
      <c r="B586" s="487" t="str">
        <f>Aaron!$AE$2</f>
        <v>Pismo Beach</v>
      </c>
      <c r="C586" s="487" t="s">
        <v>2911</v>
      </c>
      <c r="D586" s="112" t="s">
        <v>2478</v>
      </c>
      <c r="E586" s="341">
        <v>-300000</v>
      </c>
      <c r="F586" s="257"/>
      <c r="G586" s="487"/>
    </row>
    <row r="587" spans="1:7">
      <c r="A587" s="340">
        <v>43376</v>
      </c>
      <c r="B587" s="487" t="str">
        <f>Aaron!$AE$2</f>
        <v>Pismo Beach</v>
      </c>
      <c r="C587" s="487" t="s">
        <v>2924</v>
      </c>
      <c r="D587" s="112" t="s">
        <v>2478</v>
      </c>
      <c r="E587" s="341">
        <v>-300000</v>
      </c>
      <c r="F587" s="257"/>
      <c r="G587" s="487"/>
    </row>
    <row r="588" spans="1:7">
      <c r="A588" s="340">
        <v>43376</v>
      </c>
      <c r="B588" s="487" t="str">
        <f>Aaron!$AE$2</f>
        <v>Pismo Beach</v>
      </c>
      <c r="C588" s="487" t="s">
        <v>2913</v>
      </c>
      <c r="D588" s="111" t="s">
        <v>2478</v>
      </c>
      <c r="E588" s="341">
        <v>-200000</v>
      </c>
      <c r="F588" s="257"/>
      <c r="G588" s="487"/>
    </row>
    <row r="589" spans="1:7">
      <c r="A589" s="340">
        <v>43376</v>
      </c>
      <c r="B589" s="487" t="str">
        <f>Aaron!$AE$2</f>
        <v>Pismo Beach</v>
      </c>
      <c r="C589" s="487" t="s">
        <v>2915</v>
      </c>
      <c r="D589" s="111" t="s">
        <v>2478</v>
      </c>
      <c r="E589" s="341">
        <v>-200000</v>
      </c>
      <c r="F589" s="257"/>
      <c r="G589" s="487"/>
    </row>
    <row r="590" spans="1:7">
      <c r="A590" s="340">
        <v>43376</v>
      </c>
      <c r="B590" s="487" t="str">
        <f>Aaron!$AE$2</f>
        <v>Pismo Beach</v>
      </c>
      <c r="C590" s="487" t="s">
        <v>2926</v>
      </c>
      <c r="D590" s="112" t="s">
        <v>2478</v>
      </c>
      <c r="E590" s="341">
        <v>-200000</v>
      </c>
      <c r="F590" s="257"/>
      <c r="G590" s="487"/>
    </row>
    <row r="591" spans="1:7">
      <c r="A591" s="340">
        <v>43376</v>
      </c>
      <c r="B591" s="487" t="str">
        <f>Aaron!$AE$2</f>
        <v>Pismo Beach</v>
      </c>
      <c r="C591" s="487" t="s">
        <v>2916</v>
      </c>
      <c r="D591" s="111" t="s">
        <v>2478</v>
      </c>
      <c r="E591" s="341">
        <v>-400000</v>
      </c>
      <c r="F591" s="257"/>
      <c r="G591" s="487"/>
    </row>
    <row r="592" spans="1:7">
      <c r="A592" s="340">
        <v>43376</v>
      </c>
      <c r="B592" s="487" t="str">
        <f>Aaron!$AE$2</f>
        <v>Pismo Beach</v>
      </c>
      <c r="C592" s="487" t="s">
        <v>2917</v>
      </c>
      <c r="D592" s="112" t="s">
        <v>2478</v>
      </c>
      <c r="E592" s="341">
        <v>-400000</v>
      </c>
      <c r="F592" s="257"/>
      <c r="G592" s="487"/>
    </row>
    <row r="593" spans="1:7">
      <c r="A593" s="340">
        <v>43376</v>
      </c>
      <c r="B593" s="487" t="str">
        <f>Aaron!$AE$2</f>
        <v>Pismo Beach</v>
      </c>
      <c r="C593" s="487" t="s">
        <v>2928</v>
      </c>
      <c r="D593" s="112" t="s">
        <v>2478</v>
      </c>
      <c r="E593" s="341">
        <v>-200000</v>
      </c>
      <c r="F593" s="257"/>
      <c r="G593" s="487"/>
    </row>
    <row r="594" spans="1:7">
      <c r="A594" s="340">
        <v>43376</v>
      </c>
      <c r="B594" s="487" t="str">
        <f>Aaron!$AE$2</f>
        <v>Pismo Beach</v>
      </c>
      <c r="C594" s="487" t="s">
        <v>2929</v>
      </c>
      <c r="D594" s="111" t="s">
        <v>2478</v>
      </c>
      <c r="E594" s="341">
        <v>-100000</v>
      </c>
      <c r="F594" s="257"/>
      <c r="G594" s="487"/>
    </row>
    <row r="595" spans="1:7">
      <c r="A595" s="340">
        <v>43376</v>
      </c>
      <c r="B595" s="487" t="str">
        <f>Aaron!$AE$2</f>
        <v>Pismo Beach</v>
      </c>
      <c r="C595" s="487" t="s">
        <v>2930</v>
      </c>
      <c r="D595" s="112" t="s">
        <v>2478</v>
      </c>
      <c r="E595" s="341">
        <v>-200000</v>
      </c>
      <c r="F595" s="257"/>
      <c r="G595" s="487"/>
    </row>
    <row r="596" spans="1:7">
      <c r="A596" s="340">
        <v>43376</v>
      </c>
      <c r="B596" s="487" t="str">
        <f>Ruth!$A$2</f>
        <v>Plum Island</v>
      </c>
      <c r="C596" s="487" t="s">
        <v>2652</v>
      </c>
      <c r="D596" s="112" t="s">
        <v>2478</v>
      </c>
      <c r="E596" s="341">
        <v>-400000</v>
      </c>
      <c r="F596" s="257"/>
      <c r="G596" s="487"/>
    </row>
    <row r="597" spans="1:7">
      <c r="A597" s="340">
        <v>43376</v>
      </c>
      <c r="B597" s="487" t="str">
        <f>Ruth!$A$2</f>
        <v>Plum Island</v>
      </c>
      <c r="C597" s="487" t="s">
        <v>2657</v>
      </c>
      <c r="D597" s="112" t="s">
        <v>2478</v>
      </c>
      <c r="E597" s="341">
        <v>-200000</v>
      </c>
      <c r="F597" s="257"/>
      <c r="G597" s="487"/>
    </row>
    <row r="598" spans="1:7">
      <c r="A598" s="340">
        <v>43376</v>
      </c>
      <c r="B598" s="487" t="str">
        <f>Ruth!$A$2</f>
        <v>Plum Island</v>
      </c>
      <c r="C598" s="487" t="s">
        <v>2653</v>
      </c>
      <c r="D598" s="111" t="s">
        <v>2478</v>
      </c>
      <c r="E598" s="341">
        <v>-200000</v>
      </c>
      <c r="F598" s="257"/>
      <c r="G598" s="487"/>
    </row>
    <row r="599" spans="1:7">
      <c r="A599" s="340">
        <v>43376</v>
      </c>
      <c r="B599" s="487" t="str">
        <f>Ruth!$A$2</f>
        <v>Plum Island</v>
      </c>
      <c r="C599" s="487" t="s">
        <v>2659</v>
      </c>
      <c r="D599" s="112" t="s">
        <v>2478</v>
      </c>
      <c r="E599" s="341">
        <v>-300000</v>
      </c>
      <c r="F599" s="257"/>
      <c r="G599" s="487"/>
    </row>
    <row r="600" spans="1:7">
      <c r="A600" s="340">
        <v>43376</v>
      </c>
      <c r="B600" s="487" t="str">
        <f>Ruth!$A$2</f>
        <v>Plum Island</v>
      </c>
      <c r="C600" s="487" t="s">
        <v>2654</v>
      </c>
      <c r="D600" s="111" t="s">
        <v>2478</v>
      </c>
      <c r="E600" s="341">
        <v>-200000</v>
      </c>
      <c r="F600" s="257"/>
      <c r="G600" s="487"/>
    </row>
    <row r="601" spans="1:7">
      <c r="A601" s="340">
        <v>43376</v>
      </c>
      <c r="B601" s="487" t="str">
        <f>Ruth!$A$2</f>
        <v>Plum Island</v>
      </c>
      <c r="C601" s="487" t="s">
        <v>2655</v>
      </c>
      <c r="D601" s="112" t="s">
        <v>2478</v>
      </c>
      <c r="E601" s="341">
        <v>-300000</v>
      </c>
      <c r="F601" s="257"/>
      <c r="G601" s="487"/>
    </row>
    <row r="602" spans="1:7">
      <c r="A602" s="340">
        <v>43376</v>
      </c>
      <c r="B602" s="487" t="str">
        <f>Ruth!$A$2</f>
        <v>Plum Island</v>
      </c>
      <c r="C602" s="487" t="s">
        <v>2656</v>
      </c>
      <c r="D602" s="111" t="s">
        <v>2478</v>
      </c>
      <c r="E602" s="341">
        <v>-200000</v>
      </c>
      <c r="F602" s="257"/>
      <c r="G602" s="487"/>
    </row>
    <row r="603" spans="1:7">
      <c r="A603" s="340">
        <v>43376</v>
      </c>
      <c r="B603" s="487" t="str">
        <f>Ruth!$A$2</f>
        <v>Plum Island</v>
      </c>
      <c r="C603" s="487" t="s">
        <v>2662</v>
      </c>
      <c r="D603" s="112" t="s">
        <v>2478</v>
      </c>
      <c r="E603" s="341">
        <v>-200000</v>
      </c>
      <c r="F603" s="257"/>
      <c r="G603" s="487"/>
    </row>
    <row r="604" spans="1:7">
      <c r="A604" s="340">
        <v>43376</v>
      </c>
      <c r="B604" s="487" t="str">
        <f>Mays!$S$2</f>
        <v>Thunder Bay</v>
      </c>
      <c r="C604" s="487" t="s">
        <v>3022</v>
      </c>
      <c r="D604" s="111" t="s">
        <v>2478</v>
      </c>
      <c r="E604" s="341">
        <v>-400000</v>
      </c>
      <c r="F604" s="257"/>
      <c r="G604" s="487"/>
    </row>
    <row r="605" spans="1:7">
      <c r="A605" s="340">
        <v>43376</v>
      </c>
      <c r="B605" s="487" t="str">
        <f>Mays!$S$2</f>
        <v>Thunder Bay</v>
      </c>
      <c r="C605" s="487" t="s">
        <v>3023</v>
      </c>
      <c r="D605" s="111" t="s">
        <v>2478</v>
      </c>
      <c r="E605" s="341">
        <v>-300000</v>
      </c>
      <c r="F605" s="257"/>
      <c r="G605" s="487"/>
    </row>
    <row r="606" spans="1:7">
      <c r="A606" s="340">
        <v>43376</v>
      </c>
      <c r="B606" s="487" t="str">
        <f>Mays!$S$2</f>
        <v>Thunder Bay</v>
      </c>
      <c r="C606" s="487" t="s">
        <v>3012</v>
      </c>
      <c r="D606" s="112" t="s">
        <v>2478</v>
      </c>
      <c r="E606" s="341">
        <v>-200000</v>
      </c>
      <c r="F606" s="257"/>
      <c r="G606" s="487"/>
    </row>
    <row r="607" spans="1:7">
      <c r="A607" s="340">
        <v>43376</v>
      </c>
      <c r="B607" s="487" t="str">
        <f>Mays!$S$2</f>
        <v>Thunder Bay</v>
      </c>
      <c r="C607" s="487" t="s">
        <v>3013</v>
      </c>
      <c r="D607" s="111" t="s">
        <v>2478</v>
      </c>
      <c r="E607" s="341">
        <v>-200000</v>
      </c>
      <c r="F607" s="257"/>
      <c r="G607" s="487"/>
    </row>
    <row r="608" spans="1:7">
      <c r="A608" s="340">
        <v>43376</v>
      </c>
      <c r="B608" s="487" t="str">
        <f>Mays!$S$2</f>
        <v>Thunder Bay</v>
      </c>
      <c r="C608" s="487" t="s">
        <v>3014</v>
      </c>
      <c r="D608" s="111" t="s">
        <v>2478</v>
      </c>
      <c r="E608" s="341">
        <v>-400000</v>
      </c>
      <c r="F608" s="257"/>
      <c r="G608" s="487"/>
    </row>
    <row r="609" spans="1:7">
      <c r="A609" s="340">
        <v>43376</v>
      </c>
      <c r="B609" s="487" t="str">
        <f>Mays!$S$2</f>
        <v>Thunder Bay</v>
      </c>
      <c r="C609" s="487" t="s">
        <v>3025</v>
      </c>
      <c r="D609" s="111" t="s">
        <v>2478</v>
      </c>
      <c r="E609" s="341">
        <v>-300000</v>
      </c>
      <c r="F609" s="257"/>
      <c r="G609" s="487"/>
    </row>
    <row r="610" spans="1:7">
      <c r="A610" s="340">
        <v>43376</v>
      </c>
      <c r="B610" s="487" t="str">
        <f>Mays!$S$2</f>
        <v>Thunder Bay</v>
      </c>
      <c r="C610" s="487" t="s">
        <v>3017</v>
      </c>
      <c r="D610" s="111" t="s">
        <v>2478</v>
      </c>
      <c r="E610" s="341">
        <v>-200000</v>
      </c>
      <c r="F610" s="257"/>
      <c r="G610" s="487"/>
    </row>
    <row r="611" spans="1:7">
      <c r="A611" s="340">
        <v>43376</v>
      </c>
      <c r="B611" s="487" t="str">
        <f>Mays!$S$2</f>
        <v>Thunder Bay</v>
      </c>
      <c r="C611" s="487" t="s">
        <v>3018</v>
      </c>
      <c r="D611" s="112" t="s">
        <v>2478</v>
      </c>
      <c r="E611" s="341">
        <v>-400000</v>
      </c>
      <c r="F611" s="257"/>
      <c r="G611" s="487"/>
    </row>
    <row r="612" spans="1:7">
      <c r="A612" s="340">
        <v>43376</v>
      </c>
      <c r="B612" s="487" t="str">
        <f>Mays!$S$2</f>
        <v>Thunder Bay</v>
      </c>
      <c r="C612" s="487" t="s">
        <v>3020</v>
      </c>
      <c r="D612" s="112" t="s">
        <v>2478</v>
      </c>
      <c r="E612" s="341">
        <v>-300000</v>
      </c>
      <c r="F612" s="257"/>
      <c r="G612" s="487"/>
    </row>
    <row r="613" spans="1:7">
      <c r="A613" s="340">
        <v>43376</v>
      </c>
      <c r="B613" s="487" t="str">
        <f>Aaron!$M$2</f>
        <v>Virginia</v>
      </c>
      <c r="C613" s="487" t="s">
        <v>2853</v>
      </c>
      <c r="D613" s="111" t="s">
        <v>2478</v>
      </c>
      <c r="E613" s="341">
        <v>-100000</v>
      </c>
      <c r="F613" s="257"/>
      <c r="G613" s="487"/>
    </row>
    <row r="614" spans="1:7">
      <c r="A614" s="340">
        <v>43376</v>
      </c>
      <c r="B614" s="487" t="str">
        <f>Aaron!$M$2</f>
        <v>Virginia</v>
      </c>
      <c r="C614" s="487" t="s">
        <v>2847</v>
      </c>
      <c r="D614" s="112" t="s">
        <v>2478</v>
      </c>
      <c r="E614" s="341">
        <v>-400000</v>
      </c>
      <c r="F614" s="257"/>
      <c r="G614" s="487"/>
    </row>
    <row r="615" spans="1:7">
      <c r="A615" s="340">
        <v>43376</v>
      </c>
      <c r="B615" s="487" t="str">
        <f>Aaron!$M$2</f>
        <v>Virginia</v>
      </c>
      <c r="C615" s="487" t="s">
        <v>2848</v>
      </c>
      <c r="D615" s="111" t="s">
        <v>2478</v>
      </c>
      <c r="E615" s="341">
        <v>-400000</v>
      </c>
      <c r="F615" s="257"/>
      <c r="G615" s="487"/>
    </row>
    <row r="616" spans="1:7">
      <c r="A616" s="340">
        <v>43376</v>
      </c>
      <c r="B616" s="487" t="str">
        <f>Aaron!$M$2</f>
        <v>Virginia</v>
      </c>
      <c r="C616" s="487" t="s">
        <v>2849</v>
      </c>
      <c r="D616" s="112" t="s">
        <v>2478</v>
      </c>
      <c r="E616" s="341">
        <v>-400000</v>
      </c>
      <c r="F616" s="257"/>
      <c r="G616" s="487"/>
    </row>
    <row r="617" spans="1:7">
      <c r="A617" s="340">
        <v>43376</v>
      </c>
      <c r="B617" s="487" t="str">
        <f>Aaron!$M$2</f>
        <v>Virginia</v>
      </c>
      <c r="C617" s="487" t="s">
        <v>2858</v>
      </c>
      <c r="D617" s="112" t="s">
        <v>2478</v>
      </c>
      <c r="E617" s="341">
        <v>-200000</v>
      </c>
      <c r="F617" s="257"/>
      <c r="G617" s="487"/>
    </row>
    <row r="618" spans="1:7">
      <c r="A618" s="488">
        <v>43376</v>
      </c>
      <c r="B618" s="428" t="str">
        <f>Mays!$M$2</f>
        <v>Mudville</v>
      </c>
      <c r="C618" s="339" t="s">
        <v>2859</v>
      </c>
      <c r="D618" s="375" t="s">
        <v>2478</v>
      </c>
      <c r="E618" s="341">
        <v>-200000</v>
      </c>
      <c r="F618" s="257" t="s">
        <v>3613</v>
      </c>
      <c r="G618" s="487"/>
    </row>
    <row r="619" spans="1:7">
      <c r="A619" s="340">
        <v>43376</v>
      </c>
      <c r="B619" s="487" t="str">
        <f>Aaron!$M$2</f>
        <v>Virginia</v>
      </c>
      <c r="C619" s="487" t="s">
        <v>2861</v>
      </c>
      <c r="D619" s="112" t="s">
        <v>2478</v>
      </c>
      <c r="E619" s="341">
        <v>-400000</v>
      </c>
      <c r="F619" s="257"/>
      <c r="G619" s="487"/>
    </row>
    <row r="620" spans="1:7">
      <c r="A620" s="340">
        <v>43376</v>
      </c>
      <c r="B620" s="487" t="str">
        <f>Aaron!$M$2</f>
        <v>Virginia</v>
      </c>
      <c r="C620" s="487" t="s">
        <v>2862</v>
      </c>
      <c r="D620" s="111" t="s">
        <v>2478</v>
      </c>
      <c r="E620" s="341">
        <v>-100000</v>
      </c>
      <c r="F620" s="257"/>
      <c r="G620" s="487"/>
    </row>
    <row r="621" spans="1:7">
      <c r="A621" s="340">
        <v>43376</v>
      </c>
      <c r="B621" s="487" t="str">
        <f>Cobb!$S$2</f>
        <v>Waikiki</v>
      </c>
      <c r="C621" s="487" t="s">
        <v>2579</v>
      </c>
      <c r="D621" s="112" t="s">
        <v>2478</v>
      </c>
      <c r="E621" s="341">
        <v>-200000</v>
      </c>
      <c r="F621" s="257"/>
      <c r="G621" s="487"/>
    </row>
    <row r="622" spans="1:7">
      <c r="A622" s="340">
        <v>43376</v>
      </c>
      <c r="B622" s="487" t="str">
        <f>Cobb!$S$2</f>
        <v>Waikiki</v>
      </c>
      <c r="C622" s="487" t="s">
        <v>2568</v>
      </c>
      <c r="D622" s="111" t="s">
        <v>2478</v>
      </c>
      <c r="E622" s="341">
        <v>-300000</v>
      </c>
      <c r="F622" s="257"/>
      <c r="G622" s="487"/>
    </row>
    <row r="623" spans="1:7">
      <c r="A623" s="340">
        <v>43376</v>
      </c>
      <c r="B623" s="487" t="str">
        <f>Cobb!$S$2</f>
        <v>Waikiki</v>
      </c>
      <c r="C623" s="487" t="s">
        <v>2569</v>
      </c>
      <c r="D623" s="112" t="s">
        <v>2478</v>
      </c>
      <c r="E623" s="341">
        <v>-300000</v>
      </c>
      <c r="F623" s="257"/>
      <c r="G623" s="487"/>
    </row>
    <row r="624" spans="1:7">
      <c r="A624" s="340">
        <v>43376</v>
      </c>
      <c r="B624" s="487" t="str">
        <f>Cobb!$S$2</f>
        <v>Waikiki</v>
      </c>
      <c r="C624" s="487" t="s">
        <v>2581</v>
      </c>
      <c r="D624" s="111" t="s">
        <v>2478</v>
      </c>
      <c r="E624" s="341">
        <v>-400000</v>
      </c>
      <c r="F624" s="257"/>
      <c r="G624" s="487"/>
    </row>
    <row r="625" spans="1:7">
      <c r="A625" s="340">
        <v>43376</v>
      </c>
      <c r="B625" s="487" t="str">
        <f>Cobb!$S$2</f>
        <v>Waikiki</v>
      </c>
      <c r="C625" s="487" t="s">
        <v>2570</v>
      </c>
      <c r="D625" s="112" t="s">
        <v>2478</v>
      </c>
      <c r="E625" s="341">
        <v>-200000</v>
      </c>
      <c r="F625" s="257"/>
      <c r="G625" s="487"/>
    </row>
    <row r="626" spans="1:7">
      <c r="A626" s="340">
        <v>43376</v>
      </c>
      <c r="B626" s="487" t="str">
        <f>Cobb!$S$2</f>
        <v>Waikiki</v>
      </c>
      <c r="C626" s="487" t="s">
        <v>2571</v>
      </c>
      <c r="D626" s="111" t="s">
        <v>2478</v>
      </c>
      <c r="E626" s="341">
        <v>-200000</v>
      </c>
      <c r="F626" s="257"/>
      <c r="G626" s="487"/>
    </row>
    <row r="627" spans="1:7">
      <c r="A627" s="340">
        <v>43376</v>
      </c>
      <c r="B627" s="487" t="str">
        <f>Cobb!$S$2</f>
        <v>Waikiki</v>
      </c>
      <c r="C627" s="487" t="s">
        <v>2582</v>
      </c>
      <c r="D627" s="112" t="s">
        <v>2478</v>
      </c>
      <c r="E627" s="341">
        <v>-300000</v>
      </c>
      <c r="F627" s="257"/>
      <c r="G627" s="487"/>
    </row>
    <row r="628" spans="1:7">
      <c r="A628" s="340">
        <v>43376</v>
      </c>
      <c r="B628" s="487" t="str">
        <f>Cobb!$S$2</f>
        <v>Waikiki</v>
      </c>
      <c r="C628" s="487" t="s">
        <v>2573</v>
      </c>
      <c r="D628" s="111" t="s">
        <v>2478</v>
      </c>
      <c r="E628" s="341">
        <v>-300000</v>
      </c>
      <c r="F628" s="257"/>
      <c r="G628" s="487"/>
    </row>
    <row r="629" spans="1:7">
      <c r="A629" s="488">
        <v>43376</v>
      </c>
      <c r="B629" s="325" t="str">
        <f>Mays!$M$2</f>
        <v>Mudville</v>
      </c>
      <c r="C629" s="339" t="s">
        <v>2583</v>
      </c>
      <c r="D629" s="343" t="s">
        <v>2478</v>
      </c>
      <c r="E629" s="341">
        <v>-300000</v>
      </c>
      <c r="F629" s="491" t="s">
        <v>4225</v>
      </c>
      <c r="G629" s="487"/>
    </row>
    <row r="630" spans="1:7">
      <c r="A630" s="340">
        <v>43376</v>
      </c>
      <c r="B630" s="487" t="str">
        <f>Cobb!$S$2</f>
        <v>Waikiki</v>
      </c>
      <c r="C630" s="487" t="s">
        <v>2584</v>
      </c>
      <c r="D630" s="111" t="s">
        <v>2478</v>
      </c>
      <c r="E630" s="341">
        <v>-400000</v>
      </c>
      <c r="F630" s="257"/>
      <c r="G630" s="487"/>
    </row>
    <row r="631" spans="1:7">
      <c r="A631" s="340">
        <v>43376</v>
      </c>
      <c r="B631" s="487" t="str">
        <f>Cobb!$S$2</f>
        <v>Waikiki</v>
      </c>
      <c r="C631" s="487" t="s">
        <v>2585</v>
      </c>
      <c r="D631" s="112" t="s">
        <v>2478</v>
      </c>
      <c r="E631" s="341">
        <v>-400000</v>
      </c>
      <c r="F631" s="257"/>
      <c r="G631" s="487"/>
    </row>
    <row r="632" spans="1:7">
      <c r="A632" s="340">
        <v>43376</v>
      </c>
      <c r="B632" s="487" t="str">
        <f>Cobb!$S$2</f>
        <v>Waikiki</v>
      </c>
      <c r="C632" s="487" t="s">
        <v>2586</v>
      </c>
      <c r="D632" s="111" t="s">
        <v>2478</v>
      </c>
      <c r="E632" s="341">
        <v>-200000</v>
      </c>
      <c r="F632" s="257"/>
      <c r="G632" s="487"/>
    </row>
    <row r="633" spans="1:7">
      <c r="A633" s="340">
        <v>43376</v>
      </c>
      <c r="B633" s="487" t="str">
        <f>Cobb!$S$2</f>
        <v>Waikiki</v>
      </c>
      <c r="C633" s="487" t="s">
        <v>2574</v>
      </c>
      <c r="D633" s="112" t="s">
        <v>2478</v>
      </c>
      <c r="E633" s="341">
        <v>-200000</v>
      </c>
      <c r="F633" s="257"/>
      <c r="G633" s="487"/>
    </row>
    <row r="634" spans="1:7">
      <c r="A634" s="340">
        <v>43376</v>
      </c>
      <c r="B634" s="487" t="str">
        <f>Cobb!$S$2</f>
        <v>Waikiki</v>
      </c>
      <c r="C634" s="487" t="s">
        <v>2590</v>
      </c>
      <c r="D634" s="112" t="s">
        <v>2478</v>
      </c>
      <c r="E634" s="341">
        <v>-200000</v>
      </c>
      <c r="F634" s="257"/>
      <c r="G634" s="487"/>
    </row>
    <row r="635" spans="1:7">
      <c r="A635" s="340">
        <v>43376</v>
      </c>
      <c r="B635" s="487" t="str">
        <f>Cobb!$S$2</f>
        <v>Waikiki</v>
      </c>
      <c r="C635" s="487" t="s">
        <v>2577</v>
      </c>
      <c r="D635" s="111" t="s">
        <v>2478</v>
      </c>
      <c r="E635" s="341">
        <v>-400000</v>
      </c>
      <c r="F635" s="257"/>
      <c r="G635" s="487"/>
    </row>
    <row r="636" spans="1:7">
      <c r="A636" s="340">
        <v>43376</v>
      </c>
      <c r="B636" s="487" t="str">
        <f>Cobb!$S$2</f>
        <v>Waikiki</v>
      </c>
      <c r="C636" s="487" t="s">
        <v>2592</v>
      </c>
      <c r="D636" s="112" t="s">
        <v>2478</v>
      </c>
      <c r="E636" s="341">
        <v>-200000</v>
      </c>
      <c r="F636" s="257"/>
      <c r="G636" s="487"/>
    </row>
    <row r="637" spans="1:7">
      <c r="A637" s="340">
        <v>43376</v>
      </c>
      <c r="B637" s="487" t="str">
        <f>Cobb!$S$2</f>
        <v>Waikiki</v>
      </c>
      <c r="C637" s="487" t="s">
        <v>2578</v>
      </c>
      <c r="D637" s="111" t="s">
        <v>2478</v>
      </c>
      <c r="E637" s="341">
        <v>-300000</v>
      </c>
      <c r="F637" s="257"/>
      <c r="G637" s="487"/>
    </row>
    <row r="638" spans="1:7">
      <c r="A638" s="340">
        <v>43376</v>
      </c>
      <c r="B638" s="487" t="str">
        <f>Cobb!$S$2</f>
        <v>Waikiki</v>
      </c>
      <c r="C638" s="487" t="s">
        <v>2593</v>
      </c>
      <c r="D638" s="112" t="s">
        <v>2478</v>
      </c>
      <c r="E638" s="341">
        <v>-100000</v>
      </c>
      <c r="F638" s="257"/>
      <c r="G638" s="487"/>
    </row>
    <row r="639" spans="1:7">
      <c r="A639" s="340">
        <v>43376</v>
      </c>
      <c r="B639" s="487" t="str">
        <f>Aaron!$S$2</f>
        <v>Washington</v>
      </c>
      <c r="C639" s="487" t="s">
        <v>2867</v>
      </c>
      <c r="D639" s="111" t="s">
        <v>2478</v>
      </c>
      <c r="E639" s="341">
        <v>-300000</v>
      </c>
      <c r="F639" s="257"/>
      <c r="G639" s="487"/>
    </row>
    <row r="640" spans="1:7">
      <c r="A640" s="340">
        <v>43376</v>
      </c>
      <c r="B640" s="487" t="str">
        <f>Aaron!$S$2</f>
        <v>Washington</v>
      </c>
      <c r="C640" s="487" t="s">
        <v>2868</v>
      </c>
      <c r="D640" s="112" t="s">
        <v>2478</v>
      </c>
      <c r="E640" s="341">
        <v>-300000</v>
      </c>
      <c r="F640" s="257"/>
      <c r="G640" s="487"/>
    </row>
    <row r="641" spans="1:7">
      <c r="A641" s="340">
        <v>43376</v>
      </c>
      <c r="B641" s="487" t="str">
        <f>Aaron!$S$2</f>
        <v>Washington</v>
      </c>
      <c r="C641" s="487" t="s">
        <v>2871</v>
      </c>
      <c r="D641" s="111" t="s">
        <v>2478</v>
      </c>
      <c r="E641" s="341">
        <v>-400000</v>
      </c>
      <c r="F641" s="257"/>
      <c r="G641" s="487"/>
    </row>
    <row r="642" spans="1:7">
      <c r="A642" s="340">
        <v>43376</v>
      </c>
      <c r="B642" s="487" t="str">
        <f>Aaron!$S$2</f>
        <v>Washington</v>
      </c>
      <c r="C642" s="487" t="s">
        <v>2870</v>
      </c>
      <c r="D642" s="112" t="s">
        <v>2478</v>
      </c>
      <c r="E642" s="341">
        <v>-300000</v>
      </c>
      <c r="F642" s="257"/>
      <c r="G642" s="487"/>
    </row>
    <row r="643" spans="1:7">
      <c r="A643" s="340">
        <v>43376</v>
      </c>
      <c r="B643" s="487" t="str">
        <f>Aaron!$S$2</f>
        <v>Washington</v>
      </c>
      <c r="C643" s="487" t="s">
        <v>2874</v>
      </c>
      <c r="D643" s="111" t="s">
        <v>2478</v>
      </c>
      <c r="E643" s="341">
        <v>-400000</v>
      </c>
      <c r="F643" s="257"/>
      <c r="G643" s="487"/>
    </row>
    <row r="644" spans="1:7">
      <c r="A644" s="340">
        <v>43376</v>
      </c>
      <c r="B644" s="487" t="str">
        <f>Aaron!$S$2</f>
        <v>Washington</v>
      </c>
      <c r="C644" s="487" t="s">
        <v>2876</v>
      </c>
      <c r="D644" s="112" t="s">
        <v>2478</v>
      </c>
      <c r="E644" s="341">
        <v>-300000</v>
      </c>
      <c r="F644" s="257"/>
      <c r="G644" s="487"/>
    </row>
    <row r="645" spans="1:7">
      <c r="A645" s="340">
        <v>43376</v>
      </c>
      <c r="B645" s="487" t="str">
        <f>Aaron!$S$2</f>
        <v>Washington</v>
      </c>
      <c r="C645" s="487" t="s">
        <v>2877</v>
      </c>
      <c r="D645" s="111" t="s">
        <v>2478</v>
      </c>
      <c r="E645" s="341">
        <v>-400000</v>
      </c>
      <c r="F645" s="257"/>
      <c r="G645" s="487"/>
    </row>
    <row r="646" spans="1:7">
      <c r="A646" s="340">
        <v>43376</v>
      </c>
      <c r="B646" s="487" t="str">
        <f>Aaron!$S$2</f>
        <v>Washington</v>
      </c>
      <c r="C646" s="487" t="s">
        <v>2878</v>
      </c>
      <c r="D646" s="112" t="s">
        <v>2478</v>
      </c>
      <c r="E646" s="341">
        <v>-300000</v>
      </c>
      <c r="F646" s="257"/>
      <c r="G646" s="487"/>
    </row>
    <row r="647" spans="1:7">
      <c r="A647" s="340">
        <v>43376</v>
      </c>
      <c r="B647" s="487" t="str">
        <f>Mays!$AE$2</f>
        <v>West Oakland</v>
      </c>
      <c r="C647" s="487" t="s">
        <v>3067</v>
      </c>
      <c r="D647" s="111" t="s">
        <v>2478</v>
      </c>
      <c r="E647" s="341">
        <v>-200000</v>
      </c>
      <c r="F647" s="257"/>
      <c r="G647" s="487"/>
    </row>
    <row r="648" spans="1:7">
      <c r="A648" s="340">
        <v>43376</v>
      </c>
      <c r="B648" s="487" t="str">
        <f>Mays!$AE$2</f>
        <v>West Oakland</v>
      </c>
      <c r="C648" s="487" t="s">
        <v>3068</v>
      </c>
      <c r="D648" s="112" t="s">
        <v>2478</v>
      </c>
      <c r="E648" s="341">
        <v>-400000</v>
      </c>
      <c r="F648" s="257"/>
      <c r="G648" s="487"/>
    </row>
    <row r="649" spans="1:7">
      <c r="A649" s="340">
        <v>43376</v>
      </c>
      <c r="B649" s="487" t="str">
        <f>Mays!$AE$2</f>
        <v>West Oakland</v>
      </c>
      <c r="C649" s="487" t="s">
        <v>3069</v>
      </c>
      <c r="D649" s="111" t="s">
        <v>2478</v>
      </c>
      <c r="E649" s="341">
        <v>-200000</v>
      </c>
      <c r="F649" s="257"/>
      <c r="G649" s="487"/>
    </row>
    <row r="650" spans="1:7">
      <c r="A650" s="340">
        <v>43376</v>
      </c>
      <c r="B650" s="487" t="str">
        <f>Mays!$AE$2</f>
        <v>West Oakland</v>
      </c>
      <c r="C650" s="487" t="s">
        <v>3070</v>
      </c>
      <c r="D650" s="112" t="s">
        <v>2478</v>
      </c>
      <c r="E650" s="341">
        <v>-300000</v>
      </c>
      <c r="F650" s="257"/>
      <c r="G650" s="487"/>
    </row>
    <row r="651" spans="1:7">
      <c r="A651" s="340">
        <v>43376</v>
      </c>
      <c r="B651" s="487" t="str">
        <f>Mays!$AE$2</f>
        <v>West Oakland</v>
      </c>
      <c r="C651" s="487" t="s">
        <v>3071</v>
      </c>
      <c r="D651" s="111" t="s">
        <v>2478</v>
      </c>
      <c r="E651" s="341">
        <v>-400000</v>
      </c>
      <c r="F651" s="257"/>
      <c r="G651" s="487"/>
    </row>
    <row r="652" spans="1:7">
      <c r="A652" s="340">
        <v>43376</v>
      </c>
      <c r="B652" s="487" t="str">
        <f>Mays!$AE$2</f>
        <v>West Oakland</v>
      </c>
      <c r="C652" s="487" t="s">
        <v>3072</v>
      </c>
      <c r="D652" s="112" t="s">
        <v>2478</v>
      </c>
      <c r="E652" s="341">
        <v>-200000</v>
      </c>
      <c r="F652" s="257"/>
      <c r="G652" s="487"/>
    </row>
    <row r="653" spans="1:7">
      <c r="A653" s="340">
        <v>43376</v>
      </c>
      <c r="B653" s="487" t="str">
        <f>Mays!$AE$2</f>
        <v>West Oakland</v>
      </c>
      <c r="C653" s="487" t="s">
        <v>3073</v>
      </c>
      <c r="D653" s="111" t="s">
        <v>2478</v>
      </c>
      <c r="E653" s="341">
        <v>-200000</v>
      </c>
      <c r="F653" s="257"/>
      <c r="G653" s="487"/>
    </row>
    <row r="654" spans="1:7">
      <c r="A654" s="340">
        <v>43376</v>
      </c>
      <c r="B654" s="487" t="str">
        <f>Mays!$AE$2</f>
        <v>West Oakland</v>
      </c>
      <c r="C654" s="487" t="s">
        <v>3062</v>
      </c>
      <c r="D654" s="112" t="s">
        <v>2478</v>
      </c>
      <c r="E654" s="341">
        <v>-200000</v>
      </c>
      <c r="F654" s="257"/>
      <c r="G654" s="487"/>
    </row>
    <row r="655" spans="1:7">
      <c r="A655" s="340">
        <v>43376</v>
      </c>
      <c r="B655" s="487" t="str">
        <f>Mays!$AE$2</f>
        <v>West Oakland</v>
      </c>
      <c r="C655" s="487" t="s">
        <v>3063</v>
      </c>
      <c r="D655" s="111" t="s">
        <v>2478</v>
      </c>
      <c r="E655" s="341">
        <v>-400000</v>
      </c>
      <c r="F655" s="257"/>
      <c r="G655" s="487"/>
    </row>
    <row r="656" spans="1:7">
      <c r="A656" s="340">
        <v>43376</v>
      </c>
      <c r="B656" s="487" t="str">
        <f>Mays!$AE$2</f>
        <v>West Oakland</v>
      </c>
      <c r="C656" s="487" t="s">
        <v>3064</v>
      </c>
      <c r="D656" s="112" t="s">
        <v>2478</v>
      </c>
      <c r="E656" s="341">
        <v>-300000</v>
      </c>
      <c r="F656" s="257"/>
      <c r="G656" s="487"/>
    </row>
    <row r="657" spans="1:7">
      <c r="A657" s="340">
        <v>43376</v>
      </c>
      <c r="B657" s="487" t="str">
        <f>Mays!$AE$2</f>
        <v>West Oakland</v>
      </c>
      <c r="C657" s="487" t="s">
        <v>3065</v>
      </c>
      <c r="D657" s="111" t="s">
        <v>2478</v>
      </c>
      <c r="E657" s="341">
        <v>-300000</v>
      </c>
      <c r="F657" s="257"/>
      <c r="G657" s="487"/>
    </row>
    <row r="658" spans="1:7">
      <c r="A658" s="340">
        <v>43376</v>
      </c>
      <c r="B658" s="487" t="str">
        <f>Mays!$AE$2</f>
        <v>West Oakland</v>
      </c>
      <c r="C658" s="487" t="s">
        <v>3075</v>
      </c>
      <c r="D658" s="112" t="s">
        <v>2478</v>
      </c>
      <c r="E658" s="341">
        <v>-100000</v>
      </c>
      <c r="F658" s="257"/>
      <c r="G658" s="487"/>
    </row>
    <row r="659" spans="1:7">
      <c r="A659" s="340">
        <v>43376</v>
      </c>
      <c r="B659" s="487" t="str">
        <f>Mays!$AE$2</f>
        <v>West Oakland</v>
      </c>
      <c r="C659" s="487" t="s">
        <v>3076</v>
      </c>
      <c r="D659" s="111" t="s">
        <v>2478</v>
      </c>
      <c r="E659" s="341">
        <v>-300000</v>
      </c>
      <c r="F659" s="257"/>
      <c r="G659" s="487"/>
    </row>
    <row r="660" spans="1:7">
      <c r="A660" s="340">
        <v>43376</v>
      </c>
      <c r="B660" s="487" t="str">
        <f>Mays!$AE$2</f>
        <v>West Oakland</v>
      </c>
      <c r="C660" s="487" t="s">
        <v>3078</v>
      </c>
      <c r="D660" s="112" t="s">
        <v>2478</v>
      </c>
      <c r="E660" s="341">
        <v>-100000</v>
      </c>
      <c r="F660" s="257"/>
      <c r="G660" s="487"/>
    </row>
    <row r="661" spans="1:7">
      <c r="A661" s="340">
        <v>43376</v>
      </c>
      <c r="B661" s="487" t="str">
        <f>Mays!$AE$2</f>
        <v>West Oakland</v>
      </c>
      <c r="C661" s="487" t="s">
        <v>3066</v>
      </c>
      <c r="D661" s="111" t="s">
        <v>2478</v>
      </c>
      <c r="E661" s="341">
        <v>-300000</v>
      </c>
      <c r="F661" s="257"/>
      <c r="G661" s="487"/>
    </row>
    <row r="662" spans="1:7">
      <c r="A662" s="340">
        <v>43376</v>
      </c>
      <c r="B662" s="487" t="str">
        <f>Mays!$AE$2</f>
        <v>West Oakland</v>
      </c>
      <c r="C662" s="487" t="s">
        <v>3079</v>
      </c>
      <c r="D662" s="111" t="s">
        <v>2478</v>
      </c>
      <c r="E662" s="341">
        <v>-400000</v>
      </c>
      <c r="F662" s="257"/>
      <c r="G662" s="487"/>
    </row>
    <row r="663" spans="1:7">
      <c r="A663" s="340">
        <v>43376</v>
      </c>
      <c r="B663" s="487" t="str">
        <f>Mays!$AE$2</f>
        <v>West Oakland</v>
      </c>
      <c r="C663" s="487" t="s">
        <v>3080</v>
      </c>
      <c r="D663" s="112" t="s">
        <v>2478</v>
      </c>
      <c r="E663" s="341">
        <v>-200000</v>
      </c>
      <c r="F663" s="257"/>
      <c r="G663" s="487"/>
    </row>
    <row r="664" spans="1:7">
      <c r="A664" s="340">
        <v>43376</v>
      </c>
      <c r="B664" s="487" t="str">
        <f>Mays!$AE$2</f>
        <v>West Oakland</v>
      </c>
      <c r="C664" s="487" t="s">
        <v>3081</v>
      </c>
      <c r="D664" s="112" t="s">
        <v>2478</v>
      </c>
      <c r="E664" s="341">
        <v>-100000</v>
      </c>
      <c r="F664" s="257"/>
      <c r="G664" s="487"/>
    </row>
    <row r="665" spans="1:7">
      <c r="A665" s="340">
        <v>43376</v>
      </c>
      <c r="B665" s="487" t="str">
        <f>Ruth!$AE$2</f>
        <v>Williamsburg</v>
      </c>
      <c r="C665" s="487" t="s">
        <v>2781</v>
      </c>
      <c r="D665" s="111" t="s">
        <v>2478</v>
      </c>
      <c r="E665" s="341">
        <v>-200000</v>
      </c>
      <c r="F665" s="257"/>
      <c r="G665" s="487"/>
    </row>
    <row r="666" spans="1:7">
      <c r="A666" s="340">
        <v>43376</v>
      </c>
      <c r="B666" s="487" t="str">
        <f>Ruth!$AE$2</f>
        <v>Williamsburg</v>
      </c>
      <c r="C666" s="487" t="s">
        <v>2777</v>
      </c>
      <c r="D666" s="111" t="s">
        <v>2478</v>
      </c>
      <c r="E666" s="341">
        <v>-200000</v>
      </c>
      <c r="F666" s="257"/>
      <c r="G666" s="487"/>
    </row>
    <row r="667" spans="1:7">
      <c r="A667" s="340">
        <v>43376</v>
      </c>
      <c r="B667" s="487" t="str">
        <f>Ruth!$AE$2</f>
        <v>Williamsburg</v>
      </c>
      <c r="C667" s="487" t="s">
        <v>2782</v>
      </c>
      <c r="D667" s="112" t="s">
        <v>2478</v>
      </c>
      <c r="E667" s="341">
        <v>-300000</v>
      </c>
      <c r="F667" s="257"/>
      <c r="G667" s="487"/>
    </row>
    <row r="668" spans="1:7">
      <c r="A668" s="340">
        <v>43376</v>
      </c>
      <c r="B668" s="487" t="str">
        <f>Ruth!$AE$2</f>
        <v>Williamsburg</v>
      </c>
      <c r="C668" s="487" t="s">
        <v>2778</v>
      </c>
      <c r="D668" s="112" t="s">
        <v>2478</v>
      </c>
      <c r="E668" s="341">
        <v>-400000</v>
      </c>
      <c r="F668" s="257"/>
      <c r="G668" s="487"/>
    </row>
    <row r="669" spans="1:7">
      <c r="A669" s="340">
        <v>43376</v>
      </c>
      <c r="B669" s="487" t="str">
        <f>Ruth!$AE$2</f>
        <v>Williamsburg</v>
      </c>
      <c r="C669" s="487" t="s">
        <v>2787</v>
      </c>
      <c r="D669" s="111" t="s">
        <v>2478</v>
      </c>
      <c r="E669" s="341">
        <v>-100000</v>
      </c>
      <c r="F669" s="257"/>
      <c r="G669" s="487"/>
    </row>
    <row r="670" spans="1:7">
      <c r="A670" s="340">
        <v>43376</v>
      </c>
      <c r="B670" s="487" t="str">
        <f>Ruth!$AE$2</f>
        <v>Williamsburg</v>
      </c>
      <c r="C670" s="487" t="s">
        <v>2788</v>
      </c>
      <c r="D670" s="111" t="s">
        <v>2478</v>
      </c>
      <c r="E670" s="341">
        <v>-300000</v>
      </c>
      <c r="F670" s="257"/>
      <c r="G670" s="487"/>
    </row>
    <row r="671" spans="1:7">
      <c r="A671" s="340">
        <v>43376</v>
      </c>
      <c r="B671" s="487" t="str">
        <f>Ruth!$AE$2</f>
        <v>Williamsburg</v>
      </c>
      <c r="C671" s="487" t="s">
        <v>2789</v>
      </c>
      <c r="D671" s="112" t="s">
        <v>2478</v>
      </c>
      <c r="E671" s="341">
        <v>-300000</v>
      </c>
      <c r="F671" s="257"/>
      <c r="G671" s="487"/>
    </row>
    <row r="672" spans="1:7">
      <c r="A672" s="340">
        <v>43376</v>
      </c>
      <c r="B672" s="487" t="str">
        <f>Ruth!$AE$2</f>
        <v>Williamsburg</v>
      </c>
      <c r="C672" s="487" t="s">
        <v>2790</v>
      </c>
      <c r="D672" s="111" t="s">
        <v>2478</v>
      </c>
      <c r="E672" s="341">
        <v>-200000</v>
      </c>
      <c r="F672" s="257"/>
      <c r="G672" s="487"/>
    </row>
    <row r="673" spans="1:7">
      <c r="A673" s="340">
        <v>43376</v>
      </c>
      <c r="B673" s="487" t="str">
        <f>Ruth!$AE$2</f>
        <v>Williamsburg</v>
      </c>
      <c r="C673" s="487" t="s">
        <v>2791</v>
      </c>
      <c r="D673" s="112" t="s">
        <v>2478</v>
      </c>
      <c r="E673" s="341">
        <v>-400000</v>
      </c>
      <c r="F673" s="257"/>
      <c r="G673" s="487"/>
    </row>
    <row r="674" spans="1:7">
      <c r="A674" s="340">
        <v>43376</v>
      </c>
      <c r="B674" s="487" t="str">
        <f>Ruth!$AE$2</f>
        <v>Williamsburg</v>
      </c>
      <c r="C674" s="487" t="s">
        <v>2780</v>
      </c>
      <c r="D674" s="111" t="s">
        <v>2478</v>
      </c>
      <c r="E674" s="341">
        <v>-200000</v>
      </c>
      <c r="F674" s="257"/>
      <c r="G674" s="487"/>
    </row>
    <row r="675" spans="1:7">
      <c r="A675" s="340">
        <v>43371</v>
      </c>
      <c r="B675" s="325" t="str">
        <f>Aaron!$M$2</f>
        <v>Virginia</v>
      </c>
      <c r="C675" s="112" t="s">
        <v>3098</v>
      </c>
      <c r="D675" s="111" t="s">
        <v>2478</v>
      </c>
      <c r="E675" s="341">
        <v>-5000000</v>
      </c>
      <c r="F675" s="487"/>
    </row>
    <row r="676" spans="1:7">
      <c r="A676" s="340">
        <v>43378</v>
      </c>
      <c r="B676" s="325" t="str">
        <f>Mays!$AE$2</f>
        <v>West Oakland</v>
      </c>
      <c r="C676" s="102" t="s">
        <v>3101</v>
      </c>
      <c r="D676" s="111" t="s">
        <v>3100</v>
      </c>
      <c r="E676" s="341">
        <v>-1500000</v>
      </c>
      <c r="F676" s="257"/>
      <c r="G676" s="487"/>
    </row>
    <row r="677" spans="1:7">
      <c r="A677" s="340">
        <v>43378</v>
      </c>
      <c r="B677" s="325" t="str">
        <f>Cobb!$A$2</f>
        <v>Greenville</v>
      </c>
      <c r="C677" s="102" t="s">
        <v>3101</v>
      </c>
      <c r="D677" s="111" t="s">
        <v>3100</v>
      </c>
      <c r="E677" s="341">
        <v>1500000</v>
      </c>
      <c r="F677" s="257"/>
      <c r="G677" s="487"/>
    </row>
    <row r="678" spans="1:7">
      <c r="A678" s="340">
        <v>43371</v>
      </c>
      <c r="B678" s="325" t="str">
        <f>Aaron!$A$2</f>
        <v>Middlesex</v>
      </c>
      <c r="C678" s="112" t="s">
        <v>3102</v>
      </c>
      <c r="D678" s="465" t="s">
        <v>2478</v>
      </c>
      <c r="E678" s="341">
        <v>-5000000</v>
      </c>
      <c r="F678" s="487"/>
    </row>
    <row r="679" spans="1:7" ht="13.5" thickBot="1">
      <c r="A679" s="340">
        <v>43374</v>
      </c>
      <c r="B679" s="327" t="str">
        <f>Ruth!$AE$2</f>
        <v>Williamsburg</v>
      </c>
      <c r="C679" s="487" t="s">
        <v>43</v>
      </c>
      <c r="D679" s="112" t="s">
        <v>2108</v>
      </c>
      <c r="E679" s="341">
        <v>50000000</v>
      </c>
      <c r="F679" s="257"/>
      <c r="G679" s="487"/>
    </row>
    <row r="680" spans="1:7">
      <c r="A680" s="340">
        <v>43387</v>
      </c>
      <c r="B680" s="325" t="str">
        <f>Aaron!$S$2</f>
        <v>Washington</v>
      </c>
      <c r="C680" s="102" t="s">
        <v>3105</v>
      </c>
      <c r="D680" s="111" t="s">
        <v>3106</v>
      </c>
      <c r="E680" s="341">
        <v>600000</v>
      </c>
      <c r="F680" s="257"/>
      <c r="G680" s="487"/>
    </row>
    <row r="681" spans="1:7">
      <c r="A681" s="340">
        <v>43387</v>
      </c>
      <c r="B681" s="325" t="str">
        <f>Cobb!$G$2</f>
        <v>Alaska</v>
      </c>
      <c r="C681" s="487" t="s">
        <v>3107</v>
      </c>
      <c r="D681" s="112" t="s">
        <v>3108</v>
      </c>
      <c r="E681" s="341">
        <v>-500000</v>
      </c>
      <c r="F681" s="257" t="s">
        <v>3109</v>
      </c>
      <c r="G681" s="487"/>
    </row>
    <row r="682" spans="1:7">
      <c r="A682" s="340">
        <v>43415</v>
      </c>
      <c r="B682" s="325" t="str">
        <f>Cobb!$G$2</f>
        <v>Alaska</v>
      </c>
      <c r="C682" s="487" t="s">
        <v>2526</v>
      </c>
      <c r="D682" s="111" t="s">
        <v>3142</v>
      </c>
      <c r="E682" s="341">
        <v>-840000</v>
      </c>
      <c r="F682" s="257"/>
      <c r="G682" s="487"/>
    </row>
    <row r="683" spans="1:7">
      <c r="A683" s="340">
        <v>43415</v>
      </c>
      <c r="B683" s="325" t="str">
        <f>Mays!$A$2</f>
        <v>Aspen</v>
      </c>
      <c r="C683" s="487" t="s">
        <v>2939</v>
      </c>
      <c r="D683" s="111" t="s">
        <v>3142</v>
      </c>
      <c r="E683" s="341">
        <v>-840000</v>
      </c>
      <c r="F683" s="257"/>
      <c r="G683" s="487"/>
    </row>
    <row r="684" spans="1:7">
      <c r="A684" s="340">
        <v>43415</v>
      </c>
      <c r="B684" s="325" t="str">
        <f>Mays!$A$2</f>
        <v>Aspen</v>
      </c>
      <c r="C684" s="487" t="s">
        <v>2944</v>
      </c>
      <c r="D684" s="111" t="s">
        <v>3142</v>
      </c>
      <c r="E684" s="341">
        <v>-840000</v>
      </c>
      <c r="F684" s="257"/>
      <c r="G684" s="487"/>
    </row>
    <row r="685" spans="1:7">
      <c r="A685" s="340">
        <v>43415</v>
      </c>
      <c r="B685" s="325" t="str">
        <f>Mays!$A$2</f>
        <v>Aspen</v>
      </c>
      <c r="C685" s="487" t="s">
        <v>2949</v>
      </c>
      <c r="D685" s="111" t="s">
        <v>3142</v>
      </c>
      <c r="E685" s="341">
        <v>-1200000</v>
      </c>
      <c r="F685" s="257"/>
      <c r="G685" s="487"/>
    </row>
    <row r="686" spans="1:7">
      <c r="A686" s="340">
        <v>43415</v>
      </c>
      <c r="B686" s="325" t="str">
        <f>Mays!$A$2</f>
        <v>Aspen</v>
      </c>
      <c r="C686" s="487" t="s">
        <v>3139</v>
      </c>
      <c r="D686" s="111" t="s">
        <v>3142</v>
      </c>
      <c r="E686" s="341">
        <v>-2800000</v>
      </c>
      <c r="F686" s="257"/>
      <c r="G686" s="487"/>
    </row>
    <row r="687" spans="1:7">
      <c r="A687" s="340">
        <v>43415</v>
      </c>
      <c r="B687" s="325" t="str">
        <f>Mays!$A$2</f>
        <v>Aspen</v>
      </c>
      <c r="C687" s="487" t="s">
        <v>2950</v>
      </c>
      <c r="D687" s="111" t="s">
        <v>3142</v>
      </c>
      <c r="E687" s="341">
        <v>-960000</v>
      </c>
      <c r="F687" s="257"/>
      <c r="G687" s="487"/>
    </row>
    <row r="688" spans="1:7">
      <c r="A688" s="340">
        <v>43415</v>
      </c>
      <c r="B688" s="325" t="str">
        <f>Cobb!$AE$2</f>
        <v>Chicago</v>
      </c>
      <c r="C688" s="487" t="s">
        <v>2629</v>
      </c>
      <c r="D688" s="111" t="s">
        <v>3142</v>
      </c>
      <c r="E688" s="341">
        <v>-1512000</v>
      </c>
      <c r="F688" s="257"/>
      <c r="G688" s="487"/>
    </row>
    <row r="689" spans="1:7">
      <c r="A689" s="340">
        <v>43415</v>
      </c>
      <c r="B689" s="325" t="str">
        <f>Cobb!$AE$2</f>
        <v>Chicago</v>
      </c>
      <c r="C689" s="487" t="s">
        <v>2640</v>
      </c>
      <c r="D689" s="111" t="s">
        <v>3142</v>
      </c>
      <c r="E689" s="341">
        <v>-960000</v>
      </c>
      <c r="F689" s="257"/>
      <c r="G689" s="487"/>
    </row>
    <row r="690" spans="1:7">
      <c r="A690" s="340">
        <v>43415</v>
      </c>
      <c r="B690" s="487" t="s">
        <v>1257</v>
      </c>
      <c r="C690" s="487" t="s">
        <v>2641</v>
      </c>
      <c r="D690" s="111" t="s">
        <v>3142</v>
      </c>
      <c r="E690" s="341">
        <v>-700000</v>
      </c>
      <c r="F690" s="257"/>
      <c r="G690" s="487"/>
    </row>
    <row r="691" spans="1:7">
      <c r="A691" s="488">
        <v>43415</v>
      </c>
      <c r="B691" s="428" t="str">
        <f>Cobb!$S$2</f>
        <v>Waikiki</v>
      </c>
      <c r="C691" s="339" t="s">
        <v>2886</v>
      </c>
      <c r="D691" s="375" t="s">
        <v>3142</v>
      </c>
      <c r="E691" s="341">
        <v>-1596000</v>
      </c>
      <c r="F691" s="491" t="s">
        <v>3619</v>
      </c>
      <c r="G691" s="487"/>
    </row>
    <row r="692" spans="1:7">
      <c r="A692" s="340">
        <v>43415</v>
      </c>
      <c r="B692" s="325" t="str">
        <f>Aaron!$Y$2</f>
        <v>Columbus</v>
      </c>
      <c r="C692" s="487" t="s">
        <v>2887</v>
      </c>
      <c r="D692" s="111" t="s">
        <v>3142</v>
      </c>
      <c r="E692" s="341">
        <v>-600000</v>
      </c>
      <c r="F692" s="257"/>
      <c r="G692" s="487"/>
    </row>
    <row r="693" spans="1:7">
      <c r="A693" s="488">
        <v>43415</v>
      </c>
      <c r="B693" s="428" t="str">
        <f>Cobb!$S$2</f>
        <v>Waikiki</v>
      </c>
      <c r="C693" s="339" t="s">
        <v>2888</v>
      </c>
      <c r="D693" s="375" t="s">
        <v>3142</v>
      </c>
      <c r="E693" s="341">
        <v>-1092000</v>
      </c>
      <c r="F693" s="491" t="s">
        <v>3619</v>
      </c>
      <c r="G693" s="487"/>
    </row>
    <row r="694" spans="1:7">
      <c r="A694" s="340">
        <v>43415</v>
      </c>
      <c r="B694" s="325" t="str">
        <f>Aaron!$Y$2</f>
        <v>Columbus</v>
      </c>
      <c r="C694" s="487" t="s">
        <v>3134</v>
      </c>
      <c r="D694" s="111" t="s">
        <v>3142</v>
      </c>
      <c r="E694" s="341">
        <v>-2800000</v>
      </c>
      <c r="F694" s="257"/>
      <c r="G694" s="487"/>
    </row>
    <row r="695" spans="1:7">
      <c r="A695" s="340">
        <v>43415</v>
      </c>
      <c r="B695" s="325" t="str">
        <f>Aaron!$Y$2</f>
        <v>Columbus</v>
      </c>
      <c r="C695" s="487" t="s">
        <v>3135</v>
      </c>
      <c r="D695" s="111" t="s">
        <v>3142</v>
      </c>
      <c r="E695" s="341">
        <v>-2800000</v>
      </c>
      <c r="F695" s="257"/>
      <c r="G695" s="487"/>
    </row>
    <row r="696" spans="1:7">
      <c r="A696" s="340">
        <v>43415</v>
      </c>
      <c r="B696" s="325" t="str">
        <f>Aaron!$Y$2</f>
        <v>Columbus</v>
      </c>
      <c r="C696" s="487" t="s">
        <v>3136</v>
      </c>
      <c r="D696" s="111" t="s">
        <v>3142</v>
      </c>
      <c r="E696" s="341">
        <v>-2800000</v>
      </c>
      <c r="F696" s="257"/>
      <c r="G696" s="487"/>
    </row>
    <row r="697" spans="1:7">
      <c r="A697" s="340">
        <v>43415</v>
      </c>
      <c r="B697" s="325" t="str">
        <f>Aaron!$Y$2</f>
        <v>Columbus</v>
      </c>
      <c r="C697" s="487" t="s">
        <v>3137</v>
      </c>
      <c r="D697" s="111" t="s">
        <v>3142</v>
      </c>
      <c r="E697" s="341">
        <v>-2800000</v>
      </c>
      <c r="F697" s="257"/>
      <c r="G697" s="487"/>
    </row>
    <row r="698" spans="1:7">
      <c r="A698" s="340">
        <v>43415</v>
      </c>
      <c r="B698" s="325" t="str">
        <f>Aaron!$Y$2</f>
        <v>Columbus</v>
      </c>
      <c r="C698" s="487" t="s">
        <v>2900</v>
      </c>
      <c r="D698" s="111" t="s">
        <v>3142</v>
      </c>
      <c r="E698" s="341">
        <v>-600000</v>
      </c>
      <c r="F698" s="257"/>
      <c r="G698" s="487"/>
    </row>
    <row r="699" spans="1:7">
      <c r="A699" s="340">
        <v>43415</v>
      </c>
      <c r="B699" s="325" t="str">
        <f>Aaron!$Y$2</f>
        <v>Columbus</v>
      </c>
      <c r="C699" s="487" t="s">
        <v>3138</v>
      </c>
      <c r="D699" s="111" t="s">
        <v>3142</v>
      </c>
      <c r="E699" s="341">
        <v>-4000000</v>
      </c>
      <c r="F699" s="257"/>
      <c r="G699" s="487"/>
    </row>
    <row r="700" spans="1:7">
      <c r="A700" s="340">
        <v>43415</v>
      </c>
      <c r="B700" s="325" t="str">
        <f>Aaron!$G$2</f>
        <v>Exeter</v>
      </c>
      <c r="C700" s="487" t="s">
        <v>2819</v>
      </c>
      <c r="D700" s="111" t="s">
        <v>3142</v>
      </c>
      <c r="E700" s="341">
        <v>-840000</v>
      </c>
      <c r="F700" s="257"/>
      <c r="G700" s="487"/>
    </row>
    <row r="701" spans="1:7">
      <c r="A701" s="340">
        <v>43415</v>
      </c>
      <c r="B701" s="325" t="str">
        <f>Aaron!$G$2</f>
        <v>Exeter</v>
      </c>
      <c r="C701" s="487" t="s">
        <v>2821</v>
      </c>
      <c r="D701" s="111" t="s">
        <v>3142</v>
      </c>
      <c r="E701" s="341">
        <v>-2430000</v>
      </c>
      <c r="F701" s="257"/>
      <c r="G701" s="487"/>
    </row>
    <row r="702" spans="1:7">
      <c r="A702" s="340">
        <v>43415</v>
      </c>
      <c r="B702" s="325" t="str">
        <f>Aaron!$G$2</f>
        <v>Exeter</v>
      </c>
      <c r="C702" s="487" t="s">
        <v>2824</v>
      </c>
      <c r="D702" s="111" t="s">
        <v>3142</v>
      </c>
      <c r="E702" s="341">
        <v>-1080000</v>
      </c>
      <c r="F702" s="257"/>
      <c r="G702" s="487"/>
    </row>
    <row r="703" spans="1:7">
      <c r="A703" s="340">
        <v>43415</v>
      </c>
      <c r="B703" s="325" t="str">
        <f>Aaron!$G$2</f>
        <v>Exeter</v>
      </c>
      <c r="C703" s="487" t="s">
        <v>2833</v>
      </c>
      <c r="D703" s="111" t="s">
        <v>3142</v>
      </c>
      <c r="E703" s="341">
        <v>-760000</v>
      </c>
      <c r="F703" s="257"/>
      <c r="G703" s="487"/>
    </row>
    <row r="704" spans="1:7">
      <c r="A704" s="340">
        <v>43415</v>
      </c>
      <c r="B704" s="325" t="str">
        <f>Aaron!$G$2</f>
        <v>Exeter</v>
      </c>
      <c r="C704" s="487" t="s">
        <v>2839</v>
      </c>
      <c r="D704" s="111" t="s">
        <v>3142</v>
      </c>
      <c r="E704" s="341">
        <v>-1512000</v>
      </c>
      <c r="F704" s="257"/>
      <c r="G704" s="487"/>
    </row>
    <row r="705" spans="1:7">
      <c r="A705" s="340">
        <v>43415</v>
      </c>
      <c r="B705" s="325" t="str">
        <f>Cobb!$Y$2</f>
        <v>Gateway</v>
      </c>
      <c r="C705" s="487" t="s">
        <v>2600</v>
      </c>
      <c r="D705" s="111" t="s">
        <v>3142</v>
      </c>
      <c r="E705" s="341">
        <v>-760000</v>
      </c>
      <c r="F705" s="257"/>
      <c r="G705" s="487"/>
    </row>
    <row r="706" spans="1:7">
      <c r="A706" s="340">
        <v>43415</v>
      </c>
      <c r="B706" s="325" t="str">
        <f>Cobb!$Y$2</f>
        <v>Gateway</v>
      </c>
      <c r="C706" s="487" t="s">
        <v>2603</v>
      </c>
      <c r="D706" s="111" t="s">
        <v>3142</v>
      </c>
      <c r="E706" s="341">
        <v>-600000</v>
      </c>
      <c r="F706" s="257"/>
      <c r="G706" s="487"/>
    </row>
    <row r="707" spans="1:7">
      <c r="A707" s="340">
        <v>43415</v>
      </c>
      <c r="B707" s="325" t="str">
        <f>Cobb!$Y$2</f>
        <v>Gateway</v>
      </c>
      <c r="C707" s="487" t="s">
        <v>3127</v>
      </c>
      <c r="D707" s="111" t="s">
        <v>3142</v>
      </c>
      <c r="E707" s="341">
        <v>-2800000</v>
      </c>
      <c r="F707" s="257"/>
      <c r="G707" s="487"/>
    </row>
    <row r="708" spans="1:7">
      <c r="A708" s="340">
        <v>43415</v>
      </c>
      <c r="B708" s="325" t="str">
        <f>Cobb!$Y$2</f>
        <v>Gateway</v>
      </c>
      <c r="C708" s="487" t="s">
        <v>2604</v>
      </c>
      <c r="D708" s="111" t="s">
        <v>3142</v>
      </c>
      <c r="E708" s="341">
        <v>-1365000</v>
      </c>
      <c r="F708" s="257"/>
      <c r="G708" s="487"/>
    </row>
    <row r="709" spans="1:7">
      <c r="A709" s="340">
        <v>43415</v>
      </c>
      <c r="B709" s="325" t="str">
        <f>Cobb!$Y$2</f>
        <v>Gateway</v>
      </c>
      <c r="C709" s="487" t="s">
        <v>3128</v>
      </c>
      <c r="D709" s="111" t="s">
        <v>3142</v>
      </c>
      <c r="E709" s="341">
        <v>-2800000</v>
      </c>
      <c r="F709" s="257"/>
      <c r="G709" s="487"/>
    </row>
    <row r="710" spans="1:7">
      <c r="A710" s="340">
        <v>43415</v>
      </c>
      <c r="B710" s="325" t="str">
        <f>Cobb!$Y$2</f>
        <v>Gateway</v>
      </c>
      <c r="C710" s="487" t="s">
        <v>2608</v>
      </c>
      <c r="D710" s="111" t="s">
        <v>3142</v>
      </c>
      <c r="E710" s="341">
        <v>-1686400</v>
      </c>
      <c r="F710" s="257"/>
      <c r="G710" s="487"/>
    </row>
    <row r="711" spans="1:7">
      <c r="A711" s="340">
        <v>43415</v>
      </c>
      <c r="B711" s="325" t="str">
        <f>Cobb!$Y$2</f>
        <v>Gateway</v>
      </c>
      <c r="C711" s="487" t="s">
        <v>2610</v>
      </c>
      <c r="D711" s="111" t="s">
        <v>3142</v>
      </c>
      <c r="E711" s="341">
        <v>-2646000</v>
      </c>
      <c r="F711" s="257"/>
      <c r="G711" s="487"/>
    </row>
    <row r="712" spans="1:7">
      <c r="A712" s="340">
        <v>43415</v>
      </c>
      <c r="B712" s="325" t="str">
        <f>Cobb!$Y$2</f>
        <v>Gateway</v>
      </c>
      <c r="C712" s="487" t="s">
        <v>2614</v>
      </c>
      <c r="D712" s="111" t="s">
        <v>3142</v>
      </c>
      <c r="E712" s="341">
        <v>-988000</v>
      </c>
      <c r="F712" s="257"/>
      <c r="G712" s="487"/>
    </row>
    <row r="713" spans="1:7">
      <c r="A713" s="340">
        <v>43415</v>
      </c>
      <c r="B713" s="325" t="str">
        <f>Cobb!$Y$2</f>
        <v>Gateway</v>
      </c>
      <c r="C713" s="487" t="s">
        <v>2619</v>
      </c>
      <c r="D713" s="111" t="s">
        <v>3142</v>
      </c>
      <c r="E713" s="341">
        <v>-600000</v>
      </c>
      <c r="F713" s="257"/>
      <c r="G713" s="487"/>
    </row>
    <row r="714" spans="1:7">
      <c r="A714" s="340">
        <v>43415</v>
      </c>
      <c r="B714" s="325" t="str">
        <f>Ruth!$G$2</f>
        <v>Gotham City</v>
      </c>
      <c r="C714" s="487" t="s">
        <v>2672</v>
      </c>
      <c r="D714" s="111" t="s">
        <v>3142</v>
      </c>
      <c r="E714" s="341">
        <v>-760000</v>
      </c>
      <c r="F714" s="257"/>
      <c r="G714" s="487"/>
    </row>
    <row r="715" spans="1:7">
      <c r="A715" s="340">
        <v>43415</v>
      </c>
      <c r="B715" s="325" t="str">
        <f>Ruth!$G$2</f>
        <v>Gotham City</v>
      </c>
      <c r="C715" s="487" t="s">
        <v>2679</v>
      </c>
      <c r="D715" s="111" t="s">
        <v>3142</v>
      </c>
      <c r="E715" s="341">
        <v>-760000</v>
      </c>
      <c r="F715" s="257"/>
      <c r="G715" s="487"/>
    </row>
    <row r="716" spans="1:7">
      <c r="A716" s="340">
        <v>43415</v>
      </c>
      <c r="B716" s="325" t="str">
        <f>Ruth!$G$2</f>
        <v>Gotham City</v>
      </c>
      <c r="C716" s="487" t="s">
        <v>2683</v>
      </c>
      <c r="D716" s="111" t="s">
        <v>3142</v>
      </c>
      <c r="E716" s="341">
        <v>-1092000</v>
      </c>
      <c r="F716" s="257"/>
      <c r="G716" s="487"/>
    </row>
    <row r="717" spans="1:7">
      <c r="A717" s="340">
        <v>43415</v>
      </c>
      <c r="B717" s="325" t="str">
        <f>Cobb!$A$2</f>
        <v>Greenville</v>
      </c>
      <c r="C717" s="487" t="s">
        <v>2499</v>
      </c>
      <c r="D717" s="111" t="s">
        <v>3142</v>
      </c>
      <c r="E717" s="341">
        <v>-1080000</v>
      </c>
      <c r="F717" s="257"/>
      <c r="G717" s="487"/>
    </row>
    <row r="718" spans="1:7">
      <c r="A718" s="340">
        <v>43415</v>
      </c>
      <c r="B718" s="325" t="str">
        <f>Cobb!$A$2</f>
        <v>Greenville</v>
      </c>
      <c r="C718" s="487" t="s">
        <v>2504</v>
      </c>
      <c r="D718" s="111" t="s">
        <v>3142</v>
      </c>
      <c r="E718" s="341">
        <v>-1000000</v>
      </c>
      <c r="F718" s="257"/>
      <c r="G718" s="487"/>
    </row>
    <row r="719" spans="1:7">
      <c r="A719" s="340">
        <v>43415</v>
      </c>
      <c r="B719" s="325" t="str">
        <f>Cobb!$A$2</f>
        <v>Greenville</v>
      </c>
      <c r="C719" s="487" t="s">
        <v>2505</v>
      </c>
      <c r="D719" s="111" t="s">
        <v>3142</v>
      </c>
      <c r="E719" s="341">
        <v>-640000</v>
      </c>
      <c r="F719" s="257"/>
      <c r="G719" s="487"/>
    </row>
    <row r="720" spans="1:7">
      <c r="A720" s="340">
        <v>43415</v>
      </c>
      <c r="B720" s="325" t="str">
        <f>Cobb!$A$2</f>
        <v>Greenville</v>
      </c>
      <c r="C720" s="487" t="s">
        <v>2510</v>
      </c>
      <c r="D720" s="111" t="s">
        <v>3142</v>
      </c>
      <c r="E720" s="341">
        <v>-1092000</v>
      </c>
      <c r="F720" s="257"/>
      <c r="G720" s="487"/>
    </row>
    <row r="721" spans="1:7">
      <c r="A721" s="340">
        <v>43415</v>
      </c>
      <c r="B721" s="325" t="str">
        <f>Ruth!$M$2</f>
        <v>Hoboken</v>
      </c>
      <c r="C721" s="487" t="s">
        <v>2697</v>
      </c>
      <c r="D721" s="111" t="s">
        <v>3142</v>
      </c>
      <c r="E721" s="341">
        <v>-840000</v>
      </c>
      <c r="F721" s="257"/>
      <c r="G721" s="487"/>
    </row>
    <row r="722" spans="1:7">
      <c r="A722" s="340">
        <v>43415</v>
      </c>
      <c r="B722" s="325" t="str">
        <f>Ruth!$M$2</f>
        <v>Hoboken</v>
      </c>
      <c r="C722" s="487" t="s">
        <v>2698</v>
      </c>
      <c r="D722" s="111" t="s">
        <v>3142</v>
      </c>
      <c r="E722" s="341">
        <v>-3360000</v>
      </c>
      <c r="F722" s="257"/>
      <c r="G722" s="487"/>
    </row>
    <row r="723" spans="1:7">
      <c r="A723" s="340">
        <v>43415</v>
      </c>
      <c r="B723" s="325" t="str">
        <f>Ruth!$M$2</f>
        <v>Hoboken</v>
      </c>
      <c r="C723" s="487" t="s">
        <v>2699</v>
      </c>
      <c r="D723" s="111" t="s">
        <v>3142</v>
      </c>
      <c r="E723" s="341">
        <v>-1080000</v>
      </c>
      <c r="F723" s="257"/>
      <c r="G723" s="487"/>
    </row>
    <row r="724" spans="1:7">
      <c r="A724" s="340">
        <v>43415</v>
      </c>
      <c r="B724" s="325" t="str">
        <f>Ruth!$M$2</f>
        <v>Hoboken</v>
      </c>
      <c r="C724" s="487" t="s">
        <v>2701</v>
      </c>
      <c r="D724" s="111" t="s">
        <v>3142</v>
      </c>
      <c r="E724" s="341">
        <v>-600000</v>
      </c>
      <c r="F724" s="257"/>
      <c r="G724" s="487"/>
    </row>
    <row r="725" spans="1:7">
      <c r="A725" s="340">
        <v>43415</v>
      </c>
      <c r="B725" s="325" t="str">
        <f>Ruth!$M$2</f>
        <v>Hoboken</v>
      </c>
      <c r="C725" s="487" t="s">
        <v>2704</v>
      </c>
      <c r="D725" s="111" t="s">
        <v>3142</v>
      </c>
      <c r="E725" s="341">
        <v>-1368000</v>
      </c>
      <c r="F725" s="257"/>
      <c r="G725" s="487"/>
    </row>
    <row r="726" spans="1:7">
      <c r="A726" s="340">
        <v>43415</v>
      </c>
      <c r="B726" s="325" t="str">
        <f>Ruth!$M$2</f>
        <v>Hoboken</v>
      </c>
      <c r="C726" s="487" t="s">
        <v>2706</v>
      </c>
      <c r="D726" s="111" t="s">
        <v>3142</v>
      </c>
      <c r="E726" s="341">
        <v>-840000</v>
      </c>
      <c r="F726" s="257"/>
      <c r="G726" s="487"/>
    </row>
    <row r="727" spans="1:7">
      <c r="A727" s="340">
        <v>43415</v>
      </c>
      <c r="B727" s="325" t="str">
        <f>Ruth!$M$2</f>
        <v>Hoboken</v>
      </c>
      <c r="C727" s="487" t="s">
        <v>2707</v>
      </c>
      <c r="D727" s="111" t="s">
        <v>3142</v>
      </c>
      <c r="E727" s="341">
        <v>-2280000</v>
      </c>
      <c r="F727" s="257"/>
      <c r="G727" s="487"/>
    </row>
    <row r="728" spans="1:7">
      <c r="A728" s="340">
        <v>43415</v>
      </c>
      <c r="B728" s="325" t="str">
        <f>Ruth!$M$2</f>
        <v>Hoboken</v>
      </c>
      <c r="C728" s="487" t="s">
        <v>2712</v>
      </c>
      <c r="D728" s="111" t="s">
        <v>3142</v>
      </c>
      <c r="E728" s="341">
        <v>-600000</v>
      </c>
      <c r="F728" s="257"/>
      <c r="G728" s="487"/>
    </row>
    <row r="729" spans="1:7">
      <c r="A729" s="340">
        <v>43415</v>
      </c>
      <c r="B729" s="325" t="str">
        <f>Ruth!$M$2</f>
        <v>Hoboken</v>
      </c>
      <c r="C729" s="487" t="s">
        <v>2713</v>
      </c>
      <c r="D729" s="111" t="s">
        <v>3142</v>
      </c>
      <c r="E729" s="341">
        <v>-1368000</v>
      </c>
      <c r="F729" s="257"/>
      <c r="G729" s="487"/>
    </row>
    <row r="730" spans="1:7">
      <c r="A730" s="340">
        <v>43415</v>
      </c>
      <c r="B730" s="325" t="str">
        <f>Mays!$Y$2</f>
        <v>Los Angeles</v>
      </c>
      <c r="C730" s="487" t="s">
        <v>3038</v>
      </c>
      <c r="D730" s="111" t="s">
        <v>3142</v>
      </c>
      <c r="E730" s="341">
        <v>-840000</v>
      </c>
      <c r="F730" s="257"/>
      <c r="G730" s="487"/>
    </row>
    <row r="731" spans="1:7">
      <c r="A731" s="340">
        <v>43415</v>
      </c>
      <c r="B731" s="325" t="str">
        <f>Mays!$Y$2</f>
        <v>Los Angeles</v>
      </c>
      <c r="C731" s="487" t="s">
        <v>3043</v>
      </c>
      <c r="D731" s="111" t="s">
        <v>3142</v>
      </c>
      <c r="E731" s="341">
        <v>-1368000</v>
      </c>
      <c r="F731" s="257"/>
      <c r="G731" s="487"/>
    </row>
    <row r="732" spans="1:7">
      <c r="A732" s="340">
        <v>43415</v>
      </c>
      <c r="B732" s="325" t="str">
        <f>Mays!$Y$2</f>
        <v>Los Angeles</v>
      </c>
      <c r="C732" s="487" t="s">
        <v>3044</v>
      </c>
      <c r="D732" s="111" t="s">
        <v>3142</v>
      </c>
      <c r="E732" s="341">
        <v>-1000000</v>
      </c>
      <c r="F732" s="257"/>
      <c r="G732" s="487"/>
    </row>
    <row r="733" spans="1:7">
      <c r="A733" s="340">
        <v>43415</v>
      </c>
      <c r="B733" s="325" t="str">
        <f>Mays!$Y$2</f>
        <v>Los Angeles</v>
      </c>
      <c r="C733" s="487" t="s">
        <v>3045</v>
      </c>
      <c r="D733" s="111" t="s">
        <v>3142</v>
      </c>
      <c r="E733" s="341">
        <v>-600000</v>
      </c>
      <c r="F733" s="257"/>
      <c r="G733" s="487"/>
    </row>
    <row r="734" spans="1:7">
      <c r="A734" s="340">
        <v>43415</v>
      </c>
      <c r="B734" s="325" t="str">
        <f>Mays!$Y$2</f>
        <v>Los Angeles</v>
      </c>
      <c r="C734" s="487" t="s">
        <v>3047</v>
      </c>
      <c r="D734" s="111" t="s">
        <v>3142</v>
      </c>
      <c r="E734" s="341">
        <v>-1080000</v>
      </c>
      <c r="F734" s="257"/>
      <c r="G734" s="487"/>
    </row>
    <row r="735" spans="1:7">
      <c r="A735" s="340">
        <v>43415</v>
      </c>
      <c r="B735" s="325" t="str">
        <f>Mays!$Y$2</f>
        <v>Los Angeles</v>
      </c>
      <c r="C735" s="487" t="s">
        <v>3049</v>
      </c>
      <c r="D735" s="111" t="s">
        <v>3142</v>
      </c>
      <c r="E735" s="341">
        <v>-600000</v>
      </c>
      <c r="F735" s="257"/>
      <c r="G735" s="487"/>
    </row>
    <row r="736" spans="1:7">
      <c r="A736" s="340">
        <v>43415</v>
      </c>
      <c r="B736" s="325" t="str">
        <f>Mays!$Y$2</f>
        <v>Los Angeles</v>
      </c>
      <c r="C736" s="487" t="s">
        <v>3050</v>
      </c>
      <c r="D736" s="111" t="s">
        <v>3142</v>
      </c>
      <c r="E736" s="341">
        <v>-600000</v>
      </c>
      <c r="F736" s="257"/>
      <c r="G736" s="487"/>
    </row>
    <row r="737" spans="1:7">
      <c r="A737" s="340">
        <v>43415</v>
      </c>
      <c r="B737" s="325" t="str">
        <f>Cobb!$M$2</f>
        <v>Mansfield</v>
      </c>
      <c r="C737" s="487" t="s">
        <v>2556</v>
      </c>
      <c r="D737" s="111" t="s">
        <v>3142</v>
      </c>
      <c r="E737" s="341">
        <v>-1000000</v>
      </c>
      <c r="F737" s="257"/>
      <c r="G737" s="487"/>
    </row>
    <row r="738" spans="1:7">
      <c r="A738" s="340">
        <v>43415</v>
      </c>
      <c r="B738" s="325" t="str">
        <f>Cobb!$M$2</f>
        <v>Mansfield</v>
      </c>
      <c r="C738" s="487" t="s">
        <v>3126</v>
      </c>
      <c r="D738" s="111" t="s">
        <v>3142</v>
      </c>
      <c r="E738" s="341">
        <v>-2800000</v>
      </c>
      <c r="F738" s="257"/>
      <c r="G738" s="487"/>
    </row>
    <row r="739" spans="1:7">
      <c r="A739" s="340">
        <v>43415</v>
      </c>
      <c r="B739" s="325" t="str">
        <f>Aaron!$A$2</f>
        <v>Middlesex</v>
      </c>
      <c r="C739" s="487" t="s">
        <v>2798</v>
      </c>
      <c r="D739" s="111" t="s">
        <v>3142</v>
      </c>
      <c r="E739" s="341">
        <v>-840000</v>
      </c>
      <c r="F739" s="257"/>
      <c r="G739" s="487"/>
    </row>
    <row r="740" spans="1:7">
      <c r="A740" s="340">
        <v>43415</v>
      </c>
      <c r="B740" s="325" t="str">
        <f>Aaron!$A$2</f>
        <v>Middlesex</v>
      </c>
      <c r="C740" s="487" t="s">
        <v>2800</v>
      </c>
      <c r="D740" s="111" t="s">
        <v>3142</v>
      </c>
      <c r="E740" s="341">
        <v>-1080000</v>
      </c>
      <c r="F740" s="257"/>
      <c r="G740" s="487"/>
    </row>
    <row r="741" spans="1:7">
      <c r="A741" s="340">
        <v>43415</v>
      </c>
      <c r="B741" s="325" t="str">
        <f>Aaron!$A$2</f>
        <v>Middlesex</v>
      </c>
      <c r="C741" s="487" t="s">
        <v>2806</v>
      </c>
      <c r="D741" s="111" t="s">
        <v>3142</v>
      </c>
      <c r="E741" s="341">
        <v>-1092000</v>
      </c>
      <c r="F741" s="257"/>
      <c r="G741" s="487"/>
    </row>
    <row r="742" spans="1:7">
      <c r="A742" s="340">
        <v>43415</v>
      </c>
      <c r="B742" s="325" t="str">
        <f>Aaron!$A$2</f>
        <v>Middlesex</v>
      </c>
      <c r="C742" s="487" t="s">
        <v>2809</v>
      </c>
      <c r="D742" s="111" t="s">
        <v>3142</v>
      </c>
      <c r="E742" s="341">
        <v>-2128000</v>
      </c>
      <c r="F742" s="257"/>
      <c r="G742" s="487"/>
    </row>
    <row r="743" spans="1:7">
      <c r="A743" s="340">
        <v>43415</v>
      </c>
      <c r="B743" s="325" t="str">
        <f>Aaron!$A$2</f>
        <v>Middlesex</v>
      </c>
      <c r="C743" s="487" t="s">
        <v>2812</v>
      </c>
      <c r="D743" s="111" t="s">
        <v>3142</v>
      </c>
      <c r="E743" s="341">
        <v>-960000</v>
      </c>
      <c r="F743" s="257"/>
      <c r="G743" s="487"/>
    </row>
    <row r="744" spans="1:7">
      <c r="A744" s="340">
        <v>43415</v>
      </c>
      <c r="B744" s="325" t="str">
        <f>Mays!$M$2</f>
        <v>Mudville</v>
      </c>
      <c r="C744" s="487" t="s">
        <v>2984</v>
      </c>
      <c r="D744" s="111" t="s">
        <v>3142</v>
      </c>
      <c r="E744" s="341">
        <v>-1368000</v>
      </c>
      <c r="F744" s="257"/>
      <c r="G744" s="487"/>
    </row>
    <row r="745" spans="1:7">
      <c r="A745" s="340">
        <v>43415</v>
      </c>
      <c r="B745" s="325" t="str">
        <f>Mays!$M$2</f>
        <v>Mudville</v>
      </c>
      <c r="C745" s="487" t="s">
        <v>2985</v>
      </c>
      <c r="D745" s="111" t="s">
        <v>3142</v>
      </c>
      <c r="E745" s="341">
        <v>-600000</v>
      </c>
      <c r="F745" s="257"/>
      <c r="G745" s="487"/>
    </row>
    <row r="746" spans="1:7">
      <c r="A746" s="340">
        <v>43415</v>
      </c>
      <c r="B746" s="325" t="str">
        <f>Mays!$M$2</f>
        <v>Mudville</v>
      </c>
      <c r="C746" s="487" t="s">
        <v>2993</v>
      </c>
      <c r="D746" s="111" t="s">
        <v>3142</v>
      </c>
      <c r="E746" s="341">
        <v>-700000</v>
      </c>
      <c r="F746" s="257"/>
      <c r="G746" s="487"/>
    </row>
    <row r="747" spans="1:7">
      <c r="A747" s="340">
        <v>43415</v>
      </c>
      <c r="B747" s="325" t="str">
        <f>Mays!$M$2</f>
        <v>Mudville</v>
      </c>
      <c r="C747" s="487" t="s">
        <v>3001</v>
      </c>
      <c r="D747" s="111" t="s">
        <v>3142</v>
      </c>
      <c r="E747" s="341">
        <v>-780000</v>
      </c>
      <c r="F747" s="257"/>
      <c r="G747" s="487"/>
    </row>
    <row r="748" spans="1:7">
      <c r="A748" s="340">
        <v>43415</v>
      </c>
      <c r="B748" s="325" t="str">
        <f>Mays!$M$2</f>
        <v>Mudville</v>
      </c>
      <c r="C748" s="487" t="s">
        <v>3005</v>
      </c>
      <c r="D748" s="111" t="s">
        <v>3142</v>
      </c>
      <c r="E748" s="341">
        <v>-600000</v>
      </c>
      <c r="F748" s="257"/>
      <c r="G748" s="487"/>
    </row>
    <row r="749" spans="1:7">
      <c r="A749" s="340">
        <v>43415</v>
      </c>
      <c r="B749" s="325" t="str">
        <f>Mays!$M$2</f>
        <v>Mudville</v>
      </c>
      <c r="C749" s="487" t="s">
        <v>3007</v>
      </c>
      <c r="D749" s="111" t="s">
        <v>3142</v>
      </c>
      <c r="E749" s="341">
        <v>-600000</v>
      </c>
      <c r="F749" s="257"/>
      <c r="G749" s="487"/>
    </row>
    <row r="750" spans="1:7">
      <c r="A750" s="340">
        <v>43415</v>
      </c>
      <c r="B750" s="325" t="str">
        <f>Ruth!$Y$2</f>
        <v xml:space="preserve">New Jersey </v>
      </c>
      <c r="C750" s="487" t="s">
        <v>3132</v>
      </c>
      <c r="D750" s="111" t="s">
        <v>3142</v>
      </c>
      <c r="E750" s="341">
        <v>-6000000</v>
      </c>
      <c r="F750" s="257"/>
      <c r="G750" s="487"/>
    </row>
    <row r="751" spans="1:7">
      <c r="A751" s="340">
        <v>43415</v>
      </c>
      <c r="B751" s="325" t="str">
        <f>Ruth!$Y$2</f>
        <v xml:space="preserve">New Jersey </v>
      </c>
      <c r="C751" s="487" t="s">
        <v>2750</v>
      </c>
      <c r="D751" s="111" t="s">
        <v>3142</v>
      </c>
      <c r="E751" s="341">
        <v>-1260000</v>
      </c>
      <c r="F751" s="257"/>
      <c r="G751" s="487"/>
    </row>
    <row r="752" spans="1:7">
      <c r="A752" s="340">
        <v>43415</v>
      </c>
      <c r="B752" s="325" t="str">
        <f>Ruth!$Y$2</f>
        <v xml:space="preserve">New Jersey </v>
      </c>
      <c r="C752" s="487" t="s">
        <v>2754</v>
      </c>
      <c r="D752" s="111" t="s">
        <v>3142</v>
      </c>
      <c r="E752" s="341">
        <v>-2730000</v>
      </c>
      <c r="F752" s="257"/>
      <c r="G752" s="487"/>
    </row>
    <row r="753" spans="1:7">
      <c r="A753" s="340">
        <v>43415</v>
      </c>
      <c r="B753" s="325" t="str">
        <f>Ruth!$Y$2</f>
        <v xml:space="preserve">New Jersey </v>
      </c>
      <c r="C753" s="487" t="s">
        <v>2756</v>
      </c>
      <c r="D753" s="111" t="s">
        <v>3142</v>
      </c>
      <c r="E753" s="341">
        <v>-840000</v>
      </c>
      <c r="F753" s="257"/>
      <c r="G753" s="487"/>
    </row>
    <row r="754" spans="1:7">
      <c r="A754" s="340">
        <v>43415</v>
      </c>
      <c r="B754" s="325" t="str">
        <f>Ruth!$Y$2</f>
        <v xml:space="preserve">New Jersey </v>
      </c>
      <c r="C754" s="487" t="s">
        <v>2757</v>
      </c>
      <c r="D754" s="111" t="s">
        <v>3142</v>
      </c>
      <c r="E754" s="341">
        <v>-2394000</v>
      </c>
      <c r="F754" s="257"/>
      <c r="G754" s="487"/>
    </row>
    <row r="755" spans="1:7">
      <c r="A755" s="340">
        <v>43415</v>
      </c>
      <c r="B755" s="325" t="str">
        <f>Ruth!$Y$2</f>
        <v xml:space="preserve">New Jersey </v>
      </c>
      <c r="C755" s="487" t="s">
        <v>2758</v>
      </c>
      <c r="D755" s="111" t="s">
        <v>3142</v>
      </c>
      <c r="E755" s="341">
        <v>-1080000</v>
      </c>
      <c r="F755" s="257"/>
      <c r="G755" s="487"/>
    </row>
    <row r="756" spans="1:7">
      <c r="A756" s="340">
        <v>43415</v>
      </c>
      <c r="B756" s="325" t="str">
        <f>Ruth!$Y$2</f>
        <v xml:space="preserve">New Jersey </v>
      </c>
      <c r="C756" s="487" t="s">
        <v>3133</v>
      </c>
      <c r="D756" s="111" t="s">
        <v>3142</v>
      </c>
      <c r="E756" s="341">
        <v>-6000000</v>
      </c>
      <c r="F756" s="257"/>
      <c r="G756" s="487"/>
    </row>
    <row r="757" spans="1:7">
      <c r="A757" s="340">
        <v>43415</v>
      </c>
      <c r="B757" s="325" t="str">
        <f>Ruth!$Y$2</f>
        <v xml:space="preserve">New Jersey </v>
      </c>
      <c r="C757" s="487" t="s">
        <v>2762</v>
      </c>
      <c r="D757" s="111" t="s">
        <v>3142</v>
      </c>
      <c r="E757" s="341">
        <v>-600000</v>
      </c>
      <c r="F757" s="257"/>
      <c r="G757" s="487"/>
    </row>
    <row r="758" spans="1:7">
      <c r="A758" s="340">
        <v>43415</v>
      </c>
      <c r="B758" s="325" t="str">
        <f>Ruth!$Y$2</f>
        <v xml:space="preserve">New Jersey </v>
      </c>
      <c r="C758" s="487" t="s">
        <v>2764</v>
      </c>
      <c r="D758" s="111" t="s">
        <v>3142</v>
      </c>
      <c r="E758" s="341">
        <v>-600000</v>
      </c>
      <c r="F758" s="257"/>
      <c r="G758" s="487"/>
    </row>
    <row r="759" spans="1:7">
      <c r="A759" s="488">
        <v>43415</v>
      </c>
      <c r="B759" s="428" t="str">
        <f>Cobb!$S$2</f>
        <v>Waikiki</v>
      </c>
      <c r="C759" s="339" t="s">
        <v>2765</v>
      </c>
      <c r="D759" s="375" t="s">
        <v>3142</v>
      </c>
      <c r="E759" s="341">
        <v>-2161250</v>
      </c>
      <c r="F759" s="491" t="s">
        <v>3635</v>
      </c>
      <c r="G759" s="487"/>
    </row>
    <row r="760" spans="1:7">
      <c r="A760" s="340">
        <v>43415</v>
      </c>
      <c r="B760" s="325" t="str">
        <f>Ruth!$S$2</f>
        <v>New York</v>
      </c>
      <c r="C760" s="487" t="s">
        <v>2725</v>
      </c>
      <c r="D760" s="111" t="s">
        <v>3142</v>
      </c>
      <c r="E760" s="341">
        <v>-1404000</v>
      </c>
      <c r="F760" s="257"/>
      <c r="G760" s="487"/>
    </row>
    <row r="761" spans="1:7">
      <c r="A761" s="340">
        <v>43415</v>
      </c>
      <c r="B761" s="325" t="str">
        <f>Ruth!$S$2</f>
        <v>New York</v>
      </c>
      <c r="C761" s="487" t="s">
        <v>3131</v>
      </c>
      <c r="D761" s="111" t="s">
        <v>3142</v>
      </c>
      <c r="E761" s="341">
        <v>-2800000</v>
      </c>
      <c r="F761" s="257"/>
      <c r="G761" s="487"/>
    </row>
    <row r="762" spans="1:7">
      <c r="A762" s="340">
        <v>43415</v>
      </c>
      <c r="B762" s="325" t="str">
        <f>Ruth!$S$2</f>
        <v>New York</v>
      </c>
      <c r="C762" s="487" t="s">
        <v>2732</v>
      </c>
      <c r="D762" s="111" t="s">
        <v>3142</v>
      </c>
      <c r="E762" s="341">
        <v>-3192000</v>
      </c>
      <c r="F762" s="257"/>
      <c r="G762" s="487"/>
    </row>
    <row r="763" spans="1:7">
      <c r="A763" s="340">
        <v>43415</v>
      </c>
      <c r="B763" s="325" t="str">
        <f>Ruth!$S$2</f>
        <v>New York</v>
      </c>
      <c r="C763" s="487" t="s">
        <v>2736</v>
      </c>
      <c r="D763" s="111" t="s">
        <v>3142</v>
      </c>
      <c r="E763" s="341">
        <v>-1368000</v>
      </c>
      <c r="F763" s="257"/>
      <c r="G763" s="487"/>
    </row>
    <row r="764" spans="1:7">
      <c r="A764" s="340">
        <v>43415</v>
      </c>
      <c r="B764" s="325" t="str">
        <f>Ruth!$S$2</f>
        <v>New York</v>
      </c>
      <c r="C764" s="487" t="s">
        <v>2738</v>
      </c>
      <c r="D764" s="111" t="s">
        <v>3142</v>
      </c>
      <c r="E764" s="341">
        <v>-780000</v>
      </c>
      <c r="F764" s="257"/>
      <c r="G764" s="487"/>
    </row>
    <row r="765" spans="1:7">
      <c r="A765" s="340">
        <v>43415</v>
      </c>
      <c r="B765" s="325" t="str">
        <f>Mays!$G$2</f>
        <v>Palo Alto</v>
      </c>
      <c r="C765" s="487" t="s">
        <v>2962</v>
      </c>
      <c r="D765" s="111" t="s">
        <v>3142</v>
      </c>
      <c r="E765" s="341">
        <v>-1419600</v>
      </c>
      <c r="F765" s="257"/>
      <c r="G765" s="487"/>
    </row>
    <row r="766" spans="1:7">
      <c r="A766" s="340">
        <v>43415</v>
      </c>
      <c r="B766" s="325" t="str">
        <f>Mays!$G$2</f>
        <v>Palo Alto</v>
      </c>
      <c r="C766" s="487" t="s">
        <v>2964</v>
      </c>
      <c r="D766" s="111" t="s">
        <v>3142</v>
      </c>
      <c r="E766" s="341">
        <v>-600000</v>
      </c>
      <c r="F766" s="257"/>
      <c r="G766" s="487"/>
    </row>
    <row r="767" spans="1:7">
      <c r="A767" s="340">
        <v>43415</v>
      </c>
      <c r="B767" s="325" t="str">
        <f>Mays!$G$2</f>
        <v>Palo Alto</v>
      </c>
      <c r="C767" s="487" t="s">
        <v>3140</v>
      </c>
      <c r="D767" s="111" t="s">
        <v>3142</v>
      </c>
      <c r="E767" s="341">
        <v>-2800000</v>
      </c>
      <c r="F767" s="257"/>
      <c r="G767" s="487"/>
    </row>
    <row r="768" spans="1:7">
      <c r="A768" s="340">
        <v>43415</v>
      </c>
      <c r="B768" s="325" t="str">
        <f>Mays!$G$2</f>
        <v>Palo Alto</v>
      </c>
      <c r="C768" s="487" t="s">
        <v>2971</v>
      </c>
      <c r="D768" s="111" t="s">
        <v>3142</v>
      </c>
      <c r="E768" s="341">
        <v>-840000</v>
      </c>
      <c r="F768" s="257"/>
      <c r="G768" s="487"/>
    </row>
    <row r="769" spans="1:7">
      <c r="A769" s="340">
        <v>43415</v>
      </c>
      <c r="B769" s="325" t="str">
        <f>Mays!$G$2</f>
        <v>Palo Alto</v>
      </c>
      <c r="C769" s="487" t="s">
        <v>2974</v>
      </c>
      <c r="D769" s="111" t="s">
        <v>3142</v>
      </c>
      <c r="E769" s="341">
        <v>-3526875</v>
      </c>
      <c r="F769" s="257"/>
      <c r="G769" s="487"/>
    </row>
    <row r="770" spans="1:7">
      <c r="A770" s="340">
        <v>43415</v>
      </c>
      <c r="B770" s="325" t="str">
        <f>Mays!$G$2</f>
        <v>Palo Alto</v>
      </c>
      <c r="C770" s="487" t="s">
        <v>2975</v>
      </c>
      <c r="D770" s="111" t="s">
        <v>3142</v>
      </c>
      <c r="E770" s="341">
        <v>-600000</v>
      </c>
      <c r="F770" s="257"/>
      <c r="G770" s="487"/>
    </row>
    <row r="771" spans="1:7">
      <c r="A771" s="340">
        <v>43415</v>
      </c>
      <c r="B771" s="325" t="str">
        <f>Aaron!$AE$2</f>
        <v>Pismo Beach</v>
      </c>
      <c r="C771" s="487" t="s">
        <v>2912</v>
      </c>
      <c r="D771" s="111" t="s">
        <v>3142</v>
      </c>
      <c r="E771" s="341">
        <v>-840000</v>
      </c>
      <c r="F771" s="257"/>
      <c r="G771" s="487"/>
    </row>
    <row r="772" spans="1:7">
      <c r="A772" s="340">
        <v>43415</v>
      </c>
      <c r="B772" s="325" t="str">
        <f>Aaron!$AE$2</f>
        <v>Pismo Beach</v>
      </c>
      <c r="C772" s="487" t="s">
        <v>2914</v>
      </c>
      <c r="D772" s="111" t="s">
        <v>3142</v>
      </c>
      <c r="E772" s="341">
        <v>-1000000</v>
      </c>
      <c r="F772" s="257"/>
      <c r="G772" s="487"/>
    </row>
    <row r="773" spans="1:7">
      <c r="A773" s="340">
        <v>43415</v>
      </c>
      <c r="B773" s="325" t="str">
        <f>Aaron!$AE$2</f>
        <v>Pismo Beach</v>
      </c>
      <c r="C773" s="487" t="s">
        <v>2918</v>
      </c>
      <c r="D773" s="111" t="s">
        <v>3142</v>
      </c>
      <c r="E773" s="341">
        <v>-3780000</v>
      </c>
      <c r="F773" s="257"/>
      <c r="G773" s="487"/>
    </row>
    <row r="774" spans="1:7">
      <c r="A774" s="340">
        <v>43415</v>
      </c>
      <c r="B774" s="325" t="str">
        <f>Aaron!$AE$2</f>
        <v>Pismo Beach</v>
      </c>
      <c r="C774" s="487" t="s">
        <v>2920</v>
      </c>
      <c r="D774" s="111" t="s">
        <v>3142</v>
      </c>
      <c r="E774" s="341">
        <v>-700000</v>
      </c>
      <c r="F774" s="257"/>
      <c r="G774" s="487"/>
    </row>
    <row r="775" spans="1:7">
      <c r="A775" s="340">
        <v>43415</v>
      </c>
      <c r="B775" s="325" t="str">
        <f>Aaron!$AE$2</f>
        <v>Pismo Beach</v>
      </c>
      <c r="C775" s="487" t="s">
        <v>2921</v>
      </c>
      <c r="D775" s="111" t="s">
        <v>3142</v>
      </c>
      <c r="E775" s="341">
        <v>-600000</v>
      </c>
      <c r="F775" s="257"/>
      <c r="G775" s="487"/>
    </row>
    <row r="776" spans="1:7">
      <c r="A776" s="340">
        <v>43415</v>
      </c>
      <c r="B776" s="325" t="str">
        <f>Aaron!$AE$2</f>
        <v>Pismo Beach</v>
      </c>
      <c r="C776" s="487" t="s">
        <v>2925</v>
      </c>
      <c r="D776" s="111" t="s">
        <v>3142</v>
      </c>
      <c r="E776" s="341">
        <v>-840000</v>
      </c>
      <c r="F776" s="257"/>
      <c r="G776" s="487"/>
    </row>
    <row r="777" spans="1:7">
      <c r="A777" s="340">
        <v>43415</v>
      </c>
      <c r="B777" s="325" t="str">
        <f>Aaron!$AE$2</f>
        <v>Pismo Beach</v>
      </c>
      <c r="C777" s="487" t="s">
        <v>2927</v>
      </c>
      <c r="D777" s="111" t="s">
        <v>3142</v>
      </c>
      <c r="E777" s="341">
        <v>-600000</v>
      </c>
      <c r="F777" s="257"/>
      <c r="G777" s="487"/>
    </row>
    <row r="778" spans="1:7">
      <c r="A778" s="340">
        <v>43415</v>
      </c>
      <c r="B778" s="325" t="str">
        <f>Ruth!$A$2</f>
        <v>Plum Island</v>
      </c>
      <c r="C778" s="487" t="s">
        <v>2650</v>
      </c>
      <c r="D778" s="111" t="s">
        <v>3142</v>
      </c>
      <c r="E778" s="341">
        <v>-840000</v>
      </c>
      <c r="F778" s="257"/>
      <c r="G778" s="487"/>
    </row>
    <row r="779" spans="1:7">
      <c r="A779" s="340">
        <v>43415</v>
      </c>
      <c r="B779" s="325" t="str">
        <f>Ruth!$A$2</f>
        <v>Plum Island</v>
      </c>
      <c r="C779" s="487" t="s">
        <v>2651</v>
      </c>
      <c r="D779" s="111" t="s">
        <v>3142</v>
      </c>
      <c r="E779" s="341">
        <v>-1092000</v>
      </c>
      <c r="F779" s="257"/>
      <c r="G779" s="487"/>
    </row>
    <row r="780" spans="1:7">
      <c r="A780" s="340">
        <v>43415</v>
      </c>
      <c r="B780" s="325" t="str">
        <f>Ruth!$A$2</f>
        <v>Plum Island</v>
      </c>
      <c r="C780" s="487" t="s">
        <v>3129</v>
      </c>
      <c r="D780" s="111" t="s">
        <v>3142</v>
      </c>
      <c r="E780" s="341">
        <v>-2800000</v>
      </c>
      <c r="F780" s="257"/>
      <c r="G780" s="487"/>
    </row>
    <row r="781" spans="1:7">
      <c r="A781" s="340">
        <v>43415</v>
      </c>
      <c r="B781" s="325" t="str">
        <f>Ruth!$A$2</f>
        <v>Plum Island</v>
      </c>
      <c r="C781" s="487" t="s">
        <v>3130</v>
      </c>
      <c r="D781" s="111" t="s">
        <v>3142</v>
      </c>
      <c r="E781" s="341">
        <v>-2800000</v>
      </c>
      <c r="F781" s="257"/>
      <c r="G781" s="487"/>
    </row>
    <row r="782" spans="1:7">
      <c r="A782" s="340">
        <v>43415</v>
      </c>
      <c r="B782" s="325" t="str">
        <f>Ruth!$A$2</f>
        <v>Plum Island</v>
      </c>
      <c r="C782" s="487" t="s">
        <v>2658</v>
      </c>
      <c r="D782" s="111" t="s">
        <v>3142</v>
      </c>
      <c r="E782" s="341">
        <v>-3402000</v>
      </c>
      <c r="F782" s="257"/>
      <c r="G782" s="487"/>
    </row>
    <row r="783" spans="1:7">
      <c r="A783" s="340">
        <v>43415</v>
      </c>
      <c r="B783" s="325" t="str">
        <f>Ruth!$A$2</f>
        <v>Plum Island</v>
      </c>
      <c r="C783" s="487" t="s">
        <v>2660</v>
      </c>
      <c r="D783" s="111" t="s">
        <v>3142</v>
      </c>
      <c r="E783" s="341">
        <v>-760000</v>
      </c>
      <c r="F783" s="257"/>
      <c r="G783" s="487"/>
    </row>
    <row r="784" spans="1:7">
      <c r="A784" s="340">
        <v>43415</v>
      </c>
      <c r="B784" s="325" t="str">
        <f>Ruth!$A$2</f>
        <v>Plum Island</v>
      </c>
      <c r="C784" s="487" t="s">
        <v>2661</v>
      </c>
      <c r="D784" s="111" t="s">
        <v>3142</v>
      </c>
      <c r="E784" s="341">
        <v>-600000</v>
      </c>
      <c r="F784" s="257"/>
      <c r="G784" s="487"/>
    </row>
    <row r="785" spans="1:7">
      <c r="A785" s="340">
        <v>43415</v>
      </c>
      <c r="B785" s="325" t="str">
        <f>Mays!$S$2</f>
        <v>Thunder Bay</v>
      </c>
      <c r="C785" s="487" t="s">
        <v>3015</v>
      </c>
      <c r="D785" s="111" t="s">
        <v>3142</v>
      </c>
      <c r="E785" s="341">
        <v>-2000000</v>
      </c>
      <c r="F785" s="257"/>
      <c r="G785" s="487"/>
    </row>
    <row r="786" spans="1:7">
      <c r="A786" s="340">
        <v>43415</v>
      </c>
      <c r="B786" s="325" t="str">
        <f>Mays!$S$2</f>
        <v>Thunder Bay</v>
      </c>
      <c r="C786" s="487" t="s">
        <v>3016</v>
      </c>
      <c r="D786" s="111" t="s">
        <v>3142</v>
      </c>
      <c r="E786" s="341">
        <v>-1368000</v>
      </c>
      <c r="F786" s="257"/>
      <c r="G786" s="487"/>
    </row>
    <row r="787" spans="1:7">
      <c r="A787" s="340">
        <v>43415</v>
      </c>
      <c r="B787" s="325" t="str">
        <f>Mays!$S$2</f>
        <v>Thunder Bay</v>
      </c>
      <c r="C787" s="487" t="s">
        <v>3019</v>
      </c>
      <c r="D787" s="111" t="s">
        <v>3142</v>
      </c>
      <c r="E787" s="341">
        <v>-3192000</v>
      </c>
      <c r="F787" s="257"/>
      <c r="G787" s="487"/>
    </row>
    <row r="788" spans="1:7">
      <c r="A788" s="340">
        <v>43415</v>
      </c>
      <c r="B788" s="325" t="str">
        <f>Mays!$S$2</f>
        <v>Thunder Bay</v>
      </c>
      <c r="C788" s="487" t="s">
        <v>3021</v>
      </c>
      <c r="D788" s="111" t="s">
        <v>3142</v>
      </c>
      <c r="E788" s="341">
        <v>-1520000</v>
      </c>
      <c r="F788" s="257"/>
      <c r="G788" s="487"/>
    </row>
    <row r="789" spans="1:7">
      <c r="A789" s="340">
        <v>43415</v>
      </c>
      <c r="B789" s="325" t="str">
        <f>Mays!$S$2</f>
        <v>Thunder Bay</v>
      </c>
      <c r="C789" s="487" t="s">
        <v>3024</v>
      </c>
      <c r="D789" s="111" t="s">
        <v>3142</v>
      </c>
      <c r="E789" s="341">
        <v>-1500000</v>
      </c>
      <c r="F789" s="257"/>
      <c r="G789" s="487"/>
    </row>
    <row r="790" spans="1:7">
      <c r="A790" s="340">
        <v>43415</v>
      </c>
      <c r="B790" s="325" t="str">
        <f>Mays!$S$2</f>
        <v>Thunder Bay</v>
      </c>
      <c r="C790" s="487" t="s">
        <v>3026</v>
      </c>
      <c r="D790" s="111" t="s">
        <v>3142</v>
      </c>
      <c r="E790" s="341">
        <v>-600000</v>
      </c>
      <c r="F790" s="257"/>
      <c r="G790" s="487"/>
    </row>
    <row r="791" spans="1:7">
      <c r="A791" s="340">
        <v>43415</v>
      </c>
      <c r="B791" s="325" t="str">
        <f>Mays!$S$2</f>
        <v>Thunder Bay</v>
      </c>
      <c r="C791" s="487" t="s">
        <v>3027</v>
      </c>
      <c r="D791" s="111" t="s">
        <v>3142</v>
      </c>
      <c r="E791" s="341">
        <v>-1600000</v>
      </c>
      <c r="F791" s="257"/>
      <c r="G791" s="487"/>
    </row>
    <row r="792" spans="1:7">
      <c r="A792" s="340">
        <v>43415</v>
      </c>
      <c r="B792" s="487" t="s">
        <v>486</v>
      </c>
      <c r="C792" s="487" t="s">
        <v>2846</v>
      </c>
      <c r="D792" s="111" t="s">
        <v>3142</v>
      </c>
      <c r="E792" s="341">
        <v>-3118500</v>
      </c>
      <c r="F792" s="257"/>
      <c r="G792" s="487"/>
    </row>
    <row r="793" spans="1:7">
      <c r="A793" s="488">
        <v>43415</v>
      </c>
      <c r="B793" s="428" t="str">
        <f>Mays!$M$2</f>
        <v>Mudville</v>
      </c>
      <c r="C793" s="339" t="s">
        <v>2850</v>
      </c>
      <c r="D793" s="375" t="s">
        <v>3142</v>
      </c>
      <c r="E793" s="341">
        <v>-780000</v>
      </c>
      <c r="F793" s="257" t="s">
        <v>3613</v>
      </c>
      <c r="G793" s="487"/>
    </row>
    <row r="794" spans="1:7">
      <c r="A794" s="340">
        <v>43415</v>
      </c>
      <c r="B794" s="487" t="s">
        <v>486</v>
      </c>
      <c r="C794" s="487" t="s">
        <v>2851</v>
      </c>
      <c r="D794" s="111" t="s">
        <v>3142</v>
      </c>
      <c r="E794" s="341">
        <v>-2160000</v>
      </c>
      <c r="F794" s="257"/>
      <c r="G794" s="487"/>
    </row>
    <row r="795" spans="1:7">
      <c r="A795" s="340">
        <v>43415</v>
      </c>
      <c r="B795" s="487" t="s">
        <v>486</v>
      </c>
      <c r="C795" s="487" t="s">
        <v>2852</v>
      </c>
      <c r="D795" s="111" t="s">
        <v>3142</v>
      </c>
      <c r="E795" s="341">
        <v>-600000</v>
      </c>
      <c r="F795" s="257"/>
      <c r="G795" s="487"/>
    </row>
    <row r="796" spans="1:7">
      <c r="A796" s="340">
        <v>43415</v>
      </c>
      <c r="B796" s="487" t="s">
        <v>486</v>
      </c>
      <c r="C796" s="487" t="s">
        <v>2854</v>
      </c>
      <c r="D796" s="111" t="s">
        <v>3142</v>
      </c>
      <c r="E796" s="341">
        <v>-2250000</v>
      </c>
      <c r="F796" s="257"/>
      <c r="G796" s="487"/>
    </row>
    <row r="797" spans="1:7">
      <c r="A797" s="340">
        <v>43415</v>
      </c>
      <c r="B797" s="487" t="s">
        <v>486</v>
      </c>
      <c r="C797" s="487" t="s">
        <v>2855</v>
      </c>
      <c r="D797" s="111" t="s">
        <v>3142</v>
      </c>
      <c r="E797" s="341">
        <v>-700000</v>
      </c>
      <c r="F797" s="257"/>
      <c r="G797" s="487"/>
    </row>
    <row r="798" spans="1:7">
      <c r="A798" s="340">
        <v>43415</v>
      </c>
      <c r="B798" s="487" t="s">
        <v>486</v>
      </c>
      <c r="C798" s="487" t="s">
        <v>2856</v>
      </c>
      <c r="D798" s="111" t="s">
        <v>3142</v>
      </c>
      <c r="E798" s="341">
        <v>-5925150</v>
      </c>
      <c r="F798" s="257"/>
      <c r="G798" s="487"/>
    </row>
    <row r="799" spans="1:7">
      <c r="A799" s="340">
        <v>43415</v>
      </c>
      <c r="B799" s="487" t="s">
        <v>486</v>
      </c>
      <c r="C799" s="487" t="s">
        <v>2857</v>
      </c>
      <c r="D799" s="111" t="s">
        <v>3142</v>
      </c>
      <c r="E799" s="341">
        <v>-600000</v>
      </c>
      <c r="F799" s="257"/>
      <c r="G799" s="487"/>
    </row>
    <row r="800" spans="1:7">
      <c r="A800" s="340">
        <v>43415</v>
      </c>
      <c r="B800" s="487" t="s">
        <v>486</v>
      </c>
      <c r="C800" s="487" t="s">
        <v>2860</v>
      </c>
      <c r="D800" s="111" t="s">
        <v>3142</v>
      </c>
      <c r="E800" s="341">
        <v>-600000</v>
      </c>
      <c r="F800" s="257"/>
      <c r="G800" s="487"/>
    </row>
    <row r="801" spans="1:7">
      <c r="A801" s="340">
        <v>43415</v>
      </c>
      <c r="B801" s="325" t="str">
        <f>Cobb!$S$2</f>
        <v>Waikiki</v>
      </c>
      <c r="C801" s="487" t="s">
        <v>2572</v>
      </c>
      <c r="D801" s="111" t="s">
        <v>3142</v>
      </c>
      <c r="E801" s="341">
        <v>-600000</v>
      </c>
      <c r="F801" s="257"/>
      <c r="G801" s="487"/>
    </row>
    <row r="802" spans="1:7">
      <c r="A802" s="340">
        <v>43415</v>
      </c>
      <c r="B802" s="325" t="str">
        <f>Cobb!$S$2</f>
        <v>Waikiki</v>
      </c>
      <c r="C802" s="487" t="s">
        <v>2575</v>
      </c>
      <c r="D802" s="111" t="s">
        <v>3142</v>
      </c>
      <c r="E802" s="341">
        <v>-3693600</v>
      </c>
      <c r="F802" s="257"/>
      <c r="G802" s="487"/>
    </row>
    <row r="803" spans="1:7">
      <c r="A803" s="340">
        <v>43415</v>
      </c>
      <c r="B803" s="325" t="str">
        <f>Cobb!$S$2</f>
        <v>Waikiki</v>
      </c>
      <c r="C803" s="487" t="s">
        <v>2576</v>
      </c>
      <c r="D803" s="111" t="s">
        <v>3142</v>
      </c>
      <c r="E803" s="341">
        <v>-1000000</v>
      </c>
      <c r="F803" s="257"/>
      <c r="G803" s="487"/>
    </row>
    <row r="804" spans="1:7">
      <c r="A804" s="488">
        <v>43415</v>
      </c>
      <c r="B804" s="428" t="str">
        <f>Ruth!$Y$2</f>
        <v xml:space="preserve">New Jersey </v>
      </c>
      <c r="C804" s="339" t="s">
        <v>2580</v>
      </c>
      <c r="D804" s="375" t="s">
        <v>3142</v>
      </c>
      <c r="E804" s="341">
        <v>-840000</v>
      </c>
      <c r="F804" s="491" t="s">
        <v>3635</v>
      </c>
      <c r="G804" s="487"/>
    </row>
    <row r="805" spans="1:7">
      <c r="A805" s="488">
        <v>43415</v>
      </c>
      <c r="B805" s="428" t="str">
        <f>Aaron!$Y$2</f>
        <v>Columbus</v>
      </c>
      <c r="C805" s="339" t="s">
        <v>2587</v>
      </c>
      <c r="D805" s="375" t="s">
        <v>3142</v>
      </c>
      <c r="E805" s="341">
        <v>-600000</v>
      </c>
      <c r="F805" s="491" t="s">
        <v>3619</v>
      </c>
      <c r="G805" s="487"/>
    </row>
    <row r="806" spans="1:7">
      <c r="A806" s="340">
        <v>43415</v>
      </c>
      <c r="B806" s="325" t="str">
        <f>Mays!$Y$2</f>
        <v>Los Angeles</v>
      </c>
      <c r="C806" s="487" t="s">
        <v>2588</v>
      </c>
      <c r="D806" s="111" t="s">
        <v>3142</v>
      </c>
      <c r="E806" s="341">
        <v>-1000000</v>
      </c>
      <c r="F806" s="257"/>
      <c r="G806" s="487"/>
    </row>
    <row r="807" spans="1:7">
      <c r="A807" s="340">
        <v>43415</v>
      </c>
      <c r="B807" s="325" t="str">
        <f>Cobb!$S$2</f>
        <v>Waikiki</v>
      </c>
      <c r="C807" s="487" t="s">
        <v>2589</v>
      </c>
      <c r="D807" s="111" t="s">
        <v>3142</v>
      </c>
      <c r="E807" s="341">
        <v>-2250000</v>
      </c>
      <c r="F807" s="257"/>
      <c r="G807" s="487"/>
    </row>
    <row r="808" spans="1:7">
      <c r="A808" s="340">
        <v>43415</v>
      </c>
      <c r="B808" s="325" t="str">
        <f>Cobb!$S$2</f>
        <v>Waikiki</v>
      </c>
      <c r="C808" s="487" t="s">
        <v>2591</v>
      </c>
      <c r="D808" s="111" t="s">
        <v>3142</v>
      </c>
      <c r="E808" s="341">
        <v>-1000000</v>
      </c>
      <c r="F808" s="257"/>
      <c r="G808" s="487"/>
    </row>
    <row r="809" spans="1:7">
      <c r="A809" s="340">
        <v>43415</v>
      </c>
      <c r="B809" s="325" t="str">
        <f>Aaron!$S$2</f>
        <v>Washington</v>
      </c>
      <c r="C809" s="487" t="s">
        <v>2869</v>
      </c>
      <c r="D809" s="111" t="s">
        <v>3142</v>
      </c>
      <c r="E809" s="341">
        <v>-840000</v>
      </c>
      <c r="F809" s="257"/>
      <c r="G809" s="487"/>
    </row>
    <row r="810" spans="1:7">
      <c r="A810" s="340">
        <v>43415</v>
      </c>
      <c r="B810" s="325" t="str">
        <f>Aaron!$S$2</f>
        <v>Washington</v>
      </c>
      <c r="C810" s="487" t="s">
        <v>2872</v>
      </c>
      <c r="D810" s="111" t="s">
        <v>3142</v>
      </c>
      <c r="E810" s="341">
        <v>-2232000</v>
      </c>
      <c r="F810" s="257"/>
      <c r="G810" s="487"/>
    </row>
    <row r="811" spans="1:7">
      <c r="A811" s="340">
        <v>43415</v>
      </c>
      <c r="B811" s="325" t="str">
        <f>Aaron!$S$2</f>
        <v>Washington</v>
      </c>
      <c r="C811" s="487" t="s">
        <v>2873</v>
      </c>
      <c r="D811" s="111" t="s">
        <v>3142</v>
      </c>
      <c r="E811" s="341">
        <v>-1260000</v>
      </c>
      <c r="F811" s="257"/>
      <c r="G811" s="487"/>
    </row>
    <row r="812" spans="1:7">
      <c r="A812" s="340">
        <v>43415</v>
      </c>
      <c r="B812" s="325" t="str">
        <f>Aaron!$S$2</f>
        <v>Washington</v>
      </c>
      <c r="C812" s="487" t="s">
        <v>2875</v>
      </c>
      <c r="D812" s="111" t="s">
        <v>3142</v>
      </c>
      <c r="E812" s="341">
        <v>-1000000</v>
      </c>
      <c r="F812" s="257"/>
      <c r="G812" s="487"/>
    </row>
    <row r="813" spans="1:7">
      <c r="A813" s="340">
        <v>43415</v>
      </c>
      <c r="B813" s="325" t="str">
        <f>Aaron!$S$2</f>
        <v>Washington</v>
      </c>
      <c r="C813" s="487" t="s">
        <v>2879</v>
      </c>
      <c r="D813" s="111" t="s">
        <v>3142</v>
      </c>
      <c r="E813" s="341">
        <v>-4320000</v>
      </c>
      <c r="F813" s="257"/>
      <c r="G813" s="487"/>
    </row>
    <row r="814" spans="1:7">
      <c r="A814" s="340">
        <v>43415</v>
      </c>
      <c r="B814" s="325" t="str">
        <f>Mays!$AE$2</f>
        <v>West Oakland</v>
      </c>
      <c r="C814" s="487" t="s">
        <v>3059</v>
      </c>
      <c r="D814" s="111" t="s">
        <v>3142</v>
      </c>
      <c r="E814" s="341">
        <v>-700000</v>
      </c>
      <c r="F814" s="257"/>
      <c r="G814" s="487"/>
    </row>
    <row r="815" spans="1:7">
      <c r="A815" s="340">
        <v>43415</v>
      </c>
      <c r="B815" s="325" t="str">
        <f>Mays!$AE$2</f>
        <v>West Oakland</v>
      </c>
      <c r="C815" s="487" t="s">
        <v>3060</v>
      </c>
      <c r="D815" s="111" t="s">
        <v>3142</v>
      </c>
      <c r="E815" s="341">
        <v>-1000000</v>
      </c>
      <c r="F815" s="257"/>
      <c r="G815" s="487"/>
    </row>
    <row r="816" spans="1:7">
      <c r="A816" s="340">
        <v>43415</v>
      </c>
      <c r="B816" s="325" t="str">
        <f>Mays!$AE$2</f>
        <v>West Oakland</v>
      </c>
      <c r="C816" s="487" t="s">
        <v>3061</v>
      </c>
      <c r="D816" s="111" t="s">
        <v>3142</v>
      </c>
      <c r="E816" s="341">
        <v>-600000</v>
      </c>
      <c r="F816" s="257"/>
      <c r="G816" s="487"/>
    </row>
    <row r="817" spans="1:7">
      <c r="A817" s="340">
        <v>43415</v>
      </c>
      <c r="B817" s="325" t="str">
        <f>Mays!$AE$2</f>
        <v>West Oakland</v>
      </c>
      <c r="C817" s="487" t="s">
        <v>3141</v>
      </c>
      <c r="D817" s="111" t="s">
        <v>3142</v>
      </c>
      <c r="E817" s="341">
        <v>-2800000</v>
      </c>
      <c r="F817" s="257"/>
      <c r="G817" s="487"/>
    </row>
    <row r="818" spans="1:7">
      <c r="A818" s="340">
        <v>43415</v>
      </c>
      <c r="B818" s="325" t="str">
        <f>Mays!$AE$2</f>
        <v>West Oakland</v>
      </c>
      <c r="C818" s="487" t="s">
        <v>3074</v>
      </c>
      <c r="D818" s="111" t="s">
        <v>3142</v>
      </c>
      <c r="E818" s="341">
        <v>-2137500</v>
      </c>
      <c r="F818" s="257"/>
      <c r="G818" s="487"/>
    </row>
    <row r="819" spans="1:7">
      <c r="A819" s="340">
        <v>43415</v>
      </c>
      <c r="B819" s="325" t="str">
        <f>Mays!$AE$2</f>
        <v>West Oakland</v>
      </c>
      <c r="C819" s="487" t="s">
        <v>3077</v>
      </c>
      <c r="D819" s="111" t="s">
        <v>3142</v>
      </c>
      <c r="E819" s="341">
        <v>-1137500</v>
      </c>
      <c r="F819" s="257"/>
      <c r="G819" s="487"/>
    </row>
    <row r="820" spans="1:7" ht="13.5" thickBot="1">
      <c r="A820" s="340">
        <v>43415</v>
      </c>
      <c r="B820" s="327" t="str">
        <f>Ruth!$AE$2</f>
        <v>Williamsburg</v>
      </c>
      <c r="C820" s="487" t="s">
        <v>2779</v>
      </c>
      <c r="D820" s="111" t="s">
        <v>3142</v>
      </c>
      <c r="E820" s="341">
        <v>-1000000</v>
      </c>
      <c r="F820" s="257"/>
      <c r="G820" s="487"/>
    </row>
    <row r="821" spans="1:7" ht="13.5" thickBot="1">
      <c r="A821" s="340">
        <v>43415</v>
      </c>
      <c r="B821" s="327" t="str">
        <f>Ruth!$AE$2</f>
        <v>Williamsburg</v>
      </c>
      <c r="C821" s="487" t="s">
        <v>2783</v>
      </c>
      <c r="D821" s="111" t="s">
        <v>3142</v>
      </c>
      <c r="E821" s="341">
        <v>-2100000</v>
      </c>
      <c r="F821" s="257"/>
      <c r="G821" s="487"/>
    </row>
    <row r="822" spans="1:7" ht="13.5" thickBot="1">
      <c r="A822" s="340">
        <v>43415</v>
      </c>
      <c r="B822" s="327" t="str">
        <f>Ruth!$AE$2</f>
        <v>Williamsburg</v>
      </c>
      <c r="C822" s="487" t="s">
        <v>2784</v>
      </c>
      <c r="D822" s="111" t="s">
        <v>3142</v>
      </c>
      <c r="E822" s="341">
        <v>-1080000</v>
      </c>
      <c r="F822" s="257"/>
      <c r="G822" s="487"/>
    </row>
    <row r="823" spans="1:7" ht="13.5" thickBot="1">
      <c r="A823" s="340">
        <v>43415</v>
      </c>
      <c r="B823" s="327" t="str">
        <f>Ruth!$AE$2</f>
        <v>Williamsburg</v>
      </c>
      <c r="C823" s="487" t="s">
        <v>2785</v>
      </c>
      <c r="D823" s="111" t="s">
        <v>3142</v>
      </c>
      <c r="E823" s="341">
        <v>-2128000</v>
      </c>
      <c r="F823" s="257"/>
      <c r="G823" s="487"/>
    </row>
    <row r="824" spans="1:7" ht="13.5" thickBot="1">
      <c r="A824" s="340">
        <v>43415</v>
      </c>
      <c r="B824" s="327" t="str">
        <f>Ruth!$AE$2</f>
        <v>Williamsburg</v>
      </c>
      <c r="C824" s="487" t="s">
        <v>2786</v>
      </c>
      <c r="D824" s="111" t="s">
        <v>3142</v>
      </c>
      <c r="E824" s="341">
        <v>-600000</v>
      </c>
      <c r="F824" s="257"/>
      <c r="G824" s="487"/>
    </row>
    <row r="825" spans="1:7">
      <c r="A825" s="340">
        <v>43421</v>
      </c>
      <c r="B825" s="325" t="str">
        <f>Mays!$M$2</f>
        <v>Mudville</v>
      </c>
      <c r="C825" s="102" t="s">
        <v>3145</v>
      </c>
      <c r="D825" s="111" t="s">
        <v>3146</v>
      </c>
      <c r="E825" s="341">
        <v>-4250000</v>
      </c>
      <c r="F825" s="257"/>
      <c r="G825" s="487"/>
    </row>
    <row r="826" spans="1:7">
      <c r="A826" s="340">
        <v>43421</v>
      </c>
      <c r="B826" s="325" t="str">
        <f>Aaron!$S$2</f>
        <v>Washington</v>
      </c>
      <c r="C826" s="102" t="s">
        <v>3145</v>
      </c>
      <c r="D826" s="111" t="s">
        <v>3146</v>
      </c>
      <c r="E826" s="341">
        <v>-1875000</v>
      </c>
      <c r="F826" s="257"/>
      <c r="G826" s="487"/>
    </row>
    <row r="827" spans="1:7">
      <c r="A827" s="340">
        <v>43421</v>
      </c>
      <c r="B827" s="325" t="str">
        <f>Aaron!$A$2</f>
        <v>Middlesex</v>
      </c>
      <c r="C827" s="102" t="s">
        <v>3145</v>
      </c>
      <c r="D827" s="111" t="s">
        <v>3146</v>
      </c>
      <c r="E827" s="341">
        <v>-250000</v>
      </c>
      <c r="F827" s="257"/>
      <c r="G827" s="487"/>
    </row>
    <row r="828" spans="1:7">
      <c r="A828" s="340">
        <v>43421</v>
      </c>
      <c r="B828" s="325" t="str">
        <f>Mays!$AE$2</f>
        <v>West Oakland</v>
      </c>
      <c r="C828" s="102" t="s">
        <v>3145</v>
      </c>
      <c r="D828" s="111" t="s">
        <v>3146</v>
      </c>
      <c r="E828" s="341">
        <v>-1750000</v>
      </c>
      <c r="F828" s="257"/>
      <c r="G828" s="487"/>
    </row>
    <row r="829" spans="1:7">
      <c r="A829" s="340"/>
      <c r="B829" s="481"/>
      <c r="C829" s="102"/>
      <c r="D829" s="111"/>
      <c r="E829" s="341"/>
      <c r="F829" s="257"/>
      <c r="G829" s="487"/>
    </row>
    <row r="830" spans="1:7">
      <c r="A830" s="340">
        <v>43435</v>
      </c>
      <c r="B830" s="325" t="str">
        <f>Cobb!$G$2</f>
        <v>Alaska</v>
      </c>
      <c r="C830" s="168" t="s">
        <v>3452</v>
      </c>
      <c r="D830" s="129" t="s">
        <v>3147</v>
      </c>
      <c r="E830" s="341">
        <v>-1000000</v>
      </c>
      <c r="F830" s="257"/>
      <c r="G830" s="487"/>
    </row>
    <row r="831" spans="1:7">
      <c r="A831" s="340">
        <v>43435</v>
      </c>
      <c r="B831" s="325" t="str">
        <f>Cobb!$G$2</f>
        <v>Alaska</v>
      </c>
      <c r="C831" s="168" t="s">
        <v>3448</v>
      </c>
      <c r="D831" s="129" t="s">
        <v>3147</v>
      </c>
      <c r="E831" s="341">
        <v>-3000000</v>
      </c>
      <c r="F831" s="257"/>
      <c r="G831" s="487"/>
    </row>
    <row r="832" spans="1:7">
      <c r="A832" s="340">
        <v>43435</v>
      </c>
      <c r="B832" s="325" t="str">
        <f>Cobb!$G$2</f>
        <v>Alaska</v>
      </c>
      <c r="C832" s="168" t="s">
        <v>3453</v>
      </c>
      <c r="D832" s="129" t="s">
        <v>3147</v>
      </c>
      <c r="E832" s="341">
        <v>-3150000</v>
      </c>
      <c r="F832" s="257"/>
      <c r="G832" s="487"/>
    </row>
    <row r="833" spans="1:7">
      <c r="A833" s="340">
        <v>43435</v>
      </c>
      <c r="B833" s="325" t="str">
        <f>Cobb!$G$2</f>
        <v>Alaska</v>
      </c>
      <c r="C833" s="168" t="s">
        <v>3454</v>
      </c>
      <c r="D833" s="129" t="s">
        <v>3147</v>
      </c>
      <c r="E833" s="341">
        <v>-5600000</v>
      </c>
      <c r="F833" s="257"/>
      <c r="G833" s="487"/>
    </row>
    <row r="834" spans="1:7">
      <c r="A834" s="340">
        <v>43435</v>
      </c>
      <c r="B834" s="325" t="str">
        <f>Mays!$A$2</f>
        <v>Aspen</v>
      </c>
      <c r="C834" s="168" t="s">
        <v>3573</v>
      </c>
      <c r="D834" s="129" t="s">
        <v>3147</v>
      </c>
      <c r="E834" s="341">
        <v>-1250000</v>
      </c>
      <c r="F834" s="257"/>
      <c r="G834" s="487"/>
    </row>
    <row r="835" spans="1:7">
      <c r="A835" s="340">
        <v>43435</v>
      </c>
      <c r="B835" s="325" t="str">
        <f>Mays!$A$2</f>
        <v>Aspen</v>
      </c>
      <c r="C835" s="168" t="s">
        <v>3575</v>
      </c>
      <c r="D835" s="129" t="s">
        <v>3147</v>
      </c>
      <c r="E835" s="341">
        <v>-600000</v>
      </c>
      <c r="F835" s="257"/>
      <c r="G835" s="487"/>
    </row>
    <row r="836" spans="1:7">
      <c r="A836" s="340">
        <v>43435</v>
      </c>
      <c r="B836" s="325" t="str">
        <f>Mays!$A$2</f>
        <v>Aspen</v>
      </c>
      <c r="C836" s="168" t="s">
        <v>3574</v>
      </c>
      <c r="D836" s="129" t="s">
        <v>3147</v>
      </c>
      <c r="E836" s="341">
        <v>-1250000</v>
      </c>
      <c r="F836" s="257"/>
      <c r="G836" s="487"/>
    </row>
    <row r="837" spans="1:7">
      <c r="A837" s="340">
        <v>43435</v>
      </c>
      <c r="B837" s="325" t="str">
        <f>Mays!$A$2</f>
        <v>Aspen</v>
      </c>
      <c r="C837" s="168" t="s">
        <v>3576</v>
      </c>
      <c r="D837" s="129" t="s">
        <v>3147</v>
      </c>
      <c r="E837" s="341">
        <v>-5100000</v>
      </c>
      <c r="F837" s="257"/>
      <c r="G837" s="487"/>
    </row>
    <row r="838" spans="1:7">
      <c r="A838" s="340">
        <v>43435</v>
      </c>
      <c r="B838" s="325" t="str">
        <f>Mays!$A$2</f>
        <v>Aspen</v>
      </c>
      <c r="C838" s="168" t="s">
        <v>3577</v>
      </c>
      <c r="D838" s="129" t="s">
        <v>3147</v>
      </c>
      <c r="E838" s="341">
        <v>-3500000</v>
      </c>
      <c r="F838" s="257"/>
      <c r="G838" s="487"/>
    </row>
    <row r="839" spans="1:7">
      <c r="A839" s="340">
        <v>43435</v>
      </c>
      <c r="B839" s="325" t="str">
        <f>Cobb!$AE$2</f>
        <v>Chicago</v>
      </c>
      <c r="C839" s="168" t="s">
        <v>3480</v>
      </c>
      <c r="D839" s="129" t="s">
        <v>3147</v>
      </c>
      <c r="E839" s="341">
        <v>-255000</v>
      </c>
      <c r="F839" s="257"/>
      <c r="G839" s="487"/>
    </row>
    <row r="840" spans="1:7">
      <c r="A840" s="340">
        <v>43435</v>
      </c>
      <c r="B840" s="325" t="str">
        <f>Cobb!$AE$2</f>
        <v>Chicago</v>
      </c>
      <c r="C840" s="168" t="s">
        <v>3484</v>
      </c>
      <c r="D840" s="129" t="s">
        <v>3147</v>
      </c>
      <c r="E840" s="341">
        <v>-995000</v>
      </c>
      <c r="F840" s="257"/>
      <c r="G840" s="487"/>
    </row>
    <row r="841" spans="1:7">
      <c r="A841" s="340">
        <v>43435</v>
      </c>
      <c r="B841" s="325" t="str">
        <f>Cobb!$AE$2</f>
        <v>Chicago</v>
      </c>
      <c r="C841" s="168" t="s">
        <v>3485</v>
      </c>
      <c r="D841" s="129" t="s">
        <v>3147</v>
      </c>
      <c r="E841" s="341">
        <v>-275000</v>
      </c>
      <c r="F841" s="257"/>
      <c r="G841" s="487"/>
    </row>
    <row r="842" spans="1:7">
      <c r="A842" s="340">
        <v>43435</v>
      </c>
      <c r="B842" s="325" t="str">
        <f>Cobb!$AE$2</f>
        <v>Chicago</v>
      </c>
      <c r="C842" s="168" t="s">
        <v>3481</v>
      </c>
      <c r="D842" s="129" t="s">
        <v>3147</v>
      </c>
      <c r="E842" s="341">
        <v>-375000</v>
      </c>
      <c r="F842" s="257"/>
      <c r="G842" s="487"/>
    </row>
    <row r="843" spans="1:7">
      <c r="A843" s="340">
        <v>43435</v>
      </c>
      <c r="B843" s="325" t="str">
        <f>Cobb!$AE$2</f>
        <v>Chicago</v>
      </c>
      <c r="C843" s="168" t="s">
        <v>3482</v>
      </c>
      <c r="D843" s="129" t="s">
        <v>3147</v>
      </c>
      <c r="E843" s="341">
        <v>-255000</v>
      </c>
      <c r="F843" s="257"/>
      <c r="G843" s="487"/>
    </row>
    <row r="844" spans="1:7">
      <c r="A844" s="340">
        <v>43435</v>
      </c>
      <c r="B844" s="325" t="str">
        <f>Cobb!$AE$2</f>
        <v>Chicago</v>
      </c>
      <c r="C844" s="168" t="s">
        <v>3486</v>
      </c>
      <c r="D844" s="129" t="s">
        <v>3147</v>
      </c>
      <c r="E844" s="341">
        <v>-995000</v>
      </c>
      <c r="F844" s="257"/>
      <c r="G844" s="487"/>
    </row>
    <row r="845" spans="1:7">
      <c r="A845" s="340">
        <v>43435</v>
      </c>
      <c r="B845" s="325" t="str">
        <f>Cobb!$AE$2</f>
        <v>Chicago</v>
      </c>
      <c r="C845" s="168" t="s">
        <v>3483</v>
      </c>
      <c r="D845" s="129" t="s">
        <v>3147</v>
      </c>
      <c r="E845" s="341">
        <v>-575000</v>
      </c>
      <c r="F845" s="257"/>
      <c r="G845" s="487"/>
    </row>
    <row r="846" spans="1:7">
      <c r="A846" s="340">
        <v>43435</v>
      </c>
      <c r="B846" s="325" t="str">
        <f>Cobb!$AE$2</f>
        <v>Chicago</v>
      </c>
      <c r="C846" s="168" t="s">
        <v>3487</v>
      </c>
      <c r="D846" s="129" t="s">
        <v>3147</v>
      </c>
      <c r="E846" s="341">
        <v>-1875000</v>
      </c>
      <c r="F846" s="257"/>
      <c r="G846" s="487"/>
    </row>
    <row r="847" spans="1:7">
      <c r="A847" s="340">
        <v>43435</v>
      </c>
      <c r="B847" s="325" t="str">
        <f>Aaron!$Y$2</f>
        <v>Columbus</v>
      </c>
      <c r="C847" s="168" t="s">
        <v>3562</v>
      </c>
      <c r="D847" s="129" t="s">
        <v>3147</v>
      </c>
      <c r="E847" s="341">
        <v>-4000000</v>
      </c>
      <c r="F847" s="257"/>
      <c r="G847" s="487"/>
    </row>
    <row r="848" spans="1:7">
      <c r="A848" s="340">
        <v>43435</v>
      </c>
      <c r="B848" s="325" t="str">
        <f>Aaron!$Y$2</f>
        <v>Columbus</v>
      </c>
      <c r="C848" s="168" t="s">
        <v>3563</v>
      </c>
      <c r="D848" s="129" t="s">
        <v>3147</v>
      </c>
      <c r="E848" s="341">
        <v>-3000000</v>
      </c>
      <c r="F848" s="257"/>
      <c r="G848" s="487"/>
    </row>
    <row r="849" spans="1:7">
      <c r="A849" s="340">
        <v>43435</v>
      </c>
      <c r="B849" s="325" t="str">
        <f>Aaron!$Y$2</f>
        <v>Columbus</v>
      </c>
      <c r="C849" s="168" t="s">
        <v>3564</v>
      </c>
      <c r="D849" s="129" t="s">
        <v>3147</v>
      </c>
      <c r="E849" s="341">
        <v>-4000000</v>
      </c>
      <c r="F849" s="257"/>
      <c r="G849" s="487"/>
    </row>
    <row r="850" spans="1:7">
      <c r="A850" s="340">
        <v>43435</v>
      </c>
      <c r="B850" s="325" t="str">
        <f>Aaron!$Y$2</f>
        <v>Columbus</v>
      </c>
      <c r="C850" s="168" t="s">
        <v>3566</v>
      </c>
      <c r="D850" s="129" t="s">
        <v>3147</v>
      </c>
      <c r="E850" s="341">
        <v>-9000000</v>
      </c>
      <c r="F850" s="257"/>
      <c r="G850" s="487"/>
    </row>
    <row r="851" spans="1:7">
      <c r="A851" s="340">
        <v>43435</v>
      </c>
      <c r="B851" s="325" t="str">
        <f>Aaron!$Y$2</f>
        <v>Columbus</v>
      </c>
      <c r="C851" s="168" t="s">
        <v>3567</v>
      </c>
      <c r="D851" s="129" t="s">
        <v>3147</v>
      </c>
      <c r="E851" s="341">
        <v>-6200000</v>
      </c>
      <c r="F851" s="257"/>
      <c r="G851" s="487"/>
    </row>
    <row r="852" spans="1:7">
      <c r="A852" s="340">
        <v>43435</v>
      </c>
      <c r="B852" s="325" t="str">
        <f>Aaron!$Y$2</f>
        <v>Columbus</v>
      </c>
      <c r="C852" s="168" t="s">
        <v>3568</v>
      </c>
      <c r="D852" s="129" t="s">
        <v>3147</v>
      </c>
      <c r="E852" s="341">
        <v>-2500000</v>
      </c>
      <c r="F852" s="257"/>
      <c r="G852" s="487"/>
    </row>
    <row r="853" spans="1:7">
      <c r="A853" s="340">
        <v>43435</v>
      </c>
      <c r="B853" s="325" t="str">
        <f>Aaron!$G$2</f>
        <v>Exeter</v>
      </c>
      <c r="C853" s="168" t="s">
        <v>3539</v>
      </c>
      <c r="D853" s="129" t="s">
        <v>3147</v>
      </c>
      <c r="E853" s="341">
        <v>-3212000</v>
      </c>
      <c r="F853" s="257"/>
      <c r="G853" s="487"/>
    </row>
    <row r="854" spans="1:7">
      <c r="A854" s="340">
        <v>43435</v>
      </c>
      <c r="B854" s="325" t="str">
        <f>Aaron!$G$2</f>
        <v>Exeter</v>
      </c>
      <c r="C854" s="168" t="s">
        <v>3540</v>
      </c>
      <c r="D854" s="129" t="s">
        <v>3147</v>
      </c>
      <c r="E854" s="341">
        <v>-3911000</v>
      </c>
      <c r="F854" s="257"/>
      <c r="G854" s="487"/>
    </row>
    <row r="855" spans="1:7">
      <c r="A855" s="340">
        <v>43435</v>
      </c>
      <c r="B855" s="325" t="str">
        <f>Aaron!$G$2</f>
        <v>Exeter</v>
      </c>
      <c r="C855" s="168" t="s">
        <v>3541</v>
      </c>
      <c r="D855" s="129" t="s">
        <v>3147</v>
      </c>
      <c r="E855" s="341">
        <v>-4325000</v>
      </c>
      <c r="F855" s="257"/>
      <c r="G855" s="487"/>
    </row>
    <row r="856" spans="1:7">
      <c r="A856" s="340">
        <v>43435</v>
      </c>
      <c r="B856" s="325" t="str">
        <f>Aaron!$G$2</f>
        <v>Exeter</v>
      </c>
      <c r="C856" s="168" t="s">
        <v>3542</v>
      </c>
      <c r="D856" s="129" t="s">
        <v>3147</v>
      </c>
      <c r="E856" s="341">
        <v>-5133000</v>
      </c>
      <c r="F856" s="257"/>
      <c r="G856" s="487"/>
    </row>
    <row r="857" spans="1:7">
      <c r="A857" s="340">
        <v>43435</v>
      </c>
      <c r="B857" s="325" t="str">
        <f>Aaron!$G$2</f>
        <v>Exeter</v>
      </c>
      <c r="C857" s="168" t="s">
        <v>3543</v>
      </c>
      <c r="D857" s="129" t="s">
        <v>3147</v>
      </c>
      <c r="E857" s="341">
        <v>-4867000</v>
      </c>
      <c r="F857" s="257"/>
      <c r="G857" s="487"/>
    </row>
    <row r="858" spans="1:7">
      <c r="A858" s="340">
        <v>43435</v>
      </c>
      <c r="B858" s="325" t="str">
        <f>Cobb!$Y$2</f>
        <v>Gateway</v>
      </c>
      <c r="C858" s="168" t="s">
        <v>3475</v>
      </c>
      <c r="D858" s="129" t="s">
        <v>3147</v>
      </c>
      <c r="E858" s="341">
        <v>-1200000</v>
      </c>
      <c r="F858" s="257"/>
      <c r="G858" s="487"/>
    </row>
    <row r="859" spans="1:7">
      <c r="A859" s="340">
        <v>43435</v>
      </c>
      <c r="B859" s="325" t="str">
        <f>Cobb!$Y$2</f>
        <v>Gateway</v>
      </c>
      <c r="C859" s="168" t="s">
        <v>3473</v>
      </c>
      <c r="D859" s="129" t="s">
        <v>3147</v>
      </c>
      <c r="E859" s="341">
        <v>-2317000</v>
      </c>
      <c r="F859" s="257"/>
      <c r="G859" s="487"/>
    </row>
    <row r="860" spans="1:7">
      <c r="A860" s="340">
        <v>43435</v>
      </c>
      <c r="B860" s="325" t="str">
        <f>Cobb!$Y$2</f>
        <v>Gateway</v>
      </c>
      <c r="C860" s="168" t="s">
        <v>3476</v>
      </c>
      <c r="D860" s="129" t="s">
        <v>3147</v>
      </c>
      <c r="E860" s="341">
        <v>-250000</v>
      </c>
      <c r="F860" s="257"/>
      <c r="G860" s="487"/>
    </row>
    <row r="861" spans="1:7">
      <c r="A861" s="340">
        <v>43435</v>
      </c>
      <c r="B861" s="325" t="str">
        <f>Cobb!$Y$2</f>
        <v>Gateway</v>
      </c>
      <c r="C861" s="168" t="s">
        <v>3477</v>
      </c>
      <c r="D861" s="129" t="s">
        <v>3147</v>
      </c>
      <c r="E861" s="341">
        <v>-1175000</v>
      </c>
      <c r="F861" s="257"/>
      <c r="G861" s="487"/>
    </row>
    <row r="862" spans="1:7">
      <c r="A862" s="340">
        <v>43435</v>
      </c>
      <c r="B862" s="325" t="str">
        <f>Cobb!$Y$2</f>
        <v>Gateway</v>
      </c>
      <c r="C862" s="168" t="s">
        <v>3478</v>
      </c>
      <c r="D862" s="129" t="s">
        <v>3147</v>
      </c>
      <c r="E862" s="341">
        <v>-200000</v>
      </c>
      <c r="F862" s="257"/>
      <c r="G862" s="487"/>
    </row>
    <row r="863" spans="1:7">
      <c r="A863" s="340">
        <v>43435</v>
      </c>
      <c r="B863" s="325" t="str">
        <f>Cobb!$Y$2</f>
        <v>Gateway</v>
      </c>
      <c r="C863" s="168" t="s">
        <v>3479</v>
      </c>
      <c r="D863" s="129" t="s">
        <v>3147</v>
      </c>
      <c r="E863" s="341">
        <v>-1150000</v>
      </c>
      <c r="F863" s="257"/>
      <c r="G863" s="487"/>
    </row>
    <row r="864" spans="1:7">
      <c r="A864" s="340">
        <v>43435</v>
      </c>
      <c r="B864" s="325" t="str">
        <f>Cobb!$Y$2</f>
        <v>Gateway</v>
      </c>
      <c r="C864" s="168" t="s">
        <v>3474</v>
      </c>
      <c r="D864" s="129" t="s">
        <v>3147</v>
      </c>
      <c r="E864" s="341">
        <v>-1515000</v>
      </c>
      <c r="F864" s="257"/>
      <c r="G864" s="487"/>
    </row>
    <row r="865" spans="1:7">
      <c r="A865" s="340">
        <v>43435</v>
      </c>
      <c r="B865" s="325" t="str">
        <f>Ruth!$G$2</f>
        <v>Gotham City</v>
      </c>
      <c r="C865" s="168" t="s">
        <v>3498</v>
      </c>
      <c r="D865" s="129" t="s">
        <v>3147</v>
      </c>
      <c r="E865" s="341">
        <v>-1800000</v>
      </c>
      <c r="F865" s="257"/>
      <c r="G865" s="487"/>
    </row>
    <row r="866" spans="1:7">
      <c r="A866" s="340">
        <v>43435</v>
      </c>
      <c r="B866" s="325" t="str">
        <f>Ruth!$G$2</f>
        <v>Gotham City</v>
      </c>
      <c r="C866" s="168" t="s">
        <v>3499</v>
      </c>
      <c r="D866" s="129" t="s">
        <v>3147</v>
      </c>
      <c r="E866" s="341">
        <v>-2200000</v>
      </c>
      <c r="F866" s="257"/>
      <c r="G866" s="487"/>
    </row>
    <row r="867" spans="1:7">
      <c r="A867" s="340">
        <v>43435</v>
      </c>
      <c r="B867" s="325" t="str">
        <f>Ruth!$G$2</f>
        <v>Gotham City</v>
      </c>
      <c r="C867" s="168" t="s">
        <v>3500</v>
      </c>
      <c r="D867" s="129" t="s">
        <v>3147</v>
      </c>
      <c r="E867" s="341">
        <v>-3200000</v>
      </c>
      <c r="F867" s="257"/>
      <c r="G867" s="487"/>
    </row>
    <row r="868" spans="1:7">
      <c r="A868" s="340">
        <v>43435</v>
      </c>
      <c r="B868" s="325" t="str">
        <f>Ruth!$G$2</f>
        <v>Gotham City</v>
      </c>
      <c r="C868" s="168" t="s">
        <v>3504</v>
      </c>
      <c r="D868" s="129" t="s">
        <v>3147</v>
      </c>
      <c r="E868" s="341">
        <v>-2800000</v>
      </c>
      <c r="F868" s="257"/>
      <c r="G868" s="487"/>
    </row>
    <row r="869" spans="1:7">
      <c r="A869" s="340">
        <v>43435</v>
      </c>
      <c r="B869" s="325" t="str">
        <f>Ruth!$G$2</f>
        <v>Gotham City</v>
      </c>
      <c r="C869" s="168" t="s">
        <v>3501</v>
      </c>
      <c r="D869" s="129" t="s">
        <v>3147</v>
      </c>
      <c r="E869" s="341">
        <v>-2800000</v>
      </c>
      <c r="F869" s="257"/>
      <c r="G869" s="487"/>
    </row>
    <row r="870" spans="1:7">
      <c r="A870" s="340">
        <v>43435</v>
      </c>
      <c r="B870" s="325" t="str">
        <f>Ruth!$G$2</f>
        <v>Gotham City</v>
      </c>
      <c r="C870" s="168" t="s">
        <v>3505</v>
      </c>
      <c r="D870" s="129" t="s">
        <v>3147</v>
      </c>
      <c r="E870" s="341">
        <v>-300000</v>
      </c>
      <c r="F870" s="257"/>
      <c r="G870" s="487"/>
    </row>
    <row r="871" spans="1:7">
      <c r="A871" s="340">
        <v>43435</v>
      </c>
      <c r="B871" s="325" t="str">
        <f>Ruth!$G$2</f>
        <v>Gotham City</v>
      </c>
      <c r="C871" s="168" t="s">
        <v>3502</v>
      </c>
      <c r="D871" s="129" t="s">
        <v>3147</v>
      </c>
      <c r="E871" s="341">
        <v>-300000</v>
      </c>
      <c r="F871" s="257"/>
      <c r="G871" s="487"/>
    </row>
    <row r="872" spans="1:7">
      <c r="A872" s="340">
        <v>43435</v>
      </c>
      <c r="B872" s="325" t="str">
        <f>Ruth!$G$2</f>
        <v>Gotham City</v>
      </c>
      <c r="C872" s="168" t="s">
        <v>3503</v>
      </c>
      <c r="D872" s="129" t="s">
        <v>3147</v>
      </c>
      <c r="E872" s="341">
        <v>-1800000</v>
      </c>
      <c r="F872" s="257"/>
      <c r="G872" s="487"/>
    </row>
    <row r="873" spans="1:7">
      <c r="A873" s="340">
        <v>43435</v>
      </c>
      <c r="B873" s="325" t="str">
        <f>Cobb!$A$2</f>
        <v>Greenville</v>
      </c>
      <c r="C873" s="168" t="s">
        <v>3451</v>
      </c>
      <c r="D873" s="129" t="s">
        <v>3147</v>
      </c>
      <c r="E873" s="341">
        <v>-250000</v>
      </c>
      <c r="F873" s="257"/>
      <c r="G873" s="487"/>
    </row>
    <row r="874" spans="1:7">
      <c r="A874" s="340">
        <v>43435</v>
      </c>
      <c r="B874" s="325" t="str">
        <f>Cobb!$A$2</f>
        <v>Greenville</v>
      </c>
      <c r="C874" s="168" t="s">
        <v>3447</v>
      </c>
      <c r="D874" s="129" t="s">
        <v>3147</v>
      </c>
      <c r="E874" s="341">
        <v>-10252000</v>
      </c>
      <c r="F874" s="257"/>
      <c r="G874" s="487"/>
    </row>
    <row r="875" spans="1:7">
      <c r="A875" s="340">
        <v>43435</v>
      </c>
      <c r="B875" s="325" t="str">
        <f>Cobb!$A$2</f>
        <v>Greenville</v>
      </c>
      <c r="C875" s="168" t="s">
        <v>3449</v>
      </c>
      <c r="D875" s="129" t="s">
        <v>3147</v>
      </c>
      <c r="E875" s="341">
        <v>-1835000</v>
      </c>
      <c r="F875" s="257"/>
      <c r="G875" s="487"/>
    </row>
    <row r="876" spans="1:7">
      <c r="A876" s="340">
        <v>43435</v>
      </c>
      <c r="B876" s="325" t="str">
        <f>Cobb!$A$2</f>
        <v>Greenville</v>
      </c>
      <c r="C876" s="168" t="s">
        <v>3450</v>
      </c>
      <c r="D876" s="129" t="s">
        <v>3147</v>
      </c>
      <c r="E876" s="341">
        <v>-746000</v>
      </c>
      <c r="F876" s="257"/>
      <c r="G876" s="487"/>
    </row>
    <row r="877" spans="1:7">
      <c r="A877" s="340">
        <v>43435</v>
      </c>
      <c r="B877" s="325" t="str">
        <f>Ruth!$M$2</f>
        <v>Hoboken</v>
      </c>
      <c r="C877" s="168" t="s">
        <v>3506</v>
      </c>
      <c r="D877" s="129" t="s">
        <v>3147</v>
      </c>
      <c r="E877" s="341">
        <v>-2750000</v>
      </c>
      <c r="F877" s="257"/>
      <c r="G877" s="487"/>
    </row>
    <row r="878" spans="1:7">
      <c r="A878" s="340">
        <v>43435</v>
      </c>
      <c r="B878" s="325" t="str">
        <f>Ruth!$M$2</f>
        <v>Hoboken</v>
      </c>
      <c r="C878" s="168" t="s">
        <v>3507</v>
      </c>
      <c r="D878" s="129" t="s">
        <v>3147</v>
      </c>
      <c r="E878" s="341">
        <v>-2550000</v>
      </c>
      <c r="F878" s="257"/>
      <c r="G878" s="487"/>
    </row>
    <row r="879" spans="1:7">
      <c r="A879" s="340">
        <v>43435</v>
      </c>
      <c r="B879" s="325" t="str">
        <f>Ruth!$M$2</f>
        <v>Hoboken</v>
      </c>
      <c r="C879" s="168" t="s">
        <v>3510</v>
      </c>
      <c r="D879" s="129" t="s">
        <v>3147</v>
      </c>
      <c r="E879" s="341">
        <v>-2200000</v>
      </c>
      <c r="F879" s="257"/>
      <c r="G879" s="487"/>
    </row>
    <row r="880" spans="1:7">
      <c r="A880" s="340">
        <v>43435</v>
      </c>
      <c r="B880" s="325" t="str">
        <f>Ruth!$M$2</f>
        <v>Hoboken</v>
      </c>
      <c r="C880" s="168" t="s">
        <v>3511</v>
      </c>
      <c r="D880" s="129" t="s">
        <v>3147</v>
      </c>
      <c r="E880" s="341">
        <v>-250000</v>
      </c>
      <c r="F880" s="257"/>
      <c r="G880" s="487"/>
    </row>
    <row r="881" spans="1:7">
      <c r="A881" s="340">
        <v>43435</v>
      </c>
      <c r="B881" s="325" t="str">
        <f>Ruth!$M$2</f>
        <v>Hoboken</v>
      </c>
      <c r="C881" s="168" t="s">
        <v>3508</v>
      </c>
      <c r="D881" s="129" t="s">
        <v>3147</v>
      </c>
      <c r="E881" s="341">
        <v>-334000</v>
      </c>
      <c r="F881" s="257"/>
      <c r="G881" s="487"/>
    </row>
    <row r="882" spans="1:7">
      <c r="A882" s="340">
        <v>43435</v>
      </c>
      <c r="B882" s="325" t="str">
        <f>Ruth!$M$2</f>
        <v>Hoboken</v>
      </c>
      <c r="C882" s="168" t="s">
        <v>3509</v>
      </c>
      <c r="D882" s="129" t="s">
        <v>3147</v>
      </c>
      <c r="E882" s="341">
        <v>-1700000</v>
      </c>
      <c r="F882" s="257"/>
      <c r="G882" s="487"/>
    </row>
    <row r="883" spans="1:7">
      <c r="A883" s="340">
        <v>43435</v>
      </c>
      <c r="B883" s="325" t="str">
        <f>Ruth!$M$2</f>
        <v>Hoboken</v>
      </c>
      <c r="C883" s="168" t="s">
        <v>3512</v>
      </c>
      <c r="D883" s="129" t="s">
        <v>3147</v>
      </c>
      <c r="E883" s="341">
        <v>-334000</v>
      </c>
      <c r="F883" s="257"/>
      <c r="G883" s="487"/>
    </row>
    <row r="884" spans="1:7">
      <c r="A884" s="340">
        <v>43435</v>
      </c>
      <c r="B884" s="325" t="str">
        <f>Mays!$Y$2</f>
        <v>Los Angeles</v>
      </c>
      <c r="C884" s="168" t="s">
        <v>3589</v>
      </c>
      <c r="D884" s="129" t="s">
        <v>3147</v>
      </c>
      <c r="E884" s="341">
        <v>-5802000</v>
      </c>
      <c r="F884" s="257"/>
      <c r="G884" s="487"/>
    </row>
    <row r="885" spans="1:7">
      <c r="A885" s="340">
        <v>43435</v>
      </c>
      <c r="B885" s="325" t="str">
        <f>Mays!$Y$2</f>
        <v>Los Angeles</v>
      </c>
      <c r="C885" s="168" t="s">
        <v>3590</v>
      </c>
      <c r="D885" s="129" t="s">
        <v>3147</v>
      </c>
      <c r="E885" s="341">
        <v>-750000</v>
      </c>
      <c r="F885" s="257"/>
      <c r="G885" s="487"/>
    </row>
    <row r="886" spans="1:7">
      <c r="A886" s="340">
        <v>43435</v>
      </c>
      <c r="B886" s="325" t="str">
        <f>Mays!$Y$2</f>
        <v>Los Angeles</v>
      </c>
      <c r="C886" s="168" t="s">
        <v>3591</v>
      </c>
      <c r="D886" s="129" t="s">
        <v>3147</v>
      </c>
      <c r="E886" s="341">
        <v>-3600000</v>
      </c>
      <c r="F886" s="257"/>
      <c r="G886" s="487"/>
    </row>
    <row r="887" spans="1:7">
      <c r="A887" s="340">
        <v>43435</v>
      </c>
      <c r="B887" s="325" t="str">
        <f>Cobb!$M$2</f>
        <v>Mansfield</v>
      </c>
      <c r="C887" s="168" t="s">
        <v>3457</v>
      </c>
      <c r="D887" s="129" t="s">
        <v>3147</v>
      </c>
      <c r="E887" s="341">
        <v>-375000</v>
      </c>
      <c r="F887" s="257"/>
      <c r="G887" s="487"/>
    </row>
    <row r="888" spans="1:7">
      <c r="A888" s="340">
        <v>43435</v>
      </c>
      <c r="B888" s="325" t="str">
        <f>Cobb!$M$2</f>
        <v>Mansfield</v>
      </c>
      <c r="C888" s="168" t="s">
        <v>3455</v>
      </c>
      <c r="D888" s="129" t="s">
        <v>3147</v>
      </c>
      <c r="E888" s="341">
        <v>-250000</v>
      </c>
      <c r="F888" s="257"/>
      <c r="G888" s="487"/>
    </row>
    <row r="889" spans="1:7">
      <c r="A889" s="340">
        <v>43435</v>
      </c>
      <c r="B889" s="325" t="str">
        <f>Cobb!$M$2</f>
        <v>Mansfield</v>
      </c>
      <c r="C889" s="168" t="s">
        <v>3456</v>
      </c>
      <c r="D889" s="129" t="s">
        <v>3147</v>
      </c>
      <c r="E889" s="341">
        <v>-200000</v>
      </c>
      <c r="F889" s="257"/>
      <c r="G889" s="487"/>
    </row>
    <row r="890" spans="1:7">
      <c r="A890" s="488">
        <v>43435</v>
      </c>
      <c r="B890" s="325" t="str">
        <f>Ruth!$G$2</f>
        <v>Gotham City</v>
      </c>
      <c r="C890" s="417" t="s">
        <v>3458</v>
      </c>
      <c r="D890" s="494" t="s">
        <v>3147</v>
      </c>
      <c r="E890" s="489">
        <v>-200000</v>
      </c>
      <c r="F890" s="491" t="s">
        <v>4224</v>
      </c>
      <c r="G890" s="487"/>
    </row>
    <row r="891" spans="1:7">
      <c r="A891" s="340">
        <v>43435</v>
      </c>
      <c r="B891" s="325" t="str">
        <f>Cobb!$M$2</f>
        <v>Mansfield</v>
      </c>
      <c r="C891" s="168" t="s">
        <v>3459</v>
      </c>
      <c r="D891" s="129" t="s">
        <v>3147</v>
      </c>
      <c r="E891" s="341">
        <v>-1831000</v>
      </c>
      <c r="F891" s="257"/>
      <c r="G891" s="487"/>
    </row>
    <row r="892" spans="1:7">
      <c r="A892" s="340">
        <v>43435</v>
      </c>
      <c r="B892" s="325" t="str">
        <f>Cobb!$M$2</f>
        <v>Mansfield</v>
      </c>
      <c r="C892" s="168" t="s">
        <v>3460</v>
      </c>
      <c r="D892" s="129" t="s">
        <v>3147</v>
      </c>
      <c r="E892" s="341">
        <v>-1319000</v>
      </c>
      <c r="F892" s="257"/>
      <c r="G892" s="487"/>
    </row>
    <row r="893" spans="1:7">
      <c r="A893" s="340">
        <v>43435</v>
      </c>
      <c r="B893" s="325" t="str">
        <f>Cobb!$M$2</f>
        <v>Mansfield</v>
      </c>
      <c r="C893" s="168" t="s">
        <v>3461</v>
      </c>
      <c r="D893" s="129" t="s">
        <v>3147</v>
      </c>
      <c r="E893" s="341">
        <v>-210000</v>
      </c>
      <c r="F893" s="257"/>
      <c r="G893" s="487"/>
    </row>
    <row r="894" spans="1:7">
      <c r="A894" s="340">
        <v>43435</v>
      </c>
      <c r="B894" s="325" t="str">
        <f>Cobb!$M$2</f>
        <v>Mansfield</v>
      </c>
      <c r="C894" s="168" t="s">
        <v>3462</v>
      </c>
      <c r="D894" s="129" t="s">
        <v>3147</v>
      </c>
      <c r="E894" s="341">
        <v>-706000</v>
      </c>
      <c r="F894" s="257"/>
      <c r="G894" s="487"/>
    </row>
    <row r="895" spans="1:7">
      <c r="A895" s="340">
        <v>43435</v>
      </c>
      <c r="B895" s="325" t="str">
        <f>Aaron!$A$2</f>
        <v>Middlesex</v>
      </c>
      <c r="C895" s="168" t="s">
        <v>3535</v>
      </c>
      <c r="D895" s="129" t="s">
        <v>3147</v>
      </c>
      <c r="E895" s="341">
        <v>-4500000</v>
      </c>
      <c r="F895" s="257"/>
      <c r="G895" s="487"/>
    </row>
    <row r="896" spans="1:7">
      <c r="A896" s="340">
        <v>43435</v>
      </c>
      <c r="B896" s="325" t="str">
        <f>Aaron!$A$2</f>
        <v>Middlesex</v>
      </c>
      <c r="C896" s="168" t="s">
        <v>3536</v>
      </c>
      <c r="D896" s="129" t="s">
        <v>3147</v>
      </c>
      <c r="E896" s="341">
        <v>-650000</v>
      </c>
      <c r="F896" s="257"/>
      <c r="G896" s="487"/>
    </row>
    <row r="897" spans="1:7">
      <c r="A897" s="340">
        <v>43435</v>
      </c>
      <c r="B897" s="325" t="str">
        <f>Aaron!$A$2</f>
        <v>Middlesex</v>
      </c>
      <c r="C897" s="168" t="s">
        <v>3537</v>
      </c>
      <c r="D897" s="129" t="s">
        <v>3147</v>
      </c>
      <c r="E897" s="341">
        <v>-3800000</v>
      </c>
      <c r="F897" s="257"/>
      <c r="G897" s="487"/>
    </row>
    <row r="898" spans="1:7">
      <c r="A898" s="340">
        <v>43435</v>
      </c>
      <c r="B898" s="325" t="str">
        <f>Aaron!$A$2</f>
        <v>Middlesex</v>
      </c>
      <c r="C898" s="168" t="s">
        <v>3538</v>
      </c>
      <c r="D898" s="129" t="s">
        <v>3147</v>
      </c>
      <c r="E898" s="341">
        <v>-1575000</v>
      </c>
      <c r="F898" s="257"/>
      <c r="G898" s="487"/>
    </row>
    <row r="899" spans="1:7">
      <c r="A899" s="340">
        <v>43435</v>
      </c>
      <c r="B899" s="325" t="str">
        <f>Mays!$M$2</f>
        <v>Mudville</v>
      </c>
      <c r="C899" s="168" t="s">
        <v>3587</v>
      </c>
      <c r="D899" s="129" t="s">
        <v>3147</v>
      </c>
      <c r="E899" s="341">
        <v>-4000000</v>
      </c>
      <c r="F899" s="257"/>
      <c r="G899" s="487"/>
    </row>
    <row r="900" spans="1:7">
      <c r="A900" s="340">
        <v>43435</v>
      </c>
      <c r="B900" s="325" t="str">
        <f>Mays!$M$2</f>
        <v>Mudville</v>
      </c>
      <c r="C900" s="168" t="s">
        <v>3588</v>
      </c>
      <c r="D900" s="129" t="s">
        <v>3147</v>
      </c>
      <c r="E900" s="341">
        <v>-3000000</v>
      </c>
      <c r="F900" s="257"/>
      <c r="G900" s="487"/>
    </row>
    <row r="901" spans="1:7">
      <c r="A901" s="340">
        <v>43435</v>
      </c>
      <c r="B901" s="325" t="str">
        <f>Ruth!$Y$2</f>
        <v xml:space="preserve">New Jersey </v>
      </c>
      <c r="C901" s="168" t="s">
        <v>3519</v>
      </c>
      <c r="D901" s="129" t="s">
        <v>3147</v>
      </c>
      <c r="E901" s="341">
        <v>-200000</v>
      </c>
      <c r="F901" s="257"/>
      <c r="G901" s="487"/>
    </row>
    <row r="902" spans="1:7">
      <c r="A902" s="340">
        <v>43435</v>
      </c>
      <c r="B902" s="325" t="str">
        <f>Ruth!$Y$2</f>
        <v xml:space="preserve">New Jersey </v>
      </c>
      <c r="C902" s="168" t="s">
        <v>3520</v>
      </c>
      <c r="D902" s="129" t="s">
        <v>3147</v>
      </c>
      <c r="E902" s="341">
        <v>-2000000</v>
      </c>
      <c r="F902" s="257"/>
      <c r="G902" s="487"/>
    </row>
    <row r="903" spans="1:7">
      <c r="A903" s="340">
        <v>43435</v>
      </c>
      <c r="B903" s="325" t="str">
        <f>Ruth!$Y$2</f>
        <v xml:space="preserve">New Jersey </v>
      </c>
      <c r="C903" s="168" t="s">
        <v>3521</v>
      </c>
      <c r="D903" s="129" t="s">
        <v>3147</v>
      </c>
      <c r="E903" s="341">
        <v>-1400000</v>
      </c>
      <c r="F903" s="257"/>
      <c r="G903" s="487"/>
    </row>
    <row r="904" spans="1:7">
      <c r="A904" s="340">
        <v>43435</v>
      </c>
      <c r="B904" s="325" t="str">
        <f>Ruth!$Y$2</f>
        <v xml:space="preserve">New Jersey </v>
      </c>
      <c r="C904" s="168" t="s">
        <v>3517</v>
      </c>
      <c r="D904" s="129" t="s">
        <v>3147</v>
      </c>
      <c r="E904" s="341">
        <v>-2054000</v>
      </c>
      <c r="F904" s="257"/>
      <c r="G904" s="487"/>
    </row>
    <row r="905" spans="1:7">
      <c r="A905" s="340">
        <v>43435</v>
      </c>
      <c r="B905" s="325" t="str">
        <f>Ruth!$Y$2</f>
        <v xml:space="preserve">New Jersey </v>
      </c>
      <c r="C905" s="168" t="s">
        <v>3522</v>
      </c>
      <c r="D905" s="129" t="s">
        <v>3147</v>
      </c>
      <c r="E905" s="341">
        <v>-1800000</v>
      </c>
      <c r="F905" s="257"/>
      <c r="G905" s="487"/>
    </row>
    <row r="906" spans="1:7">
      <c r="A906" s="340">
        <v>43435</v>
      </c>
      <c r="B906" s="325" t="str">
        <f>Ruth!$Y$2</f>
        <v xml:space="preserve">New Jersey </v>
      </c>
      <c r="C906" s="168" t="s">
        <v>3518</v>
      </c>
      <c r="D906" s="129" t="s">
        <v>3147</v>
      </c>
      <c r="E906" s="341">
        <v>-250000</v>
      </c>
      <c r="F906" s="257"/>
      <c r="G906" s="487"/>
    </row>
    <row r="907" spans="1:7">
      <c r="A907" s="340">
        <v>43435</v>
      </c>
      <c r="B907" s="325" t="str">
        <f>Ruth!$Y$2</f>
        <v xml:space="preserve">New Jersey </v>
      </c>
      <c r="C907" s="168" t="s">
        <v>3523</v>
      </c>
      <c r="D907" s="129" t="s">
        <v>3147</v>
      </c>
      <c r="E907" s="341">
        <v>-200000</v>
      </c>
      <c r="F907" s="257"/>
      <c r="G907" s="487"/>
    </row>
    <row r="908" spans="1:7">
      <c r="A908" s="340">
        <v>43435</v>
      </c>
      <c r="B908" s="325" t="str">
        <f>Ruth!$S$2</f>
        <v>New York</v>
      </c>
      <c r="C908" s="168" t="s">
        <v>3513</v>
      </c>
      <c r="D908" s="129" t="s">
        <v>3147</v>
      </c>
      <c r="E908" s="341">
        <v>-200000</v>
      </c>
      <c r="F908" s="257"/>
      <c r="G908" s="487"/>
    </row>
    <row r="909" spans="1:7">
      <c r="A909" s="340">
        <v>43435</v>
      </c>
      <c r="B909" s="325" t="str">
        <f>Ruth!$S$2</f>
        <v>New York</v>
      </c>
      <c r="C909" s="168" t="s">
        <v>3514</v>
      </c>
      <c r="D909" s="129" t="s">
        <v>3147</v>
      </c>
      <c r="E909" s="341">
        <v>-1995000</v>
      </c>
      <c r="F909" s="257"/>
      <c r="G909" s="487"/>
    </row>
    <row r="910" spans="1:7">
      <c r="A910" s="340">
        <v>43435</v>
      </c>
      <c r="B910" s="325" t="str">
        <f>Ruth!$S$2</f>
        <v>New York</v>
      </c>
      <c r="C910" s="168" t="s">
        <v>3515</v>
      </c>
      <c r="D910" s="129" t="s">
        <v>3147</v>
      </c>
      <c r="E910" s="341">
        <v>-645000</v>
      </c>
      <c r="F910" s="257"/>
      <c r="G910" s="487"/>
    </row>
    <row r="911" spans="1:7">
      <c r="A911" s="340">
        <v>43435</v>
      </c>
      <c r="B911" s="325" t="str">
        <f>Ruth!$S$2</f>
        <v>New York</v>
      </c>
      <c r="C911" s="168" t="s">
        <v>3516</v>
      </c>
      <c r="D911" s="129" t="s">
        <v>3147</v>
      </c>
      <c r="E911" s="341">
        <v>-350000</v>
      </c>
      <c r="F911" s="257"/>
      <c r="G911" s="487"/>
    </row>
    <row r="912" spans="1:7">
      <c r="A912" s="340">
        <v>43435</v>
      </c>
      <c r="B912" s="325" t="str">
        <f>Mays!$G$2</f>
        <v>Palo Alto</v>
      </c>
      <c r="C912" s="168" t="s">
        <v>3584</v>
      </c>
      <c r="D912" s="129" t="s">
        <v>3147</v>
      </c>
      <c r="E912" s="341">
        <v>-919000</v>
      </c>
      <c r="F912" s="257"/>
      <c r="G912" s="487"/>
    </row>
    <row r="913" spans="1:7">
      <c r="A913" s="340">
        <v>43435</v>
      </c>
      <c r="B913" s="325" t="str">
        <f>Mays!$G$2</f>
        <v>Palo Alto</v>
      </c>
      <c r="C913" s="168" t="s">
        <v>3578</v>
      </c>
      <c r="D913" s="129" t="s">
        <v>3147</v>
      </c>
      <c r="E913" s="341">
        <v>-3317000</v>
      </c>
      <c r="F913" s="257"/>
      <c r="G913" s="487"/>
    </row>
    <row r="914" spans="1:7">
      <c r="A914" s="340">
        <v>43435</v>
      </c>
      <c r="B914" s="325" t="str">
        <f>Mays!$G$2</f>
        <v>Palo Alto</v>
      </c>
      <c r="C914" s="168" t="s">
        <v>3585</v>
      </c>
      <c r="D914" s="129" t="s">
        <v>3147</v>
      </c>
      <c r="E914" s="341">
        <v>-1700000</v>
      </c>
      <c r="F914" s="257"/>
      <c r="G914" s="487"/>
    </row>
    <row r="915" spans="1:7">
      <c r="A915" s="340">
        <v>43435</v>
      </c>
      <c r="B915" s="325" t="str">
        <f>Mays!$G$2</f>
        <v>Palo Alto</v>
      </c>
      <c r="C915" s="168" t="s">
        <v>3579</v>
      </c>
      <c r="D915" s="129" t="s">
        <v>3147</v>
      </c>
      <c r="E915" s="341">
        <v>-3676000</v>
      </c>
      <c r="F915" s="257"/>
      <c r="G915" s="487"/>
    </row>
    <row r="916" spans="1:7">
      <c r="A916" s="340">
        <v>43435</v>
      </c>
      <c r="B916" s="325" t="str">
        <f>Mays!$G$2</f>
        <v>Palo Alto</v>
      </c>
      <c r="C916" s="168" t="s">
        <v>3580</v>
      </c>
      <c r="D916" s="129" t="s">
        <v>3147</v>
      </c>
      <c r="E916" s="341">
        <v>-2442000</v>
      </c>
      <c r="F916" s="257"/>
      <c r="G916" s="487"/>
    </row>
    <row r="917" spans="1:7">
      <c r="A917" s="340">
        <v>43435</v>
      </c>
      <c r="B917" s="325" t="str">
        <f>Mays!$G$2</f>
        <v>Palo Alto</v>
      </c>
      <c r="C917" s="168" t="s">
        <v>3581</v>
      </c>
      <c r="D917" s="129" t="s">
        <v>3147</v>
      </c>
      <c r="E917" s="341">
        <v>-4169000</v>
      </c>
      <c r="F917" s="257"/>
      <c r="G917" s="487"/>
    </row>
    <row r="918" spans="1:7">
      <c r="A918" s="340">
        <v>43435</v>
      </c>
      <c r="B918" s="325" t="str">
        <f>Mays!$G$2</f>
        <v>Palo Alto</v>
      </c>
      <c r="C918" s="168" t="s">
        <v>3582</v>
      </c>
      <c r="D918" s="129" t="s">
        <v>3147</v>
      </c>
      <c r="E918" s="341">
        <v>-4620000</v>
      </c>
      <c r="F918" s="257"/>
      <c r="G918" s="487"/>
    </row>
    <row r="919" spans="1:7">
      <c r="A919" s="340">
        <v>43435</v>
      </c>
      <c r="B919" s="325" t="str">
        <f>Mays!$G$2</f>
        <v>Palo Alto</v>
      </c>
      <c r="C919" s="168" t="s">
        <v>3586</v>
      </c>
      <c r="D919" s="129" t="s">
        <v>3147</v>
      </c>
      <c r="E919" s="341">
        <v>-7035000</v>
      </c>
      <c r="F919" s="257"/>
      <c r="G919" s="487"/>
    </row>
    <row r="920" spans="1:7">
      <c r="A920" s="340">
        <v>43435</v>
      </c>
      <c r="B920" s="325" t="str">
        <f>Mays!$G$2</f>
        <v>Palo Alto</v>
      </c>
      <c r="C920" s="168" t="s">
        <v>3583</v>
      </c>
      <c r="D920" s="129" t="s">
        <v>3147</v>
      </c>
      <c r="E920" s="341">
        <v>-3539000</v>
      </c>
      <c r="F920" s="257"/>
      <c r="G920" s="487"/>
    </row>
    <row r="921" spans="1:7">
      <c r="A921" s="340">
        <v>43435</v>
      </c>
      <c r="B921" s="325" t="str">
        <f>Aaron!$AE$2</f>
        <v>Pismo Beach</v>
      </c>
      <c r="C921" s="168" t="s">
        <v>3569</v>
      </c>
      <c r="D921" s="129" t="s">
        <v>3147</v>
      </c>
      <c r="E921" s="341">
        <v>-5000000</v>
      </c>
      <c r="F921" s="257"/>
      <c r="G921" s="487"/>
    </row>
    <row r="922" spans="1:7">
      <c r="A922" s="340">
        <v>43435</v>
      </c>
      <c r="B922" s="325" t="str">
        <f>Aaron!$AE$2</f>
        <v>Pismo Beach</v>
      </c>
      <c r="C922" s="168" t="s">
        <v>3570</v>
      </c>
      <c r="D922" s="129" t="s">
        <v>3147</v>
      </c>
      <c r="E922" s="341">
        <v>-1334000</v>
      </c>
      <c r="F922" s="257"/>
      <c r="G922" s="487"/>
    </row>
    <row r="923" spans="1:7">
      <c r="A923" s="340">
        <v>43435</v>
      </c>
      <c r="B923" s="325" t="str">
        <f>Aaron!$AE$2</f>
        <v>Pismo Beach</v>
      </c>
      <c r="C923" s="168" t="s">
        <v>3571</v>
      </c>
      <c r="D923" s="129" t="s">
        <v>3147</v>
      </c>
      <c r="E923" s="341">
        <v>-1350000</v>
      </c>
      <c r="F923" s="257"/>
      <c r="G923" s="487"/>
    </row>
    <row r="924" spans="1:7">
      <c r="A924" s="340">
        <v>43435</v>
      </c>
      <c r="B924" s="325" t="str">
        <f>Aaron!$AE$2</f>
        <v>Pismo Beach</v>
      </c>
      <c r="C924" s="168" t="s">
        <v>3572</v>
      </c>
      <c r="D924" s="129" t="s">
        <v>3147</v>
      </c>
      <c r="E924" s="341">
        <v>-2757000</v>
      </c>
      <c r="F924" s="257"/>
      <c r="G924" s="487"/>
    </row>
    <row r="925" spans="1:7">
      <c r="A925" s="340">
        <v>43435</v>
      </c>
      <c r="B925" s="325" t="str">
        <f>Ruth!$A$2</f>
        <v>Plum Island</v>
      </c>
      <c r="C925" s="168" t="s">
        <v>3488</v>
      </c>
      <c r="D925" s="129" t="s">
        <v>3147</v>
      </c>
      <c r="E925" s="341">
        <v>-575000</v>
      </c>
      <c r="F925" s="257"/>
      <c r="G925" s="487"/>
    </row>
    <row r="926" spans="1:7">
      <c r="A926" s="340">
        <v>43435</v>
      </c>
      <c r="B926" s="325" t="str">
        <f>Ruth!$A$2</f>
        <v>Plum Island</v>
      </c>
      <c r="C926" s="168" t="s">
        <v>3495</v>
      </c>
      <c r="D926" s="129" t="s">
        <v>3147</v>
      </c>
      <c r="E926" s="341">
        <v>-4632000</v>
      </c>
      <c r="F926" s="257"/>
      <c r="G926" s="487"/>
    </row>
    <row r="927" spans="1:7">
      <c r="A927" s="340">
        <v>43435</v>
      </c>
      <c r="B927" s="325" t="str">
        <f>Ruth!$A$2</f>
        <v>Plum Island</v>
      </c>
      <c r="C927" s="168" t="s">
        <v>3496</v>
      </c>
      <c r="D927" s="129" t="s">
        <v>3147</v>
      </c>
      <c r="E927" s="341">
        <v>-675000</v>
      </c>
      <c r="F927" s="257"/>
      <c r="G927" s="487"/>
    </row>
    <row r="928" spans="1:7">
      <c r="A928" s="340">
        <v>43435</v>
      </c>
      <c r="B928" s="325" t="str">
        <f>Ruth!$A$2</f>
        <v>Plum Island</v>
      </c>
      <c r="C928" s="168" t="s">
        <v>3489</v>
      </c>
      <c r="D928" s="129" t="s">
        <v>3147</v>
      </c>
      <c r="E928" s="341">
        <v>-215000</v>
      </c>
      <c r="F928" s="257"/>
      <c r="G928" s="487"/>
    </row>
    <row r="929" spans="1:7">
      <c r="A929" s="340">
        <v>43435</v>
      </c>
      <c r="B929" s="325" t="str">
        <f>Ruth!$A$2</f>
        <v>Plum Island</v>
      </c>
      <c r="C929" s="168" t="s">
        <v>3497</v>
      </c>
      <c r="D929" s="129" t="s">
        <v>3147</v>
      </c>
      <c r="E929" s="341">
        <v>-946000</v>
      </c>
      <c r="F929" s="257"/>
      <c r="G929" s="487"/>
    </row>
    <row r="930" spans="1:7">
      <c r="A930" s="340">
        <v>43435</v>
      </c>
      <c r="B930" s="325" t="str">
        <f>Ruth!$A$2</f>
        <v>Plum Island</v>
      </c>
      <c r="C930" s="168" t="s">
        <v>3490</v>
      </c>
      <c r="D930" s="129" t="s">
        <v>3147</v>
      </c>
      <c r="E930" s="341">
        <v>-1675000</v>
      </c>
      <c r="F930" s="257"/>
      <c r="G930" s="487"/>
    </row>
    <row r="931" spans="1:7">
      <c r="A931" s="340">
        <v>43435</v>
      </c>
      <c r="B931" s="325" t="str">
        <f>Ruth!$A$2</f>
        <v>Plum Island</v>
      </c>
      <c r="C931" s="168" t="s">
        <v>3491</v>
      </c>
      <c r="D931" s="129" t="s">
        <v>3147</v>
      </c>
      <c r="E931" s="341">
        <v>-475000</v>
      </c>
      <c r="F931" s="257"/>
      <c r="G931" s="487"/>
    </row>
    <row r="932" spans="1:7">
      <c r="A932" s="340">
        <v>43435</v>
      </c>
      <c r="B932" s="325" t="str">
        <f>Ruth!$A$2</f>
        <v>Plum Island</v>
      </c>
      <c r="C932" s="168" t="s">
        <v>3492</v>
      </c>
      <c r="D932" s="129" t="s">
        <v>3147</v>
      </c>
      <c r="E932" s="341">
        <v>-675000</v>
      </c>
      <c r="F932" s="257"/>
      <c r="G932" s="487"/>
    </row>
    <row r="933" spans="1:7">
      <c r="A933" s="340">
        <v>43435</v>
      </c>
      <c r="B933" s="325" t="str">
        <f>Ruth!$A$2</f>
        <v>Plum Island</v>
      </c>
      <c r="C933" s="168" t="s">
        <v>3493</v>
      </c>
      <c r="D933" s="129" t="s">
        <v>3147</v>
      </c>
      <c r="E933" s="341">
        <v>-255000</v>
      </c>
      <c r="F933" s="257"/>
      <c r="G933" s="487"/>
    </row>
    <row r="934" spans="1:7">
      <c r="A934" s="340">
        <v>43435</v>
      </c>
      <c r="B934" s="325" t="str">
        <f>Ruth!$A$2</f>
        <v>Plum Island</v>
      </c>
      <c r="C934" s="168" t="s">
        <v>3494</v>
      </c>
      <c r="D934" s="129" t="s">
        <v>3147</v>
      </c>
      <c r="E934" s="341">
        <v>-575000</v>
      </c>
      <c r="F934" s="257"/>
      <c r="G934" s="487"/>
    </row>
    <row r="935" spans="1:7">
      <c r="A935" s="340">
        <v>43435</v>
      </c>
      <c r="B935" s="325" t="str">
        <f>Aaron!$M$2</f>
        <v>Virginia</v>
      </c>
      <c r="C935" s="168" t="s">
        <v>3551</v>
      </c>
      <c r="D935" s="129" t="s">
        <v>3147</v>
      </c>
      <c r="E935" s="341">
        <v>-1674000</v>
      </c>
      <c r="F935" s="257"/>
      <c r="G935" s="487"/>
    </row>
    <row r="936" spans="1:7">
      <c r="A936" s="340">
        <v>43435</v>
      </c>
      <c r="B936" s="325" t="str">
        <f>Aaron!$M$2</f>
        <v>Virginia</v>
      </c>
      <c r="C936" s="168" t="s">
        <v>3544</v>
      </c>
      <c r="D936" s="129" t="s">
        <v>3147</v>
      </c>
      <c r="E936" s="341">
        <v>-531000</v>
      </c>
      <c r="F936" s="257"/>
      <c r="G936" s="487"/>
    </row>
    <row r="937" spans="1:7">
      <c r="A937" s="340">
        <v>43435</v>
      </c>
      <c r="B937" s="325" t="str">
        <f>Aaron!$M$2</f>
        <v>Virginia</v>
      </c>
      <c r="C937" s="168" t="s">
        <v>3545</v>
      </c>
      <c r="D937" s="129" t="s">
        <v>3147</v>
      </c>
      <c r="E937" s="341">
        <v>-3780000</v>
      </c>
      <c r="F937" s="257"/>
      <c r="G937" s="487"/>
    </row>
    <row r="938" spans="1:7">
      <c r="A938" s="340">
        <v>43435</v>
      </c>
      <c r="B938" s="325" t="str">
        <f>Aaron!$M$2</f>
        <v>Virginia</v>
      </c>
      <c r="C938" s="168" t="s">
        <v>3552</v>
      </c>
      <c r="D938" s="129" t="s">
        <v>3147</v>
      </c>
      <c r="E938" s="341">
        <v>-2625000</v>
      </c>
      <c r="F938" s="257"/>
      <c r="G938" s="487"/>
    </row>
    <row r="939" spans="1:7">
      <c r="A939" s="340">
        <v>43435</v>
      </c>
      <c r="B939" s="325" t="str">
        <f>Aaron!$M$2</f>
        <v>Virginia</v>
      </c>
      <c r="C939" s="168" t="s">
        <v>3546</v>
      </c>
      <c r="D939" s="129" t="s">
        <v>3147</v>
      </c>
      <c r="E939" s="341">
        <v>-4612000</v>
      </c>
      <c r="F939" s="257"/>
      <c r="G939" s="487"/>
    </row>
    <row r="940" spans="1:7">
      <c r="A940" s="340">
        <v>43435</v>
      </c>
      <c r="B940" s="325" t="str">
        <f>Aaron!$M$2</f>
        <v>Virginia</v>
      </c>
      <c r="C940" s="168" t="s">
        <v>3547</v>
      </c>
      <c r="D940" s="129" t="s">
        <v>3147</v>
      </c>
      <c r="E940" s="341">
        <v>-3833000</v>
      </c>
      <c r="F940" s="257"/>
      <c r="G940" s="487"/>
    </row>
    <row r="941" spans="1:7">
      <c r="A941" s="340">
        <v>43435</v>
      </c>
      <c r="B941" s="325" t="str">
        <f>Aaron!$M$2</f>
        <v>Virginia</v>
      </c>
      <c r="C941" s="168" t="s">
        <v>3548</v>
      </c>
      <c r="D941" s="129" t="s">
        <v>3147</v>
      </c>
      <c r="E941" s="341">
        <v>-1082000</v>
      </c>
      <c r="F941" s="257"/>
      <c r="G941" s="487"/>
    </row>
    <row r="942" spans="1:7">
      <c r="A942" s="340">
        <v>43435</v>
      </c>
      <c r="B942" s="325" t="str">
        <f>Aaron!$M$2</f>
        <v>Virginia</v>
      </c>
      <c r="C942" s="168" t="s">
        <v>3549</v>
      </c>
      <c r="D942" s="129" t="s">
        <v>3147</v>
      </c>
      <c r="E942" s="341">
        <v>-2640000</v>
      </c>
      <c r="F942" s="257"/>
      <c r="G942" s="487"/>
    </row>
    <row r="943" spans="1:7">
      <c r="A943" s="340">
        <v>43435</v>
      </c>
      <c r="B943" s="325" t="str">
        <f>Aaron!$M$2</f>
        <v>Virginia</v>
      </c>
      <c r="C943" s="168" t="s">
        <v>3550</v>
      </c>
      <c r="D943" s="129" t="s">
        <v>3147</v>
      </c>
      <c r="E943" s="341">
        <v>-737000</v>
      </c>
      <c r="F943" s="257"/>
      <c r="G943" s="487"/>
    </row>
    <row r="944" spans="1:7">
      <c r="A944" s="340">
        <v>43435</v>
      </c>
      <c r="B944" s="325" t="str">
        <f>Cobb!$S$2</f>
        <v>Waikiki</v>
      </c>
      <c r="C944" s="168" t="s">
        <v>3463</v>
      </c>
      <c r="D944" s="129" t="s">
        <v>3147</v>
      </c>
      <c r="E944" s="341">
        <v>-370000</v>
      </c>
      <c r="F944" s="257"/>
      <c r="G944" s="487"/>
    </row>
    <row r="945" spans="1:7">
      <c r="A945" s="340">
        <v>43435</v>
      </c>
      <c r="B945" s="325" t="str">
        <f>Cobb!$S$2</f>
        <v>Waikiki</v>
      </c>
      <c r="C945" s="168" t="s">
        <v>3470</v>
      </c>
      <c r="D945" s="129" t="s">
        <v>3147</v>
      </c>
      <c r="E945" s="341">
        <v>-830000</v>
      </c>
      <c r="F945" s="257"/>
      <c r="G945" s="487"/>
    </row>
    <row r="946" spans="1:7">
      <c r="A946" s="340">
        <v>43435</v>
      </c>
      <c r="B946" s="325" t="str">
        <f>Cobb!$S$2</f>
        <v>Waikiki</v>
      </c>
      <c r="C946" s="168" t="s">
        <v>3464</v>
      </c>
      <c r="D946" s="129" t="s">
        <v>3147</v>
      </c>
      <c r="E946" s="341">
        <v>-420000</v>
      </c>
      <c r="F946" s="257"/>
      <c r="G946" s="487"/>
    </row>
    <row r="947" spans="1:7">
      <c r="A947" s="488">
        <v>43435</v>
      </c>
      <c r="B947" s="428" t="str">
        <f>Aaron!$Y$2</f>
        <v>Columbus</v>
      </c>
      <c r="C947" s="417" t="s">
        <v>3465</v>
      </c>
      <c r="D947" s="494" t="s">
        <v>3147</v>
      </c>
      <c r="E947" s="341">
        <v>-350000</v>
      </c>
      <c r="F947" s="491" t="s">
        <v>3619</v>
      </c>
      <c r="G947" s="487"/>
    </row>
    <row r="948" spans="1:7">
      <c r="A948" s="340">
        <v>43435</v>
      </c>
      <c r="B948" s="325" t="str">
        <f>Cobb!$S$2</f>
        <v>Waikiki</v>
      </c>
      <c r="C948" s="168" t="s">
        <v>3471</v>
      </c>
      <c r="D948" s="129" t="s">
        <v>3147</v>
      </c>
      <c r="E948" s="341">
        <v>-775000</v>
      </c>
      <c r="F948" s="257"/>
      <c r="G948" s="487"/>
    </row>
    <row r="949" spans="1:7">
      <c r="A949" s="488">
        <v>43435</v>
      </c>
      <c r="B949" s="325" t="str">
        <f>Aaron!$S$2</f>
        <v>Washington</v>
      </c>
      <c r="C949" s="417" t="s">
        <v>3466</v>
      </c>
      <c r="D949" s="494" t="s">
        <v>3147</v>
      </c>
      <c r="E949" s="341">
        <v>-200000</v>
      </c>
      <c r="F949" s="491" t="s">
        <v>4221</v>
      </c>
      <c r="G949" s="487"/>
    </row>
    <row r="950" spans="1:7">
      <c r="A950" s="340">
        <v>43435</v>
      </c>
      <c r="B950" s="325" t="str">
        <f>Cobb!$S$2</f>
        <v>Waikiki</v>
      </c>
      <c r="C950" s="168" t="s">
        <v>3472</v>
      </c>
      <c r="D950" s="129" t="s">
        <v>3147</v>
      </c>
      <c r="E950" s="341">
        <v>-4500000</v>
      </c>
      <c r="F950" s="257"/>
      <c r="G950" s="487"/>
    </row>
    <row r="951" spans="1:7">
      <c r="A951" s="340">
        <v>43435</v>
      </c>
      <c r="B951" s="325" t="str">
        <f>Cobb!$S$2</f>
        <v>Waikiki</v>
      </c>
      <c r="C951" s="168" t="s">
        <v>3467</v>
      </c>
      <c r="D951" s="129" t="s">
        <v>3147</v>
      </c>
      <c r="E951" s="341">
        <v>-580000</v>
      </c>
      <c r="F951" s="257"/>
      <c r="G951" s="487"/>
    </row>
    <row r="952" spans="1:7">
      <c r="A952" s="340">
        <v>43435</v>
      </c>
      <c r="B952" s="325" t="str">
        <f>Cobb!$S$2</f>
        <v>Waikiki</v>
      </c>
      <c r="C952" s="168" t="s">
        <v>3468</v>
      </c>
      <c r="D952" s="129" t="s">
        <v>3147</v>
      </c>
      <c r="E952" s="341">
        <v>-1085000</v>
      </c>
      <c r="F952" s="257"/>
      <c r="G952" s="487"/>
    </row>
    <row r="953" spans="1:7">
      <c r="A953" s="340">
        <v>43435</v>
      </c>
      <c r="B953" s="325" t="str">
        <f>Cobb!$S$2</f>
        <v>Waikiki</v>
      </c>
      <c r="C953" s="168" t="s">
        <v>3469</v>
      </c>
      <c r="D953" s="129" t="s">
        <v>3147</v>
      </c>
      <c r="E953" s="341">
        <v>-630000</v>
      </c>
      <c r="F953" s="257"/>
      <c r="G953" s="487"/>
    </row>
    <row r="954" spans="1:7">
      <c r="A954" s="340">
        <v>43435</v>
      </c>
      <c r="B954" s="325" t="str">
        <f>Aaron!$S$2</f>
        <v>Washington</v>
      </c>
      <c r="C954" s="168" t="s">
        <v>3557</v>
      </c>
      <c r="D954" s="129" t="s">
        <v>3147</v>
      </c>
      <c r="E954" s="341">
        <v>-250000</v>
      </c>
      <c r="F954" s="257"/>
      <c r="G954" s="487"/>
    </row>
    <row r="955" spans="1:7">
      <c r="A955" s="340">
        <v>43435</v>
      </c>
      <c r="B955" s="325" t="str">
        <f>Aaron!$S$2</f>
        <v>Washington</v>
      </c>
      <c r="C955" s="168" t="s">
        <v>3553</v>
      </c>
      <c r="D955" s="129" t="s">
        <v>3147</v>
      </c>
      <c r="E955" s="341">
        <v>-350000</v>
      </c>
      <c r="F955" s="257"/>
      <c r="G955" s="487"/>
    </row>
    <row r="956" spans="1:7">
      <c r="A956" s="340">
        <v>43435</v>
      </c>
      <c r="B956" s="325" t="str">
        <f>Aaron!$S$2</f>
        <v>Washington</v>
      </c>
      <c r="C956" s="168" t="s">
        <v>3554</v>
      </c>
      <c r="D956" s="129" t="s">
        <v>3147</v>
      </c>
      <c r="E956" s="341">
        <v>-350000</v>
      </c>
      <c r="F956" s="257"/>
      <c r="G956" s="487"/>
    </row>
    <row r="957" spans="1:7">
      <c r="A957" s="340">
        <v>43435</v>
      </c>
      <c r="B957" s="325" t="str">
        <f>Aaron!$S$2</f>
        <v>Washington</v>
      </c>
      <c r="C957" s="168" t="s">
        <v>3558</v>
      </c>
      <c r="D957" s="129" t="s">
        <v>3147</v>
      </c>
      <c r="E957" s="341">
        <v>-900000</v>
      </c>
      <c r="F957" s="257"/>
      <c r="G957" s="487"/>
    </row>
    <row r="958" spans="1:7">
      <c r="A958" s="340">
        <v>43435</v>
      </c>
      <c r="B958" s="325" t="str">
        <f>Aaron!$S$2</f>
        <v>Washington</v>
      </c>
      <c r="C958" s="168" t="s">
        <v>3559</v>
      </c>
      <c r="D958" s="129" t="s">
        <v>3147</v>
      </c>
      <c r="E958" s="341">
        <v>-350000</v>
      </c>
      <c r="F958" s="257"/>
      <c r="G958" s="487"/>
    </row>
    <row r="959" spans="1:7">
      <c r="A959" s="340">
        <v>43435</v>
      </c>
      <c r="B959" s="325" t="str">
        <f>Aaron!$S$2</f>
        <v>Washington</v>
      </c>
      <c r="C959" s="168" t="s">
        <v>3560</v>
      </c>
      <c r="D959" s="129" t="s">
        <v>3147</v>
      </c>
      <c r="E959" s="341">
        <v>-350000</v>
      </c>
      <c r="F959" s="257"/>
      <c r="G959" s="487"/>
    </row>
    <row r="960" spans="1:7">
      <c r="A960" s="340">
        <v>43435</v>
      </c>
      <c r="B960" s="325" t="str">
        <f>Aaron!$S$2</f>
        <v>Washington</v>
      </c>
      <c r="C960" s="168" t="s">
        <v>3555</v>
      </c>
      <c r="D960" s="129" t="s">
        <v>3147</v>
      </c>
      <c r="E960" s="341">
        <v>-4275000</v>
      </c>
      <c r="F960" s="257"/>
      <c r="G960" s="487"/>
    </row>
    <row r="961" spans="1:7">
      <c r="A961" s="340">
        <v>43435</v>
      </c>
      <c r="B961" s="325" t="str">
        <f>Aaron!$S$2</f>
        <v>Washington</v>
      </c>
      <c r="C961" s="168" t="s">
        <v>3561</v>
      </c>
      <c r="D961" s="129" t="s">
        <v>3147</v>
      </c>
      <c r="E961" s="341">
        <v>-350000</v>
      </c>
      <c r="F961" s="257"/>
      <c r="G961" s="487"/>
    </row>
    <row r="962" spans="1:7">
      <c r="A962" s="340">
        <v>43435</v>
      </c>
      <c r="B962" s="325" t="str">
        <f>Aaron!$S$2</f>
        <v>Washington</v>
      </c>
      <c r="C962" s="168" t="s">
        <v>3556</v>
      </c>
      <c r="D962" s="129" t="s">
        <v>3147</v>
      </c>
      <c r="E962" s="341">
        <v>-4000000</v>
      </c>
      <c r="F962" s="257"/>
      <c r="G962" s="487"/>
    </row>
    <row r="963" spans="1:7">
      <c r="A963" s="340">
        <v>43435</v>
      </c>
      <c r="B963" s="325" t="str">
        <f>Mays!$AE$2</f>
        <v>West Oakland</v>
      </c>
      <c r="C963" s="168" t="s">
        <v>3592</v>
      </c>
      <c r="D963" s="129" t="s">
        <v>3147</v>
      </c>
      <c r="E963" s="341">
        <v>-5222000</v>
      </c>
      <c r="F963" s="257"/>
      <c r="G963" s="487"/>
    </row>
    <row r="964" spans="1:7">
      <c r="A964" s="340">
        <v>43435</v>
      </c>
      <c r="B964" s="325" t="str">
        <f>Mays!$AE$2</f>
        <v>West Oakland</v>
      </c>
      <c r="C964" s="168" t="s">
        <v>3598</v>
      </c>
      <c r="D964" s="129" t="s">
        <v>3147</v>
      </c>
      <c r="E964" s="341">
        <v>-709000</v>
      </c>
      <c r="F964" s="257"/>
      <c r="G964" s="487"/>
    </row>
    <row r="965" spans="1:7">
      <c r="A965" s="340">
        <v>43435</v>
      </c>
      <c r="B965" s="325" t="str">
        <f>Mays!$AE$2</f>
        <v>West Oakland</v>
      </c>
      <c r="C965" s="168" t="s">
        <v>3599</v>
      </c>
      <c r="D965" s="129" t="s">
        <v>3147</v>
      </c>
      <c r="E965" s="341">
        <v>-1158000</v>
      </c>
      <c r="F965" s="257"/>
      <c r="G965" s="487"/>
    </row>
    <row r="966" spans="1:7">
      <c r="A966" s="340">
        <v>43435</v>
      </c>
      <c r="B966" s="325" t="str">
        <f>Mays!$AE$2</f>
        <v>West Oakland</v>
      </c>
      <c r="C966" s="168" t="s">
        <v>3593</v>
      </c>
      <c r="D966" s="129" t="s">
        <v>3147</v>
      </c>
      <c r="E966" s="341">
        <v>-4043000</v>
      </c>
      <c r="F966" s="257"/>
      <c r="G966" s="487"/>
    </row>
    <row r="967" spans="1:7">
      <c r="A967" s="340">
        <v>43435</v>
      </c>
      <c r="B967" s="325" t="str">
        <f>Mays!$AE$2</f>
        <v>West Oakland</v>
      </c>
      <c r="C967" s="168" t="s">
        <v>3594</v>
      </c>
      <c r="D967" s="129" t="s">
        <v>3147</v>
      </c>
      <c r="E967" s="341">
        <v>-263000</v>
      </c>
      <c r="F967" s="257"/>
      <c r="G967" s="487"/>
    </row>
    <row r="968" spans="1:7">
      <c r="A968" s="340">
        <v>43435</v>
      </c>
      <c r="B968" s="325" t="str">
        <f>Mays!$AE$2</f>
        <v>West Oakland</v>
      </c>
      <c r="C968" s="168" t="s">
        <v>3595</v>
      </c>
      <c r="D968" s="129" t="s">
        <v>3147</v>
      </c>
      <c r="E968" s="341">
        <v>-200000</v>
      </c>
      <c r="F968" s="257"/>
      <c r="G968" s="487"/>
    </row>
    <row r="969" spans="1:7">
      <c r="A969" s="340">
        <v>43435</v>
      </c>
      <c r="B969" s="325" t="str">
        <f>Mays!$AE$2</f>
        <v>West Oakland</v>
      </c>
      <c r="C969" s="168" t="s">
        <v>3596</v>
      </c>
      <c r="D969" s="129" t="s">
        <v>3147</v>
      </c>
      <c r="E969" s="341">
        <v>-250000</v>
      </c>
      <c r="F969" s="257"/>
      <c r="G969" s="487"/>
    </row>
    <row r="970" spans="1:7">
      <c r="A970" s="340">
        <v>43435</v>
      </c>
      <c r="B970" s="484" t="str">
        <f>Mays!$AE$2</f>
        <v>West Oakland</v>
      </c>
      <c r="C970" s="168" t="s">
        <v>3597</v>
      </c>
      <c r="D970" s="129" t="s">
        <v>3147</v>
      </c>
      <c r="E970" s="341">
        <v>-250000</v>
      </c>
      <c r="F970" s="257"/>
      <c r="G970" s="487"/>
    </row>
    <row r="971" spans="1:7">
      <c r="A971" s="482">
        <v>43435</v>
      </c>
      <c r="B971" s="487" t="str">
        <f>Ruth!$AE$2</f>
        <v>Williamsburg</v>
      </c>
      <c r="C971" s="483" t="s">
        <v>3524</v>
      </c>
      <c r="D971" s="129" t="s">
        <v>3147</v>
      </c>
      <c r="E971" s="341">
        <v>-725000</v>
      </c>
      <c r="F971" s="257"/>
      <c r="G971" s="487"/>
    </row>
    <row r="972" spans="1:7">
      <c r="A972" s="482">
        <v>43435</v>
      </c>
      <c r="B972" s="487" t="str">
        <f>Ruth!$AE$2</f>
        <v>Williamsburg</v>
      </c>
      <c r="C972" s="483" t="s">
        <v>3525</v>
      </c>
      <c r="D972" s="129" t="s">
        <v>3147</v>
      </c>
      <c r="E972" s="341">
        <v>-2000000</v>
      </c>
      <c r="F972" s="257"/>
      <c r="G972" s="487"/>
    </row>
    <row r="973" spans="1:7">
      <c r="A973" s="482">
        <v>43435</v>
      </c>
      <c r="B973" s="487" t="str">
        <f>Ruth!$AE$2</f>
        <v>Williamsburg</v>
      </c>
      <c r="C973" s="483" t="s">
        <v>3526</v>
      </c>
      <c r="D973" s="129" t="s">
        <v>3147</v>
      </c>
      <c r="E973" s="341">
        <v>-585000</v>
      </c>
      <c r="F973" s="257"/>
      <c r="G973" s="487"/>
    </row>
    <row r="974" spans="1:7">
      <c r="A974" s="482">
        <v>43435</v>
      </c>
      <c r="B974" s="487" t="str">
        <f>Ruth!$AE$2</f>
        <v>Williamsburg</v>
      </c>
      <c r="C974" s="483" t="s">
        <v>3531</v>
      </c>
      <c r="D974" s="129" t="s">
        <v>3147</v>
      </c>
      <c r="E974" s="341">
        <v>-2825000</v>
      </c>
      <c r="F974" s="257"/>
      <c r="G974" s="487"/>
    </row>
    <row r="975" spans="1:7">
      <c r="A975" s="482">
        <v>43435</v>
      </c>
      <c r="B975" s="487" t="str">
        <f>Ruth!$AE$2</f>
        <v>Williamsburg</v>
      </c>
      <c r="C975" s="483" t="s">
        <v>3527</v>
      </c>
      <c r="D975" s="129" t="s">
        <v>3147</v>
      </c>
      <c r="E975" s="341">
        <v>-2000000</v>
      </c>
      <c r="F975" s="257"/>
      <c r="G975" s="487"/>
    </row>
    <row r="976" spans="1:7">
      <c r="A976" s="482">
        <v>43435</v>
      </c>
      <c r="B976" s="487" t="str">
        <f>Ruth!$AE$2</f>
        <v>Williamsburg</v>
      </c>
      <c r="C976" s="483" t="s">
        <v>3532</v>
      </c>
      <c r="D976" s="129" t="s">
        <v>3147</v>
      </c>
      <c r="E976" s="341">
        <v>-335000</v>
      </c>
      <c r="F976" s="257"/>
      <c r="G976" s="487"/>
    </row>
    <row r="977" spans="1:7">
      <c r="A977" s="482">
        <v>43435</v>
      </c>
      <c r="B977" s="487" t="str">
        <f>Ruth!$AE$2</f>
        <v>Williamsburg</v>
      </c>
      <c r="C977" s="483" t="s">
        <v>3533</v>
      </c>
      <c r="D977" s="129" t="s">
        <v>3147</v>
      </c>
      <c r="E977" s="341">
        <v>-1200000</v>
      </c>
      <c r="F977" s="257"/>
      <c r="G977" s="487"/>
    </row>
    <row r="978" spans="1:7">
      <c r="A978" s="482">
        <v>43435</v>
      </c>
      <c r="B978" s="487" t="str">
        <f>Ruth!$AE$2</f>
        <v>Williamsburg</v>
      </c>
      <c r="C978" s="483" t="s">
        <v>3528</v>
      </c>
      <c r="D978" s="129" t="s">
        <v>3147</v>
      </c>
      <c r="E978" s="341">
        <v>-1500000</v>
      </c>
      <c r="F978" s="257"/>
      <c r="G978" s="487"/>
    </row>
    <row r="979" spans="1:7">
      <c r="A979" s="482">
        <v>43435</v>
      </c>
      <c r="B979" s="487" t="str">
        <f>Ruth!$AE$2</f>
        <v>Williamsburg</v>
      </c>
      <c r="C979" s="483" t="s">
        <v>3529</v>
      </c>
      <c r="D979" s="129" t="s">
        <v>3147</v>
      </c>
      <c r="E979" s="341">
        <v>-1350000</v>
      </c>
      <c r="F979" s="257"/>
      <c r="G979" s="487"/>
    </row>
    <row r="980" spans="1:7">
      <c r="A980" s="482">
        <v>43435</v>
      </c>
      <c r="B980" s="487" t="str">
        <f>Ruth!$AE$2</f>
        <v>Williamsburg</v>
      </c>
      <c r="C980" s="483" t="s">
        <v>3530</v>
      </c>
      <c r="D980" s="129" t="s">
        <v>3147</v>
      </c>
      <c r="E980" s="341">
        <v>-400000</v>
      </c>
      <c r="F980" s="257"/>
      <c r="G980" s="487"/>
    </row>
    <row r="981" spans="1:7">
      <c r="A981" s="340">
        <v>43422</v>
      </c>
      <c r="B981" s="325" t="str">
        <f>Mays!$A$2</f>
        <v>Aspen</v>
      </c>
      <c r="C981" s="487" t="s">
        <v>3101</v>
      </c>
      <c r="D981" s="112" t="s">
        <v>3605</v>
      </c>
      <c r="E981" s="341">
        <v>-4000000</v>
      </c>
      <c r="F981" s="257"/>
      <c r="G981" s="487"/>
    </row>
    <row r="982" spans="1:7">
      <c r="A982" s="340">
        <v>43422</v>
      </c>
      <c r="B982" s="325" t="str">
        <f>Ruth!$M$2</f>
        <v>Hoboken</v>
      </c>
      <c r="C982" s="487" t="s">
        <v>3101</v>
      </c>
      <c r="D982" s="112" t="s">
        <v>3605</v>
      </c>
      <c r="E982" s="341">
        <v>4000000</v>
      </c>
      <c r="F982" s="257"/>
      <c r="G982" s="487"/>
    </row>
    <row r="983" spans="1:7">
      <c r="A983" s="340">
        <v>43440</v>
      </c>
      <c r="B983" s="325" t="str">
        <f>Aaron!$M$2</f>
        <v>Virginia</v>
      </c>
      <c r="C983" s="498" t="s">
        <v>3101</v>
      </c>
      <c r="D983" s="112" t="s">
        <v>3614</v>
      </c>
      <c r="E983" s="341">
        <v>4000000</v>
      </c>
      <c r="F983" s="257"/>
      <c r="G983" s="487"/>
    </row>
    <row r="984" spans="1:7">
      <c r="A984" s="340">
        <v>43440</v>
      </c>
      <c r="B984" s="325" t="str">
        <f>Mays!$M$2</f>
        <v>Mudville</v>
      </c>
      <c r="C984" s="498" t="s">
        <v>3101</v>
      </c>
      <c r="D984" s="112" t="s">
        <v>3615</v>
      </c>
      <c r="E984" s="341">
        <v>-4000000</v>
      </c>
      <c r="F984" s="257"/>
      <c r="G984" s="487"/>
    </row>
    <row r="985" spans="1:7">
      <c r="A985" s="340">
        <v>43823</v>
      </c>
      <c r="B985" s="325" t="str">
        <f>Cobb!$A$2</f>
        <v>Greenville</v>
      </c>
      <c r="C985" s="102" t="s">
        <v>3101</v>
      </c>
      <c r="D985" s="111" t="s">
        <v>3629</v>
      </c>
      <c r="E985" s="341">
        <v>-3500000</v>
      </c>
      <c r="F985" s="257"/>
      <c r="G985" s="487"/>
    </row>
    <row r="986" spans="1:7">
      <c r="A986" s="340">
        <v>43823</v>
      </c>
      <c r="B986" s="325" t="str">
        <f>Aaron!$M$2</f>
        <v>Virginia</v>
      </c>
      <c r="C986" s="102" t="s">
        <v>3101</v>
      </c>
      <c r="D986" s="111" t="s">
        <v>3629</v>
      </c>
      <c r="E986" s="341">
        <v>3500000</v>
      </c>
      <c r="F986" s="257"/>
      <c r="G986" s="487"/>
    </row>
    <row r="987" spans="1:7">
      <c r="A987" s="340">
        <v>43497</v>
      </c>
      <c r="B987" s="325" t="str">
        <f>Ruth!$A$2</f>
        <v>Plum Island</v>
      </c>
      <c r="C987" s="498" t="s">
        <v>3639</v>
      </c>
      <c r="D987" s="112" t="s">
        <v>3640</v>
      </c>
      <c r="E987" s="341">
        <v>-100000</v>
      </c>
      <c r="F987" s="257"/>
      <c r="G987" s="487"/>
    </row>
    <row r="988" spans="1:7">
      <c r="A988" s="340">
        <v>43515</v>
      </c>
      <c r="B988" s="325" t="str">
        <f>Cobb!$G$2</f>
        <v>Alaska</v>
      </c>
      <c r="C988" s="487" t="s">
        <v>4071</v>
      </c>
      <c r="D988" s="112" t="s">
        <v>3850</v>
      </c>
      <c r="E988" s="341">
        <v>-200000</v>
      </c>
      <c r="F988" s="257"/>
      <c r="G988" s="487"/>
    </row>
    <row r="989" spans="1:7">
      <c r="A989" s="340">
        <v>43515</v>
      </c>
      <c r="B989" s="325" t="str">
        <f>Cobb!$G$2</f>
        <v>Alaska</v>
      </c>
      <c r="C989" s="487" t="s">
        <v>4086</v>
      </c>
      <c r="D989" s="112" t="s">
        <v>3850</v>
      </c>
      <c r="E989" s="341">
        <v>-200000</v>
      </c>
      <c r="F989" s="257"/>
      <c r="G989" s="487"/>
    </row>
    <row r="990" spans="1:7">
      <c r="A990" s="340">
        <v>43515</v>
      </c>
      <c r="B990" s="325" t="str">
        <f>Cobb!$G$2</f>
        <v>Alaska</v>
      </c>
      <c r="C990" s="487" t="s">
        <v>4098</v>
      </c>
      <c r="D990" s="112" t="s">
        <v>3850</v>
      </c>
      <c r="E990" s="341">
        <v>-200000</v>
      </c>
      <c r="F990" s="257"/>
      <c r="G990" s="487"/>
    </row>
    <row r="991" spans="1:7">
      <c r="A991" s="340">
        <v>43515</v>
      </c>
      <c r="B991" s="325" t="str">
        <f>Cobb!$G$2</f>
        <v>Alaska</v>
      </c>
      <c r="C991" s="487" t="s">
        <v>4129</v>
      </c>
      <c r="D991" s="112" t="s">
        <v>3850</v>
      </c>
      <c r="E991" s="341">
        <v>-200000</v>
      </c>
      <c r="F991" s="257"/>
      <c r="G991" s="487"/>
    </row>
    <row r="992" spans="1:7">
      <c r="A992" s="340">
        <v>43515</v>
      </c>
      <c r="B992" s="325" t="str">
        <f>Cobb!$G$2</f>
        <v>Alaska</v>
      </c>
      <c r="C992" s="487" t="s">
        <v>4141</v>
      </c>
      <c r="D992" s="112" t="s">
        <v>3850</v>
      </c>
      <c r="E992" s="341">
        <v>-100000</v>
      </c>
      <c r="F992" s="257"/>
      <c r="G992" s="487"/>
    </row>
    <row r="993" spans="1:7">
      <c r="A993" s="340">
        <v>43515</v>
      </c>
      <c r="B993" s="325" t="str">
        <f>Cobb!$G$2</f>
        <v>Alaska</v>
      </c>
      <c r="C993" s="487" t="s">
        <v>4144</v>
      </c>
      <c r="D993" s="112" t="s">
        <v>3850</v>
      </c>
      <c r="E993" s="341">
        <v>-100000</v>
      </c>
      <c r="F993" s="257"/>
      <c r="G993" s="487"/>
    </row>
    <row r="994" spans="1:7">
      <c r="A994" s="340">
        <v>43515</v>
      </c>
      <c r="B994" s="325" t="str">
        <f>Cobb!$G$2</f>
        <v>Alaska</v>
      </c>
      <c r="C994" s="487" t="s">
        <v>4160</v>
      </c>
      <c r="D994" s="112" t="s">
        <v>3850</v>
      </c>
      <c r="E994" s="341">
        <v>-200000</v>
      </c>
      <c r="F994" s="257"/>
      <c r="G994" s="487"/>
    </row>
    <row r="995" spans="1:7">
      <c r="A995" s="340">
        <v>43515</v>
      </c>
      <c r="B995" s="325" t="str">
        <f>Cobb!$G$2</f>
        <v>Alaska</v>
      </c>
      <c r="C995" s="487" t="s">
        <v>4178</v>
      </c>
      <c r="D995" s="112" t="s">
        <v>3850</v>
      </c>
      <c r="E995" s="341">
        <v>-100000</v>
      </c>
      <c r="F995" s="257"/>
      <c r="G995" s="487"/>
    </row>
    <row r="996" spans="1:7">
      <c r="A996" s="340">
        <v>43515</v>
      </c>
      <c r="B996" s="325" t="str">
        <f>Cobb!$G$2</f>
        <v>Alaska</v>
      </c>
      <c r="C996" s="487" t="s">
        <v>4184</v>
      </c>
      <c r="D996" s="112" t="s">
        <v>3850</v>
      </c>
      <c r="E996" s="341">
        <v>-100000</v>
      </c>
      <c r="F996" s="257"/>
      <c r="G996" s="487"/>
    </row>
    <row r="997" spans="1:7">
      <c r="A997" s="340">
        <v>43515</v>
      </c>
      <c r="B997" s="325" t="str">
        <f>Mays!$A$2</f>
        <v>Aspen</v>
      </c>
      <c r="C997" s="487" t="s">
        <v>4077</v>
      </c>
      <c r="D997" s="112" t="s">
        <v>3850</v>
      </c>
      <c r="E997" s="341">
        <v>-200000</v>
      </c>
      <c r="F997" s="257"/>
      <c r="G997" s="487"/>
    </row>
    <row r="998" spans="1:7">
      <c r="A998" s="340">
        <v>43515</v>
      </c>
      <c r="B998" s="325" t="str">
        <f>Mays!$A$2</f>
        <v>Aspen</v>
      </c>
      <c r="C998" s="487" t="s">
        <v>4089</v>
      </c>
      <c r="D998" s="112" t="s">
        <v>3850</v>
      </c>
      <c r="E998" s="341">
        <v>-200000</v>
      </c>
      <c r="F998" s="257"/>
      <c r="G998" s="487"/>
    </row>
    <row r="999" spans="1:7">
      <c r="A999" s="340">
        <v>43515</v>
      </c>
      <c r="B999" s="325" t="str">
        <f>Mays!$A$2</f>
        <v>Aspen</v>
      </c>
      <c r="C999" s="487" t="s">
        <v>4091</v>
      </c>
      <c r="D999" s="112" t="s">
        <v>3850</v>
      </c>
      <c r="E999" s="341">
        <v>-200000</v>
      </c>
      <c r="F999" s="257"/>
      <c r="G999" s="487"/>
    </row>
    <row r="1000" spans="1:7">
      <c r="A1000" s="340">
        <v>43515</v>
      </c>
      <c r="B1000" s="325" t="str">
        <f>Mays!$A$2</f>
        <v>Aspen</v>
      </c>
      <c r="C1000" s="487" t="s">
        <v>4106</v>
      </c>
      <c r="D1000" s="112" t="s">
        <v>3850</v>
      </c>
      <c r="E1000" s="341">
        <v>-200000</v>
      </c>
      <c r="F1000" s="257"/>
      <c r="G1000" s="487"/>
    </row>
    <row r="1001" spans="1:7">
      <c r="A1001" s="340">
        <v>43515</v>
      </c>
      <c r="B1001" s="325" t="str">
        <f>Mays!$A$2</f>
        <v>Aspen</v>
      </c>
      <c r="C1001" s="487" t="s">
        <v>4121</v>
      </c>
      <c r="D1001" s="112" t="s">
        <v>3850</v>
      </c>
      <c r="E1001" s="341">
        <v>-200000</v>
      </c>
      <c r="F1001" s="257"/>
      <c r="G1001" s="487"/>
    </row>
    <row r="1002" spans="1:7">
      <c r="A1002" s="340">
        <v>43515</v>
      </c>
      <c r="B1002" s="325" t="str">
        <f>Mays!$A$2</f>
        <v>Aspen</v>
      </c>
      <c r="C1002" s="487" t="s">
        <v>4136</v>
      </c>
      <c r="D1002" s="112" t="s">
        <v>3850</v>
      </c>
      <c r="E1002" s="341">
        <v>-200000</v>
      </c>
      <c r="F1002" s="257"/>
      <c r="G1002" s="487"/>
    </row>
    <row r="1003" spans="1:7">
      <c r="A1003" s="340">
        <v>43515</v>
      </c>
      <c r="B1003" s="325" t="str">
        <f>Mays!$A$2</f>
        <v>Aspen</v>
      </c>
      <c r="C1003" s="487" t="s">
        <v>4140</v>
      </c>
      <c r="D1003" s="112" t="s">
        <v>3850</v>
      </c>
      <c r="E1003" s="341">
        <v>-200000</v>
      </c>
      <c r="F1003" s="257"/>
      <c r="G1003" s="487"/>
    </row>
    <row r="1004" spans="1:7">
      <c r="A1004" s="340">
        <v>43515</v>
      </c>
      <c r="B1004" s="325" t="str">
        <f>Mays!$A$2</f>
        <v>Aspen</v>
      </c>
      <c r="C1004" s="487" t="s">
        <v>4173</v>
      </c>
      <c r="D1004" s="112" t="s">
        <v>3850</v>
      </c>
      <c r="E1004" s="341">
        <v>-200000</v>
      </c>
      <c r="F1004" s="257"/>
      <c r="G1004" s="487"/>
    </row>
    <row r="1005" spans="1:7">
      <c r="A1005" s="340">
        <v>43515</v>
      </c>
      <c r="B1005" s="325" t="str">
        <f>Cobb!$AE$2</f>
        <v>Chicago</v>
      </c>
      <c r="C1005" s="487" t="s">
        <v>4102</v>
      </c>
      <c r="D1005" s="112" t="s">
        <v>3850</v>
      </c>
      <c r="E1005" s="341">
        <v>-100000</v>
      </c>
      <c r="F1005" s="257"/>
      <c r="G1005" s="487"/>
    </row>
    <row r="1006" spans="1:7">
      <c r="A1006" s="340">
        <v>43515</v>
      </c>
      <c r="B1006" s="325" t="str">
        <f>Cobb!$AE$2</f>
        <v>Chicago</v>
      </c>
      <c r="C1006" s="487" t="s">
        <v>4117</v>
      </c>
      <c r="D1006" s="112" t="s">
        <v>3850</v>
      </c>
      <c r="E1006" s="341">
        <v>-100000</v>
      </c>
      <c r="F1006" s="257"/>
      <c r="G1006" s="487"/>
    </row>
    <row r="1007" spans="1:7">
      <c r="A1007" s="340">
        <v>43515</v>
      </c>
      <c r="B1007" s="325" t="str">
        <f>Cobb!$AE$2</f>
        <v>Chicago</v>
      </c>
      <c r="C1007" s="487" t="s">
        <v>4133</v>
      </c>
      <c r="D1007" s="112" t="s">
        <v>3850</v>
      </c>
      <c r="E1007" s="341">
        <v>-100000</v>
      </c>
      <c r="F1007" s="257"/>
      <c r="G1007" s="487"/>
    </row>
    <row r="1008" spans="1:7">
      <c r="A1008" s="340">
        <v>43515</v>
      </c>
      <c r="B1008" s="325" t="str">
        <f>Cobb!$AE$2</f>
        <v>Chicago</v>
      </c>
      <c r="C1008" s="487" t="s">
        <v>4162</v>
      </c>
      <c r="D1008" s="112" t="s">
        <v>3850</v>
      </c>
      <c r="E1008" s="341">
        <v>-100000</v>
      </c>
      <c r="F1008" s="257"/>
      <c r="G1008" s="487"/>
    </row>
    <row r="1009" spans="1:7">
      <c r="A1009" s="340">
        <v>43515</v>
      </c>
      <c r="B1009" s="325" t="str">
        <f>Cobb!$AE$2</f>
        <v>Chicago</v>
      </c>
      <c r="C1009" s="487" t="s">
        <v>4170</v>
      </c>
      <c r="D1009" s="112" t="s">
        <v>3850</v>
      </c>
      <c r="E1009" s="341">
        <v>-100000</v>
      </c>
      <c r="F1009" s="257"/>
      <c r="G1009" s="487"/>
    </row>
    <row r="1010" spans="1:7">
      <c r="A1010" s="340">
        <v>43515</v>
      </c>
      <c r="B1010" s="325" t="str">
        <f>Aaron!$Y$2</f>
        <v>Columbus</v>
      </c>
      <c r="C1010" s="487" t="s">
        <v>4075</v>
      </c>
      <c r="D1010" s="112" t="s">
        <v>3850</v>
      </c>
      <c r="E1010" s="341">
        <v>-200000</v>
      </c>
      <c r="F1010" s="257"/>
      <c r="G1010" s="487"/>
    </row>
    <row r="1011" spans="1:7">
      <c r="A1011" s="340">
        <v>43515</v>
      </c>
      <c r="B1011" s="325" t="str">
        <f>Aaron!$Y$2</f>
        <v>Columbus</v>
      </c>
      <c r="C1011" s="487" t="s">
        <v>4081</v>
      </c>
      <c r="D1011" s="112" t="s">
        <v>3850</v>
      </c>
      <c r="E1011" s="341">
        <v>-200000</v>
      </c>
      <c r="F1011" s="257"/>
      <c r="G1011" s="487"/>
    </row>
    <row r="1012" spans="1:7">
      <c r="A1012" s="340">
        <v>43515</v>
      </c>
      <c r="B1012" s="325" t="str">
        <f>Aaron!$Y$2</f>
        <v>Columbus</v>
      </c>
      <c r="C1012" s="487" t="s">
        <v>4096</v>
      </c>
      <c r="D1012" s="112" t="s">
        <v>3850</v>
      </c>
      <c r="E1012" s="341">
        <v>-200000</v>
      </c>
      <c r="F1012" s="257"/>
      <c r="G1012" s="487"/>
    </row>
    <row r="1013" spans="1:7">
      <c r="A1013" s="340">
        <v>43515</v>
      </c>
      <c r="B1013" s="325" t="str">
        <f>Aaron!$Y$2</f>
        <v>Columbus</v>
      </c>
      <c r="C1013" s="487" t="s">
        <v>4109</v>
      </c>
      <c r="D1013" s="112" t="s">
        <v>3850</v>
      </c>
      <c r="E1013" s="341">
        <v>-200000</v>
      </c>
      <c r="F1013" s="257"/>
      <c r="G1013" s="487"/>
    </row>
    <row r="1014" spans="1:7">
      <c r="A1014" s="340">
        <v>43515</v>
      </c>
      <c r="B1014" s="325" t="str">
        <f>Aaron!$Y$2</f>
        <v>Columbus</v>
      </c>
      <c r="C1014" s="487" t="s">
        <v>4126</v>
      </c>
      <c r="D1014" s="112" t="s">
        <v>3850</v>
      </c>
      <c r="E1014" s="341">
        <v>-200000</v>
      </c>
      <c r="F1014" s="257"/>
      <c r="G1014" s="487"/>
    </row>
    <row r="1015" spans="1:7">
      <c r="A1015" s="340">
        <v>43515</v>
      </c>
      <c r="B1015" s="325" t="str">
        <f>Aaron!$Y$2</f>
        <v>Columbus</v>
      </c>
      <c r="C1015" s="487" t="s">
        <v>4192</v>
      </c>
      <c r="D1015" s="112" t="s">
        <v>3850</v>
      </c>
      <c r="E1015" s="341">
        <v>-100000</v>
      </c>
      <c r="F1015" s="257"/>
      <c r="G1015" s="487"/>
    </row>
    <row r="1016" spans="1:7">
      <c r="A1016" s="340">
        <v>43515</v>
      </c>
      <c r="B1016" s="325" t="str">
        <f>Aaron!$G$2</f>
        <v>Exeter</v>
      </c>
      <c r="C1016" s="487" t="s">
        <v>4172</v>
      </c>
      <c r="D1016" s="112" t="s">
        <v>3850</v>
      </c>
      <c r="E1016" s="341">
        <v>-200000</v>
      </c>
      <c r="F1016" s="257"/>
      <c r="G1016" s="487"/>
    </row>
    <row r="1017" spans="1:7">
      <c r="A1017" s="340">
        <v>43515</v>
      </c>
      <c r="B1017" s="325" t="str">
        <f>Cobb!$Y$2</f>
        <v>Gateway</v>
      </c>
      <c r="C1017" s="487" t="s">
        <v>4105</v>
      </c>
      <c r="D1017" s="112" t="s">
        <v>3850</v>
      </c>
      <c r="E1017" s="341">
        <v>-200000</v>
      </c>
      <c r="F1017" s="257"/>
      <c r="G1017" s="487"/>
    </row>
    <row r="1018" spans="1:7">
      <c r="A1018" s="340">
        <v>43515</v>
      </c>
      <c r="B1018" s="325" t="str">
        <f>Cobb!$Y$2</f>
        <v>Gateway</v>
      </c>
      <c r="C1018" s="487" t="s">
        <v>4120</v>
      </c>
      <c r="D1018" s="112" t="s">
        <v>3850</v>
      </c>
      <c r="E1018" s="341">
        <v>-200000</v>
      </c>
      <c r="F1018" s="257"/>
      <c r="G1018" s="487"/>
    </row>
    <row r="1019" spans="1:7">
      <c r="A1019" s="340">
        <v>43515</v>
      </c>
      <c r="B1019" s="325" t="str">
        <f>Ruth!$G$2</f>
        <v>Gotham City</v>
      </c>
      <c r="C1019" s="487" t="s">
        <v>4099</v>
      </c>
      <c r="D1019" s="112" t="s">
        <v>3850</v>
      </c>
      <c r="E1019" s="341">
        <v>-200000</v>
      </c>
      <c r="F1019" s="257"/>
      <c r="G1019" s="487"/>
    </row>
    <row r="1020" spans="1:7">
      <c r="A1020" s="340">
        <v>43515</v>
      </c>
      <c r="B1020" s="325" t="str">
        <f>Ruth!$G$2</f>
        <v>Gotham City</v>
      </c>
      <c r="C1020" s="487" t="s">
        <v>4115</v>
      </c>
      <c r="D1020" s="112" t="s">
        <v>3850</v>
      </c>
      <c r="E1020" s="341">
        <v>-200000</v>
      </c>
      <c r="F1020" s="257"/>
      <c r="G1020" s="487"/>
    </row>
    <row r="1021" spans="1:7">
      <c r="A1021" s="340">
        <v>43515</v>
      </c>
      <c r="B1021" s="325" t="str">
        <f>Ruth!$G$2</f>
        <v>Gotham City</v>
      </c>
      <c r="C1021" s="487" t="s">
        <v>4130</v>
      </c>
      <c r="D1021" s="112" t="s">
        <v>3850</v>
      </c>
      <c r="E1021" s="341">
        <v>-200000</v>
      </c>
      <c r="F1021" s="257"/>
      <c r="G1021" s="487"/>
    </row>
    <row r="1022" spans="1:7">
      <c r="A1022" s="340">
        <v>43515</v>
      </c>
      <c r="B1022" s="325" t="str">
        <f>Ruth!$G$2</f>
        <v>Gotham City</v>
      </c>
      <c r="C1022" s="487" t="s">
        <v>4145</v>
      </c>
      <c r="D1022" s="112" t="s">
        <v>3850</v>
      </c>
      <c r="E1022" s="341">
        <v>-200000</v>
      </c>
      <c r="F1022" s="257"/>
      <c r="G1022" s="487"/>
    </row>
    <row r="1023" spans="1:7">
      <c r="A1023" s="340">
        <v>43515</v>
      </c>
      <c r="B1023" s="325" t="str">
        <f>Ruth!$G$2</f>
        <v>Gotham City</v>
      </c>
      <c r="C1023" s="487" t="s">
        <v>4161</v>
      </c>
      <c r="D1023" s="112" t="s">
        <v>3850</v>
      </c>
      <c r="E1023" s="341">
        <v>-100000</v>
      </c>
      <c r="F1023" s="257"/>
      <c r="G1023" s="487"/>
    </row>
    <row r="1024" spans="1:7">
      <c r="A1024" s="340">
        <v>43515</v>
      </c>
      <c r="B1024" s="325" t="str">
        <f>Ruth!$G$2</f>
        <v>Gotham City</v>
      </c>
      <c r="C1024" s="487" t="s">
        <v>4169</v>
      </c>
      <c r="D1024" s="112" t="s">
        <v>3850</v>
      </c>
      <c r="E1024" s="341">
        <v>-100000</v>
      </c>
      <c r="F1024" s="257"/>
      <c r="G1024" s="487"/>
    </row>
    <row r="1025" spans="1:7">
      <c r="A1025" s="340">
        <v>43515</v>
      </c>
      <c r="B1025" s="325" t="str">
        <f>Cobb!$A$2</f>
        <v>Greenville</v>
      </c>
      <c r="C1025" s="487" t="s">
        <v>4097</v>
      </c>
      <c r="D1025" s="112" t="s">
        <v>3850</v>
      </c>
      <c r="E1025" s="341">
        <v>-200000</v>
      </c>
      <c r="F1025" s="257"/>
      <c r="G1025" s="487"/>
    </row>
    <row r="1026" spans="1:7">
      <c r="A1026" s="340">
        <v>43515</v>
      </c>
      <c r="B1026" s="325" t="str">
        <f>Cobb!$A$2</f>
        <v>Greenville</v>
      </c>
      <c r="C1026" s="487" t="s">
        <v>4104</v>
      </c>
      <c r="D1026" s="112" t="s">
        <v>3850</v>
      </c>
      <c r="E1026" s="341">
        <v>-200000</v>
      </c>
      <c r="F1026" s="257"/>
      <c r="G1026" s="487"/>
    </row>
    <row r="1027" spans="1:7">
      <c r="A1027" s="340">
        <v>43515</v>
      </c>
      <c r="B1027" s="325" t="str">
        <f>Cobb!$A$2</f>
        <v>Greenville</v>
      </c>
      <c r="C1027" s="487" t="s">
        <v>4110</v>
      </c>
      <c r="D1027" s="112" t="s">
        <v>3850</v>
      </c>
      <c r="E1027" s="341">
        <v>-200000</v>
      </c>
      <c r="F1027" s="257"/>
      <c r="G1027" s="487"/>
    </row>
    <row r="1028" spans="1:7">
      <c r="A1028" s="340">
        <v>43515</v>
      </c>
      <c r="B1028" s="325" t="str">
        <f>Ruth!$M$2</f>
        <v>Hoboken</v>
      </c>
      <c r="C1028" s="487" t="s">
        <v>4080</v>
      </c>
      <c r="D1028" s="112" t="s">
        <v>3850</v>
      </c>
      <c r="E1028" s="341">
        <v>-200000</v>
      </c>
      <c r="F1028" s="257"/>
      <c r="G1028" s="487"/>
    </row>
    <row r="1029" spans="1:7">
      <c r="A1029" s="340">
        <v>43515</v>
      </c>
      <c r="B1029" s="325" t="str">
        <f>Ruth!$M$2</f>
        <v>Hoboken</v>
      </c>
      <c r="C1029" s="487" t="s">
        <v>4095</v>
      </c>
      <c r="D1029" s="112" t="s">
        <v>3850</v>
      </c>
      <c r="E1029" s="341">
        <v>-200000</v>
      </c>
      <c r="F1029" s="257"/>
      <c r="G1029" s="487"/>
    </row>
    <row r="1030" spans="1:7">
      <c r="A1030" s="340">
        <v>43515</v>
      </c>
      <c r="B1030" s="325" t="str">
        <f>Ruth!$M$2</f>
        <v>Hoboken</v>
      </c>
      <c r="C1030" s="487" t="s">
        <v>4125</v>
      </c>
      <c r="D1030" s="112" t="s">
        <v>3850</v>
      </c>
      <c r="E1030" s="341">
        <v>-200000</v>
      </c>
      <c r="F1030" s="257"/>
      <c r="G1030" s="487"/>
    </row>
    <row r="1031" spans="1:7">
      <c r="A1031" s="340">
        <v>43515</v>
      </c>
      <c r="B1031" s="325" t="str">
        <f>Ruth!$M$2</f>
        <v>Hoboken</v>
      </c>
      <c r="C1031" s="487" t="s">
        <v>4154</v>
      </c>
      <c r="D1031" s="112" t="s">
        <v>3850</v>
      </c>
      <c r="E1031" s="341">
        <v>-200000</v>
      </c>
      <c r="F1031" s="257"/>
      <c r="G1031" s="487"/>
    </row>
    <row r="1032" spans="1:7">
      <c r="A1032" s="340">
        <v>43515</v>
      </c>
      <c r="B1032" s="325" t="str">
        <f>Ruth!$M$2</f>
        <v>Hoboken</v>
      </c>
      <c r="C1032" s="487" t="s">
        <v>4175</v>
      </c>
      <c r="D1032" s="112" t="s">
        <v>3850</v>
      </c>
      <c r="E1032" s="341">
        <v>-200000</v>
      </c>
      <c r="F1032" s="257"/>
      <c r="G1032" s="487"/>
    </row>
    <row r="1033" spans="1:7">
      <c r="A1033" s="340">
        <v>43515</v>
      </c>
      <c r="B1033" s="325" t="str">
        <f>Ruth!$M$2</f>
        <v>Hoboken</v>
      </c>
      <c r="C1033" s="487" t="s">
        <v>4182</v>
      </c>
      <c r="D1033" s="112" t="s">
        <v>3850</v>
      </c>
      <c r="E1033" s="341">
        <v>-100000</v>
      </c>
      <c r="F1033" s="257"/>
      <c r="G1033" s="487"/>
    </row>
    <row r="1034" spans="1:7">
      <c r="A1034" s="340">
        <v>43515</v>
      </c>
      <c r="B1034" s="325" t="str">
        <f>Ruth!$M$2</f>
        <v>Hoboken</v>
      </c>
      <c r="C1034" s="487" t="s">
        <v>4188</v>
      </c>
      <c r="D1034" s="112" t="s">
        <v>3850</v>
      </c>
      <c r="E1034" s="341">
        <v>-100000</v>
      </c>
      <c r="F1034" s="257"/>
      <c r="G1034" s="487"/>
    </row>
    <row r="1035" spans="1:7">
      <c r="A1035" s="340">
        <v>43515</v>
      </c>
      <c r="B1035" s="325" t="str">
        <f>Mays!$Y$2</f>
        <v>Los Angeles</v>
      </c>
      <c r="C1035" s="487" t="s">
        <v>4157</v>
      </c>
      <c r="D1035" s="112" t="s">
        <v>3850</v>
      </c>
      <c r="E1035" s="341">
        <v>-200000</v>
      </c>
      <c r="F1035" s="257"/>
      <c r="G1035" s="487"/>
    </row>
    <row r="1036" spans="1:7">
      <c r="A1036" s="340">
        <v>43515</v>
      </c>
      <c r="B1036" s="325" t="str">
        <f>Cobb!$M$2</f>
        <v>Mansfield</v>
      </c>
      <c r="C1036" s="487" t="s">
        <v>4084</v>
      </c>
      <c r="D1036" s="112" t="s">
        <v>3850</v>
      </c>
      <c r="E1036" s="341">
        <v>-200000</v>
      </c>
      <c r="F1036" s="257"/>
      <c r="G1036" s="487"/>
    </row>
    <row r="1037" spans="1:7">
      <c r="A1037" s="340">
        <v>43515</v>
      </c>
      <c r="B1037" s="325" t="str">
        <f>Cobb!$M$2</f>
        <v>Mansfield</v>
      </c>
      <c r="C1037" s="487" t="s">
        <v>4085</v>
      </c>
      <c r="D1037" s="112" t="s">
        <v>3850</v>
      </c>
      <c r="E1037" s="341">
        <v>-100000</v>
      </c>
      <c r="F1037" s="257"/>
      <c r="G1037" s="487"/>
    </row>
    <row r="1038" spans="1:7">
      <c r="A1038" s="340">
        <v>43515</v>
      </c>
      <c r="B1038" s="325" t="str">
        <f>Cobb!$M$2</f>
        <v>Mansfield</v>
      </c>
      <c r="C1038" s="487" t="s">
        <v>4113</v>
      </c>
      <c r="D1038" s="112" t="s">
        <v>3850</v>
      </c>
      <c r="E1038" s="341">
        <v>-200000</v>
      </c>
      <c r="F1038" s="257"/>
      <c r="G1038" s="487"/>
    </row>
    <row r="1039" spans="1:7">
      <c r="A1039" s="340">
        <v>43515</v>
      </c>
      <c r="B1039" s="325" t="str">
        <f>Cobb!$M$2</f>
        <v>Mansfield</v>
      </c>
      <c r="C1039" s="487" t="s">
        <v>4128</v>
      </c>
      <c r="D1039" s="112" t="s">
        <v>3850</v>
      </c>
      <c r="E1039" s="341">
        <v>-200000</v>
      </c>
      <c r="F1039" s="257"/>
      <c r="G1039" s="487"/>
    </row>
    <row r="1040" spans="1:7">
      <c r="A1040" s="340">
        <v>43515</v>
      </c>
      <c r="B1040" s="325" t="str">
        <f>Cobb!$M$2</f>
        <v>Mansfield</v>
      </c>
      <c r="C1040" s="487" t="s">
        <v>4177</v>
      </c>
      <c r="D1040" s="112" t="s">
        <v>3850</v>
      </c>
      <c r="E1040" s="341">
        <v>-200000</v>
      </c>
      <c r="F1040" s="257"/>
      <c r="G1040" s="487"/>
    </row>
    <row r="1041" spans="1:7">
      <c r="A1041" s="340">
        <v>43515</v>
      </c>
      <c r="B1041" s="325" t="str">
        <f>Aaron!$A$2</f>
        <v>Middlesex</v>
      </c>
      <c r="C1041" s="487" t="s">
        <v>4073</v>
      </c>
      <c r="D1041" s="112" t="s">
        <v>3850</v>
      </c>
      <c r="E1041" s="341">
        <v>-200000</v>
      </c>
      <c r="F1041" s="257"/>
      <c r="G1041" s="487"/>
    </row>
    <row r="1042" spans="1:7">
      <c r="A1042" s="340">
        <v>43515</v>
      </c>
      <c r="B1042" s="325" t="str">
        <f>Aaron!$A$2</f>
        <v>Middlesex</v>
      </c>
      <c r="C1042" s="487" t="s">
        <v>4088</v>
      </c>
      <c r="D1042" s="112" t="s">
        <v>3850</v>
      </c>
      <c r="E1042" s="341">
        <v>-200000</v>
      </c>
      <c r="F1042" s="257"/>
      <c r="G1042" s="487"/>
    </row>
    <row r="1043" spans="1:7">
      <c r="A1043" s="340">
        <v>43515</v>
      </c>
      <c r="B1043" s="325" t="str">
        <f>Aaron!$A$2</f>
        <v>Middlesex</v>
      </c>
      <c r="C1043" s="487" t="s">
        <v>4101</v>
      </c>
      <c r="D1043" s="112" t="s">
        <v>3850</v>
      </c>
      <c r="E1043" s="341">
        <v>-200000</v>
      </c>
      <c r="F1043" s="257"/>
      <c r="G1043" s="487"/>
    </row>
    <row r="1044" spans="1:7">
      <c r="A1044" s="340">
        <v>43515</v>
      </c>
      <c r="B1044" s="325" t="str">
        <f>Aaron!$A$2</f>
        <v>Middlesex</v>
      </c>
      <c r="C1044" s="487" t="s">
        <v>4116</v>
      </c>
      <c r="D1044" s="112" t="s">
        <v>3850</v>
      </c>
      <c r="E1044" s="341">
        <v>-200000</v>
      </c>
      <c r="F1044" s="257"/>
      <c r="G1044" s="487"/>
    </row>
    <row r="1045" spans="1:7">
      <c r="A1045" s="340">
        <v>43515</v>
      </c>
      <c r="B1045" s="325" t="str">
        <f>Aaron!$A$2</f>
        <v>Middlesex</v>
      </c>
      <c r="C1045" s="487" t="s">
        <v>4132</v>
      </c>
      <c r="D1045" s="112" t="s">
        <v>3850</v>
      </c>
      <c r="E1045" s="341">
        <v>-200000</v>
      </c>
      <c r="F1045" s="257"/>
      <c r="G1045" s="487"/>
    </row>
    <row r="1046" spans="1:7">
      <c r="A1046" s="340">
        <v>43515</v>
      </c>
      <c r="B1046" s="325" t="str">
        <f>Aaron!$A$2</f>
        <v>Middlesex</v>
      </c>
      <c r="C1046" s="487" t="s">
        <v>4146</v>
      </c>
      <c r="D1046" s="112" t="s">
        <v>3850</v>
      </c>
      <c r="E1046" s="341">
        <v>-200000</v>
      </c>
      <c r="F1046" s="257"/>
      <c r="G1046" s="487"/>
    </row>
    <row r="1047" spans="1:7">
      <c r="A1047" s="340">
        <v>43515</v>
      </c>
      <c r="B1047" s="325" t="str">
        <f>Mays!$M$2</f>
        <v>Mudville</v>
      </c>
      <c r="C1047" s="487" t="s">
        <v>4072</v>
      </c>
      <c r="D1047" s="112" t="s">
        <v>3850</v>
      </c>
      <c r="E1047" s="341">
        <v>-200000</v>
      </c>
      <c r="F1047" s="257"/>
      <c r="G1047" s="487"/>
    </row>
    <row r="1048" spans="1:7">
      <c r="A1048" s="340">
        <v>43515</v>
      </c>
      <c r="B1048" s="325" t="str">
        <f>Mays!$M$2</f>
        <v>Mudville</v>
      </c>
      <c r="C1048" s="487" t="s">
        <v>4087</v>
      </c>
      <c r="D1048" s="112" t="s">
        <v>3850</v>
      </c>
      <c r="E1048" s="341">
        <v>-200000</v>
      </c>
      <c r="F1048" s="257"/>
      <c r="G1048" s="487"/>
    </row>
    <row r="1049" spans="1:7">
      <c r="A1049" s="340">
        <v>43515</v>
      </c>
      <c r="B1049" s="325" t="str">
        <f>Mays!$M$2</f>
        <v>Mudville</v>
      </c>
      <c r="C1049" s="487" t="s">
        <v>4100</v>
      </c>
      <c r="D1049" s="112" t="s">
        <v>3850</v>
      </c>
      <c r="E1049" s="341">
        <v>-200000</v>
      </c>
      <c r="F1049" s="257"/>
      <c r="G1049" s="487"/>
    </row>
    <row r="1050" spans="1:7">
      <c r="A1050" s="340">
        <v>43515</v>
      </c>
      <c r="B1050" s="325" t="str">
        <f>Mays!$M$2</f>
        <v>Mudville</v>
      </c>
      <c r="C1050" s="487" t="s">
        <v>4135</v>
      </c>
      <c r="D1050" s="112" t="s">
        <v>3850</v>
      </c>
      <c r="E1050" s="341">
        <v>-200000</v>
      </c>
      <c r="F1050" s="257"/>
      <c r="G1050" s="487"/>
    </row>
    <row r="1051" spans="1:7">
      <c r="A1051" s="340">
        <v>43515</v>
      </c>
      <c r="B1051" s="325" t="str">
        <f>Mays!$M$2</f>
        <v>Mudville</v>
      </c>
      <c r="C1051" s="487" t="s">
        <v>4143</v>
      </c>
      <c r="D1051" s="112" t="s">
        <v>3850</v>
      </c>
      <c r="E1051" s="341">
        <v>-200000</v>
      </c>
      <c r="F1051" s="257"/>
      <c r="G1051" s="487"/>
    </row>
    <row r="1052" spans="1:7">
      <c r="A1052" s="340">
        <v>43515</v>
      </c>
      <c r="B1052" s="325" t="str">
        <f>Mays!$M$2</f>
        <v>Mudville</v>
      </c>
      <c r="C1052" s="487" t="s">
        <v>4149</v>
      </c>
      <c r="D1052" s="112" t="s">
        <v>3850</v>
      </c>
      <c r="E1052" s="341">
        <v>-200000</v>
      </c>
      <c r="F1052" s="257"/>
      <c r="G1052" s="487"/>
    </row>
    <row r="1053" spans="1:7">
      <c r="A1053" s="340">
        <v>43515</v>
      </c>
      <c r="B1053" s="325" t="str">
        <f>Mays!$M$2</f>
        <v>Mudville</v>
      </c>
      <c r="C1053" s="487" t="s">
        <v>4159</v>
      </c>
      <c r="D1053" s="112" t="s">
        <v>3850</v>
      </c>
      <c r="E1053" s="341">
        <v>-100000</v>
      </c>
      <c r="F1053" s="257"/>
      <c r="G1053" s="487"/>
    </row>
    <row r="1054" spans="1:7">
      <c r="A1054" s="340">
        <v>43515</v>
      </c>
      <c r="B1054" s="325" t="str">
        <f>Mays!$M$2</f>
        <v>Mudville</v>
      </c>
      <c r="C1054" s="487" t="s">
        <v>4190</v>
      </c>
      <c r="D1054" s="112" t="s">
        <v>3850</v>
      </c>
      <c r="E1054" s="341">
        <v>-200000</v>
      </c>
      <c r="F1054" s="257"/>
      <c r="G1054" s="487"/>
    </row>
    <row r="1055" spans="1:7">
      <c r="A1055" s="340">
        <v>43515</v>
      </c>
      <c r="B1055" s="325" t="str">
        <f>Mays!$M$2</f>
        <v>Mudville</v>
      </c>
      <c r="C1055" s="487" t="s">
        <v>4193</v>
      </c>
      <c r="D1055" s="112" t="s">
        <v>3850</v>
      </c>
      <c r="E1055" s="341">
        <v>-200000</v>
      </c>
      <c r="F1055" s="257"/>
      <c r="G1055" s="487"/>
    </row>
    <row r="1056" spans="1:7">
      <c r="A1056" s="340">
        <v>43515</v>
      </c>
      <c r="B1056" s="325" t="str">
        <f>Mays!$M$2</f>
        <v>Mudville</v>
      </c>
      <c r="C1056" s="487" t="s">
        <v>4195</v>
      </c>
      <c r="D1056" s="112" t="s">
        <v>3850</v>
      </c>
      <c r="E1056" s="341">
        <v>-100000</v>
      </c>
      <c r="F1056" s="257"/>
      <c r="G1056" s="487"/>
    </row>
    <row r="1057" spans="1:7">
      <c r="A1057" s="340">
        <v>43515</v>
      </c>
      <c r="B1057" s="325" t="str">
        <f>Mays!$M$2</f>
        <v>Mudville</v>
      </c>
      <c r="C1057" s="487" t="s">
        <v>4196</v>
      </c>
      <c r="D1057" s="112" t="s">
        <v>3850</v>
      </c>
      <c r="E1057" s="341">
        <v>-100000</v>
      </c>
      <c r="F1057" s="257"/>
      <c r="G1057" s="487"/>
    </row>
    <row r="1058" spans="1:7">
      <c r="A1058" s="340">
        <v>43515</v>
      </c>
      <c r="B1058" s="325" t="str">
        <f>Ruth!$Y$2</f>
        <v xml:space="preserve">New Jersey </v>
      </c>
      <c r="C1058" s="487" t="s">
        <v>4079</v>
      </c>
      <c r="D1058" s="112" t="s">
        <v>3850</v>
      </c>
      <c r="E1058" s="341">
        <v>-200000</v>
      </c>
      <c r="F1058" s="257"/>
      <c r="G1058" s="487"/>
    </row>
    <row r="1059" spans="1:7">
      <c r="A1059" s="340">
        <v>43515</v>
      </c>
      <c r="B1059" s="325" t="str">
        <f>Ruth!$Y$2</f>
        <v xml:space="preserve">New Jersey </v>
      </c>
      <c r="C1059" s="487" t="s">
        <v>4093</v>
      </c>
      <c r="D1059" s="112" t="s">
        <v>3850</v>
      </c>
      <c r="E1059" s="341">
        <v>-200000</v>
      </c>
      <c r="F1059" s="257"/>
      <c r="G1059" s="487"/>
    </row>
    <row r="1060" spans="1:7">
      <c r="A1060" s="340">
        <v>43515</v>
      </c>
      <c r="B1060" s="325" t="str">
        <f>Ruth!$Y$2</f>
        <v xml:space="preserve">New Jersey </v>
      </c>
      <c r="C1060" s="487" t="s">
        <v>4108</v>
      </c>
      <c r="D1060" s="112" t="s">
        <v>3850</v>
      </c>
      <c r="E1060" s="341">
        <v>-200000</v>
      </c>
      <c r="F1060" s="257"/>
      <c r="G1060" s="487"/>
    </row>
    <row r="1061" spans="1:7">
      <c r="A1061" s="340">
        <v>43515</v>
      </c>
      <c r="B1061" s="325" t="str">
        <f>Ruth!$Y$2</f>
        <v xml:space="preserve">New Jersey </v>
      </c>
      <c r="C1061" s="487" t="s">
        <v>4114</v>
      </c>
      <c r="D1061" s="112" t="s">
        <v>3850</v>
      </c>
      <c r="E1061" s="341">
        <v>-200000</v>
      </c>
      <c r="F1061" s="257"/>
      <c r="G1061" s="487"/>
    </row>
    <row r="1062" spans="1:7">
      <c r="A1062" s="340">
        <v>43515</v>
      </c>
      <c r="B1062" s="325" t="str">
        <f>Ruth!$Y$2</f>
        <v xml:space="preserve">New Jersey </v>
      </c>
      <c r="C1062" s="487" t="s">
        <v>4123</v>
      </c>
      <c r="D1062" s="112" t="s">
        <v>3850</v>
      </c>
      <c r="E1062" s="341">
        <v>-200000</v>
      </c>
      <c r="F1062" s="257"/>
      <c r="G1062" s="487"/>
    </row>
    <row r="1063" spans="1:7">
      <c r="A1063" s="340">
        <v>43515</v>
      </c>
      <c r="B1063" s="325" t="str">
        <f>Ruth!$S$2</f>
        <v>New York</v>
      </c>
      <c r="C1063" s="487" t="s">
        <v>4142</v>
      </c>
      <c r="D1063" s="112" t="s">
        <v>3850</v>
      </c>
      <c r="E1063" s="341">
        <v>-100000</v>
      </c>
      <c r="F1063" s="257"/>
      <c r="G1063" s="487"/>
    </row>
    <row r="1064" spans="1:7">
      <c r="A1064" s="340">
        <v>43515</v>
      </c>
      <c r="B1064" s="325" t="str">
        <f>Ruth!$S$2</f>
        <v>New York</v>
      </c>
      <c r="C1064" s="487" t="s">
        <v>4156</v>
      </c>
      <c r="D1064" s="112" t="s">
        <v>3850</v>
      </c>
      <c r="E1064" s="341">
        <v>-200000</v>
      </c>
      <c r="F1064" s="257"/>
      <c r="G1064" s="487"/>
    </row>
    <row r="1065" spans="1:7">
      <c r="A1065" s="340">
        <v>43515</v>
      </c>
      <c r="B1065" s="325" t="str">
        <f>Ruth!$S$2</f>
        <v>New York</v>
      </c>
      <c r="C1065" s="487" t="s">
        <v>4166</v>
      </c>
      <c r="D1065" s="112" t="s">
        <v>3850</v>
      </c>
      <c r="E1065" s="341">
        <v>-100000</v>
      </c>
      <c r="F1065" s="257"/>
      <c r="G1065" s="487"/>
    </row>
    <row r="1066" spans="1:7">
      <c r="A1066" s="340">
        <v>43515</v>
      </c>
      <c r="B1066" s="325" t="str">
        <f>Mays!$G$2</f>
        <v>Palo Alto</v>
      </c>
      <c r="C1066" s="487" t="s">
        <v>4076</v>
      </c>
      <c r="D1066" s="112" t="s">
        <v>3850</v>
      </c>
      <c r="E1066" s="341">
        <v>-200000</v>
      </c>
      <c r="F1066" s="257"/>
      <c r="G1066" s="487"/>
    </row>
    <row r="1067" spans="1:7">
      <c r="A1067" s="340">
        <v>43515</v>
      </c>
      <c r="B1067" s="325" t="str">
        <f>Mays!$G$2</f>
        <v>Palo Alto</v>
      </c>
      <c r="C1067" s="487" t="s">
        <v>4090</v>
      </c>
      <c r="D1067" s="112" t="s">
        <v>3850</v>
      </c>
      <c r="E1067" s="341">
        <v>-200000</v>
      </c>
      <c r="F1067" s="257"/>
      <c r="G1067" s="487"/>
    </row>
    <row r="1068" spans="1:7">
      <c r="A1068" s="340">
        <v>43515</v>
      </c>
      <c r="B1068" s="325" t="str">
        <f>Mays!$G$2</f>
        <v>Palo Alto</v>
      </c>
      <c r="C1068" s="487" t="s">
        <v>4151</v>
      </c>
      <c r="D1068" s="112" t="s">
        <v>3850</v>
      </c>
      <c r="E1068" s="341">
        <v>-200000</v>
      </c>
      <c r="F1068" s="257"/>
      <c r="G1068" s="487"/>
    </row>
    <row r="1069" spans="1:7">
      <c r="A1069" s="340">
        <v>43515</v>
      </c>
      <c r="B1069" s="325" t="str">
        <f>Aaron!$AE$2</f>
        <v>Pismo Beach</v>
      </c>
      <c r="C1069" s="487" t="s">
        <v>4138</v>
      </c>
      <c r="D1069" s="112" t="s">
        <v>3850</v>
      </c>
      <c r="E1069" s="341">
        <v>-200000</v>
      </c>
      <c r="F1069" s="257"/>
      <c r="G1069" s="487"/>
    </row>
    <row r="1070" spans="1:7">
      <c r="A1070" s="340">
        <v>43515</v>
      </c>
      <c r="B1070" s="325" t="str">
        <f>Aaron!$AE$2</f>
        <v>Pismo Beach</v>
      </c>
      <c r="C1070" s="487" t="s">
        <v>4152</v>
      </c>
      <c r="D1070" s="112" t="s">
        <v>3850</v>
      </c>
      <c r="E1070" s="341">
        <v>-100000</v>
      </c>
      <c r="F1070" s="257"/>
      <c r="G1070" s="487"/>
    </row>
    <row r="1071" spans="1:7">
      <c r="A1071" s="340">
        <v>43515</v>
      </c>
      <c r="B1071" s="325" t="str">
        <f>Aaron!$AE$2</f>
        <v>Pismo Beach</v>
      </c>
      <c r="C1071" s="487" t="s">
        <v>4163</v>
      </c>
      <c r="D1071" s="112" t="s">
        <v>3850</v>
      </c>
      <c r="E1071" s="341">
        <v>-200000</v>
      </c>
      <c r="F1071" s="257"/>
      <c r="G1071" s="487"/>
    </row>
    <row r="1072" spans="1:7">
      <c r="A1072" s="340">
        <v>43515</v>
      </c>
      <c r="B1072" s="325" t="str">
        <f>Aaron!$AE$2</f>
        <v>Pismo Beach</v>
      </c>
      <c r="C1072" s="487" t="s">
        <v>4174</v>
      </c>
      <c r="D1072" s="112" t="s">
        <v>3850</v>
      </c>
      <c r="E1072" s="341">
        <v>-200000</v>
      </c>
      <c r="F1072" s="257"/>
      <c r="G1072" s="487"/>
    </row>
    <row r="1073" spans="1:7">
      <c r="A1073" s="340">
        <v>43515</v>
      </c>
      <c r="B1073" s="325" t="str">
        <f>Aaron!$AE$2</f>
        <v>Pismo Beach</v>
      </c>
      <c r="C1073" s="487" t="s">
        <v>4181</v>
      </c>
      <c r="D1073" s="112" t="s">
        <v>3850</v>
      </c>
      <c r="E1073" s="341">
        <v>-100000</v>
      </c>
      <c r="F1073" s="257"/>
      <c r="G1073" s="487"/>
    </row>
    <row r="1074" spans="1:7">
      <c r="A1074" s="340">
        <v>43515</v>
      </c>
      <c r="B1074" s="325" t="str">
        <f>Ruth!$A$2</f>
        <v>Plum Island</v>
      </c>
      <c r="C1074" s="487" t="s">
        <v>4124</v>
      </c>
      <c r="D1074" s="112" t="s">
        <v>3850</v>
      </c>
      <c r="E1074" s="341">
        <v>-200000</v>
      </c>
      <c r="F1074" s="257"/>
      <c r="G1074" s="487"/>
    </row>
    <row r="1075" spans="1:7">
      <c r="A1075" s="340">
        <v>43515</v>
      </c>
      <c r="B1075" s="325" t="str">
        <f>Ruth!$A$2</f>
        <v>Plum Island</v>
      </c>
      <c r="C1075" s="487" t="s">
        <v>4153</v>
      </c>
      <c r="D1075" s="112" t="s">
        <v>3850</v>
      </c>
      <c r="E1075" s="341">
        <v>-100000</v>
      </c>
      <c r="F1075" s="257"/>
      <c r="G1075" s="487"/>
    </row>
    <row r="1076" spans="1:7">
      <c r="A1076" s="340">
        <v>43515</v>
      </c>
      <c r="B1076" s="325" t="str">
        <f>Ruth!$A$2</f>
        <v>Plum Island</v>
      </c>
      <c r="C1076" s="487" t="s">
        <v>4164</v>
      </c>
      <c r="D1076" s="112" t="s">
        <v>3850</v>
      </c>
      <c r="E1076" s="341">
        <v>-200000</v>
      </c>
      <c r="F1076" s="257"/>
      <c r="G1076" s="487"/>
    </row>
    <row r="1077" spans="1:7">
      <c r="A1077" s="340">
        <v>43515</v>
      </c>
      <c r="B1077" s="325" t="str">
        <f>Mays!$S$2</f>
        <v>Thunder Bay</v>
      </c>
      <c r="C1077" s="487" t="s">
        <v>4074</v>
      </c>
      <c r="D1077" s="112" t="s">
        <v>3850</v>
      </c>
      <c r="E1077" s="341">
        <v>-200000</v>
      </c>
      <c r="F1077" s="257"/>
      <c r="G1077" s="487"/>
    </row>
    <row r="1078" spans="1:7">
      <c r="A1078" s="340">
        <v>43515</v>
      </c>
      <c r="B1078" s="325" t="str">
        <f>Mays!$S$2</f>
        <v>Thunder Bay</v>
      </c>
      <c r="C1078" s="487" t="s">
        <v>4103</v>
      </c>
      <c r="D1078" s="112" t="s">
        <v>3850</v>
      </c>
      <c r="E1078" s="341">
        <v>-200000</v>
      </c>
      <c r="F1078" s="257"/>
      <c r="G1078" s="487"/>
    </row>
    <row r="1079" spans="1:7">
      <c r="A1079" s="340">
        <v>43515</v>
      </c>
      <c r="B1079" s="325" t="str">
        <f>Mays!$S$2</f>
        <v>Thunder Bay</v>
      </c>
      <c r="C1079" s="487" t="s">
        <v>4118</v>
      </c>
      <c r="D1079" s="112" t="s">
        <v>3850</v>
      </c>
      <c r="E1079" s="341">
        <v>-200000</v>
      </c>
      <c r="F1079" s="257"/>
      <c r="G1079" s="487"/>
    </row>
    <row r="1080" spans="1:7">
      <c r="A1080" s="340">
        <v>43515</v>
      </c>
      <c r="B1080" s="325" t="str">
        <f>Mays!$S$2</f>
        <v>Thunder Bay</v>
      </c>
      <c r="C1080" s="487" t="s">
        <v>4134</v>
      </c>
      <c r="D1080" s="112" t="s">
        <v>3850</v>
      </c>
      <c r="E1080" s="341">
        <v>-200000</v>
      </c>
      <c r="F1080" s="257"/>
      <c r="G1080" s="487"/>
    </row>
    <row r="1081" spans="1:7">
      <c r="A1081" s="340">
        <v>43515</v>
      </c>
      <c r="B1081" s="325" t="str">
        <f>Mays!$S$2</f>
        <v>Thunder Bay</v>
      </c>
      <c r="C1081" s="487" t="s">
        <v>4148</v>
      </c>
      <c r="D1081" s="112" t="s">
        <v>3850</v>
      </c>
      <c r="E1081" s="341">
        <v>-200000</v>
      </c>
      <c r="F1081" s="257"/>
      <c r="G1081" s="487"/>
    </row>
    <row r="1082" spans="1:7">
      <c r="A1082" s="340">
        <v>43515</v>
      </c>
      <c r="B1082" s="325" t="str">
        <f>Mays!$S$2</f>
        <v>Thunder Bay</v>
      </c>
      <c r="C1082" s="487" t="s">
        <v>4171</v>
      </c>
      <c r="D1082" s="112" t="s">
        <v>3850</v>
      </c>
      <c r="E1082" s="341">
        <v>-200000</v>
      </c>
      <c r="F1082" s="257"/>
      <c r="G1082" s="487"/>
    </row>
    <row r="1083" spans="1:7">
      <c r="A1083" s="340">
        <v>43515</v>
      </c>
      <c r="B1083" s="325" t="str">
        <f>Mays!$S$2</f>
        <v>Thunder Bay</v>
      </c>
      <c r="C1083" s="487" t="s">
        <v>4179</v>
      </c>
      <c r="D1083" s="112" t="s">
        <v>3850</v>
      </c>
      <c r="E1083" s="341">
        <v>-200000</v>
      </c>
      <c r="F1083" s="257"/>
      <c r="G1083" s="487"/>
    </row>
    <row r="1084" spans="1:7">
      <c r="A1084" s="340">
        <v>43515</v>
      </c>
      <c r="B1084" s="325" t="str">
        <f>Mays!$S$2</f>
        <v>Thunder Bay</v>
      </c>
      <c r="C1084" s="487" t="s">
        <v>4185</v>
      </c>
      <c r="D1084" s="112" t="s">
        <v>3850</v>
      </c>
      <c r="E1084" s="341">
        <v>-200000</v>
      </c>
      <c r="F1084" s="257"/>
      <c r="G1084" s="487"/>
    </row>
    <row r="1085" spans="1:7">
      <c r="A1085" s="340">
        <v>43515</v>
      </c>
      <c r="B1085" s="325" t="str">
        <f>Mays!$S$2</f>
        <v>Thunder Bay</v>
      </c>
      <c r="C1085" s="487" t="s">
        <v>4194</v>
      </c>
      <c r="D1085" s="112" t="s">
        <v>3850</v>
      </c>
      <c r="E1085" s="341">
        <v>-200000</v>
      </c>
      <c r="F1085" s="257"/>
      <c r="G1085" s="487"/>
    </row>
    <row r="1086" spans="1:7">
      <c r="A1086" s="340">
        <v>43515</v>
      </c>
      <c r="B1086" s="325" t="str">
        <f>Mays!$S$2</f>
        <v>Thunder Bay</v>
      </c>
      <c r="C1086" s="487" t="s">
        <v>4197</v>
      </c>
      <c r="D1086" s="112" t="s">
        <v>3850</v>
      </c>
      <c r="E1086" s="341">
        <v>-100000</v>
      </c>
      <c r="F1086" s="257"/>
      <c r="G1086" s="487"/>
    </row>
    <row r="1087" spans="1:7">
      <c r="A1087" s="340">
        <v>43515</v>
      </c>
      <c r="B1087" s="325" t="str">
        <f>Mays!$S$2</f>
        <v>Thunder Bay</v>
      </c>
      <c r="C1087" s="487" t="s">
        <v>4198</v>
      </c>
      <c r="D1087" s="112" t="s">
        <v>3850</v>
      </c>
      <c r="E1087" s="341">
        <v>-200000</v>
      </c>
      <c r="F1087" s="257"/>
      <c r="G1087" s="487"/>
    </row>
    <row r="1088" spans="1:7">
      <c r="A1088" s="340">
        <v>43515</v>
      </c>
      <c r="B1088" s="325" t="str">
        <f>Mays!$S$2</f>
        <v>Thunder Bay</v>
      </c>
      <c r="C1088" s="487" t="s">
        <v>4199</v>
      </c>
      <c r="D1088" s="112" t="s">
        <v>3850</v>
      </c>
      <c r="E1088" s="341">
        <v>-100000</v>
      </c>
      <c r="F1088" s="257"/>
      <c r="G1088" s="487"/>
    </row>
    <row r="1089" spans="1:7">
      <c r="A1089" s="340">
        <v>43515</v>
      </c>
      <c r="B1089" s="325" t="str">
        <f>Mays!$S$2</f>
        <v>Thunder Bay</v>
      </c>
      <c r="C1089" s="487" t="s">
        <v>4200</v>
      </c>
      <c r="D1089" s="112" t="s">
        <v>3850</v>
      </c>
      <c r="E1089" s="341">
        <v>-100000</v>
      </c>
      <c r="F1089" s="257"/>
      <c r="G1089" s="487"/>
    </row>
    <row r="1090" spans="1:7">
      <c r="A1090" s="340">
        <v>43515</v>
      </c>
      <c r="B1090" s="325" t="str">
        <f>Mays!$S$2</f>
        <v>Thunder Bay</v>
      </c>
      <c r="C1090" s="487" t="s">
        <v>4201</v>
      </c>
      <c r="D1090" s="112" t="s">
        <v>3850</v>
      </c>
      <c r="E1090" s="341">
        <v>-100000</v>
      </c>
      <c r="F1090" s="257"/>
      <c r="G1090" s="487"/>
    </row>
    <row r="1091" spans="1:7">
      <c r="A1091" s="340">
        <v>43515</v>
      </c>
      <c r="B1091" s="325" t="str">
        <f>Mays!$S$2</f>
        <v>Thunder Bay</v>
      </c>
      <c r="C1091" s="487" t="s">
        <v>4202</v>
      </c>
      <c r="D1091" s="112" t="s">
        <v>3850</v>
      </c>
      <c r="E1091" s="341">
        <v>-100000</v>
      </c>
      <c r="F1091" s="257"/>
      <c r="G1091" s="487"/>
    </row>
    <row r="1092" spans="1:7">
      <c r="A1092" s="340">
        <v>43515</v>
      </c>
      <c r="B1092" s="325" t="str">
        <f>Mays!$S$2</f>
        <v>Thunder Bay</v>
      </c>
      <c r="C1092" s="487" t="s">
        <v>4203</v>
      </c>
      <c r="D1092" s="112" t="s">
        <v>3850</v>
      </c>
      <c r="E1092" s="341">
        <v>-100000</v>
      </c>
      <c r="F1092" s="257"/>
      <c r="G1092" s="487"/>
    </row>
    <row r="1093" spans="1:7">
      <c r="A1093" s="340">
        <v>43515</v>
      </c>
      <c r="B1093" s="325" t="str">
        <f>Aaron!$M$2</f>
        <v>Virginia</v>
      </c>
      <c r="C1093" s="487" t="s">
        <v>4083</v>
      </c>
      <c r="D1093" s="112" t="s">
        <v>3850</v>
      </c>
      <c r="E1093" s="341">
        <v>-200000</v>
      </c>
      <c r="F1093" s="257"/>
      <c r="G1093" s="487"/>
    </row>
    <row r="1094" spans="1:7">
      <c r="A1094" s="340">
        <v>43515</v>
      </c>
      <c r="B1094" s="325" t="str">
        <f>Aaron!$M$2</f>
        <v>Virginia</v>
      </c>
      <c r="C1094" s="487" t="s">
        <v>4112</v>
      </c>
      <c r="D1094" s="112" t="s">
        <v>3850</v>
      </c>
      <c r="E1094" s="341">
        <v>-100000</v>
      </c>
      <c r="F1094" s="257"/>
      <c r="G1094" s="487"/>
    </row>
    <row r="1095" spans="1:7">
      <c r="A1095" s="340">
        <v>43515</v>
      </c>
      <c r="B1095" s="325" t="str">
        <f>Aaron!$M$2</f>
        <v>Virginia</v>
      </c>
      <c r="C1095" s="487" t="s">
        <v>4127</v>
      </c>
      <c r="D1095" s="112" t="s">
        <v>3850</v>
      </c>
      <c r="E1095" s="341">
        <v>-200000</v>
      </c>
      <c r="F1095" s="257"/>
      <c r="G1095" s="487"/>
    </row>
    <row r="1096" spans="1:7">
      <c r="A1096" s="340">
        <v>43515</v>
      </c>
      <c r="B1096" s="325" t="str">
        <f>Aaron!$M$2</f>
        <v>Virginia</v>
      </c>
      <c r="C1096" s="487" t="s">
        <v>4158</v>
      </c>
      <c r="D1096" s="112" t="s">
        <v>3850</v>
      </c>
      <c r="E1096" s="341">
        <v>-200000</v>
      </c>
      <c r="F1096" s="257"/>
      <c r="G1096" s="487"/>
    </row>
    <row r="1097" spans="1:7">
      <c r="A1097" s="340">
        <v>43515</v>
      </c>
      <c r="B1097" s="325" t="str">
        <f>Aaron!$M$2</f>
        <v>Virginia</v>
      </c>
      <c r="C1097" s="487" t="s">
        <v>4167</v>
      </c>
      <c r="D1097" s="112" t="s">
        <v>3850</v>
      </c>
      <c r="E1097" s="341">
        <v>-100000</v>
      </c>
      <c r="F1097" s="257"/>
      <c r="G1097" s="487"/>
    </row>
    <row r="1098" spans="1:7">
      <c r="A1098" s="340">
        <v>43515</v>
      </c>
      <c r="B1098" s="325" t="str">
        <f>Aaron!$M$2</f>
        <v>Virginia</v>
      </c>
      <c r="C1098" s="487" t="s">
        <v>4176</v>
      </c>
      <c r="D1098" s="112" t="s">
        <v>3850</v>
      </c>
      <c r="E1098" s="341">
        <v>-100000</v>
      </c>
      <c r="F1098" s="257"/>
      <c r="G1098" s="487"/>
    </row>
    <row r="1099" spans="1:7">
      <c r="A1099" s="340">
        <v>43515</v>
      </c>
      <c r="B1099" s="325" t="str">
        <f>Aaron!$M$2</f>
        <v>Virginia</v>
      </c>
      <c r="C1099" s="487" t="s">
        <v>4183</v>
      </c>
      <c r="D1099" s="112" t="s">
        <v>3850</v>
      </c>
      <c r="E1099" s="341">
        <v>-200000</v>
      </c>
      <c r="F1099" s="257"/>
      <c r="G1099" s="487"/>
    </row>
    <row r="1100" spans="1:7">
      <c r="A1100" s="340">
        <v>43515</v>
      </c>
      <c r="B1100" s="325" t="str">
        <f>Aaron!$M$2</f>
        <v>Virginia</v>
      </c>
      <c r="C1100" s="487" t="s">
        <v>4189</v>
      </c>
      <c r="D1100" s="112" t="s">
        <v>3850</v>
      </c>
      <c r="E1100" s="341">
        <v>-200000</v>
      </c>
      <c r="F1100" s="257"/>
      <c r="G1100" s="487"/>
    </row>
    <row r="1101" spans="1:7">
      <c r="A1101" s="340">
        <v>43515</v>
      </c>
      <c r="B1101" s="325" t="str">
        <f>Cobb!$S$2</f>
        <v>Waikiki</v>
      </c>
      <c r="C1101" s="487" t="s">
        <v>4082</v>
      </c>
      <c r="D1101" s="112" t="s">
        <v>3850</v>
      </c>
      <c r="E1101" s="341">
        <v>-100000</v>
      </c>
      <c r="F1101" s="257"/>
      <c r="G1101" s="487"/>
    </row>
    <row r="1102" spans="1:7">
      <c r="A1102" s="340">
        <v>43515</v>
      </c>
      <c r="B1102" s="325" t="str">
        <f>Cobb!$S$2</f>
        <v>Waikiki</v>
      </c>
      <c r="C1102" s="487" t="s">
        <v>4111</v>
      </c>
      <c r="D1102" s="112" t="s">
        <v>3850</v>
      </c>
      <c r="E1102" s="341">
        <v>-200000</v>
      </c>
      <c r="F1102" s="257"/>
      <c r="G1102" s="487"/>
    </row>
    <row r="1103" spans="1:7">
      <c r="A1103" s="340">
        <v>43515</v>
      </c>
      <c r="B1103" s="325" t="str">
        <f>Cobb!$S$2</f>
        <v>Waikiki</v>
      </c>
      <c r="C1103" s="487" t="s">
        <v>4131</v>
      </c>
      <c r="D1103" s="112" t="s">
        <v>3850</v>
      </c>
      <c r="E1103" s="341">
        <v>-200000</v>
      </c>
      <c r="F1103" s="257"/>
      <c r="G1103" s="487"/>
    </row>
    <row r="1104" spans="1:7">
      <c r="A1104" s="340">
        <v>43515</v>
      </c>
      <c r="B1104" s="325" t="str">
        <f>Cobb!$S$2</f>
        <v>Waikiki</v>
      </c>
      <c r="C1104" s="487" t="s">
        <v>4147</v>
      </c>
      <c r="D1104" s="112" t="s">
        <v>3850</v>
      </c>
      <c r="E1104" s="341">
        <v>-200000</v>
      </c>
      <c r="F1104" s="257"/>
      <c r="G1104" s="487"/>
    </row>
    <row r="1105" spans="1:7">
      <c r="A1105" s="340">
        <v>43515</v>
      </c>
      <c r="B1105" s="325" t="str">
        <f>Cobb!$S$2</f>
        <v>Waikiki</v>
      </c>
      <c r="C1105" s="487" t="s">
        <v>4168</v>
      </c>
      <c r="D1105" s="112" t="s">
        <v>3850</v>
      </c>
      <c r="E1105" s="341">
        <v>-200000</v>
      </c>
      <c r="F1105" s="257"/>
      <c r="G1105" s="487"/>
    </row>
    <row r="1106" spans="1:7">
      <c r="A1106" s="340">
        <v>43515</v>
      </c>
      <c r="B1106" s="325" t="str">
        <f>Aaron!$S$2</f>
        <v>Washington</v>
      </c>
      <c r="C1106" s="487" t="s">
        <v>4078</v>
      </c>
      <c r="D1106" s="112" t="s">
        <v>3850</v>
      </c>
      <c r="E1106" s="341">
        <v>-200000</v>
      </c>
      <c r="F1106" s="257"/>
      <c r="G1106" s="487"/>
    </row>
    <row r="1107" spans="1:7">
      <c r="A1107" s="340">
        <v>43515</v>
      </c>
      <c r="B1107" s="325" t="str">
        <f>Aaron!$S$2</f>
        <v>Washington</v>
      </c>
      <c r="C1107" s="487" t="s">
        <v>4092</v>
      </c>
      <c r="D1107" s="112" t="s">
        <v>3850</v>
      </c>
      <c r="E1107" s="341">
        <v>-200000</v>
      </c>
      <c r="F1107" s="257"/>
      <c r="G1107" s="487"/>
    </row>
    <row r="1108" spans="1:7">
      <c r="A1108" s="340">
        <v>43515</v>
      </c>
      <c r="B1108" s="325" t="str">
        <f>Aaron!$S$2</f>
        <v>Washington</v>
      </c>
      <c r="C1108" s="487" t="s">
        <v>4107</v>
      </c>
      <c r="D1108" s="112" t="s">
        <v>3850</v>
      </c>
      <c r="E1108" s="341">
        <v>-200000</v>
      </c>
      <c r="F1108" s="257"/>
      <c r="G1108" s="487"/>
    </row>
    <row r="1109" spans="1:7">
      <c r="A1109" s="340">
        <v>43515</v>
      </c>
      <c r="B1109" s="325" t="str">
        <f>Aaron!$S$2</f>
        <v>Washington</v>
      </c>
      <c r="C1109" s="487" t="s">
        <v>4122</v>
      </c>
      <c r="D1109" s="112" t="s">
        <v>3850</v>
      </c>
      <c r="E1109" s="341">
        <v>-200000</v>
      </c>
      <c r="F1109" s="257"/>
      <c r="G1109" s="487"/>
    </row>
    <row r="1110" spans="1:7">
      <c r="A1110" s="340">
        <v>43515</v>
      </c>
      <c r="B1110" s="325" t="str">
        <f>Aaron!$S$2</f>
        <v>Washington</v>
      </c>
      <c r="C1110" s="487" t="s">
        <v>4137</v>
      </c>
      <c r="D1110" s="112" t="s">
        <v>3850</v>
      </c>
      <c r="E1110" s="341">
        <v>-200000</v>
      </c>
      <c r="F1110" s="257"/>
      <c r="G1110" s="487"/>
    </row>
    <row r="1111" spans="1:7">
      <c r="A1111" s="340">
        <v>43515</v>
      </c>
      <c r="B1111" s="325" t="str">
        <f>Aaron!$S$2</f>
        <v>Washington</v>
      </c>
      <c r="C1111" s="487" t="s">
        <v>4187</v>
      </c>
      <c r="D1111" s="112" t="s">
        <v>3850</v>
      </c>
      <c r="E1111" s="341">
        <v>-200000</v>
      </c>
      <c r="F1111" s="257"/>
      <c r="G1111" s="487"/>
    </row>
    <row r="1112" spans="1:7">
      <c r="A1112" s="340">
        <v>43515</v>
      </c>
      <c r="B1112" s="325" t="str">
        <f>Mays!$AE$2</f>
        <v>West Oakland</v>
      </c>
      <c r="C1112" s="487" t="s">
        <v>4094</v>
      </c>
      <c r="D1112" s="112" t="s">
        <v>3850</v>
      </c>
      <c r="E1112" s="341">
        <v>-200000</v>
      </c>
      <c r="F1112" s="257"/>
      <c r="G1112" s="487"/>
    </row>
    <row r="1113" spans="1:7">
      <c r="A1113" s="340">
        <v>43515</v>
      </c>
      <c r="B1113" s="325" t="str">
        <f>Mays!$AE$2</f>
        <v>West Oakland</v>
      </c>
      <c r="C1113" s="487" t="s">
        <v>4139</v>
      </c>
      <c r="D1113" s="112" t="s">
        <v>3850</v>
      </c>
      <c r="E1113" s="341">
        <v>-200000</v>
      </c>
      <c r="F1113" s="257"/>
      <c r="G1113" s="487"/>
    </row>
    <row r="1114" spans="1:7">
      <c r="A1114" s="340">
        <v>43515</v>
      </c>
      <c r="B1114" s="325" t="str">
        <f>Mays!$AE$2</f>
        <v>West Oakland</v>
      </c>
      <c r="C1114" s="487" t="s">
        <v>4155</v>
      </c>
      <c r="D1114" s="112" t="s">
        <v>3850</v>
      </c>
      <c r="E1114" s="341">
        <v>-100000</v>
      </c>
      <c r="F1114" s="257"/>
      <c r="G1114" s="487"/>
    </row>
    <row r="1115" spans="1:7">
      <c r="A1115" s="340">
        <v>43515</v>
      </c>
      <c r="B1115" s="325" t="str">
        <f>Mays!$AE$2</f>
        <v>West Oakland</v>
      </c>
      <c r="C1115" s="487" t="s">
        <v>4165</v>
      </c>
      <c r="D1115" s="112" t="s">
        <v>3850</v>
      </c>
      <c r="E1115" s="341">
        <v>-200000</v>
      </c>
      <c r="F1115" s="257"/>
      <c r="G1115" s="487"/>
    </row>
    <row r="1116" spans="1:7">
      <c r="A1116" s="482">
        <v>43515</v>
      </c>
      <c r="B1116" s="498" t="str">
        <f>Ruth!$AE$2</f>
        <v>Williamsburg</v>
      </c>
      <c r="C1116" s="487" t="s">
        <v>4119</v>
      </c>
      <c r="D1116" s="112" t="s">
        <v>3850</v>
      </c>
      <c r="E1116" s="341">
        <v>-200000</v>
      </c>
      <c r="F1116" s="257"/>
      <c r="G1116" s="487"/>
    </row>
    <row r="1117" spans="1:7">
      <c r="A1117" s="482">
        <v>43515</v>
      </c>
      <c r="B1117" s="498" t="str">
        <f>Ruth!$AE$2</f>
        <v>Williamsburg</v>
      </c>
      <c r="C1117" s="487" t="s">
        <v>4150</v>
      </c>
      <c r="D1117" s="112" t="s">
        <v>3850</v>
      </c>
      <c r="E1117" s="341">
        <v>-100000</v>
      </c>
      <c r="F1117" s="257"/>
      <c r="G1117" s="487"/>
    </row>
    <row r="1118" spans="1:7">
      <c r="A1118" s="482">
        <v>43515</v>
      </c>
      <c r="B1118" s="498" t="str">
        <f>Ruth!$AE$2</f>
        <v>Williamsburg</v>
      </c>
      <c r="C1118" s="487" t="s">
        <v>4180</v>
      </c>
      <c r="D1118" s="112" t="s">
        <v>3850</v>
      </c>
      <c r="E1118" s="341">
        <v>-100000</v>
      </c>
      <c r="F1118" s="257"/>
      <c r="G1118" s="487"/>
    </row>
    <row r="1119" spans="1:7">
      <c r="A1119" s="482">
        <v>43515</v>
      </c>
      <c r="B1119" s="498" t="str">
        <f>Ruth!$AE$2</f>
        <v>Williamsburg</v>
      </c>
      <c r="C1119" s="487" t="s">
        <v>4186</v>
      </c>
      <c r="D1119" s="112" t="s">
        <v>3850</v>
      </c>
      <c r="E1119" s="341">
        <v>-100000</v>
      </c>
      <c r="F1119" s="257"/>
      <c r="G1119" s="487"/>
    </row>
    <row r="1120" spans="1:7">
      <c r="A1120" s="482">
        <v>43515</v>
      </c>
      <c r="B1120" s="498" t="str">
        <f>Ruth!$AE$2</f>
        <v>Williamsburg</v>
      </c>
      <c r="C1120" s="487" t="s">
        <v>4191</v>
      </c>
      <c r="D1120" s="112" t="s">
        <v>3850</v>
      </c>
      <c r="E1120" s="341">
        <v>-100000</v>
      </c>
      <c r="F1120" s="257"/>
      <c r="G1120" s="487"/>
    </row>
    <row r="1121" spans="1:7">
      <c r="A1121" s="340"/>
      <c r="B1121" s="504"/>
      <c r="C1121" s="487"/>
      <c r="D1121" s="112"/>
      <c r="E1121" s="341"/>
      <c r="F1121" s="257"/>
      <c r="G1121" s="487"/>
    </row>
    <row r="1122" spans="1:7">
      <c r="A1122" s="340"/>
      <c r="B1122" s="487"/>
      <c r="C1122" s="487"/>
      <c r="D1122" s="112"/>
      <c r="E1122" s="341"/>
      <c r="F1122" s="257"/>
      <c r="G1122" s="487"/>
    </row>
    <row r="1123" spans="1:7">
      <c r="A1123" s="340"/>
      <c r="B1123" s="487"/>
      <c r="C1123" s="487"/>
      <c r="D1123" s="112"/>
      <c r="E1123" s="341"/>
      <c r="F1123" s="257"/>
      <c r="G1123" s="487"/>
    </row>
    <row r="1124" spans="1:7">
      <c r="A1124" s="340"/>
      <c r="B1124" s="487"/>
      <c r="C1124" s="487"/>
      <c r="D1124" s="112"/>
      <c r="E1124" s="341"/>
      <c r="F1124" s="257"/>
      <c r="G1124" s="487"/>
    </row>
    <row r="1125" spans="1:7">
      <c r="A1125" s="340"/>
      <c r="B1125" s="487"/>
      <c r="C1125" s="487"/>
      <c r="D1125" s="112"/>
      <c r="E1125" s="341"/>
      <c r="F1125" s="257"/>
      <c r="G1125" s="487"/>
    </row>
    <row r="1126" spans="1:7">
      <c r="A1126" s="340"/>
      <c r="B1126" s="487"/>
      <c r="C1126" s="487"/>
      <c r="D1126" s="112"/>
      <c r="E1126" s="341"/>
      <c r="F1126" s="257"/>
      <c r="G1126" s="487"/>
    </row>
    <row r="1127" spans="1:7">
      <c r="A1127" s="340"/>
      <c r="B1127" s="487"/>
      <c r="C1127" s="487"/>
      <c r="D1127" s="112"/>
      <c r="E1127" s="341"/>
      <c r="F1127" s="257"/>
      <c r="G1127" s="487"/>
    </row>
    <row r="1128" spans="1:7">
      <c r="A1128" s="340"/>
      <c r="B1128" s="487"/>
      <c r="C1128" s="487"/>
      <c r="D1128" s="112"/>
      <c r="E1128" s="341"/>
      <c r="F1128" s="257"/>
      <c r="G1128" s="487"/>
    </row>
    <row r="1129" spans="1:7">
      <c r="A1129" s="340"/>
      <c r="B1129" s="487"/>
      <c r="C1129" s="487"/>
      <c r="D1129" s="112"/>
      <c r="E1129" s="341"/>
      <c r="F1129" s="257"/>
      <c r="G1129" s="487"/>
    </row>
    <row r="1130" spans="1:7">
      <c r="A1130" s="340"/>
      <c r="B1130" s="487"/>
      <c r="C1130" s="487"/>
      <c r="D1130" s="112"/>
      <c r="E1130" s="341"/>
      <c r="F1130" s="257"/>
      <c r="G1130" s="487"/>
    </row>
    <row r="1131" spans="1:7">
      <c r="A1131" s="340"/>
      <c r="B1131" s="487"/>
      <c r="C1131" s="487"/>
      <c r="D1131" s="112"/>
      <c r="E1131" s="341"/>
      <c r="F1131" s="257"/>
      <c r="G1131" s="487"/>
    </row>
    <row r="1132" spans="1:7">
      <c r="A1132" s="340"/>
      <c r="B1132" s="487"/>
      <c r="C1132" s="487"/>
      <c r="D1132" s="112"/>
      <c r="E1132" s="341"/>
      <c r="F1132" s="257"/>
      <c r="G1132" s="487"/>
    </row>
    <row r="1133" spans="1:7">
      <c r="A1133" s="340"/>
      <c r="B1133" s="487"/>
      <c r="C1133" s="487"/>
      <c r="D1133" s="112"/>
      <c r="E1133" s="341"/>
      <c r="F1133" s="257"/>
      <c r="G1133" s="487"/>
    </row>
    <row r="1134" spans="1:7">
      <c r="A1134" s="340"/>
      <c r="B1134" s="487"/>
      <c r="C1134" s="487"/>
      <c r="D1134" s="112"/>
      <c r="E1134" s="341"/>
      <c r="F1134" s="257"/>
      <c r="G1134" s="487"/>
    </row>
    <row r="1135" spans="1:7">
      <c r="A1135" s="340"/>
      <c r="B1135" s="487"/>
      <c r="C1135" s="487"/>
      <c r="D1135" s="112"/>
      <c r="E1135" s="341"/>
      <c r="F1135" s="257"/>
      <c r="G1135" s="487"/>
    </row>
    <row r="1136" spans="1:7">
      <c r="A1136" s="340"/>
      <c r="B1136" s="487"/>
      <c r="C1136" s="487"/>
      <c r="D1136" s="112"/>
      <c r="E1136" s="341"/>
      <c r="F1136" s="257"/>
      <c r="G1136" s="487"/>
    </row>
    <row r="1137" spans="1:7">
      <c r="A1137" s="340"/>
      <c r="B1137" s="487"/>
      <c r="C1137" s="487"/>
      <c r="D1137" s="112"/>
      <c r="E1137" s="341"/>
      <c r="F1137" s="257"/>
      <c r="G1137" s="487"/>
    </row>
    <row r="1138" spans="1:7">
      <c r="A1138" s="340"/>
      <c r="B1138" s="487"/>
      <c r="C1138" s="487"/>
      <c r="D1138" s="112"/>
      <c r="E1138" s="341"/>
      <c r="F1138" s="257"/>
      <c r="G1138" s="487"/>
    </row>
    <row r="1139" spans="1:7">
      <c r="A1139" s="340"/>
      <c r="B1139" s="487"/>
      <c r="C1139" s="487"/>
      <c r="D1139" s="112"/>
      <c r="E1139" s="341"/>
      <c r="F1139" s="257"/>
      <c r="G1139" s="487"/>
    </row>
    <row r="1140" spans="1:7">
      <c r="A1140" s="340"/>
      <c r="B1140" s="487"/>
      <c r="C1140" s="487"/>
      <c r="D1140" s="112"/>
      <c r="E1140" s="341"/>
      <c r="F1140" s="257"/>
      <c r="G1140" s="487"/>
    </row>
    <row r="1141" spans="1:7">
      <c r="A1141" s="340"/>
      <c r="B1141" s="487"/>
      <c r="C1141" s="487"/>
      <c r="D1141" s="112"/>
      <c r="E1141" s="341"/>
      <c r="F1141" s="257"/>
      <c r="G1141" s="487"/>
    </row>
    <row r="1142" spans="1:7">
      <c r="A1142" s="340"/>
      <c r="B1142" s="487"/>
      <c r="C1142" s="487"/>
      <c r="D1142" s="112"/>
      <c r="E1142" s="341"/>
      <c r="F1142" s="257"/>
      <c r="G1142" s="487"/>
    </row>
    <row r="1143" spans="1:7">
      <c r="A1143" s="340"/>
      <c r="B1143" s="487"/>
      <c r="C1143" s="487"/>
      <c r="D1143" s="112"/>
      <c r="E1143" s="341"/>
      <c r="F1143" s="257"/>
      <c r="G1143" s="487"/>
    </row>
    <row r="1144" spans="1:7">
      <c r="A1144" s="340"/>
      <c r="B1144" s="487"/>
      <c r="C1144" s="487"/>
      <c r="D1144" s="112"/>
      <c r="E1144" s="341"/>
      <c r="F1144" s="257"/>
      <c r="G1144" s="487"/>
    </row>
    <row r="1145" spans="1:7">
      <c r="A1145" s="340"/>
      <c r="B1145" s="487"/>
      <c r="C1145" s="487"/>
      <c r="D1145" s="112"/>
      <c r="E1145" s="341"/>
      <c r="F1145" s="257"/>
      <c r="G1145" s="487"/>
    </row>
    <row r="1146" spans="1:7">
      <c r="A1146" s="340"/>
      <c r="B1146" s="487"/>
      <c r="C1146" s="487"/>
      <c r="D1146" s="112"/>
      <c r="E1146" s="341"/>
      <c r="F1146" s="257"/>
      <c r="G1146" s="487"/>
    </row>
    <row r="1147" spans="1:7">
      <c r="A1147" s="340"/>
      <c r="B1147" s="487"/>
      <c r="C1147" s="487"/>
      <c r="D1147" s="112"/>
      <c r="E1147" s="341"/>
      <c r="F1147" s="257"/>
      <c r="G1147" s="487"/>
    </row>
    <row r="1148" spans="1:7">
      <c r="A1148" s="340"/>
      <c r="B1148" s="487"/>
      <c r="C1148" s="487"/>
      <c r="D1148" s="112"/>
      <c r="E1148" s="341"/>
      <c r="F1148" s="257"/>
      <c r="G1148" s="487"/>
    </row>
    <row r="1149" spans="1:7">
      <c r="A1149" s="340"/>
      <c r="B1149" s="487"/>
      <c r="C1149" s="487"/>
      <c r="D1149" s="112"/>
      <c r="E1149" s="341"/>
      <c r="F1149" s="257"/>
      <c r="G1149" s="487"/>
    </row>
    <row r="1150" spans="1:7">
      <c r="A1150" s="340"/>
      <c r="B1150" s="487"/>
      <c r="C1150" s="487"/>
      <c r="D1150" s="112"/>
      <c r="E1150" s="341"/>
      <c r="F1150" s="257"/>
      <c r="G1150" s="487"/>
    </row>
    <row r="1151" spans="1:7">
      <c r="A1151" s="340"/>
      <c r="B1151" s="487"/>
      <c r="C1151" s="487"/>
      <c r="D1151" s="112"/>
      <c r="E1151" s="341"/>
      <c r="F1151" s="257"/>
      <c r="G1151" s="487"/>
    </row>
    <row r="1152" spans="1:7">
      <c r="A1152" s="340"/>
      <c r="B1152" s="487"/>
      <c r="C1152" s="487"/>
      <c r="D1152" s="112"/>
      <c r="E1152" s="341"/>
      <c r="F1152" s="257"/>
      <c r="G1152" s="487"/>
    </row>
    <row r="1153" spans="1:7">
      <c r="A1153" s="340"/>
      <c r="B1153" s="487"/>
      <c r="C1153" s="487"/>
      <c r="D1153" s="112"/>
      <c r="E1153" s="341"/>
      <c r="F1153" s="257"/>
      <c r="G1153" s="487"/>
    </row>
    <row r="1154" spans="1:7">
      <c r="A1154" s="340"/>
      <c r="B1154" s="487"/>
      <c r="C1154" s="487"/>
      <c r="D1154" s="112"/>
      <c r="E1154" s="341"/>
      <c r="F1154" s="257"/>
      <c r="G1154" s="487"/>
    </row>
    <row r="1155" spans="1:7">
      <c r="A1155" s="340"/>
      <c r="B1155" s="487"/>
      <c r="C1155" s="487"/>
      <c r="D1155" s="112"/>
      <c r="E1155" s="341"/>
      <c r="F1155" s="257"/>
      <c r="G1155" s="487"/>
    </row>
    <row r="1156" spans="1:7">
      <c r="A1156" s="340"/>
      <c r="B1156" s="487"/>
      <c r="C1156" s="487"/>
      <c r="D1156" s="112"/>
      <c r="E1156" s="341"/>
      <c r="F1156" s="257"/>
      <c r="G1156" s="487"/>
    </row>
    <row r="1157" spans="1:7">
      <c r="A1157" s="340"/>
      <c r="B1157" s="487"/>
      <c r="C1157" s="487"/>
      <c r="D1157" s="112"/>
      <c r="E1157" s="341"/>
      <c r="F1157" s="257"/>
      <c r="G1157" s="487"/>
    </row>
    <row r="1158" spans="1:7">
      <c r="A1158" s="340"/>
      <c r="B1158" s="487"/>
      <c r="C1158" s="487"/>
      <c r="D1158" s="112"/>
      <c r="E1158" s="341"/>
      <c r="F1158" s="257"/>
      <c r="G1158" s="487"/>
    </row>
    <row r="1159" spans="1:7">
      <c r="A1159" s="340"/>
      <c r="B1159" s="487"/>
      <c r="C1159" s="487"/>
      <c r="D1159" s="112"/>
      <c r="E1159" s="341"/>
      <c r="F1159" s="257"/>
      <c r="G1159" s="487"/>
    </row>
    <row r="1160" spans="1:7">
      <c r="A1160" s="340"/>
      <c r="B1160" s="487"/>
      <c r="C1160" s="487"/>
      <c r="D1160" s="112"/>
      <c r="E1160" s="341"/>
      <c r="F1160" s="257"/>
      <c r="G1160" s="487"/>
    </row>
    <row r="1161" spans="1:7">
      <c r="A1161" s="340"/>
      <c r="B1161" s="487"/>
      <c r="C1161" s="487"/>
      <c r="D1161" s="112"/>
      <c r="E1161" s="341"/>
      <c r="F1161" s="257"/>
      <c r="G1161" s="487"/>
    </row>
    <row r="1162" spans="1:7">
      <c r="A1162" s="340"/>
      <c r="B1162" s="487"/>
      <c r="C1162" s="487"/>
      <c r="D1162" s="112"/>
      <c r="E1162" s="341"/>
      <c r="F1162" s="257"/>
      <c r="G1162" s="487"/>
    </row>
    <row r="1163" spans="1:7">
      <c r="A1163" s="340"/>
      <c r="B1163" s="487"/>
      <c r="C1163" s="487"/>
      <c r="D1163" s="112"/>
      <c r="E1163" s="341"/>
      <c r="F1163" s="257"/>
      <c r="G1163" s="487"/>
    </row>
    <row r="1164" spans="1:7">
      <c r="A1164" s="340"/>
      <c r="B1164" s="487"/>
      <c r="C1164" s="487"/>
      <c r="D1164" s="112"/>
      <c r="E1164" s="341"/>
      <c r="F1164" s="257"/>
      <c r="G1164" s="487"/>
    </row>
    <row r="1165" spans="1:7">
      <c r="A1165" s="340"/>
      <c r="B1165" s="487"/>
      <c r="C1165" s="487"/>
      <c r="D1165" s="112"/>
      <c r="E1165" s="341"/>
      <c r="F1165" s="257"/>
      <c r="G1165" s="487"/>
    </row>
    <row r="1166" spans="1:7">
      <c r="A1166" s="340"/>
      <c r="B1166" s="487"/>
      <c r="C1166" s="487"/>
      <c r="D1166" s="112"/>
      <c r="E1166" s="341"/>
      <c r="F1166" s="257"/>
      <c r="G1166" s="487"/>
    </row>
    <row r="1167" spans="1:7">
      <c r="A1167" s="340"/>
      <c r="B1167" s="487"/>
      <c r="C1167" s="487"/>
      <c r="D1167" s="112"/>
      <c r="E1167" s="341"/>
      <c r="F1167" s="257"/>
      <c r="G1167" s="487"/>
    </row>
    <row r="1168" spans="1:7">
      <c r="A1168" s="340"/>
      <c r="B1168" s="487"/>
      <c r="C1168" s="487"/>
      <c r="D1168" s="112"/>
      <c r="E1168" s="341"/>
      <c r="F1168" s="257"/>
      <c r="G1168" s="487"/>
    </row>
    <row r="1169" spans="1:7">
      <c r="A1169" s="340"/>
      <c r="B1169" s="487"/>
      <c r="C1169" s="487"/>
      <c r="D1169" s="112"/>
      <c r="E1169" s="341"/>
      <c r="F1169" s="257"/>
      <c r="G1169" s="487"/>
    </row>
    <row r="1170" spans="1:7">
      <c r="A1170" s="340"/>
      <c r="B1170" s="487"/>
      <c r="C1170" s="487"/>
      <c r="D1170" s="112"/>
      <c r="E1170" s="341"/>
      <c r="F1170" s="257"/>
      <c r="G1170" s="487"/>
    </row>
    <row r="1171" spans="1:7">
      <c r="A1171" s="340"/>
      <c r="B1171" s="487"/>
      <c r="C1171" s="487"/>
      <c r="D1171" s="112"/>
      <c r="E1171" s="341"/>
      <c r="F1171" s="257"/>
      <c r="G1171" s="487"/>
    </row>
    <row r="1172" spans="1:7">
      <c r="A1172" s="340"/>
      <c r="B1172" s="487"/>
      <c r="C1172" s="487"/>
      <c r="D1172" s="112"/>
      <c r="E1172" s="341"/>
      <c r="F1172" s="257"/>
      <c r="G1172" s="487"/>
    </row>
    <row r="1173" spans="1:7">
      <c r="A1173" s="340"/>
      <c r="B1173" s="487"/>
      <c r="C1173" s="487"/>
      <c r="D1173" s="112"/>
      <c r="E1173" s="341"/>
      <c r="F1173" s="257"/>
      <c r="G1173" s="487"/>
    </row>
    <row r="1174" spans="1:7">
      <c r="A1174" s="340"/>
      <c r="B1174" s="487"/>
      <c r="C1174" s="487"/>
      <c r="D1174" s="112"/>
      <c r="E1174" s="341"/>
      <c r="F1174" s="257"/>
      <c r="G1174" s="487"/>
    </row>
    <row r="1175" spans="1:7">
      <c r="A1175" s="340"/>
      <c r="B1175" s="487"/>
      <c r="C1175" s="487"/>
      <c r="D1175" s="112"/>
      <c r="E1175" s="341"/>
      <c r="F1175" s="257"/>
      <c r="G1175" s="487"/>
    </row>
    <row r="1176" spans="1:7">
      <c r="A1176" s="340"/>
      <c r="B1176" s="487"/>
      <c r="C1176" s="487"/>
      <c r="D1176" s="112"/>
      <c r="E1176" s="341"/>
      <c r="F1176" s="257"/>
      <c r="G1176" s="487"/>
    </row>
    <row r="1177" spans="1:7">
      <c r="A1177" s="340"/>
      <c r="B1177" s="487"/>
      <c r="C1177" s="487"/>
      <c r="D1177" s="112"/>
      <c r="E1177" s="341"/>
      <c r="F1177" s="257"/>
      <c r="G1177" s="487"/>
    </row>
    <row r="1178" spans="1:7">
      <c r="A1178" s="340"/>
      <c r="B1178" s="487"/>
      <c r="C1178" s="487"/>
      <c r="D1178" s="112"/>
      <c r="E1178" s="341"/>
      <c r="F1178" s="257"/>
      <c r="G1178" s="487"/>
    </row>
    <row r="1179" spans="1:7">
      <c r="A1179" s="340"/>
      <c r="B1179" s="487"/>
      <c r="C1179" s="487"/>
      <c r="D1179" s="112"/>
      <c r="E1179" s="341"/>
      <c r="F1179" s="257"/>
      <c r="G1179" s="487"/>
    </row>
    <row r="1180" spans="1:7">
      <c r="A1180" s="340"/>
      <c r="B1180" s="487"/>
      <c r="C1180" s="487"/>
      <c r="D1180" s="112"/>
      <c r="E1180" s="341"/>
      <c r="F1180" s="257"/>
      <c r="G1180" s="487"/>
    </row>
    <row r="1181" spans="1:7">
      <c r="A1181" s="340"/>
      <c r="B1181" s="487"/>
      <c r="C1181" s="487"/>
      <c r="D1181" s="112"/>
      <c r="E1181" s="341"/>
      <c r="F1181" s="257"/>
      <c r="G1181" s="487"/>
    </row>
    <row r="1182" spans="1:7">
      <c r="A1182" s="340"/>
      <c r="B1182" s="487"/>
      <c r="C1182" s="487"/>
      <c r="D1182" s="112"/>
      <c r="E1182" s="341"/>
      <c r="F1182" s="257"/>
      <c r="G1182" s="487"/>
    </row>
    <row r="1183" spans="1:7">
      <c r="A1183" s="340"/>
      <c r="B1183" s="487"/>
      <c r="C1183" s="487"/>
      <c r="D1183" s="112"/>
      <c r="E1183" s="341"/>
      <c r="F1183" s="257"/>
      <c r="G1183" s="487"/>
    </row>
    <row r="1184" spans="1:7">
      <c r="A1184" s="340"/>
      <c r="B1184" s="487"/>
      <c r="C1184" s="487"/>
      <c r="D1184" s="112"/>
      <c r="E1184" s="341"/>
      <c r="F1184" s="257"/>
      <c r="G1184" s="487"/>
    </row>
    <row r="1185" spans="1:7">
      <c r="A1185" s="340"/>
      <c r="B1185" s="487"/>
      <c r="C1185" s="487"/>
      <c r="D1185" s="112"/>
      <c r="E1185" s="341"/>
      <c r="F1185" s="257"/>
      <c r="G1185" s="487"/>
    </row>
    <row r="1186" spans="1:7">
      <c r="A1186" s="340"/>
      <c r="B1186" s="487"/>
      <c r="C1186" s="487"/>
      <c r="D1186" s="112"/>
      <c r="E1186" s="341"/>
      <c r="F1186" s="257"/>
      <c r="G1186" s="487"/>
    </row>
    <row r="1187" spans="1:7">
      <c r="A1187" s="340"/>
      <c r="B1187" s="487"/>
      <c r="C1187" s="487"/>
      <c r="D1187" s="112"/>
      <c r="E1187" s="341"/>
      <c r="F1187" s="257"/>
      <c r="G1187" s="487"/>
    </row>
    <row r="1188" spans="1:7">
      <c r="A1188" s="340"/>
      <c r="B1188" s="487"/>
      <c r="C1188" s="487"/>
      <c r="D1188" s="112"/>
      <c r="E1188" s="341"/>
      <c r="F1188" s="257"/>
      <c r="G1188" s="487"/>
    </row>
    <row r="1189" spans="1:7">
      <c r="A1189" s="340"/>
      <c r="B1189" s="487"/>
      <c r="C1189" s="487"/>
      <c r="D1189" s="112"/>
      <c r="E1189" s="341"/>
      <c r="F1189" s="257"/>
      <c r="G1189" s="487"/>
    </row>
    <row r="1190" spans="1:7">
      <c r="A1190" s="340"/>
      <c r="B1190" s="487"/>
      <c r="C1190" s="487"/>
      <c r="D1190" s="112"/>
      <c r="E1190" s="341"/>
      <c r="F1190" s="257"/>
      <c r="G1190" s="487"/>
    </row>
    <row r="1191" spans="1:7">
      <c r="A1191" s="340"/>
      <c r="B1191" s="487"/>
      <c r="C1191" s="487"/>
      <c r="D1191" s="112"/>
      <c r="E1191" s="341"/>
      <c r="F1191" s="257"/>
      <c r="G1191" s="487"/>
    </row>
    <row r="1192" spans="1:7">
      <c r="A1192" s="340"/>
      <c r="B1192" s="487"/>
      <c r="C1192" s="487"/>
      <c r="D1192" s="112"/>
      <c r="E1192" s="341"/>
      <c r="F1192" s="257"/>
      <c r="G1192" s="487"/>
    </row>
    <row r="1193" spans="1:7">
      <c r="A1193" s="340"/>
      <c r="B1193" s="487"/>
      <c r="C1193" s="487"/>
      <c r="D1193" s="112"/>
      <c r="E1193" s="341"/>
      <c r="F1193" s="257"/>
      <c r="G1193" s="487"/>
    </row>
    <row r="1194" spans="1:7">
      <c r="A1194" s="340"/>
      <c r="B1194" s="487"/>
      <c r="C1194" s="487"/>
      <c r="D1194" s="112"/>
      <c r="E1194" s="341"/>
      <c r="F1194" s="257"/>
      <c r="G1194" s="487"/>
    </row>
    <row r="1195" spans="1:7">
      <c r="A1195" s="340"/>
      <c r="B1195" s="487"/>
      <c r="C1195" s="487"/>
      <c r="D1195" s="112"/>
      <c r="E1195" s="341"/>
      <c r="F1195" s="257"/>
      <c r="G1195" s="487"/>
    </row>
    <row r="1196" spans="1:7">
      <c r="A1196" s="340"/>
      <c r="B1196" s="487"/>
      <c r="C1196" s="487"/>
      <c r="D1196" s="112"/>
      <c r="E1196" s="341"/>
      <c r="F1196" s="257"/>
      <c r="G1196" s="487"/>
    </row>
    <row r="1197" spans="1:7">
      <c r="A1197" s="340"/>
      <c r="B1197" s="487"/>
      <c r="C1197" s="487"/>
      <c r="D1197" s="112"/>
      <c r="E1197" s="341"/>
      <c r="F1197" s="257"/>
      <c r="G1197" s="487"/>
    </row>
    <row r="1198" spans="1:7">
      <c r="A1198" s="340"/>
      <c r="B1198" s="487"/>
      <c r="C1198" s="487"/>
      <c r="D1198" s="112"/>
      <c r="E1198" s="341"/>
      <c r="F1198" s="257"/>
      <c r="G1198" s="487"/>
    </row>
    <row r="1199" spans="1:7">
      <c r="A1199" s="340"/>
      <c r="B1199" s="487"/>
      <c r="C1199" s="487"/>
      <c r="D1199" s="112"/>
      <c r="E1199" s="341"/>
      <c r="F1199" s="257"/>
      <c r="G1199" s="487"/>
    </row>
    <row r="1200" spans="1:7">
      <c r="A1200" s="340"/>
      <c r="B1200" s="487"/>
      <c r="C1200" s="487"/>
      <c r="D1200" s="112"/>
      <c r="E1200" s="341"/>
      <c r="F1200" s="257"/>
      <c r="G1200" s="487"/>
    </row>
    <row r="1201" spans="1:7">
      <c r="A1201" s="340"/>
      <c r="B1201" s="487"/>
      <c r="C1201" s="487"/>
      <c r="D1201" s="112"/>
      <c r="E1201" s="341"/>
      <c r="F1201" s="257"/>
      <c r="G1201" s="487"/>
    </row>
    <row r="1202" spans="1:7">
      <c r="A1202" s="340"/>
      <c r="B1202" s="487"/>
      <c r="C1202" s="487"/>
      <c r="D1202" s="112"/>
      <c r="E1202" s="341"/>
      <c r="F1202" s="257"/>
      <c r="G1202" s="487"/>
    </row>
    <row r="1203" spans="1:7">
      <c r="A1203" s="340"/>
      <c r="B1203" s="487"/>
      <c r="C1203" s="487"/>
      <c r="D1203" s="112"/>
      <c r="E1203" s="341"/>
      <c r="F1203" s="257"/>
      <c r="G1203" s="487"/>
    </row>
    <row r="1204" spans="1:7">
      <c r="A1204" s="340"/>
      <c r="B1204" s="487"/>
      <c r="C1204" s="487"/>
      <c r="D1204" s="112"/>
      <c r="E1204" s="341"/>
      <c r="F1204" s="257"/>
      <c r="G1204" s="487"/>
    </row>
    <row r="1205" spans="1:7">
      <c r="A1205" s="340"/>
      <c r="B1205" s="487"/>
      <c r="C1205" s="487"/>
      <c r="D1205" s="112"/>
      <c r="E1205" s="341"/>
      <c r="F1205" s="257"/>
      <c r="G1205" s="487"/>
    </row>
    <row r="1206" spans="1:7">
      <c r="A1206" s="340"/>
      <c r="B1206" s="487"/>
      <c r="C1206" s="487"/>
      <c r="D1206" s="112"/>
      <c r="E1206" s="341"/>
      <c r="F1206" s="257"/>
      <c r="G1206" s="487"/>
    </row>
    <row r="1207" spans="1:7">
      <c r="A1207" s="340"/>
      <c r="B1207" s="487"/>
      <c r="C1207" s="487"/>
      <c r="D1207" s="112"/>
      <c r="E1207" s="341"/>
      <c r="F1207" s="257"/>
      <c r="G1207" s="487"/>
    </row>
    <row r="1208" spans="1:7">
      <c r="A1208" s="340"/>
      <c r="B1208" s="487"/>
      <c r="C1208" s="487"/>
      <c r="D1208" s="112"/>
      <c r="E1208" s="341"/>
      <c r="F1208" s="257"/>
      <c r="G1208" s="487"/>
    </row>
    <row r="1209" spans="1:7">
      <c r="A1209" s="340"/>
      <c r="B1209" s="487"/>
      <c r="C1209" s="487"/>
      <c r="D1209" s="112"/>
      <c r="E1209" s="341"/>
      <c r="F1209" s="257"/>
      <c r="G1209" s="487"/>
    </row>
    <row r="1210" spans="1:7">
      <c r="A1210" s="340"/>
      <c r="B1210" s="487"/>
      <c r="C1210" s="487"/>
      <c r="D1210" s="112"/>
      <c r="E1210" s="341"/>
      <c r="F1210" s="257"/>
      <c r="G1210" s="487"/>
    </row>
    <row r="1211" spans="1:7">
      <c r="A1211" s="340"/>
      <c r="B1211" s="487"/>
      <c r="C1211" s="487"/>
      <c r="D1211" s="112"/>
      <c r="E1211" s="341"/>
      <c r="F1211" s="257"/>
      <c r="G1211" s="487"/>
    </row>
    <row r="1212" spans="1:7">
      <c r="A1212" s="340"/>
      <c r="B1212" s="487"/>
      <c r="C1212" s="487"/>
      <c r="D1212" s="112"/>
      <c r="E1212" s="341"/>
      <c r="F1212" s="257"/>
      <c r="G1212" s="487"/>
    </row>
    <row r="1213" spans="1:7">
      <c r="A1213" s="340"/>
      <c r="B1213" s="487"/>
      <c r="C1213" s="487"/>
      <c r="D1213" s="112"/>
      <c r="E1213" s="341"/>
      <c r="F1213" s="257"/>
      <c r="G1213" s="487"/>
    </row>
    <row r="1214" spans="1:7">
      <c r="A1214" s="340"/>
      <c r="B1214" s="487"/>
      <c r="C1214" s="487"/>
      <c r="D1214" s="112"/>
      <c r="E1214" s="341"/>
      <c r="F1214" s="257"/>
      <c r="G1214" s="487"/>
    </row>
    <row r="1215" spans="1:7">
      <c r="A1215" s="340"/>
      <c r="B1215" s="487"/>
      <c r="C1215" s="487"/>
      <c r="D1215" s="112"/>
      <c r="E1215" s="341"/>
      <c r="F1215" s="257"/>
      <c r="G1215" s="487"/>
    </row>
    <row r="1216" spans="1:7">
      <c r="A1216" s="340"/>
      <c r="B1216" s="487"/>
      <c r="C1216" s="487"/>
      <c r="D1216" s="112"/>
      <c r="E1216" s="341"/>
      <c r="F1216" s="257"/>
      <c r="G1216" s="487"/>
    </row>
    <row r="1217" spans="1:7">
      <c r="A1217" s="340"/>
      <c r="B1217" s="487"/>
      <c r="C1217" s="487"/>
      <c r="D1217" s="112"/>
      <c r="E1217" s="341"/>
      <c r="F1217" s="257"/>
      <c r="G1217" s="487"/>
    </row>
    <row r="1218" spans="1:7">
      <c r="A1218" s="340"/>
      <c r="B1218" s="487"/>
      <c r="C1218" s="487"/>
      <c r="D1218" s="112"/>
      <c r="E1218" s="341"/>
      <c r="F1218" s="257"/>
      <c r="G1218" s="487"/>
    </row>
    <row r="1219" spans="1:7">
      <c r="A1219" s="340"/>
      <c r="B1219" s="487"/>
      <c r="C1219" s="487"/>
      <c r="D1219" s="112"/>
      <c r="E1219" s="341"/>
      <c r="F1219" s="257"/>
      <c r="G1219" s="487"/>
    </row>
    <row r="1220" spans="1:7">
      <c r="A1220" s="340"/>
      <c r="B1220" s="487"/>
      <c r="C1220" s="487"/>
      <c r="D1220" s="112"/>
      <c r="E1220" s="341"/>
      <c r="F1220" s="257"/>
      <c r="G1220" s="487"/>
    </row>
    <row r="1221" spans="1:7">
      <c r="A1221" s="340"/>
      <c r="B1221" s="487"/>
      <c r="C1221" s="487"/>
      <c r="D1221" s="112"/>
      <c r="E1221" s="341"/>
      <c r="F1221" s="257"/>
      <c r="G1221" s="487"/>
    </row>
    <row r="1222" spans="1:7">
      <c r="A1222" s="340"/>
      <c r="B1222" s="487"/>
      <c r="C1222" s="487"/>
      <c r="D1222" s="112"/>
      <c r="E1222" s="341"/>
      <c r="F1222" s="257"/>
      <c r="G1222" s="487"/>
    </row>
    <row r="1223" spans="1:7">
      <c r="A1223" s="340"/>
      <c r="B1223" s="487"/>
      <c r="C1223" s="487"/>
      <c r="D1223" s="112"/>
      <c r="E1223" s="341"/>
      <c r="F1223" s="257"/>
      <c r="G1223" s="487"/>
    </row>
    <row r="1224" spans="1:7">
      <c r="A1224" s="340"/>
      <c r="B1224" s="487"/>
      <c r="C1224" s="487"/>
      <c r="D1224" s="112"/>
      <c r="E1224" s="341"/>
      <c r="F1224" s="257"/>
      <c r="G1224" s="487"/>
    </row>
    <row r="1225" spans="1:7">
      <c r="A1225" s="340"/>
      <c r="B1225" s="487"/>
      <c r="C1225" s="487"/>
      <c r="D1225" s="112"/>
      <c r="E1225" s="341"/>
      <c r="F1225" s="257"/>
      <c r="G1225" s="487"/>
    </row>
    <row r="1226" spans="1:7">
      <c r="A1226" s="340"/>
      <c r="B1226" s="487"/>
      <c r="C1226" s="487"/>
      <c r="D1226" s="112"/>
      <c r="E1226" s="341"/>
      <c r="F1226" s="257"/>
      <c r="G1226" s="487"/>
    </row>
    <row r="1227" spans="1:7">
      <c r="A1227" s="340"/>
      <c r="B1227" s="487"/>
      <c r="C1227" s="487"/>
      <c r="D1227" s="112"/>
      <c r="E1227" s="341"/>
      <c r="F1227" s="257"/>
      <c r="G1227" s="487"/>
    </row>
    <row r="1228" spans="1:7">
      <c r="A1228" s="340"/>
      <c r="B1228" s="487"/>
      <c r="C1228" s="487"/>
      <c r="D1228" s="112"/>
      <c r="E1228" s="341"/>
      <c r="F1228" s="257"/>
      <c r="G1228" s="487"/>
    </row>
    <row r="1229" spans="1:7">
      <c r="A1229" s="340"/>
      <c r="B1229" s="487"/>
      <c r="C1229" s="487"/>
      <c r="D1229" s="112"/>
      <c r="E1229" s="341"/>
      <c r="F1229" s="257"/>
      <c r="G1229" s="487"/>
    </row>
    <row r="1230" spans="1:7">
      <c r="A1230" s="340"/>
      <c r="B1230" s="487"/>
      <c r="C1230" s="487"/>
      <c r="D1230" s="112"/>
      <c r="E1230" s="341"/>
      <c r="F1230" s="257"/>
      <c r="G1230" s="487"/>
    </row>
    <row r="1231" spans="1:7">
      <c r="A1231" s="340"/>
      <c r="B1231" s="487"/>
      <c r="C1231" s="487"/>
      <c r="D1231" s="112"/>
      <c r="E1231" s="341"/>
      <c r="F1231" s="257"/>
      <c r="G1231" s="487"/>
    </row>
    <row r="1232" spans="1:7">
      <c r="A1232" s="340"/>
      <c r="B1232" s="487"/>
      <c r="C1232" s="487"/>
      <c r="D1232" s="112"/>
      <c r="E1232" s="341"/>
      <c r="F1232" s="257"/>
      <c r="G1232" s="487"/>
    </row>
    <row r="1233" spans="1:7">
      <c r="A1233" s="340"/>
      <c r="B1233" s="487"/>
      <c r="C1233" s="487"/>
      <c r="D1233" s="112"/>
      <c r="E1233" s="341"/>
      <c r="F1233" s="257"/>
      <c r="G1233" s="487"/>
    </row>
    <row r="1234" spans="1:7">
      <c r="A1234" s="340"/>
      <c r="B1234" s="487"/>
      <c r="C1234" s="487"/>
      <c r="D1234" s="112"/>
      <c r="E1234" s="341"/>
      <c r="F1234" s="257"/>
      <c r="G1234" s="487"/>
    </row>
    <row r="1235" spans="1:7">
      <c r="A1235" s="340"/>
      <c r="B1235" s="487"/>
      <c r="C1235" s="487"/>
      <c r="D1235" s="112"/>
      <c r="E1235" s="341"/>
      <c r="F1235" s="257"/>
      <c r="G1235" s="487"/>
    </row>
    <row r="1236" spans="1:7">
      <c r="A1236" s="340"/>
      <c r="B1236" s="487"/>
      <c r="C1236" s="487"/>
      <c r="D1236" s="112"/>
      <c r="E1236" s="341"/>
      <c r="F1236" s="257"/>
      <c r="G1236" s="487"/>
    </row>
    <row r="1237" spans="1:7">
      <c r="A1237" s="340"/>
      <c r="B1237" s="487"/>
      <c r="C1237" s="487"/>
      <c r="D1237" s="112"/>
      <c r="E1237" s="341"/>
      <c r="F1237" s="257"/>
      <c r="G1237" s="487"/>
    </row>
    <row r="1238" spans="1:7">
      <c r="A1238" s="340"/>
      <c r="B1238" s="487"/>
      <c r="C1238" s="487"/>
      <c r="D1238" s="112"/>
      <c r="E1238" s="341"/>
      <c r="F1238" s="257"/>
      <c r="G1238" s="487"/>
    </row>
    <row r="1239" spans="1:7">
      <c r="A1239" s="340"/>
      <c r="B1239" s="487"/>
      <c r="C1239" s="487"/>
      <c r="D1239" s="112"/>
      <c r="E1239" s="341"/>
      <c r="F1239" s="257"/>
      <c r="G1239" s="487"/>
    </row>
    <row r="1240" spans="1:7">
      <c r="A1240" s="340"/>
      <c r="B1240" s="487"/>
      <c r="C1240" s="487"/>
      <c r="D1240" s="112"/>
      <c r="E1240" s="341"/>
      <c r="F1240" s="257"/>
      <c r="G1240" s="487"/>
    </row>
    <row r="1241" spans="1:7">
      <c r="A1241" s="340"/>
      <c r="B1241" s="487"/>
      <c r="C1241" s="487"/>
      <c r="D1241" s="112"/>
      <c r="E1241" s="341"/>
      <c r="F1241" s="257"/>
      <c r="G1241" s="487"/>
    </row>
    <row r="1242" spans="1:7">
      <c r="A1242" s="340"/>
      <c r="B1242" s="487"/>
      <c r="C1242" s="487"/>
      <c r="D1242" s="112"/>
      <c r="E1242" s="341"/>
      <c r="F1242" s="257"/>
      <c r="G1242" s="487"/>
    </row>
    <row r="1243" spans="1:7">
      <c r="A1243" s="340"/>
      <c r="B1243" s="487"/>
      <c r="C1243" s="487"/>
      <c r="D1243" s="112"/>
      <c r="E1243" s="341"/>
      <c r="F1243" s="257"/>
      <c r="G1243" s="487"/>
    </row>
    <row r="1244" spans="1:7">
      <c r="A1244" s="340"/>
      <c r="B1244" s="487"/>
      <c r="C1244" s="487"/>
      <c r="D1244" s="112"/>
      <c r="E1244" s="341"/>
      <c r="F1244" s="257"/>
      <c r="G1244" s="487"/>
    </row>
    <row r="1245" spans="1:7">
      <c r="A1245" s="340"/>
      <c r="B1245" s="487"/>
      <c r="C1245" s="487"/>
      <c r="D1245" s="112"/>
      <c r="E1245" s="341"/>
      <c r="F1245" s="257"/>
      <c r="G1245" s="487"/>
    </row>
    <row r="1246" spans="1:7">
      <c r="A1246" s="340"/>
      <c r="B1246" s="487"/>
      <c r="C1246" s="487"/>
      <c r="D1246" s="112"/>
      <c r="E1246" s="341"/>
      <c r="F1246" s="257"/>
      <c r="G1246" s="487"/>
    </row>
    <row r="1247" spans="1:7">
      <c r="A1247" s="340"/>
      <c r="B1247" s="487"/>
      <c r="C1247" s="487"/>
      <c r="D1247" s="112"/>
      <c r="E1247" s="341"/>
      <c r="F1247" s="257"/>
      <c r="G1247" s="487"/>
    </row>
    <row r="1248" spans="1:7">
      <c r="A1248" s="340"/>
      <c r="B1248" s="487"/>
      <c r="C1248" s="487"/>
      <c r="D1248" s="112"/>
      <c r="E1248" s="341"/>
      <c r="F1248" s="257"/>
      <c r="G1248" s="487"/>
    </row>
    <row r="1249" spans="1:7">
      <c r="A1249" s="340"/>
      <c r="B1249" s="487"/>
      <c r="C1249" s="487"/>
      <c r="D1249" s="112"/>
      <c r="E1249" s="341"/>
      <c r="F1249" s="257"/>
      <c r="G1249" s="487"/>
    </row>
    <row r="1250" spans="1:7">
      <c r="A1250" s="340"/>
      <c r="B1250" s="487"/>
      <c r="C1250" s="487"/>
      <c r="D1250" s="112"/>
      <c r="E1250" s="341"/>
      <c r="F1250" s="257"/>
      <c r="G1250" s="487"/>
    </row>
    <row r="1251" spans="1:7">
      <c r="A1251" s="340"/>
      <c r="B1251" s="487"/>
      <c r="C1251" s="487"/>
      <c r="D1251" s="112"/>
      <c r="E1251" s="341"/>
      <c r="F1251" s="257"/>
      <c r="G1251" s="487"/>
    </row>
    <row r="1252" spans="1:7">
      <c r="A1252" s="340"/>
      <c r="B1252" s="487"/>
      <c r="C1252" s="487"/>
      <c r="D1252" s="112"/>
      <c r="E1252" s="341"/>
      <c r="F1252" s="257"/>
      <c r="G1252" s="487"/>
    </row>
    <row r="1253" spans="1:7">
      <c r="A1253" s="340"/>
      <c r="B1253" s="487"/>
      <c r="C1253" s="487"/>
      <c r="D1253" s="112"/>
      <c r="E1253" s="341"/>
      <c r="F1253" s="257"/>
      <c r="G1253" s="487"/>
    </row>
    <row r="1254" spans="1:7">
      <c r="A1254" s="340"/>
      <c r="B1254" s="487"/>
      <c r="C1254" s="487"/>
      <c r="D1254" s="112"/>
      <c r="E1254" s="341"/>
      <c r="F1254" s="257"/>
      <c r="G1254" s="487"/>
    </row>
    <row r="1255" spans="1:7">
      <c r="A1255" s="340"/>
      <c r="B1255" s="487"/>
      <c r="C1255" s="487"/>
      <c r="D1255" s="112"/>
      <c r="E1255" s="341"/>
      <c r="F1255" s="257"/>
      <c r="G1255" s="487"/>
    </row>
    <row r="1256" spans="1:7">
      <c r="A1256" s="340"/>
      <c r="B1256" s="487"/>
      <c r="C1256" s="487"/>
      <c r="D1256" s="112"/>
      <c r="E1256" s="341"/>
      <c r="F1256" s="257"/>
      <c r="G1256" s="487"/>
    </row>
    <row r="1257" spans="1:7">
      <c r="A1257" s="340"/>
      <c r="B1257" s="487"/>
      <c r="C1257" s="487"/>
      <c r="D1257" s="112"/>
      <c r="E1257" s="341"/>
      <c r="F1257" s="257"/>
      <c r="G1257" s="487"/>
    </row>
    <row r="1258" spans="1:7">
      <c r="A1258" s="340"/>
      <c r="B1258" s="487"/>
      <c r="C1258" s="487"/>
      <c r="D1258" s="112"/>
      <c r="E1258" s="341"/>
      <c r="F1258" s="257"/>
      <c r="G1258" s="487"/>
    </row>
    <row r="1259" spans="1:7">
      <c r="A1259" s="340"/>
      <c r="B1259" s="487"/>
      <c r="C1259" s="487"/>
      <c r="D1259" s="112"/>
      <c r="E1259" s="341"/>
      <c r="F1259" s="257"/>
      <c r="G1259" s="487"/>
    </row>
    <row r="1260" spans="1:7">
      <c r="A1260" s="340"/>
      <c r="B1260" s="487"/>
      <c r="C1260" s="487"/>
      <c r="D1260" s="112"/>
      <c r="E1260" s="341"/>
      <c r="F1260" s="257"/>
      <c r="G1260" s="487"/>
    </row>
    <row r="1261" spans="1:7">
      <c r="A1261" s="340"/>
      <c r="B1261" s="487"/>
      <c r="C1261" s="487"/>
      <c r="D1261" s="112"/>
      <c r="E1261" s="341"/>
      <c r="F1261" s="257"/>
      <c r="G1261" s="487"/>
    </row>
    <row r="1262" spans="1:7">
      <c r="A1262" s="340"/>
      <c r="B1262" s="487"/>
      <c r="C1262" s="487"/>
      <c r="D1262" s="112"/>
      <c r="E1262" s="341"/>
      <c r="F1262" s="257"/>
      <c r="G1262" s="487"/>
    </row>
    <row r="1263" spans="1:7">
      <c r="A1263" s="340"/>
      <c r="B1263" s="487"/>
      <c r="C1263" s="487"/>
      <c r="D1263" s="112"/>
      <c r="E1263" s="341"/>
      <c r="F1263" s="257"/>
      <c r="G1263" s="487"/>
    </row>
    <row r="1264" spans="1:7">
      <c r="A1264" s="340"/>
      <c r="B1264" s="487"/>
      <c r="C1264" s="487"/>
      <c r="D1264" s="112"/>
      <c r="E1264" s="341"/>
      <c r="F1264" s="257"/>
      <c r="G1264" s="487"/>
    </row>
    <row r="1265" spans="1:7">
      <c r="A1265" s="340"/>
      <c r="B1265" s="487"/>
      <c r="C1265" s="487"/>
      <c r="D1265" s="112"/>
      <c r="E1265" s="341"/>
      <c r="F1265" s="257"/>
      <c r="G1265" s="487"/>
    </row>
    <row r="1266" spans="1:7">
      <c r="A1266" s="340"/>
      <c r="B1266" s="487"/>
      <c r="C1266" s="487"/>
      <c r="D1266" s="112"/>
      <c r="E1266" s="341"/>
      <c r="F1266" s="257"/>
      <c r="G1266" s="487"/>
    </row>
    <row r="1267" spans="1:7">
      <c r="A1267" s="340"/>
      <c r="B1267" s="487"/>
      <c r="C1267" s="487"/>
      <c r="D1267" s="112"/>
      <c r="E1267" s="341"/>
      <c r="F1267" s="257"/>
      <c r="G1267" s="487"/>
    </row>
    <row r="1268" spans="1:7">
      <c r="A1268" s="340"/>
      <c r="B1268" s="487"/>
      <c r="C1268" s="487"/>
      <c r="D1268" s="112"/>
      <c r="E1268" s="341"/>
      <c r="F1268" s="257"/>
      <c r="G1268" s="487"/>
    </row>
    <row r="1269" spans="1:7">
      <c r="A1269" s="340"/>
      <c r="B1269" s="487"/>
      <c r="C1269" s="487"/>
      <c r="D1269" s="112"/>
      <c r="E1269" s="341"/>
      <c r="F1269" s="257"/>
      <c r="G1269" s="487"/>
    </row>
    <row r="1270" spans="1:7">
      <c r="A1270" s="340"/>
      <c r="B1270" s="487"/>
      <c r="C1270" s="487"/>
      <c r="D1270" s="112"/>
      <c r="E1270" s="341"/>
      <c r="F1270" s="257"/>
      <c r="G1270" s="487"/>
    </row>
    <row r="1271" spans="1:7">
      <c r="A1271" s="340"/>
      <c r="B1271" s="487"/>
      <c r="C1271" s="487"/>
      <c r="D1271" s="112"/>
      <c r="E1271" s="341"/>
      <c r="F1271" s="257"/>
      <c r="G1271" s="487"/>
    </row>
    <row r="1272" spans="1:7">
      <c r="A1272" s="340"/>
      <c r="B1272" s="487"/>
      <c r="C1272" s="487"/>
      <c r="D1272" s="112"/>
      <c r="E1272" s="341"/>
      <c r="F1272" s="257"/>
      <c r="G1272" s="487"/>
    </row>
    <row r="1273" spans="1:7">
      <c r="A1273" s="340"/>
      <c r="B1273" s="487"/>
      <c r="C1273" s="487"/>
      <c r="D1273" s="112"/>
      <c r="E1273" s="341"/>
      <c r="F1273" s="257"/>
      <c r="G1273" s="487"/>
    </row>
    <row r="1274" spans="1:7">
      <c r="A1274" s="340"/>
      <c r="B1274" s="487"/>
      <c r="C1274" s="487"/>
      <c r="D1274" s="112"/>
      <c r="E1274" s="341"/>
      <c r="F1274" s="257"/>
      <c r="G1274" s="487"/>
    </row>
    <row r="1275" spans="1:7">
      <c r="A1275" s="340"/>
      <c r="B1275" s="487"/>
      <c r="C1275" s="487"/>
      <c r="D1275" s="112"/>
      <c r="E1275" s="341"/>
      <c r="F1275" s="257"/>
      <c r="G1275" s="487"/>
    </row>
    <row r="1276" spans="1:7">
      <c r="A1276" s="340"/>
      <c r="B1276" s="487"/>
      <c r="C1276" s="487"/>
      <c r="D1276" s="112"/>
      <c r="E1276" s="341"/>
      <c r="F1276" s="257"/>
      <c r="G1276" s="487"/>
    </row>
    <row r="1277" spans="1:7">
      <c r="A1277" s="340"/>
      <c r="B1277" s="487"/>
      <c r="C1277" s="487"/>
      <c r="D1277" s="112"/>
      <c r="E1277" s="341"/>
      <c r="F1277" s="257"/>
      <c r="G1277" s="487"/>
    </row>
    <row r="1278" spans="1:7">
      <c r="A1278" s="340"/>
      <c r="B1278" s="487"/>
      <c r="C1278" s="487"/>
      <c r="D1278" s="112"/>
      <c r="E1278" s="341"/>
      <c r="F1278" s="257"/>
      <c r="G1278" s="487"/>
    </row>
    <row r="1279" spans="1:7">
      <c r="A1279" s="340"/>
      <c r="B1279" s="487"/>
      <c r="C1279" s="487"/>
      <c r="D1279" s="112"/>
      <c r="E1279" s="341"/>
      <c r="F1279" s="257"/>
      <c r="G1279" s="487"/>
    </row>
    <row r="1280" spans="1:7">
      <c r="A1280" s="340"/>
      <c r="B1280" s="487"/>
      <c r="C1280" s="487"/>
      <c r="D1280" s="112"/>
      <c r="E1280" s="341"/>
      <c r="F1280" s="257"/>
      <c r="G1280" s="487"/>
    </row>
    <row r="1281" spans="1:7">
      <c r="A1281" s="340"/>
      <c r="B1281" s="487"/>
      <c r="C1281" s="487"/>
      <c r="D1281" s="112"/>
      <c r="E1281" s="341"/>
      <c r="F1281" s="257"/>
      <c r="G1281" s="487"/>
    </row>
    <row r="1282" spans="1:7">
      <c r="A1282" s="340"/>
      <c r="B1282" s="487"/>
      <c r="C1282" s="487"/>
      <c r="D1282" s="112"/>
      <c r="E1282" s="341"/>
      <c r="F1282" s="257"/>
      <c r="G1282" s="487"/>
    </row>
    <row r="1283" spans="1:7">
      <c r="A1283" s="340"/>
      <c r="B1283" s="487"/>
      <c r="C1283" s="487"/>
      <c r="D1283" s="112"/>
      <c r="E1283" s="341"/>
      <c r="F1283" s="257"/>
      <c r="G1283" s="487"/>
    </row>
    <row r="1284" spans="1:7">
      <c r="A1284" s="340"/>
      <c r="B1284" s="487"/>
      <c r="C1284" s="487"/>
      <c r="D1284" s="112"/>
      <c r="E1284" s="341"/>
      <c r="F1284" s="257"/>
      <c r="G1284" s="487"/>
    </row>
    <row r="1285" spans="1:7">
      <c r="A1285" s="340"/>
      <c r="B1285" s="487"/>
      <c r="C1285" s="487"/>
      <c r="D1285" s="112"/>
      <c r="E1285" s="341"/>
      <c r="F1285" s="257"/>
      <c r="G1285" s="487"/>
    </row>
    <row r="1286" spans="1:7">
      <c r="A1286" s="340"/>
      <c r="B1286" s="487"/>
      <c r="C1286" s="487"/>
      <c r="D1286" s="112"/>
      <c r="E1286" s="341"/>
      <c r="F1286" s="257"/>
      <c r="G1286" s="487"/>
    </row>
    <row r="1287" spans="1:7">
      <c r="A1287" s="340"/>
      <c r="B1287" s="487"/>
      <c r="C1287" s="487"/>
      <c r="D1287" s="112"/>
      <c r="E1287" s="341"/>
      <c r="F1287" s="257"/>
      <c r="G1287" s="487"/>
    </row>
    <row r="1288" spans="1:7">
      <c r="A1288" s="340"/>
      <c r="B1288" s="487"/>
      <c r="C1288" s="487"/>
      <c r="D1288" s="112"/>
      <c r="E1288" s="341"/>
      <c r="F1288" s="257"/>
      <c r="G1288" s="487"/>
    </row>
    <row r="1289" spans="1:7">
      <c r="A1289" s="340"/>
      <c r="B1289" s="487"/>
      <c r="C1289" s="487"/>
      <c r="D1289" s="112"/>
      <c r="E1289" s="341"/>
      <c r="F1289" s="257"/>
      <c r="G1289" s="487"/>
    </row>
    <row r="1290" spans="1:7">
      <c r="A1290" s="340"/>
      <c r="B1290" s="487"/>
      <c r="C1290" s="487"/>
      <c r="D1290" s="112"/>
      <c r="E1290" s="341"/>
      <c r="F1290" s="257"/>
      <c r="G1290" s="487"/>
    </row>
    <row r="1291" spans="1:7">
      <c r="A1291" s="340"/>
      <c r="B1291" s="487"/>
      <c r="C1291" s="487"/>
      <c r="D1291" s="112"/>
      <c r="E1291" s="341"/>
      <c r="F1291" s="257"/>
      <c r="G1291" s="487"/>
    </row>
    <row r="1292" spans="1:7">
      <c r="A1292" s="340"/>
      <c r="B1292" s="487"/>
      <c r="C1292" s="487"/>
      <c r="D1292" s="112"/>
      <c r="E1292" s="341"/>
      <c r="F1292" s="257"/>
      <c r="G1292" s="487"/>
    </row>
    <row r="1293" spans="1:7">
      <c r="A1293" s="340"/>
      <c r="B1293" s="487"/>
      <c r="C1293" s="487"/>
      <c r="D1293" s="112"/>
      <c r="E1293" s="341"/>
      <c r="F1293" s="257"/>
      <c r="G1293" s="487"/>
    </row>
    <row r="1294" spans="1:7">
      <c r="A1294" s="340"/>
      <c r="B1294" s="487"/>
      <c r="C1294" s="487"/>
      <c r="D1294" s="112"/>
      <c r="E1294" s="341"/>
      <c r="F1294" s="257"/>
      <c r="G1294" s="487"/>
    </row>
    <row r="1295" spans="1:7">
      <c r="A1295" s="340"/>
      <c r="B1295" s="487"/>
      <c r="C1295" s="487"/>
      <c r="D1295" s="112"/>
      <c r="E1295" s="341"/>
      <c r="F1295" s="257"/>
      <c r="G1295" s="487"/>
    </row>
    <row r="1296" spans="1:7">
      <c r="A1296" s="340"/>
      <c r="B1296" s="487"/>
      <c r="C1296" s="487"/>
      <c r="D1296" s="112"/>
      <c r="E1296" s="341"/>
      <c r="F1296" s="257"/>
      <c r="G1296" s="487"/>
    </row>
    <row r="1297" spans="1:7">
      <c r="A1297" s="340"/>
      <c r="B1297" s="487"/>
      <c r="C1297" s="487"/>
      <c r="D1297" s="112"/>
      <c r="E1297" s="341"/>
      <c r="F1297" s="257"/>
      <c r="G1297" s="487"/>
    </row>
    <row r="1298" spans="1:7">
      <c r="A1298" s="340"/>
      <c r="B1298" s="487"/>
      <c r="C1298" s="487"/>
      <c r="D1298" s="112"/>
      <c r="E1298" s="341"/>
      <c r="F1298" s="257"/>
      <c r="G1298" s="487"/>
    </row>
    <row r="1299" spans="1:7">
      <c r="A1299" s="340"/>
      <c r="B1299" s="487"/>
      <c r="C1299" s="487"/>
      <c r="D1299" s="112"/>
      <c r="E1299" s="341"/>
      <c r="F1299" s="257"/>
      <c r="G1299" s="487"/>
    </row>
    <row r="1300" spans="1:7">
      <c r="A1300" s="340"/>
      <c r="B1300" s="487"/>
      <c r="C1300" s="487"/>
      <c r="D1300" s="112"/>
      <c r="E1300" s="341"/>
      <c r="F1300" s="257"/>
      <c r="G1300" s="487"/>
    </row>
    <row r="1301" spans="1:7">
      <c r="A1301" s="340"/>
      <c r="B1301" s="487"/>
      <c r="C1301" s="487"/>
      <c r="D1301" s="112"/>
      <c r="E1301" s="341"/>
      <c r="F1301" s="257"/>
      <c r="G1301" s="487"/>
    </row>
    <row r="1302" spans="1:7">
      <c r="A1302" s="340"/>
      <c r="B1302" s="487"/>
      <c r="C1302" s="487"/>
      <c r="D1302" s="112"/>
      <c r="E1302" s="341"/>
      <c r="F1302" s="257"/>
      <c r="G1302" s="487"/>
    </row>
    <row r="1303" spans="1:7">
      <c r="A1303" s="340"/>
      <c r="B1303" s="487"/>
      <c r="C1303" s="487"/>
      <c r="D1303" s="112"/>
      <c r="E1303" s="341"/>
      <c r="F1303" s="257"/>
      <c r="G1303" s="487"/>
    </row>
    <row r="1304" spans="1:7">
      <c r="A1304" s="340"/>
      <c r="B1304" s="487"/>
      <c r="C1304" s="487"/>
      <c r="D1304" s="112"/>
      <c r="E1304" s="341"/>
      <c r="F1304" s="257"/>
      <c r="G1304" s="487"/>
    </row>
    <row r="1305" spans="1:7">
      <c r="A1305" s="340"/>
      <c r="B1305" s="487"/>
      <c r="C1305" s="487"/>
      <c r="D1305" s="112"/>
      <c r="E1305" s="341"/>
      <c r="F1305" s="257"/>
      <c r="G1305" s="487"/>
    </row>
    <row r="1306" spans="1:7">
      <c r="A1306" s="340"/>
      <c r="B1306" s="487"/>
      <c r="C1306" s="487"/>
      <c r="D1306" s="112"/>
      <c r="E1306" s="341"/>
      <c r="F1306" s="257"/>
      <c r="G1306" s="487"/>
    </row>
    <row r="1307" spans="1:7">
      <c r="A1307" s="340"/>
      <c r="B1307" s="487"/>
      <c r="C1307" s="487"/>
      <c r="D1307" s="112"/>
      <c r="E1307" s="341"/>
      <c r="F1307" s="257"/>
      <c r="G1307" s="487"/>
    </row>
    <row r="1308" spans="1:7">
      <c r="A1308" s="340"/>
      <c r="B1308" s="487"/>
      <c r="C1308" s="487"/>
      <c r="D1308" s="112"/>
      <c r="E1308" s="341"/>
      <c r="F1308" s="257"/>
      <c r="G1308" s="487"/>
    </row>
    <row r="1309" spans="1:7">
      <c r="A1309" s="340"/>
      <c r="B1309" s="487"/>
      <c r="C1309" s="487"/>
      <c r="D1309" s="112"/>
      <c r="E1309" s="341"/>
      <c r="F1309" s="257"/>
      <c r="G1309" s="487"/>
    </row>
    <row r="1310" spans="1:7">
      <c r="A1310" s="340"/>
      <c r="B1310" s="487"/>
      <c r="C1310" s="487"/>
      <c r="D1310" s="112"/>
      <c r="E1310" s="341"/>
      <c r="F1310" s="257"/>
      <c r="G1310" s="487"/>
    </row>
    <row r="1311" spans="1:7">
      <c r="A1311" s="340"/>
      <c r="B1311" s="487"/>
      <c r="C1311" s="487"/>
      <c r="D1311" s="112"/>
      <c r="E1311" s="341"/>
      <c r="F1311" s="257"/>
      <c r="G1311" s="487"/>
    </row>
    <row r="1312" spans="1:7">
      <c r="A1312" s="340"/>
      <c r="B1312" s="487"/>
      <c r="C1312" s="487"/>
      <c r="D1312" s="112"/>
      <c r="E1312" s="341"/>
      <c r="F1312" s="257"/>
      <c r="G1312" s="487"/>
    </row>
    <row r="1313" spans="1:7">
      <c r="A1313" s="340"/>
      <c r="B1313" s="487"/>
      <c r="C1313" s="487"/>
      <c r="D1313" s="112"/>
      <c r="E1313" s="341"/>
      <c r="F1313" s="257"/>
      <c r="G1313" s="487"/>
    </row>
    <row r="1314" spans="1:7">
      <c r="A1314" s="340"/>
      <c r="B1314" s="487"/>
      <c r="C1314" s="487"/>
      <c r="D1314" s="112"/>
      <c r="E1314" s="341"/>
      <c r="F1314" s="257"/>
      <c r="G1314" s="487"/>
    </row>
    <row r="1315" spans="1:7">
      <c r="A1315" s="340"/>
      <c r="B1315" s="487"/>
      <c r="C1315" s="487"/>
      <c r="D1315" s="112"/>
      <c r="E1315" s="341"/>
      <c r="F1315" s="257"/>
      <c r="G1315" s="487"/>
    </row>
    <row r="1316" spans="1:7">
      <c r="A1316" s="340"/>
      <c r="B1316" s="487"/>
      <c r="C1316" s="487"/>
      <c r="D1316" s="112"/>
      <c r="E1316" s="341"/>
      <c r="F1316" s="257"/>
      <c r="G1316" s="487"/>
    </row>
    <row r="1317" spans="1:7">
      <c r="A1317" s="340"/>
      <c r="B1317" s="487"/>
      <c r="C1317" s="487"/>
      <c r="D1317" s="112"/>
      <c r="E1317" s="341"/>
      <c r="F1317" s="257"/>
      <c r="G1317" s="487"/>
    </row>
    <row r="1318" spans="1:7">
      <c r="A1318" s="340"/>
      <c r="B1318" s="487"/>
      <c r="C1318" s="487"/>
      <c r="D1318" s="112"/>
      <c r="E1318" s="341"/>
      <c r="F1318" s="257"/>
      <c r="G1318" s="487"/>
    </row>
    <row r="1319" spans="1:7">
      <c r="A1319" s="340"/>
      <c r="B1319" s="487"/>
      <c r="C1319" s="487"/>
      <c r="D1319" s="112"/>
      <c r="E1319" s="341"/>
      <c r="F1319" s="257"/>
      <c r="G1319" s="487"/>
    </row>
    <row r="1320" spans="1:7">
      <c r="A1320" s="340"/>
      <c r="B1320" s="487"/>
      <c r="C1320" s="487"/>
      <c r="D1320" s="112"/>
      <c r="E1320" s="341"/>
      <c r="F1320" s="257"/>
      <c r="G1320" s="487"/>
    </row>
    <row r="1321" spans="1:7">
      <c r="A1321" s="340"/>
      <c r="B1321" s="487"/>
      <c r="C1321" s="487"/>
      <c r="D1321" s="112"/>
      <c r="E1321" s="341"/>
      <c r="F1321" s="257"/>
      <c r="G1321" s="487"/>
    </row>
    <row r="1322" spans="1:7">
      <c r="A1322" s="340"/>
      <c r="B1322" s="487"/>
      <c r="C1322" s="487"/>
      <c r="D1322" s="112"/>
      <c r="E1322" s="341"/>
      <c r="F1322" s="257"/>
      <c r="G1322" s="487"/>
    </row>
    <row r="1323" spans="1:7">
      <c r="A1323" s="340"/>
      <c r="B1323" s="487"/>
      <c r="C1323" s="487"/>
      <c r="D1323" s="112"/>
      <c r="E1323" s="341"/>
      <c r="F1323" s="257"/>
      <c r="G1323" s="487"/>
    </row>
    <row r="1324" spans="1:7">
      <c r="A1324" s="340"/>
      <c r="B1324" s="487"/>
      <c r="C1324" s="487"/>
      <c r="D1324" s="112"/>
      <c r="E1324" s="341"/>
      <c r="F1324" s="257"/>
      <c r="G1324" s="487"/>
    </row>
    <row r="1325" spans="1:7">
      <c r="A1325" s="340"/>
      <c r="B1325" s="487"/>
      <c r="C1325" s="487"/>
      <c r="D1325" s="112"/>
      <c r="E1325" s="341"/>
      <c r="F1325" s="257"/>
      <c r="G1325" s="487"/>
    </row>
    <row r="1326" spans="1:7">
      <c r="A1326" s="340"/>
      <c r="B1326" s="487"/>
      <c r="C1326" s="487"/>
      <c r="D1326" s="112"/>
      <c r="E1326" s="341"/>
      <c r="F1326" s="257"/>
      <c r="G1326" s="487"/>
    </row>
    <row r="1327" spans="1:7">
      <c r="A1327" s="340"/>
      <c r="B1327" s="487"/>
      <c r="C1327" s="487"/>
      <c r="D1327" s="112"/>
      <c r="E1327" s="341"/>
      <c r="F1327" s="257"/>
      <c r="G1327" s="487"/>
    </row>
    <row r="1328" spans="1:7">
      <c r="A1328" s="340"/>
      <c r="B1328" s="487"/>
      <c r="C1328" s="487"/>
      <c r="D1328" s="112"/>
      <c r="E1328" s="341"/>
      <c r="F1328" s="257"/>
      <c r="G1328" s="487"/>
    </row>
    <row r="1329" spans="1:7">
      <c r="A1329" s="340"/>
      <c r="B1329" s="487"/>
      <c r="C1329" s="487"/>
      <c r="D1329" s="112"/>
      <c r="E1329" s="341"/>
      <c r="F1329" s="257"/>
      <c r="G1329" s="487"/>
    </row>
    <row r="1330" spans="1:7">
      <c r="A1330" s="340"/>
      <c r="B1330" s="487"/>
      <c r="C1330" s="487"/>
      <c r="D1330" s="112"/>
      <c r="E1330" s="341"/>
      <c r="F1330" s="257"/>
      <c r="G1330" s="487"/>
    </row>
    <row r="1331" spans="1:7">
      <c r="A1331" s="340"/>
      <c r="B1331" s="487"/>
      <c r="C1331" s="487"/>
      <c r="D1331" s="112"/>
      <c r="E1331" s="341"/>
      <c r="F1331" s="257"/>
      <c r="G1331" s="487"/>
    </row>
    <row r="1332" spans="1:7">
      <c r="A1332" s="340"/>
      <c r="B1332" s="487"/>
      <c r="C1332" s="487"/>
      <c r="D1332" s="112"/>
      <c r="E1332" s="341"/>
      <c r="F1332" s="257"/>
      <c r="G1332" s="487"/>
    </row>
    <row r="1333" spans="1:7">
      <c r="A1333" s="340"/>
      <c r="B1333" s="487"/>
      <c r="C1333" s="487"/>
      <c r="D1333" s="112"/>
      <c r="E1333" s="341"/>
      <c r="F1333" s="257"/>
      <c r="G1333" s="487"/>
    </row>
    <row r="1334" spans="1:7">
      <c r="A1334" s="340"/>
      <c r="B1334" s="487"/>
      <c r="C1334" s="487"/>
      <c r="D1334" s="112"/>
      <c r="E1334" s="341"/>
      <c r="F1334" s="257"/>
      <c r="G1334" s="487"/>
    </row>
    <row r="1335" spans="1:7">
      <c r="A1335" s="340"/>
      <c r="B1335" s="487"/>
      <c r="C1335" s="487"/>
      <c r="D1335" s="112"/>
      <c r="E1335" s="341"/>
      <c r="F1335" s="257"/>
      <c r="G1335" s="487"/>
    </row>
    <row r="1336" spans="1:7">
      <c r="A1336" s="340"/>
      <c r="B1336" s="487"/>
      <c r="C1336" s="487"/>
      <c r="D1336" s="112"/>
      <c r="E1336" s="341"/>
      <c r="F1336" s="257"/>
      <c r="G1336" s="487"/>
    </row>
    <row r="1337" spans="1:7">
      <c r="A1337" s="340"/>
      <c r="B1337" s="487"/>
      <c r="C1337" s="487"/>
      <c r="D1337" s="112"/>
      <c r="E1337" s="341"/>
      <c r="F1337" s="257"/>
      <c r="G1337" s="487"/>
    </row>
    <row r="1338" spans="1:7">
      <c r="A1338" s="340"/>
      <c r="B1338" s="487"/>
      <c r="C1338" s="487"/>
      <c r="D1338" s="112"/>
      <c r="E1338" s="341"/>
      <c r="F1338" s="257"/>
      <c r="G1338" s="487"/>
    </row>
    <row r="1339" spans="1:7">
      <c r="A1339" s="340"/>
      <c r="B1339" s="487"/>
      <c r="C1339" s="487"/>
      <c r="D1339" s="112"/>
      <c r="E1339" s="341"/>
      <c r="F1339" s="257"/>
      <c r="G1339" s="487"/>
    </row>
    <row r="1340" spans="1:7">
      <c r="A1340" s="340"/>
      <c r="B1340" s="487"/>
      <c r="C1340" s="487"/>
      <c r="D1340" s="112"/>
      <c r="E1340" s="341"/>
      <c r="F1340" s="257"/>
      <c r="G1340" s="487"/>
    </row>
    <row r="1341" spans="1:7">
      <c r="A1341" s="340"/>
      <c r="B1341" s="487"/>
      <c r="C1341" s="487"/>
      <c r="D1341" s="112"/>
      <c r="E1341" s="341"/>
      <c r="F1341" s="257"/>
      <c r="G1341" s="487"/>
    </row>
    <row r="1342" spans="1:7">
      <c r="A1342" s="340"/>
      <c r="B1342" s="487"/>
      <c r="C1342" s="487"/>
      <c r="D1342" s="112"/>
      <c r="E1342" s="341"/>
      <c r="F1342" s="257"/>
      <c r="G1342" s="487"/>
    </row>
    <row r="1343" spans="1:7">
      <c r="A1343" s="340"/>
      <c r="B1343" s="487"/>
      <c r="C1343" s="487"/>
      <c r="D1343" s="112"/>
      <c r="E1343" s="341"/>
      <c r="F1343" s="257"/>
      <c r="G1343" s="487"/>
    </row>
    <row r="1344" spans="1:7">
      <c r="A1344" s="340"/>
      <c r="B1344" s="487"/>
      <c r="C1344" s="487"/>
      <c r="D1344" s="112"/>
      <c r="E1344" s="341"/>
      <c r="F1344" s="257"/>
      <c r="G1344" s="487"/>
    </row>
    <row r="1345" spans="1:7">
      <c r="A1345" s="340"/>
      <c r="B1345" s="487"/>
      <c r="C1345" s="487"/>
      <c r="D1345" s="112"/>
      <c r="E1345" s="341"/>
      <c r="F1345" s="257"/>
      <c r="G1345" s="487"/>
    </row>
    <row r="1346" spans="1:7">
      <c r="A1346" s="486"/>
      <c r="B1346" s="487"/>
      <c r="C1346" s="487"/>
      <c r="D1346" s="112"/>
      <c r="E1346" s="341"/>
      <c r="F1346" s="257"/>
      <c r="G1346" s="487"/>
    </row>
    <row r="1347" spans="1:7">
      <c r="A1347" s="486"/>
      <c r="B1347" s="487"/>
      <c r="C1347" s="487"/>
      <c r="D1347" s="112"/>
      <c r="E1347" s="341"/>
      <c r="F1347" s="257"/>
      <c r="G1347" s="487"/>
    </row>
    <row r="1348" spans="1:7">
      <c r="A1348" s="486"/>
      <c r="B1348" s="487"/>
      <c r="C1348" s="487"/>
      <c r="D1348" s="112"/>
      <c r="E1348" s="341"/>
      <c r="F1348" s="257"/>
      <c r="G1348" s="487"/>
    </row>
    <row r="1349" spans="1:7">
      <c r="A1349" s="486"/>
      <c r="B1349" s="487"/>
      <c r="C1349" s="487"/>
      <c r="D1349" s="112"/>
      <c r="E1349" s="341"/>
      <c r="F1349" s="257"/>
      <c r="G1349" s="487"/>
    </row>
    <row r="1350" spans="1:7">
      <c r="A1350" s="486"/>
      <c r="B1350" s="487"/>
      <c r="C1350" s="487"/>
      <c r="D1350" s="112"/>
      <c r="E1350" s="341"/>
      <c r="F1350" s="257"/>
      <c r="G1350" s="487"/>
    </row>
    <row r="1351" spans="1:7">
      <c r="A1351" s="486"/>
      <c r="B1351" s="487"/>
      <c r="C1351" s="487"/>
      <c r="D1351" s="112"/>
      <c r="E1351" s="341"/>
      <c r="F1351" s="257"/>
      <c r="G1351" s="487"/>
    </row>
    <row r="1352" spans="1:7">
      <c r="A1352" s="486"/>
      <c r="B1352" s="487"/>
      <c r="C1352" s="487"/>
      <c r="D1352" s="112"/>
      <c r="E1352" s="341"/>
      <c r="F1352" s="257"/>
      <c r="G1352" s="487"/>
    </row>
    <row r="1353" spans="1:7">
      <c r="A1353" s="486"/>
      <c r="B1353" s="487"/>
      <c r="C1353" s="487"/>
      <c r="D1353" s="112"/>
      <c r="E1353" s="341"/>
      <c r="F1353" s="257"/>
      <c r="G1353" s="487"/>
    </row>
    <row r="1354" spans="1:7">
      <c r="A1354" s="486"/>
      <c r="B1354" s="487"/>
      <c r="C1354" s="487"/>
      <c r="D1354" s="112"/>
      <c r="E1354" s="341"/>
      <c r="F1354" s="257"/>
      <c r="G1354" s="487"/>
    </row>
    <row r="1355" spans="1:7">
      <c r="A1355" s="486"/>
      <c r="B1355" s="487"/>
      <c r="C1355" s="487"/>
      <c r="D1355" s="112"/>
      <c r="E1355" s="341"/>
      <c r="F1355" s="257"/>
      <c r="G1355" s="487"/>
    </row>
    <row r="1356" spans="1:7">
      <c r="A1356" s="486"/>
      <c r="B1356" s="487"/>
      <c r="C1356" s="487"/>
      <c r="D1356" s="112"/>
      <c r="E1356" s="341"/>
      <c r="F1356" s="257"/>
      <c r="G1356" s="487"/>
    </row>
    <row r="1357" spans="1:7">
      <c r="A1357" s="486"/>
      <c r="B1357" s="487"/>
      <c r="C1357" s="487"/>
      <c r="D1357" s="112"/>
      <c r="E1357" s="341"/>
      <c r="F1357" s="257"/>
      <c r="G1357" s="487"/>
    </row>
    <row r="1358" spans="1:7">
      <c r="A1358" s="486"/>
      <c r="B1358" s="487"/>
      <c r="C1358" s="487"/>
      <c r="D1358" s="112"/>
      <c r="E1358" s="341"/>
      <c r="F1358" s="257"/>
      <c r="G1358" s="487"/>
    </row>
    <row r="1359" spans="1:7">
      <c r="A1359" s="486"/>
      <c r="B1359" s="487"/>
      <c r="C1359" s="487"/>
      <c r="D1359" s="112"/>
      <c r="E1359" s="341"/>
      <c r="F1359" s="257"/>
      <c r="G1359" s="487"/>
    </row>
    <row r="1360" spans="1:7">
      <c r="A1360" s="486"/>
      <c r="B1360" s="487"/>
      <c r="C1360" s="487"/>
      <c r="D1360" s="112"/>
      <c r="E1360" s="341"/>
      <c r="F1360" s="257"/>
      <c r="G1360" s="487"/>
    </row>
    <row r="1361" spans="1:7">
      <c r="A1361" s="486"/>
      <c r="B1361" s="487"/>
      <c r="C1361" s="487"/>
      <c r="D1361" s="112"/>
      <c r="E1361" s="341"/>
      <c r="F1361" s="257"/>
      <c r="G1361" s="487"/>
    </row>
    <row r="1362" spans="1:7">
      <c r="A1362" s="486"/>
      <c r="B1362" s="487"/>
      <c r="C1362" s="487"/>
      <c r="D1362" s="112"/>
      <c r="E1362" s="341"/>
      <c r="F1362" s="257"/>
      <c r="G1362" s="487"/>
    </row>
    <row r="1363" spans="1:7">
      <c r="A1363" s="486"/>
      <c r="B1363" s="487"/>
      <c r="C1363" s="487"/>
      <c r="D1363" s="112"/>
      <c r="E1363" s="341"/>
      <c r="F1363" s="257"/>
      <c r="G1363" s="487"/>
    </row>
    <row r="1364" spans="1:7">
      <c r="A1364" s="486"/>
      <c r="B1364" s="487"/>
      <c r="C1364" s="487"/>
      <c r="D1364" s="112"/>
      <c r="E1364" s="341"/>
      <c r="F1364" s="257"/>
      <c r="G1364" s="487"/>
    </row>
    <row r="1365" spans="1:7">
      <c r="A1365" s="486"/>
      <c r="B1365" s="487"/>
      <c r="C1365" s="487"/>
      <c r="D1365" s="112"/>
      <c r="E1365" s="341"/>
      <c r="F1365" s="257"/>
      <c r="G1365" s="487"/>
    </row>
    <row r="1366" spans="1:7">
      <c r="A1366" s="486"/>
      <c r="B1366" s="487"/>
      <c r="C1366" s="487"/>
      <c r="D1366" s="112"/>
      <c r="E1366" s="341"/>
      <c r="F1366" s="257"/>
      <c r="G1366" s="487"/>
    </row>
    <row r="1367" spans="1:7">
      <c r="A1367" s="486"/>
      <c r="B1367" s="487"/>
      <c r="C1367" s="487"/>
      <c r="D1367" s="112"/>
      <c r="E1367" s="341"/>
      <c r="F1367" s="257"/>
      <c r="G1367" s="487"/>
    </row>
    <row r="1368" spans="1:7">
      <c r="A1368" s="486"/>
      <c r="B1368" s="487"/>
      <c r="C1368" s="487"/>
      <c r="D1368" s="112"/>
      <c r="E1368" s="341"/>
      <c r="F1368" s="257"/>
      <c r="G1368" s="487"/>
    </row>
    <row r="1369" spans="1:7">
      <c r="A1369" s="486"/>
      <c r="B1369" s="487"/>
      <c r="C1369" s="487"/>
      <c r="D1369" s="112"/>
      <c r="E1369" s="341"/>
      <c r="F1369" s="257"/>
      <c r="G1369" s="487"/>
    </row>
    <row r="1370" spans="1:7">
      <c r="A1370" s="486"/>
      <c r="B1370" s="487"/>
      <c r="C1370" s="487"/>
      <c r="D1370" s="112"/>
      <c r="E1370" s="341"/>
      <c r="F1370" s="257"/>
      <c r="G1370" s="487"/>
    </row>
    <row r="1371" spans="1:7">
      <c r="A1371" s="486"/>
      <c r="B1371" s="487"/>
      <c r="C1371" s="487"/>
      <c r="D1371" s="112"/>
      <c r="E1371" s="341"/>
      <c r="F1371" s="257"/>
      <c r="G1371" s="487"/>
    </row>
    <row r="1372" spans="1:7">
      <c r="A1372" s="486"/>
      <c r="B1372" s="487"/>
      <c r="C1372" s="487"/>
      <c r="D1372" s="112"/>
      <c r="E1372" s="341"/>
      <c r="F1372" s="257"/>
      <c r="G1372" s="487"/>
    </row>
    <row r="1373" spans="1:7">
      <c r="A1373" s="486"/>
      <c r="B1373" s="487"/>
      <c r="C1373" s="487"/>
      <c r="D1373" s="112"/>
      <c r="E1373" s="341"/>
      <c r="F1373" s="257"/>
      <c r="G1373" s="487"/>
    </row>
    <row r="1374" spans="1:7">
      <c r="A1374" s="486"/>
      <c r="B1374" s="487"/>
      <c r="C1374" s="487"/>
      <c r="D1374" s="112"/>
      <c r="E1374" s="341"/>
      <c r="F1374" s="257"/>
      <c r="G1374" s="487"/>
    </row>
    <row r="1375" spans="1:7">
      <c r="A1375" s="486"/>
      <c r="B1375" s="487"/>
      <c r="C1375" s="487"/>
      <c r="D1375" s="112"/>
      <c r="E1375" s="341"/>
      <c r="F1375" s="257"/>
      <c r="G1375" s="487"/>
    </row>
    <row r="1376" spans="1:7">
      <c r="A1376" s="486"/>
      <c r="B1376" s="487"/>
      <c r="C1376" s="487"/>
      <c r="D1376" s="112"/>
      <c r="E1376" s="341"/>
      <c r="F1376" s="257"/>
      <c r="G1376" s="487"/>
    </row>
    <row r="1377" spans="1:7">
      <c r="A1377" s="486"/>
      <c r="B1377" s="487"/>
      <c r="C1377" s="487"/>
      <c r="D1377" s="112"/>
      <c r="E1377" s="341"/>
      <c r="F1377" s="257"/>
      <c r="G1377" s="487"/>
    </row>
    <row r="1378" spans="1:7">
      <c r="A1378" s="486"/>
      <c r="B1378" s="487"/>
      <c r="C1378" s="487"/>
      <c r="D1378" s="112"/>
      <c r="E1378" s="341"/>
      <c r="F1378" s="257"/>
      <c r="G1378" s="487"/>
    </row>
    <row r="1379" spans="1:7">
      <c r="A1379" s="486"/>
      <c r="B1379" s="487"/>
      <c r="C1379" s="487"/>
      <c r="D1379" s="112"/>
      <c r="E1379" s="341"/>
      <c r="F1379" s="257"/>
      <c r="G1379" s="487"/>
    </row>
    <row r="1380" spans="1:7">
      <c r="A1380" s="486"/>
      <c r="B1380" s="487"/>
      <c r="C1380" s="487"/>
      <c r="D1380" s="112"/>
      <c r="E1380" s="341"/>
      <c r="F1380" s="257"/>
      <c r="G1380" s="487"/>
    </row>
    <row r="1381" spans="1:7">
      <c r="A1381" s="486"/>
      <c r="B1381" s="487"/>
      <c r="C1381" s="487"/>
      <c r="D1381" s="112"/>
      <c r="E1381" s="341"/>
      <c r="F1381" s="257"/>
      <c r="G1381" s="487"/>
    </row>
    <row r="1382" spans="1:7">
      <c r="A1382" s="486"/>
      <c r="B1382" s="487"/>
      <c r="C1382" s="487"/>
      <c r="D1382" s="112"/>
      <c r="E1382" s="341"/>
      <c r="F1382" s="257"/>
      <c r="G1382" s="487"/>
    </row>
    <row r="1383" spans="1:7">
      <c r="A1383" s="486"/>
      <c r="B1383" s="487"/>
      <c r="C1383" s="487"/>
      <c r="D1383" s="112"/>
      <c r="E1383" s="341"/>
      <c r="F1383" s="257"/>
      <c r="G1383" s="487"/>
    </row>
    <row r="1384" spans="1:7">
      <c r="A1384" s="486"/>
      <c r="B1384" s="487"/>
      <c r="C1384" s="487"/>
      <c r="D1384" s="112"/>
      <c r="E1384" s="341"/>
      <c r="F1384" s="257"/>
      <c r="G1384" s="487"/>
    </row>
    <row r="1385" spans="1:7">
      <c r="A1385" s="486"/>
      <c r="B1385" s="487"/>
      <c r="C1385" s="487"/>
      <c r="D1385" s="112"/>
      <c r="E1385" s="341"/>
      <c r="F1385" s="257"/>
      <c r="G1385" s="487"/>
    </row>
    <row r="1386" spans="1:7">
      <c r="A1386" s="486"/>
      <c r="B1386" s="487"/>
      <c r="C1386" s="487"/>
      <c r="D1386" s="112"/>
      <c r="E1386" s="341"/>
      <c r="F1386" s="257"/>
      <c r="G1386" s="487"/>
    </row>
    <row r="1387" spans="1:7">
      <c r="A1387" s="486"/>
      <c r="B1387" s="487"/>
      <c r="C1387" s="487"/>
      <c r="D1387" s="112"/>
      <c r="E1387" s="341"/>
      <c r="F1387" s="257"/>
      <c r="G1387" s="487"/>
    </row>
    <row r="1388" spans="1:7">
      <c r="A1388" s="486"/>
      <c r="B1388" s="487"/>
      <c r="C1388" s="487"/>
      <c r="D1388" s="112"/>
      <c r="E1388" s="341"/>
      <c r="F1388" s="257"/>
      <c r="G1388" s="487"/>
    </row>
    <row r="1389" spans="1:7">
      <c r="A1389" s="486"/>
      <c r="B1389" s="487"/>
      <c r="C1389" s="487"/>
      <c r="D1389" s="112"/>
      <c r="E1389" s="341"/>
      <c r="F1389" s="257"/>
      <c r="G1389" s="487"/>
    </row>
    <row r="1390" spans="1:7">
      <c r="A1390" s="486"/>
      <c r="B1390" s="487"/>
      <c r="C1390" s="487"/>
      <c r="D1390" s="112"/>
      <c r="E1390" s="341"/>
      <c r="F1390" s="257"/>
      <c r="G1390" s="487"/>
    </row>
    <row r="1391" spans="1:7">
      <c r="A1391" s="486"/>
      <c r="B1391" s="487"/>
      <c r="C1391" s="487"/>
      <c r="D1391" s="112"/>
      <c r="E1391" s="341"/>
      <c r="F1391" s="257"/>
      <c r="G1391" s="487"/>
    </row>
    <row r="1392" spans="1:7">
      <c r="A1392" s="486"/>
      <c r="B1392" s="487"/>
      <c r="C1392" s="487"/>
      <c r="D1392" s="112"/>
      <c r="E1392" s="341"/>
      <c r="F1392" s="257"/>
      <c r="G1392" s="487"/>
    </row>
    <row r="1393" spans="1:7">
      <c r="A1393" s="486"/>
      <c r="B1393" s="487"/>
      <c r="C1393" s="487"/>
      <c r="D1393" s="112"/>
      <c r="E1393" s="341"/>
      <c r="F1393" s="257"/>
      <c r="G1393" s="487"/>
    </row>
    <row r="1394" spans="1:7">
      <c r="A1394" s="486"/>
      <c r="B1394" s="487"/>
      <c r="C1394" s="487"/>
      <c r="D1394" s="112"/>
      <c r="E1394" s="341"/>
      <c r="F1394" s="257"/>
      <c r="G1394" s="487"/>
    </row>
    <row r="1395" spans="1:7">
      <c r="A1395" s="486"/>
      <c r="B1395" s="487"/>
      <c r="C1395" s="487"/>
      <c r="D1395" s="112"/>
      <c r="E1395" s="341"/>
      <c r="F1395" s="257"/>
      <c r="G1395" s="487"/>
    </row>
    <row r="1396" spans="1:7">
      <c r="A1396" s="486"/>
      <c r="B1396" s="487"/>
      <c r="C1396" s="487"/>
      <c r="D1396" s="112"/>
      <c r="E1396" s="341"/>
      <c r="F1396" s="257"/>
      <c r="G1396" s="487"/>
    </row>
    <row r="1397" spans="1:7">
      <c r="A1397" s="486"/>
      <c r="B1397" s="487"/>
      <c r="C1397" s="487"/>
      <c r="D1397" s="112"/>
      <c r="E1397" s="341"/>
      <c r="F1397" s="257"/>
      <c r="G1397" s="487"/>
    </row>
    <row r="1398" spans="1:7">
      <c r="A1398" s="486"/>
      <c r="B1398" s="487"/>
      <c r="C1398" s="487"/>
      <c r="D1398" s="112"/>
      <c r="E1398" s="341"/>
      <c r="F1398" s="257"/>
      <c r="G1398" s="487"/>
    </row>
    <row r="1399" spans="1:7">
      <c r="A1399" s="486"/>
      <c r="B1399" s="487"/>
      <c r="C1399" s="487"/>
      <c r="D1399" s="112"/>
      <c r="E1399" s="341"/>
      <c r="F1399" s="257"/>
      <c r="G1399" s="487"/>
    </row>
    <row r="1400" spans="1:7">
      <c r="A1400" s="486"/>
      <c r="B1400" s="487"/>
      <c r="C1400" s="487"/>
      <c r="D1400" s="112"/>
      <c r="E1400" s="334"/>
      <c r="F1400" s="257"/>
      <c r="G1400" s="487"/>
    </row>
    <row r="1401" spans="1:7">
      <c r="A1401" s="486"/>
      <c r="B1401" s="487"/>
      <c r="C1401" s="487"/>
      <c r="D1401" s="112"/>
      <c r="E1401" s="334"/>
      <c r="F1401" s="257"/>
      <c r="G1401" s="487"/>
    </row>
    <row r="1402" spans="1:7">
      <c r="A1402" s="486"/>
      <c r="B1402" s="487"/>
      <c r="C1402" s="487"/>
      <c r="D1402" s="112"/>
      <c r="E1402" s="334"/>
      <c r="F1402" s="257"/>
      <c r="G1402" s="487"/>
    </row>
    <row r="1403" spans="1:7">
      <c r="A1403" s="486"/>
      <c r="B1403" s="487"/>
      <c r="C1403" s="487"/>
      <c r="D1403" s="112"/>
      <c r="E1403" s="334"/>
      <c r="F1403" s="257"/>
      <c r="G1403" s="487"/>
    </row>
    <row r="1404" spans="1:7">
      <c r="A1404" s="486"/>
      <c r="B1404" s="487"/>
      <c r="C1404" s="487"/>
      <c r="D1404" s="112"/>
      <c r="E1404" s="334"/>
      <c r="F1404" s="257"/>
      <c r="G1404" s="487"/>
    </row>
    <row r="1405" spans="1:7">
      <c r="A1405" s="486"/>
      <c r="B1405" s="487"/>
      <c r="C1405" s="487"/>
      <c r="D1405" s="112"/>
      <c r="E1405" s="334"/>
      <c r="F1405" s="257"/>
      <c r="G1405" s="487"/>
    </row>
    <row r="1406" spans="1:7">
      <c r="A1406" s="486"/>
      <c r="B1406" s="487"/>
      <c r="C1406" s="487"/>
      <c r="D1406" s="112"/>
      <c r="E1406" s="334"/>
      <c r="F1406" s="257"/>
      <c r="G1406" s="487"/>
    </row>
    <row r="1407" spans="1:7">
      <c r="A1407" s="486"/>
      <c r="B1407" s="487"/>
      <c r="C1407" s="487"/>
      <c r="D1407" s="112"/>
      <c r="E1407" s="334"/>
      <c r="F1407" s="257"/>
      <c r="G1407" s="487"/>
    </row>
    <row r="1408" spans="1:7">
      <c r="A1408" s="486"/>
      <c r="B1408" s="487"/>
      <c r="C1408" s="487"/>
      <c r="D1408" s="112"/>
      <c r="E1408" s="334"/>
      <c r="F1408" s="257"/>
      <c r="G1408" s="487"/>
    </row>
    <row r="1409" spans="1:7">
      <c r="A1409" s="486"/>
      <c r="B1409" s="487"/>
      <c r="C1409" s="487"/>
      <c r="D1409" s="112"/>
      <c r="E1409" s="334"/>
      <c r="F1409" s="257"/>
      <c r="G1409" s="487"/>
    </row>
    <row r="1410" spans="1:7">
      <c r="A1410" s="486"/>
      <c r="B1410" s="487"/>
      <c r="C1410" s="487"/>
      <c r="D1410" s="112"/>
      <c r="E1410" s="334"/>
      <c r="F1410" s="257"/>
      <c r="G1410" s="487"/>
    </row>
    <row r="1411" spans="1:7">
      <c r="A1411" s="486"/>
      <c r="B1411" s="487"/>
      <c r="C1411" s="487"/>
      <c r="D1411" s="112"/>
      <c r="E1411" s="334"/>
      <c r="F1411" s="257"/>
      <c r="G1411" s="487"/>
    </row>
    <row r="1412" spans="1:7">
      <c r="A1412" s="486"/>
      <c r="B1412" s="487"/>
      <c r="C1412" s="487"/>
      <c r="D1412" s="112"/>
      <c r="E1412" s="334"/>
      <c r="F1412" s="257"/>
      <c r="G1412" s="487"/>
    </row>
    <row r="1413" spans="1:7">
      <c r="A1413" s="486"/>
      <c r="B1413" s="487"/>
      <c r="C1413" s="487"/>
      <c r="D1413" s="112"/>
      <c r="E1413" s="334"/>
      <c r="F1413" s="257"/>
      <c r="G1413" s="487"/>
    </row>
    <row r="1414" spans="1:7">
      <c r="A1414" s="486"/>
      <c r="B1414" s="487"/>
      <c r="C1414" s="487"/>
      <c r="D1414" s="112"/>
      <c r="E1414" s="334"/>
      <c r="F1414" s="257"/>
      <c r="G1414" s="487"/>
    </row>
    <row r="1415" spans="1:7">
      <c r="A1415" s="486"/>
      <c r="B1415" s="487"/>
      <c r="C1415" s="487"/>
      <c r="D1415" s="112"/>
      <c r="E1415" s="334"/>
      <c r="F1415" s="257"/>
      <c r="G1415" s="487"/>
    </row>
    <row r="1416" spans="1:7">
      <c r="A1416" s="486"/>
      <c r="B1416" s="487"/>
      <c r="C1416" s="487"/>
      <c r="D1416" s="112"/>
      <c r="E1416" s="334"/>
      <c r="F1416" s="257"/>
      <c r="G1416" s="487"/>
    </row>
    <row r="1417" spans="1:7">
      <c r="A1417" s="486"/>
      <c r="B1417" s="487"/>
      <c r="C1417" s="487"/>
      <c r="D1417" s="112"/>
      <c r="E1417" s="334"/>
      <c r="F1417" s="257"/>
      <c r="G1417" s="487"/>
    </row>
    <row r="1418" spans="1:7">
      <c r="A1418" s="486"/>
      <c r="B1418" s="487"/>
      <c r="C1418" s="487"/>
      <c r="D1418" s="112"/>
      <c r="E1418" s="334"/>
      <c r="F1418" s="257"/>
      <c r="G1418" s="487"/>
    </row>
    <row r="1419" spans="1:7">
      <c r="A1419" s="486"/>
      <c r="B1419" s="487"/>
      <c r="C1419" s="487"/>
      <c r="D1419" s="112"/>
      <c r="E1419" s="334"/>
      <c r="F1419" s="257"/>
      <c r="G1419" s="487"/>
    </row>
    <row r="1420" spans="1:7">
      <c r="A1420" s="486"/>
      <c r="B1420" s="487"/>
      <c r="C1420" s="487"/>
      <c r="D1420" s="112"/>
      <c r="E1420" s="334"/>
      <c r="F1420" s="257"/>
      <c r="G1420" s="487"/>
    </row>
    <row r="1421" spans="1:7">
      <c r="A1421" s="486"/>
      <c r="B1421" s="487"/>
      <c r="C1421" s="487"/>
      <c r="D1421" s="112"/>
      <c r="E1421" s="334"/>
      <c r="F1421" s="257"/>
      <c r="G1421" s="487"/>
    </row>
    <row r="1422" spans="1:7">
      <c r="A1422" s="486"/>
      <c r="B1422" s="487"/>
      <c r="C1422" s="487"/>
      <c r="D1422" s="112"/>
      <c r="E1422" s="334"/>
      <c r="F1422" s="257"/>
      <c r="G1422" s="487"/>
    </row>
    <row r="1423" spans="1:7">
      <c r="A1423" s="486"/>
      <c r="B1423" s="487"/>
      <c r="C1423" s="487"/>
      <c r="D1423" s="112"/>
      <c r="E1423" s="334"/>
      <c r="F1423" s="257"/>
      <c r="G1423" s="487"/>
    </row>
    <row r="1424" spans="1:7">
      <c r="A1424" s="486"/>
      <c r="B1424" s="487"/>
      <c r="C1424" s="487"/>
      <c r="D1424" s="112"/>
      <c r="E1424" s="334"/>
      <c r="F1424" s="257"/>
      <c r="G1424" s="487"/>
    </row>
    <row r="1425" spans="1:7">
      <c r="A1425" s="486"/>
      <c r="B1425" s="487"/>
      <c r="C1425" s="487"/>
      <c r="D1425" s="112"/>
      <c r="E1425" s="334"/>
      <c r="F1425" s="257"/>
      <c r="G1425" s="487"/>
    </row>
    <row r="1426" spans="1:7">
      <c r="A1426" s="486"/>
      <c r="B1426" s="487"/>
      <c r="C1426" s="487"/>
      <c r="D1426" s="112"/>
      <c r="E1426" s="334"/>
      <c r="F1426" s="257"/>
      <c r="G1426" s="487"/>
    </row>
    <row r="1427" spans="1:7">
      <c r="A1427" s="486"/>
      <c r="B1427" s="487"/>
      <c r="C1427" s="487"/>
      <c r="D1427" s="112"/>
      <c r="E1427" s="334"/>
      <c r="F1427" s="257"/>
      <c r="G1427" s="487"/>
    </row>
    <row r="1428" spans="1:7">
      <c r="A1428" s="486"/>
      <c r="B1428" s="487"/>
      <c r="C1428" s="487"/>
      <c r="D1428" s="112"/>
      <c r="E1428" s="334"/>
      <c r="F1428" s="257"/>
      <c r="G1428" s="487"/>
    </row>
    <row r="1429" spans="1:7">
      <c r="A1429" s="486"/>
      <c r="B1429" s="487"/>
      <c r="C1429" s="487"/>
      <c r="D1429" s="112"/>
      <c r="E1429" s="334"/>
      <c r="F1429" s="257"/>
      <c r="G1429" s="487"/>
    </row>
    <row r="1430" spans="1:7">
      <c r="A1430" s="486"/>
      <c r="B1430" s="487"/>
      <c r="C1430" s="487"/>
      <c r="D1430" s="112"/>
      <c r="E1430" s="334"/>
      <c r="F1430" s="257"/>
      <c r="G1430" s="487"/>
    </row>
    <row r="1431" spans="1:7">
      <c r="A1431" s="486"/>
      <c r="B1431" s="487"/>
      <c r="C1431" s="487"/>
      <c r="D1431" s="112"/>
      <c r="E1431" s="334"/>
      <c r="F1431" s="257"/>
      <c r="G1431" s="487"/>
    </row>
    <row r="1432" spans="1:7">
      <c r="A1432" s="486"/>
      <c r="B1432" s="487"/>
      <c r="C1432" s="487"/>
      <c r="D1432" s="112"/>
      <c r="E1432" s="334"/>
      <c r="F1432" s="257"/>
      <c r="G1432" s="487"/>
    </row>
    <row r="1433" spans="1:7">
      <c r="A1433" s="486"/>
      <c r="B1433" s="487"/>
      <c r="C1433" s="487"/>
      <c r="D1433" s="112"/>
      <c r="E1433" s="334"/>
      <c r="F1433" s="257"/>
      <c r="G1433" s="487"/>
    </row>
    <row r="1434" spans="1:7">
      <c r="A1434" s="486"/>
      <c r="B1434" s="487"/>
      <c r="C1434" s="487"/>
      <c r="D1434" s="112"/>
      <c r="E1434" s="334"/>
      <c r="F1434" s="257"/>
      <c r="G1434" s="487"/>
    </row>
    <row r="1435" spans="1:7">
      <c r="A1435" s="486"/>
      <c r="B1435" s="487"/>
      <c r="C1435" s="487"/>
      <c r="D1435" s="112"/>
      <c r="E1435" s="334"/>
      <c r="F1435" s="257"/>
      <c r="G1435" s="487"/>
    </row>
    <row r="1436" spans="1:7">
      <c r="A1436" s="486"/>
      <c r="B1436" s="487"/>
      <c r="C1436" s="487"/>
      <c r="D1436" s="112"/>
      <c r="E1436" s="334"/>
      <c r="F1436" s="257"/>
      <c r="G1436" s="487"/>
    </row>
    <row r="1437" spans="1:7">
      <c r="A1437" s="486"/>
      <c r="B1437" s="487"/>
      <c r="C1437" s="487"/>
      <c r="D1437" s="112"/>
      <c r="E1437" s="334"/>
      <c r="F1437" s="257"/>
      <c r="G1437" s="487"/>
    </row>
    <row r="1438" spans="1:7">
      <c r="A1438" s="486"/>
      <c r="B1438" s="487"/>
      <c r="C1438" s="487"/>
      <c r="D1438" s="112"/>
      <c r="E1438" s="334"/>
      <c r="F1438" s="257"/>
      <c r="G1438" s="487"/>
    </row>
    <row r="1439" spans="1:7">
      <c r="A1439" s="486"/>
      <c r="B1439" s="487"/>
      <c r="C1439" s="487"/>
      <c r="D1439" s="112"/>
      <c r="E1439" s="334"/>
      <c r="F1439" s="257"/>
      <c r="G1439" s="487"/>
    </row>
    <row r="1440" spans="1:7">
      <c r="A1440" s="486"/>
      <c r="B1440" s="487"/>
      <c r="C1440" s="487"/>
      <c r="D1440" s="112"/>
      <c r="E1440" s="334"/>
      <c r="F1440" s="257"/>
      <c r="G1440" s="487"/>
    </row>
    <row r="1441" spans="1:7">
      <c r="A1441" s="486"/>
      <c r="B1441" s="487"/>
      <c r="C1441" s="487"/>
      <c r="D1441" s="112"/>
      <c r="E1441" s="334"/>
      <c r="F1441" s="257"/>
      <c r="G1441" s="487"/>
    </row>
    <row r="1442" spans="1:7">
      <c r="A1442" s="486"/>
      <c r="B1442" s="487"/>
      <c r="C1442" s="487"/>
      <c r="D1442" s="112"/>
      <c r="E1442" s="334"/>
      <c r="F1442" s="257"/>
      <c r="G1442" s="487"/>
    </row>
    <row r="1443" spans="1:7">
      <c r="A1443" s="486"/>
      <c r="B1443" s="487"/>
      <c r="C1443" s="487"/>
      <c r="D1443" s="112"/>
      <c r="E1443" s="334"/>
      <c r="F1443" s="257"/>
      <c r="G1443" s="487"/>
    </row>
    <row r="1444" spans="1:7">
      <c r="A1444" s="486"/>
      <c r="B1444" s="487"/>
      <c r="C1444" s="487"/>
      <c r="D1444" s="112"/>
      <c r="E1444" s="334"/>
      <c r="F1444" s="257"/>
      <c r="G1444" s="487"/>
    </row>
    <row r="1445" spans="1:7">
      <c r="A1445" s="486"/>
      <c r="B1445" s="487"/>
      <c r="C1445" s="487"/>
      <c r="D1445" s="112"/>
      <c r="E1445" s="334"/>
      <c r="F1445" s="257"/>
      <c r="G1445" s="487"/>
    </row>
    <row r="1446" spans="1:7">
      <c r="A1446" s="486"/>
      <c r="B1446" s="487"/>
      <c r="C1446" s="487"/>
      <c r="D1446" s="112"/>
      <c r="E1446" s="334"/>
      <c r="F1446" s="257"/>
      <c r="G1446" s="487"/>
    </row>
    <row r="1447" spans="1:7">
      <c r="A1447" s="486"/>
      <c r="B1447" s="487"/>
      <c r="C1447" s="487"/>
      <c r="D1447" s="112"/>
      <c r="E1447" s="334"/>
      <c r="F1447" s="257"/>
      <c r="G1447" s="487"/>
    </row>
    <row r="1448" spans="1:7">
      <c r="A1448" s="486"/>
      <c r="B1448" s="487"/>
      <c r="C1448" s="487"/>
      <c r="D1448" s="112"/>
      <c r="E1448" s="334"/>
      <c r="F1448" s="257"/>
      <c r="G1448" s="487"/>
    </row>
    <row r="1449" spans="1:7">
      <c r="A1449" s="486"/>
      <c r="B1449" s="487"/>
      <c r="C1449" s="487"/>
      <c r="D1449" s="112"/>
      <c r="E1449" s="334"/>
      <c r="F1449" s="257"/>
      <c r="G1449" s="487"/>
    </row>
    <row r="1450" spans="1:7">
      <c r="A1450" s="486"/>
      <c r="B1450" s="487"/>
      <c r="C1450" s="487"/>
      <c r="D1450" s="112"/>
      <c r="E1450" s="334"/>
      <c r="F1450" s="257"/>
      <c r="G1450" s="487"/>
    </row>
    <row r="1451" spans="1:7">
      <c r="A1451" s="486"/>
      <c r="B1451" s="487"/>
      <c r="C1451" s="487"/>
      <c r="D1451" s="112"/>
      <c r="E1451" s="334"/>
      <c r="F1451" s="257"/>
      <c r="G1451" s="487"/>
    </row>
    <row r="1452" spans="1:7">
      <c r="A1452" s="486"/>
      <c r="B1452" s="487"/>
      <c r="C1452" s="487"/>
      <c r="D1452" s="112"/>
      <c r="E1452" s="334"/>
      <c r="F1452" s="257"/>
      <c r="G1452" s="487"/>
    </row>
    <row r="1453" spans="1:7">
      <c r="A1453" s="486"/>
      <c r="B1453" s="487"/>
      <c r="C1453" s="487"/>
      <c r="D1453" s="112"/>
      <c r="E1453" s="334"/>
      <c r="F1453" s="257"/>
      <c r="G1453" s="487"/>
    </row>
    <row r="1454" spans="1:7">
      <c r="A1454" s="486"/>
      <c r="B1454" s="487"/>
      <c r="C1454" s="487"/>
      <c r="D1454" s="112"/>
      <c r="E1454" s="334"/>
      <c r="F1454" s="257"/>
      <c r="G1454" s="487"/>
    </row>
    <row r="1455" spans="1:7">
      <c r="A1455" s="486"/>
      <c r="B1455" s="487"/>
      <c r="C1455" s="487"/>
      <c r="D1455" s="112"/>
      <c r="E1455" s="334"/>
      <c r="F1455" s="257"/>
      <c r="G1455" s="487"/>
    </row>
    <row r="1456" spans="1:7">
      <c r="A1456" s="486"/>
      <c r="B1456" s="487"/>
      <c r="C1456" s="487"/>
      <c r="D1456" s="112"/>
      <c r="E1456" s="334"/>
      <c r="F1456" s="257"/>
      <c r="G1456" s="487"/>
    </row>
    <row r="1457" spans="1:7">
      <c r="A1457" s="486"/>
      <c r="B1457" s="487"/>
      <c r="C1457" s="487"/>
      <c r="D1457" s="112"/>
      <c r="E1457" s="334"/>
      <c r="F1457" s="257"/>
      <c r="G1457" s="487"/>
    </row>
    <row r="1458" spans="1:7">
      <c r="A1458" s="486"/>
      <c r="B1458" s="487"/>
      <c r="C1458" s="487"/>
      <c r="D1458" s="112"/>
      <c r="E1458" s="334"/>
      <c r="F1458" s="257"/>
      <c r="G1458" s="487"/>
    </row>
    <row r="1459" spans="1:7">
      <c r="A1459" s="486"/>
      <c r="B1459" s="487"/>
      <c r="C1459" s="487"/>
      <c r="D1459" s="112"/>
      <c r="E1459" s="334"/>
      <c r="F1459" s="257"/>
      <c r="G1459" s="487"/>
    </row>
    <row r="1460" spans="1:7">
      <c r="A1460" s="486"/>
      <c r="B1460" s="487"/>
      <c r="C1460" s="487"/>
      <c r="D1460" s="112"/>
      <c r="E1460" s="334"/>
      <c r="F1460" s="257"/>
      <c r="G1460" s="487"/>
    </row>
    <row r="1461" spans="1:7">
      <c r="A1461" s="486"/>
      <c r="B1461" s="487"/>
      <c r="C1461" s="487"/>
      <c r="D1461" s="112"/>
      <c r="E1461" s="334"/>
      <c r="F1461" s="257"/>
      <c r="G1461" s="487"/>
    </row>
    <row r="1462" spans="1:7">
      <c r="A1462" s="486"/>
      <c r="B1462" s="487"/>
      <c r="C1462" s="487"/>
      <c r="D1462" s="112"/>
      <c r="E1462" s="334"/>
      <c r="F1462" s="257"/>
      <c r="G1462" s="487"/>
    </row>
    <row r="1463" spans="1:7">
      <c r="A1463" s="486"/>
      <c r="B1463" s="487"/>
      <c r="C1463" s="487"/>
      <c r="D1463" s="112"/>
      <c r="E1463" s="334"/>
      <c r="F1463" s="257"/>
      <c r="G1463" s="487"/>
    </row>
    <row r="1464" spans="1:7">
      <c r="A1464" s="486"/>
      <c r="B1464" s="487"/>
      <c r="C1464" s="487"/>
      <c r="D1464" s="112"/>
      <c r="E1464" s="334"/>
      <c r="F1464" s="257"/>
      <c r="G1464" s="487"/>
    </row>
    <row r="1465" spans="1:7">
      <c r="A1465" s="486"/>
      <c r="B1465" s="487"/>
      <c r="C1465" s="487"/>
      <c r="D1465" s="112"/>
      <c r="E1465" s="334"/>
      <c r="F1465" s="257"/>
      <c r="G1465" s="487"/>
    </row>
    <row r="1466" spans="1:7">
      <c r="A1466" s="486"/>
      <c r="B1466" s="487"/>
      <c r="C1466" s="487"/>
      <c r="D1466" s="112"/>
      <c r="E1466" s="334"/>
      <c r="F1466" s="257"/>
      <c r="G1466" s="487"/>
    </row>
    <row r="1467" spans="1:7">
      <c r="A1467" s="486"/>
      <c r="B1467" s="487"/>
      <c r="C1467" s="487"/>
      <c r="D1467" s="112"/>
      <c r="E1467" s="334"/>
      <c r="F1467" s="257"/>
      <c r="G1467" s="487"/>
    </row>
    <row r="1468" spans="1:7">
      <c r="A1468" s="486"/>
      <c r="B1468" s="487"/>
      <c r="C1468" s="487"/>
      <c r="D1468" s="112"/>
      <c r="E1468" s="334"/>
      <c r="F1468" s="257"/>
      <c r="G1468" s="487"/>
    </row>
    <row r="1469" spans="1:7">
      <c r="A1469" s="486"/>
      <c r="B1469" s="487"/>
      <c r="C1469" s="487"/>
      <c r="D1469" s="112"/>
      <c r="E1469" s="334"/>
      <c r="F1469" s="257"/>
      <c r="G1469" s="487"/>
    </row>
    <row r="1470" spans="1:7">
      <c r="A1470" s="486"/>
      <c r="B1470" s="487"/>
      <c r="C1470" s="487"/>
      <c r="D1470" s="112"/>
      <c r="E1470" s="334"/>
      <c r="F1470" s="257"/>
      <c r="G1470" s="487"/>
    </row>
    <row r="1471" spans="1:7">
      <c r="A1471" s="486"/>
      <c r="B1471" s="487"/>
      <c r="C1471" s="487"/>
      <c r="D1471" s="112"/>
      <c r="E1471" s="334"/>
      <c r="F1471" s="257"/>
      <c r="G1471" s="487"/>
    </row>
    <row r="1472" spans="1:7">
      <c r="A1472" s="486"/>
      <c r="B1472" s="487"/>
      <c r="C1472" s="487"/>
      <c r="D1472" s="112"/>
      <c r="E1472" s="334"/>
      <c r="F1472" s="257"/>
      <c r="G1472" s="487"/>
    </row>
    <row r="1473" spans="1:7">
      <c r="A1473" s="486"/>
      <c r="B1473" s="487"/>
      <c r="C1473" s="487"/>
      <c r="D1473" s="112"/>
      <c r="E1473" s="334"/>
      <c r="F1473" s="257"/>
      <c r="G1473" s="487"/>
    </row>
    <row r="1474" spans="1:7">
      <c r="A1474" s="486"/>
      <c r="B1474" s="487"/>
      <c r="C1474" s="487"/>
      <c r="D1474" s="112"/>
      <c r="E1474" s="334"/>
      <c r="F1474" s="257"/>
      <c r="G1474" s="487"/>
    </row>
    <row r="1475" spans="1:7">
      <c r="A1475" s="486"/>
      <c r="B1475" s="487"/>
      <c r="C1475" s="487"/>
      <c r="D1475" s="112"/>
      <c r="E1475" s="334"/>
      <c r="F1475" s="257"/>
      <c r="G1475" s="487"/>
    </row>
    <row r="1476" spans="1:7">
      <c r="A1476" s="486"/>
      <c r="B1476" s="487"/>
      <c r="C1476" s="487"/>
      <c r="D1476" s="112"/>
      <c r="E1476" s="334"/>
      <c r="F1476" s="257"/>
      <c r="G1476" s="487"/>
    </row>
    <row r="1477" spans="1:7">
      <c r="A1477" s="486"/>
      <c r="B1477" s="487"/>
      <c r="C1477" s="487"/>
      <c r="D1477" s="112"/>
      <c r="E1477" s="334"/>
      <c r="F1477" s="257"/>
      <c r="G1477" s="487"/>
    </row>
    <row r="1478" spans="1:7">
      <c r="A1478" s="486"/>
      <c r="B1478" s="487"/>
      <c r="C1478" s="487"/>
      <c r="D1478" s="112"/>
      <c r="E1478" s="334"/>
      <c r="F1478" s="257"/>
      <c r="G1478" s="487"/>
    </row>
    <row r="1479" spans="1:7">
      <c r="A1479" s="486"/>
      <c r="B1479" s="487"/>
      <c r="C1479" s="487"/>
      <c r="D1479" s="112"/>
      <c r="E1479" s="334"/>
      <c r="F1479" s="257"/>
      <c r="G1479" s="487"/>
    </row>
    <row r="1480" spans="1:7">
      <c r="A1480" s="486"/>
      <c r="B1480" s="487"/>
      <c r="C1480" s="487"/>
      <c r="D1480" s="112"/>
      <c r="E1480" s="334"/>
      <c r="F1480" s="257"/>
      <c r="G1480" s="487"/>
    </row>
    <row r="1481" spans="1:7">
      <c r="A1481" s="486"/>
      <c r="B1481" s="487"/>
      <c r="C1481" s="487"/>
      <c r="D1481" s="112"/>
      <c r="E1481" s="334"/>
      <c r="F1481" s="257"/>
      <c r="G1481" s="487"/>
    </row>
    <row r="1482" spans="1:7">
      <c r="A1482" s="486"/>
      <c r="B1482" s="487"/>
      <c r="C1482" s="487"/>
      <c r="D1482" s="112"/>
      <c r="E1482" s="334"/>
      <c r="F1482" s="257"/>
      <c r="G1482" s="487"/>
    </row>
    <row r="1483" spans="1:7">
      <c r="A1483" s="486"/>
      <c r="B1483" s="487"/>
      <c r="C1483" s="487"/>
      <c r="D1483" s="112"/>
      <c r="E1483" s="334"/>
      <c r="F1483" s="257"/>
      <c r="G1483" s="487"/>
    </row>
    <row r="1484" spans="1:7">
      <c r="A1484" s="486"/>
      <c r="B1484" s="487"/>
      <c r="C1484" s="487"/>
      <c r="D1484" s="112"/>
      <c r="E1484" s="334"/>
      <c r="F1484" s="257"/>
      <c r="G1484" s="487"/>
    </row>
    <row r="1485" spans="1:7">
      <c r="A1485" s="486"/>
      <c r="B1485" s="487"/>
      <c r="C1485" s="487"/>
      <c r="D1485" s="112"/>
      <c r="E1485" s="334"/>
      <c r="F1485" s="257"/>
      <c r="G1485" s="487"/>
    </row>
    <row r="1486" spans="1:7">
      <c r="A1486" s="486"/>
      <c r="B1486" s="487"/>
      <c r="C1486" s="487"/>
      <c r="D1486" s="112"/>
      <c r="E1486" s="334"/>
      <c r="F1486" s="257"/>
      <c r="G1486" s="487"/>
    </row>
    <row r="1487" spans="1:7">
      <c r="A1487" s="486"/>
      <c r="B1487" s="487"/>
      <c r="C1487" s="487"/>
      <c r="D1487" s="112"/>
      <c r="E1487" s="334"/>
      <c r="F1487" s="257"/>
      <c r="G1487" s="487"/>
    </row>
    <row r="1488" spans="1:7">
      <c r="A1488" s="486"/>
      <c r="B1488" s="487"/>
      <c r="C1488" s="487"/>
      <c r="D1488" s="112"/>
      <c r="E1488" s="334"/>
      <c r="F1488" s="257"/>
      <c r="G1488" s="487"/>
    </row>
    <row r="1489" spans="1:7">
      <c r="A1489" s="486"/>
      <c r="B1489" s="487"/>
      <c r="C1489" s="487"/>
      <c r="D1489" s="112"/>
      <c r="E1489" s="334"/>
      <c r="F1489" s="257"/>
      <c r="G1489" s="487"/>
    </row>
    <row r="1490" spans="1:7">
      <c r="A1490" s="486"/>
      <c r="B1490" s="487"/>
      <c r="C1490" s="487"/>
      <c r="D1490" s="112"/>
      <c r="E1490" s="334"/>
      <c r="F1490" s="257"/>
      <c r="G1490" s="487"/>
    </row>
    <row r="1491" spans="1:7">
      <c r="A1491" s="486"/>
      <c r="B1491" s="487"/>
      <c r="C1491" s="487"/>
      <c r="D1491" s="112"/>
      <c r="E1491" s="334"/>
      <c r="F1491" s="257"/>
      <c r="G1491" s="487"/>
    </row>
    <row r="1492" spans="1:7">
      <c r="A1492" s="486"/>
      <c r="B1492" s="487"/>
      <c r="C1492" s="487"/>
      <c r="D1492" s="112"/>
      <c r="E1492" s="334"/>
      <c r="F1492" s="257"/>
      <c r="G1492" s="487"/>
    </row>
    <row r="1493" spans="1:7">
      <c r="A1493" s="486"/>
      <c r="B1493" s="487"/>
      <c r="C1493" s="487"/>
      <c r="D1493" s="112"/>
      <c r="E1493" s="334"/>
      <c r="F1493" s="257"/>
      <c r="G1493" s="487"/>
    </row>
    <row r="1494" spans="1:7">
      <c r="A1494" s="486"/>
      <c r="B1494" s="487"/>
      <c r="C1494" s="487"/>
      <c r="D1494" s="112"/>
      <c r="E1494" s="334"/>
      <c r="F1494" s="257"/>
      <c r="G1494" s="487"/>
    </row>
    <row r="1495" spans="1:7">
      <c r="A1495" s="486"/>
      <c r="B1495" s="487"/>
      <c r="C1495" s="487"/>
      <c r="D1495" s="112"/>
      <c r="E1495" s="334"/>
      <c r="F1495" s="257"/>
      <c r="G1495" s="487"/>
    </row>
    <row r="1496" spans="1:7">
      <c r="A1496" s="486"/>
      <c r="B1496" s="487"/>
      <c r="C1496" s="487"/>
      <c r="D1496" s="112"/>
      <c r="E1496" s="334"/>
      <c r="F1496" s="257"/>
      <c r="G1496" s="487"/>
    </row>
    <row r="1497" spans="1:7">
      <c r="A1497" s="486"/>
      <c r="B1497" s="487"/>
      <c r="C1497" s="487"/>
      <c r="D1497" s="112"/>
      <c r="E1497" s="334"/>
      <c r="F1497" s="257"/>
      <c r="G1497" s="487"/>
    </row>
    <row r="1498" spans="1:7">
      <c r="A1498" s="486"/>
      <c r="B1498" s="487"/>
      <c r="C1498" s="487"/>
      <c r="D1498" s="112"/>
      <c r="E1498" s="334"/>
      <c r="F1498" s="257"/>
      <c r="G1498" s="487"/>
    </row>
    <row r="1499" spans="1:7">
      <c r="A1499" s="486"/>
      <c r="B1499" s="487"/>
      <c r="C1499" s="487"/>
      <c r="D1499" s="112"/>
      <c r="E1499" s="334"/>
      <c r="F1499" s="257"/>
      <c r="G1499" s="487"/>
    </row>
    <row r="1500" spans="1:7">
      <c r="A1500" s="486"/>
      <c r="B1500" s="487"/>
      <c r="C1500" s="487"/>
      <c r="D1500" s="112"/>
      <c r="E1500" s="334"/>
      <c r="F1500" s="257"/>
      <c r="G1500" s="487"/>
    </row>
    <row r="1501" spans="1:7">
      <c r="A1501" s="486"/>
      <c r="B1501" s="487"/>
      <c r="C1501" s="487"/>
      <c r="D1501" s="112"/>
      <c r="E1501" s="334"/>
      <c r="F1501" s="257"/>
      <c r="G1501" s="487"/>
    </row>
    <row r="1502" spans="1:7">
      <c r="A1502" s="486"/>
      <c r="B1502" s="487"/>
      <c r="C1502" s="487"/>
      <c r="D1502" s="112"/>
      <c r="E1502" s="334"/>
      <c r="F1502" s="257"/>
      <c r="G1502" s="487"/>
    </row>
    <row r="1503" spans="1:7">
      <c r="A1503" s="486"/>
      <c r="B1503" s="487"/>
      <c r="C1503" s="487"/>
      <c r="D1503" s="112"/>
      <c r="E1503" s="334"/>
      <c r="F1503" s="257"/>
      <c r="G1503" s="487"/>
    </row>
    <row r="1504" spans="1:7">
      <c r="A1504" s="486"/>
      <c r="B1504" s="487"/>
      <c r="C1504" s="487"/>
      <c r="D1504" s="112"/>
      <c r="E1504" s="334"/>
      <c r="F1504" s="257"/>
      <c r="G1504" s="487"/>
    </row>
    <row r="1505" spans="1:7">
      <c r="A1505" s="486"/>
      <c r="B1505" s="487"/>
      <c r="C1505" s="487"/>
      <c r="D1505" s="112"/>
      <c r="E1505" s="334"/>
      <c r="F1505" s="257"/>
      <c r="G1505" s="487"/>
    </row>
    <row r="1506" spans="1:7">
      <c r="A1506" s="486"/>
      <c r="B1506" s="487"/>
      <c r="C1506" s="487"/>
      <c r="D1506" s="112"/>
      <c r="E1506" s="334"/>
      <c r="F1506" s="257"/>
      <c r="G1506" s="487"/>
    </row>
    <row r="1507" spans="1:7">
      <c r="A1507" s="486"/>
      <c r="B1507" s="487"/>
      <c r="C1507" s="487"/>
      <c r="D1507" s="112"/>
      <c r="E1507" s="334"/>
      <c r="F1507" s="257"/>
      <c r="G1507" s="487"/>
    </row>
    <row r="1508" spans="1:7">
      <c r="A1508" s="486"/>
      <c r="B1508" s="487"/>
      <c r="C1508" s="487"/>
      <c r="D1508" s="112"/>
      <c r="E1508" s="334"/>
      <c r="F1508" s="257"/>
      <c r="G1508" s="487"/>
    </row>
    <row r="1509" spans="1:7">
      <c r="A1509" s="486"/>
      <c r="B1509" s="487"/>
      <c r="C1509" s="487"/>
      <c r="D1509" s="112"/>
      <c r="E1509" s="334"/>
      <c r="F1509" s="257"/>
      <c r="G1509" s="487"/>
    </row>
    <row r="1510" spans="1:7">
      <c r="A1510" s="486"/>
      <c r="B1510" s="487"/>
      <c r="C1510" s="487"/>
      <c r="D1510" s="112"/>
      <c r="E1510" s="334"/>
      <c r="F1510" s="257"/>
      <c r="G1510" s="487"/>
    </row>
    <row r="1511" spans="1:7">
      <c r="A1511" s="486"/>
      <c r="B1511" s="487"/>
      <c r="C1511" s="487"/>
      <c r="D1511" s="112"/>
      <c r="E1511" s="334"/>
      <c r="F1511" s="257"/>
      <c r="G1511" s="487"/>
    </row>
    <row r="1512" spans="1:7">
      <c r="A1512" s="486"/>
      <c r="B1512" s="487"/>
      <c r="C1512" s="487"/>
      <c r="D1512" s="112"/>
      <c r="E1512" s="334"/>
      <c r="F1512" s="257"/>
      <c r="G1512" s="487"/>
    </row>
    <row r="1513" spans="1:7">
      <c r="A1513" s="486"/>
      <c r="B1513" s="487"/>
      <c r="C1513" s="487"/>
      <c r="D1513" s="112"/>
      <c r="E1513" s="334"/>
      <c r="F1513" s="257"/>
      <c r="G1513" s="487"/>
    </row>
    <row r="1514" spans="1:7">
      <c r="A1514" s="486"/>
      <c r="B1514" s="487"/>
      <c r="C1514" s="487"/>
      <c r="D1514" s="112"/>
      <c r="E1514" s="334"/>
      <c r="F1514" s="257"/>
      <c r="G1514" s="487"/>
    </row>
    <row r="1515" spans="1:7">
      <c r="A1515" s="486"/>
      <c r="B1515" s="487"/>
      <c r="C1515" s="487"/>
      <c r="D1515" s="112"/>
      <c r="E1515" s="334"/>
      <c r="F1515" s="257"/>
      <c r="G1515" s="487"/>
    </row>
    <row r="1516" spans="1:7">
      <c r="A1516" s="486"/>
      <c r="B1516" s="487"/>
      <c r="C1516" s="487"/>
      <c r="D1516" s="112"/>
      <c r="E1516" s="334"/>
      <c r="F1516" s="257"/>
      <c r="G1516" s="487"/>
    </row>
    <row r="1517" spans="1:7">
      <c r="A1517" s="486"/>
      <c r="B1517" s="487"/>
      <c r="C1517" s="487"/>
      <c r="D1517" s="112"/>
      <c r="E1517" s="334"/>
      <c r="F1517" s="257"/>
      <c r="G1517" s="487"/>
    </row>
    <row r="1518" spans="1:7">
      <c r="A1518" s="486"/>
      <c r="B1518" s="487"/>
      <c r="C1518" s="487"/>
      <c r="D1518" s="112"/>
      <c r="E1518" s="334"/>
      <c r="F1518" s="257"/>
      <c r="G1518" s="487"/>
    </row>
    <row r="1519" spans="1:7">
      <c r="A1519" s="486"/>
      <c r="B1519" s="487"/>
      <c r="C1519" s="487"/>
      <c r="D1519" s="112"/>
      <c r="E1519" s="334"/>
      <c r="F1519" s="257"/>
      <c r="G1519" s="487"/>
    </row>
    <row r="1520" spans="1:7">
      <c r="A1520" s="486"/>
      <c r="B1520" s="487"/>
      <c r="C1520" s="487"/>
      <c r="D1520" s="112"/>
      <c r="E1520" s="334"/>
      <c r="F1520" s="257"/>
      <c r="G1520" s="487"/>
    </row>
    <row r="1521" spans="1:7">
      <c r="A1521" s="486"/>
      <c r="B1521" s="487"/>
      <c r="C1521" s="487"/>
      <c r="D1521" s="112"/>
      <c r="E1521" s="334"/>
      <c r="F1521" s="257"/>
      <c r="G1521" s="487"/>
    </row>
    <row r="1522" spans="1:7">
      <c r="A1522" s="486"/>
      <c r="B1522" s="487"/>
      <c r="C1522" s="487"/>
      <c r="D1522" s="112"/>
      <c r="E1522" s="334"/>
      <c r="F1522" s="257"/>
      <c r="G1522" s="487"/>
    </row>
    <row r="1523" spans="1:7">
      <c r="A1523" s="486"/>
      <c r="B1523" s="487"/>
      <c r="C1523" s="487"/>
      <c r="D1523" s="112"/>
      <c r="E1523" s="334"/>
      <c r="F1523" s="257"/>
      <c r="G1523" s="487"/>
    </row>
    <row r="1524" spans="1:7">
      <c r="A1524" s="486"/>
      <c r="B1524" s="487"/>
      <c r="C1524" s="487"/>
      <c r="D1524" s="112"/>
      <c r="E1524" s="334"/>
      <c r="F1524" s="257"/>
      <c r="G1524" s="487"/>
    </row>
    <row r="1525" spans="1:7">
      <c r="A1525" s="486"/>
      <c r="B1525" s="487"/>
      <c r="C1525" s="487"/>
      <c r="D1525" s="112"/>
      <c r="E1525" s="334"/>
      <c r="F1525" s="257"/>
      <c r="G1525" s="487"/>
    </row>
    <row r="1526" spans="1:7">
      <c r="A1526" s="486"/>
      <c r="B1526" s="487"/>
      <c r="C1526" s="487"/>
      <c r="D1526" s="112"/>
      <c r="E1526" s="334"/>
      <c r="F1526" s="257"/>
      <c r="G1526" s="487"/>
    </row>
    <row r="1527" spans="1:7">
      <c r="A1527" s="486"/>
      <c r="B1527" s="487"/>
      <c r="C1527" s="487"/>
      <c r="D1527" s="112"/>
      <c r="E1527" s="334"/>
      <c r="F1527" s="257"/>
      <c r="G1527" s="487"/>
    </row>
    <row r="1528" spans="1:7">
      <c r="A1528" s="486"/>
      <c r="B1528" s="487"/>
      <c r="C1528" s="487"/>
      <c r="D1528" s="112"/>
      <c r="E1528" s="334"/>
      <c r="F1528" s="257"/>
      <c r="G1528" s="487"/>
    </row>
    <row r="1529" spans="1:7">
      <c r="A1529" s="486"/>
      <c r="B1529" s="487"/>
      <c r="C1529" s="487"/>
      <c r="D1529" s="112"/>
      <c r="E1529" s="334"/>
      <c r="F1529" s="257"/>
      <c r="G1529" s="487"/>
    </row>
    <row r="1530" spans="1:7">
      <c r="A1530" s="486"/>
      <c r="B1530" s="487"/>
      <c r="C1530" s="487"/>
      <c r="D1530" s="112"/>
      <c r="E1530" s="334"/>
      <c r="F1530" s="257"/>
      <c r="G1530" s="487"/>
    </row>
    <row r="1531" spans="1:7">
      <c r="A1531" s="486"/>
      <c r="B1531" s="487"/>
      <c r="C1531" s="487"/>
      <c r="D1531" s="112"/>
      <c r="E1531" s="334"/>
      <c r="F1531" s="257"/>
      <c r="G1531" s="487"/>
    </row>
    <row r="1532" spans="1:7">
      <c r="A1532" s="486"/>
      <c r="B1532" s="487"/>
      <c r="C1532" s="487"/>
      <c r="D1532" s="112"/>
      <c r="E1532" s="334"/>
      <c r="F1532" s="257"/>
      <c r="G1532" s="487"/>
    </row>
    <row r="1533" spans="1:7">
      <c r="A1533" s="486"/>
      <c r="B1533" s="487"/>
      <c r="C1533" s="487"/>
      <c r="D1533" s="112"/>
      <c r="E1533" s="334"/>
      <c r="F1533" s="257"/>
      <c r="G1533" s="487"/>
    </row>
    <row r="1534" spans="1:7">
      <c r="A1534" s="486"/>
      <c r="B1534" s="487"/>
      <c r="C1534" s="487"/>
      <c r="D1534" s="112"/>
      <c r="E1534" s="334"/>
      <c r="F1534" s="257"/>
      <c r="G1534" s="487"/>
    </row>
    <row r="1535" spans="1:7">
      <c r="A1535" s="486"/>
      <c r="B1535" s="487"/>
      <c r="C1535" s="487"/>
      <c r="D1535" s="112"/>
      <c r="E1535" s="334"/>
      <c r="F1535" s="257"/>
      <c r="G1535" s="487"/>
    </row>
    <row r="1536" spans="1:7">
      <c r="A1536" s="486"/>
      <c r="B1536" s="487"/>
      <c r="C1536" s="487"/>
      <c r="D1536" s="112"/>
      <c r="E1536" s="334"/>
      <c r="F1536" s="257"/>
      <c r="G1536" s="487"/>
    </row>
    <row r="1537" spans="1:7">
      <c r="A1537" s="486"/>
      <c r="B1537" s="487"/>
      <c r="C1537" s="487"/>
      <c r="D1537" s="112"/>
      <c r="E1537" s="334"/>
      <c r="F1537" s="257"/>
      <c r="G1537" s="487"/>
    </row>
    <row r="1538" spans="1:7">
      <c r="A1538" s="486"/>
      <c r="B1538" s="487"/>
      <c r="C1538" s="487"/>
      <c r="D1538" s="112"/>
      <c r="E1538" s="334"/>
      <c r="F1538" s="257"/>
      <c r="G1538" s="487"/>
    </row>
    <row r="1539" spans="1:7">
      <c r="A1539" s="486"/>
      <c r="B1539" s="487"/>
      <c r="C1539" s="487"/>
      <c r="D1539" s="112"/>
      <c r="E1539" s="334"/>
      <c r="F1539" s="257"/>
      <c r="G1539" s="487"/>
    </row>
    <row r="1540" spans="1:7">
      <c r="A1540" s="486"/>
      <c r="B1540" s="487"/>
      <c r="C1540" s="487"/>
      <c r="D1540" s="112"/>
      <c r="E1540" s="334"/>
      <c r="F1540" s="257"/>
      <c r="G1540" s="487"/>
    </row>
    <row r="1541" spans="1:7">
      <c r="A1541" s="486"/>
      <c r="B1541" s="487"/>
      <c r="C1541" s="487"/>
      <c r="D1541" s="112"/>
      <c r="E1541" s="334"/>
      <c r="F1541" s="257"/>
      <c r="G1541" s="487"/>
    </row>
    <row r="1542" spans="1:7">
      <c r="A1542" s="486"/>
      <c r="B1542" s="487"/>
      <c r="C1542" s="487"/>
      <c r="D1542" s="112"/>
      <c r="E1542" s="334"/>
      <c r="F1542" s="257"/>
      <c r="G1542" s="487"/>
    </row>
    <row r="1543" spans="1:7">
      <c r="A1543" s="486"/>
      <c r="B1543" s="487"/>
      <c r="C1543" s="487"/>
      <c r="D1543" s="112"/>
      <c r="E1543" s="334"/>
      <c r="F1543" s="257"/>
      <c r="G1543" s="487"/>
    </row>
    <row r="1544" spans="1:7">
      <c r="A1544" s="486"/>
      <c r="B1544" s="487"/>
      <c r="C1544" s="487"/>
      <c r="D1544" s="112"/>
      <c r="E1544" s="334"/>
      <c r="F1544" s="257"/>
      <c r="G1544" s="487"/>
    </row>
    <row r="1545" spans="1:7">
      <c r="A1545" s="486"/>
      <c r="B1545" s="487"/>
      <c r="C1545" s="487"/>
      <c r="D1545" s="112"/>
      <c r="E1545" s="334"/>
      <c r="F1545" s="257"/>
      <c r="G1545" s="487"/>
    </row>
    <row r="1546" spans="1:7">
      <c r="A1546" s="486"/>
      <c r="B1546" s="487"/>
      <c r="C1546" s="487"/>
      <c r="D1546" s="112"/>
      <c r="E1546" s="334"/>
      <c r="F1546" s="257"/>
      <c r="G1546" s="487"/>
    </row>
    <row r="1547" spans="1:7">
      <c r="A1547" s="486"/>
      <c r="B1547" s="487"/>
      <c r="C1547" s="487"/>
      <c r="D1547" s="112"/>
      <c r="E1547" s="334"/>
      <c r="F1547" s="257"/>
      <c r="G1547" s="487"/>
    </row>
    <row r="1548" spans="1:7">
      <c r="A1548" s="486"/>
      <c r="B1548" s="487"/>
      <c r="C1548" s="487"/>
      <c r="D1548" s="112"/>
      <c r="E1548" s="334"/>
      <c r="F1548" s="257"/>
      <c r="G1548" s="487"/>
    </row>
    <row r="1549" spans="1:7">
      <c r="A1549" s="486"/>
      <c r="B1549" s="487"/>
      <c r="C1549" s="487"/>
      <c r="D1549" s="112"/>
      <c r="E1549" s="334"/>
      <c r="F1549" s="257"/>
      <c r="G1549" s="487"/>
    </row>
    <row r="1550" spans="1:7">
      <c r="A1550" s="486"/>
      <c r="B1550" s="487"/>
      <c r="C1550" s="487"/>
      <c r="D1550" s="112"/>
      <c r="E1550" s="334"/>
      <c r="F1550" s="257"/>
      <c r="G1550" s="487"/>
    </row>
    <row r="1551" spans="1:7">
      <c r="A1551" s="486"/>
      <c r="B1551" s="487"/>
      <c r="C1551" s="487"/>
      <c r="D1551" s="112"/>
      <c r="E1551" s="334"/>
      <c r="F1551" s="257"/>
      <c r="G1551" s="487"/>
    </row>
    <row r="1552" spans="1:7">
      <c r="A1552" s="486"/>
      <c r="B1552" s="487"/>
      <c r="C1552" s="487"/>
      <c r="D1552" s="112"/>
      <c r="E1552" s="334"/>
      <c r="F1552" s="257"/>
      <c r="G1552" s="487"/>
    </row>
    <row r="1553" spans="1:7">
      <c r="A1553" s="486"/>
      <c r="B1553" s="487"/>
      <c r="C1553" s="487"/>
      <c r="D1553" s="112"/>
      <c r="E1553" s="334"/>
      <c r="F1553" s="257"/>
      <c r="G1553" s="487"/>
    </row>
    <row r="1554" spans="1:7">
      <c r="A1554" s="486"/>
      <c r="B1554" s="487"/>
      <c r="C1554" s="487"/>
      <c r="D1554" s="112"/>
      <c r="E1554" s="334"/>
      <c r="F1554" s="257"/>
      <c r="G1554" s="487"/>
    </row>
    <row r="1555" spans="1:7">
      <c r="A1555" s="486"/>
      <c r="B1555" s="487"/>
      <c r="C1555" s="487"/>
      <c r="D1555" s="112"/>
      <c r="E1555" s="334"/>
      <c r="F1555" s="257"/>
      <c r="G1555" s="487"/>
    </row>
    <row r="1556" spans="1:7">
      <c r="A1556" s="486"/>
      <c r="B1556" s="487"/>
      <c r="C1556" s="487"/>
      <c r="D1556" s="112"/>
      <c r="E1556" s="334"/>
      <c r="F1556" s="257"/>
      <c r="G1556" s="487"/>
    </row>
    <row r="1557" spans="1:7">
      <c r="A1557" s="486"/>
      <c r="B1557" s="487"/>
      <c r="C1557" s="487"/>
      <c r="D1557" s="112"/>
      <c r="E1557" s="334"/>
      <c r="F1557" s="257"/>
      <c r="G1557" s="487"/>
    </row>
    <row r="1558" spans="1:7">
      <c r="A1558" s="486"/>
      <c r="B1558" s="487"/>
      <c r="C1558" s="487"/>
      <c r="D1558" s="112"/>
      <c r="E1558" s="334"/>
      <c r="F1558" s="257"/>
      <c r="G1558" s="487"/>
    </row>
    <row r="1559" spans="1:7">
      <c r="A1559" s="486"/>
      <c r="B1559" s="487"/>
      <c r="C1559" s="487"/>
      <c r="D1559" s="112"/>
      <c r="E1559" s="334"/>
      <c r="F1559" s="257"/>
      <c r="G1559" s="487"/>
    </row>
    <row r="1560" spans="1:7">
      <c r="A1560" s="486"/>
      <c r="B1560" s="487"/>
      <c r="C1560" s="487"/>
      <c r="D1560" s="112"/>
      <c r="E1560" s="334"/>
      <c r="F1560" s="257"/>
      <c r="G1560" s="487"/>
    </row>
    <row r="1561" spans="1:7">
      <c r="A1561" s="486"/>
      <c r="B1561" s="487"/>
      <c r="C1561" s="487"/>
      <c r="D1561" s="112"/>
      <c r="E1561" s="334"/>
      <c r="F1561" s="257"/>
      <c r="G1561" s="487"/>
    </row>
    <row r="1562" spans="1:7">
      <c r="A1562" s="486"/>
      <c r="B1562" s="487"/>
      <c r="C1562" s="487"/>
      <c r="D1562" s="112"/>
      <c r="E1562" s="334"/>
      <c r="F1562" s="257"/>
      <c r="G1562" s="487"/>
    </row>
    <row r="1563" spans="1:7">
      <c r="A1563" s="486"/>
      <c r="B1563" s="487"/>
      <c r="C1563" s="487"/>
      <c r="D1563" s="112"/>
      <c r="E1563" s="334"/>
      <c r="F1563" s="257"/>
      <c r="G1563" s="487"/>
    </row>
    <row r="1564" spans="1:7">
      <c r="A1564" s="486"/>
      <c r="B1564" s="487"/>
      <c r="C1564" s="487"/>
      <c r="D1564" s="112"/>
      <c r="E1564" s="334"/>
      <c r="F1564" s="257"/>
      <c r="G1564" s="487"/>
    </row>
    <row r="1565" spans="1:7">
      <c r="A1565" s="486"/>
      <c r="B1565" s="487"/>
      <c r="C1565" s="487"/>
      <c r="D1565" s="112"/>
      <c r="E1565" s="334"/>
      <c r="F1565" s="257"/>
      <c r="G1565" s="487"/>
    </row>
    <row r="1566" spans="1:7">
      <c r="A1566" s="486"/>
      <c r="B1566" s="487"/>
      <c r="C1566" s="487"/>
      <c r="D1566" s="112"/>
      <c r="E1566" s="334"/>
      <c r="F1566" s="257"/>
      <c r="G1566" s="487"/>
    </row>
    <row r="1567" spans="1:7">
      <c r="A1567" s="486"/>
      <c r="B1567" s="487"/>
      <c r="C1567" s="487"/>
      <c r="D1567" s="112"/>
      <c r="E1567" s="334"/>
      <c r="F1567" s="257"/>
      <c r="G1567" s="487"/>
    </row>
    <row r="1568" spans="1:7">
      <c r="A1568" s="486"/>
      <c r="B1568" s="487"/>
      <c r="C1568" s="487"/>
      <c r="D1568" s="112"/>
      <c r="E1568" s="334"/>
      <c r="F1568" s="257"/>
      <c r="G1568" s="487"/>
    </row>
    <row r="1569" spans="1:7">
      <c r="A1569" s="486"/>
      <c r="B1569" s="487"/>
      <c r="C1569" s="487"/>
      <c r="D1569" s="112"/>
      <c r="E1569" s="334"/>
      <c r="F1569" s="257"/>
      <c r="G1569" s="487"/>
    </row>
    <row r="1570" spans="1:7">
      <c r="A1570" s="486"/>
      <c r="B1570" s="487"/>
      <c r="C1570" s="487"/>
      <c r="D1570" s="112"/>
      <c r="E1570" s="334"/>
      <c r="F1570" s="257"/>
      <c r="G1570" s="487"/>
    </row>
    <row r="1571" spans="1:7">
      <c r="A1571" s="486"/>
      <c r="B1571" s="487"/>
      <c r="C1571" s="487"/>
      <c r="D1571" s="112"/>
      <c r="E1571" s="334"/>
      <c r="F1571" s="257"/>
      <c r="G1571" s="487"/>
    </row>
    <row r="1572" spans="1:7">
      <c r="A1572" s="486"/>
      <c r="B1572" s="487"/>
      <c r="C1572" s="487"/>
      <c r="D1572" s="112"/>
      <c r="E1572" s="334"/>
      <c r="F1572" s="257"/>
      <c r="G1572" s="487"/>
    </row>
    <row r="1573" spans="1:7">
      <c r="A1573" s="486"/>
      <c r="B1573" s="487"/>
      <c r="C1573" s="487"/>
      <c r="D1573" s="112"/>
      <c r="E1573" s="334"/>
      <c r="F1573" s="257"/>
      <c r="G1573" s="487"/>
    </row>
    <row r="1574" spans="1:7">
      <c r="A1574" s="486"/>
      <c r="B1574" s="487"/>
      <c r="C1574" s="487"/>
      <c r="D1574" s="112"/>
      <c r="E1574" s="334"/>
      <c r="F1574" s="257"/>
      <c r="G1574" s="487"/>
    </row>
    <row r="1575" spans="1:7">
      <c r="A1575" s="486"/>
      <c r="B1575" s="487"/>
      <c r="C1575" s="487"/>
      <c r="D1575" s="112"/>
      <c r="E1575" s="334"/>
      <c r="F1575" s="257"/>
      <c r="G1575" s="487"/>
    </row>
    <row r="1576" spans="1:7">
      <c r="A1576" s="486"/>
      <c r="B1576" s="487"/>
      <c r="C1576" s="487"/>
      <c r="D1576" s="112"/>
      <c r="E1576" s="334"/>
      <c r="F1576" s="257"/>
      <c r="G1576" s="487"/>
    </row>
    <row r="1577" spans="1:7">
      <c r="A1577" s="486"/>
      <c r="B1577" s="487"/>
      <c r="C1577" s="487"/>
      <c r="D1577" s="112"/>
      <c r="E1577" s="334"/>
      <c r="F1577" s="257"/>
      <c r="G1577" s="487"/>
    </row>
    <row r="1578" spans="1:7">
      <c r="A1578" s="486"/>
      <c r="B1578" s="487"/>
      <c r="C1578" s="487"/>
      <c r="D1578" s="112"/>
      <c r="E1578" s="334"/>
      <c r="F1578" s="257"/>
      <c r="G1578" s="487"/>
    </row>
    <row r="1579" spans="1:7">
      <c r="A1579" s="486"/>
      <c r="B1579" s="487"/>
      <c r="C1579" s="487"/>
      <c r="D1579" s="112"/>
      <c r="E1579" s="334"/>
      <c r="F1579" s="257"/>
      <c r="G1579" s="487"/>
    </row>
    <row r="1580" spans="1:7">
      <c r="A1580" s="486"/>
      <c r="B1580" s="487"/>
      <c r="C1580" s="487"/>
      <c r="D1580" s="112"/>
      <c r="E1580" s="334"/>
      <c r="F1580" s="257"/>
      <c r="G1580" s="487"/>
    </row>
    <row r="1581" spans="1:7">
      <c r="A1581" s="486"/>
      <c r="B1581" s="487"/>
      <c r="C1581" s="487"/>
      <c r="D1581" s="112"/>
      <c r="E1581" s="334"/>
      <c r="F1581" s="257"/>
      <c r="G1581" s="487"/>
    </row>
    <row r="1582" spans="1:7">
      <c r="A1582" s="486"/>
      <c r="B1582" s="487"/>
      <c r="C1582" s="487"/>
      <c r="D1582" s="112"/>
      <c r="E1582" s="334"/>
      <c r="F1582" s="257"/>
      <c r="G1582" s="487"/>
    </row>
    <row r="1583" spans="1:7">
      <c r="A1583" s="486"/>
      <c r="B1583" s="487"/>
      <c r="C1583" s="487"/>
      <c r="D1583" s="112"/>
      <c r="E1583" s="334"/>
      <c r="F1583" s="257"/>
      <c r="G1583" s="487"/>
    </row>
    <row r="1584" spans="1:7">
      <c r="A1584" s="486"/>
      <c r="B1584" s="487"/>
      <c r="C1584" s="487"/>
      <c r="D1584" s="112"/>
      <c r="E1584" s="334"/>
      <c r="F1584" s="257"/>
      <c r="G1584" s="487"/>
    </row>
    <row r="1585" spans="1:7">
      <c r="A1585" s="486"/>
      <c r="B1585" s="487"/>
      <c r="C1585" s="487"/>
      <c r="D1585" s="112"/>
      <c r="E1585" s="334"/>
      <c r="F1585" s="257"/>
      <c r="G1585" s="487"/>
    </row>
    <row r="1586" spans="1:7">
      <c r="A1586" s="486"/>
      <c r="B1586" s="487"/>
      <c r="C1586" s="487"/>
      <c r="D1586" s="112"/>
      <c r="E1586" s="334"/>
      <c r="F1586" s="257"/>
      <c r="G1586" s="487"/>
    </row>
    <row r="1587" spans="1:7">
      <c r="A1587" s="486"/>
      <c r="B1587" s="487"/>
      <c r="C1587" s="487"/>
      <c r="D1587" s="112"/>
      <c r="E1587" s="334"/>
      <c r="F1587" s="257"/>
      <c r="G1587" s="487"/>
    </row>
    <row r="1588" spans="1:7">
      <c r="A1588" s="486"/>
      <c r="B1588" s="487"/>
      <c r="C1588" s="487"/>
      <c r="D1588" s="112"/>
      <c r="E1588" s="334"/>
      <c r="F1588" s="257"/>
      <c r="G1588" s="487"/>
    </row>
    <row r="1589" spans="1:7">
      <c r="A1589" s="486"/>
      <c r="B1589" s="487"/>
      <c r="C1589" s="487"/>
      <c r="D1589" s="112"/>
      <c r="E1589" s="334"/>
      <c r="F1589" s="257"/>
      <c r="G1589" s="487"/>
    </row>
    <row r="1590" spans="1:7">
      <c r="A1590" s="486"/>
      <c r="B1590" s="487"/>
      <c r="C1590" s="487"/>
      <c r="D1590" s="112"/>
      <c r="E1590" s="334"/>
      <c r="F1590" s="257"/>
      <c r="G1590" s="487"/>
    </row>
    <row r="1591" spans="1:7">
      <c r="A1591" s="486"/>
      <c r="B1591" s="487"/>
      <c r="C1591" s="487"/>
      <c r="D1591" s="112"/>
      <c r="E1591" s="334"/>
      <c r="F1591" s="257"/>
      <c r="G1591" s="487"/>
    </row>
    <row r="1592" spans="1:7">
      <c r="A1592" s="486"/>
      <c r="B1592" s="487"/>
      <c r="C1592" s="487"/>
      <c r="D1592" s="112"/>
      <c r="E1592" s="334"/>
      <c r="F1592" s="257"/>
      <c r="G1592" s="487"/>
    </row>
    <row r="1593" spans="1:7">
      <c r="A1593" s="486"/>
      <c r="B1593" s="487"/>
      <c r="C1593" s="487"/>
      <c r="D1593" s="112"/>
      <c r="E1593" s="334"/>
      <c r="F1593" s="257"/>
      <c r="G1593" s="487"/>
    </row>
    <row r="1594" spans="1:7">
      <c r="A1594" s="486"/>
      <c r="B1594" s="487"/>
      <c r="C1594" s="487"/>
      <c r="D1594" s="112"/>
      <c r="E1594" s="334"/>
      <c r="F1594" s="257"/>
      <c r="G1594" s="487"/>
    </row>
    <row r="1595" spans="1:7">
      <c r="A1595" s="486"/>
      <c r="B1595" s="487"/>
      <c r="C1595" s="487"/>
      <c r="D1595" s="112"/>
      <c r="E1595" s="334"/>
      <c r="F1595" s="257"/>
      <c r="G1595" s="487"/>
    </row>
    <row r="1596" spans="1:7">
      <c r="A1596" s="486"/>
      <c r="B1596" s="487"/>
      <c r="C1596" s="487"/>
      <c r="D1596" s="112"/>
      <c r="E1596" s="334"/>
      <c r="F1596" s="257"/>
      <c r="G1596" s="487"/>
    </row>
    <row r="1597" spans="1:7">
      <c r="A1597" s="486"/>
      <c r="B1597" s="487"/>
      <c r="C1597" s="487"/>
      <c r="D1597" s="112"/>
      <c r="E1597" s="334"/>
      <c r="F1597" s="257"/>
      <c r="G1597" s="487"/>
    </row>
    <row r="1598" spans="1:7">
      <c r="A1598" s="486"/>
      <c r="B1598" s="487"/>
      <c r="C1598" s="487"/>
      <c r="D1598" s="112"/>
      <c r="E1598" s="334"/>
      <c r="F1598" s="257"/>
      <c r="G1598" s="487"/>
    </row>
    <row r="1599" spans="1:7">
      <c r="A1599" s="486"/>
      <c r="B1599" s="487"/>
      <c r="C1599" s="487"/>
      <c r="D1599" s="112"/>
      <c r="E1599" s="334"/>
      <c r="F1599" s="257"/>
      <c r="G1599" s="487"/>
    </row>
    <row r="1600" spans="1:7">
      <c r="A1600" s="486"/>
      <c r="B1600" s="487"/>
      <c r="C1600" s="487"/>
      <c r="D1600" s="112"/>
      <c r="E1600" s="334"/>
      <c r="F1600" s="257"/>
      <c r="G1600" s="487"/>
    </row>
    <row r="1601" spans="1:7">
      <c r="A1601" s="486"/>
      <c r="B1601" s="487"/>
      <c r="C1601" s="487"/>
      <c r="D1601" s="112"/>
      <c r="E1601" s="334"/>
      <c r="F1601" s="257"/>
      <c r="G1601" s="487"/>
    </row>
    <row r="1602" spans="1:7">
      <c r="A1602" s="486"/>
      <c r="B1602" s="487"/>
      <c r="C1602" s="487"/>
      <c r="D1602" s="112"/>
      <c r="E1602" s="334"/>
      <c r="F1602" s="257"/>
      <c r="G1602" s="487"/>
    </row>
    <row r="1603" spans="1:7">
      <c r="A1603" s="486"/>
      <c r="B1603" s="487"/>
      <c r="C1603" s="487"/>
      <c r="D1603" s="112"/>
      <c r="E1603" s="334"/>
      <c r="F1603" s="257"/>
      <c r="G1603" s="487"/>
    </row>
    <row r="1604" spans="1:7">
      <c r="A1604" s="486"/>
      <c r="B1604" s="487"/>
      <c r="C1604" s="487"/>
      <c r="D1604" s="112"/>
      <c r="E1604" s="334"/>
      <c r="F1604" s="257"/>
      <c r="G1604" s="487"/>
    </row>
    <row r="1605" spans="1:7">
      <c r="A1605" s="486"/>
      <c r="B1605" s="487"/>
      <c r="C1605" s="487"/>
      <c r="D1605" s="112"/>
      <c r="E1605" s="334"/>
      <c r="F1605" s="257"/>
      <c r="G1605" s="487"/>
    </row>
    <row r="1606" spans="1:7">
      <c r="A1606" s="486"/>
      <c r="B1606" s="487"/>
      <c r="C1606" s="487"/>
      <c r="D1606" s="112"/>
      <c r="E1606" s="334"/>
      <c r="F1606" s="257"/>
      <c r="G1606" s="487"/>
    </row>
    <row r="1607" spans="1:7">
      <c r="A1607" s="486"/>
      <c r="B1607" s="487"/>
      <c r="C1607" s="487"/>
      <c r="D1607" s="112"/>
      <c r="E1607" s="334"/>
      <c r="F1607" s="257"/>
      <c r="G1607" s="487"/>
    </row>
    <row r="1608" spans="1:7">
      <c r="A1608" s="486"/>
      <c r="B1608" s="487"/>
      <c r="C1608" s="487"/>
      <c r="D1608" s="112"/>
      <c r="E1608" s="334"/>
      <c r="F1608" s="257"/>
      <c r="G1608" s="487"/>
    </row>
    <row r="1609" spans="1:7">
      <c r="A1609" s="486"/>
      <c r="B1609" s="487"/>
      <c r="C1609" s="487"/>
      <c r="D1609" s="112"/>
      <c r="E1609" s="334"/>
      <c r="F1609" s="257"/>
      <c r="G1609" s="487"/>
    </row>
    <row r="1610" spans="1:7">
      <c r="A1610" s="486"/>
      <c r="B1610" s="487"/>
      <c r="C1610" s="487"/>
      <c r="D1610" s="112"/>
      <c r="E1610" s="334"/>
      <c r="F1610" s="257"/>
      <c r="G1610" s="487"/>
    </row>
    <row r="1611" spans="1:7">
      <c r="A1611" s="486"/>
      <c r="B1611" s="487"/>
      <c r="C1611" s="487"/>
      <c r="D1611" s="112"/>
      <c r="E1611" s="334"/>
      <c r="F1611" s="257"/>
      <c r="G1611" s="487"/>
    </row>
    <row r="1612" spans="1:7">
      <c r="A1612" s="486"/>
      <c r="B1612" s="487"/>
      <c r="C1612" s="487"/>
      <c r="D1612" s="112"/>
      <c r="E1612" s="334"/>
      <c r="F1612" s="257"/>
      <c r="G1612" s="487"/>
    </row>
    <row r="1613" spans="1:7">
      <c r="A1613" s="486"/>
      <c r="B1613" s="487"/>
      <c r="C1613" s="487"/>
      <c r="D1613" s="112"/>
      <c r="E1613" s="334"/>
      <c r="F1613" s="257"/>
      <c r="G1613" s="487"/>
    </row>
    <row r="1614" spans="1:7">
      <c r="A1614" s="486"/>
      <c r="B1614" s="487"/>
      <c r="C1614" s="487"/>
      <c r="D1614" s="112"/>
      <c r="E1614" s="334"/>
      <c r="F1614" s="257"/>
      <c r="G1614" s="487"/>
    </row>
    <row r="1615" spans="1:7">
      <c r="A1615" s="486"/>
      <c r="B1615" s="487"/>
      <c r="C1615" s="487"/>
      <c r="D1615" s="112"/>
      <c r="E1615" s="334"/>
      <c r="F1615" s="257"/>
      <c r="G1615" s="487"/>
    </row>
    <row r="1616" spans="1:7">
      <c r="A1616" s="486"/>
      <c r="B1616" s="487"/>
      <c r="C1616" s="487"/>
      <c r="D1616" s="112"/>
      <c r="E1616" s="334"/>
      <c r="F1616" s="257"/>
      <c r="G1616" s="487"/>
    </row>
    <row r="1617" spans="1:7">
      <c r="A1617" s="486"/>
      <c r="B1617" s="487"/>
      <c r="C1617" s="487"/>
      <c r="D1617" s="112"/>
      <c r="E1617" s="334"/>
      <c r="F1617" s="257"/>
      <c r="G1617" s="487"/>
    </row>
    <row r="1618" spans="1:7">
      <c r="A1618" s="486"/>
      <c r="B1618" s="487"/>
      <c r="C1618" s="487"/>
      <c r="D1618" s="112"/>
      <c r="E1618" s="334"/>
      <c r="F1618" s="257"/>
      <c r="G1618" s="487"/>
    </row>
    <row r="1619" spans="1:7">
      <c r="A1619" s="486"/>
      <c r="B1619" s="487"/>
      <c r="C1619" s="487"/>
      <c r="D1619" s="112"/>
      <c r="E1619" s="334"/>
      <c r="F1619" s="257"/>
      <c r="G1619" s="487"/>
    </row>
    <row r="1620" spans="1:7">
      <c r="A1620" s="486"/>
      <c r="B1620" s="487"/>
      <c r="C1620" s="487"/>
      <c r="D1620" s="112"/>
      <c r="E1620" s="334"/>
      <c r="F1620" s="257"/>
      <c r="G1620" s="487"/>
    </row>
    <row r="1621" spans="1:7">
      <c r="A1621" s="486"/>
      <c r="B1621" s="487"/>
      <c r="C1621" s="487"/>
      <c r="D1621" s="112"/>
      <c r="E1621" s="334"/>
      <c r="F1621" s="257"/>
      <c r="G1621" s="487"/>
    </row>
    <row r="1622" spans="1:7">
      <c r="A1622" s="486"/>
      <c r="B1622" s="487"/>
      <c r="C1622" s="487"/>
      <c r="D1622" s="112"/>
      <c r="E1622" s="334"/>
      <c r="F1622" s="257"/>
      <c r="G1622" s="487"/>
    </row>
    <row r="1623" spans="1:7">
      <c r="A1623" s="486"/>
      <c r="B1623" s="487"/>
      <c r="C1623" s="487"/>
      <c r="D1623" s="112"/>
      <c r="E1623" s="334"/>
      <c r="F1623" s="257"/>
      <c r="G1623" s="487"/>
    </row>
    <row r="1624" spans="1:7">
      <c r="A1624" s="486"/>
      <c r="B1624" s="487"/>
      <c r="C1624" s="487"/>
      <c r="D1624" s="112"/>
      <c r="E1624" s="334"/>
      <c r="F1624" s="257"/>
      <c r="G1624" s="487"/>
    </row>
    <row r="1625" spans="1:7">
      <c r="A1625" s="486"/>
      <c r="B1625" s="487"/>
      <c r="C1625" s="487"/>
      <c r="D1625" s="112"/>
      <c r="E1625" s="334"/>
      <c r="F1625" s="257"/>
      <c r="G1625" s="487"/>
    </row>
    <row r="1626" spans="1:7">
      <c r="A1626" s="486"/>
      <c r="B1626" s="487"/>
      <c r="C1626" s="487"/>
      <c r="D1626" s="112"/>
      <c r="E1626" s="334"/>
      <c r="F1626" s="257"/>
      <c r="G1626" s="487"/>
    </row>
    <row r="1627" spans="1:7">
      <c r="A1627" s="486"/>
      <c r="B1627" s="487"/>
      <c r="C1627" s="487"/>
      <c r="D1627" s="112"/>
      <c r="E1627" s="334"/>
      <c r="F1627" s="257"/>
      <c r="G1627" s="487"/>
    </row>
    <row r="1628" spans="1:7">
      <c r="A1628" s="486"/>
      <c r="B1628" s="487"/>
      <c r="C1628" s="487"/>
      <c r="D1628" s="112"/>
      <c r="E1628" s="334"/>
      <c r="F1628" s="257"/>
      <c r="G1628" s="487"/>
    </row>
    <row r="1629" spans="1:7">
      <c r="A1629" s="486"/>
      <c r="B1629" s="487"/>
      <c r="C1629" s="487"/>
      <c r="D1629" s="112"/>
      <c r="E1629" s="334"/>
      <c r="F1629" s="257"/>
      <c r="G1629" s="487"/>
    </row>
    <row r="1630" spans="1:7">
      <c r="A1630" s="486"/>
      <c r="B1630" s="487"/>
      <c r="C1630" s="487"/>
      <c r="D1630" s="112"/>
      <c r="E1630" s="334"/>
      <c r="F1630" s="257"/>
      <c r="G1630" s="487"/>
    </row>
    <row r="1631" spans="1:7">
      <c r="A1631" s="486"/>
      <c r="B1631" s="487"/>
      <c r="C1631" s="487"/>
      <c r="D1631" s="112"/>
      <c r="E1631" s="334"/>
      <c r="F1631" s="257"/>
      <c r="G1631" s="487"/>
    </row>
    <row r="1632" spans="1:7">
      <c r="A1632" s="486"/>
      <c r="B1632" s="487"/>
      <c r="C1632" s="487"/>
      <c r="D1632" s="112"/>
      <c r="E1632" s="334"/>
      <c r="F1632" s="257"/>
      <c r="G1632" s="487"/>
    </row>
    <row r="1633" spans="1:7">
      <c r="A1633" s="486"/>
      <c r="B1633" s="487"/>
      <c r="C1633" s="487"/>
      <c r="D1633" s="112"/>
      <c r="E1633" s="334"/>
      <c r="F1633" s="257"/>
      <c r="G1633" s="487"/>
    </row>
    <row r="1634" spans="1:7">
      <c r="A1634" s="486"/>
      <c r="B1634" s="487"/>
      <c r="C1634" s="487"/>
      <c r="D1634" s="112"/>
      <c r="E1634" s="334"/>
      <c r="F1634" s="257"/>
      <c r="G1634" s="487"/>
    </row>
    <row r="1635" spans="1:7">
      <c r="A1635" s="486"/>
      <c r="B1635" s="487"/>
      <c r="C1635" s="487"/>
      <c r="D1635" s="112"/>
      <c r="E1635" s="334"/>
      <c r="F1635" s="257"/>
      <c r="G1635" s="487"/>
    </row>
    <row r="1636" spans="1:7">
      <c r="A1636" s="486"/>
      <c r="B1636" s="487"/>
      <c r="C1636" s="487"/>
      <c r="D1636" s="112"/>
      <c r="E1636" s="334"/>
      <c r="F1636" s="257"/>
      <c r="G1636" s="487"/>
    </row>
    <row r="1637" spans="1:7">
      <c r="A1637" s="486"/>
      <c r="B1637" s="487"/>
      <c r="C1637" s="487"/>
      <c r="D1637" s="112"/>
      <c r="E1637" s="334"/>
      <c r="F1637" s="257"/>
      <c r="G1637" s="487"/>
    </row>
    <row r="1638" spans="1:7">
      <c r="A1638" s="486"/>
      <c r="B1638" s="487"/>
      <c r="C1638" s="487"/>
      <c r="D1638" s="112"/>
      <c r="E1638" s="334"/>
      <c r="F1638" s="257"/>
      <c r="G1638" s="487"/>
    </row>
    <row r="1639" spans="1:7">
      <c r="A1639" s="486"/>
      <c r="B1639" s="487"/>
      <c r="C1639" s="487"/>
      <c r="D1639" s="112"/>
      <c r="E1639" s="334"/>
      <c r="F1639" s="257"/>
      <c r="G1639" s="487"/>
    </row>
    <row r="1640" spans="1:7">
      <c r="A1640" s="486"/>
      <c r="B1640" s="487"/>
      <c r="C1640" s="487"/>
      <c r="D1640" s="112"/>
      <c r="E1640" s="334"/>
      <c r="F1640" s="257"/>
      <c r="G1640" s="487"/>
    </row>
    <row r="1641" spans="1:7">
      <c r="A1641" s="486"/>
      <c r="B1641" s="487"/>
      <c r="C1641" s="487"/>
      <c r="D1641" s="112"/>
      <c r="E1641" s="334"/>
      <c r="F1641" s="257"/>
      <c r="G1641" s="487"/>
    </row>
    <row r="1642" spans="1:7">
      <c r="A1642" s="486"/>
      <c r="B1642" s="487"/>
      <c r="C1642" s="487"/>
      <c r="D1642" s="112"/>
      <c r="E1642" s="334"/>
      <c r="F1642" s="257"/>
      <c r="G1642" s="487"/>
    </row>
    <row r="1643" spans="1:7">
      <c r="A1643" s="486"/>
      <c r="B1643" s="487"/>
      <c r="C1643" s="487"/>
      <c r="D1643" s="112"/>
      <c r="E1643" s="334"/>
      <c r="F1643" s="257"/>
      <c r="G1643" s="487"/>
    </row>
    <row r="1644" spans="1:7">
      <c r="A1644" s="486"/>
      <c r="B1644" s="487"/>
      <c r="C1644" s="487"/>
      <c r="D1644" s="112"/>
      <c r="E1644" s="334"/>
      <c r="F1644" s="257"/>
      <c r="G1644" s="487"/>
    </row>
    <row r="1645" spans="1:7">
      <c r="A1645" s="486"/>
      <c r="B1645" s="487"/>
      <c r="C1645" s="487"/>
      <c r="D1645" s="112"/>
      <c r="E1645" s="334"/>
      <c r="F1645" s="257"/>
      <c r="G1645" s="487"/>
    </row>
    <row r="1646" spans="1:7">
      <c r="A1646" s="486"/>
      <c r="B1646" s="487"/>
      <c r="C1646" s="487"/>
      <c r="D1646" s="112"/>
      <c r="E1646" s="334"/>
      <c r="F1646" s="257"/>
      <c r="G1646" s="487"/>
    </row>
    <row r="1647" spans="1:7">
      <c r="A1647" s="486"/>
      <c r="B1647" s="487"/>
      <c r="C1647" s="487"/>
      <c r="D1647" s="112"/>
      <c r="E1647" s="334"/>
      <c r="F1647" s="257"/>
      <c r="G1647" s="487"/>
    </row>
    <row r="1648" spans="1:7">
      <c r="A1648" s="486"/>
      <c r="B1648" s="487"/>
      <c r="C1648" s="487"/>
      <c r="D1648" s="112"/>
      <c r="E1648" s="334"/>
      <c r="F1648" s="257"/>
      <c r="G1648" s="487"/>
    </row>
    <row r="1649" spans="1:7">
      <c r="A1649" s="486"/>
      <c r="B1649" s="487"/>
      <c r="C1649" s="487"/>
      <c r="D1649" s="112"/>
      <c r="E1649" s="334"/>
      <c r="F1649" s="257"/>
      <c r="G1649" s="487"/>
    </row>
    <row r="1650" spans="1:7">
      <c r="A1650" s="486"/>
      <c r="B1650" s="487"/>
      <c r="C1650" s="487"/>
      <c r="D1650" s="112"/>
      <c r="E1650" s="334"/>
      <c r="F1650" s="257"/>
      <c r="G1650" s="487"/>
    </row>
    <row r="1651" spans="1:7">
      <c r="A1651" s="486"/>
      <c r="B1651" s="487"/>
      <c r="C1651" s="487"/>
      <c r="D1651" s="112"/>
      <c r="E1651" s="334"/>
      <c r="F1651" s="257"/>
      <c r="G1651" s="487"/>
    </row>
    <row r="1652" spans="1:7">
      <c r="A1652" s="486"/>
      <c r="B1652" s="487"/>
      <c r="C1652" s="487"/>
      <c r="D1652" s="112"/>
      <c r="E1652" s="334"/>
      <c r="F1652" s="257"/>
      <c r="G1652" s="487"/>
    </row>
    <row r="1653" spans="1:7">
      <c r="A1653" s="486"/>
      <c r="B1653" s="487"/>
      <c r="C1653" s="487"/>
      <c r="D1653" s="112"/>
      <c r="E1653" s="334"/>
      <c r="F1653" s="257"/>
      <c r="G1653" s="487"/>
    </row>
    <row r="1654" spans="1:7">
      <c r="A1654" s="486"/>
      <c r="B1654" s="487"/>
      <c r="C1654" s="487"/>
      <c r="D1654" s="112"/>
      <c r="E1654" s="334"/>
      <c r="F1654" s="257"/>
      <c r="G1654" s="487"/>
    </row>
    <row r="1655" spans="1:7">
      <c r="A1655" s="486"/>
      <c r="B1655" s="487"/>
      <c r="C1655" s="487"/>
      <c r="D1655" s="112"/>
      <c r="E1655" s="334"/>
      <c r="F1655" s="257"/>
      <c r="G1655" s="487"/>
    </row>
    <row r="1656" spans="1:7">
      <c r="A1656" s="486"/>
      <c r="B1656" s="487"/>
      <c r="C1656" s="487"/>
      <c r="D1656" s="112"/>
      <c r="E1656" s="334"/>
      <c r="F1656" s="257"/>
      <c r="G1656" s="487"/>
    </row>
    <row r="1657" spans="1:7">
      <c r="A1657" s="486"/>
      <c r="B1657" s="487"/>
      <c r="C1657" s="487"/>
      <c r="D1657" s="112"/>
      <c r="E1657" s="334"/>
      <c r="F1657" s="257"/>
      <c r="G1657" s="487"/>
    </row>
    <row r="1658" spans="1:7">
      <c r="A1658" s="486"/>
      <c r="B1658" s="487"/>
      <c r="C1658" s="487"/>
      <c r="D1658" s="112"/>
      <c r="E1658" s="334"/>
      <c r="F1658" s="257"/>
      <c r="G1658" s="487"/>
    </row>
    <row r="1659" spans="1:7">
      <c r="A1659" s="486"/>
      <c r="B1659" s="487"/>
      <c r="C1659" s="487"/>
      <c r="D1659" s="112"/>
      <c r="E1659" s="334"/>
      <c r="F1659" s="257"/>
      <c r="G1659" s="487"/>
    </row>
    <row r="1660" spans="1:7">
      <c r="A1660" s="486"/>
      <c r="B1660" s="487"/>
      <c r="C1660" s="487"/>
      <c r="D1660" s="112"/>
      <c r="E1660" s="334"/>
      <c r="F1660" s="257"/>
      <c r="G1660" s="487"/>
    </row>
    <row r="1661" spans="1:7">
      <c r="A1661" s="486"/>
      <c r="B1661" s="487"/>
      <c r="C1661" s="487"/>
      <c r="D1661" s="112"/>
      <c r="E1661" s="334"/>
      <c r="F1661" s="257"/>
      <c r="G1661" s="487"/>
    </row>
    <row r="1662" spans="1:7">
      <c r="A1662" s="486"/>
      <c r="B1662" s="487"/>
      <c r="C1662" s="487"/>
      <c r="D1662" s="112"/>
      <c r="E1662" s="334"/>
      <c r="F1662" s="257"/>
      <c r="G1662" s="487"/>
    </row>
    <row r="1663" spans="1:7">
      <c r="A1663" s="486"/>
      <c r="B1663" s="487"/>
      <c r="C1663" s="487"/>
      <c r="D1663" s="112"/>
      <c r="E1663" s="334"/>
      <c r="F1663" s="257"/>
      <c r="G1663" s="487"/>
    </row>
    <row r="1664" spans="1:7">
      <c r="A1664" s="486"/>
      <c r="B1664" s="487"/>
      <c r="C1664" s="487"/>
      <c r="D1664" s="112"/>
      <c r="E1664" s="334"/>
      <c r="F1664" s="257"/>
      <c r="G1664" s="487"/>
    </row>
    <row r="1665" spans="1:7">
      <c r="A1665" s="486"/>
      <c r="B1665" s="487"/>
      <c r="C1665" s="487"/>
      <c r="D1665" s="112"/>
      <c r="E1665" s="334"/>
      <c r="F1665" s="257"/>
      <c r="G1665" s="487"/>
    </row>
    <row r="1666" spans="1:7">
      <c r="A1666" s="486"/>
      <c r="B1666" s="487"/>
      <c r="C1666" s="487"/>
      <c r="D1666" s="112"/>
      <c r="E1666" s="334"/>
      <c r="F1666" s="257"/>
      <c r="G1666" s="487"/>
    </row>
    <row r="1667" spans="1:7">
      <c r="A1667" s="486"/>
      <c r="B1667" s="487"/>
      <c r="C1667" s="487"/>
      <c r="D1667" s="112"/>
      <c r="E1667" s="334"/>
      <c r="F1667" s="257"/>
      <c r="G1667" s="487"/>
    </row>
    <row r="1668" spans="1:7">
      <c r="A1668" s="486"/>
      <c r="B1668" s="487"/>
      <c r="C1668" s="487"/>
      <c r="D1668" s="112"/>
      <c r="E1668" s="334"/>
      <c r="F1668" s="257"/>
      <c r="G1668" s="487"/>
    </row>
    <row r="1669" spans="1:7">
      <c r="A1669" s="486"/>
      <c r="B1669" s="487"/>
      <c r="C1669" s="487"/>
      <c r="D1669" s="112"/>
      <c r="E1669" s="334"/>
      <c r="F1669" s="257"/>
      <c r="G1669" s="487"/>
    </row>
    <row r="1670" spans="1:7">
      <c r="A1670" s="486"/>
      <c r="B1670" s="487"/>
      <c r="C1670" s="487"/>
      <c r="D1670" s="112"/>
      <c r="E1670" s="334"/>
      <c r="F1670" s="257"/>
      <c r="G1670" s="487"/>
    </row>
    <row r="1671" spans="1:7">
      <c r="A1671" s="486"/>
      <c r="B1671" s="487"/>
      <c r="C1671" s="487"/>
      <c r="D1671" s="112"/>
      <c r="E1671" s="334"/>
      <c r="F1671" s="257"/>
      <c r="G1671" s="487"/>
    </row>
    <row r="1672" spans="1:7">
      <c r="A1672" s="486"/>
      <c r="B1672" s="487"/>
      <c r="C1672" s="487"/>
      <c r="D1672" s="112"/>
      <c r="E1672" s="334"/>
      <c r="F1672" s="257"/>
      <c r="G1672" s="487"/>
    </row>
    <row r="1673" spans="1:7">
      <c r="A1673" s="486"/>
      <c r="B1673" s="487"/>
      <c r="C1673" s="487"/>
      <c r="D1673" s="112"/>
      <c r="E1673" s="334"/>
      <c r="F1673" s="257"/>
      <c r="G1673" s="487"/>
    </row>
    <row r="1674" spans="1:7">
      <c r="A1674" s="486"/>
      <c r="B1674" s="487"/>
      <c r="C1674" s="487"/>
      <c r="D1674" s="112"/>
      <c r="E1674" s="334"/>
      <c r="F1674" s="257"/>
      <c r="G1674" s="487"/>
    </row>
    <row r="1675" spans="1:7">
      <c r="A1675" s="486"/>
      <c r="B1675" s="487"/>
      <c r="C1675" s="487"/>
      <c r="D1675" s="112"/>
      <c r="E1675" s="334"/>
      <c r="F1675" s="257"/>
      <c r="G1675" s="487"/>
    </row>
    <row r="1676" spans="1:7">
      <c r="A1676" s="486"/>
      <c r="B1676" s="487"/>
      <c r="C1676" s="487"/>
      <c r="D1676" s="112"/>
      <c r="E1676" s="334"/>
      <c r="F1676" s="257"/>
      <c r="G1676" s="487"/>
    </row>
    <row r="1677" spans="1:7">
      <c r="A1677" s="486"/>
      <c r="B1677" s="487"/>
      <c r="C1677" s="487"/>
      <c r="D1677" s="112"/>
      <c r="E1677" s="334"/>
      <c r="F1677" s="257"/>
      <c r="G1677" s="487"/>
    </row>
    <row r="1678" spans="1:7">
      <c r="A1678" s="486"/>
      <c r="B1678" s="487"/>
      <c r="C1678" s="487"/>
      <c r="D1678" s="112"/>
      <c r="E1678" s="334"/>
      <c r="F1678" s="257"/>
      <c r="G1678" s="487"/>
    </row>
    <row r="1679" spans="1:7">
      <c r="A1679" s="486"/>
      <c r="B1679" s="487"/>
      <c r="C1679" s="487"/>
      <c r="D1679" s="112"/>
      <c r="E1679" s="334"/>
      <c r="F1679" s="257"/>
      <c r="G1679" s="487"/>
    </row>
    <row r="1680" spans="1:7">
      <c r="A1680" s="486"/>
      <c r="B1680" s="487"/>
      <c r="C1680" s="487"/>
      <c r="D1680" s="112"/>
      <c r="E1680" s="334"/>
      <c r="F1680" s="257"/>
      <c r="G1680" s="487"/>
    </row>
    <row r="1681" spans="1:7">
      <c r="A1681" s="486"/>
      <c r="B1681" s="487"/>
      <c r="C1681" s="487"/>
      <c r="D1681" s="112"/>
      <c r="E1681" s="334"/>
      <c r="F1681" s="257"/>
      <c r="G1681" s="487"/>
    </row>
    <row r="1682" spans="1:7">
      <c r="A1682" s="486"/>
      <c r="B1682" s="487"/>
      <c r="C1682" s="487"/>
      <c r="D1682" s="112"/>
      <c r="E1682" s="334"/>
      <c r="F1682" s="257"/>
      <c r="G1682" s="487"/>
    </row>
    <row r="1683" spans="1:7">
      <c r="A1683" s="486"/>
      <c r="B1683" s="487"/>
      <c r="C1683" s="487"/>
      <c r="D1683" s="112"/>
      <c r="E1683" s="334"/>
      <c r="F1683" s="257"/>
      <c r="G1683" s="487"/>
    </row>
    <row r="1684" spans="1:7">
      <c r="A1684" s="486"/>
      <c r="B1684" s="487"/>
      <c r="C1684" s="487"/>
      <c r="D1684" s="112"/>
      <c r="E1684" s="334"/>
      <c r="F1684" s="257"/>
      <c r="G1684" s="487"/>
    </row>
    <row r="1685" spans="1:7">
      <c r="A1685" s="486"/>
      <c r="B1685" s="487"/>
      <c r="C1685" s="487"/>
      <c r="D1685" s="112"/>
      <c r="E1685" s="334"/>
      <c r="F1685" s="257"/>
      <c r="G1685" s="487"/>
    </row>
    <row r="1686" spans="1:7">
      <c r="A1686" s="486"/>
      <c r="B1686" s="487"/>
      <c r="C1686" s="487"/>
      <c r="D1686" s="112"/>
      <c r="E1686" s="334"/>
      <c r="F1686" s="257"/>
      <c r="G1686" s="487"/>
    </row>
    <row r="1687" spans="1:7">
      <c r="A1687" s="486"/>
      <c r="B1687" s="487"/>
      <c r="C1687" s="487"/>
      <c r="D1687" s="112"/>
      <c r="E1687" s="334"/>
      <c r="F1687" s="257"/>
      <c r="G1687" s="487"/>
    </row>
    <row r="1688" spans="1:7">
      <c r="A1688" s="486"/>
      <c r="B1688" s="487"/>
      <c r="C1688" s="487"/>
      <c r="D1688" s="112"/>
      <c r="E1688" s="334"/>
      <c r="F1688" s="257"/>
      <c r="G1688" s="487"/>
    </row>
    <row r="1689" spans="1:7">
      <c r="A1689" s="486"/>
      <c r="B1689" s="487"/>
      <c r="C1689" s="487"/>
      <c r="D1689" s="112"/>
      <c r="E1689" s="334"/>
      <c r="F1689" s="257"/>
      <c r="G1689" s="487"/>
    </row>
    <row r="1690" spans="1:7">
      <c r="A1690" s="486"/>
      <c r="B1690" s="487"/>
      <c r="C1690" s="487"/>
      <c r="D1690" s="112"/>
      <c r="E1690" s="334"/>
      <c r="F1690" s="257"/>
      <c r="G1690" s="487"/>
    </row>
    <row r="1691" spans="1:7">
      <c r="A1691" s="486"/>
      <c r="B1691" s="487"/>
      <c r="C1691" s="487"/>
      <c r="D1691" s="112"/>
      <c r="E1691" s="334"/>
      <c r="F1691" s="257"/>
      <c r="G1691" s="487"/>
    </row>
    <row r="1692" spans="1:7">
      <c r="A1692" s="486"/>
      <c r="B1692" s="487"/>
      <c r="C1692" s="487"/>
      <c r="D1692" s="112"/>
      <c r="E1692" s="334"/>
      <c r="F1692" s="257"/>
      <c r="G1692" s="487"/>
    </row>
    <row r="1693" spans="1:7">
      <c r="A1693" s="486"/>
      <c r="B1693" s="487"/>
      <c r="C1693" s="487"/>
      <c r="D1693" s="112"/>
      <c r="E1693" s="334"/>
      <c r="F1693" s="257"/>
      <c r="G1693" s="487"/>
    </row>
    <row r="1694" spans="1:7">
      <c r="A1694" s="486"/>
      <c r="B1694" s="487"/>
      <c r="C1694" s="487"/>
      <c r="D1694" s="112"/>
      <c r="E1694" s="334"/>
      <c r="F1694" s="257"/>
      <c r="G1694" s="487"/>
    </row>
    <row r="1695" spans="1:7">
      <c r="A1695" s="486"/>
      <c r="B1695" s="487"/>
      <c r="C1695" s="487"/>
      <c r="D1695" s="112"/>
      <c r="E1695" s="334"/>
      <c r="F1695" s="257"/>
      <c r="G1695" s="487"/>
    </row>
    <row r="1696" spans="1:7">
      <c r="A1696" s="486"/>
      <c r="B1696" s="487"/>
      <c r="C1696" s="487"/>
      <c r="D1696" s="112"/>
      <c r="E1696" s="334"/>
      <c r="F1696" s="257"/>
      <c r="G1696" s="487"/>
    </row>
    <row r="1697" spans="1:7">
      <c r="A1697" s="486"/>
      <c r="B1697" s="487"/>
      <c r="C1697" s="487"/>
      <c r="D1697" s="112"/>
      <c r="E1697" s="334"/>
      <c r="F1697" s="257"/>
      <c r="G1697" s="487"/>
    </row>
    <row r="1698" spans="1:7">
      <c r="A1698" s="486"/>
      <c r="B1698" s="487"/>
      <c r="C1698" s="487"/>
      <c r="D1698" s="112"/>
      <c r="E1698" s="334"/>
      <c r="F1698" s="257"/>
      <c r="G1698" s="487"/>
    </row>
    <row r="1699" spans="1:7">
      <c r="A1699" s="486"/>
      <c r="B1699" s="487"/>
      <c r="C1699" s="487"/>
      <c r="D1699" s="112"/>
      <c r="E1699" s="334"/>
      <c r="F1699" s="257"/>
      <c r="G1699" s="487"/>
    </row>
    <row r="1700" spans="1:7">
      <c r="A1700" s="486"/>
      <c r="B1700" s="487"/>
      <c r="C1700" s="487"/>
      <c r="D1700" s="112"/>
      <c r="E1700" s="334"/>
      <c r="F1700" s="257"/>
      <c r="G1700" s="487"/>
    </row>
    <row r="1701" spans="1:7">
      <c r="A1701" s="486"/>
      <c r="B1701" s="487"/>
      <c r="C1701" s="487"/>
      <c r="D1701" s="112"/>
      <c r="E1701" s="334"/>
      <c r="F1701" s="257"/>
      <c r="G1701" s="487"/>
    </row>
    <row r="1702" spans="1:7">
      <c r="A1702" s="486"/>
      <c r="B1702" s="487"/>
      <c r="C1702" s="487"/>
      <c r="D1702" s="112"/>
      <c r="E1702" s="334"/>
      <c r="F1702" s="257"/>
      <c r="G1702" s="487"/>
    </row>
    <row r="1703" spans="1:7">
      <c r="A1703" s="486"/>
      <c r="B1703" s="487"/>
      <c r="C1703" s="487"/>
      <c r="D1703" s="112"/>
      <c r="E1703" s="334"/>
      <c r="F1703" s="257"/>
      <c r="G1703" s="487"/>
    </row>
    <row r="1704" spans="1:7">
      <c r="A1704" s="486"/>
      <c r="B1704" s="487"/>
      <c r="C1704" s="487"/>
      <c r="D1704" s="112"/>
      <c r="E1704" s="334"/>
      <c r="F1704" s="257"/>
      <c r="G1704" s="487"/>
    </row>
    <row r="1705" spans="1:7">
      <c r="A1705" s="486"/>
      <c r="B1705" s="487"/>
      <c r="C1705" s="487"/>
      <c r="D1705" s="112"/>
      <c r="E1705" s="334"/>
      <c r="F1705" s="257"/>
      <c r="G1705" s="487"/>
    </row>
    <row r="1706" spans="1:7">
      <c r="A1706" s="486"/>
      <c r="B1706" s="487"/>
      <c r="C1706" s="487"/>
      <c r="D1706" s="112"/>
      <c r="E1706" s="334"/>
      <c r="F1706" s="257"/>
      <c r="G1706" s="487"/>
    </row>
    <row r="1707" spans="1:7">
      <c r="A1707" s="486"/>
      <c r="B1707" s="487"/>
      <c r="C1707" s="487"/>
      <c r="D1707" s="112"/>
      <c r="E1707" s="334"/>
      <c r="F1707" s="257"/>
      <c r="G1707" s="487"/>
    </row>
    <row r="1708" spans="1:7">
      <c r="A1708" s="486"/>
      <c r="B1708" s="487"/>
      <c r="C1708" s="487"/>
      <c r="D1708" s="112"/>
      <c r="E1708" s="334"/>
      <c r="F1708" s="257"/>
      <c r="G1708" s="487"/>
    </row>
    <row r="1709" spans="1:7">
      <c r="A1709" s="486"/>
      <c r="B1709" s="487"/>
      <c r="C1709" s="487"/>
      <c r="D1709" s="112"/>
      <c r="E1709" s="334"/>
      <c r="F1709" s="257"/>
      <c r="G1709" s="487"/>
    </row>
    <row r="1710" spans="1:7">
      <c r="A1710" s="486"/>
      <c r="B1710" s="487"/>
      <c r="C1710" s="487"/>
      <c r="D1710" s="112"/>
      <c r="E1710" s="334"/>
      <c r="F1710" s="257"/>
      <c r="G1710" s="487"/>
    </row>
    <row r="1711" spans="1:7">
      <c r="A1711" s="486"/>
      <c r="B1711" s="487"/>
      <c r="C1711" s="487"/>
      <c r="D1711" s="112"/>
      <c r="E1711" s="334"/>
      <c r="F1711" s="257"/>
      <c r="G1711" s="487"/>
    </row>
    <row r="1712" spans="1:7">
      <c r="A1712" s="486"/>
      <c r="B1712" s="487"/>
      <c r="C1712" s="487"/>
      <c r="D1712" s="112"/>
      <c r="E1712" s="334"/>
      <c r="F1712" s="257"/>
      <c r="G1712" s="487"/>
    </row>
    <row r="1713" spans="1:7">
      <c r="A1713" s="486"/>
      <c r="B1713" s="487"/>
      <c r="C1713" s="487"/>
      <c r="D1713" s="112"/>
      <c r="E1713" s="334"/>
      <c r="F1713" s="257"/>
      <c r="G1713" s="487"/>
    </row>
    <row r="1714" spans="1:7">
      <c r="A1714" s="486"/>
      <c r="B1714" s="487"/>
      <c r="C1714" s="487"/>
      <c r="D1714" s="112"/>
      <c r="E1714" s="334"/>
      <c r="F1714" s="257"/>
      <c r="G1714" s="487"/>
    </row>
    <row r="1715" spans="1:7">
      <c r="A1715" s="486"/>
      <c r="B1715" s="487"/>
      <c r="C1715" s="487"/>
      <c r="D1715" s="112"/>
      <c r="E1715" s="334"/>
      <c r="F1715" s="257"/>
      <c r="G1715" s="487"/>
    </row>
    <row r="1716" spans="1:7">
      <c r="A1716" s="486"/>
      <c r="B1716" s="487"/>
      <c r="C1716" s="487"/>
      <c r="D1716" s="112"/>
      <c r="E1716" s="334"/>
      <c r="F1716" s="257"/>
      <c r="G1716" s="487"/>
    </row>
    <row r="1717" spans="1:7">
      <c r="A1717" s="486"/>
      <c r="B1717" s="487"/>
      <c r="C1717" s="487"/>
      <c r="D1717" s="112"/>
      <c r="E1717" s="334"/>
      <c r="F1717" s="257"/>
      <c r="G1717" s="487"/>
    </row>
    <row r="1718" spans="1:7">
      <c r="A1718" s="486"/>
      <c r="B1718" s="487"/>
      <c r="C1718" s="487"/>
      <c r="D1718" s="112"/>
      <c r="E1718" s="334"/>
      <c r="F1718" s="257"/>
      <c r="G1718" s="487"/>
    </row>
    <row r="1719" spans="1:7">
      <c r="A1719" s="486"/>
      <c r="B1719" s="487"/>
      <c r="C1719" s="487"/>
      <c r="D1719" s="112"/>
      <c r="E1719" s="334"/>
      <c r="F1719" s="257"/>
      <c r="G1719" s="487"/>
    </row>
    <row r="1720" spans="1:7">
      <c r="A1720" s="486"/>
      <c r="B1720" s="487"/>
      <c r="C1720" s="487"/>
      <c r="D1720" s="112"/>
      <c r="E1720" s="334"/>
      <c r="F1720" s="257"/>
      <c r="G1720" s="487"/>
    </row>
    <row r="1721" spans="1:7">
      <c r="A1721" s="486"/>
      <c r="B1721" s="487"/>
      <c r="C1721" s="487"/>
      <c r="D1721" s="112"/>
      <c r="E1721" s="334"/>
      <c r="F1721" s="257"/>
      <c r="G1721" s="487"/>
    </row>
    <row r="1722" spans="1:7">
      <c r="A1722" s="486"/>
      <c r="B1722" s="487"/>
      <c r="C1722" s="487"/>
      <c r="D1722" s="112"/>
      <c r="E1722" s="334"/>
      <c r="F1722" s="257"/>
      <c r="G1722" s="487"/>
    </row>
    <row r="1723" spans="1:7">
      <c r="A1723" s="486"/>
      <c r="B1723" s="487"/>
      <c r="C1723" s="487"/>
      <c r="D1723" s="112"/>
      <c r="E1723" s="334"/>
      <c r="F1723" s="257"/>
      <c r="G1723" s="487"/>
    </row>
    <row r="1724" spans="1:7">
      <c r="A1724" s="486"/>
      <c r="B1724" s="487"/>
      <c r="C1724" s="487"/>
      <c r="D1724" s="112"/>
      <c r="E1724" s="334"/>
      <c r="F1724" s="257"/>
      <c r="G1724" s="487"/>
    </row>
    <row r="1725" spans="1:7">
      <c r="A1725" s="486"/>
      <c r="B1725" s="487"/>
      <c r="C1725" s="487"/>
      <c r="D1725" s="112"/>
      <c r="E1725" s="334"/>
      <c r="F1725" s="257"/>
      <c r="G1725" s="487"/>
    </row>
    <row r="1726" spans="1:7">
      <c r="A1726" s="486"/>
      <c r="B1726" s="487"/>
      <c r="C1726" s="487"/>
      <c r="D1726" s="112"/>
      <c r="E1726" s="334"/>
      <c r="F1726" s="257"/>
      <c r="G1726" s="487"/>
    </row>
    <row r="1727" spans="1:7">
      <c r="A1727" s="486"/>
      <c r="B1727" s="487"/>
      <c r="C1727" s="487"/>
      <c r="D1727" s="112"/>
      <c r="E1727" s="334"/>
      <c r="F1727" s="257"/>
      <c r="G1727" s="487"/>
    </row>
    <row r="1728" spans="1:7">
      <c r="A1728" s="486"/>
      <c r="B1728" s="487"/>
      <c r="C1728" s="487"/>
      <c r="D1728" s="112"/>
      <c r="E1728" s="334"/>
      <c r="F1728" s="257"/>
      <c r="G1728" s="487"/>
    </row>
    <row r="1729" spans="1:7">
      <c r="A1729" s="486"/>
      <c r="B1729" s="487"/>
      <c r="C1729" s="487"/>
      <c r="D1729" s="112"/>
      <c r="E1729" s="334"/>
      <c r="F1729" s="257"/>
      <c r="G1729" s="487"/>
    </row>
    <row r="1730" spans="1:7">
      <c r="A1730" s="486"/>
      <c r="B1730" s="487"/>
      <c r="C1730" s="487"/>
      <c r="D1730" s="112"/>
      <c r="E1730" s="334"/>
      <c r="F1730" s="257"/>
      <c r="G1730" s="487"/>
    </row>
    <row r="1731" spans="1:7">
      <c r="A1731" s="486"/>
      <c r="B1731" s="487"/>
      <c r="C1731" s="487"/>
      <c r="D1731" s="112"/>
      <c r="E1731" s="334"/>
      <c r="F1731" s="257"/>
      <c r="G1731" s="487"/>
    </row>
    <row r="1732" spans="1:7">
      <c r="A1732" s="486"/>
      <c r="B1732" s="487"/>
      <c r="C1732" s="487"/>
      <c r="D1732" s="112"/>
      <c r="E1732" s="334"/>
      <c r="F1732" s="257"/>
      <c r="G1732" s="487"/>
    </row>
    <row r="1733" spans="1:7">
      <c r="A1733" s="486"/>
      <c r="B1733" s="487"/>
      <c r="C1733" s="487"/>
      <c r="D1733" s="112"/>
      <c r="E1733" s="334"/>
      <c r="F1733" s="257"/>
      <c r="G1733" s="487"/>
    </row>
    <row r="1734" spans="1:7">
      <c r="A1734" s="486"/>
      <c r="B1734" s="487"/>
      <c r="C1734" s="487"/>
      <c r="D1734" s="112"/>
      <c r="E1734" s="334"/>
      <c r="F1734" s="257"/>
      <c r="G1734" s="487"/>
    </row>
    <row r="1735" spans="1:7">
      <c r="A1735" s="486"/>
      <c r="B1735" s="487"/>
      <c r="C1735" s="487"/>
      <c r="D1735" s="112"/>
      <c r="E1735" s="334"/>
      <c r="F1735" s="257"/>
      <c r="G1735" s="487"/>
    </row>
    <row r="1736" spans="1:7">
      <c r="A1736" s="486"/>
      <c r="B1736" s="487"/>
      <c r="C1736" s="487"/>
      <c r="D1736" s="112"/>
      <c r="E1736" s="334"/>
      <c r="F1736" s="257"/>
      <c r="G1736" s="487"/>
    </row>
    <row r="1737" spans="1:7">
      <c r="A1737" s="486"/>
      <c r="B1737" s="487"/>
      <c r="C1737" s="487"/>
      <c r="D1737" s="112"/>
      <c r="E1737" s="334"/>
      <c r="F1737" s="257"/>
      <c r="G1737" s="487"/>
    </row>
    <row r="1738" spans="1:7">
      <c r="A1738" s="486"/>
      <c r="B1738" s="487"/>
      <c r="C1738" s="487"/>
      <c r="D1738" s="112"/>
      <c r="E1738" s="334"/>
      <c r="F1738" s="257"/>
      <c r="G1738" s="487"/>
    </row>
    <row r="1739" spans="1:7">
      <c r="A1739" s="486"/>
      <c r="B1739" s="487"/>
      <c r="C1739" s="487"/>
      <c r="D1739" s="112"/>
      <c r="E1739" s="334"/>
      <c r="F1739" s="257"/>
      <c r="G1739" s="487"/>
    </row>
    <row r="1740" spans="1:7">
      <c r="A1740" s="486"/>
      <c r="B1740" s="487"/>
      <c r="C1740" s="487"/>
      <c r="D1740" s="112"/>
      <c r="E1740" s="334"/>
      <c r="F1740" s="257"/>
      <c r="G1740" s="487"/>
    </row>
    <row r="1741" spans="1:7">
      <c r="A1741" s="486"/>
      <c r="B1741" s="487"/>
      <c r="C1741" s="487"/>
      <c r="D1741" s="112"/>
      <c r="E1741" s="334"/>
      <c r="F1741" s="257"/>
      <c r="G1741" s="487"/>
    </row>
    <row r="1742" spans="1:7">
      <c r="A1742" s="486"/>
      <c r="B1742" s="487"/>
      <c r="C1742" s="487"/>
      <c r="D1742" s="112"/>
      <c r="E1742" s="334"/>
      <c r="F1742" s="257"/>
      <c r="G1742" s="487"/>
    </row>
    <row r="1743" spans="1:7">
      <c r="A1743" s="486"/>
      <c r="B1743" s="487"/>
      <c r="C1743" s="487"/>
      <c r="D1743" s="112"/>
      <c r="E1743" s="334"/>
      <c r="F1743" s="257"/>
      <c r="G1743" s="487"/>
    </row>
    <row r="1744" spans="1:7">
      <c r="A1744" s="486"/>
      <c r="B1744" s="487"/>
      <c r="C1744" s="487"/>
      <c r="D1744" s="112"/>
      <c r="E1744" s="334"/>
      <c r="F1744" s="257"/>
      <c r="G1744" s="487"/>
    </row>
    <row r="1745" spans="1:7">
      <c r="A1745" s="486"/>
      <c r="B1745" s="487"/>
      <c r="C1745" s="487"/>
      <c r="D1745" s="112"/>
      <c r="E1745" s="334"/>
      <c r="F1745" s="257"/>
      <c r="G1745" s="487"/>
    </row>
    <row r="1746" spans="1:7">
      <c r="A1746" s="486"/>
      <c r="B1746" s="487"/>
      <c r="C1746" s="487"/>
      <c r="D1746" s="112"/>
      <c r="E1746" s="334"/>
      <c r="F1746" s="257"/>
      <c r="G1746" s="487"/>
    </row>
    <row r="1747" spans="1:7">
      <c r="A1747" s="486"/>
      <c r="B1747" s="487"/>
      <c r="C1747" s="487"/>
      <c r="D1747" s="112"/>
      <c r="E1747" s="334"/>
      <c r="F1747" s="257"/>
      <c r="G1747" s="487"/>
    </row>
    <row r="1748" spans="1:7">
      <c r="A1748" s="486"/>
      <c r="B1748" s="487"/>
      <c r="C1748" s="487"/>
      <c r="D1748" s="112"/>
      <c r="E1748" s="334"/>
      <c r="F1748" s="257"/>
      <c r="G1748" s="487"/>
    </row>
    <row r="1749" spans="1:7">
      <c r="A1749" s="486"/>
      <c r="B1749" s="487"/>
      <c r="C1749" s="487"/>
      <c r="D1749" s="112"/>
      <c r="E1749" s="334"/>
      <c r="F1749" s="257"/>
      <c r="G1749" s="487"/>
    </row>
    <row r="1750" spans="1:7">
      <c r="A1750" s="486"/>
      <c r="B1750" s="487"/>
      <c r="C1750" s="487"/>
      <c r="D1750" s="112"/>
      <c r="E1750" s="334"/>
      <c r="F1750" s="257"/>
      <c r="G1750" s="487"/>
    </row>
    <row r="1751" spans="1:7">
      <c r="A1751" s="486"/>
      <c r="B1751" s="487"/>
      <c r="C1751" s="487"/>
      <c r="D1751" s="112"/>
      <c r="E1751" s="334"/>
      <c r="F1751" s="257"/>
      <c r="G1751" s="487"/>
    </row>
    <row r="1752" spans="1:7">
      <c r="A1752" s="486"/>
      <c r="B1752" s="487"/>
      <c r="C1752" s="487"/>
      <c r="D1752" s="112"/>
      <c r="E1752" s="334"/>
      <c r="F1752" s="257"/>
      <c r="G1752" s="487"/>
    </row>
    <row r="1753" spans="1:7">
      <c r="A1753" s="486"/>
      <c r="B1753" s="487"/>
      <c r="C1753" s="487"/>
      <c r="D1753" s="112"/>
      <c r="E1753" s="334"/>
      <c r="F1753" s="257"/>
      <c r="G1753" s="487"/>
    </row>
    <row r="1754" spans="1:7">
      <c r="A1754" s="486"/>
      <c r="B1754" s="487"/>
      <c r="C1754" s="487"/>
      <c r="D1754" s="112"/>
      <c r="E1754" s="334"/>
      <c r="F1754" s="257"/>
      <c r="G1754" s="487"/>
    </row>
    <row r="1755" spans="1:7">
      <c r="A1755" s="486"/>
      <c r="B1755" s="487"/>
      <c r="C1755" s="487"/>
      <c r="D1755" s="112"/>
      <c r="E1755" s="334"/>
      <c r="F1755" s="257"/>
      <c r="G1755" s="487"/>
    </row>
    <row r="1756" spans="1:7">
      <c r="A1756" s="486"/>
      <c r="B1756" s="487"/>
      <c r="C1756" s="487"/>
      <c r="D1756" s="112"/>
      <c r="E1756" s="334"/>
      <c r="F1756" s="257"/>
      <c r="G1756" s="487"/>
    </row>
    <row r="1757" spans="1:7">
      <c r="A1757" s="486"/>
      <c r="B1757" s="487"/>
      <c r="C1757" s="487"/>
      <c r="D1757" s="112"/>
      <c r="E1757" s="334"/>
      <c r="F1757" s="257"/>
      <c r="G1757" s="487"/>
    </row>
    <row r="1758" spans="1:7">
      <c r="A1758" s="486"/>
      <c r="B1758" s="487"/>
      <c r="C1758" s="487"/>
      <c r="D1758" s="112"/>
      <c r="E1758" s="334"/>
      <c r="F1758" s="257"/>
      <c r="G1758" s="487"/>
    </row>
    <row r="1759" spans="1:7">
      <c r="A1759" s="486"/>
      <c r="B1759" s="487"/>
      <c r="C1759" s="487"/>
      <c r="D1759" s="112"/>
      <c r="E1759" s="334"/>
      <c r="F1759" s="257"/>
      <c r="G1759" s="487"/>
    </row>
    <row r="1760" spans="1:7">
      <c r="A1760" s="486"/>
      <c r="B1760" s="487"/>
      <c r="C1760" s="487"/>
      <c r="D1760" s="112"/>
      <c r="E1760" s="334"/>
      <c r="F1760" s="257"/>
      <c r="G1760" s="487"/>
    </row>
    <row r="1761" spans="1:7">
      <c r="A1761" s="486"/>
      <c r="B1761" s="487"/>
      <c r="C1761" s="487"/>
      <c r="D1761" s="112"/>
      <c r="E1761" s="334"/>
      <c r="F1761" s="257"/>
      <c r="G1761" s="487"/>
    </row>
    <row r="1762" spans="1:7">
      <c r="A1762" s="486"/>
      <c r="B1762" s="487"/>
      <c r="C1762" s="487"/>
      <c r="D1762" s="112"/>
      <c r="E1762" s="334"/>
      <c r="F1762" s="257"/>
      <c r="G1762" s="487"/>
    </row>
    <row r="1763" spans="1:7">
      <c r="A1763" s="486"/>
      <c r="B1763" s="487"/>
      <c r="C1763" s="487"/>
      <c r="D1763" s="112"/>
      <c r="E1763" s="334"/>
      <c r="F1763" s="257"/>
      <c r="G1763" s="487"/>
    </row>
    <row r="1764" spans="1:7">
      <c r="A1764" s="486"/>
      <c r="B1764" s="487"/>
      <c r="C1764" s="487"/>
      <c r="D1764" s="112"/>
      <c r="E1764" s="334"/>
      <c r="F1764" s="257"/>
      <c r="G1764" s="487"/>
    </row>
    <row r="1765" spans="1:7">
      <c r="A1765" s="486"/>
      <c r="B1765" s="487"/>
      <c r="C1765" s="487"/>
      <c r="D1765" s="112"/>
      <c r="E1765" s="334"/>
      <c r="F1765" s="257"/>
      <c r="G1765" s="487"/>
    </row>
    <row r="1766" spans="1:7">
      <c r="A1766" s="486"/>
      <c r="B1766" s="487"/>
      <c r="C1766" s="487"/>
      <c r="D1766" s="112"/>
      <c r="E1766" s="334"/>
      <c r="F1766" s="257"/>
      <c r="G1766" s="487"/>
    </row>
    <row r="1767" spans="1:7">
      <c r="A1767" s="486"/>
      <c r="B1767" s="487"/>
      <c r="C1767" s="487"/>
      <c r="D1767" s="112"/>
      <c r="E1767" s="334"/>
      <c r="F1767" s="257"/>
      <c r="G1767" s="487"/>
    </row>
    <row r="1768" spans="1:7">
      <c r="A1768" s="486"/>
      <c r="B1768" s="487"/>
      <c r="C1768" s="487"/>
      <c r="D1768" s="112"/>
      <c r="E1768" s="334"/>
      <c r="F1768" s="257"/>
      <c r="G1768" s="487"/>
    </row>
    <row r="1769" spans="1:7">
      <c r="A1769" s="486"/>
      <c r="B1769" s="487"/>
      <c r="C1769" s="487"/>
      <c r="D1769" s="112"/>
      <c r="E1769" s="334"/>
      <c r="F1769" s="257"/>
      <c r="G1769" s="487"/>
    </row>
    <row r="1770" spans="1:7">
      <c r="A1770" s="486"/>
      <c r="B1770" s="487"/>
      <c r="C1770" s="487"/>
      <c r="D1770" s="112"/>
      <c r="E1770" s="334"/>
      <c r="F1770" s="257"/>
      <c r="G1770" s="487"/>
    </row>
    <row r="1771" spans="1:7">
      <c r="A1771" s="486"/>
      <c r="B1771" s="487"/>
      <c r="C1771" s="487"/>
      <c r="D1771" s="112"/>
      <c r="E1771" s="334"/>
      <c r="F1771" s="257"/>
      <c r="G1771" s="487"/>
    </row>
    <row r="1772" spans="1:7">
      <c r="A1772" s="486"/>
      <c r="B1772" s="487"/>
      <c r="C1772" s="487"/>
      <c r="D1772" s="112"/>
      <c r="E1772" s="334"/>
      <c r="F1772" s="257"/>
      <c r="G1772" s="487"/>
    </row>
    <row r="1773" spans="1:7">
      <c r="A1773" s="486"/>
      <c r="B1773" s="487"/>
      <c r="C1773" s="487"/>
      <c r="D1773" s="112"/>
      <c r="E1773" s="334"/>
      <c r="F1773" s="257"/>
      <c r="G1773" s="487"/>
    </row>
    <row r="1774" spans="1:7">
      <c r="A1774" s="486"/>
      <c r="B1774" s="487"/>
      <c r="C1774" s="487"/>
      <c r="D1774" s="112"/>
      <c r="E1774" s="334"/>
      <c r="F1774" s="257"/>
      <c r="G1774" s="487"/>
    </row>
    <row r="1775" spans="1:7">
      <c r="A1775" s="486"/>
      <c r="B1775" s="487"/>
      <c r="C1775" s="487"/>
      <c r="D1775" s="112"/>
      <c r="E1775" s="334"/>
      <c r="F1775" s="257"/>
      <c r="G1775" s="487"/>
    </row>
    <row r="1776" spans="1:7">
      <c r="A1776" s="486"/>
      <c r="B1776" s="487"/>
      <c r="C1776" s="487"/>
      <c r="D1776" s="112"/>
      <c r="E1776" s="334"/>
      <c r="F1776" s="257"/>
      <c r="G1776" s="487"/>
    </row>
    <row r="1777" spans="1:7">
      <c r="A1777" s="486"/>
      <c r="B1777" s="487"/>
      <c r="C1777" s="487"/>
      <c r="D1777" s="112"/>
      <c r="E1777" s="334"/>
      <c r="F1777" s="257"/>
      <c r="G1777" s="487"/>
    </row>
    <row r="1778" spans="1:7">
      <c r="A1778" s="486"/>
      <c r="B1778" s="487"/>
      <c r="C1778" s="487"/>
      <c r="D1778" s="112"/>
      <c r="E1778" s="334"/>
      <c r="F1778" s="257"/>
      <c r="G1778" s="487"/>
    </row>
    <row r="1779" spans="1:7">
      <c r="A1779" s="486"/>
      <c r="B1779" s="487"/>
      <c r="C1779" s="487"/>
      <c r="D1779" s="112"/>
      <c r="E1779" s="334"/>
      <c r="F1779" s="257"/>
      <c r="G1779" s="487"/>
    </row>
    <row r="1780" spans="1:7">
      <c r="A1780" s="486"/>
      <c r="B1780" s="487"/>
      <c r="C1780" s="487"/>
      <c r="D1780" s="112"/>
      <c r="E1780" s="334"/>
      <c r="F1780" s="257"/>
      <c r="G1780" s="487"/>
    </row>
    <row r="1781" spans="1:7">
      <c r="A1781" s="486"/>
      <c r="B1781" s="487"/>
      <c r="C1781" s="487"/>
      <c r="D1781" s="112"/>
      <c r="E1781" s="334"/>
      <c r="F1781" s="257"/>
      <c r="G1781" s="487"/>
    </row>
    <row r="1782" spans="1:7">
      <c r="A1782" s="486"/>
      <c r="B1782" s="487"/>
      <c r="C1782" s="487"/>
      <c r="D1782" s="112"/>
      <c r="E1782" s="334"/>
      <c r="F1782" s="257"/>
      <c r="G1782" s="487"/>
    </row>
    <row r="1783" spans="1:7">
      <c r="A1783" s="486"/>
      <c r="B1783" s="487"/>
      <c r="C1783" s="487"/>
      <c r="D1783" s="112"/>
      <c r="E1783" s="334"/>
      <c r="F1783" s="257"/>
      <c r="G1783" s="487"/>
    </row>
    <row r="1784" spans="1:7">
      <c r="A1784" s="486"/>
      <c r="B1784" s="487"/>
      <c r="C1784" s="487"/>
      <c r="D1784" s="112"/>
      <c r="E1784" s="334"/>
      <c r="F1784" s="257"/>
      <c r="G1784" s="487"/>
    </row>
    <row r="1785" spans="1:7">
      <c r="A1785" s="486"/>
      <c r="B1785" s="487"/>
      <c r="C1785" s="487"/>
      <c r="D1785" s="112"/>
      <c r="E1785" s="334"/>
      <c r="F1785" s="257"/>
      <c r="G1785" s="487"/>
    </row>
    <row r="1786" spans="1:7">
      <c r="A1786" s="486"/>
      <c r="B1786" s="487"/>
      <c r="C1786" s="487"/>
      <c r="D1786" s="112"/>
      <c r="E1786" s="334"/>
      <c r="F1786" s="257"/>
      <c r="G1786" s="487"/>
    </row>
    <row r="1787" spans="1:7">
      <c r="A1787" s="486"/>
      <c r="B1787" s="487"/>
      <c r="C1787" s="487"/>
      <c r="D1787" s="112"/>
      <c r="E1787" s="334"/>
      <c r="F1787" s="257"/>
      <c r="G1787" s="487"/>
    </row>
    <row r="1788" spans="1:7">
      <c r="A1788" s="486"/>
      <c r="B1788" s="487"/>
      <c r="C1788" s="487"/>
      <c r="D1788" s="112"/>
      <c r="E1788" s="334"/>
      <c r="F1788" s="257"/>
      <c r="G1788" s="487"/>
    </row>
    <row r="1789" spans="1:7">
      <c r="A1789" s="486"/>
      <c r="B1789" s="487"/>
      <c r="C1789" s="487"/>
      <c r="D1789" s="112"/>
      <c r="E1789" s="334"/>
      <c r="F1789" s="257"/>
      <c r="G1789" s="487"/>
    </row>
    <row r="1790" spans="1:7">
      <c r="A1790" s="486"/>
      <c r="B1790" s="487"/>
      <c r="C1790" s="487"/>
      <c r="D1790" s="112"/>
      <c r="E1790" s="334"/>
      <c r="F1790" s="257"/>
      <c r="G1790" s="487"/>
    </row>
    <row r="1791" spans="1:7">
      <c r="A1791" s="486"/>
      <c r="B1791" s="487"/>
      <c r="C1791" s="487"/>
      <c r="D1791" s="112"/>
      <c r="E1791" s="334"/>
      <c r="F1791" s="257"/>
      <c r="G1791" s="487"/>
    </row>
    <row r="1792" spans="1:7">
      <c r="A1792" s="486"/>
      <c r="B1792" s="487"/>
      <c r="C1792" s="487"/>
      <c r="D1792" s="112"/>
      <c r="E1792" s="334"/>
      <c r="F1792" s="257"/>
      <c r="G1792" s="487"/>
    </row>
    <row r="1793" spans="1:7">
      <c r="A1793" s="486"/>
      <c r="B1793" s="487"/>
      <c r="C1793" s="487"/>
      <c r="D1793" s="112"/>
      <c r="E1793" s="334"/>
      <c r="F1793" s="257"/>
      <c r="G1793" s="487"/>
    </row>
    <row r="1794" spans="1:7">
      <c r="A1794" s="486"/>
      <c r="B1794" s="487"/>
      <c r="C1794" s="487"/>
      <c r="D1794" s="112"/>
      <c r="E1794" s="334"/>
      <c r="F1794" s="257"/>
      <c r="G1794" s="487"/>
    </row>
    <row r="1795" spans="1:7">
      <c r="A1795" s="486"/>
      <c r="B1795" s="487"/>
      <c r="C1795" s="487"/>
      <c r="D1795" s="112"/>
      <c r="E1795" s="334"/>
      <c r="F1795" s="257"/>
      <c r="G1795" s="487"/>
    </row>
    <row r="1796" spans="1:7">
      <c r="A1796" s="486"/>
      <c r="B1796" s="487"/>
      <c r="C1796" s="487"/>
      <c r="D1796" s="112"/>
      <c r="E1796" s="334"/>
      <c r="F1796" s="257"/>
      <c r="G1796" s="487"/>
    </row>
    <row r="1797" spans="1:7">
      <c r="A1797" s="486"/>
      <c r="B1797" s="487"/>
      <c r="C1797" s="487"/>
      <c r="D1797" s="112"/>
      <c r="E1797" s="334"/>
      <c r="F1797" s="257"/>
      <c r="G1797" s="487"/>
    </row>
    <row r="1798" spans="1:7">
      <c r="A1798" s="486"/>
      <c r="B1798" s="487"/>
      <c r="C1798" s="487"/>
      <c r="D1798" s="112"/>
      <c r="E1798" s="334"/>
      <c r="F1798" s="257"/>
      <c r="G1798" s="487"/>
    </row>
    <row r="1799" spans="1:7">
      <c r="A1799" s="486"/>
      <c r="B1799" s="487"/>
      <c r="C1799" s="487"/>
      <c r="D1799" s="112"/>
      <c r="E1799" s="334"/>
      <c r="F1799" s="257"/>
      <c r="G1799" s="487"/>
    </row>
    <row r="1800" spans="1:7">
      <c r="A1800" s="486"/>
      <c r="B1800" s="487"/>
      <c r="C1800" s="487"/>
      <c r="D1800" s="112"/>
      <c r="E1800" s="334"/>
      <c r="F1800" s="257"/>
      <c r="G1800" s="487"/>
    </row>
    <row r="1801" spans="1:7">
      <c r="A1801" s="486"/>
      <c r="B1801" s="487"/>
      <c r="C1801" s="487"/>
      <c r="D1801" s="112"/>
      <c r="E1801" s="334"/>
      <c r="F1801" s="257"/>
      <c r="G1801" s="487"/>
    </row>
    <row r="1802" spans="1:7">
      <c r="A1802" s="486"/>
      <c r="B1802" s="487"/>
      <c r="C1802" s="487"/>
      <c r="D1802" s="112"/>
      <c r="E1802" s="334"/>
      <c r="F1802" s="257"/>
      <c r="G1802" s="487"/>
    </row>
    <row r="1803" spans="1:7">
      <c r="A1803" s="486"/>
      <c r="B1803" s="487"/>
      <c r="C1803" s="487"/>
      <c r="D1803" s="112"/>
      <c r="E1803" s="334"/>
      <c r="F1803" s="257"/>
      <c r="G1803" s="487"/>
    </row>
    <row r="1804" spans="1:7">
      <c r="A1804" s="486"/>
      <c r="B1804" s="487"/>
      <c r="C1804" s="487"/>
      <c r="D1804" s="112"/>
      <c r="E1804" s="334"/>
      <c r="F1804" s="257"/>
      <c r="G1804" s="487"/>
    </row>
    <row r="1805" spans="1:7">
      <c r="A1805" s="486"/>
      <c r="B1805" s="487"/>
      <c r="C1805" s="487"/>
      <c r="D1805" s="112"/>
      <c r="E1805" s="334"/>
      <c r="F1805" s="257"/>
      <c r="G1805" s="487"/>
    </row>
    <row r="1806" spans="1:7">
      <c r="A1806" s="486"/>
      <c r="B1806" s="487"/>
      <c r="C1806" s="487"/>
      <c r="D1806" s="112"/>
      <c r="E1806" s="334"/>
      <c r="F1806" s="257"/>
      <c r="G1806" s="487"/>
    </row>
    <row r="1807" spans="1:7">
      <c r="A1807" s="486"/>
      <c r="B1807" s="487"/>
      <c r="C1807" s="487"/>
      <c r="D1807" s="112"/>
      <c r="E1807" s="334"/>
      <c r="F1807" s="257"/>
      <c r="G1807" s="487"/>
    </row>
    <row r="1808" spans="1:7">
      <c r="A1808" s="486"/>
      <c r="B1808" s="487"/>
      <c r="C1808" s="487"/>
      <c r="D1808" s="112"/>
      <c r="E1808" s="334"/>
      <c r="F1808" s="257"/>
      <c r="G1808" s="487"/>
    </row>
    <row r="1809" spans="1:7">
      <c r="A1809" s="486"/>
      <c r="B1809" s="487"/>
      <c r="C1809" s="487"/>
      <c r="D1809" s="112"/>
      <c r="E1809" s="334"/>
      <c r="F1809" s="257"/>
      <c r="G1809" s="487"/>
    </row>
    <row r="1810" spans="1:7">
      <c r="A1810" s="486"/>
      <c r="B1810" s="487"/>
      <c r="C1810" s="487"/>
      <c r="D1810" s="112"/>
      <c r="E1810" s="334"/>
      <c r="F1810" s="257"/>
      <c r="G1810" s="487"/>
    </row>
    <row r="1811" spans="1:7">
      <c r="A1811" s="486"/>
      <c r="B1811" s="487"/>
      <c r="C1811" s="487"/>
      <c r="D1811" s="112"/>
      <c r="E1811" s="334"/>
      <c r="F1811" s="257"/>
      <c r="G1811" s="487"/>
    </row>
    <row r="1812" spans="1:7">
      <c r="A1812" s="486"/>
      <c r="B1812" s="487"/>
      <c r="C1812" s="487"/>
      <c r="D1812" s="112"/>
      <c r="E1812" s="334"/>
      <c r="F1812" s="257"/>
      <c r="G1812" s="487"/>
    </row>
    <row r="1813" spans="1:7">
      <c r="A1813" s="486"/>
      <c r="B1813" s="487"/>
      <c r="C1813" s="487"/>
      <c r="D1813" s="112"/>
      <c r="E1813" s="334"/>
      <c r="F1813" s="257"/>
      <c r="G1813" s="487"/>
    </row>
    <row r="1814" spans="1:7">
      <c r="A1814" s="486"/>
      <c r="B1814" s="487"/>
      <c r="C1814" s="487"/>
      <c r="D1814" s="112"/>
      <c r="E1814" s="334"/>
      <c r="F1814" s="257"/>
      <c r="G1814" s="487"/>
    </row>
    <row r="1815" spans="1:7">
      <c r="A1815" s="486"/>
      <c r="B1815" s="487"/>
      <c r="C1815" s="487"/>
      <c r="D1815" s="112"/>
      <c r="E1815" s="334"/>
      <c r="F1815" s="257"/>
      <c r="G1815" s="487"/>
    </row>
    <row r="1816" spans="1:7">
      <c r="A1816" s="486"/>
      <c r="B1816" s="487"/>
      <c r="C1816" s="487"/>
      <c r="D1816" s="112"/>
      <c r="E1816" s="334"/>
      <c r="F1816" s="257"/>
      <c r="G1816" s="487"/>
    </row>
    <row r="1817" spans="1:7">
      <c r="A1817" s="486"/>
      <c r="B1817" s="487"/>
      <c r="C1817" s="487"/>
      <c r="D1817" s="112"/>
      <c r="E1817" s="334"/>
      <c r="F1817" s="257"/>
      <c r="G1817" s="487"/>
    </row>
    <row r="1818" spans="1:7">
      <c r="A1818" s="486"/>
      <c r="B1818" s="487"/>
      <c r="C1818" s="487"/>
      <c r="D1818" s="112"/>
      <c r="E1818" s="334"/>
      <c r="F1818" s="257"/>
      <c r="G1818" s="487"/>
    </row>
    <row r="1819" spans="1:7">
      <c r="A1819" s="486"/>
      <c r="B1819" s="487"/>
      <c r="C1819" s="487"/>
      <c r="D1819" s="112"/>
      <c r="E1819" s="334"/>
      <c r="F1819" s="257"/>
      <c r="G1819" s="487"/>
    </row>
    <row r="1820" spans="1:7">
      <c r="A1820" s="486"/>
      <c r="B1820" s="487"/>
      <c r="C1820" s="487"/>
      <c r="D1820" s="112"/>
      <c r="E1820" s="334"/>
      <c r="F1820" s="257"/>
      <c r="G1820" s="487"/>
    </row>
    <row r="1821" spans="1:7">
      <c r="A1821" s="486"/>
      <c r="B1821" s="487"/>
      <c r="C1821" s="487"/>
      <c r="D1821" s="112"/>
      <c r="E1821" s="334"/>
      <c r="F1821" s="257"/>
      <c r="G1821" s="487"/>
    </row>
    <row r="1822" spans="1:7">
      <c r="A1822" s="486"/>
      <c r="B1822" s="487"/>
      <c r="C1822" s="487"/>
      <c r="D1822" s="112"/>
      <c r="E1822" s="334"/>
      <c r="F1822" s="257"/>
      <c r="G1822" s="487"/>
    </row>
    <row r="1823" spans="1:7">
      <c r="A1823" s="486"/>
      <c r="B1823" s="487"/>
      <c r="C1823" s="487"/>
      <c r="D1823" s="112"/>
      <c r="E1823" s="334"/>
      <c r="F1823" s="257"/>
      <c r="G1823" s="487"/>
    </row>
    <row r="1824" spans="1:7">
      <c r="A1824" s="486"/>
      <c r="B1824" s="487"/>
      <c r="C1824" s="487"/>
      <c r="D1824" s="112"/>
      <c r="E1824" s="334"/>
      <c r="F1824" s="257"/>
      <c r="G1824" s="487"/>
    </row>
    <row r="1825" spans="1:7">
      <c r="A1825" s="486"/>
      <c r="B1825" s="487"/>
      <c r="C1825" s="487"/>
      <c r="D1825" s="112"/>
      <c r="E1825" s="334"/>
      <c r="F1825" s="257"/>
      <c r="G1825" s="487"/>
    </row>
    <row r="1826" spans="1:7">
      <c r="A1826" s="486"/>
      <c r="B1826" s="487"/>
      <c r="C1826" s="487"/>
      <c r="D1826" s="112"/>
      <c r="E1826" s="334"/>
      <c r="F1826" s="257"/>
      <c r="G1826" s="487"/>
    </row>
    <row r="1827" spans="1:7">
      <c r="A1827" s="486"/>
      <c r="B1827" s="487"/>
      <c r="C1827" s="487"/>
      <c r="D1827" s="112"/>
      <c r="E1827" s="334"/>
      <c r="F1827" s="257"/>
      <c r="G1827" s="487"/>
    </row>
    <row r="1828" spans="1:7">
      <c r="A1828" s="486"/>
      <c r="B1828" s="487"/>
      <c r="C1828" s="487"/>
      <c r="D1828" s="112"/>
      <c r="E1828" s="334"/>
      <c r="F1828" s="257"/>
      <c r="G1828" s="487"/>
    </row>
    <row r="1829" spans="1:7">
      <c r="A1829" s="486"/>
      <c r="B1829" s="487"/>
      <c r="C1829" s="487"/>
      <c r="D1829" s="112"/>
      <c r="E1829" s="334"/>
      <c r="F1829" s="257"/>
      <c r="G1829" s="487"/>
    </row>
    <row r="1830" spans="1:7">
      <c r="A1830" s="486"/>
      <c r="B1830" s="487"/>
      <c r="C1830" s="487"/>
      <c r="D1830" s="112"/>
      <c r="E1830" s="334"/>
      <c r="F1830" s="257"/>
      <c r="G1830" s="487"/>
    </row>
    <row r="1831" spans="1:7">
      <c r="A1831" s="486"/>
      <c r="B1831" s="487"/>
      <c r="C1831" s="487"/>
      <c r="D1831" s="112"/>
      <c r="E1831" s="334"/>
      <c r="F1831" s="257"/>
      <c r="G1831" s="487"/>
    </row>
    <row r="1832" spans="1:7">
      <c r="A1832" s="486"/>
      <c r="B1832" s="487"/>
      <c r="C1832" s="487"/>
      <c r="D1832" s="112"/>
      <c r="E1832" s="334"/>
      <c r="F1832" s="257"/>
      <c r="G1832" s="487"/>
    </row>
    <row r="1833" spans="1:7">
      <c r="A1833" s="486"/>
      <c r="B1833" s="487"/>
      <c r="C1833" s="487"/>
      <c r="D1833" s="112"/>
      <c r="E1833" s="334"/>
      <c r="F1833" s="257"/>
      <c r="G1833" s="487"/>
    </row>
    <row r="1834" spans="1:7">
      <c r="A1834" s="486"/>
      <c r="B1834" s="487"/>
      <c r="C1834" s="487"/>
      <c r="D1834" s="112"/>
      <c r="E1834" s="334"/>
      <c r="F1834" s="257"/>
      <c r="G1834" s="487"/>
    </row>
    <row r="1835" spans="1:7">
      <c r="A1835" s="486"/>
      <c r="B1835" s="487"/>
      <c r="C1835" s="487"/>
      <c r="D1835" s="112"/>
      <c r="E1835" s="334"/>
      <c r="F1835" s="257"/>
      <c r="G1835" s="487"/>
    </row>
    <row r="1836" spans="1:7">
      <c r="A1836" s="486"/>
      <c r="B1836" s="487"/>
      <c r="C1836" s="487"/>
      <c r="D1836" s="112"/>
      <c r="E1836" s="334"/>
      <c r="F1836" s="257"/>
      <c r="G1836" s="487"/>
    </row>
    <row r="1837" spans="1:7">
      <c r="A1837" s="486"/>
      <c r="B1837" s="487"/>
      <c r="C1837" s="487"/>
      <c r="D1837" s="112"/>
      <c r="E1837" s="334"/>
      <c r="F1837" s="257"/>
      <c r="G1837" s="487"/>
    </row>
    <row r="1838" spans="1:7">
      <c r="A1838" s="486"/>
      <c r="B1838" s="487"/>
      <c r="C1838" s="487"/>
      <c r="D1838" s="112"/>
      <c r="E1838" s="334"/>
      <c r="F1838" s="257"/>
      <c r="G1838" s="487"/>
    </row>
    <row r="1839" spans="1:7">
      <c r="A1839" s="486"/>
      <c r="B1839" s="487"/>
      <c r="C1839" s="487"/>
      <c r="D1839" s="112"/>
      <c r="E1839" s="334"/>
      <c r="F1839" s="257"/>
      <c r="G1839" s="487"/>
    </row>
    <row r="1840" spans="1:7">
      <c r="A1840" s="486"/>
      <c r="B1840" s="487"/>
      <c r="C1840" s="487"/>
      <c r="D1840" s="112"/>
      <c r="E1840" s="334"/>
      <c r="F1840" s="257"/>
      <c r="G1840" s="487"/>
    </row>
    <row r="1841" spans="1:7">
      <c r="A1841" s="486"/>
      <c r="B1841" s="487"/>
      <c r="C1841" s="487"/>
      <c r="D1841" s="112"/>
      <c r="E1841" s="334"/>
      <c r="F1841" s="257"/>
      <c r="G1841" s="487"/>
    </row>
    <row r="1842" spans="1:7">
      <c r="A1842" s="486"/>
      <c r="B1842" s="487"/>
      <c r="C1842" s="487"/>
      <c r="D1842" s="112"/>
      <c r="E1842" s="334"/>
      <c r="F1842" s="257"/>
      <c r="G1842" s="487"/>
    </row>
    <row r="1843" spans="1:7">
      <c r="A1843" s="486"/>
      <c r="B1843" s="487"/>
      <c r="C1843" s="487"/>
      <c r="D1843" s="112"/>
      <c r="E1843" s="334"/>
      <c r="F1843" s="257"/>
      <c r="G1843" s="487"/>
    </row>
    <row r="1844" spans="1:7">
      <c r="A1844" s="486"/>
      <c r="B1844" s="487"/>
      <c r="C1844" s="487"/>
      <c r="D1844" s="112"/>
      <c r="E1844" s="334"/>
      <c r="F1844" s="257"/>
      <c r="G1844" s="487"/>
    </row>
    <row r="1845" spans="1:7">
      <c r="A1845" s="486"/>
      <c r="B1845" s="487"/>
      <c r="C1845" s="487"/>
      <c r="D1845" s="112"/>
      <c r="E1845" s="334"/>
      <c r="F1845" s="257"/>
      <c r="G1845" s="487"/>
    </row>
    <row r="1846" spans="1:7">
      <c r="A1846" s="486"/>
      <c r="B1846" s="487"/>
      <c r="C1846" s="487"/>
      <c r="D1846" s="112"/>
      <c r="E1846" s="334"/>
      <c r="F1846" s="257"/>
      <c r="G1846" s="487"/>
    </row>
    <row r="1847" spans="1:7">
      <c r="A1847" s="486"/>
      <c r="B1847" s="487"/>
      <c r="C1847" s="487"/>
      <c r="D1847" s="112"/>
      <c r="E1847" s="334"/>
      <c r="F1847" s="257"/>
      <c r="G1847" s="487"/>
    </row>
    <row r="1848" spans="1:7">
      <c r="A1848" s="486"/>
      <c r="B1848" s="487"/>
      <c r="C1848" s="487"/>
      <c r="D1848" s="112"/>
      <c r="E1848" s="334"/>
      <c r="F1848" s="257"/>
      <c r="G1848" s="487"/>
    </row>
    <row r="1849" spans="1:7">
      <c r="A1849" s="486"/>
      <c r="B1849" s="487"/>
      <c r="C1849" s="487"/>
      <c r="D1849" s="112"/>
      <c r="E1849" s="334"/>
      <c r="F1849" s="257"/>
      <c r="G1849" s="487"/>
    </row>
    <row r="1850" spans="1:7">
      <c r="A1850" s="486"/>
      <c r="B1850" s="487"/>
      <c r="C1850" s="487"/>
      <c r="D1850" s="112"/>
      <c r="E1850" s="334"/>
      <c r="F1850" s="257"/>
      <c r="G1850" s="487"/>
    </row>
    <row r="1851" spans="1:7">
      <c r="A1851" s="486"/>
      <c r="B1851" s="487"/>
      <c r="C1851" s="487"/>
      <c r="D1851" s="112"/>
      <c r="E1851" s="334"/>
      <c r="F1851" s="257"/>
      <c r="G1851" s="487"/>
    </row>
    <row r="1852" spans="1:7">
      <c r="A1852" s="486"/>
      <c r="B1852" s="487"/>
      <c r="C1852" s="487"/>
      <c r="D1852" s="112"/>
      <c r="E1852" s="334"/>
      <c r="F1852" s="257"/>
      <c r="G1852" s="487"/>
    </row>
    <row r="1853" spans="1:7">
      <c r="A1853" s="486"/>
      <c r="B1853" s="487"/>
      <c r="C1853" s="487"/>
      <c r="D1853" s="112"/>
      <c r="E1853" s="334"/>
      <c r="F1853" s="257"/>
      <c r="G1853" s="487"/>
    </row>
    <row r="1854" spans="1:7">
      <c r="A1854" s="486"/>
      <c r="B1854" s="487"/>
      <c r="C1854" s="487"/>
      <c r="D1854" s="112"/>
      <c r="E1854" s="334"/>
      <c r="F1854" s="257"/>
      <c r="G1854" s="487"/>
    </row>
    <row r="1855" spans="1:7">
      <c r="A1855" s="486"/>
      <c r="B1855" s="487"/>
      <c r="C1855" s="487"/>
      <c r="D1855" s="112"/>
      <c r="E1855" s="334"/>
      <c r="F1855" s="257"/>
      <c r="G1855" s="487"/>
    </row>
    <row r="1856" spans="1:7">
      <c r="A1856" s="486"/>
      <c r="B1856" s="487"/>
      <c r="C1856" s="487"/>
      <c r="D1856" s="112"/>
      <c r="E1856" s="334"/>
      <c r="F1856" s="257"/>
      <c r="G1856" s="487"/>
    </row>
    <row r="1857" spans="1:7">
      <c r="A1857" s="486"/>
      <c r="B1857" s="487"/>
      <c r="C1857" s="487"/>
      <c r="D1857" s="112"/>
      <c r="E1857" s="334"/>
      <c r="F1857" s="257"/>
      <c r="G1857" s="487"/>
    </row>
    <row r="1858" spans="1:7">
      <c r="A1858" s="486"/>
      <c r="B1858" s="487"/>
      <c r="C1858" s="487"/>
      <c r="D1858" s="112"/>
      <c r="E1858" s="334"/>
      <c r="F1858" s="257"/>
      <c r="G1858" s="487"/>
    </row>
    <row r="1859" spans="1:7">
      <c r="A1859" s="486"/>
      <c r="B1859" s="487"/>
      <c r="C1859" s="487"/>
      <c r="D1859" s="112"/>
      <c r="E1859" s="334"/>
      <c r="F1859" s="257"/>
      <c r="G1859" s="487"/>
    </row>
    <row r="1860" spans="1:7">
      <c r="A1860" s="486"/>
      <c r="B1860" s="487"/>
      <c r="C1860" s="487"/>
      <c r="D1860" s="112"/>
      <c r="E1860" s="334"/>
      <c r="F1860" s="257"/>
      <c r="G1860" s="487"/>
    </row>
    <row r="1861" spans="1:7">
      <c r="A1861" s="486"/>
      <c r="B1861" s="487"/>
      <c r="C1861" s="487"/>
      <c r="D1861" s="112"/>
      <c r="E1861" s="334"/>
      <c r="F1861" s="257"/>
      <c r="G1861" s="487"/>
    </row>
    <row r="1862" spans="1:7">
      <c r="A1862" s="486"/>
      <c r="B1862" s="487"/>
      <c r="C1862" s="487"/>
      <c r="D1862" s="112"/>
      <c r="E1862" s="334"/>
      <c r="F1862" s="257"/>
      <c r="G1862" s="487"/>
    </row>
    <row r="1863" spans="1:7">
      <c r="A1863" s="486"/>
      <c r="B1863" s="487"/>
      <c r="C1863" s="487"/>
      <c r="D1863" s="112"/>
      <c r="E1863" s="334"/>
      <c r="F1863" s="257"/>
      <c r="G1863" s="487"/>
    </row>
    <row r="1864" spans="1:7">
      <c r="A1864" s="486"/>
      <c r="B1864" s="487"/>
      <c r="C1864" s="487"/>
      <c r="D1864" s="112"/>
      <c r="E1864" s="334"/>
      <c r="F1864" s="257"/>
      <c r="G1864" s="487"/>
    </row>
    <row r="1865" spans="1:7">
      <c r="A1865" s="486"/>
      <c r="B1865" s="487"/>
      <c r="C1865" s="487"/>
      <c r="D1865" s="112"/>
      <c r="E1865" s="334"/>
      <c r="F1865" s="257"/>
      <c r="G1865" s="487"/>
    </row>
    <row r="1866" spans="1:7">
      <c r="A1866" s="486"/>
      <c r="B1866" s="487"/>
      <c r="C1866" s="487"/>
      <c r="D1866" s="112"/>
      <c r="E1866" s="334"/>
      <c r="F1866" s="257"/>
      <c r="G1866" s="487"/>
    </row>
    <row r="1867" spans="1:7">
      <c r="A1867" s="486"/>
      <c r="B1867" s="487"/>
      <c r="C1867" s="487"/>
      <c r="D1867" s="112"/>
      <c r="E1867" s="334"/>
      <c r="F1867" s="257"/>
      <c r="G1867" s="487"/>
    </row>
    <row r="1868" spans="1:7">
      <c r="A1868" s="486"/>
      <c r="B1868" s="487"/>
      <c r="C1868" s="487"/>
      <c r="D1868" s="112"/>
      <c r="E1868" s="334"/>
      <c r="F1868" s="257"/>
      <c r="G1868" s="487"/>
    </row>
    <row r="1869" spans="1:7">
      <c r="A1869" s="486"/>
      <c r="B1869" s="487"/>
      <c r="C1869" s="487"/>
      <c r="D1869" s="112"/>
      <c r="E1869" s="334"/>
      <c r="F1869" s="257"/>
      <c r="G1869" s="487"/>
    </row>
    <row r="1870" spans="1:7">
      <c r="A1870" s="486"/>
      <c r="B1870" s="487"/>
      <c r="C1870" s="487"/>
      <c r="D1870" s="112"/>
      <c r="E1870" s="334"/>
      <c r="F1870" s="257"/>
      <c r="G1870" s="487"/>
    </row>
    <row r="1871" spans="1:7">
      <c r="A1871" s="486"/>
      <c r="B1871" s="487"/>
      <c r="C1871" s="487"/>
      <c r="D1871" s="112"/>
      <c r="E1871" s="334"/>
      <c r="F1871" s="257"/>
      <c r="G1871" s="487"/>
    </row>
    <row r="1872" spans="1:7">
      <c r="A1872" s="486"/>
      <c r="B1872" s="487"/>
      <c r="C1872" s="487"/>
      <c r="D1872" s="112"/>
      <c r="E1872" s="334"/>
      <c r="F1872" s="257"/>
      <c r="G1872" s="487"/>
    </row>
    <row r="1873" spans="1:7">
      <c r="A1873" s="486"/>
      <c r="B1873" s="487"/>
      <c r="C1873" s="487"/>
      <c r="D1873" s="112"/>
      <c r="E1873" s="334"/>
      <c r="F1873" s="257"/>
      <c r="G1873" s="487"/>
    </row>
    <row r="1874" spans="1:7">
      <c r="A1874" s="486"/>
      <c r="B1874" s="487"/>
      <c r="C1874" s="487"/>
      <c r="D1874" s="112"/>
      <c r="E1874" s="334"/>
      <c r="F1874" s="257"/>
      <c r="G1874" s="487"/>
    </row>
    <row r="1875" spans="1:7">
      <c r="A1875" s="486"/>
      <c r="B1875" s="487"/>
      <c r="C1875" s="487"/>
      <c r="D1875" s="112"/>
      <c r="E1875" s="334"/>
      <c r="F1875" s="257"/>
      <c r="G1875" s="487"/>
    </row>
    <row r="1876" spans="1:7">
      <c r="A1876" s="486"/>
      <c r="B1876" s="487"/>
      <c r="C1876" s="487"/>
      <c r="D1876" s="112"/>
      <c r="E1876" s="334"/>
      <c r="F1876" s="257"/>
      <c r="G1876" s="487"/>
    </row>
    <row r="1877" spans="1:7">
      <c r="A1877" s="486"/>
      <c r="B1877" s="487"/>
      <c r="C1877" s="487"/>
      <c r="D1877" s="112"/>
      <c r="E1877" s="334"/>
      <c r="F1877" s="257"/>
      <c r="G1877" s="487"/>
    </row>
    <row r="1878" spans="1:7">
      <c r="A1878" s="486"/>
      <c r="B1878" s="487"/>
      <c r="C1878" s="487"/>
      <c r="D1878" s="112"/>
      <c r="E1878" s="334"/>
      <c r="F1878" s="257"/>
      <c r="G1878" s="487"/>
    </row>
    <row r="1879" spans="1:7">
      <c r="A1879" s="486"/>
      <c r="B1879" s="487"/>
      <c r="C1879" s="487"/>
      <c r="D1879" s="112"/>
      <c r="E1879" s="334"/>
      <c r="F1879" s="257"/>
      <c r="G1879" s="487"/>
    </row>
    <row r="1880" spans="1:7">
      <c r="A1880" s="486"/>
      <c r="B1880" s="487"/>
      <c r="C1880" s="487"/>
      <c r="D1880" s="112"/>
      <c r="E1880" s="334"/>
      <c r="F1880" s="257"/>
      <c r="G1880" s="487"/>
    </row>
    <row r="1881" spans="1:7">
      <c r="A1881" s="486"/>
      <c r="B1881" s="487"/>
      <c r="C1881" s="487"/>
      <c r="D1881" s="112"/>
      <c r="E1881" s="334"/>
      <c r="F1881" s="257"/>
      <c r="G1881" s="487"/>
    </row>
    <row r="1882" spans="1:7">
      <c r="A1882" s="486"/>
      <c r="B1882" s="487"/>
      <c r="C1882" s="487"/>
      <c r="D1882" s="112"/>
      <c r="E1882" s="334"/>
      <c r="F1882" s="257"/>
      <c r="G1882" s="487"/>
    </row>
    <row r="1883" spans="1:7">
      <c r="A1883" s="486"/>
      <c r="B1883" s="487"/>
      <c r="C1883" s="487"/>
      <c r="D1883" s="112"/>
      <c r="E1883" s="334"/>
      <c r="F1883" s="257"/>
      <c r="G1883" s="487"/>
    </row>
    <row r="1884" spans="1:7">
      <c r="A1884" s="486"/>
      <c r="B1884" s="487"/>
      <c r="C1884" s="487"/>
      <c r="D1884" s="112"/>
      <c r="E1884" s="334"/>
      <c r="F1884" s="257"/>
      <c r="G1884" s="487"/>
    </row>
    <row r="1885" spans="1:7">
      <c r="A1885" s="486"/>
      <c r="B1885" s="487"/>
      <c r="C1885" s="487"/>
      <c r="D1885" s="112"/>
      <c r="E1885" s="334"/>
      <c r="F1885" s="257"/>
      <c r="G1885" s="487"/>
    </row>
    <row r="1886" spans="1:7">
      <c r="A1886" s="486"/>
      <c r="B1886" s="487"/>
      <c r="C1886" s="487"/>
      <c r="D1886" s="112"/>
      <c r="E1886" s="334"/>
      <c r="F1886" s="257"/>
      <c r="G1886" s="487"/>
    </row>
    <row r="1887" spans="1:7">
      <c r="A1887" s="486"/>
      <c r="B1887" s="487"/>
      <c r="C1887" s="487"/>
      <c r="D1887" s="112"/>
      <c r="E1887" s="334"/>
      <c r="F1887" s="257"/>
      <c r="G1887" s="487"/>
    </row>
    <row r="1888" spans="1:7">
      <c r="A1888" s="486"/>
      <c r="B1888" s="487"/>
      <c r="C1888" s="487"/>
      <c r="D1888" s="112"/>
      <c r="E1888" s="334"/>
      <c r="F1888" s="257"/>
      <c r="G1888" s="487"/>
    </row>
    <row r="1889" spans="1:7">
      <c r="A1889" s="486"/>
      <c r="B1889" s="487"/>
      <c r="C1889" s="487"/>
      <c r="D1889" s="112"/>
      <c r="E1889" s="334"/>
      <c r="F1889" s="257"/>
      <c r="G1889" s="487"/>
    </row>
    <row r="1890" spans="1:7">
      <c r="A1890" s="486"/>
      <c r="B1890" s="487"/>
      <c r="C1890" s="487"/>
      <c r="D1890" s="112"/>
      <c r="E1890" s="334"/>
      <c r="F1890" s="257"/>
      <c r="G1890" s="487"/>
    </row>
    <row r="1891" spans="1:7">
      <c r="A1891" s="486"/>
      <c r="B1891" s="487"/>
      <c r="C1891" s="487"/>
      <c r="D1891" s="112"/>
      <c r="E1891" s="334"/>
      <c r="F1891" s="257"/>
      <c r="G1891" s="487"/>
    </row>
    <row r="1892" spans="1:7">
      <c r="A1892" s="486"/>
      <c r="B1892" s="487"/>
      <c r="C1892" s="487"/>
      <c r="D1892" s="112"/>
      <c r="E1892" s="334"/>
      <c r="F1892" s="257"/>
      <c r="G1892" s="487"/>
    </row>
    <row r="1893" spans="1:7">
      <c r="A1893" s="486"/>
      <c r="B1893" s="487"/>
      <c r="C1893" s="487"/>
      <c r="D1893" s="112"/>
      <c r="E1893" s="334"/>
      <c r="F1893" s="257"/>
      <c r="G1893" s="487"/>
    </row>
    <row r="1894" spans="1:7">
      <c r="A1894" s="486"/>
      <c r="B1894" s="487"/>
      <c r="C1894" s="487"/>
      <c r="D1894" s="112"/>
      <c r="E1894" s="334"/>
      <c r="F1894" s="257"/>
      <c r="G1894" s="487"/>
    </row>
    <row r="1895" spans="1:7">
      <c r="A1895" s="486"/>
      <c r="B1895" s="487"/>
      <c r="C1895" s="487"/>
      <c r="D1895" s="112"/>
      <c r="E1895" s="334"/>
      <c r="F1895" s="257"/>
      <c r="G1895" s="487"/>
    </row>
    <row r="1896" spans="1:7">
      <c r="A1896" s="486"/>
      <c r="B1896" s="487"/>
      <c r="C1896" s="487"/>
      <c r="D1896" s="112"/>
      <c r="E1896" s="334"/>
      <c r="F1896" s="257"/>
      <c r="G1896" s="487"/>
    </row>
    <row r="1897" spans="1:7">
      <c r="A1897" s="486"/>
      <c r="B1897" s="487"/>
      <c r="C1897" s="487"/>
      <c r="D1897" s="112"/>
      <c r="E1897" s="334"/>
      <c r="F1897" s="257"/>
      <c r="G1897" s="487"/>
    </row>
    <row r="1898" spans="1:7">
      <c r="A1898" s="486"/>
      <c r="B1898" s="487"/>
      <c r="C1898" s="487"/>
      <c r="D1898" s="112"/>
      <c r="E1898" s="334"/>
      <c r="F1898" s="257"/>
      <c r="G1898" s="487"/>
    </row>
    <row r="1899" spans="1:7">
      <c r="A1899" s="486"/>
      <c r="B1899" s="487"/>
      <c r="C1899" s="487"/>
      <c r="D1899" s="112"/>
      <c r="E1899" s="334"/>
      <c r="F1899" s="257"/>
      <c r="G1899" s="487"/>
    </row>
    <row r="1900" spans="1:7">
      <c r="A1900" s="486"/>
      <c r="B1900" s="487"/>
      <c r="C1900" s="487"/>
      <c r="D1900" s="112"/>
      <c r="E1900" s="334"/>
      <c r="F1900" s="257"/>
      <c r="G1900" s="487"/>
    </row>
    <row r="1901" spans="1:7">
      <c r="A1901" s="486"/>
      <c r="B1901" s="487"/>
      <c r="C1901" s="487"/>
      <c r="D1901" s="112"/>
      <c r="E1901" s="334"/>
      <c r="F1901" s="257"/>
      <c r="G1901" s="487"/>
    </row>
    <row r="1902" spans="1:7">
      <c r="A1902" s="486"/>
      <c r="B1902" s="487"/>
      <c r="C1902" s="487"/>
      <c r="D1902" s="112"/>
      <c r="E1902" s="334"/>
      <c r="F1902" s="257"/>
      <c r="G1902" s="487"/>
    </row>
    <row r="1903" spans="1:7">
      <c r="A1903" s="486"/>
      <c r="B1903" s="487"/>
      <c r="C1903" s="487"/>
      <c r="D1903" s="112"/>
      <c r="E1903" s="334"/>
      <c r="F1903" s="257"/>
      <c r="G1903" s="487"/>
    </row>
    <row r="1904" spans="1:7">
      <c r="A1904" s="486"/>
      <c r="B1904" s="487"/>
      <c r="C1904" s="487"/>
      <c r="D1904" s="112"/>
      <c r="E1904" s="334"/>
      <c r="F1904" s="257"/>
      <c r="G1904" s="487"/>
    </row>
    <row r="1905" spans="1:7">
      <c r="A1905" s="486"/>
      <c r="B1905" s="487"/>
      <c r="C1905" s="487"/>
      <c r="D1905" s="112"/>
      <c r="E1905" s="334"/>
      <c r="F1905" s="257"/>
      <c r="G1905" s="487"/>
    </row>
    <row r="1906" spans="1:7">
      <c r="A1906" s="486"/>
      <c r="B1906" s="487"/>
      <c r="C1906" s="487"/>
      <c r="D1906" s="112"/>
      <c r="E1906" s="334"/>
      <c r="F1906" s="257"/>
      <c r="G1906" s="487"/>
    </row>
    <row r="1907" spans="1:7">
      <c r="A1907" s="486"/>
      <c r="B1907" s="487"/>
      <c r="C1907" s="487"/>
      <c r="D1907" s="112"/>
      <c r="E1907" s="334"/>
      <c r="F1907" s="257"/>
      <c r="G1907" s="487"/>
    </row>
    <row r="1908" spans="1:7">
      <c r="A1908" s="486"/>
      <c r="B1908" s="487"/>
      <c r="C1908" s="487"/>
      <c r="D1908" s="112"/>
      <c r="E1908" s="334"/>
      <c r="F1908" s="257"/>
      <c r="G1908" s="487"/>
    </row>
    <row r="1909" spans="1:7">
      <c r="A1909" s="486"/>
      <c r="B1909" s="487"/>
      <c r="C1909" s="487"/>
      <c r="D1909" s="112"/>
      <c r="E1909" s="334"/>
      <c r="F1909" s="257"/>
      <c r="G1909" s="487"/>
    </row>
    <row r="1910" spans="1:7">
      <c r="A1910" s="486"/>
      <c r="B1910" s="487"/>
      <c r="C1910" s="487"/>
      <c r="D1910" s="112"/>
      <c r="E1910" s="334"/>
      <c r="F1910" s="257"/>
      <c r="G1910" s="487"/>
    </row>
    <row r="1911" spans="1:7">
      <c r="A1911" s="486"/>
      <c r="B1911" s="487"/>
      <c r="C1911" s="487"/>
      <c r="D1911" s="112"/>
      <c r="E1911" s="334"/>
      <c r="F1911" s="257"/>
      <c r="G1911" s="487"/>
    </row>
    <row r="1912" spans="1:7">
      <c r="A1912" s="486"/>
      <c r="B1912" s="487"/>
      <c r="C1912" s="487"/>
      <c r="D1912" s="112"/>
      <c r="E1912" s="334"/>
      <c r="F1912" s="257"/>
      <c r="G1912" s="487"/>
    </row>
    <row r="1913" spans="1:7">
      <c r="A1913" s="486"/>
      <c r="B1913" s="487"/>
      <c r="C1913" s="487"/>
      <c r="D1913" s="112"/>
      <c r="E1913" s="334"/>
      <c r="F1913" s="257"/>
      <c r="G1913" s="487"/>
    </row>
    <row r="1914" spans="1:7">
      <c r="A1914" s="486"/>
      <c r="B1914" s="487"/>
      <c r="C1914" s="487"/>
      <c r="D1914" s="112"/>
      <c r="E1914" s="334"/>
      <c r="F1914" s="257"/>
      <c r="G1914" s="487"/>
    </row>
    <row r="1915" spans="1:7">
      <c r="A1915" s="486"/>
      <c r="B1915" s="487"/>
      <c r="C1915" s="487"/>
      <c r="D1915" s="112"/>
      <c r="E1915" s="334"/>
      <c r="F1915" s="257"/>
      <c r="G1915" s="487"/>
    </row>
    <row r="1916" spans="1:7">
      <c r="A1916" s="486"/>
      <c r="B1916" s="487"/>
      <c r="C1916" s="487"/>
      <c r="D1916" s="112"/>
      <c r="E1916" s="334"/>
      <c r="F1916" s="257"/>
      <c r="G1916" s="487"/>
    </row>
    <row r="1917" spans="1:7">
      <c r="A1917" s="486"/>
      <c r="B1917" s="487"/>
      <c r="C1917" s="487"/>
      <c r="D1917" s="112"/>
      <c r="E1917" s="334"/>
      <c r="F1917" s="257"/>
      <c r="G1917" s="487"/>
    </row>
    <row r="1918" spans="1:7">
      <c r="A1918" s="486"/>
      <c r="B1918" s="487"/>
      <c r="C1918" s="487"/>
      <c r="D1918" s="112"/>
      <c r="E1918" s="334"/>
      <c r="F1918" s="257"/>
      <c r="G1918" s="487"/>
    </row>
    <row r="1919" spans="1:7">
      <c r="A1919" s="486"/>
      <c r="B1919" s="487"/>
      <c r="C1919" s="487"/>
      <c r="D1919" s="112"/>
      <c r="E1919" s="334"/>
      <c r="F1919" s="257"/>
      <c r="G1919" s="487"/>
    </row>
    <row r="1920" spans="1:7">
      <c r="A1920" s="486"/>
      <c r="B1920" s="487"/>
      <c r="C1920" s="487"/>
      <c r="D1920" s="112"/>
      <c r="E1920" s="334"/>
      <c r="F1920" s="257"/>
      <c r="G1920" s="487"/>
    </row>
    <row r="1921" spans="1:7">
      <c r="A1921" s="486"/>
      <c r="B1921" s="487"/>
      <c r="C1921" s="487"/>
      <c r="D1921" s="112"/>
      <c r="E1921" s="334"/>
      <c r="F1921" s="257"/>
      <c r="G1921" s="487"/>
    </row>
    <row r="1922" spans="1:7">
      <c r="A1922" s="486"/>
      <c r="B1922" s="487"/>
      <c r="C1922" s="487"/>
      <c r="D1922" s="112"/>
      <c r="E1922" s="334"/>
      <c r="F1922" s="257"/>
      <c r="G1922" s="487"/>
    </row>
    <row r="1923" spans="1:7">
      <c r="A1923" s="486"/>
      <c r="B1923" s="487"/>
      <c r="C1923" s="487"/>
      <c r="D1923" s="112"/>
      <c r="E1923" s="334"/>
      <c r="F1923" s="257"/>
      <c r="G1923" s="487"/>
    </row>
    <row r="1924" spans="1:7">
      <c r="A1924" s="486"/>
      <c r="B1924" s="487"/>
      <c r="C1924" s="487"/>
      <c r="D1924" s="112"/>
      <c r="E1924" s="334"/>
      <c r="F1924" s="257"/>
      <c r="G1924" s="487"/>
    </row>
    <row r="1925" spans="1:7">
      <c r="A1925" s="486"/>
      <c r="B1925" s="487"/>
      <c r="C1925" s="487"/>
      <c r="D1925" s="112"/>
      <c r="E1925" s="334"/>
      <c r="F1925" s="257"/>
      <c r="G1925" s="487"/>
    </row>
    <row r="1926" spans="1:7">
      <c r="A1926" s="486"/>
      <c r="B1926" s="487"/>
      <c r="C1926" s="487"/>
      <c r="D1926" s="112"/>
      <c r="E1926" s="334"/>
      <c r="F1926" s="257"/>
      <c r="G1926" s="487"/>
    </row>
    <row r="1927" spans="1:7">
      <c r="A1927" s="486"/>
      <c r="B1927" s="487"/>
      <c r="C1927" s="487"/>
      <c r="D1927" s="112"/>
      <c r="E1927" s="334"/>
      <c r="F1927" s="257"/>
      <c r="G1927" s="487"/>
    </row>
    <row r="1928" spans="1:7">
      <c r="A1928" s="486"/>
      <c r="B1928" s="487"/>
      <c r="C1928" s="487"/>
      <c r="D1928" s="112"/>
      <c r="E1928" s="334"/>
      <c r="F1928" s="257"/>
      <c r="G1928" s="487"/>
    </row>
    <row r="1929" spans="1:7">
      <c r="A1929" s="486"/>
      <c r="B1929" s="487"/>
      <c r="C1929" s="487"/>
      <c r="D1929" s="112"/>
      <c r="E1929" s="334"/>
      <c r="F1929" s="257"/>
      <c r="G1929" s="487"/>
    </row>
    <row r="1930" spans="1:7">
      <c r="A1930" s="486"/>
      <c r="B1930" s="487"/>
      <c r="C1930" s="487"/>
      <c r="D1930" s="112"/>
      <c r="E1930" s="334"/>
      <c r="F1930" s="257"/>
      <c r="G1930" s="487"/>
    </row>
    <row r="1931" spans="1:7">
      <c r="A1931" s="486"/>
      <c r="B1931" s="487"/>
      <c r="C1931" s="487"/>
      <c r="D1931" s="112"/>
      <c r="E1931" s="334"/>
      <c r="F1931" s="257"/>
      <c r="G1931" s="487"/>
    </row>
    <row r="1932" spans="1:7">
      <c r="A1932" s="486"/>
      <c r="B1932" s="487"/>
      <c r="C1932" s="487"/>
      <c r="D1932" s="112"/>
      <c r="E1932" s="334"/>
      <c r="F1932" s="257"/>
      <c r="G1932" s="487"/>
    </row>
    <row r="1933" spans="1:7">
      <c r="A1933" s="486"/>
      <c r="B1933" s="487"/>
      <c r="C1933" s="487"/>
      <c r="D1933" s="112"/>
      <c r="E1933" s="334"/>
      <c r="F1933" s="257"/>
      <c r="G1933" s="487"/>
    </row>
    <row r="1934" spans="1:7">
      <c r="A1934" s="486"/>
      <c r="B1934" s="487"/>
      <c r="C1934" s="487"/>
      <c r="D1934" s="112"/>
      <c r="E1934" s="334"/>
      <c r="F1934" s="257"/>
      <c r="G1934" s="487"/>
    </row>
    <row r="1935" spans="1:7">
      <c r="A1935" s="486"/>
      <c r="B1935" s="487"/>
      <c r="C1935" s="487"/>
      <c r="D1935" s="112"/>
      <c r="E1935" s="334"/>
      <c r="F1935" s="257"/>
      <c r="G1935" s="487"/>
    </row>
    <row r="1936" spans="1:7">
      <c r="A1936" s="486"/>
      <c r="B1936" s="487"/>
      <c r="C1936" s="487"/>
      <c r="D1936" s="112"/>
      <c r="E1936" s="334"/>
      <c r="F1936" s="257"/>
      <c r="G1936" s="487"/>
    </row>
    <row r="1937" spans="1:7">
      <c r="A1937" s="486"/>
      <c r="B1937" s="487"/>
      <c r="C1937" s="487"/>
      <c r="D1937" s="112"/>
      <c r="E1937" s="334"/>
      <c r="F1937" s="257"/>
      <c r="G1937" s="487"/>
    </row>
  </sheetData>
  <autoFilter ref="B31:D679"/>
  <sortState ref="A988:E1120">
    <sortCondition ref="B988"/>
  </sortState>
  <mergeCells count="2">
    <mergeCell ref="A3:B3"/>
    <mergeCell ref="A1:F1"/>
  </mergeCells>
  <phoneticPr fontId="0" type="noConversion"/>
  <pageMargins left="0.75" right="0.75" top="1" bottom="1" header="0.5" footer="0.5"/>
  <pageSetup scale="85" orientation="landscape" verticalDpi="300" r:id="rId1"/>
  <headerFooter alignWithMargins="0"/>
  <rowBreaks count="1" manualBreakCount="1">
    <brk id="29"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
  <sheetViews>
    <sheetView workbookViewId="0">
      <selection activeCell="G22" sqref="G22"/>
    </sheetView>
  </sheetViews>
  <sheetFormatPr defaultRowHeight="12.75"/>
  <cols>
    <col min="1" max="1" width="13.42578125" customWidth="1"/>
    <col min="2" max="2" width="14.85546875" customWidth="1"/>
    <col min="13" max="13" width="20.28515625" customWidth="1"/>
  </cols>
  <sheetData>
    <row r="1" spans="1:13" ht="18.75" thickBot="1">
      <c r="A1" s="565"/>
      <c r="B1" s="565"/>
      <c r="C1" s="565"/>
      <c r="D1" s="565"/>
      <c r="E1" s="565"/>
      <c r="F1" s="565"/>
      <c r="G1" s="565"/>
      <c r="H1" s="565"/>
      <c r="I1" s="565"/>
      <c r="J1" s="565"/>
      <c r="K1" s="565"/>
      <c r="L1" s="566"/>
    </row>
    <row r="2" spans="1:13" ht="16.5" thickBot="1">
      <c r="A2" s="255"/>
      <c r="B2" s="250"/>
      <c r="C2" s="567" t="s">
        <v>536</v>
      </c>
      <c r="D2" s="568"/>
      <c r="E2" s="568"/>
      <c r="F2" s="568"/>
      <c r="G2" s="568"/>
      <c r="H2" s="568"/>
      <c r="I2" s="568"/>
      <c r="J2" s="568"/>
      <c r="K2" s="568"/>
      <c r="L2" s="569"/>
    </row>
    <row r="3" spans="1:13" ht="16.5" thickBot="1">
      <c r="A3" s="89" t="s">
        <v>14</v>
      </c>
      <c r="B3" s="89" t="s">
        <v>537</v>
      </c>
      <c r="C3" s="3">
        <v>1</v>
      </c>
      <c r="D3" s="4">
        <v>2</v>
      </c>
      <c r="E3" s="4">
        <v>3</v>
      </c>
      <c r="F3" s="4" t="s">
        <v>538</v>
      </c>
      <c r="G3" s="4">
        <v>4</v>
      </c>
      <c r="H3" s="4">
        <v>5</v>
      </c>
      <c r="I3" s="4">
        <v>6</v>
      </c>
      <c r="J3" s="4">
        <v>7</v>
      </c>
      <c r="K3" s="4">
        <v>8</v>
      </c>
      <c r="L3" s="5">
        <v>9</v>
      </c>
    </row>
    <row r="4" spans="1:13" ht="13.5" thickBot="1">
      <c r="A4" s="251">
        <v>1</v>
      </c>
      <c r="B4" s="50" t="str">
        <f>Cobb!$G$2</f>
        <v>Alaska</v>
      </c>
      <c r="C4" s="92" t="s">
        <v>298</v>
      </c>
      <c r="D4" s="92" t="s">
        <v>298</v>
      </c>
      <c r="E4" s="92" t="s">
        <v>298</v>
      </c>
      <c r="F4" s="124" t="s">
        <v>1362</v>
      </c>
      <c r="G4" s="220" t="s">
        <v>367</v>
      </c>
      <c r="H4" s="92" t="s">
        <v>298</v>
      </c>
      <c r="I4" s="92" t="s">
        <v>298</v>
      </c>
      <c r="J4" s="92" t="s">
        <v>298</v>
      </c>
      <c r="K4" s="92" t="s">
        <v>298</v>
      </c>
      <c r="L4" s="92" t="s">
        <v>298</v>
      </c>
    </row>
    <row r="5" spans="1:13" ht="13.5" thickBot="1">
      <c r="A5" s="251">
        <v>2</v>
      </c>
      <c r="B5" s="51" t="str">
        <f>Mays!$A$2</f>
        <v>Aspen</v>
      </c>
      <c r="C5" s="92" t="s">
        <v>98</v>
      </c>
      <c r="D5" s="92" t="s">
        <v>98</v>
      </c>
      <c r="E5" s="92" t="s">
        <v>98</v>
      </c>
      <c r="F5" s="124"/>
      <c r="G5" s="92" t="s">
        <v>98</v>
      </c>
      <c r="H5" s="92" t="s">
        <v>98</v>
      </c>
      <c r="I5" s="92" t="s">
        <v>98</v>
      </c>
      <c r="J5" s="92" t="s">
        <v>98</v>
      </c>
      <c r="K5" s="92" t="s">
        <v>98</v>
      </c>
      <c r="L5" s="92" t="s">
        <v>98</v>
      </c>
    </row>
    <row r="6" spans="1:13" ht="13.5" thickBot="1">
      <c r="A6" s="251">
        <v>3</v>
      </c>
      <c r="B6" s="51" t="str">
        <f>Cobb!$AE$2</f>
        <v>Chicago</v>
      </c>
      <c r="C6" s="92" t="s">
        <v>1261</v>
      </c>
      <c r="D6" s="92" t="s">
        <v>1261</v>
      </c>
      <c r="E6" s="92" t="s">
        <v>1261</v>
      </c>
      <c r="F6" s="124"/>
      <c r="G6" s="220" t="s">
        <v>203</v>
      </c>
      <c r="H6" s="92" t="s">
        <v>1261</v>
      </c>
      <c r="I6" s="92" t="s">
        <v>1261</v>
      </c>
      <c r="J6" s="92" t="s">
        <v>1261</v>
      </c>
      <c r="K6" s="92" t="s">
        <v>1261</v>
      </c>
      <c r="L6" s="92" t="s">
        <v>1261</v>
      </c>
    </row>
    <row r="7" spans="1:13" ht="13.5" thickBot="1">
      <c r="A7" s="251">
        <v>4</v>
      </c>
      <c r="B7" s="51" t="str">
        <f>Aaron!$Y$2</f>
        <v>Columbus</v>
      </c>
      <c r="C7" s="124" t="s">
        <v>1006</v>
      </c>
      <c r="D7" s="124" t="s">
        <v>1006</v>
      </c>
      <c r="E7" s="124" t="s">
        <v>1006</v>
      </c>
      <c r="F7" s="124"/>
      <c r="G7" s="361" t="s">
        <v>737</v>
      </c>
      <c r="H7" s="124" t="s">
        <v>1006</v>
      </c>
      <c r="I7" s="124" t="s">
        <v>1006</v>
      </c>
      <c r="J7" s="124" t="s">
        <v>1006</v>
      </c>
      <c r="K7" s="124" t="s">
        <v>1006</v>
      </c>
      <c r="L7" s="124" t="s">
        <v>1006</v>
      </c>
    </row>
    <row r="8" spans="1:13" ht="13.5" thickBot="1">
      <c r="A8" s="251">
        <v>5</v>
      </c>
      <c r="B8" s="51" t="str">
        <f>Aaron!$G$2</f>
        <v>Exeter</v>
      </c>
      <c r="C8" s="92" t="s">
        <v>51</v>
      </c>
      <c r="D8" s="92" t="s">
        <v>51</v>
      </c>
      <c r="E8" s="220" t="s">
        <v>734</v>
      </c>
      <c r="F8" s="92"/>
      <c r="G8" s="92" t="s">
        <v>51</v>
      </c>
      <c r="H8" s="92" t="s">
        <v>51</v>
      </c>
      <c r="I8" s="92" t="s">
        <v>51</v>
      </c>
      <c r="J8" s="92" t="s">
        <v>51</v>
      </c>
      <c r="K8" s="92" t="s">
        <v>51</v>
      </c>
      <c r="L8" s="92" t="s">
        <v>51</v>
      </c>
    </row>
    <row r="9" spans="1:13" ht="13.5" thickBot="1">
      <c r="A9" s="251">
        <v>6</v>
      </c>
      <c r="B9" s="51" t="str">
        <f>Ruth!$G$2</f>
        <v>Gotham City</v>
      </c>
      <c r="C9" s="92" t="s">
        <v>731</v>
      </c>
      <c r="D9" s="92" t="s">
        <v>731</v>
      </c>
      <c r="E9" s="92" t="s">
        <v>731</v>
      </c>
      <c r="F9" s="124"/>
      <c r="G9" s="92" t="s">
        <v>731</v>
      </c>
      <c r="H9" s="92" t="s">
        <v>731</v>
      </c>
      <c r="I9" s="92" t="s">
        <v>731</v>
      </c>
      <c r="J9" s="92" t="s">
        <v>731</v>
      </c>
      <c r="K9" s="92" t="s">
        <v>731</v>
      </c>
      <c r="L9" s="92" t="s">
        <v>731</v>
      </c>
    </row>
    <row r="10" spans="1:13" ht="13.5" thickBot="1">
      <c r="A10" s="251">
        <v>7</v>
      </c>
      <c r="B10" s="196" t="str">
        <f>Cobb!$A$2</f>
        <v>Greenville</v>
      </c>
      <c r="C10" s="220" t="s">
        <v>737</v>
      </c>
      <c r="D10" s="124" t="s">
        <v>732</v>
      </c>
      <c r="E10" s="124" t="s">
        <v>732</v>
      </c>
      <c r="F10" s="124"/>
      <c r="G10" s="220" t="s">
        <v>734</v>
      </c>
      <c r="H10" s="220" t="s">
        <v>734</v>
      </c>
      <c r="I10" s="92" t="s">
        <v>732</v>
      </c>
      <c r="J10" s="92" t="s">
        <v>732</v>
      </c>
      <c r="K10" s="92" t="s">
        <v>732</v>
      </c>
      <c r="L10" s="92" t="s">
        <v>732</v>
      </c>
    </row>
    <row r="11" spans="1:13" ht="13.5" thickBot="1">
      <c r="A11" s="251">
        <v>8</v>
      </c>
      <c r="B11" s="196" t="str">
        <f>Ruth!$M$2</f>
        <v>Hoboken</v>
      </c>
      <c r="C11" s="373" t="s">
        <v>367</v>
      </c>
      <c r="D11" s="373" t="s">
        <v>367</v>
      </c>
      <c r="E11" s="220" t="s">
        <v>298</v>
      </c>
      <c r="F11" s="373"/>
      <c r="G11" s="373" t="s">
        <v>367</v>
      </c>
      <c r="H11" s="373" t="s">
        <v>367</v>
      </c>
      <c r="I11" s="373" t="s">
        <v>367</v>
      </c>
      <c r="J11" s="373" t="s">
        <v>367</v>
      </c>
      <c r="K11" s="373" t="s">
        <v>367</v>
      </c>
      <c r="L11" s="373" t="s">
        <v>367</v>
      </c>
    </row>
    <row r="12" spans="1:13" ht="13.5" thickBot="1">
      <c r="A12" s="251">
        <v>9</v>
      </c>
      <c r="B12" s="196" t="str">
        <f>Mays!$Y$2</f>
        <v>Los Angeles</v>
      </c>
      <c r="C12" s="92" t="s">
        <v>733</v>
      </c>
      <c r="D12" s="92" t="s">
        <v>733</v>
      </c>
      <c r="E12" s="92" t="s">
        <v>733</v>
      </c>
      <c r="F12" s="124"/>
      <c r="G12" s="92" t="s">
        <v>733</v>
      </c>
      <c r="H12" s="92" t="s">
        <v>733</v>
      </c>
      <c r="I12" s="92" t="s">
        <v>733</v>
      </c>
      <c r="J12" s="92" t="s">
        <v>733</v>
      </c>
      <c r="K12" s="92" t="s">
        <v>733</v>
      </c>
      <c r="L12" s="92" t="s">
        <v>733</v>
      </c>
      <c r="M12" s="242"/>
    </row>
    <row r="13" spans="1:13" ht="13.5" thickBot="1">
      <c r="A13" s="251">
        <v>10</v>
      </c>
      <c r="B13" s="51" t="str">
        <f>Cobb!$M$2</f>
        <v>Mansfield</v>
      </c>
      <c r="C13" s="92" t="s">
        <v>309</v>
      </c>
      <c r="D13" s="92" t="s">
        <v>309</v>
      </c>
      <c r="E13" s="92" t="s">
        <v>309</v>
      </c>
      <c r="F13" s="124"/>
      <c r="G13" s="92" t="s">
        <v>309</v>
      </c>
      <c r="H13" s="92" t="s">
        <v>309</v>
      </c>
      <c r="I13" s="92" t="s">
        <v>309</v>
      </c>
      <c r="J13" s="92" t="s">
        <v>309</v>
      </c>
      <c r="K13" s="92" t="s">
        <v>309</v>
      </c>
      <c r="L13" s="92" t="s">
        <v>309</v>
      </c>
    </row>
    <row r="14" spans="1:13" ht="13.5" thickBot="1">
      <c r="A14" s="251">
        <v>11</v>
      </c>
      <c r="B14" s="51" t="str">
        <f>Aaron!$A$2</f>
        <v>Middlesex</v>
      </c>
      <c r="C14" s="92" t="s">
        <v>1029</v>
      </c>
      <c r="D14" s="92" t="s">
        <v>1029</v>
      </c>
      <c r="E14" s="92" t="s">
        <v>1029</v>
      </c>
      <c r="F14" s="124"/>
      <c r="G14" s="92" t="s">
        <v>1029</v>
      </c>
      <c r="H14" s="92" t="s">
        <v>1029</v>
      </c>
      <c r="I14" s="92" t="s">
        <v>1029</v>
      </c>
      <c r="J14" s="92" t="s">
        <v>1029</v>
      </c>
      <c r="K14" s="92" t="s">
        <v>1029</v>
      </c>
      <c r="L14" s="92" t="s">
        <v>1029</v>
      </c>
    </row>
    <row r="15" spans="1:13" ht="13.5" thickBot="1">
      <c r="A15" s="251">
        <v>12</v>
      </c>
      <c r="B15" s="196" t="str">
        <f>Mays!$M$2</f>
        <v>Mudville</v>
      </c>
      <c r="C15" s="92" t="s">
        <v>1105</v>
      </c>
      <c r="D15" s="92" t="s">
        <v>1105</v>
      </c>
      <c r="E15" s="92" t="s">
        <v>1105</v>
      </c>
      <c r="F15" s="124"/>
      <c r="G15" s="92" t="s">
        <v>1105</v>
      </c>
      <c r="H15" s="92" t="s">
        <v>1105</v>
      </c>
      <c r="I15" s="92" t="s">
        <v>1105</v>
      </c>
      <c r="J15" s="92" t="s">
        <v>1105</v>
      </c>
      <c r="K15" s="92" t="s">
        <v>1105</v>
      </c>
      <c r="L15" s="92" t="s">
        <v>1105</v>
      </c>
    </row>
    <row r="16" spans="1:13" ht="13.5" thickBot="1">
      <c r="A16" s="251">
        <v>13</v>
      </c>
      <c r="B16" s="196" t="str">
        <f>Ruth!$S$2</f>
        <v>New York</v>
      </c>
      <c r="C16" s="107" t="s">
        <v>734</v>
      </c>
      <c r="D16" s="107" t="s">
        <v>734</v>
      </c>
      <c r="E16" s="107" t="s">
        <v>734</v>
      </c>
      <c r="F16" s="107"/>
      <c r="G16" s="262" t="s">
        <v>735</v>
      </c>
      <c r="H16" s="107" t="s">
        <v>734</v>
      </c>
      <c r="I16" s="107" t="s">
        <v>734</v>
      </c>
      <c r="J16" s="107" t="s">
        <v>734</v>
      </c>
      <c r="K16" s="107" t="s">
        <v>734</v>
      </c>
      <c r="L16" s="107" t="s">
        <v>734</v>
      </c>
    </row>
    <row r="17" spans="1:13" ht="13.5" thickBot="1">
      <c r="A17" s="251">
        <v>14</v>
      </c>
      <c r="B17" s="51" t="str">
        <f>Mays!$G$2</f>
        <v>Palo Alto</v>
      </c>
      <c r="C17" s="92" t="s">
        <v>735</v>
      </c>
      <c r="D17" s="92" t="s">
        <v>735</v>
      </c>
      <c r="E17" s="92" t="s">
        <v>735</v>
      </c>
      <c r="F17" s="124"/>
      <c r="G17" s="92" t="s">
        <v>735</v>
      </c>
      <c r="H17" s="92" t="s">
        <v>735</v>
      </c>
      <c r="I17" s="92" t="s">
        <v>735</v>
      </c>
      <c r="J17" s="92" t="s">
        <v>735</v>
      </c>
      <c r="K17" s="92" t="s">
        <v>735</v>
      </c>
      <c r="L17" s="92" t="s">
        <v>735</v>
      </c>
    </row>
    <row r="18" spans="1:13" ht="13.5" thickBot="1">
      <c r="A18" s="251">
        <v>15</v>
      </c>
      <c r="B18" s="51" t="str">
        <f>Aaron!$AE$2</f>
        <v>Pismo Beach</v>
      </c>
      <c r="C18" s="92" t="s">
        <v>1024</v>
      </c>
      <c r="D18" s="92" t="s">
        <v>1024</v>
      </c>
      <c r="E18" s="92" t="s">
        <v>1024</v>
      </c>
      <c r="F18" s="124"/>
      <c r="G18" s="92" t="s">
        <v>1024</v>
      </c>
      <c r="H18" s="92" t="s">
        <v>1024</v>
      </c>
      <c r="I18" s="92" t="s">
        <v>1024</v>
      </c>
      <c r="J18" s="92" t="s">
        <v>1024</v>
      </c>
      <c r="K18" s="92" t="s">
        <v>1024</v>
      </c>
      <c r="L18" s="92" t="s">
        <v>1024</v>
      </c>
    </row>
    <row r="19" spans="1:13" ht="13.5" thickBot="1">
      <c r="A19" s="251">
        <v>16</v>
      </c>
      <c r="B19" s="196" t="str">
        <f>Ruth!$A$2</f>
        <v>Plum Island</v>
      </c>
      <c r="C19" s="92" t="s">
        <v>736</v>
      </c>
      <c r="D19" s="92" t="s">
        <v>736</v>
      </c>
      <c r="E19" s="92" t="s">
        <v>736</v>
      </c>
      <c r="F19" s="124"/>
      <c r="G19" s="92" t="s">
        <v>736</v>
      </c>
      <c r="H19" s="92" t="s">
        <v>736</v>
      </c>
      <c r="I19" s="92" t="s">
        <v>736</v>
      </c>
      <c r="J19" s="92" t="s">
        <v>736</v>
      </c>
      <c r="K19" s="92" t="s">
        <v>736</v>
      </c>
      <c r="L19" s="92" t="s">
        <v>736</v>
      </c>
      <c r="M19" s="242"/>
    </row>
    <row r="20" spans="1:13" ht="13.5" thickBot="1">
      <c r="A20" s="251">
        <v>17</v>
      </c>
      <c r="B20" s="51" t="str">
        <f>Cobb!$Y$2</f>
        <v>Gateway</v>
      </c>
      <c r="C20" s="92" t="s">
        <v>1713</v>
      </c>
      <c r="D20" s="92" t="s">
        <v>1713</v>
      </c>
      <c r="E20" s="92" t="s">
        <v>1713</v>
      </c>
      <c r="F20" s="124"/>
      <c r="G20" s="92" t="s">
        <v>1713</v>
      </c>
      <c r="H20" s="92" t="s">
        <v>1713</v>
      </c>
      <c r="I20" s="92" t="s">
        <v>1713</v>
      </c>
      <c r="J20" s="92" t="s">
        <v>1713</v>
      </c>
      <c r="K20" s="92" t="s">
        <v>1713</v>
      </c>
      <c r="L20" s="92" t="s">
        <v>1713</v>
      </c>
      <c r="M20" s="242"/>
    </row>
    <row r="21" spans="1:13" ht="13.5" thickBot="1">
      <c r="A21" s="251">
        <v>18</v>
      </c>
      <c r="B21" s="196" t="str">
        <f>Ruth!$Y$2</f>
        <v xml:space="preserve">New Jersey </v>
      </c>
      <c r="C21" s="124" t="s">
        <v>1833</v>
      </c>
      <c r="D21" s="124" t="s">
        <v>1833</v>
      </c>
      <c r="E21" s="124" t="s">
        <v>1833</v>
      </c>
      <c r="F21" s="124"/>
      <c r="G21" s="124" t="s">
        <v>1833</v>
      </c>
      <c r="H21" s="124" t="s">
        <v>1833</v>
      </c>
      <c r="I21" s="124" t="s">
        <v>1833</v>
      </c>
      <c r="J21" s="124" t="s">
        <v>1833</v>
      </c>
      <c r="K21" s="124" t="s">
        <v>1833</v>
      </c>
      <c r="L21" s="124" t="s">
        <v>1833</v>
      </c>
      <c r="M21" s="242"/>
    </row>
    <row r="22" spans="1:13" ht="13.5" thickBot="1">
      <c r="A22" s="251">
        <v>19</v>
      </c>
      <c r="B22" s="196" t="str">
        <f>Aaron!$S$2</f>
        <v>Washington</v>
      </c>
      <c r="C22" s="92" t="s">
        <v>392</v>
      </c>
      <c r="D22" s="92" t="s">
        <v>392</v>
      </c>
      <c r="E22" s="92" t="s">
        <v>392</v>
      </c>
      <c r="F22" s="124"/>
      <c r="G22" s="361" t="s">
        <v>203</v>
      </c>
      <c r="H22" s="92" t="s">
        <v>392</v>
      </c>
      <c r="I22" s="92" t="s">
        <v>392</v>
      </c>
      <c r="J22" s="92" t="s">
        <v>392</v>
      </c>
      <c r="K22" s="92" t="s">
        <v>392</v>
      </c>
      <c r="L22" s="92" t="s">
        <v>392</v>
      </c>
    </row>
    <row r="23" spans="1:13" ht="13.5" thickBot="1">
      <c r="A23" s="251">
        <v>20</v>
      </c>
      <c r="B23" s="196" t="str">
        <f>Mays!$S$2</f>
        <v>Thunder Bay</v>
      </c>
      <c r="C23" s="92" t="s">
        <v>817</v>
      </c>
      <c r="D23" s="92" t="s">
        <v>817</v>
      </c>
      <c r="E23" s="92" t="s">
        <v>817</v>
      </c>
      <c r="F23" s="124"/>
      <c r="G23" s="92" t="s">
        <v>817</v>
      </c>
      <c r="H23" s="92" t="s">
        <v>817</v>
      </c>
      <c r="I23" s="92" t="s">
        <v>817</v>
      </c>
      <c r="J23" s="92" t="s">
        <v>817</v>
      </c>
      <c r="K23" s="92" t="s">
        <v>817</v>
      </c>
      <c r="L23" s="92" t="s">
        <v>817</v>
      </c>
    </row>
    <row r="24" spans="1:13" ht="13.5" thickBot="1">
      <c r="A24" s="251">
        <v>21</v>
      </c>
      <c r="B24" s="196" t="str">
        <f>Aaron!$M$2</f>
        <v>Virginia</v>
      </c>
      <c r="C24" s="92" t="s">
        <v>488</v>
      </c>
      <c r="D24" s="92" t="s">
        <v>488</v>
      </c>
      <c r="E24" s="92" t="s">
        <v>488</v>
      </c>
      <c r="F24" s="124"/>
      <c r="G24" s="92" t="s">
        <v>488</v>
      </c>
      <c r="H24" s="92" t="s">
        <v>488</v>
      </c>
      <c r="I24" s="92" t="s">
        <v>488</v>
      </c>
      <c r="J24" s="92" t="s">
        <v>488</v>
      </c>
      <c r="K24" s="92" t="s">
        <v>488</v>
      </c>
      <c r="L24" s="92" t="s">
        <v>488</v>
      </c>
    </row>
    <row r="25" spans="1:13" ht="13.5" thickBot="1">
      <c r="A25" s="251">
        <v>22</v>
      </c>
      <c r="B25" s="219" t="str">
        <f>Cobb!$S$2</f>
        <v>Waikiki</v>
      </c>
      <c r="C25" s="373" t="s">
        <v>203</v>
      </c>
      <c r="D25" s="373" t="s">
        <v>203</v>
      </c>
      <c r="E25" s="373" t="s">
        <v>203</v>
      </c>
      <c r="F25" s="124"/>
      <c r="G25" s="373" t="s">
        <v>203</v>
      </c>
      <c r="H25" s="373" t="s">
        <v>203</v>
      </c>
      <c r="I25" s="373" t="s">
        <v>203</v>
      </c>
      <c r="J25" s="373" t="s">
        <v>203</v>
      </c>
      <c r="K25" s="373" t="s">
        <v>203</v>
      </c>
      <c r="L25" s="373" t="s">
        <v>203</v>
      </c>
    </row>
    <row r="26" spans="1:13" ht="13.5" thickBot="1">
      <c r="A26" s="251">
        <v>23</v>
      </c>
      <c r="B26" s="196" t="str">
        <f>Mays!$AE$2</f>
        <v>West Oakland</v>
      </c>
      <c r="C26" s="92" t="s">
        <v>737</v>
      </c>
      <c r="D26" s="92" t="s">
        <v>737</v>
      </c>
      <c r="E26" s="92" t="s">
        <v>737</v>
      </c>
      <c r="F26" s="124"/>
      <c r="G26" s="92" t="s">
        <v>737</v>
      </c>
      <c r="H26" s="92" t="s">
        <v>737</v>
      </c>
      <c r="I26" s="92" t="s">
        <v>737</v>
      </c>
      <c r="J26" s="92" t="s">
        <v>737</v>
      </c>
      <c r="K26" s="92" t="s">
        <v>737</v>
      </c>
      <c r="L26" s="92" t="s">
        <v>737</v>
      </c>
    </row>
    <row r="27" spans="1:13">
      <c r="A27" s="251">
        <v>24</v>
      </c>
      <c r="B27" s="51" t="str">
        <f>Ruth!$AE$2</f>
        <v>Williamsburg</v>
      </c>
      <c r="C27" s="92" t="s">
        <v>97</v>
      </c>
      <c r="D27" s="92" t="s">
        <v>97</v>
      </c>
      <c r="E27" s="92" t="s">
        <v>97</v>
      </c>
      <c r="F27" s="124"/>
      <c r="G27" s="92" t="s">
        <v>97</v>
      </c>
      <c r="H27" s="92" t="s">
        <v>97</v>
      </c>
      <c r="I27" s="92" t="s">
        <v>97</v>
      </c>
      <c r="J27" s="92" t="s">
        <v>97</v>
      </c>
      <c r="K27" s="92" t="s">
        <v>97</v>
      </c>
      <c r="L27" s="92" t="s">
        <v>97</v>
      </c>
    </row>
    <row r="29" spans="1:13">
      <c r="C29" s="159"/>
      <c r="D29" s="209" t="s">
        <v>1853</v>
      </c>
    </row>
    <row r="34" spans="1:12">
      <c r="A34" s="372" t="str">
        <f>General!B17</f>
        <v>as of Oct 1, 2015</v>
      </c>
    </row>
    <row r="36" spans="1:12">
      <c r="B36" s="372"/>
      <c r="C36" s="372"/>
      <c r="D36" s="372"/>
      <c r="E36" s="372"/>
      <c r="F36" s="372"/>
      <c r="G36" s="372"/>
      <c r="H36" s="372"/>
      <c r="I36" s="372"/>
      <c r="J36" s="372"/>
      <c r="K36" s="372"/>
      <c r="L36" s="372"/>
    </row>
  </sheetData>
  <mergeCells count="2">
    <mergeCell ref="A1:L1"/>
    <mergeCell ref="C2:L2"/>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workbookViewId="0">
      <selection activeCell="J10" sqref="J10"/>
    </sheetView>
  </sheetViews>
  <sheetFormatPr defaultRowHeight="12.75"/>
  <sheetData>
    <row r="1" spans="1:12" ht="18.75" thickBot="1">
      <c r="A1" s="565"/>
      <c r="B1" s="565"/>
      <c r="C1" s="565"/>
      <c r="D1" s="565"/>
      <c r="E1" s="565"/>
      <c r="F1" s="565"/>
      <c r="G1" s="565"/>
      <c r="H1" s="565"/>
      <c r="I1" s="565"/>
      <c r="J1" s="565"/>
      <c r="K1" s="565"/>
      <c r="L1" s="566"/>
    </row>
    <row r="2" spans="1:12" ht="16.5" thickBot="1">
      <c r="A2" s="255"/>
      <c r="B2" s="250"/>
      <c r="C2" s="567" t="s">
        <v>536</v>
      </c>
      <c r="D2" s="568"/>
      <c r="E2" s="568"/>
      <c r="F2" s="568"/>
      <c r="G2" s="568"/>
      <c r="H2" s="568"/>
      <c r="I2" s="568"/>
      <c r="J2" s="568"/>
      <c r="K2" s="568"/>
      <c r="L2" s="569"/>
    </row>
    <row r="3" spans="1:12" ht="16.5" thickBot="1">
      <c r="A3" s="89" t="s">
        <v>14</v>
      </c>
      <c r="B3" s="89" t="s">
        <v>537</v>
      </c>
      <c r="C3" s="3">
        <v>1</v>
      </c>
      <c r="D3" s="4">
        <v>2</v>
      </c>
      <c r="E3" s="4">
        <v>3</v>
      </c>
      <c r="F3" s="4" t="s">
        <v>538</v>
      </c>
      <c r="G3" s="4">
        <v>4</v>
      </c>
      <c r="H3" s="4">
        <v>5</v>
      </c>
      <c r="I3" s="4">
        <v>6</v>
      </c>
      <c r="J3" s="4">
        <v>7</v>
      </c>
      <c r="K3" s="4">
        <v>8</v>
      </c>
      <c r="L3" s="5">
        <v>9</v>
      </c>
    </row>
    <row r="4" spans="1:12" ht="13.5" thickBot="1">
      <c r="A4" s="251">
        <v>1</v>
      </c>
      <c r="B4" s="50" t="str">
        <f>Cobb!$G$2</f>
        <v>Alaska</v>
      </c>
      <c r="C4" s="124" t="s">
        <v>298</v>
      </c>
      <c r="D4" s="124" t="s">
        <v>298</v>
      </c>
      <c r="E4" s="124" t="s">
        <v>298</v>
      </c>
      <c r="F4" s="124" t="s">
        <v>1362</v>
      </c>
      <c r="G4" s="124" t="s">
        <v>298</v>
      </c>
      <c r="H4" s="124" t="s">
        <v>298</v>
      </c>
      <c r="I4" s="124" t="s">
        <v>298</v>
      </c>
      <c r="J4" s="124" t="s">
        <v>298</v>
      </c>
      <c r="K4" s="124" t="s">
        <v>298</v>
      </c>
      <c r="L4" s="124" t="s">
        <v>298</v>
      </c>
    </row>
    <row r="5" spans="1:12" ht="13.5" thickBot="1">
      <c r="A5" s="251">
        <v>2</v>
      </c>
      <c r="B5" s="51" t="str">
        <f>Mays!$A$2</f>
        <v>Aspen</v>
      </c>
      <c r="C5" s="124" t="s">
        <v>98</v>
      </c>
      <c r="D5" s="124" t="s">
        <v>98</v>
      </c>
      <c r="E5" s="124" t="s">
        <v>98</v>
      </c>
      <c r="F5" s="124"/>
      <c r="G5" s="124" t="s">
        <v>98</v>
      </c>
      <c r="H5" s="124" t="s">
        <v>98</v>
      </c>
      <c r="I5" s="124" t="s">
        <v>98</v>
      </c>
      <c r="J5" s="124" t="s">
        <v>98</v>
      </c>
      <c r="K5" s="124" t="s">
        <v>98</v>
      </c>
      <c r="L5" s="124" t="s">
        <v>98</v>
      </c>
    </row>
    <row r="6" spans="1:12" ht="13.5" thickBot="1">
      <c r="A6" s="251">
        <v>3</v>
      </c>
      <c r="B6" s="51" t="str">
        <f>Cobb!$AE$2</f>
        <v>Chicago</v>
      </c>
      <c r="C6" s="124" t="s">
        <v>1261</v>
      </c>
      <c r="D6" s="124" t="s">
        <v>1261</v>
      </c>
      <c r="E6" s="124" t="s">
        <v>1261</v>
      </c>
      <c r="F6" s="124"/>
      <c r="G6" s="124" t="s">
        <v>1261</v>
      </c>
      <c r="H6" s="124" t="s">
        <v>1261</v>
      </c>
      <c r="I6" s="124" t="s">
        <v>1261</v>
      </c>
      <c r="J6" s="124" t="s">
        <v>1261</v>
      </c>
      <c r="K6" s="124" t="s">
        <v>1261</v>
      </c>
      <c r="L6" s="124" t="s">
        <v>1261</v>
      </c>
    </row>
    <row r="7" spans="1:12" ht="13.5" thickBot="1">
      <c r="A7" s="251">
        <v>4</v>
      </c>
      <c r="B7" s="51" t="str">
        <f>Aaron!$Y$2</f>
        <v>Columbus</v>
      </c>
      <c r="C7" s="124" t="s">
        <v>1006</v>
      </c>
      <c r="D7" s="124" t="s">
        <v>1006</v>
      </c>
      <c r="E7" s="124" t="s">
        <v>1006</v>
      </c>
      <c r="F7" s="124"/>
      <c r="G7" s="124" t="s">
        <v>1006</v>
      </c>
      <c r="H7" s="124" t="s">
        <v>1006</v>
      </c>
      <c r="I7" s="124" t="s">
        <v>1006</v>
      </c>
      <c r="J7" s="124" t="s">
        <v>1006</v>
      </c>
      <c r="K7" s="124" t="s">
        <v>1006</v>
      </c>
      <c r="L7" s="124" t="s">
        <v>1006</v>
      </c>
    </row>
    <row r="8" spans="1:12" ht="13.5" thickBot="1">
      <c r="A8" s="251">
        <v>5</v>
      </c>
      <c r="B8" s="51" t="str">
        <f>Aaron!$G$2</f>
        <v>Exeter</v>
      </c>
      <c r="C8" s="124" t="s">
        <v>51</v>
      </c>
      <c r="D8" s="124" t="s">
        <v>51</v>
      </c>
      <c r="E8" s="124" t="s">
        <v>51</v>
      </c>
      <c r="F8" s="124"/>
      <c r="G8" s="124" t="s">
        <v>51</v>
      </c>
      <c r="H8" s="124" t="s">
        <v>51</v>
      </c>
      <c r="I8" s="124" t="s">
        <v>51</v>
      </c>
      <c r="J8" s="124" t="s">
        <v>51</v>
      </c>
      <c r="K8" s="124" t="s">
        <v>51</v>
      </c>
      <c r="L8" s="124" t="s">
        <v>51</v>
      </c>
    </row>
    <row r="9" spans="1:12" ht="13.5" thickBot="1">
      <c r="A9" s="251">
        <v>6</v>
      </c>
      <c r="B9" s="51" t="str">
        <f>Ruth!$G$2</f>
        <v>Gotham City</v>
      </c>
      <c r="C9" s="124" t="s">
        <v>731</v>
      </c>
      <c r="D9" s="124" t="s">
        <v>731</v>
      </c>
      <c r="E9" s="124" t="s">
        <v>731</v>
      </c>
      <c r="F9" s="124"/>
      <c r="G9" s="124" t="s">
        <v>731</v>
      </c>
      <c r="H9" s="124" t="s">
        <v>731</v>
      </c>
      <c r="I9" s="124" t="s">
        <v>731</v>
      </c>
      <c r="J9" s="124" t="s">
        <v>731</v>
      </c>
      <c r="K9" s="124" t="s">
        <v>731</v>
      </c>
      <c r="L9" s="124" t="s">
        <v>731</v>
      </c>
    </row>
    <row r="10" spans="1:12" ht="13.5" thickBot="1">
      <c r="A10" s="251">
        <v>7</v>
      </c>
      <c r="B10" s="196" t="str">
        <f>Cobb!$A$2</f>
        <v>Greenville</v>
      </c>
      <c r="C10" s="124" t="s">
        <v>732</v>
      </c>
      <c r="D10" s="124" t="s">
        <v>732</v>
      </c>
      <c r="E10" s="124" t="s">
        <v>732</v>
      </c>
      <c r="F10" s="124"/>
      <c r="G10" s="124" t="s">
        <v>732</v>
      </c>
      <c r="H10" s="124" t="s">
        <v>732</v>
      </c>
      <c r="I10" s="124" t="s">
        <v>732</v>
      </c>
      <c r="J10" s="124" t="s">
        <v>732</v>
      </c>
      <c r="K10" s="124" t="s">
        <v>732</v>
      </c>
      <c r="L10" s="124" t="s">
        <v>732</v>
      </c>
    </row>
    <row r="11" spans="1:12" ht="13.5" thickBot="1">
      <c r="A11" s="251">
        <v>8</v>
      </c>
      <c r="B11" s="196" t="str">
        <f>Ruth!$M$2</f>
        <v>Hoboken</v>
      </c>
      <c r="C11" s="124" t="s">
        <v>367</v>
      </c>
      <c r="D11" s="124" t="s">
        <v>367</v>
      </c>
      <c r="E11" s="124" t="s">
        <v>367</v>
      </c>
      <c r="F11" s="124"/>
      <c r="G11" s="124" t="s">
        <v>367</v>
      </c>
      <c r="H11" s="124" t="s">
        <v>367</v>
      </c>
      <c r="I11" s="124" t="s">
        <v>367</v>
      </c>
      <c r="J11" s="124" t="s">
        <v>367</v>
      </c>
      <c r="K11" s="124" t="s">
        <v>367</v>
      </c>
      <c r="L11" s="124" t="s">
        <v>367</v>
      </c>
    </row>
    <row r="12" spans="1:12" ht="13.5" thickBot="1">
      <c r="A12" s="251">
        <v>9</v>
      </c>
      <c r="B12" s="196" t="str">
        <f>Mays!$Y$2</f>
        <v>Los Angeles</v>
      </c>
      <c r="C12" s="124" t="s">
        <v>733</v>
      </c>
      <c r="D12" s="124" t="s">
        <v>733</v>
      </c>
      <c r="E12" s="124" t="s">
        <v>733</v>
      </c>
      <c r="F12" s="124"/>
      <c r="G12" s="124" t="s">
        <v>733</v>
      </c>
      <c r="H12" s="124" t="s">
        <v>733</v>
      </c>
      <c r="I12" s="124" t="s">
        <v>733</v>
      </c>
      <c r="J12" s="124" t="s">
        <v>733</v>
      </c>
      <c r="K12" s="124" t="s">
        <v>733</v>
      </c>
      <c r="L12" s="124" t="s">
        <v>733</v>
      </c>
    </row>
    <row r="13" spans="1:12" ht="13.5" thickBot="1">
      <c r="A13" s="251">
        <v>10</v>
      </c>
      <c r="B13" s="51" t="str">
        <f>Cobb!$M$2</f>
        <v>Mansfield</v>
      </c>
      <c r="C13" s="124" t="s">
        <v>309</v>
      </c>
      <c r="D13" s="124" t="s">
        <v>309</v>
      </c>
      <c r="E13" s="124" t="s">
        <v>309</v>
      </c>
      <c r="F13" s="124"/>
      <c r="G13" s="124" t="s">
        <v>309</v>
      </c>
      <c r="H13" s="124" t="s">
        <v>309</v>
      </c>
      <c r="I13" s="124" t="s">
        <v>309</v>
      </c>
      <c r="J13" s="124" t="s">
        <v>309</v>
      </c>
      <c r="K13" s="124" t="s">
        <v>309</v>
      </c>
      <c r="L13" s="124" t="s">
        <v>309</v>
      </c>
    </row>
    <row r="14" spans="1:12" ht="13.5" thickBot="1">
      <c r="A14" s="251">
        <v>11</v>
      </c>
      <c r="B14" s="51" t="str">
        <f>Aaron!$A$2</f>
        <v>Middlesex</v>
      </c>
      <c r="C14" s="124" t="s">
        <v>1029</v>
      </c>
      <c r="D14" s="124" t="s">
        <v>1029</v>
      </c>
      <c r="E14" s="124" t="s">
        <v>1029</v>
      </c>
      <c r="F14" s="124"/>
      <c r="G14" s="124" t="s">
        <v>1029</v>
      </c>
      <c r="H14" s="124" t="s">
        <v>1029</v>
      </c>
      <c r="I14" s="124" t="s">
        <v>1029</v>
      </c>
      <c r="J14" s="124" t="s">
        <v>1029</v>
      </c>
      <c r="K14" s="124" t="s">
        <v>1029</v>
      </c>
      <c r="L14" s="124" t="s">
        <v>1029</v>
      </c>
    </row>
    <row r="15" spans="1:12" ht="13.5" thickBot="1">
      <c r="A15" s="251">
        <v>12</v>
      </c>
      <c r="B15" s="196" t="str">
        <f>Mays!$M$2</f>
        <v>Mudville</v>
      </c>
      <c r="C15" s="124" t="s">
        <v>1105</v>
      </c>
      <c r="D15" s="124" t="s">
        <v>1105</v>
      </c>
      <c r="E15" s="124" t="s">
        <v>1105</v>
      </c>
      <c r="F15" s="124"/>
      <c r="G15" s="124" t="s">
        <v>1105</v>
      </c>
      <c r="H15" s="124" t="s">
        <v>1105</v>
      </c>
      <c r="I15" s="124" t="s">
        <v>1105</v>
      </c>
      <c r="J15" s="124" t="s">
        <v>1105</v>
      </c>
      <c r="K15" s="124" t="s">
        <v>1105</v>
      </c>
      <c r="L15" s="124" t="s">
        <v>1105</v>
      </c>
    </row>
    <row r="16" spans="1:12" ht="13.5" thickBot="1">
      <c r="A16" s="251">
        <v>13</v>
      </c>
      <c r="B16" s="196" t="str">
        <f>Ruth!$S$2</f>
        <v>New York</v>
      </c>
      <c r="C16" s="510" t="s">
        <v>734</v>
      </c>
      <c r="D16" s="510" t="s">
        <v>734</v>
      </c>
      <c r="E16" s="510" t="s">
        <v>734</v>
      </c>
      <c r="F16" s="510"/>
      <c r="G16" s="510" t="s">
        <v>734</v>
      </c>
      <c r="H16" s="510" t="s">
        <v>734</v>
      </c>
      <c r="I16" s="510" t="s">
        <v>734</v>
      </c>
      <c r="J16" s="510" t="s">
        <v>734</v>
      </c>
      <c r="K16" s="510" t="s">
        <v>734</v>
      </c>
      <c r="L16" s="510" t="s">
        <v>734</v>
      </c>
    </row>
    <row r="17" spans="1:12" ht="13.5" thickBot="1">
      <c r="A17" s="251">
        <v>14</v>
      </c>
      <c r="B17" s="51" t="str">
        <f>Mays!$G$2</f>
        <v>Palo Alto</v>
      </c>
      <c r="C17" s="124" t="s">
        <v>735</v>
      </c>
      <c r="D17" s="124" t="s">
        <v>735</v>
      </c>
      <c r="E17" s="124" t="s">
        <v>735</v>
      </c>
      <c r="F17" s="124"/>
      <c r="G17" s="124" t="s">
        <v>735</v>
      </c>
      <c r="H17" s="124" t="s">
        <v>735</v>
      </c>
      <c r="I17" s="124" t="s">
        <v>735</v>
      </c>
      <c r="J17" s="124" t="s">
        <v>735</v>
      </c>
      <c r="K17" s="124" t="s">
        <v>735</v>
      </c>
      <c r="L17" s="124" t="s">
        <v>735</v>
      </c>
    </row>
    <row r="18" spans="1:12" ht="13.5" thickBot="1">
      <c r="A18" s="251">
        <v>15</v>
      </c>
      <c r="B18" s="51" t="str">
        <f>Aaron!$AE$2</f>
        <v>Pismo Beach</v>
      </c>
      <c r="C18" s="124" t="s">
        <v>1024</v>
      </c>
      <c r="D18" s="124" t="s">
        <v>1024</v>
      </c>
      <c r="E18" s="124" t="s">
        <v>1024</v>
      </c>
      <c r="F18" s="124"/>
      <c r="G18" s="124" t="s">
        <v>1024</v>
      </c>
      <c r="H18" s="124" t="s">
        <v>1024</v>
      </c>
      <c r="I18" s="124" t="s">
        <v>1024</v>
      </c>
      <c r="J18" s="124" t="s">
        <v>1024</v>
      </c>
      <c r="K18" s="124" t="s">
        <v>1024</v>
      </c>
      <c r="L18" s="124" t="s">
        <v>1024</v>
      </c>
    </row>
    <row r="19" spans="1:12" ht="13.5" thickBot="1">
      <c r="A19" s="251">
        <v>16</v>
      </c>
      <c r="B19" s="196" t="str">
        <f>Ruth!$A$2</f>
        <v>Plum Island</v>
      </c>
      <c r="C19" s="124" t="s">
        <v>736</v>
      </c>
      <c r="D19" s="124" t="s">
        <v>736</v>
      </c>
      <c r="E19" s="124" t="s">
        <v>736</v>
      </c>
      <c r="F19" s="124"/>
      <c r="G19" s="124" t="s">
        <v>736</v>
      </c>
      <c r="H19" s="124" t="s">
        <v>736</v>
      </c>
      <c r="I19" s="124" t="s">
        <v>736</v>
      </c>
      <c r="J19" s="124" t="s">
        <v>736</v>
      </c>
      <c r="K19" s="124" t="s">
        <v>736</v>
      </c>
      <c r="L19" s="124" t="s">
        <v>736</v>
      </c>
    </row>
    <row r="20" spans="1:12" ht="13.5" thickBot="1">
      <c r="A20" s="251">
        <v>17</v>
      </c>
      <c r="B20" s="51" t="str">
        <f>Cobb!$Y$2</f>
        <v>Gateway</v>
      </c>
      <c r="C20" s="124" t="s">
        <v>1713</v>
      </c>
      <c r="D20" s="124" t="s">
        <v>1713</v>
      </c>
      <c r="E20" s="124" t="s">
        <v>1713</v>
      </c>
      <c r="F20" s="124"/>
      <c r="G20" s="124" t="s">
        <v>1713</v>
      </c>
      <c r="H20" s="124" t="s">
        <v>1713</v>
      </c>
      <c r="I20" s="124" t="s">
        <v>1713</v>
      </c>
      <c r="J20" s="124" t="s">
        <v>1713</v>
      </c>
      <c r="K20" s="124" t="s">
        <v>1713</v>
      </c>
      <c r="L20" s="124" t="s">
        <v>1713</v>
      </c>
    </row>
    <row r="21" spans="1:12" ht="13.5" thickBot="1">
      <c r="A21" s="251">
        <v>18</v>
      </c>
      <c r="B21" s="196" t="str">
        <f>Ruth!$Y$2</f>
        <v xml:space="preserve">New Jersey </v>
      </c>
      <c r="C21" s="124" t="s">
        <v>1833</v>
      </c>
      <c r="D21" s="124" t="s">
        <v>1833</v>
      </c>
      <c r="E21" s="124" t="s">
        <v>1833</v>
      </c>
      <c r="F21" s="124"/>
      <c r="G21" s="124" t="s">
        <v>1833</v>
      </c>
      <c r="H21" s="124" t="s">
        <v>1833</v>
      </c>
      <c r="I21" s="124" t="s">
        <v>1833</v>
      </c>
      <c r="J21" s="124" t="s">
        <v>1833</v>
      </c>
      <c r="K21" s="124" t="s">
        <v>1833</v>
      </c>
      <c r="L21" s="124" t="s">
        <v>1833</v>
      </c>
    </row>
    <row r="22" spans="1:12" ht="13.5" thickBot="1">
      <c r="A22" s="251">
        <v>19</v>
      </c>
      <c r="B22" s="196" t="str">
        <f>Aaron!$S$2</f>
        <v>Washington</v>
      </c>
      <c r="C22" s="124" t="s">
        <v>392</v>
      </c>
      <c r="D22" s="124" t="s">
        <v>392</v>
      </c>
      <c r="E22" s="124" t="s">
        <v>392</v>
      </c>
      <c r="F22" s="124"/>
      <c r="G22" s="124" t="s">
        <v>392</v>
      </c>
      <c r="H22" s="124" t="s">
        <v>392</v>
      </c>
      <c r="I22" s="124" t="s">
        <v>392</v>
      </c>
      <c r="J22" s="124" t="s">
        <v>392</v>
      </c>
      <c r="K22" s="124" t="s">
        <v>392</v>
      </c>
      <c r="L22" s="124" t="s">
        <v>392</v>
      </c>
    </row>
    <row r="23" spans="1:12" ht="13.5" thickBot="1">
      <c r="A23" s="251">
        <v>20</v>
      </c>
      <c r="B23" s="196" t="str">
        <f>Mays!$S$2</f>
        <v>Thunder Bay</v>
      </c>
      <c r="C23" s="124" t="s">
        <v>817</v>
      </c>
      <c r="D23" s="124" t="s">
        <v>817</v>
      </c>
      <c r="E23" s="124" t="s">
        <v>817</v>
      </c>
      <c r="F23" s="124"/>
      <c r="G23" s="124" t="s">
        <v>817</v>
      </c>
      <c r="H23" s="124" t="s">
        <v>817</v>
      </c>
      <c r="I23" s="124" t="s">
        <v>817</v>
      </c>
      <c r="J23" s="124" t="s">
        <v>817</v>
      </c>
      <c r="K23" s="124" t="s">
        <v>817</v>
      </c>
      <c r="L23" s="124" t="s">
        <v>817</v>
      </c>
    </row>
    <row r="24" spans="1:12" ht="13.5" thickBot="1">
      <c r="A24" s="251">
        <v>21</v>
      </c>
      <c r="B24" s="196" t="str">
        <f>Aaron!$M$2</f>
        <v>Virginia</v>
      </c>
      <c r="C24" s="124" t="s">
        <v>488</v>
      </c>
      <c r="D24" s="124" t="s">
        <v>488</v>
      </c>
      <c r="E24" s="124" t="s">
        <v>488</v>
      </c>
      <c r="F24" s="124"/>
      <c r="G24" s="124" t="s">
        <v>488</v>
      </c>
      <c r="H24" s="124" t="s">
        <v>488</v>
      </c>
      <c r="I24" s="124" t="s">
        <v>488</v>
      </c>
      <c r="J24" s="124" t="s">
        <v>488</v>
      </c>
      <c r="K24" s="124" t="s">
        <v>488</v>
      </c>
      <c r="L24" s="124" t="s">
        <v>488</v>
      </c>
    </row>
    <row r="25" spans="1:12" ht="13.5" thickBot="1">
      <c r="A25" s="251">
        <v>22</v>
      </c>
      <c r="B25" s="219" t="str">
        <f>Cobb!$S$2</f>
        <v>Waikiki</v>
      </c>
      <c r="C25" s="124" t="s">
        <v>203</v>
      </c>
      <c r="D25" s="124" t="s">
        <v>203</v>
      </c>
      <c r="E25" s="124" t="s">
        <v>203</v>
      </c>
      <c r="F25" s="124"/>
      <c r="G25" s="124" t="s">
        <v>203</v>
      </c>
      <c r="H25" s="124" t="s">
        <v>203</v>
      </c>
      <c r="I25" s="124" t="s">
        <v>203</v>
      </c>
      <c r="J25" s="124" t="s">
        <v>203</v>
      </c>
      <c r="K25" s="124" t="s">
        <v>203</v>
      </c>
      <c r="L25" s="124" t="s">
        <v>203</v>
      </c>
    </row>
    <row r="26" spans="1:12" ht="13.5" thickBot="1">
      <c r="A26" s="251">
        <v>23</v>
      </c>
      <c r="B26" s="196" t="str">
        <f>Mays!$AE$2</f>
        <v>West Oakland</v>
      </c>
      <c r="C26" s="124" t="s">
        <v>737</v>
      </c>
      <c r="D26" s="124" t="s">
        <v>737</v>
      </c>
      <c r="E26" s="124" t="s">
        <v>737</v>
      </c>
      <c r="F26" s="124"/>
      <c r="G26" s="124" t="s">
        <v>737</v>
      </c>
      <c r="H26" s="124" t="s">
        <v>737</v>
      </c>
      <c r="I26" s="124" t="s">
        <v>737</v>
      </c>
      <c r="J26" s="124" t="s">
        <v>737</v>
      </c>
      <c r="K26" s="124" t="s">
        <v>737</v>
      </c>
      <c r="L26" s="124" t="s">
        <v>737</v>
      </c>
    </row>
    <row r="27" spans="1:12">
      <c r="A27" s="251">
        <v>24</v>
      </c>
      <c r="B27" s="51" t="str">
        <f>Ruth!$AE$2</f>
        <v>Williamsburg</v>
      </c>
      <c r="C27" s="124" t="s">
        <v>97</v>
      </c>
      <c r="D27" s="124" t="s">
        <v>97</v>
      </c>
      <c r="E27" s="124" t="s">
        <v>97</v>
      </c>
      <c r="F27" s="124"/>
      <c r="G27" s="124" t="s">
        <v>97</v>
      </c>
      <c r="H27" s="124" t="s">
        <v>97</v>
      </c>
      <c r="I27" s="124" t="s">
        <v>97</v>
      </c>
      <c r="J27" s="124" t="s">
        <v>97</v>
      </c>
      <c r="K27" s="124" t="s">
        <v>97</v>
      </c>
      <c r="L27" s="124" t="s">
        <v>97</v>
      </c>
    </row>
    <row r="29" spans="1:12">
      <c r="C29" s="159"/>
      <c r="D29" s="209" t="s">
        <v>1853</v>
      </c>
    </row>
  </sheetData>
  <mergeCells count="2">
    <mergeCell ref="A1:L1"/>
    <mergeCell ref="C2:L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J75"/>
  <sheetViews>
    <sheetView topLeftCell="B1" zoomScale="75" zoomScaleNormal="75" workbookViewId="0">
      <pane ySplit="3" topLeftCell="A6" activePane="bottomLeft" state="frozen"/>
      <selection pane="bottomLeft" activeCell="F15" sqref="F15"/>
    </sheetView>
  </sheetViews>
  <sheetFormatPr defaultRowHeight="12.75"/>
  <cols>
    <col min="1" max="1" width="13.85546875" style="192" bestFit="1" customWidth="1"/>
    <col min="2" max="3" width="15.7109375" style="192" customWidth="1"/>
    <col min="4" max="4" width="12.28515625" style="192" customWidth="1"/>
    <col min="5" max="10" width="10.7109375" style="192" customWidth="1"/>
    <col min="11" max="16384" width="9.140625" style="134"/>
  </cols>
  <sheetData>
    <row r="1" spans="1:10" ht="18.75" thickBot="1">
      <c r="A1" s="578" t="s">
        <v>294</v>
      </c>
      <c r="B1" s="579"/>
      <c r="C1" s="579"/>
      <c r="D1" s="579"/>
      <c r="E1" s="579"/>
      <c r="F1" s="579"/>
      <c r="G1" s="579"/>
      <c r="H1" s="579"/>
      <c r="I1" s="579"/>
      <c r="J1" s="580"/>
    </row>
    <row r="2" spans="1:10" ht="13.5" thickBot="1">
      <c r="A2" s="345"/>
      <c r="B2" s="346"/>
      <c r="C2" s="346"/>
      <c r="D2" s="346"/>
      <c r="E2" s="587" t="s">
        <v>350</v>
      </c>
      <c r="F2" s="588"/>
      <c r="G2" s="587" t="s">
        <v>351</v>
      </c>
      <c r="H2" s="588"/>
      <c r="I2" s="346"/>
      <c r="J2" s="347"/>
    </row>
    <row r="3" spans="1:10" ht="13.5" thickBot="1">
      <c r="A3" s="348"/>
      <c r="B3" s="595" t="s">
        <v>108</v>
      </c>
      <c r="C3" s="596"/>
      <c r="D3" s="349" t="s">
        <v>109</v>
      </c>
      <c r="E3" s="350" t="s">
        <v>110</v>
      </c>
      <c r="F3" s="351" t="s">
        <v>406</v>
      </c>
      <c r="G3" s="350" t="s">
        <v>110</v>
      </c>
      <c r="H3" s="351" t="s">
        <v>406</v>
      </c>
      <c r="I3" s="349" t="s">
        <v>407</v>
      </c>
      <c r="J3" s="349" t="s">
        <v>408</v>
      </c>
    </row>
    <row r="4" spans="1:10">
      <c r="A4" s="589" t="str">
        <f>Aaron!$AE$2</f>
        <v>Pismo Beach</v>
      </c>
      <c r="B4" s="570" t="s">
        <v>833</v>
      </c>
      <c r="C4" s="571"/>
      <c r="D4" s="352" t="s">
        <v>409</v>
      </c>
      <c r="E4" s="227"/>
      <c r="F4" s="228"/>
      <c r="G4" s="227"/>
      <c r="H4" s="228"/>
      <c r="I4" s="229"/>
      <c r="J4" s="229"/>
    </row>
    <row r="5" spans="1:10">
      <c r="A5" s="576"/>
      <c r="B5" s="231"/>
      <c r="C5" s="231"/>
      <c r="D5" s="232" t="s">
        <v>413</v>
      </c>
      <c r="E5" s="581" t="s">
        <v>832</v>
      </c>
      <c r="F5" s="582"/>
      <c r="G5" s="582"/>
      <c r="H5" s="582"/>
      <c r="I5" s="582"/>
      <c r="J5" s="583"/>
    </row>
    <row r="6" spans="1:10" ht="13.5" thickBot="1">
      <c r="A6" s="577"/>
      <c r="B6" s="235"/>
      <c r="C6" s="390"/>
      <c r="D6" s="353" t="s">
        <v>415</v>
      </c>
      <c r="E6" s="238"/>
      <c r="F6" s="239"/>
      <c r="G6" s="238"/>
      <c r="H6" s="239"/>
      <c r="I6" s="240"/>
      <c r="J6" s="240"/>
    </row>
    <row r="7" spans="1:10">
      <c r="A7" s="575" t="str">
        <f>Cobb!$A$2</f>
        <v>Greenville</v>
      </c>
      <c r="B7" s="584" t="s">
        <v>2090</v>
      </c>
      <c r="C7" s="585"/>
      <c r="D7" s="226" t="s">
        <v>409</v>
      </c>
      <c r="E7" s="227"/>
      <c r="F7" s="228"/>
      <c r="G7" s="227"/>
      <c r="H7" s="228"/>
      <c r="I7" s="229"/>
      <c r="J7" s="392"/>
    </row>
    <row r="8" spans="1:10">
      <c r="A8" s="576"/>
      <c r="B8" s="321" t="s">
        <v>2092</v>
      </c>
      <c r="D8" s="232" t="s">
        <v>413</v>
      </c>
      <c r="E8" s="389" t="s">
        <v>433</v>
      </c>
      <c r="F8" s="391" t="s">
        <v>433</v>
      </c>
      <c r="G8" s="389" t="s">
        <v>433</v>
      </c>
      <c r="H8" s="391" t="s">
        <v>433</v>
      </c>
      <c r="I8" s="394" t="s">
        <v>2091</v>
      </c>
      <c r="J8" s="395" t="s">
        <v>452</v>
      </c>
    </row>
    <row r="9" spans="1:10" ht="13.5" thickBot="1">
      <c r="A9" s="577"/>
      <c r="B9" s="235"/>
      <c r="C9" s="236"/>
      <c r="D9" s="237" t="s">
        <v>415</v>
      </c>
      <c r="E9" s="238"/>
      <c r="F9" s="239"/>
      <c r="G9" s="238"/>
      <c r="H9" s="239"/>
      <c r="I9" s="240"/>
      <c r="J9" s="393"/>
    </row>
    <row r="10" spans="1:10">
      <c r="A10" s="575" t="str">
        <f>Cobb!$AE$2</f>
        <v>Chicago</v>
      </c>
      <c r="B10" s="590" t="s">
        <v>1259</v>
      </c>
      <c r="C10" s="591"/>
      <c r="D10" s="226" t="s">
        <v>409</v>
      </c>
      <c r="E10" s="227"/>
      <c r="F10" s="228"/>
      <c r="G10" s="227"/>
      <c r="H10" s="228"/>
      <c r="I10" s="229"/>
      <c r="J10" s="229"/>
    </row>
    <row r="11" spans="1:10">
      <c r="A11" s="576"/>
      <c r="B11" s="230"/>
      <c r="C11" s="231"/>
      <c r="D11" s="232" t="s">
        <v>413</v>
      </c>
      <c r="E11" s="581" t="s">
        <v>1260</v>
      </c>
      <c r="F11" s="582"/>
      <c r="G11" s="582"/>
      <c r="H11" s="582"/>
      <c r="I11" s="582"/>
      <c r="J11" s="583"/>
    </row>
    <row r="12" spans="1:10" ht="13.5" thickBot="1">
      <c r="A12" s="577"/>
      <c r="B12" s="235"/>
      <c r="C12" s="236"/>
      <c r="D12" s="237" t="s">
        <v>415</v>
      </c>
      <c r="E12" s="238"/>
      <c r="F12" s="239"/>
      <c r="G12" s="238"/>
      <c r="H12" s="239"/>
      <c r="I12" s="240"/>
      <c r="J12" s="240"/>
    </row>
    <row r="13" spans="1:10">
      <c r="A13" s="572" t="str">
        <f>Cobb!$G$2</f>
        <v>Alaska</v>
      </c>
      <c r="B13" s="593" t="s">
        <v>299</v>
      </c>
      <c r="C13" s="594"/>
      <c r="D13" s="429" t="s">
        <v>409</v>
      </c>
      <c r="E13" s="444" t="s">
        <v>386</v>
      </c>
      <c r="F13" s="445" t="s">
        <v>411</v>
      </c>
      <c r="G13" s="430" t="s">
        <v>412</v>
      </c>
      <c r="H13" s="431" t="s">
        <v>300</v>
      </c>
      <c r="I13" s="442" t="s">
        <v>3110</v>
      </c>
      <c r="J13" s="442" t="s">
        <v>3111</v>
      </c>
    </row>
    <row r="14" spans="1:10">
      <c r="A14" s="573"/>
      <c r="B14" s="432"/>
      <c r="C14" s="433"/>
      <c r="D14" s="434" t="s">
        <v>413</v>
      </c>
      <c r="E14" s="386" t="s">
        <v>3116</v>
      </c>
      <c r="F14" s="385" t="s">
        <v>182</v>
      </c>
      <c r="G14" s="435" t="s">
        <v>414</v>
      </c>
      <c r="H14" s="436" t="s">
        <v>183</v>
      </c>
      <c r="I14" s="387" t="s">
        <v>3112</v>
      </c>
      <c r="J14" s="387" t="s">
        <v>3113</v>
      </c>
    </row>
    <row r="15" spans="1:10" ht="13.5" thickBot="1">
      <c r="A15" s="574"/>
      <c r="B15" s="437"/>
      <c r="C15" s="438"/>
      <c r="D15" s="439" t="s">
        <v>415</v>
      </c>
      <c r="E15" s="446" t="s">
        <v>416</v>
      </c>
      <c r="F15" s="447" t="s">
        <v>145</v>
      </c>
      <c r="G15" s="440" t="s">
        <v>432</v>
      </c>
      <c r="H15" s="441" t="s">
        <v>432</v>
      </c>
      <c r="I15" s="443" t="s">
        <v>3114</v>
      </c>
      <c r="J15" s="443" t="s">
        <v>3115</v>
      </c>
    </row>
    <row r="16" spans="1:10">
      <c r="A16" s="575" t="str">
        <f>Cobb!$M$2</f>
        <v>Mansfield</v>
      </c>
      <c r="B16" s="592" t="s">
        <v>17</v>
      </c>
      <c r="C16" s="591"/>
      <c r="D16" s="226" t="s">
        <v>409</v>
      </c>
      <c r="E16" s="227"/>
      <c r="F16" s="228"/>
      <c r="G16" s="227"/>
      <c r="H16" s="228"/>
      <c r="I16" s="229"/>
      <c r="J16" s="229"/>
    </row>
    <row r="17" spans="1:10">
      <c r="A17" s="576"/>
      <c r="B17" s="230"/>
      <c r="C17" s="231"/>
      <c r="D17" s="232" t="s">
        <v>413</v>
      </c>
      <c r="E17" s="233" t="s">
        <v>433</v>
      </c>
      <c r="F17" s="234" t="s">
        <v>433</v>
      </c>
      <c r="G17" s="233" t="s">
        <v>433</v>
      </c>
      <c r="H17" s="234" t="s">
        <v>433</v>
      </c>
      <c r="I17" s="241" t="s">
        <v>224</v>
      </c>
      <c r="J17" s="241" t="s">
        <v>18</v>
      </c>
    </row>
    <row r="18" spans="1:10" ht="13.5" thickBot="1">
      <c r="A18" s="577"/>
      <c r="B18" s="235"/>
      <c r="C18" s="236"/>
      <c r="D18" s="237" t="s">
        <v>415</v>
      </c>
      <c r="E18" s="238"/>
      <c r="F18" s="239"/>
      <c r="G18" s="238"/>
      <c r="H18" s="239"/>
      <c r="I18" s="240"/>
      <c r="J18" s="240"/>
    </row>
    <row r="19" spans="1:10">
      <c r="A19" s="575" t="str">
        <f>Cobb!$S$2</f>
        <v>Waikiki</v>
      </c>
      <c r="B19" s="592" t="s">
        <v>284</v>
      </c>
      <c r="C19" s="591"/>
      <c r="D19" s="226" t="s">
        <v>409</v>
      </c>
      <c r="E19" s="227" t="s">
        <v>285</v>
      </c>
      <c r="F19" s="228" t="s">
        <v>411</v>
      </c>
      <c r="G19" s="227" t="s">
        <v>385</v>
      </c>
      <c r="H19" s="228" t="s">
        <v>386</v>
      </c>
      <c r="I19" s="229" t="s">
        <v>421</v>
      </c>
      <c r="J19" s="229" t="s">
        <v>624</v>
      </c>
    </row>
    <row r="20" spans="1:10">
      <c r="A20" s="576"/>
      <c r="B20" s="230"/>
      <c r="C20" s="231"/>
      <c r="D20" s="232" t="s">
        <v>413</v>
      </c>
      <c r="E20" s="233" t="s">
        <v>286</v>
      </c>
      <c r="F20" s="234" t="s">
        <v>419</v>
      </c>
      <c r="G20" s="233" t="s">
        <v>221</v>
      </c>
      <c r="H20" s="234" t="s">
        <v>420</v>
      </c>
      <c r="I20" s="241" t="s">
        <v>422</v>
      </c>
      <c r="J20" s="241" t="s">
        <v>623</v>
      </c>
    </row>
    <row r="21" spans="1:10" ht="13.5" thickBot="1">
      <c r="A21" s="577"/>
      <c r="B21" s="235"/>
      <c r="C21" s="236"/>
      <c r="D21" s="237" t="s">
        <v>415</v>
      </c>
      <c r="E21" s="238" t="s">
        <v>519</v>
      </c>
      <c r="F21" s="239" t="s">
        <v>418</v>
      </c>
      <c r="G21" s="238" t="s">
        <v>416</v>
      </c>
      <c r="H21" s="239" t="s">
        <v>145</v>
      </c>
      <c r="I21" s="240" t="s">
        <v>423</v>
      </c>
      <c r="J21" s="240" t="s">
        <v>424</v>
      </c>
    </row>
    <row r="22" spans="1:10">
      <c r="A22" s="575" t="str">
        <f>Ruth!$A$2</f>
        <v>Plum Island</v>
      </c>
      <c r="B22" s="592" t="s">
        <v>500</v>
      </c>
      <c r="C22" s="591"/>
      <c r="D22" s="226" t="s">
        <v>409</v>
      </c>
      <c r="E22" s="227" t="s">
        <v>385</v>
      </c>
      <c r="F22" s="228" t="s">
        <v>411</v>
      </c>
      <c r="G22" s="227" t="s">
        <v>412</v>
      </c>
      <c r="H22" s="228" t="s">
        <v>410</v>
      </c>
      <c r="I22" s="229" t="s">
        <v>384</v>
      </c>
      <c r="J22" s="229" t="s">
        <v>564</v>
      </c>
    </row>
    <row r="23" spans="1:10">
      <c r="A23" s="576"/>
      <c r="B23" s="230"/>
      <c r="C23" s="231"/>
      <c r="D23" s="232" t="s">
        <v>413</v>
      </c>
      <c r="E23" s="233" t="s">
        <v>501</v>
      </c>
      <c r="F23" s="234" t="s">
        <v>21</v>
      </c>
      <c r="G23" s="233" t="s">
        <v>414</v>
      </c>
      <c r="H23" s="234" t="s">
        <v>502</v>
      </c>
      <c r="I23" s="241" t="s">
        <v>224</v>
      </c>
      <c r="J23" s="241" t="s">
        <v>450</v>
      </c>
    </row>
    <row r="24" spans="1:10" ht="13.5" thickBot="1">
      <c r="A24" s="577"/>
      <c r="B24" s="235"/>
      <c r="C24" s="236"/>
      <c r="D24" s="237" t="s">
        <v>415</v>
      </c>
      <c r="E24" s="238" t="s">
        <v>145</v>
      </c>
      <c r="F24" s="239" t="s">
        <v>222</v>
      </c>
      <c r="G24" s="238" t="s">
        <v>432</v>
      </c>
      <c r="H24" s="239" t="s">
        <v>432</v>
      </c>
      <c r="I24" s="240" t="s">
        <v>451</v>
      </c>
      <c r="J24" s="240" t="s">
        <v>452</v>
      </c>
    </row>
    <row r="25" spans="1:10">
      <c r="A25" s="575" t="str">
        <f>Ruth!$G$2</f>
        <v>Gotham City</v>
      </c>
      <c r="B25" s="592" t="s">
        <v>613</v>
      </c>
      <c r="C25" s="591"/>
      <c r="D25" s="226" t="s">
        <v>409</v>
      </c>
      <c r="E25" s="227"/>
      <c r="F25" s="228"/>
      <c r="G25" s="227"/>
      <c r="H25" s="228"/>
      <c r="I25" s="229"/>
      <c r="J25" s="229"/>
    </row>
    <row r="26" spans="1:10">
      <c r="A26" s="576"/>
      <c r="B26" s="230"/>
      <c r="C26" s="231"/>
      <c r="D26" s="232" t="s">
        <v>413</v>
      </c>
      <c r="E26" s="233" t="s">
        <v>433</v>
      </c>
      <c r="F26" s="234" t="s">
        <v>433</v>
      </c>
      <c r="G26" s="233" t="s">
        <v>433</v>
      </c>
      <c r="H26" s="234" t="s">
        <v>433</v>
      </c>
      <c r="I26" s="241" t="s">
        <v>470</v>
      </c>
      <c r="J26" s="241" t="s">
        <v>471</v>
      </c>
    </row>
    <row r="27" spans="1:10" ht="13.5" thickBot="1">
      <c r="A27" s="577"/>
      <c r="B27" s="235"/>
      <c r="C27" s="236"/>
      <c r="D27" s="237" t="s">
        <v>415</v>
      </c>
      <c r="E27" s="238"/>
      <c r="F27" s="239"/>
      <c r="G27" s="238"/>
      <c r="H27" s="239"/>
      <c r="I27" s="240"/>
      <c r="J27" s="240"/>
    </row>
    <row r="28" spans="1:10">
      <c r="A28" s="575" t="str">
        <f>Ruth!$M$2</f>
        <v>Hoboken</v>
      </c>
      <c r="B28" s="592" t="s">
        <v>320</v>
      </c>
      <c r="C28" s="591"/>
      <c r="D28" s="226" t="s">
        <v>409</v>
      </c>
      <c r="E28" s="227"/>
      <c r="F28" s="228"/>
      <c r="G28" s="227"/>
      <c r="H28" s="228"/>
      <c r="I28" s="229"/>
      <c r="J28" s="229"/>
    </row>
    <row r="29" spans="1:10">
      <c r="A29" s="576"/>
      <c r="B29" s="230"/>
      <c r="C29" s="231"/>
      <c r="D29" s="232" t="s">
        <v>413</v>
      </c>
      <c r="E29" s="586" t="s">
        <v>319</v>
      </c>
      <c r="F29" s="582"/>
      <c r="G29" s="582"/>
      <c r="H29" s="582"/>
      <c r="I29" s="582"/>
      <c r="J29" s="583"/>
    </row>
    <row r="30" spans="1:10" ht="13.5" thickBot="1">
      <c r="A30" s="577"/>
      <c r="B30" s="235"/>
      <c r="C30" s="236"/>
      <c r="D30" s="237" t="s">
        <v>415</v>
      </c>
      <c r="E30" s="238"/>
      <c r="F30" s="239"/>
      <c r="G30" s="238"/>
      <c r="H30" s="239"/>
      <c r="I30" s="240"/>
      <c r="J30" s="240"/>
    </row>
    <row r="31" spans="1:10">
      <c r="A31" s="575" t="str">
        <f>Ruth!$S$2</f>
        <v>New York</v>
      </c>
      <c r="B31" s="592" t="s">
        <v>556</v>
      </c>
      <c r="C31" s="591"/>
      <c r="D31" s="226" t="s">
        <v>409</v>
      </c>
      <c r="E31" s="227"/>
      <c r="F31" s="228"/>
      <c r="G31" s="227"/>
      <c r="H31" s="228"/>
      <c r="I31" s="229"/>
      <c r="J31" s="229"/>
    </row>
    <row r="32" spans="1:10">
      <c r="A32" s="576"/>
      <c r="B32" s="230"/>
      <c r="C32" s="231"/>
      <c r="D32" s="232" t="s">
        <v>413</v>
      </c>
      <c r="E32" s="586" t="s">
        <v>301</v>
      </c>
      <c r="F32" s="582"/>
      <c r="G32" s="582"/>
      <c r="H32" s="582"/>
      <c r="I32" s="582"/>
      <c r="J32" s="583"/>
    </row>
    <row r="33" spans="1:10" ht="13.5" thickBot="1">
      <c r="A33" s="577"/>
      <c r="B33" s="235"/>
      <c r="C33" s="236"/>
      <c r="D33" s="237" t="s">
        <v>415</v>
      </c>
      <c r="E33" s="238"/>
      <c r="F33" s="239"/>
      <c r="G33" s="238"/>
      <c r="H33" s="239"/>
      <c r="I33" s="240"/>
      <c r="J33" s="240"/>
    </row>
    <row r="34" spans="1:10">
      <c r="A34" s="575" t="str">
        <f>Ruth!$Y$2</f>
        <v xml:space="preserve">New Jersey </v>
      </c>
      <c r="B34" s="590" t="s">
        <v>1255</v>
      </c>
      <c r="C34" s="591"/>
      <c r="D34" s="226" t="s">
        <v>409</v>
      </c>
      <c r="E34" s="227"/>
      <c r="F34" s="228"/>
      <c r="G34" s="227"/>
      <c r="H34" s="228"/>
      <c r="I34" s="229"/>
      <c r="J34" s="229"/>
    </row>
    <row r="35" spans="1:10">
      <c r="A35" s="576"/>
      <c r="B35" s="230"/>
      <c r="C35" s="231"/>
      <c r="D35" s="232" t="s">
        <v>413</v>
      </c>
      <c r="E35" s="581" t="s">
        <v>1256</v>
      </c>
      <c r="F35" s="582"/>
      <c r="G35" s="582"/>
      <c r="H35" s="582"/>
      <c r="I35" s="582"/>
      <c r="J35" s="583"/>
    </row>
    <row r="36" spans="1:10" ht="13.5" thickBot="1">
      <c r="A36" s="577"/>
      <c r="B36" s="235"/>
      <c r="C36" s="236"/>
      <c r="D36" s="237" t="s">
        <v>415</v>
      </c>
      <c r="E36" s="238"/>
      <c r="F36" s="239"/>
      <c r="G36" s="238"/>
      <c r="H36" s="239"/>
      <c r="I36" s="240"/>
      <c r="J36" s="240"/>
    </row>
    <row r="37" spans="1:10">
      <c r="A37" s="575" t="str">
        <f>Ruth!$AE$2</f>
        <v>Williamsburg</v>
      </c>
      <c r="B37" s="592" t="s">
        <v>368</v>
      </c>
      <c r="C37" s="591"/>
      <c r="D37" s="226" t="s">
        <v>409</v>
      </c>
      <c r="E37" s="227" t="s">
        <v>148</v>
      </c>
      <c r="F37" s="228" t="s">
        <v>385</v>
      </c>
      <c r="G37" s="227" t="s">
        <v>295</v>
      </c>
      <c r="H37" s="228" t="s">
        <v>22</v>
      </c>
      <c r="I37" s="229" t="s">
        <v>150</v>
      </c>
      <c r="J37" s="229" t="s">
        <v>377</v>
      </c>
    </row>
    <row r="38" spans="1:10">
      <c r="A38" s="576"/>
      <c r="B38" s="230"/>
      <c r="C38" s="231"/>
      <c r="D38" s="232" t="s">
        <v>413</v>
      </c>
      <c r="E38" s="233" t="s">
        <v>149</v>
      </c>
      <c r="F38" s="234" t="s">
        <v>615</v>
      </c>
      <c r="G38" s="233" t="s">
        <v>605</v>
      </c>
      <c r="H38" s="234" t="s">
        <v>23</v>
      </c>
      <c r="I38" s="241" t="s">
        <v>151</v>
      </c>
      <c r="J38" s="241" t="s">
        <v>376</v>
      </c>
    </row>
    <row r="39" spans="1:10" ht="13.5" thickBot="1">
      <c r="A39" s="577"/>
      <c r="B39" s="235"/>
      <c r="C39" s="236"/>
      <c r="D39" s="237" t="s">
        <v>415</v>
      </c>
      <c r="E39" s="238" t="s">
        <v>432</v>
      </c>
      <c r="F39" s="239" t="s">
        <v>432</v>
      </c>
      <c r="G39" s="238" t="s">
        <v>432</v>
      </c>
      <c r="H39" s="239" t="s">
        <v>223</v>
      </c>
      <c r="I39" s="240" t="s">
        <v>375</v>
      </c>
      <c r="J39" s="240" t="s">
        <v>375</v>
      </c>
    </row>
    <row r="40" spans="1:10">
      <c r="A40" s="575" t="str">
        <f>Aaron!$A$2</f>
        <v>Middlesex</v>
      </c>
      <c r="B40" s="592" t="s">
        <v>293</v>
      </c>
      <c r="C40" s="591"/>
      <c r="D40" s="226" t="s">
        <v>409</v>
      </c>
      <c r="E40" s="227"/>
      <c r="F40" s="228"/>
      <c r="G40" s="227"/>
      <c r="H40" s="228"/>
      <c r="I40" s="229"/>
      <c r="J40" s="229"/>
    </row>
    <row r="41" spans="1:10">
      <c r="A41" s="576"/>
      <c r="B41" s="230"/>
      <c r="C41" s="231"/>
      <c r="D41" s="232" t="s">
        <v>413</v>
      </c>
      <c r="E41" s="586" t="s">
        <v>301</v>
      </c>
      <c r="F41" s="582"/>
      <c r="G41" s="582"/>
      <c r="H41" s="582"/>
      <c r="I41" s="582"/>
      <c r="J41" s="583"/>
    </row>
    <row r="42" spans="1:10" ht="13.5" thickBot="1">
      <c r="A42" s="577"/>
      <c r="B42" s="235"/>
      <c r="C42" s="236"/>
      <c r="D42" s="237" t="s">
        <v>415</v>
      </c>
      <c r="E42" s="238"/>
      <c r="F42" s="239"/>
      <c r="G42" s="238"/>
      <c r="H42" s="239"/>
      <c r="I42" s="240"/>
      <c r="J42" s="240"/>
    </row>
    <row r="43" spans="1:10" s="354" customFormat="1">
      <c r="A43" s="589" t="str">
        <f>Aaron!$G$2</f>
        <v>Exeter</v>
      </c>
      <c r="B43" s="592" t="s">
        <v>318</v>
      </c>
      <c r="C43" s="591"/>
      <c r="D43" s="226" t="s">
        <v>409</v>
      </c>
      <c r="E43" s="227"/>
      <c r="F43" s="228"/>
      <c r="G43" s="227"/>
      <c r="H43" s="228"/>
      <c r="I43" s="229"/>
      <c r="J43" s="229"/>
    </row>
    <row r="44" spans="1:10" s="354" customFormat="1">
      <c r="A44" s="576"/>
      <c r="B44" s="230"/>
      <c r="C44" s="231"/>
      <c r="D44" s="232" t="s">
        <v>413</v>
      </c>
      <c r="E44" s="586" t="s">
        <v>334</v>
      </c>
      <c r="F44" s="582"/>
      <c r="G44" s="582"/>
      <c r="H44" s="582"/>
      <c r="I44" s="582"/>
      <c r="J44" s="583"/>
    </row>
    <row r="45" spans="1:10" s="354" customFormat="1" ht="13.5" thickBot="1">
      <c r="A45" s="577"/>
      <c r="B45" s="235"/>
      <c r="C45" s="236"/>
      <c r="D45" s="237" t="s">
        <v>415</v>
      </c>
      <c r="E45" s="238"/>
      <c r="F45" s="239"/>
      <c r="G45" s="238"/>
      <c r="H45" s="239"/>
      <c r="I45" s="240"/>
      <c r="J45" s="240"/>
    </row>
    <row r="46" spans="1:10">
      <c r="A46" s="575" t="str">
        <f>Cobb!$Y$2</f>
        <v>Gateway</v>
      </c>
      <c r="B46" s="592" t="s">
        <v>15</v>
      </c>
      <c r="C46" s="591"/>
      <c r="D46" s="226" t="s">
        <v>409</v>
      </c>
      <c r="E46" s="227"/>
      <c r="F46" s="228"/>
      <c r="G46" s="227"/>
      <c r="H46" s="228"/>
      <c r="I46" s="229"/>
      <c r="J46" s="229"/>
    </row>
    <row r="47" spans="1:10">
      <c r="A47" s="576"/>
      <c r="B47" s="230"/>
      <c r="C47" s="231"/>
      <c r="D47" s="232" t="s">
        <v>413</v>
      </c>
      <c r="E47" s="586" t="s">
        <v>16</v>
      </c>
      <c r="F47" s="582"/>
      <c r="G47" s="582"/>
      <c r="H47" s="582"/>
      <c r="I47" s="582"/>
      <c r="J47" s="583"/>
    </row>
    <row r="48" spans="1:10" ht="13.5" thickBot="1">
      <c r="A48" s="577"/>
      <c r="B48" s="235"/>
      <c r="C48" s="236"/>
      <c r="D48" s="237" t="s">
        <v>415</v>
      </c>
      <c r="E48" s="238"/>
      <c r="F48" s="239"/>
      <c r="G48" s="238"/>
      <c r="H48" s="239"/>
      <c r="I48" s="240"/>
      <c r="J48" s="240"/>
    </row>
    <row r="49" spans="1:10">
      <c r="A49" s="575" t="str">
        <f>Aaron!$M$2</f>
        <v>Virginia</v>
      </c>
      <c r="B49" s="590" t="s">
        <v>1698</v>
      </c>
      <c r="C49" s="591"/>
      <c r="D49" s="226" t="s">
        <v>409</v>
      </c>
      <c r="E49" s="355"/>
      <c r="F49" s="356"/>
      <c r="G49" s="355"/>
      <c r="H49" s="356"/>
      <c r="I49" s="357"/>
      <c r="J49" s="357"/>
    </row>
    <row r="50" spans="1:10">
      <c r="A50" s="576"/>
      <c r="B50" s="230"/>
      <c r="C50" s="231"/>
      <c r="D50" s="232" t="s">
        <v>413</v>
      </c>
      <c r="E50" s="384" t="s">
        <v>2082</v>
      </c>
      <c r="F50" s="385"/>
      <c r="G50" s="386"/>
      <c r="H50" s="385"/>
      <c r="I50" s="387"/>
      <c r="J50" s="387"/>
    </row>
    <row r="51" spans="1:10" ht="13.5" thickBot="1">
      <c r="A51" s="577"/>
      <c r="B51" s="235"/>
      <c r="C51" s="236"/>
      <c r="D51" s="237" t="s">
        <v>415</v>
      </c>
      <c r="E51" s="358"/>
      <c r="F51" s="359"/>
      <c r="G51" s="358"/>
      <c r="H51" s="359"/>
      <c r="I51" s="360"/>
      <c r="J51" s="360"/>
    </row>
    <row r="52" spans="1:10">
      <c r="A52" s="575" t="str">
        <f>Aaron!$S$2</f>
        <v>Washington</v>
      </c>
      <c r="B52" s="592" t="s">
        <v>100</v>
      </c>
      <c r="C52" s="591"/>
      <c r="D52" s="226" t="s">
        <v>409</v>
      </c>
      <c r="E52" s="227" t="s">
        <v>285</v>
      </c>
      <c r="F52" s="228" t="s">
        <v>411</v>
      </c>
      <c r="G52" s="227" t="s">
        <v>295</v>
      </c>
      <c r="H52" s="228" t="s">
        <v>148</v>
      </c>
      <c r="I52" s="229" t="s">
        <v>393</v>
      </c>
      <c r="J52" s="229" t="s">
        <v>394</v>
      </c>
    </row>
    <row r="53" spans="1:10">
      <c r="A53" s="576"/>
      <c r="B53" s="230"/>
      <c r="C53" s="231"/>
      <c r="D53" s="232" t="s">
        <v>413</v>
      </c>
      <c r="E53" s="233" t="s">
        <v>569</v>
      </c>
      <c r="F53" s="234" t="s">
        <v>232</v>
      </c>
      <c r="G53" s="233" t="s">
        <v>233</v>
      </c>
      <c r="H53" s="234" t="s">
        <v>83</v>
      </c>
      <c r="I53" s="241" t="s">
        <v>395</v>
      </c>
      <c r="J53" s="241" t="s">
        <v>396</v>
      </c>
    </row>
    <row r="54" spans="1:10" ht="13.5" thickBot="1">
      <c r="A54" s="577"/>
      <c r="B54" s="235"/>
      <c r="C54" s="236"/>
      <c r="D54" s="237" t="s">
        <v>415</v>
      </c>
      <c r="E54" s="238" t="s">
        <v>145</v>
      </c>
      <c r="F54" s="239" t="s">
        <v>519</v>
      </c>
      <c r="G54" s="238" t="s">
        <v>84</v>
      </c>
      <c r="H54" s="239" t="s">
        <v>269</v>
      </c>
      <c r="I54" s="240" t="s">
        <v>397</v>
      </c>
      <c r="J54" s="240" t="s">
        <v>398</v>
      </c>
    </row>
    <row r="55" spans="1:10">
      <c r="A55" s="575" t="str">
        <f>Aaron!$Y$2</f>
        <v>Columbus</v>
      </c>
      <c r="B55" s="590" t="s">
        <v>910</v>
      </c>
      <c r="C55" s="591"/>
      <c r="D55" s="226" t="s">
        <v>409</v>
      </c>
      <c r="E55" s="227"/>
      <c r="F55" s="228"/>
      <c r="G55" s="227"/>
      <c r="H55" s="228"/>
      <c r="I55" s="229"/>
      <c r="J55" s="229"/>
    </row>
    <row r="56" spans="1:10">
      <c r="A56" s="576"/>
      <c r="B56" s="230"/>
      <c r="C56" s="231"/>
      <c r="D56" s="232" t="s">
        <v>413</v>
      </c>
      <c r="E56" s="581" t="s">
        <v>911</v>
      </c>
      <c r="F56" s="582"/>
      <c r="G56" s="582"/>
      <c r="H56" s="582"/>
      <c r="I56" s="582"/>
      <c r="J56" s="583"/>
    </row>
    <row r="57" spans="1:10" ht="13.5" thickBot="1">
      <c r="A57" s="577"/>
      <c r="B57" s="235"/>
      <c r="C57" s="236"/>
      <c r="D57" s="237" t="s">
        <v>415</v>
      </c>
      <c r="E57" s="238"/>
      <c r="F57" s="239"/>
      <c r="G57" s="238"/>
      <c r="H57" s="239"/>
      <c r="I57" s="240"/>
      <c r="J57" s="240"/>
    </row>
    <row r="58" spans="1:10">
      <c r="A58" s="575" t="str">
        <f>Mays!$A$2</f>
        <v>Aspen</v>
      </c>
      <c r="B58" s="592" t="s">
        <v>585</v>
      </c>
      <c r="C58" s="591"/>
      <c r="D58" s="226" t="s">
        <v>409</v>
      </c>
      <c r="E58" s="227"/>
      <c r="F58" s="228"/>
      <c r="G58" s="227"/>
      <c r="H58" s="228"/>
      <c r="I58" s="229"/>
      <c r="J58" s="229"/>
    </row>
    <row r="59" spans="1:10">
      <c r="A59" s="576"/>
      <c r="B59" s="230"/>
      <c r="C59" s="231"/>
      <c r="D59" s="232" t="s">
        <v>413</v>
      </c>
      <c r="E59" s="586" t="s">
        <v>608</v>
      </c>
      <c r="F59" s="582"/>
      <c r="G59" s="582"/>
      <c r="H59" s="582"/>
      <c r="I59" s="582"/>
      <c r="J59" s="583"/>
    </row>
    <row r="60" spans="1:10" ht="13.5" thickBot="1">
      <c r="A60" s="577"/>
      <c r="B60" s="235"/>
      <c r="C60" s="236"/>
      <c r="D60" s="237" t="s">
        <v>415</v>
      </c>
      <c r="E60" s="238"/>
      <c r="F60" s="239"/>
      <c r="G60" s="238"/>
      <c r="H60" s="239"/>
      <c r="I60" s="240"/>
      <c r="J60" s="240"/>
    </row>
    <row r="61" spans="1:10">
      <c r="A61" s="575" t="str">
        <f>Mays!$G$2</f>
        <v>Palo Alto</v>
      </c>
      <c r="B61" s="592" t="s">
        <v>184</v>
      </c>
      <c r="C61" s="591"/>
      <c r="D61" s="226" t="s">
        <v>409</v>
      </c>
      <c r="E61" s="227"/>
      <c r="F61" s="228"/>
      <c r="G61" s="227"/>
      <c r="H61" s="228"/>
      <c r="I61" s="229"/>
      <c r="J61" s="229"/>
    </row>
    <row r="62" spans="1:10">
      <c r="A62" s="576"/>
      <c r="B62" s="230"/>
      <c r="C62" s="231"/>
      <c r="D62" s="232" t="s">
        <v>413</v>
      </c>
      <c r="E62" s="586" t="s">
        <v>334</v>
      </c>
      <c r="F62" s="582"/>
      <c r="G62" s="582"/>
      <c r="H62" s="582"/>
      <c r="I62" s="582"/>
      <c r="J62" s="583"/>
    </row>
    <row r="63" spans="1:10" ht="13.5" thickBot="1">
      <c r="A63" s="577"/>
      <c r="B63" s="235"/>
      <c r="C63" s="236"/>
      <c r="D63" s="237" t="s">
        <v>415</v>
      </c>
      <c r="E63" s="238"/>
      <c r="F63" s="239"/>
      <c r="G63" s="238"/>
      <c r="H63" s="239"/>
      <c r="I63" s="240"/>
      <c r="J63" s="240"/>
    </row>
    <row r="64" spans="1:10">
      <c r="A64" s="575" t="str">
        <f>Mays!$M$2</f>
        <v>Mudville</v>
      </c>
      <c r="B64" s="592" t="s">
        <v>609</v>
      </c>
      <c r="C64" s="591"/>
      <c r="D64" s="226" t="s">
        <v>409</v>
      </c>
      <c r="E64" s="227"/>
      <c r="F64" s="228"/>
      <c r="G64" s="227"/>
      <c r="H64" s="228"/>
      <c r="I64" s="229"/>
      <c r="J64" s="229"/>
    </row>
    <row r="65" spans="1:10">
      <c r="A65" s="576"/>
      <c r="B65" s="230"/>
      <c r="C65" s="231"/>
      <c r="D65" s="232" t="s">
        <v>413</v>
      </c>
      <c r="E65" s="586" t="s">
        <v>209</v>
      </c>
      <c r="F65" s="582"/>
      <c r="G65" s="582"/>
      <c r="H65" s="582"/>
      <c r="I65" s="582"/>
      <c r="J65" s="583"/>
    </row>
    <row r="66" spans="1:10" ht="13.5" thickBot="1">
      <c r="A66" s="577"/>
      <c r="B66" s="235"/>
      <c r="C66" s="236"/>
      <c r="D66" s="237" t="s">
        <v>415</v>
      </c>
      <c r="E66" s="238"/>
      <c r="F66" s="239"/>
      <c r="G66" s="238"/>
      <c r="H66" s="239"/>
      <c r="I66" s="240"/>
      <c r="J66" s="240"/>
    </row>
    <row r="67" spans="1:10">
      <c r="A67" s="575" t="str">
        <f>Mays!$S$2</f>
        <v>Thunder Bay</v>
      </c>
      <c r="B67" s="592" t="s">
        <v>210</v>
      </c>
      <c r="C67" s="591"/>
      <c r="D67" s="226" t="s">
        <v>409</v>
      </c>
      <c r="E67" s="227"/>
      <c r="F67" s="228"/>
      <c r="G67" s="227"/>
      <c r="H67" s="228"/>
      <c r="I67" s="229"/>
      <c r="J67" s="229"/>
    </row>
    <row r="68" spans="1:10">
      <c r="A68" s="576"/>
      <c r="B68" s="230"/>
      <c r="C68" s="231"/>
      <c r="D68" s="232" t="s">
        <v>413</v>
      </c>
      <c r="E68" s="586" t="s">
        <v>209</v>
      </c>
      <c r="F68" s="582"/>
      <c r="G68" s="582"/>
      <c r="H68" s="582"/>
      <c r="I68" s="582"/>
      <c r="J68" s="583"/>
    </row>
    <row r="69" spans="1:10" ht="13.5" thickBot="1">
      <c r="A69" s="577"/>
      <c r="B69" s="235"/>
      <c r="C69" s="236"/>
      <c r="D69" s="237" t="s">
        <v>415</v>
      </c>
      <c r="E69" s="238"/>
      <c r="F69" s="239"/>
      <c r="G69" s="238"/>
      <c r="H69" s="239"/>
      <c r="I69" s="240"/>
      <c r="J69" s="240"/>
    </row>
    <row r="70" spans="1:10" s="192" customFormat="1">
      <c r="A70" s="575" t="str">
        <f>Mays!$Y$2</f>
        <v>Los Angeles</v>
      </c>
      <c r="B70" s="592" t="s">
        <v>606</v>
      </c>
      <c r="C70" s="591"/>
      <c r="D70" s="226" t="s">
        <v>409</v>
      </c>
      <c r="E70" s="227"/>
      <c r="F70" s="228"/>
      <c r="G70" s="227"/>
      <c r="H70" s="228"/>
      <c r="I70" s="229"/>
      <c r="J70" s="229"/>
    </row>
    <row r="71" spans="1:10" s="192" customFormat="1">
      <c r="A71" s="576"/>
      <c r="B71" s="230"/>
      <c r="C71" s="231"/>
      <c r="D71" s="232" t="s">
        <v>413</v>
      </c>
      <c r="E71" s="586" t="s">
        <v>607</v>
      </c>
      <c r="F71" s="582"/>
      <c r="G71" s="582"/>
      <c r="H71" s="582"/>
      <c r="I71" s="582"/>
      <c r="J71" s="583"/>
    </row>
    <row r="72" spans="1:10" s="192" customFormat="1" ht="13.5" thickBot="1">
      <c r="A72" s="577"/>
      <c r="B72" s="235"/>
      <c r="C72" s="236"/>
      <c r="D72" s="237" t="s">
        <v>415</v>
      </c>
      <c r="E72" s="238"/>
      <c r="F72" s="239"/>
      <c r="G72" s="238"/>
      <c r="H72" s="239"/>
      <c r="I72" s="240"/>
      <c r="J72" s="240"/>
    </row>
    <row r="73" spans="1:10">
      <c r="A73" s="575" t="str">
        <f>Mays!$AE$2</f>
        <v>West Oakland</v>
      </c>
      <c r="B73" s="592" t="s">
        <v>485</v>
      </c>
      <c r="C73" s="591"/>
      <c r="D73" s="226" t="s">
        <v>409</v>
      </c>
      <c r="E73" s="227"/>
      <c r="F73" s="228"/>
      <c r="G73" s="227"/>
      <c r="H73" s="228"/>
      <c r="I73" s="229"/>
      <c r="J73" s="229"/>
    </row>
    <row r="74" spans="1:10">
      <c r="A74" s="576"/>
      <c r="B74" s="230"/>
      <c r="C74" s="231"/>
      <c r="D74" s="232" t="s">
        <v>413</v>
      </c>
      <c r="E74" s="586" t="s">
        <v>29</v>
      </c>
      <c r="F74" s="582"/>
      <c r="G74" s="582"/>
      <c r="H74" s="582"/>
      <c r="I74" s="582"/>
      <c r="J74" s="583"/>
    </row>
    <row r="75" spans="1:10" ht="13.5" thickBot="1">
      <c r="A75" s="577"/>
      <c r="B75" s="235"/>
      <c r="C75" s="236"/>
      <c r="D75" s="237" t="s">
        <v>415</v>
      </c>
      <c r="E75" s="238"/>
      <c r="F75" s="239"/>
      <c r="G75" s="238"/>
      <c r="H75" s="239"/>
      <c r="I75" s="240"/>
      <c r="J75" s="240"/>
    </row>
  </sheetData>
  <mergeCells count="67">
    <mergeCell ref="E71:J71"/>
    <mergeCell ref="E68:J68"/>
    <mergeCell ref="E41:J41"/>
    <mergeCell ref="E65:J65"/>
    <mergeCell ref="E11:J11"/>
    <mergeCell ref="E29:J29"/>
    <mergeCell ref="E35:J35"/>
    <mergeCell ref="E56:J56"/>
    <mergeCell ref="E32:J32"/>
    <mergeCell ref="E62:J62"/>
    <mergeCell ref="E44:J44"/>
    <mergeCell ref="E47:J47"/>
    <mergeCell ref="B28:C28"/>
    <mergeCell ref="B31:C31"/>
    <mergeCell ref="B34:C34"/>
    <mergeCell ref="B37:C37"/>
    <mergeCell ref="B73:C73"/>
    <mergeCell ref="B49:C49"/>
    <mergeCell ref="B52:C52"/>
    <mergeCell ref="B55:C55"/>
    <mergeCell ref="B61:C61"/>
    <mergeCell ref="B58:C58"/>
    <mergeCell ref="B40:C40"/>
    <mergeCell ref="B43:C43"/>
    <mergeCell ref="B46:C46"/>
    <mergeCell ref="B70:C70"/>
    <mergeCell ref="B64:C64"/>
    <mergeCell ref="B67:C67"/>
    <mergeCell ref="A61:A63"/>
    <mergeCell ref="A58:A60"/>
    <mergeCell ref="A73:A75"/>
    <mergeCell ref="A70:A72"/>
    <mergeCell ref="A67:A69"/>
    <mergeCell ref="A64:A66"/>
    <mergeCell ref="A19:A21"/>
    <mergeCell ref="A22:A24"/>
    <mergeCell ref="A49:A51"/>
    <mergeCell ref="A46:A48"/>
    <mergeCell ref="A43:A45"/>
    <mergeCell ref="A55:A57"/>
    <mergeCell ref="A34:A36"/>
    <mergeCell ref="A31:A33"/>
    <mergeCell ref="A28:A30"/>
    <mergeCell ref="A25:A27"/>
    <mergeCell ref="A52:A54"/>
    <mergeCell ref="E74:J74"/>
    <mergeCell ref="E59:J59"/>
    <mergeCell ref="G2:H2"/>
    <mergeCell ref="A4:A6"/>
    <mergeCell ref="A7:A9"/>
    <mergeCell ref="A10:A12"/>
    <mergeCell ref="E2:F2"/>
    <mergeCell ref="B10:C10"/>
    <mergeCell ref="B25:C25"/>
    <mergeCell ref="B13:C13"/>
    <mergeCell ref="B16:C16"/>
    <mergeCell ref="B19:C19"/>
    <mergeCell ref="B22:C22"/>
    <mergeCell ref="A40:A42"/>
    <mergeCell ref="A37:A39"/>
    <mergeCell ref="B3:C3"/>
    <mergeCell ref="B4:C4"/>
    <mergeCell ref="A13:A15"/>
    <mergeCell ref="A16:A18"/>
    <mergeCell ref="A1:J1"/>
    <mergeCell ref="E5:J5"/>
    <mergeCell ref="B7:C7"/>
  </mergeCells>
  <phoneticPr fontId="0" type="noConversion"/>
  <pageMargins left="0.75" right="0.75" top="1" bottom="1" header="0.5" footer="0.5"/>
  <pageSetup orientation="landscape" r:id="rId1"/>
  <headerFooter alignWithMargins="0"/>
  <rowBreaks count="2" manualBreakCount="2">
    <brk id="27" max="9" man="1"/>
    <brk id="51"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X51"/>
  <sheetViews>
    <sheetView zoomScale="75" zoomScaleNormal="75" workbookViewId="0">
      <selection activeCell="T14" sqref="T1:X1048576"/>
    </sheetView>
  </sheetViews>
  <sheetFormatPr defaultRowHeight="12.75"/>
  <cols>
    <col min="1" max="1" width="8.42578125" customWidth="1"/>
    <col min="2" max="2" width="13.85546875" customWidth="1"/>
    <col min="3" max="3" width="12.7109375" customWidth="1"/>
    <col min="4" max="4" width="13.42578125" bestFit="1" customWidth="1"/>
    <col min="5" max="5" width="4.28515625" customWidth="1"/>
    <col min="6" max="6" width="4.5703125" customWidth="1"/>
    <col min="7" max="12" width="12.7109375" customWidth="1"/>
    <col min="13" max="13" width="5.7109375" customWidth="1"/>
    <col min="14" max="14" width="7.28515625" customWidth="1"/>
    <col min="15" max="18" width="5.7109375" customWidth="1"/>
    <col min="19" max="19" width="4.7109375" customWidth="1"/>
    <col min="20" max="20" width="16.5703125" hidden="1" customWidth="1"/>
    <col min="21" max="21" width="14" hidden="1" customWidth="1"/>
    <col min="22" max="24" width="14.42578125" hidden="1" customWidth="1"/>
    <col min="25" max="25" width="9.140625" customWidth="1"/>
  </cols>
  <sheetData>
    <row r="1" spans="1:19">
      <c r="A1" s="597" t="s">
        <v>635</v>
      </c>
      <c r="B1" s="598"/>
      <c r="C1" s="598"/>
      <c r="D1" s="599"/>
      <c r="E1" s="25"/>
      <c r="F1" s="597" t="s">
        <v>544</v>
      </c>
      <c r="G1" s="598"/>
      <c r="H1" s="598"/>
      <c r="I1" s="598"/>
      <c r="J1" s="598"/>
      <c r="K1" s="598"/>
      <c r="L1" s="598"/>
      <c r="M1" s="598"/>
      <c r="N1" s="598"/>
      <c r="O1" s="598"/>
      <c r="P1" s="598"/>
      <c r="Q1" s="598"/>
      <c r="R1" s="598"/>
      <c r="S1" s="599"/>
    </row>
    <row r="2" spans="1:19">
      <c r="A2" s="607"/>
      <c r="B2" s="608"/>
      <c r="C2" s="608"/>
      <c r="D2" s="609"/>
      <c r="E2" s="6"/>
      <c r="F2" s="613" t="s">
        <v>562</v>
      </c>
      <c r="G2" s="614"/>
      <c r="H2" s="614"/>
      <c r="I2" s="614"/>
      <c r="J2" s="614"/>
      <c r="K2" s="614"/>
      <c r="L2" s="614"/>
      <c r="M2" s="614"/>
      <c r="N2" s="614"/>
      <c r="O2" s="614"/>
      <c r="P2" s="614"/>
      <c r="Q2" s="614"/>
      <c r="R2" s="614"/>
      <c r="S2" s="615"/>
    </row>
    <row r="3" spans="1:19">
      <c r="A3" s="30" t="s">
        <v>65</v>
      </c>
      <c r="B3" s="8" t="s">
        <v>190</v>
      </c>
      <c r="C3" s="8" t="s">
        <v>279</v>
      </c>
      <c r="D3" s="31" t="s">
        <v>277</v>
      </c>
      <c r="E3" s="25"/>
      <c r="F3" s="14"/>
      <c r="G3" s="19"/>
      <c r="H3" s="19"/>
      <c r="I3" s="19"/>
      <c r="J3" s="19"/>
      <c r="K3" s="19"/>
      <c r="L3" s="19"/>
      <c r="M3" s="19"/>
      <c r="N3" s="19"/>
      <c r="O3" s="19"/>
      <c r="P3" s="19"/>
      <c r="Q3" s="19"/>
      <c r="R3" s="19"/>
      <c r="S3" s="15"/>
    </row>
    <row r="4" spans="1:19">
      <c r="A4" s="30" t="s">
        <v>625</v>
      </c>
      <c r="B4" s="8" t="s">
        <v>545</v>
      </c>
      <c r="C4" s="8" t="s">
        <v>278</v>
      </c>
      <c r="D4" s="31" t="s">
        <v>278</v>
      </c>
      <c r="E4" s="25"/>
      <c r="F4" s="14"/>
      <c r="G4" s="13"/>
      <c r="H4" s="518" t="s">
        <v>612</v>
      </c>
      <c r="I4" s="518"/>
      <c r="J4" s="518"/>
      <c r="K4" s="518"/>
      <c r="L4" s="518"/>
      <c r="M4" s="6"/>
      <c r="N4" s="518" t="s">
        <v>75</v>
      </c>
      <c r="O4" s="518"/>
      <c r="P4" s="518"/>
      <c r="Q4" s="518"/>
      <c r="R4" s="518"/>
      <c r="S4" s="15"/>
    </row>
    <row r="5" spans="1:19">
      <c r="A5" s="34">
        <v>0</v>
      </c>
      <c r="B5" s="10" t="s">
        <v>563</v>
      </c>
      <c r="C5" s="18">
        <v>100000</v>
      </c>
      <c r="D5" s="35">
        <v>100000</v>
      </c>
      <c r="E5" s="28"/>
      <c r="F5" s="14"/>
      <c r="G5" s="8" t="s">
        <v>197</v>
      </c>
      <c r="H5" s="8" t="s">
        <v>28</v>
      </c>
      <c r="I5" s="8" t="s">
        <v>12</v>
      </c>
      <c r="J5" s="8" t="s">
        <v>11</v>
      </c>
      <c r="K5" s="8" t="s">
        <v>13</v>
      </c>
      <c r="L5" s="8" t="s">
        <v>341</v>
      </c>
      <c r="M5" s="19"/>
      <c r="N5" s="13"/>
      <c r="O5" s="518" t="s">
        <v>625</v>
      </c>
      <c r="P5" s="518"/>
      <c r="Q5" s="518"/>
      <c r="R5" s="518"/>
      <c r="S5" s="15"/>
    </row>
    <row r="6" spans="1:19">
      <c r="A6" s="34">
        <v>1</v>
      </c>
      <c r="B6" s="10">
        <v>1</v>
      </c>
      <c r="C6" s="18">
        <v>200000</v>
      </c>
      <c r="D6" s="35">
        <v>200000</v>
      </c>
      <c r="E6" s="28"/>
      <c r="F6" s="14"/>
      <c r="G6" s="24" t="s">
        <v>531</v>
      </c>
      <c r="H6" s="2">
        <v>1</v>
      </c>
      <c r="I6" s="2">
        <v>1</v>
      </c>
      <c r="J6" s="2">
        <v>2</v>
      </c>
      <c r="K6" s="2">
        <v>3</v>
      </c>
      <c r="L6" s="2">
        <v>4</v>
      </c>
      <c r="M6" s="19"/>
      <c r="N6" s="8" t="s">
        <v>542</v>
      </c>
      <c r="O6" s="8">
        <v>4</v>
      </c>
      <c r="P6" s="8">
        <v>5</v>
      </c>
      <c r="Q6" s="8">
        <v>6</v>
      </c>
      <c r="R6" s="8">
        <v>7</v>
      </c>
      <c r="S6" s="15"/>
    </row>
    <row r="7" spans="1:19">
      <c r="A7" s="34">
        <v>2</v>
      </c>
      <c r="B7" s="10">
        <v>1</v>
      </c>
      <c r="C7" s="18">
        <v>300000</v>
      </c>
      <c r="D7" s="35">
        <v>300000</v>
      </c>
      <c r="E7" s="28"/>
      <c r="F7" s="14"/>
      <c r="G7" s="24" t="s">
        <v>529</v>
      </c>
      <c r="H7" s="2">
        <v>1</v>
      </c>
      <c r="I7" s="2">
        <v>2</v>
      </c>
      <c r="J7" s="2">
        <v>3</v>
      </c>
      <c r="K7" s="2">
        <v>4</v>
      </c>
      <c r="L7" s="2">
        <v>4</v>
      </c>
      <c r="M7" s="19"/>
      <c r="N7" s="8">
        <v>1</v>
      </c>
      <c r="O7" s="23">
        <v>1.7</v>
      </c>
      <c r="P7" s="23">
        <v>1.25</v>
      </c>
      <c r="Q7" s="23">
        <v>1</v>
      </c>
      <c r="R7" s="23">
        <v>1</v>
      </c>
      <c r="S7" s="15"/>
    </row>
    <row r="8" spans="1:19">
      <c r="A8" s="34">
        <v>3</v>
      </c>
      <c r="B8" s="10">
        <v>1</v>
      </c>
      <c r="C8" s="18">
        <v>400000</v>
      </c>
      <c r="D8" s="35">
        <v>400000</v>
      </c>
      <c r="E8" s="28"/>
      <c r="F8" s="14"/>
      <c r="G8" s="24" t="s">
        <v>532</v>
      </c>
      <c r="H8" s="2">
        <v>2</v>
      </c>
      <c r="I8" s="2">
        <v>3</v>
      </c>
      <c r="J8" s="2">
        <v>4</v>
      </c>
      <c r="K8" s="2">
        <v>4</v>
      </c>
      <c r="L8" s="2">
        <v>5</v>
      </c>
      <c r="M8" s="19"/>
      <c r="N8" s="8">
        <v>2</v>
      </c>
      <c r="O8" s="23">
        <v>1.5</v>
      </c>
      <c r="P8" s="23">
        <v>1</v>
      </c>
      <c r="Q8" s="23">
        <v>0.9</v>
      </c>
      <c r="R8" s="23">
        <v>0.8</v>
      </c>
      <c r="S8" s="15"/>
    </row>
    <row r="9" spans="1:19">
      <c r="A9" s="34" t="s">
        <v>193</v>
      </c>
      <c r="B9" s="10">
        <v>5</v>
      </c>
      <c r="C9" s="18">
        <f>D9/B9</f>
        <v>2800000</v>
      </c>
      <c r="D9" s="35">
        <v>14000000</v>
      </c>
      <c r="E9" s="28"/>
      <c r="F9" s="14"/>
      <c r="G9" s="24" t="s">
        <v>1</v>
      </c>
      <c r="H9" s="2">
        <v>3</v>
      </c>
      <c r="I9" s="2">
        <v>3</v>
      </c>
      <c r="J9" s="2">
        <v>4</v>
      </c>
      <c r="K9" s="2">
        <v>5</v>
      </c>
      <c r="L9" s="2">
        <v>5</v>
      </c>
      <c r="M9" s="19"/>
      <c r="N9" s="8">
        <v>3</v>
      </c>
      <c r="O9" s="23">
        <v>1.1000000000000001</v>
      </c>
      <c r="P9" s="23">
        <v>0.8</v>
      </c>
      <c r="Q9" s="23">
        <v>0.75</v>
      </c>
      <c r="R9" s="23">
        <v>0.65</v>
      </c>
      <c r="S9" s="15"/>
    </row>
    <row r="10" spans="1:19">
      <c r="A10" s="34" t="s">
        <v>192</v>
      </c>
      <c r="B10" s="10">
        <v>4</v>
      </c>
      <c r="C10" s="18">
        <f>D10/B10</f>
        <v>4000000</v>
      </c>
      <c r="D10" s="35">
        <v>16000000</v>
      </c>
      <c r="E10" s="28"/>
      <c r="F10" s="14"/>
      <c r="G10" s="24" t="s">
        <v>559</v>
      </c>
      <c r="H10" s="2">
        <v>4</v>
      </c>
      <c r="I10" s="2">
        <v>4</v>
      </c>
      <c r="J10" s="2">
        <v>5</v>
      </c>
      <c r="K10" s="2">
        <v>5</v>
      </c>
      <c r="L10" s="2">
        <v>6</v>
      </c>
      <c r="M10" s="19"/>
      <c r="N10" s="8">
        <v>4</v>
      </c>
      <c r="O10" s="23">
        <v>0.9</v>
      </c>
      <c r="P10" s="23">
        <v>0.6</v>
      </c>
      <c r="Q10" s="23">
        <v>0.55000000000000004</v>
      </c>
      <c r="R10" s="23">
        <v>0.5</v>
      </c>
      <c r="S10" s="15"/>
    </row>
    <row r="11" spans="1:19">
      <c r="A11" s="34" t="s">
        <v>191</v>
      </c>
      <c r="B11" s="10">
        <v>3</v>
      </c>
      <c r="C11" s="18">
        <f>D11/B11</f>
        <v>6000000</v>
      </c>
      <c r="D11" s="35">
        <v>18000000</v>
      </c>
      <c r="E11" s="28"/>
      <c r="F11" s="14"/>
      <c r="G11" s="24" t="s">
        <v>533</v>
      </c>
      <c r="H11" s="2">
        <v>4</v>
      </c>
      <c r="I11" s="2">
        <v>5</v>
      </c>
      <c r="J11" s="2">
        <v>5</v>
      </c>
      <c r="K11" s="2">
        <v>6</v>
      </c>
      <c r="L11" s="2">
        <v>6</v>
      </c>
      <c r="M11" s="19"/>
      <c r="N11" s="8">
        <v>5</v>
      </c>
      <c r="O11" s="23">
        <v>0.75</v>
      </c>
      <c r="P11" s="23">
        <v>0.5</v>
      </c>
      <c r="Q11" s="23">
        <v>0.45</v>
      </c>
      <c r="R11" s="23">
        <v>0.4</v>
      </c>
      <c r="S11" s="15"/>
    </row>
    <row r="12" spans="1:19">
      <c r="A12" s="610"/>
      <c r="B12" s="611"/>
      <c r="C12" s="611"/>
      <c r="D12" s="612"/>
      <c r="E12" s="27"/>
      <c r="F12" s="14"/>
      <c r="G12" s="19"/>
      <c r="H12" s="19"/>
      <c r="I12" s="19"/>
      <c r="J12" s="19"/>
      <c r="K12" s="19"/>
      <c r="L12" s="19"/>
      <c r="M12" s="19"/>
      <c r="N12" s="8">
        <v>6</v>
      </c>
      <c r="O12" s="23">
        <v>0.6</v>
      </c>
      <c r="P12" s="23">
        <v>0.4</v>
      </c>
      <c r="Q12" s="23">
        <v>0.35</v>
      </c>
      <c r="R12" s="23">
        <v>0.3</v>
      </c>
      <c r="S12" s="15"/>
    </row>
    <row r="13" spans="1:19">
      <c r="A13" s="616" t="s">
        <v>44</v>
      </c>
      <c r="B13" s="617"/>
      <c r="C13" s="617"/>
      <c r="D13" s="618"/>
      <c r="E13" s="40"/>
      <c r="F13" s="14"/>
      <c r="G13" s="13"/>
      <c r="H13" s="518" t="s">
        <v>644</v>
      </c>
      <c r="I13" s="518"/>
      <c r="J13" s="518"/>
      <c r="K13" s="518"/>
      <c r="L13" s="518"/>
      <c r="M13" s="6"/>
      <c r="N13" s="19"/>
      <c r="O13" s="19"/>
      <c r="P13" s="19"/>
      <c r="Q13" s="19"/>
      <c r="R13" s="19"/>
      <c r="S13" s="15"/>
    </row>
    <row r="14" spans="1:19">
      <c r="A14" s="619" t="s">
        <v>27</v>
      </c>
      <c r="B14" s="620"/>
      <c r="C14" s="620"/>
      <c r="D14" s="621"/>
      <c r="E14" s="41"/>
      <c r="F14" s="14"/>
      <c r="G14" s="8" t="s">
        <v>198</v>
      </c>
      <c r="H14" s="8" t="s">
        <v>204</v>
      </c>
      <c r="I14" s="8" t="s">
        <v>205</v>
      </c>
      <c r="J14" s="8" t="s">
        <v>30</v>
      </c>
      <c r="K14" s="8" t="s">
        <v>31</v>
      </c>
      <c r="L14" s="8" t="s">
        <v>32</v>
      </c>
      <c r="M14" s="19"/>
      <c r="N14" s="518" t="s">
        <v>117</v>
      </c>
      <c r="O14" s="518"/>
      <c r="P14" s="518"/>
      <c r="Q14" s="518"/>
      <c r="R14" s="518"/>
      <c r="S14" s="15"/>
    </row>
    <row r="15" spans="1:19" ht="13.5" thickBot="1">
      <c r="A15" s="622" t="s">
        <v>517</v>
      </c>
      <c r="B15" s="623"/>
      <c r="C15" s="623"/>
      <c r="D15" s="624"/>
      <c r="E15" s="40"/>
      <c r="F15" s="14"/>
      <c r="G15" s="29" t="s">
        <v>35</v>
      </c>
      <c r="H15" s="2">
        <v>1</v>
      </c>
      <c r="I15" s="2">
        <v>1</v>
      </c>
      <c r="J15" s="2">
        <v>1</v>
      </c>
      <c r="K15" s="2">
        <v>2</v>
      </c>
      <c r="L15" s="2">
        <v>3</v>
      </c>
      <c r="M15" s="19"/>
      <c r="N15" s="13"/>
      <c r="O15" s="518" t="s">
        <v>625</v>
      </c>
      <c r="P15" s="518"/>
      <c r="Q15" s="518"/>
      <c r="R15" s="518"/>
      <c r="S15" s="15"/>
    </row>
    <row r="16" spans="1:19" ht="13.5" thickBot="1">
      <c r="A16" s="25"/>
      <c r="B16" s="26"/>
      <c r="C16" s="19"/>
      <c r="F16" s="14"/>
      <c r="G16" s="29" t="s">
        <v>36</v>
      </c>
      <c r="H16" s="2">
        <v>1</v>
      </c>
      <c r="I16" s="2">
        <v>2</v>
      </c>
      <c r="J16" s="2">
        <v>2</v>
      </c>
      <c r="K16" s="2">
        <v>3</v>
      </c>
      <c r="L16" s="2">
        <v>4</v>
      </c>
      <c r="M16" s="19"/>
      <c r="N16" s="8" t="s">
        <v>542</v>
      </c>
      <c r="O16" s="8">
        <v>4</v>
      </c>
      <c r="P16" s="8">
        <v>5</v>
      </c>
      <c r="Q16" s="8">
        <v>6</v>
      </c>
      <c r="R16" s="8">
        <v>7</v>
      </c>
      <c r="S16" s="15"/>
    </row>
    <row r="17" spans="1:24">
      <c r="A17" s="597" t="s">
        <v>61</v>
      </c>
      <c r="B17" s="598"/>
      <c r="C17" s="599"/>
      <c r="F17" s="14"/>
      <c r="G17" s="29" t="s">
        <v>448</v>
      </c>
      <c r="H17" s="2">
        <v>2</v>
      </c>
      <c r="I17" s="2">
        <v>3</v>
      </c>
      <c r="J17" s="2">
        <v>3</v>
      </c>
      <c r="K17" s="2">
        <v>4</v>
      </c>
      <c r="L17" s="2">
        <v>4</v>
      </c>
      <c r="M17" s="19"/>
      <c r="N17" s="8" t="s">
        <v>543</v>
      </c>
      <c r="O17" s="23">
        <v>0.5</v>
      </c>
      <c r="P17" s="23">
        <v>0.3</v>
      </c>
      <c r="Q17" s="23">
        <v>0.25</v>
      </c>
      <c r="R17" s="23">
        <v>0.25</v>
      </c>
      <c r="S17" s="15"/>
    </row>
    <row r="18" spans="1:24">
      <c r="A18" s="613" t="s">
        <v>276</v>
      </c>
      <c r="B18" s="614"/>
      <c r="C18" s="615"/>
      <c r="F18" s="14"/>
      <c r="G18" s="29" t="s">
        <v>187</v>
      </c>
      <c r="H18" s="2">
        <v>3</v>
      </c>
      <c r="I18" s="2">
        <v>3</v>
      </c>
      <c r="J18" s="2">
        <v>4</v>
      </c>
      <c r="K18" s="2">
        <v>5</v>
      </c>
      <c r="L18" s="2">
        <v>5</v>
      </c>
      <c r="M18" s="19"/>
      <c r="N18" s="520" t="s">
        <v>26</v>
      </c>
      <c r="O18" s="520"/>
      <c r="P18" s="520"/>
      <c r="Q18" s="520"/>
      <c r="R18" s="520"/>
      <c r="S18" s="15"/>
    </row>
    <row r="19" spans="1:24">
      <c r="A19" s="44"/>
      <c r="B19" s="42"/>
      <c r="C19" s="43"/>
      <c r="F19" s="14"/>
      <c r="G19" s="29" t="s">
        <v>188</v>
      </c>
      <c r="H19" s="2">
        <v>4</v>
      </c>
      <c r="I19" s="2">
        <v>4</v>
      </c>
      <c r="J19" s="2">
        <v>5</v>
      </c>
      <c r="K19" s="2">
        <v>6</v>
      </c>
      <c r="L19" s="2">
        <v>6</v>
      </c>
      <c r="M19" s="19"/>
      <c r="N19" s="19"/>
      <c r="O19" s="19"/>
      <c r="P19" s="19"/>
      <c r="Q19" s="19"/>
      <c r="R19" s="19"/>
      <c r="S19" s="15"/>
      <c r="W19" s="19"/>
    </row>
    <row r="20" spans="1:24">
      <c r="A20" s="30" t="s">
        <v>546</v>
      </c>
      <c r="B20" s="8" t="s">
        <v>279</v>
      </c>
      <c r="C20" s="31" t="s">
        <v>277</v>
      </c>
      <c r="F20" s="14"/>
      <c r="G20" s="29" t="s">
        <v>530</v>
      </c>
      <c r="H20" s="2">
        <v>4</v>
      </c>
      <c r="I20" s="2">
        <v>5</v>
      </c>
      <c r="J20" s="2">
        <v>6</v>
      </c>
      <c r="K20" s="2">
        <v>6</v>
      </c>
      <c r="L20" s="2">
        <v>6</v>
      </c>
      <c r="M20" s="19"/>
      <c r="N20" s="518" t="s">
        <v>541</v>
      </c>
      <c r="O20" s="518"/>
      <c r="P20" s="518"/>
      <c r="Q20" s="518"/>
      <c r="R20" s="518"/>
      <c r="S20" s="15"/>
      <c r="W20" s="19"/>
    </row>
    <row r="21" spans="1:24">
      <c r="A21" s="30" t="s">
        <v>545</v>
      </c>
      <c r="B21" s="8" t="s">
        <v>278</v>
      </c>
      <c r="C21" s="31" t="s">
        <v>278</v>
      </c>
      <c r="F21" s="14"/>
      <c r="G21" s="19"/>
      <c r="H21" s="19"/>
      <c r="I21" s="19"/>
      <c r="J21" s="19"/>
      <c r="K21" s="19"/>
      <c r="L21" s="19"/>
      <c r="M21" s="19"/>
      <c r="N21" s="13"/>
      <c r="O21" s="518" t="s">
        <v>527</v>
      </c>
      <c r="P21" s="518"/>
      <c r="Q21" s="518"/>
      <c r="R21" s="518"/>
      <c r="S21" s="15"/>
      <c r="W21" s="19"/>
    </row>
    <row r="22" spans="1:24">
      <c r="A22" s="30">
        <v>1</v>
      </c>
      <c r="B22" s="20">
        <f>C22/A22</f>
        <v>200000</v>
      </c>
      <c r="C22" s="36">
        <v>200000</v>
      </c>
      <c r="F22" s="14"/>
      <c r="G22" s="600" t="s">
        <v>645</v>
      </c>
      <c r="H22" s="601"/>
      <c r="I22" s="601"/>
      <c r="J22" s="601"/>
      <c r="K22" s="601"/>
      <c r="L22" s="602"/>
      <c r="M22" s="19"/>
      <c r="N22" s="8" t="s">
        <v>542</v>
      </c>
      <c r="O22" s="518" t="s">
        <v>65</v>
      </c>
      <c r="P22" s="518"/>
      <c r="Q22" s="518" t="s">
        <v>118</v>
      </c>
      <c r="R22" s="518"/>
      <c r="S22" s="15"/>
      <c r="W22" s="19"/>
    </row>
    <row r="23" spans="1:24">
      <c r="A23" s="30">
        <v>2</v>
      </c>
      <c r="B23" s="20">
        <f>C23/A23</f>
        <v>250000</v>
      </c>
      <c r="C23" s="36">
        <v>500000</v>
      </c>
      <c r="F23" s="14"/>
      <c r="G23" s="603"/>
      <c r="H23" s="604"/>
      <c r="I23" s="604"/>
      <c r="J23" s="604"/>
      <c r="K23" s="604"/>
      <c r="L23" s="605"/>
      <c r="M23" s="19"/>
      <c r="N23" s="8">
        <v>1</v>
      </c>
      <c r="O23" s="606" t="s">
        <v>124</v>
      </c>
      <c r="P23" s="606"/>
      <c r="Q23" s="606" t="s">
        <v>125</v>
      </c>
      <c r="R23" s="606"/>
      <c r="S23" s="15"/>
      <c r="W23" s="19"/>
    </row>
    <row r="24" spans="1:24">
      <c r="A24" s="30">
        <v>3</v>
      </c>
      <c r="B24" s="20">
        <f>C24/A24</f>
        <v>333333.33333333331</v>
      </c>
      <c r="C24" s="36">
        <v>1000000</v>
      </c>
      <c r="F24" s="14"/>
      <c r="G24" s="19"/>
      <c r="H24" s="19"/>
      <c r="I24" s="19"/>
      <c r="J24" s="19"/>
      <c r="K24" s="19"/>
      <c r="L24" s="19"/>
      <c r="M24" s="19"/>
      <c r="N24" s="8">
        <v>2</v>
      </c>
      <c r="O24" s="606" t="s">
        <v>123</v>
      </c>
      <c r="P24" s="606"/>
      <c r="Q24" s="606" t="s">
        <v>126</v>
      </c>
      <c r="R24" s="606"/>
      <c r="S24" s="15"/>
      <c r="W24" s="19"/>
    </row>
    <row r="25" spans="1:24">
      <c r="A25" s="30">
        <v>4</v>
      </c>
      <c r="B25" s="20">
        <f>C25/A25</f>
        <v>1000000</v>
      </c>
      <c r="C25" s="36">
        <v>4000000</v>
      </c>
      <c r="F25" s="14"/>
      <c r="G25" s="19"/>
      <c r="H25" s="19"/>
      <c r="I25" s="19"/>
      <c r="J25" s="19"/>
      <c r="K25" s="19"/>
      <c r="L25" s="19"/>
      <c r="M25" s="19"/>
      <c r="N25" s="8">
        <v>3</v>
      </c>
      <c r="O25" s="606" t="s">
        <v>122</v>
      </c>
      <c r="P25" s="606"/>
      <c r="Q25" s="606" t="s">
        <v>127</v>
      </c>
      <c r="R25" s="606"/>
      <c r="S25" s="15"/>
      <c r="W25" s="19"/>
    </row>
    <row r="26" spans="1:24" ht="13.5" thickBot="1">
      <c r="A26" s="11">
        <v>5</v>
      </c>
      <c r="B26" s="37">
        <f>C26/A26</f>
        <v>1600000</v>
      </c>
      <c r="C26" s="38">
        <v>8000000</v>
      </c>
      <c r="F26" s="14"/>
      <c r="G26" s="19"/>
      <c r="H26" s="19"/>
      <c r="I26" s="19"/>
      <c r="J26" s="19"/>
      <c r="K26" s="19"/>
      <c r="L26" s="19"/>
      <c r="M26" s="19"/>
      <c r="N26" s="8">
        <v>4</v>
      </c>
      <c r="O26" s="606" t="s">
        <v>121</v>
      </c>
      <c r="P26" s="606"/>
      <c r="Q26" s="606" t="s">
        <v>128</v>
      </c>
      <c r="R26" s="606"/>
      <c r="S26" s="15"/>
      <c r="W26" s="19"/>
    </row>
    <row r="27" spans="1:24" ht="13.5" thickBot="1">
      <c r="A27" s="19"/>
      <c r="B27" s="19"/>
      <c r="C27" s="19"/>
      <c r="F27" s="14"/>
      <c r="G27" s="19"/>
      <c r="H27" s="19"/>
      <c r="I27" s="19"/>
      <c r="J27" s="19"/>
      <c r="K27" s="19"/>
      <c r="L27" s="19"/>
      <c r="M27" s="19"/>
      <c r="N27" s="8">
        <v>5</v>
      </c>
      <c r="O27" s="606" t="s">
        <v>120</v>
      </c>
      <c r="P27" s="606"/>
      <c r="Q27" s="606" t="s">
        <v>129</v>
      </c>
      <c r="R27" s="606"/>
      <c r="S27" s="15"/>
      <c r="W27" s="19"/>
    </row>
    <row r="28" spans="1:24">
      <c r="A28" s="637" t="s">
        <v>616</v>
      </c>
      <c r="B28" s="638"/>
      <c r="C28" s="64"/>
      <c r="F28" s="14"/>
      <c r="G28" s="19"/>
      <c r="H28" s="19"/>
      <c r="I28" s="19"/>
      <c r="J28" s="19"/>
      <c r="K28" s="19"/>
      <c r="L28" s="19"/>
      <c r="M28" s="19"/>
      <c r="N28" s="8">
        <v>6</v>
      </c>
      <c r="O28" s="606" t="s">
        <v>119</v>
      </c>
      <c r="P28" s="606"/>
      <c r="Q28" s="606" t="s">
        <v>130</v>
      </c>
      <c r="R28" s="606"/>
      <c r="S28" s="15"/>
      <c r="W28" s="19"/>
    </row>
    <row r="29" spans="1:24" ht="13.5" thickBot="1">
      <c r="A29" s="635" t="s">
        <v>427</v>
      </c>
      <c r="B29" s="636"/>
      <c r="C29" s="65"/>
      <c r="F29" s="12"/>
      <c r="G29" s="32"/>
      <c r="H29" s="32"/>
      <c r="I29" s="32"/>
      <c r="J29" s="32"/>
      <c r="K29" s="32"/>
      <c r="L29" s="32"/>
      <c r="M29" s="32"/>
      <c r="N29" s="32"/>
      <c r="O29" s="32"/>
      <c r="P29" s="32"/>
      <c r="Q29" s="32"/>
      <c r="R29" s="32"/>
      <c r="S29" s="33"/>
      <c r="W29" s="19"/>
    </row>
    <row r="30" spans="1:24">
      <c r="A30" s="635"/>
      <c r="B30" s="636"/>
      <c r="C30" s="65"/>
      <c r="N30" s="19"/>
      <c r="W30" s="19"/>
    </row>
    <row r="31" spans="1:24" ht="13.5" thickBot="1">
      <c r="A31" s="30" t="s">
        <v>545</v>
      </c>
      <c r="B31" s="31" t="s">
        <v>426</v>
      </c>
      <c r="C31" s="19"/>
      <c r="D31" s="19"/>
      <c r="E31" s="19"/>
      <c r="K31" s="19"/>
      <c r="L31" s="19"/>
      <c r="M31" s="19"/>
      <c r="T31" s="142"/>
      <c r="U31" s="142"/>
      <c r="V31" s="143"/>
      <c r="W31" s="142"/>
      <c r="X31" s="142"/>
    </row>
    <row r="32" spans="1:24">
      <c r="A32" s="63">
        <v>1</v>
      </c>
      <c r="B32" s="22">
        <v>1</v>
      </c>
      <c r="C32" s="19"/>
      <c r="D32" s="19"/>
      <c r="E32" s="19"/>
      <c r="F32" s="597" t="s">
        <v>810</v>
      </c>
      <c r="G32" s="598"/>
      <c r="H32" s="598"/>
      <c r="I32" s="598"/>
      <c r="J32" s="599"/>
      <c r="K32" s="19"/>
      <c r="L32" s="19"/>
      <c r="M32" s="19"/>
      <c r="T32" s="142">
        <v>400000</v>
      </c>
      <c r="U32" s="142"/>
      <c r="V32" s="143"/>
      <c r="W32" s="142"/>
      <c r="X32" s="142"/>
    </row>
    <row r="33" spans="1:24">
      <c r="A33" s="21">
        <v>2</v>
      </c>
      <c r="B33" s="22">
        <v>1.33</v>
      </c>
      <c r="C33" s="19"/>
      <c r="D33" s="19"/>
      <c r="F33" s="14"/>
      <c r="G33" s="119" t="s">
        <v>811</v>
      </c>
      <c r="H33" s="125">
        <v>1</v>
      </c>
      <c r="I33" s="19"/>
      <c r="J33" s="15" t="s">
        <v>1375</v>
      </c>
      <c r="K33" s="19"/>
      <c r="L33" s="19"/>
      <c r="M33" s="19"/>
      <c r="T33" s="142"/>
      <c r="U33" s="142">
        <v>4</v>
      </c>
      <c r="V33" s="143">
        <v>5</v>
      </c>
      <c r="W33" s="142">
        <v>6</v>
      </c>
      <c r="X33" s="142">
        <v>7</v>
      </c>
    </row>
    <row r="34" spans="1:24">
      <c r="A34" s="21">
        <v>3</v>
      </c>
      <c r="B34" s="22">
        <v>1.66</v>
      </c>
      <c r="C34" s="19"/>
      <c r="D34" s="19"/>
      <c r="F34" s="14"/>
      <c r="G34" s="119" t="s">
        <v>812</v>
      </c>
      <c r="H34" s="126">
        <v>0.83330000000000004</v>
      </c>
      <c r="I34" s="19"/>
      <c r="J34" s="265">
        <v>166660</v>
      </c>
      <c r="M34" s="19"/>
      <c r="T34" s="142" t="s">
        <v>826</v>
      </c>
      <c r="U34" s="142">
        <f>T32 + T32 *(1.7)</f>
        <v>1080000</v>
      </c>
      <c r="V34" s="143">
        <f>U34 + U34 * 1.25</f>
        <v>2430000</v>
      </c>
      <c r="W34" s="142">
        <f>V34 + V34 * 1</f>
        <v>4860000</v>
      </c>
      <c r="X34" s="142">
        <f>W34 + W34</f>
        <v>9720000</v>
      </c>
    </row>
    <row r="35" spans="1:24">
      <c r="A35" s="21">
        <v>4</v>
      </c>
      <c r="B35" s="22">
        <v>2</v>
      </c>
      <c r="C35" s="19"/>
      <c r="D35" s="19"/>
      <c r="F35" s="14"/>
      <c r="G35" s="119" t="s">
        <v>813</v>
      </c>
      <c r="H35" s="126">
        <v>0.66669999999999996</v>
      </c>
      <c r="I35" s="19"/>
      <c r="J35" s="265">
        <v>133340</v>
      </c>
      <c r="M35" s="19"/>
      <c r="T35" s="142" t="s">
        <v>827</v>
      </c>
      <c r="U35" s="142">
        <f>T32 + T32 * 1.5</f>
        <v>1000000</v>
      </c>
      <c r="V35" s="143">
        <f>U35 + U35</f>
        <v>2000000</v>
      </c>
      <c r="W35" s="142">
        <f>V35 + V35 * 0.9</f>
        <v>3800000</v>
      </c>
      <c r="X35" s="142">
        <f>W35 + W35 * 0.8</f>
        <v>6840000</v>
      </c>
    </row>
    <row r="36" spans="1:24">
      <c r="A36" s="21">
        <v>5</v>
      </c>
      <c r="B36" s="22">
        <v>2.25</v>
      </c>
      <c r="C36" s="19"/>
      <c r="D36" s="19"/>
      <c r="F36" s="14"/>
      <c r="G36" s="119" t="s">
        <v>814</v>
      </c>
      <c r="H36" s="125">
        <v>0.5</v>
      </c>
      <c r="I36" s="19"/>
      <c r="J36" s="15" t="s">
        <v>1376</v>
      </c>
      <c r="M36" s="19"/>
      <c r="T36" s="142" t="s">
        <v>828</v>
      </c>
      <c r="U36" s="142">
        <f xml:space="preserve"> T32 + T32 * 1.1</f>
        <v>840000</v>
      </c>
      <c r="V36" s="143">
        <f xml:space="preserve"> U36 + U36 * 0.8</f>
        <v>1512000</v>
      </c>
      <c r="W36" s="142">
        <f>V36 + V36 * 0.75</f>
        <v>2646000</v>
      </c>
      <c r="X36" s="142">
        <f>W36 + W36 * 0.65</f>
        <v>4365900</v>
      </c>
    </row>
    <row r="37" spans="1:24" ht="13.5" thickBot="1">
      <c r="A37" s="633"/>
      <c r="B37" s="634"/>
      <c r="C37" s="66"/>
      <c r="F37" s="14"/>
      <c r="G37" s="119" t="s">
        <v>815</v>
      </c>
      <c r="H37" s="126">
        <v>0.33329999999999999</v>
      </c>
      <c r="I37" s="19"/>
      <c r="J37" s="265">
        <v>66660</v>
      </c>
      <c r="N37" s="19"/>
      <c r="T37" s="142"/>
      <c r="U37" s="142"/>
      <c r="V37" s="142"/>
      <c r="W37" s="143"/>
      <c r="X37" s="142"/>
    </row>
    <row r="38" spans="1:24" ht="13.5" thickBot="1">
      <c r="F38" s="14"/>
      <c r="G38" s="119" t="s">
        <v>816</v>
      </c>
      <c r="H38" s="126">
        <v>0.16669999999999999</v>
      </c>
      <c r="I38" s="19"/>
      <c r="J38" s="265">
        <v>33340</v>
      </c>
      <c r="N38" s="19"/>
      <c r="T38" s="142" t="s">
        <v>834</v>
      </c>
      <c r="U38" t="s">
        <v>835</v>
      </c>
      <c r="W38" s="19"/>
    </row>
    <row r="39" spans="1:24" ht="13.5" thickBot="1">
      <c r="A39" s="597" t="s">
        <v>76</v>
      </c>
      <c r="B39" s="598"/>
      <c r="C39" s="599"/>
      <c r="F39" s="12"/>
      <c r="G39" s="32"/>
      <c r="H39" s="32"/>
      <c r="I39" s="32"/>
      <c r="J39" s="33"/>
      <c r="N39" s="19"/>
      <c r="T39" s="147">
        <v>1890000</v>
      </c>
      <c r="U39" s="145">
        <f>T39 * 1.05</f>
        <v>1984500</v>
      </c>
    </row>
    <row r="40" spans="1:24">
      <c r="A40" s="613" t="s">
        <v>115</v>
      </c>
      <c r="B40" s="614"/>
      <c r="C40" s="615"/>
      <c r="N40" s="19"/>
    </row>
    <row r="41" spans="1:24">
      <c r="A41" s="630"/>
      <c r="B41" s="631"/>
      <c r="C41" s="632"/>
      <c r="N41" s="19"/>
      <c r="T41" s="144" t="s">
        <v>836</v>
      </c>
      <c r="U41" s="144" t="s">
        <v>837</v>
      </c>
      <c r="V41" s="144" t="s">
        <v>838</v>
      </c>
      <c r="W41" s="144" t="s">
        <v>839</v>
      </c>
      <c r="X41" s="144" t="s">
        <v>840</v>
      </c>
    </row>
    <row r="42" spans="1:24">
      <c r="A42" s="30" t="s">
        <v>545</v>
      </c>
      <c r="B42" s="8" t="s">
        <v>528</v>
      </c>
      <c r="C42" s="31" t="s">
        <v>430</v>
      </c>
      <c r="N42" s="19"/>
      <c r="T42" s="146">
        <f>U39</f>
        <v>1984500</v>
      </c>
      <c r="U42" s="146">
        <f>U39 / 1.33</f>
        <v>1492105.2631578946</v>
      </c>
      <c r="V42" s="146">
        <f>U39 / 1.66</f>
        <v>1195481.9277108435</v>
      </c>
      <c r="W42" s="146">
        <f xml:space="preserve"> U39 / 2</f>
        <v>992250</v>
      </c>
      <c r="X42" s="146">
        <f xml:space="preserve"> U39 / 2.25</f>
        <v>882000</v>
      </c>
    </row>
    <row r="43" spans="1:24">
      <c r="A43" s="39" t="s">
        <v>99</v>
      </c>
      <c r="B43" s="20">
        <v>5000000</v>
      </c>
      <c r="C43" s="22" t="s">
        <v>228</v>
      </c>
      <c r="N43" s="19"/>
    </row>
    <row r="44" spans="1:24">
      <c r="A44" s="21">
        <v>4</v>
      </c>
      <c r="B44" s="20">
        <v>6000000</v>
      </c>
      <c r="C44" s="22" t="s">
        <v>428</v>
      </c>
      <c r="N44" s="19"/>
      <c r="S44" s="101"/>
    </row>
    <row r="45" spans="1:24">
      <c r="A45" s="21">
        <v>5</v>
      </c>
      <c r="B45" s="20">
        <v>7000000</v>
      </c>
      <c r="C45" s="22" t="s">
        <v>429</v>
      </c>
      <c r="N45" s="19"/>
    </row>
    <row r="46" spans="1:24">
      <c r="A46" s="628"/>
      <c r="B46" s="550"/>
      <c r="C46" s="629"/>
      <c r="D46" s="19"/>
      <c r="N46" s="19"/>
    </row>
    <row r="47" spans="1:24" ht="13.5" thickBot="1">
      <c r="A47" s="625" t="s">
        <v>503</v>
      </c>
      <c r="B47" s="626"/>
      <c r="C47" s="627"/>
      <c r="D47" s="19"/>
      <c r="N47" s="19"/>
    </row>
    <row r="48" spans="1:24">
      <c r="A48" s="19"/>
      <c r="B48" s="19"/>
      <c r="C48" s="19"/>
      <c r="D48" s="19"/>
      <c r="N48" s="19"/>
    </row>
    <row r="49" spans="1:4">
      <c r="A49" s="19"/>
      <c r="B49" s="19"/>
      <c r="C49" s="19"/>
      <c r="D49" s="19"/>
    </row>
    <row r="50" spans="1:4">
      <c r="A50" s="19"/>
      <c r="B50" s="19"/>
      <c r="C50" s="19"/>
      <c r="D50" s="19"/>
    </row>
    <row r="51" spans="1:4">
      <c r="A51" s="19"/>
      <c r="B51" s="19"/>
      <c r="C51" s="19"/>
      <c r="D51" s="19"/>
    </row>
  </sheetData>
  <mergeCells count="44">
    <mergeCell ref="Q26:R26"/>
    <mergeCell ref="Q27:R27"/>
    <mergeCell ref="Q28:R28"/>
    <mergeCell ref="O28:P28"/>
    <mergeCell ref="O27:P27"/>
    <mergeCell ref="O26:P26"/>
    <mergeCell ref="O22:P22"/>
    <mergeCell ref="Q22:R22"/>
    <mergeCell ref="O15:R15"/>
    <mergeCell ref="O21:R21"/>
    <mergeCell ref="O23:P23"/>
    <mergeCell ref="N18:R18"/>
    <mergeCell ref="A15:D15"/>
    <mergeCell ref="H13:L13"/>
    <mergeCell ref="N14:R14"/>
    <mergeCell ref="N20:R20"/>
    <mergeCell ref="A47:C47"/>
    <mergeCell ref="A46:C46"/>
    <mergeCell ref="A17:C17"/>
    <mergeCell ref="A18:C18"/>
    <mergeCell ref="A39:C39"/>
    <mergeCell ref="A40:C40"/>
    <mergeCell ref="A41:C41"/>
    <mergeCell ref="A37:B37"/>
    <mergeCell ref="A30:B30"/>
    <mergeCell ref="A29:B29"/>
    <mergeCell ref="A28:B28"/>
    <mergeCell ref="Q23:R23"/>
    <mergeCell ref="F32:J32"/>
    <mergeCell ref="G22:L23"/>
    <mergeCell ref="Q24:R24"/>
    <mergeCell ref="Q25:R25"/>
    <mergeCell ref="A1:D1"/>
    <mergeCell ref="A2:D2"/>
    <mergeCell ref="A12:D12"/>
    <mergeCell ref="H4:L4"/>
    <mergeCell ref="F1:S1"/>
    <mergeCell ref="F2:S2"/>
    <mergeCell ref="N4:R4"/>
    <mergeCell ref="O5:R5"/>
    <mergeCell ref="O25:P25"/>
    <mergeCell ref="O24:P24"/>
    <mergeCell ref="A13:D13"/>
    <mergeCell ref="A14:D14"/>
  </mergeCells>
  <phoneticPr fontId="0" type="noConversion"/>
  <pageMargins left="0.75" right="0.75" top="1" bottom="1" header="0.5" footer="0.5"/>
  <pageSetup scale="71"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C21"/>
  <sheetViews>
    <sheetView zoomScale="75" workbookViewId="0">
      <selection activeCell="B12" sqref="B12"/>
    </sheetView>
  </sheetViews>
  <sheetFormatPr defaultRowHeight="12.75"/>
  <cols>
    <col min="1" max="1" width="34.42578125" customWidth="1"/>
    <col min="2" max="2" width="26" customWidth="1"/>
    <col min="3" max="3" width="22.140625" style="90" customWidth="1"/>
  </cols>
  <sheetData>
    <row r="1" spans="1:3" ht="13.5" thickBot="1">
      <c r="A1" s="639" t="s">
        <v>417</v>
      </c>
      <c r="B1" s="640"/>
      <c r="C1" s="641"/>
    </row>
    <row r="2" spans="1:3" ht="13.5" thickBot="1">
      <c r="A2" s="639"/>
      <c r="B2" s="640"/>
      <c r="C2" s="641"/>
    </row>
    <row r="3" spans="1:3" ht="13.5" thickBot="1">
      <c r="A3" s="113" t="s">
        <v>638</v>
      </c>
      <c r="B3" s="114" t="s">
        <v>639</v>
      </c>
      <c r="C3" s="114" t="s">
        <v>799</v>
      </c>
    </row>
    <row r="4" spans="1:3" ht="13.5" thickBot="1">
      <c r="A4" s="197" t="s">
        <v>800</v>
      </c>
      <c r="B4" s="198" t="s">
        <v>566</v>
      </c>
      <c r="C4" s="199">
        <v>4500000</v>
      </c>
    </row>
    <row r="5" spans="1:3" ht="13.5" thickBot="1">
      <c r="A5" s="197" t="s">
        <v>800</v>
      </c>
      <c r="B5" s="198" t="s">
        <v>81</v>
      </c>
      <c r="C5" s="199">
        <v>4500000</v>
      </c>
    </row>
    <row r="6" spans="1:3" ht="13.5" thickBot="1">
      <c r="A6" s="197" t="s">
        <v>640</v>
      </c>
      <c r="B6" s="198" t="s">
        <v>211</v>
      </c>
      <c r="C6" s="199">
        <v>4000000</v>
      </c>
    </row>
    <row r="7" spans="1:3" ht="13.5" thickBot="1">
      <c r="A7" s="197" t="s">
        <v>641</v>
      </c>
      <c r="B7" s="198" t="s">
        <v>81</v>
      </c>
      <c r="C7" s="199"/>
    </row>
    <row r="8" spans="1:3" ht="13.5" thickBot="1">
      <c r="A8" s="197" t="s">
        <v>46</v>
      </c>
      <c r="B8" s="198" t="s">
        <v>566</v>
      </c>
      <c r="C8" s="244"/>
    </row>
    <row r="9" spans="1:3" ht="13.5" thickBot="1">
      <c r="A9" s="115" t="s">
        <v>47</v>
      </c>
      <c r="B9" s="116" t="s">
        <v>548</v>
      </c>
      <c r="C9" s="194">
        <v>2000000</v>
      </c>
    </row>
    <row r="10" spans="1:3" ht="13.5" thickBot="1">
      <c r="A10" s="197" t="s">
        <v>48</v>
      </c>
      <c r="B10" s="198" t="s">
        <v>510</v>
      </c>
      <c r="C10" s="199">
        <v>2000000</v>
      </c>
    </row>
    <row r="11" spans="1:3" ht="13.5" thickBot="1">
      <c r="A11" s="197" t="s">
        <v>637</v>
      </c>
      <c r="B11" s="198" t="s">
        <v>111</v>
      </c>
      <c r="C11" s="199">
        <v>1500000</v>
      </c>
    </row>
    <row r="12" spans="1:3" ht="13.5" thickBot="1">
      <c r="A12" s="197" t="s">
        <v>230</v>
      </c>
      <c r="B12" s="339" t="s">
        <v>718</v>
      </c>
      <c r="C12" s="200">
        <v>1500000</v>
      </c>
    </row>
    <row r="13" spans="1:3" ht="13.5" thickBot="1">
      <c r="A13" s="197" t="s">
        <v>999</v>
      </c>
      <c r="B13" s="198" t="s">
        <v>20</v>
      </c>
      <c r="C13" s="200">
        <v>1500000</v>
      </c>
    </row>
    <row r="14" spans="1:3" ht="13.5" thickBot="1">
      <c r="A14" s="197" t="s">
        <v>1026</v>
      </c>
      <c r="B14" s="344" t="s">
        <v>2057</v>
      </c>
      <c r="C14" s="200">
        <v>2000000</v>
      </c>
    </row>
    <row r="15" spans="1:3" ht="13.5" thickBot="1">
      <c r="A15" s="115" t="s">
        <v>60</v>
      </c>
      <c r="B15" s="116" t="s">
        <v>801</v>
      </c>
      <c r="C15" s="33"/>
    </row>
    <row r="16" spans="1:3" ht="13.5" thickBot="1">
      <c r="C16"/>
    </row>
    <row r="17" spans="1:3" ht="13.5" thickBot="1">
      <c r="A17" s="117" t="s">
        <v>24</v>
      </c>
      <c r="B17" s="118" t="s">
        <v>1112</v>
      </c>
      <c r="C17"/>
    </row>
    <row r="20" spans="1:3">
      <c r="A20" s="195" t="s">
        <v>1755</v>
      </c>
    </row>
    <row r="21" spans="1:3">
      <c r="A21" s="195" t="s">
        <v>1000</v>
      </c>
    </row>
  </sheetData>
  <mergeCells count="2">
    <mergeCell ref="A1:C1"/>
    <mergeCell ref="A2:C2"/>
  </mergeCells>
  <phoneticPr fontId="0" type="noConversion"/>
  <pageMargins left="0.75" right="0.75" top="1" bottom="1" header="0.5" footer="0.5"/>
  <pageSetup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J100"/>
  <sheetViews>
    <sheetView topLeftCell="R1" zoomScale="75" zoomScaleNormal="75" zoomScaleSheetLayoutView="50" workbookViewId="0">
      <pane ySplit="4" topLeftCell="A5" activePane="bottomLeft" state="frozen"/>
      <selection pane="bottomLeft" activeCell="AK8" sqref="AK8"/>
    </sheetView>
  </sheetViews>
  <sheetFormatPr defaultRowHeight="12.75"/>
  <cols>
    <col min="1" max="1" width="4.5703125" bestFit="1" customWidth="1"/>
    <col min="2" max="2" width="28.7109375" customWidth="1"/>
    <col min="3" max="6" width="15.140625" customWidth="1"/>
    <col min="7" max="7" width="4.5703125" bestFit="1" customWidth="1"/>
    <col min="8" max="8" width="28.7109375" customWidth="1"/>
    <col min="9" max="12" width="15.140625" customWidth="1"/>
    <col min="13" max="13" width="4.5703125" bestFit="1" customWidth="1"/>
    <col min="14" max="14" width="28.7109375" customWidth="1"/>
    <col min="15" max="18" width="15.140625" customWidth="1"/>
    <col min="19" max="19" width="4.5703125" bestFit="1" customWidth="1"/>
    <col min="20" max="20" width="28.7109375" customWidth="1"/>
    <col min="21" max="24" width="15.140625" customWidth="1"/>
    <col min="25" max="25" width="4.5703125" bestFit="1" customWidth="1"/>
    <col min="26" max="26" width="28.7109375" customWidth="1"/>
    <col min="27" max="30" width="15.140625" customWidth="1"/>
    <col min="31" max="31" width="4.5703125" customWidth="1"/>
    <col min="32" max="32" width="30.42578125" customWidth="1"/>
    <col min="33" max="34" width="14.28515625" customWidth="1"/>
    <col min="35" max="35" width="16" customWidth="1"/>
    <col min="36" max="36" width="16.5703125" customWidth="1"/>
    <col min="37" max="37" width="5.28515625" customWidth="1"/>
    <col min="38" max="38" width="33.7109375" customWidth="1"/>
    <col min="39" max="40" width="12.7109375" bestFit="1" customWidth="1"/>
    <col min="41" max="41" width="13.28515625" customWidth="1"/>
    <col min="42" max="42" width="13.5703125" customWidth="1"/>
  </cols>
  <sheetData>
    <row r="1" spans="1:36" ht="18">
      <c r="A1" s="526"/>
      <c r="B1" s="526"/>
      <c r="C1" s="526"/>
      <c r="D1" s="526"/>
      <c r="E1" s="526"/>
      <c r="F1" s="526"/>
      <c r="G1" s="526" t="s">
        <v>614</v>
      </c>
      <c r="H1" s="526"/>
      <c r="I1" s="526"/>
      <c r="J1" s="526"/>
      <c r="K1" s="526"/>
      <c r="L1" s="526"/>
      <c r="M1" s="526"/>
      <c r="N1" s="526"/>
      <c r="O1" s="526"/>
      <c r="P1" s="526"/>
      <c r="Q1" s="526"/>
      <c r="R1" s="526"/>
      <c r="S1" s="531" t="s">
        <v>614</v>
      </c>
      <c r="T1" s="532"/>
      <c r="U1" s="532"/>
      <c r="V1" s="532"/>
      <c r="W1" s="532"/>
      <c r="X1" s="532"/>
      <c r="Y1" s="532"/>
      <c r="Z1" s="532"/>
      <c r="AA1" s="532"/>
      <c r="AB1" s="532"/>
      <c r="AC1" s="532"/>
      <c r="AD1" s="532"/>
      <c r="AE1" s="533"/>
      <c r="AF1" s="533"/>
      <c r="AG1" s="533"/>
      <c r="AH1" s="533"/>
      <c r="AI1" s="533"/>
      <c r="AJ1" s="533"/>
    </row>
    <row r="2" spans="1:36" ht="18">
      <c r="A2" s="527" t="s">
        <v>565</v>
      </c>
      <c r="B2" s="527"/>
      <c r="C2" s="527"/>
      <c r="D2" s="527"/>
      <c r="E2" s="527"/>
      <c r="F2" s="527"/>
      <c r="G2" s="527" t="s">
        <v>296</v>
      </c>
      <c r="H2" s="527"/>
      <c r="I2" s="527"/>
      <c r="J2" s="527"/>
      <c r="K2" s="527"/>
      <c r="L2" s="527"/>
      <c r="M2" s="527" t="s">
        <v>307</v>
      </c>
      <c r="N2" s="527"/>
      <c r="O2" s="527"/>
      <c r="P2" s="527"/>
      <c r="Q2" s="527"/>
      <c r="R2" s="527"/>
      <c r="S2" s="527" t="s">
        <v>201</v>
      </c>
      <c r="T2" s="527"/>
      <c r="U2" s="527"/>
      <c r="V2" s="527"/>
      <c r="W2" s="527"/>
      <c r="X2" s="527"/>
      <c r="Y2" s="534" t="s">
        <v>1710</v>
      </c>
      <c r="Z2" s="534"/>
      <c r="AA2" s="534"/>
      <c r="AB2" s="534"/>
      <c r="AC2" s="534"/>
      <c r="AD2" s="534"/>
      <c r="AE2" s="527" t="s">
        <v>1257</v>
      </c>
      <c r="AF2" s="527"/>
      <c r="AG2" s="527"/>
      <c r="AH2" s="527"/>
      <c r="AI2" s="527"/>
      <c r="AJ2" s="527"/>
    </row>
    <row r="3" spans="1:36" ht="18">
      <c r="A3" s="527" t="s">
        <v>509</v>
      </c>
      <c r="B3" s="527"/>
      <c r="C3" s="527"/>
      <c r="D3" s="527"/>
      <c r="E3" s="527"/>
      <c r="F3" s="527"/>
      <c r="G3" s="527" t="s">
        <v>297</v>
      </c>
      <c r="H3" s="527"/>
      <c r="I3" s="527"/>
      <c r="J3" s="527"/>
      <c r="K3" s="527"/>
      <c r="L3" s="527"/>
      <c r="M3" s="527" t="s">
        <v>308</v>
      </c>
      <c r="N3" s="527"/>
      <c r="O3" s="527"/>
      <c r="P3" s="527"/>
      <c r="Q3" s="527"/>
      <c r="R3" s="527"/>
      <c r="S3" s="527" t="s">
        <v>202</v>
      </c>
      <c r="T3" s="527"/>
      <c r="U3" s="527"/>
      <c r="V3" s="527"/>
      <c r="W3" s="527"/>
      <c r="X3" s="527"/>
      <c r="Y3" s="534" t="s">
        <v>1711</v>
      </c>
      <c r="Z3" s="534"/>
      <c r="AA3" s="534"/>
      <c r="AB3" s="534"/>
      <c r="AC3" s="534"/>
      <c r="AD3" s="534"/>
      <c r="AE3" s="527" t="s">
        <v>1258</v>
      </c>
      <c r="AF3" s="527"/>
      <c r="AG3" s="527"/>
      <c r="AH3" s="527"/>
      <c r="AI3" s="527"/>
      <c r="AJ3" s="527"/>
    </row>
    <row r="4" spans="1:36" ht="15">
      <c r="A4" s="523" t="s">
        <v>510</v>
      </c>
      <c r="B4" s="523"/>
      <c r="C4" s="523"/>
      <c r="D4" s="523"/>
      <c r="E4" s="523"/>
      <c r="F4" s="523"/>
      <c r="G4" s="523" t="s">
        <v>211</v>
      </c>
      <c r="H4" s="523"/>
      <c r="I4" s="523"/>
      <c r="J4" s="523"/>
      <c r="K4" s="523"/>
      <c r="L4" s="523"/>
      <c r="M4" s="523" t="s">
        <v>718</v>
      </c>
      <c r="N4" s="523"/>
      <c r="O4" s="523"/>
      <c r="P4" s="523"/>
      <c r="Q4" s="523"/>
      <c r="R4" s="523"/>
      <c r="S4" s="523" t="s">
        <v>111</v>
      </c>
      <c r="T4" s="523"/>
      <c r="U4" s="523"/>
      <c r="V4" s="523"/>
      <c r="W4" s="523"/>
      <c r="X4" s="523"/>
      <c r="Y4" s="535" t="s">
        <v>1712</v>
      </c>
      <c r="Z4" s="535"/>
      <c r="AA4" s="535"/>
      <c r="AB4" s="535"/>
      <c r="AC4" s="535"/>
      <c r="AD4" s="535"/>
      <c r="AE4" s="523" t="s">
        <v>3637</v>
      </c>
      <c r="AF4" s="523"/>
      <c r="AG4" s="523"/>
      <c r="AH4" s="523"/>
      <c r="AI4" s="523"/>
      <c r="AJ4" s="523"/>
    </row>
    <row r="5" spans="1:36" ht="15">
      <c r="A5" s="524" t="s">
        <v>578</v>
      </c>
      <c r="B5" s="524"/>
      <c r="C5" s="525">
        <f>VLOOKUP(A2,'Bank Detail'!$A$4:$B$27,2)</f>
        <v>16404096.75</v>
      </c>
      <c r="D5" s="525"/>
      <c r="E5" s="525"/>
      <c r="F5" s="525"/>
      <c r="G5" s="524" t="s">
        <v>578</v>
      </c>
      <c r="H5" s="524"/>
      <c r="I5" s="525">
        <f>VLOOKUP(G2,'Bank Detail'!$A$4:$B$27,2)</f>
        <v>41571533</v>
      </c>
      <c r="J5" s="525"/>
      <c r="K5" s="525"/>
      <c r="L5" s="525"/>
      <c r="M5" s="524" t="s">
        <v>578</v>
      </c>
      <c r="N5" s="524"/>
      <c r="O5" s="525">
        <f>VLOOKUP(M2,'Bank Detail'!$A$4:$B$27,2)</f>
        <v>21748443</v>
      </c>
      <c r="P5" s="525"/>
      <c r="Q5" s="525"/>
      <c r="R5" s="525"/>
      <c r="S5" s="524" t="s">
        <v>578</v>
      </c>
      <c r="T5" s="524"/>
      <c r="U5" s="525">
        <f>VLOOKUP(S2,'Bank Detail'!$A$4:$B$27,2)</f>
        <v>69252912</v>
      </c>
      <c r="V5" s="525"/>
      <c r="W5" s="525"/>
      <c r="X5" s="525"/>
      <c r="Y5" s="528" t="s">
        <v>578</v>
      </c>
      <c r="Z5" s="529"/>
      <c r="AA5" s="530">
        <f>VLOOKUP(Y2,'Bank Detail'!$A$4:$B$27,2)</f>
        <v>11896520</v>
      </c>
      <c r="AB5" s="530"/>
      <c r="AC5" s="530"/>
      <c r="AD5" s="530"/>
      <c r="AE5" s="524" t="s">
        <v>578</v>
      </c>
      <c r="AF5" s="524"/>
      <c r="AG5" s="525">
        <f>VLOOKUP(AE2,'Bank Detail'!$A$4:$B$27,2)</f>
        <v>33979851</v>
      </c>
      <c r="AH5" s="525"/>
      <c r="AI5" s="525"/>
      <c r="AJ5" s="525"/>
    </row>
    <row r="6" spans="1:36">
      <c r="A6" s="520"/>
      <c r="B6" s="520"/>
      <c r="C6" s="520"/>
      <c r="D6" s="520"/>
      <c r="E6" s="520"/>
      <c r="F6" s="520"/>
      <c r="G6" s="520"/>
      <c r="H6" s="520"/>
      <c r="I6" s="520"/>
      <c r="J6" s="520"/>
      <c r="K6" s="520"/>
      <c r="L6" s="520"/>
      <c r="M6" s="520"/>
      <c r="N6" s="520"/>
      <c r="O6" s="520"/>
      <c r="P6" s="520"/>
      <c r="Q6" s="520"/>
      <c r="R6" s="520"/>
      <c r="S6" s="520"/>
      <c r="T6" s="520"/>
      <c r="U6" s="520"/>
      <c r="V6" s="520"/>
      <c r="W6" s="520"/>
      <c r="X6" s="520"/>
      <c r="Y6" s="522"/>
      <c r="Z6" s="522"/>
      <c r="AA6" s="522"/>
      <c r="AB6" s="522"/>
      <c r="AC6" s="522"/>
      <c r="AD6" s="522"/>
      <c r="AE6" s="520"/>
      <c r="AF6" s="520"/>
      <c r="AG6" s="520"/>
      <c r="AH6" s="520"/>
      <c r="AI6" s="520"/>
      <c r="AJ6" s="520"/>
    </row>
    <row r="7" spans="1:36">
      <c r="A7" s="496"/>
      <c r="B7" s="496"/>
      <c r="C7" s="495">
        <v>2019</v>
      </c>
      <c r="D7" s="495">
        <v>2020</v>
      </c>
      <c r="E7" s="495">
        <v>2021</v>
      </c>
      <c r="F7" s="495">
        <v>2022</v>
      </c>
      <c r="G7" s="496"/>
      <c r="H7" s="496"/>
      <c r="I7" s="495">
        <v>2019</v>
      </c>
      <c r="J7" s="495">
        <v>2020</v>
      </c>
      <c r="K7" s="495">
        <v>2021</v>
      </c>
      <c r="L7" s="495">
        <v>2022</v>
      </c>
      <c r="M7" s="496"/>
      <c r="N7" s="496"/>
      <c r="O7" s="495">
        <v>2019</v>
      </c>
      <c r="P7" s="495">
        <v>2020</v>
      </c>
      <c r="Q7" s="495">
        <v>2021</v>
      </c>
      <c r="R7" s="495">
        <v>2022</v>
      </c>
      <c r="S7" s="496"/>
      <c r="T7" s="496"/>
      <c r="U7" s="495">
        <v>2019</v>
      </c>
      <c r="V7" s="495">
        <v>2020</v>
      </c>
      <c r="W7" s="495">
        <v>2021</v>
      </c>
      <c r="X7" s="495">
        <v>2022</v>
      </c>
      <c r="Y7" s="497"/>
      <c r="Z7" s="497"/>
      <c r="AA7" s="495">
        <v>2019</v>
      </c>
      <c r="AB7" s="495">
        <v>2020</v>
      </c>
      <c r="AC7" s="495">
        <v>2021</v>
      </c>
      <c r="AD7" s="495">
        <v>2022</v>
      </c>
      <c r="AE7" s="496"/>
      <c r="AF7" s="496"/>
      <c r="AG7" s="495">
        <v>2019</v>
      </c>
      <c r="AH7" s="495">
        <v>2020</v>
      </c>
      <c r="AI7" s="495">
        <v>2021</v>
      </c>
      <c r="AJ7" s="495">
        <v>2022</v>
      </c>
    </row>
    <row r="8" spans="1:36">
      <c r="A8" s="519" t="s">
        <v>522</v>
      </c>
      <c r="B8" s="519"/>
      <c r="C8" s="9">
        <f>SUM(C12:C66)</f>
        <v>53807500</v>
      </c>
      <c r="D8" s="9">
        <f>SUM(D12:D66)</f>
        <v>17665000</v>
      </c>
      <c r="E8" s="9">
        <f>SUM(E12:E66)</f>
        <v>3200000</v>
      </c>
      <c r="F8" s="9">
        <f>SUM(F12:F66)</f>
        <v>0</v>
      </c>
      <c r="G8" s="519" t="s">
        <v>522</v>
      </c>
      <c r="H8" s="519"/>
      <c r="I8" s="9">
        <f>SUM(I12:I59)</f>
        <v>46366000</v>
      </c>
      <c r="J8" s="9">
        <f>SUM(J12:J59)</f>
        <v>30211000</v>
      </c>
      <c r="K8" s="9">
        <f>SUM(K12:K59)</f>
        <v>24000000</v>
      </c>
      <c r="L8" s="9">
        <f>SUM(L12:L59)</f>
        <v>11550000</v>
      </c>
      <c r="M8" s="519" t="s">
        <v>522</v>
      </c>
      <c r="N8" s="519"/>
      <c r="O8" s="9">
        <f>SUM(O12:O66)</f>
        <v>44148751</v>
      </c>
      <c r="P8" s="9">
        <f>SUM(P12:P66)</f>
        <v>27704250</v>
      </c>
      <c r="Q8" s="9">
        <f>SUM(Q12:Q66)</f>
        <v>20185500</v>
      </c>
      <c r="R8" s="9">
        <f>SUM(R12:R66)</f>
        <v>4631000</v>
      </c>
      <c r="S8" s="519" t="s">
        <v>522</v>
      </c>
      <c r="T8" s="519"/>
      <c r="U8" s="9">
        <f>SUM(U12:U61)</f>
        <v>47082850</v>
      </c>
      <c r="V8" s="9">
        <f>SUM(V12:V61)</f>
        <v>15305000</v>
      </c>
      <c r="W8" s="9">
        <f>SUM(W12:W61)</f>
        <v>8805000</v>
      </c>
      <c r="X8" s="9">
        <f>SUM(X12:X61)</f>
        <v>0</v>
      </c>
      <c r="Y8" s="521" t="s">
        <v>522</v>
      </c>
      <c r="Z8" s="521"/>
      <c r="AA8" s="201">
        <f>SUM(AA12:AA68)</f>
        <v>54237749</v>
      </c>
      <c r="AB8" s="201">
        <f t="shared" ref="AB8:AD8" si="0">SUM(AB12:AB68)</f>
        <v>43648417</v>
      </c>
      <c r="AC8" s="201">
        <f t="shared" si="0"/>
        <v>30728417</v>
      </c>
      <c r="AD8" s="201">
        <f t="shared" si="0"/>
        <v>5600000</v>
      </c>
      <c r="AE8" s="519" t="s">
        <v>522</v>
      </c>
      <c r="AF8" s="519"/>
      <c r="AG8" s="9">
        <f>SUM(AG12:AG67)</f>
        <v>33537000</v>
      </c>
      <c r="AH8" s="9">
        <f>SUM(AH12:AH67)</f>
        <v>25015000</v>
      </c>
      <c r="AI8" s="9">
        <f>SUM(AI12:AI67)</f>
        <v>11065000</v>
      </c>
      <c r="AJ8" s="9">
        <f>SUM(AJ12:AJ67)</f>
        <v>5600000</v>
      </c>
    </row>
    <row r="9" spans="1:36">
      <c r="A9" s="520"/>
      <c r="B9" s="520"/>
      <c r="C9" s="379"/>
      <c r="D9" s="379"/>
      <c r="E9" s="379"/>
      <c r="F9" s="379"/>
      <c r="G9" s="520"/>
      <c r="H9" s="520"/>
      <c r="I9" s="379"/>
      <c r="J9" s="379"/>
      <c r="K9" s="379"/>
      <c r="L9" s="379"/>
      <c r="M9" s="520"/>
      <c r="N9" s="520"/>
      <c r="O9" s="379"/>
      <c r="P9" s="379"/>
      <c r="Q9" s="379"/>
      <c r="R9" s="379"/>
      <c r="S9" s="520"/>
      <c r="T9" s="520"/>
      <c r="U9" s="379"/>
      <c r="V9" s="379"/>
      <c r="W9" s="379"/>
      <c r="X9" s="379"/>
      <c r="Y9" s="522"/>
      <c r="Z9" s="522"/>
      <c r="AA9" s="202"/>
      <c r="AB9" s="202"/>
      <c r="AC9" s="202"/>
      <c r="AD9" s="202"/>
      <c r="AE9" s="520"/>
      <c r="AF9" s="520"/>
      <c r="AG9" s="379"/>
      <c r="AH9" s="379"/>
      <c r="AI9" s="379"/>
      <c r="AJ9" s="379"/>
    </row>
    <row r="10" spans="1:36">
      <c r="A10" s="519" t="s">
        <v>62</v>
      </c>
      <c r="B10" s="519"/>
      <c r="C10" s="496">
        <f>COUNT(C12:C69)</f>
        <v>43</v>
      </c>
      <c r="D10" s="59"/>
      <c r="E10" s="59"/>
      <c r="F10" s="59"/>
      <c r="G10" s="519" t="s">
        <v>62</v>
      </c>
      <c r="H10" s="519"/>
      <c r="I10" s="496">
        <f>COUNT(I12:I69)</f>
        <v>42</v>
      </c>
      <c r="J10" s="59"/>
      <c r="K10" s="59"/>
      <c r="L10" s="59"/>
      <c r="M10" s="519" t="s">
        <v>62</v>
      </c>
      <c r="N10" s="519"/>
      <c r="O10" s="496">
        <f>COUNT(O12:O69)</f>
        <v>45</v>
      </c>
      <c r="P10" s="59"/>
      <c r="Q10" s="59"/>
      <c r="R10" s="59"/>
      <c r="S10" s="519" t="s">
        <v>62</v>
      </c>
      <c r="T10" s="519"/>
      <c r="U10" s="496">
        <f>COUNT(U12:U69)</f>
        <v>44</v>
      </c>
      <c r="V10" s="59"/>
      <c r="W10" s="59"/>
      <c r="X10" s="59"/>
      <c r="Y10" s="521" t="s">
        <v>62</v>
      </c>
      <c r="Z10" s="521"/>
      <c r="AA10" s="497">
        <f>COUNT(AA12:AA69)</f>
        <v>46</v>
      </c>
      <c r="AB10" s="203"/>
      <c r="AC10" s="203"/>
      <c r="AD10" s="203"/>
      <c r="AE10" s="519" t="s">
        <v>62</v>
      </c>
      <c r="AF10" s="519"/>
      <c r="AG10" s="496">
        <f>COUNT(AG12:AG67)</f>
        <v>36</v>
      </c>
      <c r="AH10" s="59"/>
      <c r="AI10" s="59"/>
      <c r="AJ10" s="59"/>
    </row>
    <row r="11" spans="1:36">
      <c r="A11" s="520"/>
      <c r="B11" s="520"/>
      <c r="C11" s="499"/>
      <c r="D11" s="59"/>
      <c r="E11" s="59"/>
      <c r="F11" s="59"/>
      <c r="G11" s="520"/>
      <c r="H11" s="520"/>
      <c r="I11" s="499"/>
      <c r="J11" s="59"/>
      <c r="K11" s="59"/>
      <c r="L11" s="59"/>
      <c r="M11" s="520"/>
      <c r="N11" s="520"/>
      <c r="O11" s="499"/>
      <c r="P11" s="59"/>
      <c r="Q11" s="59"/>
      <c r="R11" s="59"/>
      <c r="S11" s="520"/>
      <c r="T11" s="520"/>
      <c r="U11" s="499"/>
      <c r="V11" s="59"/>
      <c r="W11" s="59"/>
      <c r="X11" s="59"/>
      <c r="Y11" s="522"/>
      <c r="Z11" s="522"/>
      <c r="AA11" s="498"/>
      <c r="AB11" s="203"/>
      <c r="AC11" s="203"/>
      <c r="AD11" s="203"/>
      <c r="AE11" s="520"/>
      <c r="AF11" s="520"/>
      <c r="AG11" s="499"/>
      <c r="AH11" s="59"/>
      <c r="AI11" s="59"/>
      <c r="AJ11" s="59"/>
    </row>
    <row r="12" spans="1:36" s="47" customFormat="1" ht="12.75" customHeight="1">
      <c r="A12" s="536" t="s">
        <v>560</v>
      </c>
      <c r="B12" s="168" t="s">
        <v>4110</v>
      </c>
      <c r="C12" s="129">
        <v>200000</v>
      </c>
      <c r="D12" s="129">
        <v>300000</v>
      </c>
      <c r="E12" s="129">
        <v>400000</v>
      </c>
      <c r="F12" s="217" t="s">
        <v>547</v>
      </c>
      <c r="G12" s="536" t="s">
        <v>560</v>
      </c>
      <c r="H12" s="168" t="s">
        <v>3452</v>
      </c>
      <c r="I12" s="129">
        <v>1000000</v>
      </c>
      <c r="J12" s="129">
        <v>1000000</v>
      </c>
      <c r="K12" s="129">
        <v>1000000</v>
      </c>
      <c r="L12" s="217" t="s">
        <v>547</v>
      </c>
      <c r="M12" s="536" t="s">
        <v>560</v>
      </c>
      <c r="N12" s="168" t="s">
        <v>2248</v>
      </c>
      <c r="O12" s="129">
        <v>2100000</v>
      </c>
      <c r="P12" s="217">
        <v>2100000</v>
      </c>
      <c r="Q12" s="217">
        <v>2100000</v>
      </c>
      <c r="R12" s="217" t="s">
        <v>547</v>
      </c>
      <c r="S12" s="536" t="s">
        <v>560</v>
      </c>
      <c r="T12" s="168" t="s">
        <v>2568</v>
      </c>
      <c r="U12" s="129">
        <v>300000</v>
      </c>
      <c r="V12" s="129">
        <v>400000</v>
      </c>
      <c r="W12" s="129" t="s">
        <v>547</v>
      </c>
      <c r="X12" s="217" t="s">
        <v>547</v>
      </c>
      <c r="Y12" s="542" t="s">
        <v>560</v>
      </c>
      <c r="Z12" s="168" t="s">
        <v>2599</v>
      </c>
      <c r="AA12" s="129">
        <v>200000</v>
      </c>
      <c r="AB12" s="129">
        <v>300000</v>
      </c>
      <c r="AC12" s="129">
        <v>400000</v>
      </c>
      <c r="AD12" s="217" t="s">
        <v>547</v>
      </c>
      <c r="AE12" s="536" t="s">
        <v>560</v>
      </c>
      <c r="AF12" s="168" t="s">
        <v>2252</v>
      </c>
      <c r="AG12" s="129">
        <v>2800000</v>
      </c>
      <c r="AH12" s="129">
        <v>2800000</v>
      </c>
      <c r="AI12" s="129">
        <v>2800000</v>
      </c>
      <c r="AJ12" s="217">
        <v>2800000</v>
      </c>
    </row>
    <row r="13" spans="1:36" s="47" customFormat="1">
      <c r="A13" s="537"/>
      <c r="B13" s="168" t="s">
        <v>2497</v>
      </c>
      <c r="C13" s="129">
        <v>300000</v>
      </c>
      <c r="D13" s="129">
        <v>400000</v>
      </c>
      <c r="E13" s="129" t="s">
        <v>547</v>
      </c>
      <c r="F13" s="217" t="s">
        <v>547</v>
      </c>
      <c r="G13" s="537"/>
      <c r="H13" s="168" t="s">
        <v>4144</v>
      </c>
      <c r="I13" s="129">
        <v>100000</v>
      </c>
      <c r="J13" s="217" t="s">
        <v>547</v>
      </c>
      <c r="K13" s="217" t="s">
        <v>547</v>
      </c>
      <c r="L13" s="217" t="s">
        <v>547</v>
      </c>
      <c r="M13" s="537"/>
      <c r="N13" s="168" t="s">
        <v>2546</v>
      </c>
      <c r="O13" s="129">
        <v>100000</v>
      </c>
      <c r="P13" s="217" t="s">
        <v>547</v>
      </c>
      <c r="Q13" s="217" t="s">
        <v>547</v>
      </c>
      <c r="R13" s="217" t="s">
        <v>547</v>
      </c>
      <c r="S13" s="537"/>
      <c r="T13" s="168" t="s">
        <v>2569</v>
      </c>
      <c r="U13" s="129">
        <v>300000</v>
      </c>
      <c r="V13" s="129">
        <v>400000</v>
      </c>
      <c r="W13" s="129" t="s">
        <v>547</v>
      </c>
      <c r="X13" s="217" t="s">
        <v>547</v>
      </c>
      <c r="Y13" s="537"/>
      <c r="Z13" s="168" t="s">
        <v>2253</v>
      </c>
      <c r="AA13" s="129">
        <v>1890000</v>
      </c>
      <c r="AB13" s="217">
        <v>1890000</v>
      </c>
      <c r="AC13" s="217">
        <v>1890000</v>
      </c>
      <c r="AD13" s="217" t="s">
        <v>547</v>
      </c>
      <c r="AE13" s="537"/>
      <c r="AF13" s="168" t="s">
        <v>2629</v>
      </c>
      <c r="AG13" s="129">
        <v>1512000</v>
      </c>
      <c r="AH13" s="129" t="s">
        <v>547</v>
      </c>
      <c r="AI13" s="129" t="s">
        <v>547</v>
      </c>
      <c r="AJ13" s="217" t="s">
        <v>547</v>
      </c>
    </row>
    <row r="14" spans="1:36" s="47" customFormat="1">
      <c r="A14" s="537"/>
      <c r="B14" s="168" t="s">
        <v>2498</v>
      </c>
      <c r="C14" s="129">
        <v>300000</v>
      </c>
      <c r="D14" s="129">
        <v>400000</v>
      </c>
      <c r="E14" s="129" t="s">
        <v>547</v>
      </c>
      <c r="F14" s="217" t="s">
        <v>547</v>
      </c>
      <c r="G14" s="537"/>
      <c r="H14" s="168" t="s">
        <v>4086</v>
      </c>
      <c r="I14" s="129">
        <v>200000</v>
      </c>
      <c r="J14" s="129">
        <v>300000</v>
      </c>
      <c r="K14" s="129">
        <v>400000</v>
      </c>
      <c r="L14" s="217" t="s">
        <v>547</v>
      </c>
      <c r="M14" s="537"/>
      <c r="N14" s="168" t="s">
        <v>4128</v>
      </c>
      <c r="O14" s="129">
        <v>200000</v>
      </c>
      <c r="P14" s="217">
        <v>300000</v>
      </c>
      <c r="Q14" s="217">
        <v>400000</v>
      </c>
      <c r="R14" s="217" t="s">
        <v>547</v>
      </c>
      <c r="S14" s="537"/>
      <c r="T14" s="168" t="s">
        <v>2570</v>
      </c>
      <c r="U14" s="129">
        <v>200000</v>
      </c>
      <c r="V14" s="129">
        <v>300000</v>
      </c>
      <c r="W14" s="129">
        <v>400000</v>
      </c>
      <c r="X14" s="217" t="s">
        <v>547</v>
      </c>
      <c r="Y14" s="537"/>
      <c r="Z14" s="168" t="s">
        <v>2258</v>
      </c>
      <c r="AA14" s="129">
        <v>5000000</v>
      </c>
      <c r="AB14" s="129">
        <v>5000000</v>
      </c>
      <c r="AC14" s="129" t="s">
        <v>547</v>
      </c>
      <c r="AD14" s="217" t="s">
        <v>547</v>
      </c>
      <c r="AE14" s="537"/>
      <c r="AF14" s="168" t="s">
        <v>2630</v>
      </c>
      <c r="AG14" s="129">
        <v>200000</v>
      </c>
      <c r="AH14" s="129">
        <v>300000</v>
      </c>
      <c r="AI14" s="129">
        <v>400000</v>
      </c>
      <c r="AJ14" s="217" t="s">
        <v>547</v>
      </c>
    </row>
    <row r="15" spans="1:36" s="47" customFormat="1">
      <c r="A15" s="537"/>
      <c r="B15" s="168" t="s">
        <v>2314</v>
      </c>
      <c r="C15" s="129">
        <v>1000000</v>
      </c>
      <c r="D15" s="129">
        <v>1000000</v>
      </c>
      <c r="E15" s="129" t="s">
        <v>547</v>
      </c>
      <c r="F15" s="217" t="s">
        <v>547</v>
      </c>
      <c r="G15" s="537"/>
      <c r="H15" s="168" t="s">
        <v>4098</v>
      </c>
      <c r="I15" s="129">
        <v>200000</v>
      </c>
      <c r="J15" s="129">
        <v>300000</v>
      </c>
      <c r="K15" s="129">
        <v>400000</v>
      </c>
      <c r="L15" s="217" t="s">
        <v>547</v>
      </c>
      <c r="M15" s="537"/>
      <c r="N15" s="168" t="s">
        <v>3455</v>
      </c>
      <c r="O15" s="129">
        <v>250000</v>
      </c>
      <c r="P15" s="217">
        <v>250000</v>
      </c>
      <c r="Q15" s="217" t="s">
        <v>547</v>
      </c>
      <c r="R15" s="217" t="s">
        <v>547</v>
      </c>
      <c r="S15" s="537"/>
      <c r="T15" s="168" t="s">
        <v>2571</v>
      </c>
      <c r="U15" s="129">
        <v>200000</v>
      </c>
      <c r="V15" s="129">
        <v>300000</v>
      </c>
      <c r="W15" s="129">
        <v>400000</v>
      </c>
      <c r="X15" s="217" t="s">
        <v>547</v>
      </c>
      <c r="Y15" s="537"/>
      <c r="Z15" s="168" t="s">
        <v>2600</v>
      </c>
      <c r="AA15" s="129">
        <v>760000</v>
      </c>
      <c r="AB15" s="129" t="s">
        <v>547</v>
      </c>
      <c r="AC15" s="129" t="s">
        <v>547</v>
      </c>
      <c r="AD15" s="217" t="s">
        <v>547</v>
      </c>
      <c r="AE15" s="537"/>
      <c r="AF15" s="168" t="s">
        <v>2631</v>
      </c>
      <c r="AG15" s="129">
        <v>200000</v>
      </c>
      <c r="AH15" s="129">
        <v>300000</v>
      </c>
      <c r="AI15" s="129">
        <v>400000</v>
      </c>
      <c r="AJ15" s="217" t="s">
        <v>547</v>
      </c>
    </row>
    <row r="16" spans="1:36" s="47" customFormat="1">
      <c r="A16" s="537"/>
      <c r="B16" s="168" t="s">
        <v>2317</v>
      </c>
      <c r="C16" s="129">
        <v>250000</v>
      </c>
      <c r="D16" s="217" t="s">
        <v>547</v>
      </c>
      <c r="E16" s="217" t="s">
        <v>547</v>
      </c>
      <c r="F16" s="217" t="s">
        <v>547</v>
      </c>
      <c r="G16" s="537"/>
      <c r="H16" s="168" t="s">
        <v>2290</v>
      </c>
      <c r="I16" s="129">
        <v>2500000</v>
      </c>
      <c r="J16" s="129" t="s">
        <v>547</v>
      </c>
      <c r="K16" s="129" t="s">
        <v>547</v>
      </c>
      <c r="L16" s="217" t="s">
        <v>547</v>
      </c>
      <c r="M16" s="537"/>
      <c r="N16" s="168" t="s">
        <v>2547</v>
      </c>
      <c r="O16" s="129">
        <v>300000</v>
      </c>
      <c r="P16" s="217">
        <v>400000</v>
      </c>
      <c r="Q16" s="217" t="s">
        <v>547</v>
      </c>
      <c r="R16" s="217" t="s">
        <v>547</v>
      </c>
      <c r="S16" s="537"/>
      <c r="T16" s="168" t="s">
        <v>4111</v>
      </c>
      <c r="U16" s="129">
        <v>200000</v>
      </c>
      <c r="V16" s="129">
        <v>300000</v>
      </c>
      <c r="W16" s="217">
        <v>400000</v>
      </c>
      <c r="X16" s="217" t="s">
        <v>547</v>
      </c>
      <c r="Y16" s="537"/>
      <c r="Z16" s="168" t="s">
        <v>2601</v>
      </c>
      <c r="AA16" s="129">
        <v>400000</v>
      </c>
      <c r="AB16" s="129" t="s">
        <v>547</v>
      </c>
      <c r="AC16" s="129" t="s">
        <v>547</v>
      </c>
      <c r="AD16" s="217" t="s">
        <v>547</v>
      </c>
      <c r="AE16" s="537"/>
      <c r="AF16" s="168" t="s">
        <v>2269</v>
      </c>
      <c r="AG16" s="129">
        <v>900000</v>
      </c>
      <c r="AH16" s="129">
        <v>900000</v>
      </c>
      <c r="AI16" s="129" t="s">
        <v>547</v>
      </c>
      <c r="AJ16" s="217" t="s">
        <v>547</v>
      </c>
    </row>
    <row r="17" spans="1:36" s="47" customFormat="1">
      <c r="A17" s="537"/>
      <c r="B17" s="168" t="s">
        <v>2499</v>
      </c>
      <c r="C17" s="129">
        <v>1080000</v>
      </c>
      <c r="D17" s="129" t="s">
        <v>547</v>
      </c>
      <c r="E17" s="129" t="s">
        <v>547</v>
      </c>
      <c r="F17" s="217" t="s">
        <v>547</v>
      </c>
      <c r="G17" s="537"/>
      <c r="H17" s="168" t="s">
        <v>2522</v>
      </c>
      <c r="I17" s="129">
        <v>400000</v>
      </c>
      <c r="J17" s="129" t="s">
        <v>547</v>
      </c>
      <c r="K17" s="129" t="s">
        <v>547</v>
      </c>
      <c r="L17" s="217" t="s">
        <v>547</v>
      </c>
      <c r="M17" s="537"/>
      <c r="N17" s="168" t="s">
        <v>2548</v>
      </c>
      <c r="O17" s="129">
        <v>400000</v>
      </c>
      <c r="P17" s="217" t="s">
        <v>547</v>
      </c>
      <c r="Q17" s="217" t="s">
        <v>547</v>
      </c>
      <c r="R17" s="217" t="s">
        <v>547</v>
      </c>
      <c r="S17" s="537"/>
      <c r="T17" s="168" t="s">
        <v>3463</v>
      </c>
      <c r="U17" s="129">
        <v>370000</v>
      </c>
      <c r="V17" s="129" t="s">
        <v>547</v>
      </c>
      <c r="W17" s="129" t="s">
        <v>547</v>
      </c>
      <c r="X17" s="217" t="s">
        <v>547</v>
      </c>
      <c r="Y17" s="537"/>
      <c r="Z17" s="168" t="s">
        <v>2284</v>
      </c>
      <c r="AA17" s="129">
        <v>1225000</v>
      </c>
      <c r="AB17" s="129">
        <v>1225000</v>
      </c>
      <c r="AC17" s="129">
        <v>1225000</v>
      </c>
      <c r="AD17" s="217" t="s">
        <v>547</v>
      </c>
      <c r="AE17" s="537"/>
      <c r="AF17" s="168" t="s">
        <v>2632</v>
      </c>
      <c r="AG17" s="129">
        <v>400000</v>
      </c>
      <c r="AH17" s="217" t="s">
        <v>547</v>
      </c>
      <c r="AI17" s="217" t="s">
        <v>547</v>
      </c>
      <c r="AJ17" s="217" t="s">
        <v>547</v>
      </c>
    </row>
    <row r="18" spans="1:36" s="47" customFormat="1">
      <c r="A18" s="537"/>
      <c r="B18" s="168" t="s">
        <v>2500</v>
      </c>
      <c r="C18" s="129">
        <v>200000</v>
      </c>
      <c r="D18" s="129">
        <v>300000</v>
      </c>
      <c r="E18" s="129">
        <v>400000</v>
      </c>
      <c r="F18" s="217" t="s">
        <v>547</v>
      </c>
      <c r="G18" s="537"/>
      <c r="H18" s="168" t="s">
        <v>2523</v>
      </c>
      <c r="I18" s="129">
        <v>300000</v>
      </c>
      <c r="J18" s="129">
        <v>400000</v>
      </c>
      <c r="K18" s="129" t="s">
        <v>547</v>
      </c>
      <c r="L18" s="217" t="s">
        <v>547</v>
      </c>
      <c r="M18" s="537"/>
      <c r="N18" s="168" t="s">
        <v>2549</v>
      </c>
      <c r="O18" s="129">
        <v>400000</v>
      </c>
      <c r="P18" s="217" t="s">
        <v>547</v>
      </c>
      <c r="Q18" s="217" t="s">
        <v>547</v>
      </c>
      <c r="R18" s="217" t="s">
        <v>547</v>
      </c>
      <c r="S18" s="537"/>
      <c r="T18" s="168" t="s">
        <v>3464</v>
      </c>
      <c r="U18" s="129">
        <v>420000</v>
      </c>
      <c r="V18" s="129" t="s">
        <v>547</v>
      </c>
      <c r="W18" s="129" t="s">
        <v>547</v>
      </c>
      <c r="X18" s="217" t="s">
        <v>547</v>
      </c>
      <c r="Y18" s="537"/>
      <c r="Z18" s="168" t="s">
        <v>3473</v>
      </c>
      <c r="AA18" s="129">
        <v>2317000</v>
      </c>
      <c r="AB18" s="129">
        <v>2317000</v>
      </c>
      <c r="AC18" s="129">
        <v>2317000</v>
      </c>
      <c r="AD18" s="217" t="s">
        <v>547</v>
      </c>
      <c r="AE18" s="537"/>
      <c r="AF18" s="168" t="s">
        <v>2277</v>
      </c>
      <c r="AG18" s="129">
        <v>702000</v>
      </c>
      <c r="AH18" s="129">
        <v>702000</v>
      </c>
      <c r="AI18" s="129" t="s">
        <v>547</v>
      </c>
      <c r="AJ18" s="217" t="s">
        <v>547</v>
      </c>
    </row>
    <row r="19" spans="1:36" s="47" customFormat="1">
      <c r="A19" s="537"/>
      <c r="B19" s="168" t="s">
        <v>2323</v>
      </c>
      <c r="C19" s="129">
        <v>400000</v>
      </c>
      <c r="D19" s="129" t="s">
        <v>547</v>
      </c>
      <c r="E19" s="129" t="s">
        <v>547</v>
      </c>
      <c r="F19" s="217" t="s">
        <v>547</v>
      </c>
      <c r="G19" s="537"/>
      <c r="H19" s="168" t="s">
        <v>2524</v>
      </c>
      <c r="I19" s="129">
        <v>100000</v>
      </c>
      <c r="J19" s="129" t="s">
        <v>547</v>
      </c>
      <c r="K19" s="129" t="s">
        <v>547</v>
      </c>
      <c r="L19" s="217" t="s">
        <v>547</v>
      </c>
      <c r="M19" s="537"/>
      <c r="N19" s="168" t="s">
        <v>2550</v>
      </c>
      <c r="O19" s="129">
        <v>200000</v>
      </c>
      <c r="P19" s="217">
        <v>300000</v>
      </c>
      <c r="Q19" s="217">
        <v>400000</v>
      </c>
      <c r="R19" s="217" t="s">
        <v>547</v>
      </c>
      <c r="S19" s="537"/>
      <c r="T19" s="168" t="s">
        <v>2572</v>
      </c>
      <c r="U19" s="129">
        <v>600000</v>
      </c>
      <c r="V19" s="129" t="s">
        <v>547</v>
      </c>
      <c r="W19" s="129" t="s">
        <v>547</v>
      </c>
      <c r="X19" s="217" t="s">
        <v>547</v>
      </c>
      <c r="Y19" s="537"/>
      <c r="Z19" s="168" t="s">
        <v>2303</v>
      </c>
      <c r="AA19" s="129">
        <v>420001</v>
      </c>
      <c r="AB19" s="129" t="s">
        <v>547</v>
      </c>
      <c r="AC19" s="129" t="s">
        <v>547</v>
      </c>
      <c r="AD19" s="217" t="s">
        <v>547</v>
      </c>
      <c r="AE19" s="537"/>
      <c r="AF19" s="168" t="s">
        <v>2633</v>
      </c>
      <c r="AG19" s="129">
        <v>300000</v>
      </c>
      <c r="AH19" s="129">
        <v>400000</v>
      </c>
      <c r="AI19" s="129" t="s">
        <v>547</v>
      </c>
      <c r="AJ19" s="217" t="s">
        <v>547</v>
      </c>
    </row>
    <row r="20" spans="1:36" s="47" customFormat="1" ht="12.75" customHeight="1">
      <c r="A20" s="537"/>
      <c r="B20" s="168" t="s">
        <v>2501</v>
      </c>
      <c r="C20" s="129">
        <v>200000</v>
      </c>
      <c r="D20" s="129">
        <v>300000</v>
      </c>
      <c r="E20" s="129">
        <v>400000</v>
      </c>
      <c r="F20" s="217" t="s">
        <v>547</v>
      </c>
      <c r="G20" s="537"/>
      <c r="H20" s="168" t="s">
        <v>2354</v>
      </c>
      <c r="I20" s="129">
        <v>750000</v>
      </c>
      <c r="J20" s="129" t="s">
        <v>547</v>
      </c>
      <c r="K20" s="217" t="s">
        <v>547</v>
      </c>
      <c r="L20" s="217" t="s">
        <v>547</v>
      </c>
      <c r="M20" s="537"/>
      <c r="N20" s="168" t="s">
        <v>3456</v>
      </c>
      <c r="O20" s="129">
        <v>200000</v>
      </c>
      <c r="P20" s="217" t="s">
        <v>547</v>
      </c>
      <c r="Q20" s="217" t="s">
        <v>547</v>
      </c>
      <c r="R20" s="217" t="s">
        <v>547</v>
      </c>
      <c r="S20" s="537"/>
      <c r="T20" s="168" t="s">
        <v>4147</v>
      </c>
      <c r="U20" s="129">
        <v>200000</v>
      </c>
      <c r="V20" s="129">
        <v>300000</v>
      </c>
      <c r="W20" s="129">
        <v>400000</v>
      </c>
      <c r="X20" s="217" t="s">
        <v>547</v>
      </c>
      <c r="Y20" s="537"/>
      <c r="Z20" s="168" t="s">
        <v>2602</v>
      </c>
      <c r="AA20" s="129">
        <v>300000</v>
      </c>
      <c r="AB20" s="129">
        <v>400000</v>
      </c>
      <c r="AC20" s="129" t="s">
        <v>547</v>
      </c>
      <c r="AD20" s="217" t="s">
        <v>547</v>
      </c>
      <c r="AE20" s="537"/>
      <c r="AF20" s="168" t="s">
        <v>2316</v>
      </c>
      <c r="AG20" s="129">
        <v>3500000</v>
      </c>
      <c r="AH20" s="129" t="s">
        <v>547</v>
      </c>
      <c r="AI20" s="129" t="s">
        <v>547</v>
      </c>
      <c r="AJ20" s="217" t="s">
        <v>547</v>
      </c>
    </row>
    <row r="21" spans="1:36" s="47" customFormat="1" ht="12.75" customHeight="1">
      <c r="A21" s="537"/>
      <c r="B21" s="168" t="s">
        <v>2502</v>
      </c>
      <c r="C21" s="129">
        <v>300000</v>
      </c>
      <c r="D21" s="129">
        <v>400000</v>
      </c>
      <c r="E21" s="129" t="s">
        <v>547</v>
      </c>
      <c r="F21" s="217" t="s">
        <v>547</v>
      </c>
      <c r="G21" s="537"/>
      <c r="H21" s="168" t="s">
        <v>2359</v>
      </c>
      <c r="I21" s="129">
        <v>620000</v>
      </c>
      <c r="J21" s="129" t="s">
        <v>547</v>
      </c>
      <c r="K21" s="217" t="s">
        <v>547</v>
      </c>
      <c r="L21" s="217" t="s">
        <v>547</v>
      </c>
      <c r="M21" s="537"/>
      <c r="N21" s="168" t="s">
        <v>2551</v>
      </c>
      <c r="O21" s="129">
        <v>400000</v>
      </c>
      <c r="P21" s="217" t="s">
        <v>547</v>
      </c>
      <c r="Q21" s="217" t="s">
        <v>547</v>
      </c>
      <c r="R21" s="217" t="s">
        <v>547</v>
      </c>
      <c r="S21" s="537"/>
      <c r="T21" s="168" t="s">
        <v>2573</v>
      </c>
      <c r="U21" s="129">
        <v>300000</v>
      </c>
      <c r="V21" s="129">
        <v>400000</v>
      </c>
      <c r="W21" s="129" t="s">
        <v>547</v>
      </c>
      <c r="X21" s="217" t="s">
        <v>547</v>
      </c>
      <c r="Y21" s="537"/>
      <c r="Z21" s="168" t="s">
        <v>4105</v>
      </c>
      <c r="AA21" s="129">
        <v>200000</v>
      </c>
      <c r="AB21" s="129">
        <v>300000</v>
      </c>
      <c r="AC21" s="129">
        <v>400000</v>
      </c>
      <c r="AD21" s="217" t="s">
        <v>547</v>
      </c>
      <c r="AE21" s="537"/>
      <c r="AF21" s="168" t="s">
        <v>3480</v>
      </c>
      <c r="AG21" s="129">
        <v>255000</v>
      </c>
      <c r="AH21" s="129">
        <v>255000</v>
      </c>
      <c r="AI21" s="129" t="s">
        <v>547</v>
      </c>
      <c r="AJ21" s="217" t="s">
        <v>547</v>
      </c>
    </row>
    <row r="22" spans="1:36" s="47" customFormat="1" ht="12.75" customHeight="1">
      <c r="A22" s="537"/>
      <c r="B22" s="168" t="s">
        <v>3447</v>
      </c>
      <c r="C22" s="129">
        <v>10252000</v>
      </c>
      <c r="D22" s="129" t="s">
        <v>547</v>
      </c>
      <c r="E22" s="129" t="s">
        <v>547</v>
      </c>
      <c r="F22" s="217" t="s">
        <v>547</v>
      </c>
      <c r="G22" s="537"/>
      <c r="H22" s="168" t="s">
        <v>2368</v>
      </c>
      <c r="I22" s="129">
        <v>4845000</v>
      </c>
      <c r="J22" s="129" t="s">
        <v>547</v>
      </c>
      <c r="K22" s="129" t="s">
        <v>547</v>
      </c>
      <c r="L22" s="217" t="s">
        <v>547</v>
      </c>
      <c r="M22" s="537"/>
      <c r="N22" s="168" t="s">
        <v>2552</v>
      </c>
      <c r="O22" s="129">
        <v>200000</v>
      </c>
      <c r="P22" s="217">
        <v>300000</v>
      </c>
      <c r="Q22" s="217">
        <v>400000</v>
      </c>
      <c r="R22" s="217" t="s">
        <v>547</v>
      </c>
      <c r="S22" s="537"/>
      <c r="T22" s="168" t="s">
        <v>2886</v>
      </c>
      <c r="U22" s="129">
        <v>1596000</v>
      </c>
      <c r="V22" s="129" t="s">
        <v>547</v>
      </c>
      <c r="W22" s="129" t="s">
        <v>547</v>
      </c>
      <c r="X22" s="217" t="s">
        <v>547</v>
      </c>
      <c r="Y22" s="537"/>
      <c r="Z22" s="168" t="s">
        <v>4120</v>
      </c>
      <c r="AA22" s="129">
        <v>200000</v>
      </c>
      <c r="AB22" s="129">
        <v>300000</v>
      </c>
      <c r="AC22" s="129">
        <v>400000</v>
      </c>
      <c r="AD22" s="217" t="s">
        <v>547</v>
      </c>
      <c r="AE22" s="537"/>
      <c r="AF22" s="168" t="s">
        <v>4102</v>
      </c>
      <c r="AG22" s="129">
        <v>100000</v>
      </c>
      <c r="AH22" s="129" t="s">
        <v>547</v>
      </c>
      <c r="AI22" s="129" t="s">
        <v>547</v>
      </c>
      <c r="AJ22" s="217" t="s">
        <v>547</v>
      </c>
    </row>
    <row r="23" spans="1:36" s="47" customFormat="1" ht="12.75" customHeight="1">
      <c r="A23" s="537"/>
      <c r="B23" s="168" t="s">
        <v>3449</v>
      </c>
      <c r="C23" s="129">
        <v>1835000</v>
      </c>
      <c r="D23" s="129">
        <v>1835000</v>
      </c>
      <c r="E23" s="129" t="s">
        <v>547</v>
      </c>
      <c r="F23" s="217" t="s">
        <v>547</v>
      </c>
      <c r="G23" s="537"/>
      <c r="H23" s="168" t="s">
        <v>2386</v>
      </c>
      <c r="I23" s="129">
        <v>425000</v>
      </c>
      <c r="J23" s="129">
        <v>425000</v>
      </c>
      <c r="K23" s="129" t="s">
        <v>547</v>
      </c>
      <c r="L23" s="217" t="s">
        <v>547</v>
      </c>
      <c r="M23" s="537"/>
      <c r="N23" s="168" t="s">
        <v>4085</v>
      </c>
      <c r="O23" s="129">
        <v>100000</v>
      </c>
      <c r="P23" s="129" t="s">
        <v>547</v>
      </c>
      <c r="Q23" s="217" t="s">
        <v>547</v>
      </c>
      <c r="R23" s="217" t="s">
        <v>547</v>
      </c>
      <c r="S23" s="537"/>
      <c r="T23" s="168" t="s">
        <v>2888</v>
      </c>
      <c r="U23" s="129">
        <v>1092000</v>
      </c>
      <c r="V23" s="129" t="s">
        <v>547</v>
      </c>
      <c r="W23" s="129" t="s">
        <v>547</v>
      </c>
      <c r="X23" s="217" t="s">
        <v>547</v>
      </c>
      <c r="Y23" s="537"/>
      <c r="Z23" s="168" t="s">
        <v>2603</v>
      </c>
      <c r="AA23" s="129">
        <v>600000</v>
      </c>
      <c r="AB23" s="129" t="s">
        <v>547</v>
      </c>
      <c r="AC23" s="129" t="s">
        <v>547</v>
      </c>
      <c r="AD23" s="217" t="s">
        <v>547</v>
      </c>
      <c r="AE23" s="537"/>
      <c r="AF23" s="168" t="s">
        <v>2334</v>
      </c>
      <c r="AG23" s="129">
        <v>5750000</v>
      </c>
      <c r="AH23" s="129">
        <v>5750000</v>
      </c>
      <c r="AI23" s="129" t="s">
        <v>547</v>
      </c>
      <c r="AJ23" s="217" t="s">
        <v>547</v>
      </c>
    </row>
    <row r="24" spans="1:36" s="47" customFormat="1" ht="12.75" customHeight="1">
      <c r="A24" s="537"/>
      <c r="B24" s="168" t="s">
        <v>4097</v>
      </c>
      <c r="C24" s="129">
        <v>200000</v>
      </c>
      <c r="D24" s="129">
        <v>300000</v>
      </c>
      <c r="E24" s="129">
        <v>400000</v>
      </c>
      <c r="F24" s="217" t="s">
        <v>547</v>
      </c>
      <c r="G24" s="537"/>
      <c r="H24" s="168" t="s">
        <v>2525</v>
      </c>
      <c r="I24" s="129">
        <v>300000</v>
      </c>
      <c r="J24" s="129">
        <v>400000</v>
      </c>
      <c r="K24" s="129" t="s">
        <v>547</v>
      </c>
      <c r="L24" s="217" t="s">
        <v>547</v>
      </c>
      <c r="M24" s="537"/>
      <c r="N24" s="168" t="s">
        <v>2360</v>
      </c>
      <c r="O24" s="129">
        <v>3543750</v>
      </c>
      <c r="P24" s="217">
        <v>3543750</v>
      </c>
      <c r="Q24" s="217" t="s">
        <v>547</v>
      </c>
      <c r="R24" s="217" t="s">
        <v>547</v>
      </c>
      <c r="S24" s="537"/>
      <c r="T24" s="168" t="s">
        <v>2362</v>
      </c>
      <c r="U24" s="129">
        <v>2800000</v>
      </c>
      <c r="V24" s="129">
        <v>2800000</v>
      </c>
      <c r="W24" s="129" t="s">
        <v>547</v>
      </c>
      <c r="X24" s="217" t="s">
        <v>547</v>
      </c>
      <c r="Y24" s="537"/>
      <c r="Z24" s="168" t="s">
        <v>3474</v>
      </c>
      <c r="AA24" s="129">
        <v>1515000</v>
      </c>
      <c r="AB24" s="129">
        <v>1515000</v>
      </c>
      <c r="AC24" s="129">
        <v>1515000</v>
      </c>
      <c r="AD24" s="217" t="s">
        <v>547</v>
      </c>
      <c r="AE24" s="537"/>
      <c r="AF24" s="168" t="s">
        <v>2341</v>
      </c>
      <c r="AG24" s="129">
        <v>2000000</v>
      </c>
      <c r="AH24" s="129">
        <v>2000000</v>
      </c>
      <c r="AI24" s="129" t="s">
        <v>547</v>
      </c>
      <c r="AJ24" s="217" t="s">
        <v>547</v>
      </c>
    </row>
    <row r="25" spans="1:36" s="47" customFormat="1" ht="12.75" customHeight="1">
      <c r="A25" s="537"/>
      <c r="B25" s="168" t="s">
        <v>2503</v>
      </c>
      <c r="C25" s="129">
        <v>200000</v>
      </c>
      <c r="D25" s="129">
        <v>300000</v>
      </c>
      <c r="E25" s="217">
        <v>400000</v>
      </c>
      <c r="F25" s="217" t="s">
        <v>547</v>
      </c>
      <c r="G25" s="537"/>
      <c r="H25" s="168" t="s">
        <v>4160</v>
      </c>
      <c r="I25" s="129">
        <v>200000</v>
      </c>
      <c r="J25" s="129">
        <v>300000</v>
      </c>
      <c r="K25" s="129">
        <v>400000</v>
      </c>
      <c r="L25" s="217" t="s">
        <v>547</v>
      </c>
      <c r="M25" s="537"/>
      <c r="N25" s="168" t="s">
        <v>3039</v>
      </c>
      <c r="O25" s="129">
        <v>400000</v>
      </c>
      <c r="P25" s="217" t="s">
        <v>547</v>
      </c>
      <c r="Q25" s="217" t="s">
        <v>547</v>
      </c>
      <c r="R25" s="217" t="s">
        <v>547</v>
      </c>
      <c r="S25" s="537"/>
      <c r="T25" s="168" t="s">
        <v>3090</v>
      </c>
      <c r="U25" s="129">
        <v>5000000</v>
      </c>
      <c r="V25" s="129" t="s">
        <v>547</v>
      </c>
      <c r="W25" s="129" t="s">
        <v>547</v>
      </c>
      <c r="X25" s="217" t="s">
        <v>547</v>
      </c>
      <c r="Y25" s="537"/>
      <c r="Z25" s="168" t="s">
        <v>3127</v>
      </c>
      <c r="AA25" s="129">
        <v>2800000</v>
      </c>
      <c r="AB25" s="129">
        <v>2800000</v>
      </c>
      <c r="AC25" s="129">
        <v>2800000</v>
      </c>
      <c r="AD25" s="217">
        <v>2800000</v>
      </c>
      <c r="AE25" s="537"/>
      <c r="AF25" s="168" t="s">
        <v>2634</v>
      </c>
      <c r="AG25" s="129">
        <v>300000</v>
      </c>
      <c r="AH25" s="129">
        <v>400000</v>
      </c>
      <c r="AI25" s="129" t="s">
        <v>547</v>
      </c>
      <c r="AJ25" s="217" t="s">
        <v>547</v>
      </c>
    </row>
    <row r="26" spans="1:36" s="47" customFormat="1" ht="12.75" customHeight="1">
      <c r="A26" s="537"/>
      <c r="B26" s="168" t="s">
        <v>3450</v>
      </c>
      <c r="C26" s="129">
        <v>746000</v>
      </c>
      <c r="D26" s="129" t="s">
        <v>547</v>
      </c>
      <c r="E26" s="129" t="s">
        <v>547</v>
      </c>
      <c r="F26" s="217" t="s">
        <v>547</v>
      </c>
      <c r="G26" s="537"/>
      <c r="H26" s="168" t="s">
        <v>2430</v>
      </c>
      <c r="I26" s="129">
        <v>1600000</v>
      </c>
      <c r="J26" s="129">
        <v>1600000</v>
      </c>
      <c r="K26" s="129">
        <v>1600000</v>
      </c>
      <c r="L26" s="217" t="s">
        <v>547</v>
      </c>
      <c r="M26" s="537"/>
      <c r="N26" s="168" t="s">
        <v>2553</v>
      </c>
      <c r="O26" s="129">
        <v>400000</v>
      </c>
      <c r="P26" s="217" t="s">
        <v>547</v>
      </c>
      <c r="Q26" s="217" t="s">
        <v>547</v>
      </c>
      <c r="R26" s="217" t="s">
        <v>547</v>
      </c>
      <c r="S26" s="537"/>
      <c r="T26" s="168" t="s">
        <v>2574</v>
      </c>
      <c r="U26" s="129">
        <v>200000</v>
      </c>
      <c r="V26" s="129">
        <v>300000</v>
      </c>
      <c r="W26" s="129">
        <v>400000</v>
      </c>
      <c r="X26" s="217" t="s">
        <v>547</v>
      </c>
      <c r="Y26" s="537"/>
      <c r="Z26" s="168" t="s">
        <v>2423</v>
      </c>
      <c r="AA26" s="129">
        <v>662680</v>
      </c>
      <c r="AB26" s="129" t="s">
        <v>547</v>
      </c>
      <c r="AC26" s="129" t="s">
        <v>547</v>
      </c>
      <c r="AD26" s="217" t="s">
        <v>547</v>
      </c>
      <c r="AE26" s="537"/>
      <c r="AF26" s="168" t="s">
        <v>4117</v>
      </c>
      <c r="AG26" s="129">
        <v>100000</v>
      </c>
      <c r="AH26" s="129" t="s">
        <v>547</v>
      </c>
      <c r="AI26" s="129" t="s">
        <v>547</v>
      </c>
      <c r="AJ26" s="217" t="s">
        <v>547</v>
      </c>
    </row>
    <row r="27" spans="1:36" s="47" customFormat="1" ht="12.75" customHeight="1">
      <c r="A27" s="537"/>
      <c r="B27" s="168" t="s">
        <v>2504</v>
      </c>
      <c r="C27" s="129">
        <v>1000000</v>
      </c>
      <c r="D27" s="129" t="s">
        <v>547</v>
      </c>
      <c r="E27" s="129" t="s">
        <v>547</v>
      </c>
      <c r="F27" s="217" t="s">
        <v>547</v>
      </c>
      <c r="G27" s="537"/>
      <c r="H27" s="168" t="s">
        <v>4141</v>
      </c>
      <c r="I27" s="129">
        <v>100000</v>
      </c>
      <c r="J27" s="129" t="s">
        <v>547</v>
      </c>
      <c r="K27" s="129" t="s">
        <v>547</v>
      </c>
      <c r="L27" s="217" t="s">
        <v>547</v>
      </c>
      <c r="M27" s="537"/>
      <c r="N27" s="168" t="s">
        <v>2387</v>
      </c>
      <c r="O27" s="129">
        <v>1103000</v>
      </c>
      <c r="P27" s="129">
        <v>1103000</v>
      </c>
      <c r="Q27" s="129">
        <v>1103000</v>
      </c>
      <c r="R27" s="217" t="s">
        <v>547</v>
      </c>
      <c r="S27" s="537"/>
      <c r="T27" s="168" t="s">
        <v>3467</v>
      </c>
      <c r="U27" s="129">
        <v>580000</v>
      </c>
      <c r="V27" s="129" t="s">
        <v>547</v>
      </c>
      <c r="W27" s="129" t="s">
        <v>547</v>
      </c>
      <c r="X27" s="217" t="s">
        <v>547</v>
      </c>
      <c r="Y27" s="537"/>
      <c r="Z27" s="168" t="s">
        <v>2604</v>
      </c>
      <c r="AA27" s="129">
        <v>1365000</v>
      </c>
      <c r="AB27" s="129" t="s">
        <v>547</v>
      </c>
      <c r="AC27" s="129" t="s">
        <v>547</v>
      </c>
      <c r="AD27" s="217" t="s">
        <v>547</v>
      </c>
      <c r="AE27" s="537"/>
      <c r="AF27" s="168" t="s">
        <v>3481</v>
      </c>
      <c r="AG27" s="129">
        <v>375000</v>
      </c>
      <c r="AH27" s="129">
        <v>375000</v>
      </c>
      <c r="AI27" s="129" t="s">
        <v>547</v>
      </c>
      <c r="AJ27" s="217" t="s">
        <v>547</v>
      </c>
    </row>
    <row r="28" spans="1:36" s="47" customFormat="1" ht="12.75" customHeight="1">
      <c r="A28" s="537"/>
      <c r="B28" s="168" t="s">
        <v>2431</v>
      </c>
      <c r="C28" s="129">
        <v>4490000</v>
      </c>
      <c r="D28" s="129" t="s">
        <v>547</v>
      </c>
      <c r="E28" s="129" t="s">
        <v>547</v>
      </c>
      <c r="F28" s="217" t="s">
        <v>547</v>
      </c>
      <c r="G28" s="537"/>
      <c r="H28" s="168" t="s">
        <v>2456</v>
      </c>
      <c r="I28" s="129">
        <v>1750000</v>
      </c>
      <c r="J28" s="129">
        <v>1750000</v>
      </c>
      <c r="K28" s="129">
        <v>1750000</v>
      </c>
      <c r="L28" s="217" t="s">
        <v>547</v>
      </c>
      <c r="M28" s="537"/>
      <c r="N28" s="168" t="s">
        <v>2389</v>
      </c>
      <c r="O28" s="129">
        <v>2835000</v>
      </c>
      <c r="P28" s="217" t="s">
        <v>547</v>
      </c>
      <c r="Q28" s="217" t="s">
        <v>547</v>
      </c>
      <c r="R28" s="217" t="s">
        <v>547</v>
      </c>
      <c r="S28" s="537"/>
      <c r="T28" s="168" t="s">
        <v>3468</v>
      </c>
      <c r="U28" s="129">
        <v>1085000</v>
      </c>
      <c r="V28" s="129" t="s">
        <v>547</v>
      </c>
      <c r="W28" s="129" t="s">
        <v>547</v>
      </c>
      <c r="X28" s="217" t="s">
        <v>547</v>
      </c>
      <c r="Y28" s="537"/>
      <c r="Z28" s="168" t="s">
        <v>2429</v>
      </c>
      <c r="AA28" s="129">
        <v>1000000</v>
      </c>
      <c r="AB28" s="129">
        <v>1000000</v>
      </c>
      <c r="AC28" s="129" t="s">
        <v>547</v>
      </c>
      <c r="AD28" s="217" t="s">
        <v>547</v>
      </c>
      <c r="AE28" s="537"/>
      <c r="AF28" s="168" t="s">
        <v>3482</v>
      </c>
      <c r="AG28" s="129">
        <v>255000</v>
      </c>
      <c r="AH28" s="129">
        <v>255000</v>
      </c>
      <c r="AI28" s="129" t="s">
        <v>547</v>
      </c>
      <c r="AJ28" s="217" t="s">
        <v>547</v>
      </c>
    </row>
    <row r="29" spans="1:36" s="47" customFormat="1" ht="12.75" customHeight="1">
      <c r="A29" s="537"/>
      <c r="B29" s="168" t="s">
        <v>4104</v>
      </c>
      <c r="C29" s="129">
        <v>200000</v>
      </c>
      <c r="D29" s="129">
        <v>300000</v>
      </c>
      <c r="E29" s="129">
        <v>400000</v>
      </c>
      <c r="F29" s="217" t="s">
        <v>547</v>
      </c>
      <c r="G29" s="537"/>
      <c r="H29" s="168" t="s">
        <v>2526</v>
      </c>
      <c r="I29" s="129">
        <v>840000</v>
      </c>
      <c r="J29" s="129" t="s">
        <v>547</v>
      </c>
      <c r="K29" s="129" t="s">
        <v>547</v>
      </c>
      <c r="L29" s="217" t="s">
        <v>547</v>
      </c>
      <c r="M29" s="537"/>
      <c r="N29" s="168" t="s">
        <v>2413</v>
      </c>
      <c r="O29" s="129">
        <v>2945000</v>
      </c>
      <c r="P29" s="217">
        <v>2945000</v>
      </c>
      <c r="Q29" s="217">
        <v>2945000</v>
      </c>
      <c r="R29" s="217" t="s">
        <v>547</v>
      </c>
      <c r="S29" s="537"/>
      <c r="T29" s="168" t="s">
        <v>2575</v>
      </c>
      <c r="U29" s="129">
        <v>3693600</v>
      </c>
      <c r="V29" s="129" t="s">
        <v>547</v>
      </c>
      <c r="W29" s="129" t="s">
        <v>547</v>
      </c>
      <c r="X29" s="217" t="s">
        <v>547</v>
      </c>
      <c r="Y29" s="537"/>
      <c r="Z29" s="168" t="s">
        <v>2605</v>
      </c>
      <c r="AA29" s="129">
        <v>300000</v>
      </c>
      <c r="AB29" s="129">
        <v>400000</v>
      </c>
      <c r="AC29" s="129" t="s">
        <v>547</v>
      </c>
      <c r="AD29" s="217" t="s">
        <v>547</v>
      </c>
      <c r="AE29" s="537"/>
      <c r="AF29" s="168" t="s">
        <v>3483</v>
      </c>
      <c r="AG29" s="129">
        <v>575000</v>
      </c>
      <c r="AH29" s="129">
        <v>575000</v>
      </c>
      <c r="AI29" s="129" t="s">
        <v>547</v>
      </c>
      <c r="AJ29" s="217" t="s">
        <v>547</v>
      </c>
    </row>
    <row r="30" spans="1:36" s="47" customFormat="1" ht="12.75" customHeight="1">
      <c r="A30" s="537"/>
      <c r="B30" s="168" t="s">
        <v>2505</v>
      </c>
      <c r="C30" s="129">
        <v>640000</v>
      </c>
      <c r="D30" s="129" t="s">
        <v>547</v>
      </c>
      <c r="E30" s="129" t="s">
        <v>547</v>
      </c>
      <c r="F30" s="217" t="s">
        <v>547</v>
      </c>
      <c r="G30" s="537"/>
      <c r="H30" s="168" t="s">
        <v>2470</v>
      </c>
      <c r="I30" s="129">
        <v>350000</v>
      </c>
      <c r="J30" s="129">
        <v>350000</v>
      </c>
      <c r="K30" s="129" t="s">
        <v>547</v>
      </c>
      <c r="L30" s="217" t="s">
        <v>547</v>
      </c>
      <c r="M30" s="537"/>
      <c r="N30" s="168" t="s">
        <v>2554</v>
      </c>
      <c r="O30" s="129">
        <v>200000</v>
      </c>
      <c r="P30" s="217">
        <v>300000</v>
      </c>
      <c r="Q30" s="217">
        <v>400000</v>
      </c>
      <c r="R30" s="217" t="s">
        <v>547</v>
      </c>
      <c r="S30" s="537"/>
      <c r="T30" s="168" t="s">
        <v>2576</v>
      </c>
      <c r="U30" s="129">
        <v>1000000</v>
      </c>
      <c r="V30" s="129" t="s">
        <v>547</v>
      </c>
      <c r="W30" s="129" t="s">
        <v>547</v>
      </c>
      <c r="X30" s="217" t="s">
        <v>547</v>
      </c>
      <c r="Y30" s="537"/>
      <c r="Z30" s="168" t="s">
        <v>2606</v>
      </c>
      <c r="AA30" s="129">
        <v>300000</v>
      </c>
      <c r="AB30" s="129">
        <v>400000</v>
      </c>
      <c r="AC30" s="129" t="s">
        <v>547</v>
      </c>
      <c r="AD30" s="217" t="s">
        <v>547</v>
      </c>
      <c r="AE30" s="539" t="s">
        <v>561</v>
      </c>
      <c r="AF30" s="168" t="s">
        <v>2635</v>
      </c>
      <c r="AG30" s="129">
        <v>200000</v>
      </c>
      <c r="AH30" s="129">
        <v>300000</v>
      </c>
      <c r="AI30" s="129">
        <v>400000</v>
      </c>
      <c r="AJ30" s="217" t="s">
        <v>547</v>
      </c>
    </row>
    <row r="31" spans="1:36" s="47" customFormat="1" ht="12.75" customHeight="1">
      <c r="A31" s="537"/>
      <c r="B31" s="168" t="s">
        <v>2448</v>
      </c>
      <c r="C31" s="129">
        <v>2800000</v>
      </c>
      <c r="D31" s="129" t="s">
        <v>547</v>
      </c>
      <c r="E31" s="129" t="s">
        <v>547</v>
      </c>
      <c r="F31" s="217" t="s">
        <v>547</v>
      </c>
      <c r="G31" s="537"/>
      <c r="H31" s="168" t="s">
        <v>4184</v>
      </c>
      <c r="I31" s="129">
        <v>100000</v>
      </c>
      <c r="J31" s="129" t="s">
        <v>547</v>
      </c>
      <c r="K31" s="129" t="s">
        <v>547</v>
      </c>
      <c r="L31" s="217" t="s">
        <v>547</v>
      </c>
      <c r="M31" s="539" t="s">
        <v>561</v>
      </c>
      <c r="N31" s="168" t="s">
        <v>4084</v>
      </c>
      <c r="O31" s="129">
        <v>200000</v>
      </c>
      <c r="P31" s="217">
        <v>300000</v>
      </c>
      <c r="Q31" s="217">
        <v>400000</v>
      </c>
      <c r="R31" s="217" t="s">
        <v>547</v>
      </c>
      <c r="S31" s="537"/>
      <c r="T31" s="168" t="s">
        <v>2577</v>
      </c>
      <c r="U31" s="129">
        <v>400000</v>
      </c>
      <c r="V31" s="129" t="s">
        <v>547</v>
      </c>
      <c r="W31" s="129" t="s">
        <v>547</v>
      </c>
      <c r="X31" s="217" t="s">
        <v>547</v>
      </c>
      <c r="Y31" s="537"/>
      <c r="Z31" s="168" t="s">
        <v>3128</v>
      </c>
      <c r="AA31" s="129">
        <v>2800000</v>
      </c>
      <c r="AB31" s="129">
        <v>2800000</v>
      </c>
      <c r="AC31" s="129">
        <v>2800000</v>
      </c>
      <c r="AD31" s="217">
        <v>2800000</v>
      </c>
      <c r="AE31" s="537"/>
      <c r="AF31" s="168" t="s">
        <v>2249</v>
      </c>
      <c r="AG31" s="129">
        <v>1663000</v>
      </c>
      <c r="AH31" s="129">
        <v>1663000</v>
      </c>
      <c r="AI31" s="129" t="s">
        <v>547</v>
      </c>
      <c r="AJ31" s="217" t="s">
        <v>547</v>
      </c>
    </row>
    <row r="32" spans="1:36" s="47" customFormat="1" ht="12.75" customHeight="1">
      <c r="A32" s="537"/>
      <c r="B32" s="168" t="s">
        <v>2454</v>
      </c>
      <c r="C32" s="129">
        <v>875000</v>
      </c>
      <c r="D32" s="217" t="s">
        <v>547</v>
      </c>
      <c r="E32" s="217" t="s">
        <v>547</v>
      </c>
      <c r="F32" s="217" t="s">
        <v>547</v>
      </c>
      <c r="G32" s="537"/>
      <c r="H32" s="168" t="s">
        <v>2527</v>
      </c>
      <c r="I32" s="129">
        <v>400000</v>
      </c>
      <c r="J32" s="129" t="s">
        <v>547</v>
      </c>
      <c r="K32" s="129" t="s">
        <v>547</v>
      </c>
      <c r="L32" s="217" t="s">
        <v>547</v>
      </c>
      <c r="M32" s="537"/>
      <c r="N32" s="168" t="s">
        <v>2555</v>
      </c>
      <c r="O32" s="129">
        <v>400000</v>
      </c>
      <c r="P32" s="217" t="s">
        <v>547</v>
      </c>
      <c r="Q32" s="217" t="s">
        <v>547</v>
      </c>
      <c r="R32" s="217" t="s">
        <v>547</v>
      </c>
      <c r="S32" s="537"/>
      <c r="T32" s="168" t="s">
        <v>2578</v>
      </c>
      <c r="U32" s="129">
        <v>300000</v>
      </c>
      <c r="V32" s="129">
        <v>400000</v>
      </c>
      <c r="W32" s="129" t="s">
        <v>547</v>
      </c>
      <c r="X32" s="217" t="s">
        <v>547</v>
      </c>
      <c r="Y32" s="537"/>
      <c r="Z32" s="168" t="s">
        <v>2477</v>
      </c>
      <c r="AA32" s="129">
        <v>2295000</v>
      </c>
      <c r="AB32" s="129">
        <v>2295000</v>
      </c>
      <c r="AC32" s="129">
        <v>2295000</v>
      </c>
      <c r="AD32" s="217" t="s">
        <v>547</v>
      </c>
      <c r="AE32" s="537"/>
      <c r="AF32" s="168" t="s">
        <v>2268</v>
      </c>
      <c r="AG32" s="129">
        <v>2800000</v>
      </c>
      <c r="AH32" s="129">
        <v>2800000</v>
      </c>
      <c r="AI32" s="129">
        <v>2800000</v>
      </c>
      <c r="AJ32" s="217">
        <v>2800000</v>
      </c>
    </row>
    <row r="33" spans="1:36" s="47" customFormat="1" ht="12.75" customHeight="1">
      <c r="A33" s="537"/>
      <c r="B33" s="168" t="s">
        <v>2506</v>
      </c>
      <c r="C33" s="129">
        <v>100000</v>
      </c>
      <c r="D33" s="129" t="s">
        <v>547</v>
      </c>
      <c r="E33" s="129" t="s">
        <v>547</v>
      </c>
      <c r="F33" s="217" t="s">
        <v>547</v>
      </c>
      <c r="G33" s="537"/>
      <c r="H33" s="168" t="s">
        <v>2528</v>
      </c>
      <c r="I33" s="129">
        <v>300000</v>
      </c>
      <c r="J33" s="129">
        <v>400000</v>
      </c>
      <c r="K33" s="129" t="s">
        <v>547</v>
      </c>
      <c r="L33" s="217" t="s">
        <v>547</v>
      </c>
      <c r="M33" s="537"/>
      <c r="N33" s="168" t="s">
        <v>4177</v>
      </c>
      <c r="O33" s="129">
        <v>200000</v>
      </c>
      <c r="P33" s="217">
        <v>300000</v>
      </c>
      <c r="Q33" s="217">
        <v>400000</v>
      </c>
      <c r="R33" s="217" t="s">
        <v>547</v>
      </c>
      <c r="S33" s="537"/>
      <c r="T33" s="168" t="s">
        <v>4082</v>
      </c>
      <c r="U33" s="129">
        <v>100000</v>
      </c>
      <c r="V33" s="129" t="s">
        <v>547</v>
      </c>
      <c r="W33" s="129" t="s">
        <v>547</v>
      </c>
      <c r="X33" s="217" t="s">
        <v>547</v>
      </c>
      <c r="Y33" s="541" t="s">
        <v>561</v>
      </c>
      <c r="Z33" s="168" t="s">
        <v>2607</v>
      </c>
      <c r="AA33" s="129">
        <v>200000</v>
      </c>
      <c r="AB33" s="129">
        <v>300000</v>
      </c>
      <c r="AC33" s="129">
        <v>400000</v>
      </c>
      <c r="AD33" s="217" t="s">
        <v>547</v>
      </c>
      <c r="AE33" s="537"/>
      <c r="AF33" s="168" t="s">
        <v>2636</v>
      </c>
      <c r="AG33" s="129">
        <v>400000</v>
      </c>
      <c r="AH33" s="129" t="s">
        <v>547</v>
      </c>
      <c r="AI33" s="129" t="s">
        <v>547</v>
      </c>
      <c r="AJ33" s="217" t="s">
        <v>547</v>
      </c>
    </row>
    <row r="34" spans="1:36" s="47" customFormat="1" ht="12.75" customHeight="1">
      <c r="A34" s="537"/>
      <c r="B34" s="168" t="s">
        <v>2471</v>
      </c>
      <c r="C34" s="129">
        <v>367500</v>
      </c>
      <c r="D34" s="129" t="s">
        <v>547</v>
      </c>
      <c r="E34" s="129" t="s">
        <v>547</v>
      </c>
      <c r="F34" s="217" t="s">
        <v>547</v>
      </c>
      <c r="G34" s="537"/>
      <c r="H34" s="168" t="s">
        <v>2529</v>
      </c>
      <c r="I34" s="129">
        <v>400000</v>
      </c>
      <c r="J34" s="129" t="s">
        <v>547</v>
      </c>
      <c r="K34" s="129" t="s">
        <v>547</v>
      </c>
      <c r="L34" s="217" t="s">
        <v>547</v>
      </c>
      <c r="M34" s="537"/>
      <c r="N34" s="168" t="s">
        <v>2556</v>
      </c>
      <c r="O34" s="129">
        <v>1000000</v>
      </c>
      <c r="P34" s="217" t="s">
        <v>547</v>
      </c>
      <c r="Q34" s="217" t="s">
        <v>547</v>
      </c>
      <c r="R34" s="217" t="s">
        <v>547</v>
      </c>
      <c r="S34" s="537"/>
      <c r="T34" s="168" t="s">
        <v>3469</v>
      </c>
      <c r="U34" s="129">
        <v>630000</v>
      </c>
      <c r="V34" s="129" t="s">
        <v>547</v>
      </c>
      <c r="W34" s="129" t="s">
        <v>547</v>
      </c>
      <c r="X34" s="217" t="s">
        <v>547</v>
      </c>
      <c r="Y34" s="537"/>
      <c r="Z34" s="168" t="s">
        <v>2276</v>
      </c>
      <c r="AA34" s="129">
        <v>7466667</v>
      </c>
      <c r="AB34" s="129">
        <v>7466667</v>
      </c>
      <c r="AC34" s="129">
        <v>7466667</v>
      </c>
      <c r="AD34" s="217" t="s">
        <v>547</v>
      </c>
      <c r="AE34" s="537"/>
      <c r="AF34" s="168" t="s">
        <v>2637</v>
      </c>
      <c r="AG34" s="129">
        <v>200000</v>
      </c>
      <c r="AH34" s="129">
        <v>300000</v>
      </c>
      <c r="AI34" s="129">
        <v>400000</v>
      </c>
      <c r="AJ34" s="217" t="s">
        <v>547</v>
      </c>
    </row>
    <row r="35" spans="1:36" s="47" customFormat="1" ht="12.75" customHeight="1">
      <c r="A35" s="537"/>
      <c r="B35" s="168" t="s">
        <v>2474</v>
      </c>
      <c r="C35" s="129">
        <v>250000</v>
      </c>
      <c r="D35" s="129" t="s">
        <v>547</v>
      </c>
      <c r="E35" s="129" t="s">
        <v>547</v>
      </c>
      <c r="F35" s="217" t="s">
        <v>547</v>
      </c>
      <c r="G35" s="539" t="s">
        <v>561</v>
      </c>
      <c r="H35" s="168" t="s">
        <v>2530</v>
      </c>
      <c r="I35" s="129">
        <v>300000</v>
      </c>
      <c r="J35" s="129">
        <v>400000</v>
      </c>
      <c r="K35" s="129" t="s">
        <v>547</v>
      </c>
      <c r="L35" s="217" t="s">
        <v>547</v>
      </c>
      <c r="M35" s="537"/>
      <c r="N35" s="168" t="s">
        <v>2557</v>
      </c>
      <c r="O35" s="129">
        <v>200000</v>
      </c>
      <c r="P35" s="217">
        <v>300000</v>
      </c>
      <c r="Q35" s="217">
        <v>400000</v>
      </c>
      <c r="R35" s="217" t="s">
        <v>547</v>
      </c>
      <c r="S35" s="539" t="s">
        <v>561</v>
      </c>
      <c r="T35" s="168" t="s">
        <v>2579</v>
      </c>
      <c r="U35" s="129">
        <v>200000</v>
      </c>
      <c r="V35" s="129">
        <v>300000</v>
      </c>
      <c r="W35" s="129">
        <v>400000</v>
      </c>
      <c r="X35" s="217" t="s">
        <v>547</v>
      </c>
      <c r="Y35" s="537"/>
      <c r="Z35" s="168" t="s">
        <v>2608</v>
      </c>
      <c r="AA35" s="129">
        <v>1686400</v>
      </c>
      <c r="AB35" s="129" t="s">
        <v>547</v>
      </c>
      <c r="AC35" s="129" t="s">
        <v>547</v>
      </c>
      <c r="AD35" s="217" t="s">
        <v>547</v>
      </c>
      <c r="AE35" s="537"/>
      <c r="AF35" s="168" t="s">
        <v>2346</v>
      </c>
      <c r="AG35" s="129">
        <v>1100000</v>
      </c>
      <c r="AH35" s="129" t="s">
        <v>547</v>
      </c>
      <c r="AI35" s="129" t="s">
        <v>547</v>
      </c>
      <c r="AJ35" s="217" t="s">
        <v>547</v>
      </c>
    </row>
    <row r="36" spans="1:36" s="47" customFormat="1" ht="12.75" customHeight="1">
      <c r="A36" s="539" t="s">
        <v>561</v>
      </c>
      <c r="B36" s="168" t="s">
        <v>2507</v>
      </c>
      <c r="C36" s="129">
        <v>400000</v>
      </c>
      <c r="D36" s="129" t="s">
        <v>547</v>
      </c>
      <c r="E36" s="129" t="s">
        <v>547</v>
      </c>
      <c r="F36" s="217" t="s">
        <v>547</v>
      </c>
      <c r="G36" s="537"/>
      <c r="H36" s="168" t="s">
        <v>2266</v>
      </c>
      <c r="I36" s="129">
        <v>2800000</v>
      </c>
      <c r="J36" s="129">
        <v>2800000</v>
      </c>
      <c r="K36" s="129">
        <v>2800000</v>
      </c>
      <c r="L36" s="217">
        <v>2800000</v>
      </c>
      <c r="M36" s="537"/>
      <c r="N36" s="168" t="s">
        <v>3457</v>
      </c>
      <c r="O36" s="129">
        <v>375000</v>
      </c>
      <c r="P36" s="217" t="s">
        <v>547</v>
      </c>
      <c r="Q36" s="217" t="s">
        <v>547</v>
      </c>
      <c r="R36" s="217" t="s">
        <v>547</v>
      </c>
      <c r="S36" s="537"/>
      <c r="T36" s="168" t="s">
        <v>2581</v>
      </c>
      <c r="U36" s="129">
        <v>400000</v>
      </c>
      <c r="V36" s="129" t="s">
        <v>547</v>
      </c>
      <c r="W36" s="129" t="s">
        <v>547</v>
      </c>
      <c r="X36" s="217" t="s">
        <v>547</v>
      </c>
      <c r="Y36" s="537"/>
      <c r="Z36" s="168" t="s">
        <v>3475</v>
      </c>
      <c r="AA36" s="129">
        <v>1200000</v>
      </c>
      <c r="AB36" s="129">
        <v>1200000</v>
      </c>
      <c r="AC36" s="129">
        <v>1200000</v>
      </c>
      <c r="AD36" s="217" t="s">
        <v>547</v>
      </c>
      <c r="AE36" s="537"/>
      <c r="AF36" s="168" t="s">
        <v>2638</v>
      </c>
      <c r="AG36" s="129">
        <v>300000</v>
      </c>
      <c r="AH36" s="129">
        <v>400000</v>
      </c>
      <c r="AI36" s="129" t="s">
        <v>547</v>
      </c>
      <c r="AJ36" s="217" t="s">
        <v>547</v>
      </c>
    </row>
    <row r="37" spans="1:36" s="47" customFormat="1" ht="12.75" customHeight="1">
      <c r="A37" s="537"/>
      <c r="B37" s="168" t="s">
        <v>2250</v>
      </c>
      <c r="C37" s="129">
        <v>2800000</v>
      </c>
      <c r="D37" s="129" t="s">
        <v>547</v>
      </c>
      <c r="E37" s="129" t="s">
        <v>547</v>
      </c>
      <c r="F37" s="217" t="s">
        <v>547</v>
      </c>
      <c r="G37" s="537"/>
      <c r="H37" s="168" t="s">
        <v>2272</v>
      </c>
      <c r="I37" s="129">
        <v>3336000</v>
      </c>
      <c r="J37" s="129">
        <v>3336000</v>
      </c>
      <c r="K37" s="129" t="s">
        <v>547</v>
      </c>
      <c r="L37" s="217" t="s">
        <v>547</v>
      </c>
      <c r="M37" s="537"/>
      <c r="N37" s="168" t="s">
        <v>2261</v>
      </c>
      <c r="O37" s="129">
        <v>945001</v>
      </c>
      <c r="P37" s="217" t="s">
        <v>547</v>
      </c>
      <c r="Q37" s="217" t="s">
        <v>547</v>
      </c>
      <c r="R37" s="217" t="s">
        <v>547</v>
      </c>
      <c r="S37" s="537"/>
      <c r="T37" s="168" t="s">
        <v>4168</v>
      </c>
      <c r="U37" s="129">
        <v>200000</v>
      </c>
      <c r="V37" s="129">
        <v>300000</v>
      </c>
      <c r="W37" s="129">
        <v>400000</v>
      </c>
      <c r="X37" s="217" t="s">
        <v>547</v>
      </c>
      <c r="Y37" s="537"/>
      <c r="Z37" s="168" t="s">
        <v>2609</v>
      </c>
      <c r="AA37" s="129">
        <v>400000</v>
      </c>
      <c r="AB37" s="129" t="s">
        <v>547</v>
      </c>
      <c r="AC37" s="129" t="s">
        <v>547</v>
      </c>
      <c r="AD37" s="217" t="s">
        <v>547</v>
      </c>
      <c r="AE37" s="537"/>
      <c r="AF37" s="168" t="s">
        <v>3484</v>
      </c>
      <c r="AG37" s="129">
        <v>995000</v>
      </c>
      <c r="AH37" s="129">
        <v>995000</v>
      </c>
      <c r="AI37" s="129">
        <v>995000</v>
      </c>
      <c r="AJ37" s="217" t="s">
        <v>547</v>
      </c>
    </row>
    <row r="38" spans="1:36" s="47" customFormat="1" ht="12.75" customHeight="1">
      <c r="A38" s="537"/>
      <c r="B38" s="168" t="s">
        <v>2508</v>
      </c>
      <c r="C38" s="129">
        <v>300000</v>
      </c>
      <c r="D38" s="129">
        <v>400000</v>
      </c>
      <c r="E38" s="129" t="s">
        <v>547</v>
      </c>
      <c r="F38" s="217" t="s">
        <v>547</v>
      </c>
      <c r="G38" s="537"/>
      <c r="H38" s="168" t="s">
        <v>2531</v>
      </c>
      <c r="I38" s="129">
        <v>100000</v>
      </c>
      <c r="J38" s="129" t="s">
        <v>547</v>
      </c>
      <c r="K38" s="129" t="s">
        <v>547</v>
      </c>
      <c r="L38" s="217" t="s">
        <v>547</v>
      </c>
      <c r="M38" s="537"/>
      <c r="N38" s="168" t="s">
        <v>2263</v>
      </c>
      <c r="O38" s="129">
        <v>2625000</v>
      </c>
      <c r="P38" s="217">
        <v>2625000</v>
      </c>
      <c r="Q38" s="217" t="s">
        <v>547</v>
      </c>
      <c r="R38" s="217" t="s">
        <v>547</v>
      </c>
      <c r="S38" s="537"/>
      <c r="T38" s="102" t="s">
        <v>2270</v>
      </c>
      <c r="U38" s="191">
        <v>2800000</v>
      </c>
      <c r="V38" s="191">
        <v>2800000</v>
      </c>
      <c r="W38" s="191">
        <v>2800000</v>
      </c>
      <c r="X38" s="191" t="s">
        <v>547</v>
      </c>
      <c r="Y38" s="537"/>
      <c r="Z38" s="168" t="s">
        <v>2610</v>
      </c>
      <c r="AA38" s="129">
        <v>2646000</v>
      </c>
      <c r="AB38" s="129" t="s">
        <v>547</v>
      </c>
      <c r="AC38" s="129" t="s">
        <v>547</v>
      </c>
      <c r="AD38" s="217" t="s">
        <v>547</v>
      </c>
      <c r="AE38" s="537"/>
      <c r="AF38" s="168" t="s">
        <v>2639</v>
      </c>
      <c r="AG38" s="129">
        <v>300000</v>
      </c>
      <c r="AH38" s="129">
        <v>400000</v>
      </c>
      <c r="AI38" s="129" t="s">
        <v>547</v>
      </c>
      <c r="AJ38" s="217" t="s">
        <v>547</v>
      </c>
    </row>
    <row r="39" spans="1:36" s="47" customFormat="1" ht="12.75" customHeight="1">
      <c r="A39" s="537"/>
      <c r="B39" s="168" t="s">
        <v>2285</v>
      </c>
      <c r="C39" s="129">
        <v>3400000</v>
      </c>
      <c r="D39" s="129">
        <v>3400000</v>
      </c>
      <c r="E39" s="129" t="s">
        <v>547</v>
      </c>
      <c r="F39" s="217" t="s">
        <v>547</v>
      </c>
      <c r="G39" s="537"/>
      <c r="H39" s="168" t="s">
        <v>3448</v>
      </c>
      <c r="I39" s="129">
        <v>3000000</v>
      </c>
      <c r="J39" s="129" t="s">
        <v>547</v>
      </c>
      <c r="K39" s="129" t="s">
        <v>547</v>
      </c>
      <c r="L39" s="217" t="s">
        <v>547</v>
      </c>
      <c r="M39" s="537"/>
      <c r="N39" s="168" t="s">
        <v>2558</v>
      </c>
      <c r="O39" s="129">
        <v>300000</v>
      </c>
      <c r="P39" s="217">
        <v>400000</v>
      </c>
      <c r="Q39" s="217" t="s">
        <v>547</v>
      </c>
      <c r="R39" s="217" t="s">
        <v>547</v>
      </c>
      <c r="S39" s="537"/>
      <c r="T39" s="102" t="s">
        <v>3470</v>
      </c>
      <c r="U39" s="46">
        <v>830000</v>
      </c>
      <c r="V39" s="46">
        <v>830000</v>
      </c>
      <c r="W39" s="46">
        <v>830000</v>
      </c>
      <c r="X39" s="46" t="s">
        <v>547</v>
      </c>
      <c r="Y39" s="537"/>
      <c r="Z39" s="168" t="s">
        <v>3476</v>
      </c>
      <c r="AA39" s="129">
        <v>250000</v>
      </c>
      <c r="AB39" s="129">
        <v>250000</v>
      </c>
      <c r="AC39" s="129" t="s">
        <v>547</v>
      </c>
      <c r="AD39" s="217" t="s">
        <v>547</v>
      </c>
      <c r="AE39" s="537"/>
      <c r="AF39" s="168" t="s">
        <v>3485</v>
      </c>
      <c r="AG39" s="129">
        <v>275000</v>
      </c>
      <c r="AH39" s="129">
        <v>275000</v>
      </c>
      <c r="AI39" s="129" t="s">
        <v>547</v>
      </c>
      <c r="AJ39" s="217" t="s">
        <v>547</v>
      </c>
    </row>
    <row r="40" spans="1:36" s="47" customFormat="1" ht="12.75" customHeight="1">
      <c r="A40" s="537"/>
      <c r="B40" s="168" t="s">
        <v>2509</v>
      </c>
      <c r="C40" s="129">
        <v>300000</v>
      </c>
      <c r="D40" s="129">
        <v>400000</v>
      </c>
      <c r="E40" s="129" t="s">
        <v>547</v>
      </c>
      <c r="F40" s="217" t="s">
        <v>547</v>
      </c>
      <c r="G40" s="537"/>
      <c r="H40" s="168" t="s">
        <v>2532</v>
      </c>
      <c r="I40" s="129">
        <v>300000</v>
      </c>
      <c r="J40" s="129">
        <v>400000</v>
      </c>
      <c r="K40" s="129" t="s">
        <v>547</v>
      </c>
      <c r="L40" s="217" t="s">
        <v>547</v>
      </c>
      <c r="M40" s="537"/>
      <c r="N40" s="168" t="s">
        <v>2267</v>
      </c>
      <c r="O40" s="129">
        <v>250000</v>
      </c>
      <c r="P40" s="129" t="s">
        <v>547</v>
      </c>
      <c r="Q40" s="129" t="s">
        <v>547</v>
      </c>
      <c r="R40" s="217" t="s">
        <v>547</v>
      </c>
      <c r="S40" s="537"/>
      <c r="T40" s="498" t="s">
        <v>3471</v>
      </c>
      <c r="U40" s="46">
        <v>775000</v>
      </c>
      <c r="V40" s="46">
        <v>775000</v>
      </c>
      <c r="W40" s="46">
        <v>775000</v>
      </c>
      <c r="X40" s="46" t="s">
        <v>547</v>
      </c>
      <c r="Y40" s="537"/>
      <c r="Z40" s="168" t="s">
        <v>3477</v>
      </c>
      <c r="AA40" s="129">
        <v>1175000</v>
      </c>
      <c r="AB40" s="129">
        <v>1175000</v>
      </c>
      <c r="AC40" s="129">
        <v>1175000</v>
      </c>
      <c r="AD40" s="217" t="s">
        <v>547</v>
      </c>
      <c r="AE40" s="537"/>
      <c r="AF40" s="168" t="s">
        <v>4162</v>
      </c>
      <c r="AG40" s="129">
        <v>100000</v>
      </c>
      <c r="AH40" s="129" t="s">
        <v>547</v>
      </c>
      <c r="AI40" s="129" t="s">
        <v>547</v>
      </c>
      <c r="AJ40" s="217" t="s">
        <v>547</v>
      </c>
    </row>
    <row r="41" spans="1:36" s="47" customFormat="1" ht="12.75" customHeight="1">
      <c r="A41" s="537"/>
      <c r="B41" s="168" t="s">
        <v>2319</v>
      </c>
      <c r="C41" s="129">
        <v>2800000</v>
      </c>
      <c r="D41" s="129" t="s">
        <v>547</v>
      </c>
      <c r="E41" s="129" t="s">
        <v>547</v>
      </c>
      <c r="F41" s="217" t="s">
        <v>547</v>
      </c>
      <c r="G41" s="537"/>
      <c r="H41" s="102" t="s">
        <v>2307</v>
      </c>
      <c r="I41" s="46">
        <v>2800000</v>
      </c>
      <c r="J41" s="46" t="s">
        <v>547</v>
      </c>
      <c r="K41" s="46" t="s">
        <v>547</v>
      </c>
      <c r="L41" s="46" t="s">
        <v>547</v>
      </c>
      <c r="M41" s="537"/>
      <c r="N41" s="168" t="s">
        <v>2274</v>
      </c>
      <c r="O41" s="129">
        <v>3622500</v>
      </c>
      <c r="P41" s="217" t="s">
        <v>547</v>
      </c>
      <c r="Q41" s="217" t="s">
        <v>547</v>
      </c>
      <c r="R41" s="217" t="s">
        <v>547</v>
      </c>
      <c r="S41" s="537"/>
      <c r="T41" s="498" t="s">
        <v>2582</v>
      </c>
      <c r="U41" s="46">
        <v>300000</v>
      </c>
      <c r="V41" s="46">
        <v>400000</v>
      </c>
      <c r="W41" s="46" t="s">
        <v>547</v>
      </c>
      <c r="X41" s="46" t="s">
        <v>547</v>
      </c>
      <c r="Y41" s="537"/>
      <c r="Z41" s="168" t="s">
        <v>2611</v>
      </c>
      <c r="AA41" s="129">
        <v>100000</v>
      </c>
      <c r="AB41" s="129" t="s">
        <v>547</v>
      </c>
      <c r="AC41" s="129" t="s">
        <v>547</v>
      </c>
      <c r="AD41" s="217" t="s">
        <v>547</v>
      </c>
      <c r="AE41" s="537"/>
      <c r="AF41" s="168" t="s">
        <v>4133</v>
      </c>
      <c r="AG41" s="129">
        <v>100000</v>
      </c>
      <c r="AH41" s="129" t="s">
        <v>547</v>
      </c>
      <c r="AI41" s="129" t="s">
        <v>547</v>
      </c>
      <c r="AJ41" s="217" t="s">
        <v>547</v>
      </c>
    </row>
    <row r="42" spans="1:36" s="47" customFormat="1" ht="12.75" customHeight="1">
      <c r="A42" s="537"/>
      <c r="B42" s="168" t="s">
        <v>2510</v>
      </c>
      <c r="C42" s="129">
        <v>1092000</v>
      </c>
      <c r="D42" s="129" t="s">
        <v>547</v>
      </c>
      <c r="E42" s="129" t="s">
        <v>547</v>
      </c>
      <c r="F42" s="217" t="s">
        <v>547</v>
      </c>
      <c r="G42" s="537"/>
      <c r="H42" s="102" t="s">
        <v>2311</v>
      </c>
      <c r="I42" s="46">
        <v>2800000</v>
      </c>
      <c r="J42" s="46">
        <v>2800000</v>
      </c>
      <c r="K42" s="46">
        <v>2800000</v>
      </c>
      <c r="L42" s="46" t="s">
        <v>547</v>
      </c>
      <c r="M42" s="537"/>
      <c r="N42" s="168" t="s">
        <v>2275</v>
      </c>
      <c r="O42" s="129">
        <v>291000</v>
      </c>
      <c r="P42" s="217" t="s">
        <v>547</v>
      </c>
      <c r="Q42" s="217" t="s">
        <v>547</v>
      </c>
      <c r="R42" s="217" t="s">
        <v>547</v>
      </c>
      <c r="S42" s="537"/>
      <c r="T42" s="498" t="s">
        <v>2306</v>
      </c>
      <c r="U42" s="46">
        <v>2800000</v>
      </c>
      <c r="V42" s="46">
        <v>2800000</v>
      </c>
      <c r="W42" s="46" t="s">
        <v>547</v>
      </c>
      <c r="X42" s="46" t="s">
        <v>547</v>
      </c>
      <c r="Y42" s="537"/>
      <c r="Z42" s="168" t="s">
        <v>2612</v>
      </c>
      <c r="AA42" s="129">
        <v>300000</v>
      </c>
      <c r="AB42" s="129">
        <v>400000</v>
      </c>
      <c r="AC42" s="129" t="s">
        <v>547</v>
      </c>
      <c r="AD42" s="217" t="s">
        <v>547</v>
      </c>
      <c r="AE42" s="537"/>
      <c r="AF42" s="168" t="s">
        <v>3486</v>
      </c>
      <c r="AG42" s="129">
        <v>995000</v>
      </c>
      <c r="AH42" s="129">
        <v>995000</v>
      </c>
      <c r="AI42" s="129">
        <v>995000</v>
      </c>
      <c r="AJ42" s="217" t="s">
        <v>547</v>
      </c>
    </row>
    <row r="43" spans="1:36" s="47" customFormat="1" ht="12.75" customHeight="1">
      <c r="A43" s="537"/>
      <c r="B43" s="168" t="s">
        <v>2511</v>
      </c>
      <c r="C43" s="129">
        <v>200000</v>
      </c>
      <c r="D43" s="129">
        <v>300000</v>
      </c>
      <c r="E43" s="129">
        <v>400000</v>
      </c>
      <c r="F43" s="217" t="s">
        <v>547</v>
      </c>
      <c r="G43" s="537"/>
      <c r="H43" s="102" t="s">
        <v>2533</v>
      </c>
      <c r="I43" s="365">
        <v>200000</v>
      </c>
      <c r="J43" s="365">
        <v>300000</v>
      </c>
      <c r="K43" s="365">
        <v>400000</v>
      </c>
      <c r="L43" s="365" t="s">
        <v>547</v>
      </c>
      <c r="M43" s="537"/>
      <c r="N43" s="168" t="s">
        <v>2559</v>
      </c>
      <c r="O43" s="129">
        <v>300000</v>
      </c>
      <c r="P43" s="217">
        <v>400000</v>
      </c>
      <c r="Q43" s="217" t="s">
        <v>547</v>
      </c>
      <c r="R43" s="217" t="s">
        <v>547</v>
      </c>
      <c r="S43" s="537"/>
      <c r="T43" s="498" t="s">
        <v>3472</v>
      </c>
      <c r="U43" s="46">
        <v>4500000</v>
      </c>
      <c r="V43" s="46" t="s">
        <v>547</v>
      </c>
      <c r="W43" s="46" t="s">
        <v>547</v>
      </c>
      <c r="X43" s="46" t="s">
        <v>547</v>
      </c>
      <c r="Y43" s="537"/>
      <c r="Z43" s="168" t="s">
        <v>2613</v>
      </c>
      <c r="AA43" s="129">
        <v>300000</v>
      </c>
      <c r="AB43" s="129">
        <v>400000</v>
      </c>
      <c r="AC43" s="129" t="s">
        <v>547</v>
      </c>
      <c r="AD43" s="217" t="s">
        <v>547</v>
      </c>
      <c r="AE43" s="537"/>
      <c r="AF43" s="168" t="s">
        <v>2640</v>
      </c>
      <c r="AG43" s="129">
        <v>960000</v>
      </c>
      <c r="AH43" s="129" t="s">
        <v>547</v>
      </c>
      <c r="AI43" s="129" t="s">
        <v>547</v>
      </c>
      <c r="AJ43" s="217" t="s">
        <v>547</v>
      </c>
    </row>
    <row r="44" spans="1:36" s="47" customFormat="1" ht="12.75" customHeight="1">
      <c r="A44" s="537"/>
      <c r="B44" s="168" t="s">
        <v>3451</v>
      </c>
      <c r="C44" s="129">
        <v>250000</v>
      </c>
      <c r="D44" s="129">
        <v>250000</v>
      </c>
      <c r="E44" s="129" t="s">
        <v>547</v>
      </c>
      <c r="F44" s="217" t="s">
        <v>547</v>
      </c>
      <c r="G44" s="537"/>
      <c r="H44" s="111" t="s">
        <v>4178</v>
      </c>
      <c r="I44" s="364">
        <v>100000</v>
      </c>
      <c r="J44" s="364" t="s">
        <v>547</v>
      </c>
      <c r="K44" s="364" t="s">
        <v>547</v>
      </c>
      <c r="L44" s="364" t="s">
        <v>547</v>
      </c>
      <c r="M44" s="537"/>
      <c r="N44" s="168" t="s">
        <v>2560</v>
      </c>
      <c r="O44" s="129">
        <v>300000</v>
      </c>
      <c r="P44" s="217">
        <v>400000</v>
      </c>
      <c r="Q44" s="217" t="s">
        <v>547</v>
      </c>
      <c r="R44" s="217" t="s">
        <v>547</v>
      </c>
      <c r="S44" s="537"/>
      <c r="T44" s="498" t="s">
        <v>2326</v>
      </c>
      <c r="U44" s="46">
        <v>2800000</v>
      </c>
      <c r="V44" s="46" t="s">
        <v>547</v>
      </c>
      <c r="W44" s="46" t="s">
        <v>547</v>
      </c>
      <c r="X44" s="46" t="s">
        <v>547</v>
      </c>
      <c r="Y44" s="537"/>
      <c r="Z44" s="168" t="s">
        <v>2614</v>
      </c>
      <c r="AA44" s="129">
        <v>988000</v>
      </c>
      <c r="AB44" s="129" t="s">
        <v>547</v>
      </c>
      <c r="AC44" s="129" t="s">
        <v>547</v>
      </c>
      <c r="AD44" s="217" t="s">
        <v>547</v>
      </c>
      <c r="AE44" s="537"/>
      <c r="AF44" s="168" t="s">
        <v>3487</v>
      </c>
      <c r="AG44" s="129">
        <v>1875000</v>
      </c>
      <c r="AH44" s="129">
        <v>1875000</v>
      </c>
      <c r="AI44" s="129">
        <v>1875000</v>
      </c>
      <c r="AJ44" s="217" t="s">
        <v>547</v>
      </c>
    </row>
    <row r="45" spans="1:36" s="47" customFormat="1" ht="12.75" customHeight="1">
      <c r="A45" s="537"/>
      <c r="B45" s="168" t="s">
        <v>2376</v>
      </c>
      <c r="C45" s="129">
        <v>3150000</v>
      </c>
      <c r="D45" s="129" t="s">
        <v>547</v>
      </c>
      <c r="E45" s="129" t="s">
        <v>547</v>
      </c>
      <c r="F45" s="217" t="s">
        <v>547</v>
      </c>
      <c r="G45" s="537"/>
      <c r="H45" s="102" t="s">
        <v>2534</v>
      </c>
      <c r="I45" s="191">
        <v>200000</v>
      </c>
      <c r="J45" s="191">
        <v>300000</v>
      </c>
      <c r="K45" s="191">
        <v>400000</v>
      </c>
      <c r="L45" s="191" t="s">
        <v>547</v>
      </c>
      <c r="M45" s="537"/>
      <c r="N45" s="168" t="s">
        <v>3459</v>
      </c>
      <c r="O45" s="129">
        <v>1831000</v>
      </c>
      <c r="P45" s="217">
        <v>1831000</v>
      </c>
      <c r="Q45" s="217">
        <v>1831000</v>
      </c>
      <c r="R45" s="217">
        <v>1831000</v>
      </c>
      <c r="S45" s="537"/>
      <c r="T45" s="498" t="s">
        <v>4131</v>
      </c>
      <c r="U45" s="46">
        <v>200000</v>
      </c>
      <c r="V45" s="46">
        <v>300000</v>
      </c>
      <c r="W45" s="46">
        <v>400000</v>
      </c>
      <c r="X45" s="46" t="s">
        <v>547</v>
      </c>
      <c r="Y45" s="537"/>
      <c r="Z45" s="168" t="s">
        <v>2615</v>
      </c>
      <c r="AA45" s="129">
        <v>200000</v>
      </c>
      <c r="AB45" s="129">
        <v>300000</v>
      </c>
      <c r="AC45" s="129">
        <v>400000</v>
      </c>
      <c r="AD45" s="217" t="s">
        <v>547</v>
      </c>
      <c r="AE45" s="537"/>
      <c r="AF45" s="168" t="s">
        <v>4170</v>
      </c>
      <c r="AG45" s="129">
        <v>100000</v>
      </c>
      <c r="AH45" s="129" t="s">
        <v>547</v>
      </c>
      <c r="AI45" s="129" t="s">
        <v>547</v>
      </c>
      <c r="AJ45" s="217" t="s">
        <v>547</v>
      </c>
    </row>
    <row r="46" spans="1:36" s="47" customFormat="1" ht="12.75" customHeight="1">
      <c r="A46" s="537"/>
      <c r="B46" s="168" t="s">
        <v>2377</v>
      </c>
      <c r="C46" s="129">
        <v>2800000</v>
      </c>
      <c r="D46" s="129">
        <v>2800000</v>
      </c>
      <c r="E46" s="129" t="s">
        <v>547</v>
      </c>
      <c r="F46" s="217" t="s">
        <v>547</v>
      </c>
      <c r="G46" s="537"/>
      <c r="H46" s="498" t="s">
        <v>4071</v>
      </c>
      <c r="I46" s="191">
        <v>200000</v>
      </c>
      <c r="J46" s="191">
        <v>300000</v>
      </c>
      <c r="K46" s="191">
        <v>400000</v>
      </c>
      <c r="L46" s="191" t="s">
        <v>547</v>
      </c>
      <c r="M46" s="537"/>
      <c r="N46" s="168" t="s">
        <v>2347</v>
      </c>
      <c r="O46" s="129">
        <v>2887500</v>
      </c>
      <c r="P46" s="217">
        <v>2887500</v>
      </c>
      <c r="Q46" s="217">
        <v>2887500</v>
      </c>
      <c r="R46" s="217" t="s">
        <v>547</v>
      </c>
      <c r="S46" s="537"/>
      <c r="T46" s="498" t="s">
        <v>2584</v>
      </c>
      <c r="U46" s="364">
        <v>400000</v>
      </c>
      <c r="V46" s="364" t="s">
        <v>547</v>
      </c>
      <c r="W46" s="364" t="s">
        <v>547</v>
      </c>
      <c r="X46" s="364" t="s">
        <v>547</v>
      </c>
      <c r="Y46" s="537"/>
      <c r="Z46" s="168" t="s">
        <v>2367</v>
      </c>
      <c r="AA46" s="129">
        <v>2470000</v>
      </c>
      <c r="AB46" s="129">
        <v>2470000</v>
      </c>
      <c r="AC46" s="129" t="s">
        <v>547</v>
      </c>
      <c r="AD46" s="217" t="s">
        <v>547</v>
      </c>
      <c r="AE46" s="537"/>
      <c r="AF46" s="168" t="s">
        <v>2641</v>
      </c>
      <c r="AG46" s="129">
        <v>700000</v>
      </c>
      <c r="AH46" s="129" t="s">
        <v>547</v>
      </c>
      <c r="AI46" s="129" t="s">
        <v>547</v>
      </c>
      <c r="AJ46" s="217" t="s">
        <v>547</v>
      </c>
    </row>
    <row r="47" spans="1:36" s="47" customFormat="1" ht="12.75" customHeight="1">
      <c r="A47" s="537"/>
      <c r="B47" s="168" t="s">
        <v>2379</v>
      </c>
      <c r="C47" s="129">
        <v>3180000</v>
      </c>
      <c r="D47" s="129">
        <v>3180000</v>
      </c>
      <c r="E47" s="129" t="s">
        <v>547</v>
      </c>
      <c r="F47" s="217" t="s">
        <v>547</v>
      </c>
      <c r="G47" s="537"/>
      <c r="H47" s="498" t="s">
        <v>4129</v>
      </c>
      <c r="I47" s="191">
        <v>200000</v>
      </c>
      <c r="J47" s="191">
        <v>300000</v>
      </c>
      <c r="K47" s="191">
        <v>400000</v>
      </c>
      <c r="L47" s="191" t="s">
        <v>547</v>
      </c>
      <c r="M47" s="537"/>
      <c r="N47" s="168" t="s">
        <v>2561</v>
      </c>
      <c r="O47" s="129">
        <v>300000</v>
      </c>
      <c r="P47" s="217">
        <v>400000</v>
      </c>
      <c r="Q47" s="217" t="s">
        <v>547</v>
      </c>
      <c r="R47" s="217" t="s">
        <v>547</v>
      </c>
      <c r="S47" s="537"/>
      <c r="T47" s="102" t="s">
        <v>2585</v>
      </c>
      <c r="U47" s="364">
        <v>400000</v>
      </c>
      <c r="V47" s="364" t="s">
        <v>547</v>
      </c>
      <c r="W47" s="364" t="s">
        <v>547</v>
      </c>
      <c r="X47" s="364" t="s">
        <v>547</v>
      </c>
      <c r="Y47" s="537"/>
      <c r="Z47" s="168" t="s">
        <v>2616</v>
      </c>
      <c r="AA47" s="129">
        <v>200000</v>
      </c>
      <c r="AB47" s="129">
        <v>300000</v>
      </c>
      <c r="AC47" s="129">
        <v>400000</v>
      </c>
      <c r="AD47" s="217" t="s">
        <v>547</v>
      </c>
      <c r="AE47" s="537"/>
      <c r="AF47" s="168" t="s">
        <v>2459</v>
      </c>
      <c r="AG47" s="129">
        <v>250000</v>
      </c>
      <c r="AH47" s="129" t="s">
        <v>547</v>
      </c>
      <c r="AI47" s="129" t="s">
        <v>547</v>
      </c>
      <c r="AJ47" s="217" t="s">
        <v>547</v>
      </c>
    </row>
    <row r="48" spans="1:36" s="47" customFormat="1" ht="12.75" customHeight="1">
      <c r="A48" s="537"/>
      <c r="B48" s="102" t="s">
        <v>2512</v>
      </c>
      <c r="C48" s="190">
        <v>300000</v>
      </c>
      <c r="D48" s="191">
        <v>400000</v>
      </c>
      <c r="E48" s="191" t="s">
        <v>547</v>
      </c>
      <c r="F48" s="191" t="s">
        <v>547</v>
      </c>
      <c r="G48" s="537"/>
      <c r="H48" s="498" t="s">
        <v>3453</v>
      </c>
      <c r="I48" s="191">
        <v>3150000</v>
      </c>
      <c r="J48" s="191">
        <v>3150000</v>
      </c>
      <c r="K48" s="191">
        <v>3150000</v>
      </c>
      <c r="L48" s="191">
        <v>3150000</v>
      </c>
      <c r="M48" s="537"/>
      <c r="N48" s="168" t="s">
        <v>3460</v>
      </c>
      <c r="O48" s="129">
        <v>1319000</v>
      </c>
      <c r="P48" s="217">
        <v>1319000</v>
      </c>
      <c r="Q48" s="217">
        <v>1319000</v>
      </c>
      <c r="R48" s="217" t="s">
        <v>547</v>
      </c>
      <c r="S48" s="537"/>
      <c r="T48" s="168" t="s">
        <v>2586</v>
      </c>
      <c r="U48" s="364">
        <v>200000</v>
      </c>
      <c r="V48" s="364">
        <v>300000</v>
      </c>
      <c r="W48" s="364">
        <v>400000</v>
      </c>
      <c r="X48" s="364" t="s">
        <v>547</v>
      </c>
      <c r="Y48" s="537"/>
      <c r="Z48" s="168" t="s">
        <v>2372</v>
      </c>
      <c r="AA48" s="129">
        <v>2335000</v>
      </c>
      <c r="AB48" s="129">
        <v>2335000</v>
      </c>
      <c r="AC48" s="129" t="s">
        <v>547</v>
      </c>
      <c r="AD48" s="217" t="s">
        <v>547</v>
      </c>
      <c r="AE48" s="538" t="s">
        <v>491</v>
      </c>
      <c r="AF48" s="168" t="s">
        <v>2642</v>
      </c>
      <c r="AG48" s="129" t="s">
        <v>547</v>
      </c>
      <c r="AH48" s="129" t="s">
        <v>547</v>
      </c>
      <c r="AI48" s="129" t="s">
        <v>547</v>
      </c>
      <c r="AJ48" s="217" t="s">
        <v>547</v>
      </c>
    </row>
    <row r="49" spans="1:36" s="47" customFormat="1" ht="12.75" customHeight="1">
      <c r="A49" s="537"/>
      <c r="B49" s="102" t="s">
        <v>2513</v>
      </c>
      <c r="C49" s="191">
        <v>200000</v>
      </c>
      <c r="D49" s="191">
        <v>300000</v>
      </c>
      <c r="E49" s="191">
        <v>400000</v>
      </c>
      <c r="F49" s="191" t="s">
        <v>547</v>
      </c>
      <c r="G49" s="537"/>
      <c r="H49" s="498" t="s">
        <v>3454</v>
      </c>
      <c r="I49" s="191">
        <v>5600000</v>
      </c>
      <c r="J49" s="191">
        <v>5600000</v>
      </c>
      <c r="K49" s="191">
        <v>5600000</v>
      </c>
      <c r="L49" s="191">
        <v>5600000</v>
      </c>
      <c r="M49" s="537"/>
      <c r="N49" s="168" t="s">
        <v>2562</v>
      </c>
      <c r="O49" s="129">
        <v>400000</v>
      </c>
      <c r="P49" s="217" t="s">
        <v>547</v>
      </c>
      <c r="Q49" s="217" t="s">
        <v>547</v>
      </c>
      <c r="R49" s="217" t="s">
        <v>547</v>
      </c>
      <c r="S49" s="537"/>
      <c r="T49" s="498" t="s">
        <v>2589</v>
      </c>
      <c r="U49" s="364">
        <v>2250000</v>
      </c>
      <c r="V49" s="364" t="s">
        <v>547</v>
      </c>
      <c r="W49" s="364" t="s">
        <v>547</v>
      </c>
      <c r="X49" s="364" t="s">
        <v>547</v>
      </c>
      <c r="Y49" s="537"/>
      <c r="Z49" s="168" t="s">
        <v>3478</v>
      </c>
      <c r="AA49" s="129">
        <v>200000</v>
      </c>
      <c r="AB49" s="129" t="s">
        <v>547</v>
      </c>
      <c r="AC49" s="129" t="s">
        <v>547</v>
      </c>
      <c r="AD49" s="217" t="s">
        <v>547</v>
      </c>
      <c r="AE49" s="537"/>
      <c r="AF49" s="168" t="s">
        <v>4251</v>
      </c>
      <c r="AG49" s="129" t="s">
        <v>547</v>
      </c>
      <c r="AH49" s="129" t="s">
        <v>547</v>
      </c>
      <c r="AI49" s="129" t="s">
        <v>547</v>
      </c>
      <c r="AJ49" s="217" t="s">
        <v>547</v>
      </c>
    </row>
    <row r="50" spans="1:36" s="47" customFormat="1" ht="12.75" customHeight="1">
      <c r="A50" s="537"/>
      <c r="B50" s="498" t="s">
        <v>2408</v>
      </c>
      <c r="C50" s="191">
        <v>3700000</v>
      </c>
      <c r="D50" s="191" t="s">
        <v>547</v>
      </c>
      <c r="E50" s="191" t="s">
        <v>547</v>
      </c>
      <c r="F50" s="191" t="s">
        <v>547</v>
      </c>
      <c r="G50" s="537"/>
      <c r="H50" s="499" t="s">
        <v>2455</v>
      </c>
      <c r="I50" s="56">
        <v>2500000</v>
      </c>
      <c r="J50" s="56">
        <v>2500000</v>
      </c>
      <c r="K50" s="56">
        <v>2500000</v>
      </c>
      <c r="L50" s="56" t="s">
        <v>547</v>
      </c>
      <c r="M50" s="537"/>
      <c r="N50" s="168" t="s">
        <v>2392</v>
      </c>
      <c r="O50" s="129">
        <v>4410000</v>
      </c>
      <c r="P50" s="217" t="s">
        <v>547</v>
      </c>
      <c r="Q50" s="217" t="s">
        <v>547</v>
      </c>
      <c r="R50" s="217" t="s">
        <v>547</v>
      </c>
      <c r="S50" s="537"/>
      <c r="T50" s="168" t="s">
        <v>2590</v>
      </c>
      <c r="U50" s="129">
        <v>200000</v>
      </c>
      <c r="V50" s="129">
        <v>300000</v>
      </c>
      <c r="W50" s="129">
        <v>400000</v>
      </c>
      <c r="X50" s="217" t="s">
        <v>547</v>
      </c>
      <c r="Y50" s="537"/>
      <c r="Z50" s="168" t="s">
        <v>2382</v>
      </c>
      <c r="AA50" s="129">
        <v>565000</v>
      </c>
      <c r="AB50" s="129">
        <v>565000</v>
      </c>
      <c r="AC50" s="129" t="s">
        <v>547</v>
      </c>
      <c r="AD50" s="217" t="s">
        <v>547</v>
      </c>
      <c r="AE50" s="537"/>
      <c r="AF50" s="168" t="s">
        <v>2643</v>
      </c>
      <c r="AG50" s="129" t="s">
        <v>547</v>
      </c>
      <c r="AH50" s="129" t="s">
        <v>547</v>
      </c>
      <c r="AI50" s="129" t="s">
        <v>547</v>
      </c>
      <c r="AJ50" s="217" t="s">
        <v>547</v>
      </c>
    </row>
    <row r="51" spans="1:36" s="47" customFormat="1" ht="12.75" customHeight="1">
      <c r="A51" s="537"/>
      <c r="B51" s="102" t="s">
        <v>2514</v>
      </c>
      <c r="C51" s="191">
        <v>300000</v>
      </c>
      <c r="D51" s="191">
        <v>400000</v>
      </c>
      <c r="E51" s="191" t="s">
        <v>547</v>
      </c>
      <c r="F51" s="191" t="s">
        <v>547</v>
      </c>
      <c r="G51" s="537"/>
      <c r="H51" s="499" t="s">
        <v>2535</v>
      </c>
      <c r="I51" s="56">
        <v>400000</v>
      </c>
      <c r="J51" s="56" t="s">
        <v>547</v>
      </c>
      <c r="K51" s="56" t="s">
        <v>547</v>
      </c>
      <c r="L51" s="56" t="s">
        <v>547</v>
      </c>
      <c r="M51" s="537"/>
      <c r="N51" s="168" t="s">
        <v>4113</v>
      </c>
      <c r="O51" s="129">
        <v>200000</v>
      </c>
      <c r="P51" s="217">
        <v>300000</v>
      </c>
      <c r="Q51" s="217">
        <v>400000</v>
      </c>
      <c r="R51" s="217" t="s">
        <v>547</v>
      </c>
      <c r="S51" s="537"/>
      <c r="T51" s="498" t="s">
        <v>2591</v>
      </c>
      <c r="U51" s="191">
        <v>1000000</v>
      </c>
      <c r="V51" s="191" t="s">
        <v>547</v>
      </c>
      <c r="W51" s="191" t="s">
        <v>547</v>
      </c>
      <c r="X51" s="191" t="s">
        <v>547</v>
      </c>
      <c r="Y51" s="537"/>
      <c r="Z51" s="168" t="s">
        <v>2617</v>
      </c>
      <c r="AA51" s="129">
        <v>100000</v>
      </c>
      <c r="AB51" s="129" t="s">
        <v>547</v>
      </c>
      <c r="AC51" s="129" t="s">
        <v>547</v>
      </c>
      <c r="AD51" s="217" t="s">
        <v>547</v>
      </c>
      <c r="AE51" s="537"/>
      <c r="AF51" s="45" t="s">
        <v>2644</v>
      </c>
      <c r="AG51" s="129" t="s">
        <v>547</v>
      </c>
      <c r="AH51" s="129" t="s">
        <v>547</v>
      </c>
      <c r="AI51" s="129" t="s">
        <v>547</v>
      </c>
      <c r="AJ51" s="217" t="s">
        <v>547</v>
      </c>
    </row>
    <row r="52" spans="1:36" s="47" customFormat="1" ht="12.75" customHeight="1">
      <c r="A52" s="537"/>
      <c r="B52" s="102" t="s">
        <v>2427</v>
      </c>
      <c r="C52" s="191">
        <v>250000</v>
      </c>
      <c r="D52" s="191" t="s">
        <v>547</v>
      </c>
      <c r="E52" s="191" t="s">
        <v>547</v>
      </c>
      <c r="F52" s="191" t="s">
        <v>547</v>
      </c>
      <c r="G52" s="537"/>
      <c r="H52" s="499" t="s">
        <v>2536</v>
      </c>
      <c r="I52" s="56">
        <v>300000</v>
      </c>
      <c r="J52" s="56">
        <v>400000</v>
      </c>
      <c r="K52" s="56" t="s">
        <v>547</v>
      </c>
      <c r="L52" s="56" t="s">
        <v>547</v>
      </c>
      <c r="M52" s="538" t="s">
        <v>491</v>
      </c>
      <c r="N52" s="498" t="s">
        <v>2563</v>
      </c>
      <c r="O52" s="364">
        <v>200000</v>
      </c>
      <c r="P52" s="498">
        <v>300000</v>
      </c>
      <c r="Q52" s="498">
        <v>400000</v>
      </c>
      <c r="R52" s="498" t="s">
        <v>547</v>
      </c>
      <c r="S52" s="537"/>
      <c r="T52" s="498" t="s">
        <v>2434</v>
      </c>
      <c r="U52" s="191">
        <v>2800000</v>
      </c>
      <c r="V52" s="191" t="s">
        <v>547</v>
      </c>
      <c r="W52" s="191" t="s">
        <v>547</v>
      </c>
      <c r="X52" s="191" t="s">
        <v>547</v>
      </c>
      <c r="Y52" s="537"/>
      <c r="Z52" s="102" t="s">
        <v>3479</v>
      </c>
      <c r="AA52" s="191">
        <v>1150000</v>
      </c>
      <c r="AB52" s="191">
        <v>1150000</v>
      </c>
      <c r="AC52" s="191">
        <v>1150000</v>
      </c>
      <c r="AD52" s="191" t="s">
        <v>547</v>
      </c>
      <c r="AE52" s="537"/>
      <c r="AF52" s="168" t="s">
        <v>2645</v>
      </c>
      <c r="AG52" s="129" t="s">
        <v>547</v>
      </c>
      <c r="AH52" s="129" t="s">
        <v>547</v>
      </c>
      <c r="AI52" s="129" t="s">
        <v>547</v>
      </c>
      <c r="AJ52" s="217" t="s">
        <v>547</v>
      </c>
    </row>
    <row r="53" spans="1:36" s="47" customFormat="1" ht="12.75" customHeight="1">
      <c r="A53" s="537"/>
      <c r="B53" s="102" t="s">
        <v>2515</v>
      </c>
      <c r="C53" s="191">
        <v>100000</v>
      </c>
      <c r="D53" s="191" t="s">
        <v>547</v>
      </c>
      <c r="E53" s="191" t="s">
        <v>547</v>
      </c>
      <c r="F53" s="191" t="s">
        <v>547</v>
      </c>
      <c r="G53" s="537"/>
      <c r="H53" s="499" t="s">
        <v>2537</v>
      </c>
      <c r="I53" s="56">
        <v>300000</v>
      </c>
      <c r="J53" s="56">
        <v>400000</v>
      </c>
      <c r="K53" s="56" t="s">
        <v>547</v>
      </c>
      <c r="L53" s="56" t="s">
        <v>547</v>
      </c>
      <c r="M53" s="537"/>
      <c r="N53" s="498" t="s">
        <v>2410</v>
      </c>
      <c r="O53" s="364">
        <v>1600000</v>
      </c>
      <c r="P53" s="498">
        <v>1600000</v>
      </c>
      <c r="Q53" s="498">
        <v>1600000</v>
      </c>
      <c r="R53" s="498" t="s">
        <v>547</v>
      </c>
      <c r="S53" s="537"/>
      <c r="T53" s="499" t="s">
        <v>2765</v>
      </c>
      <c r="U53" s="191">
        <v>2161250</v>
      </c>
      <c r="V53" s="191" t="s">
        <v>547</v>
      </c>
      <c r="W53" s="191" t="s">
        <v>547</v>
      </c>
      <c r="X53" s="191" t="s">
        <v>547</v>
      </c>
      <c r="Y53" s="537"/>
      <c r="Z53" s="498" t="s">
        <v>2395</v>
      </c>
      <c r="AA53" s="191">
        <v>2094750</v>
      </c>
      <c r="AB53" s="191">
        <v>2094750</v>
      </c>
      <c r="AC53" s="191">
        <v>2094750</v>
      </c>
      <c r="AD53" s="191" t="s">
        <v>547</v>
      </c>
      <c r="AE53" s="537"/>
      <c r="AF53" s="168" t="s">
        <v>2646</v>
      </c>
      <c r="AG53" s="129" t="s">
        <v>547</v>
      </c>
      <c r="AH53" s="129" t="s">
        <v>547</v>
      </c>
      <c r="AI53" s="129" t="s">
        <v>547</v>
      </c>
      <c r="AJ53" s="217" t="s">
        <v>547</v>
      </c>
    </row>
    <row r="54" spans="1:36" s="47" customFormat="1" ht="12.75" customHeight="1">
      <c r="A54" s="537"/>
      <c r="B54" s="102" t="s">
        <v>2516</v>
      </c>
      <c r="C54" s="191">
        <v>100000</v>
      </c>
      <c r="D54" s="191" t="s">
        <v>547</v>
      </c>
      <c r="E54" s="191" t="s">
        <v>547</v>
      </c>
      <c r="F54" s="191" t="s">
        <v>547</v>
      </c>
      <c r="G54" s="538" t="s">
        <v>491</v>
      </c>
      <c r="H54" s="499" t="s">
        <v>2538</v>
      </c>
      <c r="I54" s="499" t="s">
        <v>547</v>
      </c>
      <c r="J54" s="499" t="s">
        <v>547</v>
      </c>
      <c r="K54" s="499" t="s">
        <v>547</v>
      </c>
      <c r="L54" s="499" t="s">
        <v>547</v>
      </c>
      <c r="M54" s="537"/>
      <c r="N54" s="498" t="s">
        <v>3126</v>
      </c>
      <c r="O54" s="498">
        <v>2800000</v>
      </c>
      <c r="P54" s="498">
        <v>2800000</v>
      </c>
      <c r="Q54" s="498">
        <v>2800000</v>
      </c>
      <c r="R54" s="498">
        <v>2800000</v>
      </c>
      <c r="S54" s="537"/>
      <c r="T54" s="499" t="s">
        <v>2592</v>
      </c>
      <c r="U54" s="56">
        <v>200000</v>
      </c>
      <c r="V54" s="56">
        <v>300000</v>
      </c>
      <c r="W54" s="56">
        <v>400000</v>
      </c>
      <c r="X54" s="56" t="s">
        <v>547</v>
      </c>
      <c r="Y54" s="537"/>
      <c r="Z54" s="498" t="s">
        <v>2618</v>
      </c>
      <c r="AA54" s="191">
        <v>100000</v>
      </c>
      <c r="AB54" s="191" t="s">
        <v>547</v>
      </c>
      <c r="AC54" s="191" t="s">
        <v>547</v>
      </c>
      <c r="AD54" s="191" t="s">
        <v>547</v>
      </c>
      <c r="AE54" s="537"/>
      <c r="AF54" s="168" t="s">
        <v>2647</v>
      </c>
      <c r="AG54" s="129" t="s">
        <v>547</v>
      </c>
      <c r="AH54" s="129" t="s">
        <v>547</v>
      </c>
      <c r="AI54" s="129" t="s">
        <v>547</v>
      </c>
      <c r="AJ54" s="217" t="s">
        <v>547</v>
      </c>
    </row>
    <row r="55" spans="1:36" s="47" customFormat="1" ht="12.75" customHeight="1">
      <c r="A55" s="538" t="s">
        <v>491</v>
      </c>
      <c r="B55" s="102" t="s">
        <v>4229</v>
      </c>
      <c r="C55" s="191" t="s">
        <v>547</v>
      </c>
      <c r="D55" s="191" t="s">
        <v>547</v>
      </c>
      <c r="E55" s="191" t="s">
        <v>547</v>
      </c>
      <c r="F55" s="191" t="s">
        <v>547</v>
      </c>
      <c r="G55" s="537"/>
      <c r="H55" s="499" t="s">
        <v>2539</v>
      </c>
      <c r="I55" s="499" t="s">
        <v>547</v>
      </c>
      <c r="J55" s="499" t="s">
        <v>547</v>
      </c>
      <c r="K55" s="499" t="s">
        <v>547</v>
      </c>
      <c r="L55" s="499" t="s">
        <v>547</v>
      </c>
      <c r="M55" s="537"/>
      <c r="N55" s="498" t="s">
        <v>3461</v>
      </c>
      <c r="O55" s="498">
        <v>210000</v>
      </c>
      <c r="P55" s="498" t="s">
        <v>547</v>
      </c>
      <c r="Q55" s="498" t="s">
        <v>547</v>
      </c>
      <c r="R55" s="498" t="s">
        <v>547</v>
      </c>
      <c r="S55" s="537"/>
      <c r="T55" s="499" t="s">
        <v>2593</v>
      </c>
      <c r="U55" s="56">
        <v>100000</v>
      </c>
      <c r="V55" s="56" t="s">
        <v>547</v>
      </c>
      <c r="W55" s="56" t="s">
        <v>547</v>
      </c>
      <c r="X55" s="56" t="s">
        <v>547</v>
      </c>
      <c r="Y55" s="537"/>
      <c r="Z55" s="498" t="s">
        <v>2400</v>
      </c>
      <c r="AA55" s="191">
        <v>761251</v>
      </c>
      <c r="AB55" s="191" t="s">
        <v>547</v>
      </c>
      <c r="AC55" s="191" t="s">
        <v>547</v>
      </c>
      <c r="AD55" s="191" t="s">
        <v>547</v>
      </c>
      <c r="AE55" s="537"/>
      <c r="AF55" s="168" t="s">
        <v>2648</v>
      </c>
      <c r="AG55" s="129" t="s">
        <v>547</v>
      </c>
      <c r="AH55" s="129" t="s">
        <v>547</v>
      </c>
      <c r="AI55" s="129" t="s">
        <v>547</v>
      </c>
      <c r="AJ55" s="217" t="s">
        <v>547</v>
      </c>
    </row>
    <row r="56" spans="1:36" s="47" customFormat="1" ht="12.75" customHeight="1">
      <c r="A56" s="537"/>
      <c r="B56" s="102" t="s">
        <v>2517</v>
      </c>
      <c r="C56" s="191" t="s">
        <v>547</v>
      </c>
      <c r="D56" s="191" t="s">
        <v>547</v>
      </c>
      <c r="E56" s="191" t="s">
        <v>547</v>
      </c>
      <c r="F56" s="191" t="s">
        <v>547</v>
      </c>
      <c r="G56" s="537"/>
      <c r="H56" s="499" t="s">
        <v>2540</v>
      </c>
      <c r="I56" s="499" t="s">
        <v>547</v>
      </c>
      <c r="J56" s="499" t="s">
        <v>547</v>
      </c>
      <c r="K56" s="499" t="s">
        <v>547</v>
      </c>
      <c r="L56" s="499" t="s">
        <v>547</v>
      </c>
      <c r="M56" s="537"/>
      <c r="N56" s="498" t="s">
        <v>3462</v>
      </c>
      <c r="O56" s="498">
        <v>706000</v>
      </c>
      <c r="P56" s="498" t="s">
        <v>547</v>
      </c>
      <c r="Q56" s="498" t="s">
        <v>547</v>
      </c>
      <c r="R56" s="498" t="s">
        <v>547</v>
      </c>
      <c r="S56" s="538" t="s">
        <v>491</v>
      </c>
      <c r="T56" s="499" t="s">
        <v>4242</v>
      </c>
      <c r="U56" s="56" t="s">
        <v>547</v>
      </c>
      <c r="V56" s="56" t="s">
        <v>547</v>
      </c>
      <c r="W56" s="56" t="s">
        <v>547</v>
      </c>
      <c r="X56" s="56" t="s">
        <v>547</v>
      </c>
      <c r="Y56" s="537"/>
      <c r="Z56" s="498" t="s">
        <v>2619</v>
      </c>
      <c r="AA56" s="191">
        <v>600000</v>
      </c>
      <c r="AB56" s="191" t="s">
        <v>547</v>
      </c>
      <c r="AC56" s="191" t="s">
        <v>547</v>
      </c>
      <c r="AD56" s="191" t="s">
        <v>547</v>
      </c>
      <c r="AE56" s="537"/>
      <c r="AF56" s="102" t="s">
        <v>2649</v>
      </c>
      <c r="AG56" s="46" t="s">
        <v>547</v>
      </c>
      <c r="AH56" s="46" t="s">
        <v>547</v>
      </c>
      <c r="AI56" s="46" t="s">
        <v>547</v>
      </c>
      <c r="AJ56" s="46" t="s">
        <v>547</v>
      </c>
    </row>
    <row r="57" spans="1:36" s="47" customFormat="1" ht="12.75" customHeight="1">
      <c r="A57" s="537"/>
      <c r="B57" s="498" t="s">
        <v>4230</v>
      </c>
      <c r="C57" s="46" t="s">
        <v>547</v>
      </c>
      <c r="D57" s="46" t="s">
        <v>547</v>
      </c>
      <c r="E57" s="46" t="s">
        <v>547</v>
      </c>
      <c r="F57" s="46" t="s">
        <v>547</v>
      </c>
      <c r="G57" s="537"/>
      <c r="H57" s="499" t="s">
        <v>4234</v>
      </c>
      <c r="I57" s="499" t="s">
        <v>547</v>
      </c>
      <c r="J57" s="499" t="s">
        <v>547</v>
      </c>
      <c r="K57" s="499" t="s">
        <v>547</v>
      </c>
      <c r="L57" s="499" t="s">
        <v>547</v>
      </c>
      <c r="M57" s="537"/>
      <c r="N57" s="102" t="s">
        <v>2564</v>
      </c>
      <c r="O57" s="498" t="s">
        <v>547</v>
      </c>
      <c r="P57" s="498" t="s">
        <v>547</v>
      </c>
      <c r="Q57" s="498" t="s">
        <v>547</v>
      </c>
      <c r="R57" s="498" t="s">
        <v>547</v>
      </c>
      <c r="S57" s="537"/>
      <c r="T57" s="499" t="s">
        <v>2594</v>
      </c>
      <c r="U57" s="499" t="s">
        <v>547</v>
      </c>
      <c r="V57" s="499" t="s">
        <v>547</v>
      </c>
      <c r="W57" s="499" t="s">
        <v>547</v>
      </c>
      <c r="X57" s="499" t="s">
        <v>547</v>
      </c>
      <c r="Y57" s="537"/>
      <c r="Z57" s="498" t="s">
        <v>2620</v>
      </c>
      <c r="AA57" s="46">
        <v>200000</v>
      </c>
      <c r="AB57" s="46">
        <v>300000</v>
      </c>
      <c r="AC57" s="46">
        <v>400000</v>
      </c>
      <c r="AD57" s="46" t="s">
        <v>547</v>
      </c>
      <c r="AE57" s="537"/>
      <c r="AF57" s="102" t="s">
        <v>4252</v>
      </c>
      <c r="AG57" s="46" t="s">
        <v>547</v>
      </c>
      <c r="AH57" s="46" t="s">
        <v>547</v>
      </c>
      <c r="AI57" s="46" t="s">
        <v>547</v>
      </c>
      <c r="AJ57" s="46" t="s">
        <v>547</v>
      </c>
    </row>
    <row r="58" spans="1:36" s="47" customFormat="1" ht="12.75" customHeight="1">
      <c r="A58" s="537"/>
      <c r="B58" s="499" t="s">
        <v>2518</v>
      </c>
      <c r="C58" s="18" t="s">
        <v>547</v>
      </c>
      <c r="D58" s="18" t="s">
        <v>547</v>
      </c>
      <c r="E58" s="18" t="s">
        <v>547</v>
      </c>
      <c r="F58" s="18" t="s">
        <v>547</v>
      </c>
      <c r="G58" s="537"/>
      <c r="H58" s="499" t="s">
        <v>2541</v>
      </c>
      <c r="I58" s="499" t="s">
        <v>547</v>
      </c>
      <c r="J58" s="499" t="s">
        <v>547</v>
      </c>
      <c r="K58" s="499" t="s">
        <v>547</v>
      </c>
      <c r="L58" s="499" t="s">
        <v>547</v>
      </c>
      <c r="M58" s="537"/>
      <c r="N58" s="102" t="s">
        <v>2565</v>
      </c>
      <c r="O58" s="498" t="s">
        <v>547</v>
      </c>
      <c r="P58" s="498" t="s">
        <v>547</v>
      </c>
      <c r="Q58" s="498" t="s">
        <v>547</v>
      </c>
      <c r="R58" s="498" t="s">
        <v>547</v>
      </c>
      <c r="S58" s="537"/>
      <c r="T58" s="168" t="s">
        <v>4243</v>
      </c>
      <c r="U58" s="499" t="s">
        <v>547</v>
      </c>
      <c r="V58" s="499" t="s">
        <v>547</v>
      </c>
      <c r="W58" s="499" t="s">
        <v>547</v>
      </c>
      <c r="X58" s="499" t="s">
        <v>547</v>
      </c>
      <c r="Y58" s="540" t="s">
        <v>491</v>
      </c>
      <c r="Z58" s="498" t="s">
        <v>2621</v>
      </c>
      <c r="AA58" s="46" t="s">
        <v>547</v>
      </c>
      <c r="AB58" s="46" t="s">
        <v>547</v>
      </c>
      <c r="AC58" s="46" t="s">
        <v>547</v>
      </c>
      <c r="AD58" s="46" t="s">
        <v>547</v>
      </c>
      <c r="AE58" s="379"/>
      <c r="AF58" s="102"/>
      <c r="AG58" s="497"/>
      <c r="AH58" s="497"/>
      <c r="AI58" s="497"/>
      <c r="AJ58" s="497"/>
    </row>
    <row r="59" spans="1:36" s="47" customFormat="1">
      <c r="A59" s="537"/>
      <c r="B59" s="499" t="s">
        <v>4231</v>
      </c>
      <c r="C59" s="18" t="s">
        <v>547</v>
      </c>
      <c r="D59" s="18" t="s">
        <v>547</v>
      </c>
      <c r="E59" s="18" t="s">
        <v>547</v>
      </c>
      <c r="F59" s="18" t="s">
        <v>547</v>
      </c>
      <c r="G59" s="537"/>
      <c r="H59" s="499" t="s">
        <v>2542</v>
      </c>
      <c r="I59" s="499" t="s">
        <v>547</v>
      </c>
      <c r="J59" s="499" t="s">
        <v>547</v>
      </c>
      <c r="K59" s="499" t="s">
        <v>547</v>
      </c>
      <c r="L59" s="499" t="s">
        <v>547</v>
      </c>
      <c r="M59" s="537"/>
      <c r="N59" s="499" t="s">
        <v>4236</v>
      </c>
      <c r="O59" s="499" t="s">
        <v>547</v>
      </c>
      <c r="P59" s="499" t="s">
        <v>547</v>
      </c>
      <c r="Q59" s="499" t="s">
        <v>547</v>
      </c>
      <c r="R59" s="499" t="s">
        <v>547</v>
      </c>
      <c r="S59" s="537"/>
      <c r="T59" s="499" t="s">
        <v>4244</v>
      </c>
      <c r="U59" s="499" t="s">
        <v>547</v>
      </c>
      <c r="V59" s="499" t="s">
        <v>547</v>
      </c>
      <c r="W59" s="499" t="s">
        <v>547</v>
      </c>
      <c r="X59" s="499" t="s">
        <v>547</v>
      </c>
      <c r="Y59" s="537"/>
      <c r="Z59" s="498" t="s">
        <v>2622</v>
      </c>
      <c r="AA59" s="46" t="s">
        <v>547</v>
      </c>
      <c r="AB59" s="46" t="s">
        <v>547</v>
      </c>
      <c r="AC59" s="46" t="s">
        <v>547</v>
      </c>
      <c r="AD59" s="46" t="s">
        <v>547</v>
      </c>
      <c r="AE59" s="379"/>
      <c r="AF59" s="498"/>
      <c r="AG59" s="498"/>
      <c r="AH59" s="498"/>
      <c r="AI59" s="498"/>
      <c r="AJ59" s="498"/>
    </row>
    <row r="60" spans="1:36" s="47" customFormat="1">
      <c r="A60" s="537"/>
      <c r="B60" s="499" t="s">
        <v>4232</v>
      </c>
      <c r="C60" s="18" t="s">
        <v>547</v>
      </c>
      <c r="D60" s="18" t="s">
        <v>547</v>
      </c>
      <c r="E60" s="18" t="s">
        <v>547</v>
      </c>
      <c r="F60" s="18" t="s">
        <v>547</v>
      </c>
      <c r="G60" s="537"/>
      <c r="H60" s="499" t="s">
        <v>4235</v>
      </c>
      <c r="I60" s="499" t="s">
        <v>547</v>
      </c>
      <c r="J60" s="499" t="s">
        <v>547</v>
      </c>
      <c r="K60" s="499" t="s">
        <v>547</v>
      </c>
      <c r="L60" s="499" t="s">
        <v>547</v>
      </c>
      <c r="M60" s="537"/>
      <c r="N60" s="499" t="s">
        <v>2566</v>
      </c>
      <c r="O60" s="499" t="s">
        <v>547</v>
      </c>
      <c r="P60" s="499" t="s">
        <v>547</v>
      </c>
      <c r="Q60" s="499" t="s">
        <v>547</v>
      </c>
      <c r="R60" s="499" t="s">
        <v>547</v>
      </c>
      <c r="S60" s="537"/>
      <c r="T60" s="499" t="s">
        <v>2595</v>
      </c>
      <c r="U60" s="499" t="s">
        <v>547</v>
      </c>
      <c r="V60" s="499" t="s">
        <v>547</v>
      </c>
      <c r="W60" s="499" t="s">
        <v>547</v>
      </c>
      <c r="X60" s="499" t="s">
        <v>547</v>
      </c>
      <c r="Y60" s="537"/>
      <c r="Z60" s="498" t="s">
        <v>4249</v>
      </c>
      <c r="AA60" s="46" t="s">
        <v>547</v>
      </c>
      <c r="AB60" s="46" t="s">
        <v>547</v>
      </c>
      <c r="AC60" s="46" t="s">
        <v>547</v>
      </c>
      <c r="AD60" s="46" t="s">
        <v>547</v>
      </c>
      <c r="AE60" s="379"/>
      <c r="AF60" s="168"/>
      <c r="AG60" s="498"/>
      <c r="AH60" s="498"/>
      <c r="AI60" s="498"/>
      <c r="AJ60" s="498"/>
    </row>
    <row r="61" spans="1:36" s="47" customFormat="1">
      <c r="A61" s="537"/>
      <c r="B61" s="499" t="s">
        <v>2519</v>
      </c>
      <c r="C61" s="18" t="s">
        <v>547</v>
      </c>
      <c r="D61" s="18" t="s">
        <v>547</v>
      </c>
      <c r="E61" s="18" t="s">
        <v>547</v>
      </c>
      <c r="F61" s="18" t="s">
        <v>547</v>
      </c>
      <c r="G61" s="537"/>
      <c r="H61" s="499" t="s">
        <v>2543</v>
      </c>
      <c r="I61" s="499" t="s">
        <v>547</v>
      </c>
      <c r="J61" s="499" t="s">
        <v>547</v>
      </c>
      <c r="K61" s="499" t="s">
        <v>547</v>
      </c>
      <c r="L61" s="499" t="s">
        <v>547</v>
      </c>
      <c r="M61" s="537"/>
      <c r="N61" s="499" t="s">
        <v>4237</v>
      </c>
      <c r="O61" s="499" t="s">
        <v>547</v>
      </c>
      <c r="P61" s="499" t="s">
        <v>547</v>
      </c>
      <c r="Q61" s="499" t="s">
        <v>547</v>
      </c>
      <c r="R61" s="499" t="s">
        <v>547</v>
      </c>
      <c r="S61" s="537"/>
      <c r="T61" s="499" t="s">
        <v>4245</v>
      </c>
      <c r="U61" s="499" t="s">
        <v>547</v>
      </c>
      <c r="V61" s="499" t="s">
        <v>547</v>
      </c>
      <c r="W61" s="499" t="s">
        <v>547</v>
      </c>
      <c r="X61" s="499" t="s">
        <v>547</v>
      </c>
      <c r="Y61" s="537"/>
      <c r="Z61" s="498" t="s">
        <v>2623</v>
      </c>
      <c r="AA61" s="46" t="s">
        <v>547</v>
      </c>
      <c r="AB61" s="46" t="s">
        <v>547</v>
      </c>
      <c r="AC61" s="46" t="s">
        <v>547</v>
      </c>
      <c r="AD61" s="46" t="s">
        <v>547</v>
      </c>
      <c r="AE61" s="379"/>
      <c r="AF61" s="498"/>
      <c r="AG61" s="498"/>
      <c r="AH61" s="498"/>
      <c r="AI61" s="498"/>
      <c r="AJ61" s="498"/>
    </row>
    <row r="62" spans="1:36" s="47" customFormat="1">
      <c r="A62" s="537"/>
      <c r="B62" s="499" t="s">
        <v>2520</v>
      </c>
      <c r="C62" s="18" t="s">
        <v>547</v>
      </c>
      <c r="D62" s="18" t="s">
        <v>547</v>
      </c>
      <c r="E62" s="18" t="s">
        <v>547</v>
      </c>
      <c r="F62" s="18" t="s">
        <v>547</v>
      </c>
      <c r="G62" s="537"/>
      <c r="H62" s="499" t="s">
        <v>2544</v>
      </c>
      <c r="I62" s="499" t="s">
        <v>547</v>
      </c>
      <c r="J62" s="499" t="s">
        <v>547</v>
      </c>
      <c r="K62" s="499" t="s">
        <v>547</v>
      </c>
      <c r="L62" s="499" t="s">
        <v>547</v>
      </c>
      <c r="M62" s="379"/>
      <c r="N62" s="499" t="s">
        <v>4238</v>
      </c>
      <c r="O62" s="499" t="s">
        <v>547</v>
      </c>
      <c r="P62" s="499" t="s">
        <v>547</v>
      </c>
      <c r="Q62" s="499" t="s">
        <v>547</v>
      </c>
      <c r="R62" s="499" t="s">
        <v>547</v>
      </c>
      <c r="S62" s="537"/>
      <c r="T62" s="499" t="s">
        <v>4246</v>
      </c>
      <c r="U62" s="499" t="s">
        <v>547</v>
      </c>
      <c r="V62" s="499" t="s">
        <v>547</v>
      </c>
      <c r="W62" s="499" t="s">
        <v>547</v>
      </c>
      <c r="X62" s="499" t="s">
        <v>547</v>
      </c>
      <c r="Y62" s="537"/>
      <c r="Z62" s="498" t="s">
        <v>2624</v>
      </c>
      <c r="AA62" s="46" t="s">
        <v>547</v>
      </c>
      <c r="AB62" s="46" t="s">
        <v>547</v>
      </c>
      <c r="AC62" s="46" t="s">
        <v>547</v>
      </c>
      <c r="AD62" s="46" t="s">
        <v>547</v>
      </c>
      <c r="AE62" s="379"/>
      <c r="AF62" s="499"/>
      <c r="AG62" s="499"/>
      <c r="AH62" s="499"/>
      <c r="AI62" s="499"/>
      <c r="AJ62" s="499"/>
    </row>
    <row r="63" spans="1:36" s="47" customFormat="1" ht="12.75" customHeight="1">
      <c r="A63" s="537"/>
      <c r="B63" s="499" t="s">
        <v>2521</v>
      </c>
      <c r="C63" s="18" t="s">
        <v>547</v>
      </c>
      <c r="D63" s="18" t="s">
        <v>547</v>
      </c>
      <c r="E63" s="18" t="s">
        <v>547</v>
      </c>
      <c r="F63" s="18" t="s">
        <v>547</v>
      </c>
      <c r="G63" s="537"/>
      <c r="H63" s="499" t="s">
        <v>2545</v>
      </c>
      <c r="I63" s="499" t="s">
        <v>547</v>
      </c>
      <c r="J63" s="499" t="s">
        <v>547</v>
      </c>
      <c r="K63" s="499" t="s">
        <v>547</v>
      </c>
      <c r="L63" s="499" t="s">
        <v>547</v>
      </c>
      <c r="M63" s="379"/>
      <c r="N63" s="499" t="s">
        <v>4239</v>
      </c>
      <c r="O63" s="499" t="s">
        <v>547</v>
      </c>
      <c r="P63" s="499" t="s">
        <v>547</v>
      </c>
      <c r="Q63" s="499" t="s">
        <v>547</v>
      </c>
      <c r="R63" s="499" t="s">
        <v>547</v>
      </c>
      <c r="S63" s="537"/>
      <c r="T63" s="499" t="s">
        <v>2596</v>
      </c>
      <c r="U63" s="499" t="s">
        <v>547</v>
      </c>
      <c r="V63" s="499" t="s">
        <v>547</v>
      </c>
      <c r="W63" s="499" t="s">
        <v>547</v>
      </c>
      <c r="X63" s="499" t="s">
        <v>547</v>
      </c>
      <c r="Y63" s="537"/>
      <c r="Z63" s="498" t="s">
        <v>2625</v>
      </c>
      <c r="AA63" s="46" t="s">
        <v>547</v>
      </c>
      <c r="AB63" s="46" t="s">
        <v>547</v>
      </c>
      <c r="AC63" s="46" t="s">
        <v>547</v>
      </c>
      <c r="AD63" s="46" t="s">
        <v>547</v>
      </c>
      <c r="AE63" s="379"/>
      <c r="AF63" s="499"/>
      <c r="AG63" s="499"/>
      <c r="AH63" s="499"/>
      <c r="AI63" s="499"/>
      <c r="AJ63" s="499"/>
    </row>
    <row r="64" spans="1:36" s="47" customFormat="1">
      <c r="A64" s="537"/>
      <c r="B64" s="499" t="s">
        <v>4233</v>
      </c>
      <c r="C64" s="18" t="s">
        <v>547</v>
      </c>
      <c r="D64" s="18" t="s">
        <v>547</v>
      </c>
      <c r="E64" s="18" t="s">
        <v>547</v>
      </c>
      <c r="F64" s="18" t="s">
        <v>547</v>
      </c>
      <c r="G64" s="379"/>
      <c r="H64" s="499"/>
      <c r="I64" s="499"/>
      <c r="J64" s="499"/>
      <c r="K64" s="499"/>
      <c r="L64" s="499"/>
      <c r="M64" s="379"/>
      <c r="N64" s="499" t="s">
        <v>4240</v>
      </c>
      <c r="O64" s="499" t="s">
        <v>547</v>
      </c>
      <c r="P64" s="499" t="s">
        <v>547</v>
      </c>
      <c r="Q64" s="499" t="s">
        <v>547</v>
      </c>
      <c r="R64" s="499" t="s">
        <v>547</v>
      </c>
      <c r="S64" s="537"/>
      <c r="T64" s="499" t="s">
        <v>2597</v>
      </c>
      <c r="U64" s="499" t="s">
        <v>547</v>
      </c>
      <c r="V64" s="499" t="s">
        <v>547</v>
      </c>
      <c r="W64" s="499" t="s">
        <v>547</v>
      </c>
      <c r="X64" s="499" t="s">
        <v>547</v>
      </c>
      <c r="Y64" s="537"/>
      <c r="Z64" s="498" t="s">
        <v>2626</v>
      </c>
      <c r="AA64" s="46" t="s">
        <v>547</v>
      </c>
      <c r="AB64" s="46" t="s">
        <v>547</v>
      </c>
      <c r="AC64" s="46" t="s">
        <v>547</v>
      </c>
      <c r="AD64" s="46" t="s">
        <v>547</v>
      </c>
      <c r="AE64" s="379"/>
      <c r="AF64" s="499"/>
      <c r="AG64" s="499"/>
      <c r="AH64" s="499"/>
      <c r="AI64" s="499"/>
      <c r="AJ64" s="499"/>
    </row>
    <row r="65" spans="1:36" s="47" customFormat="1">
      <c r="A65" s="62"/>
      <c r="B65" s="499"/>
      <c r="C65" s="18"/>
      <c r="D65" s="18"/>
      <c r="E65" s="18"/>
      <c r="F65" s="18"/>
      <c r="G65" s="379"/>
      <c r="H65" s="499"/>
      <c r="I65" s="499"/>
      <c r="J65" s="499"/>
      <c r="K65" s="499"/>
      <c r="L65" s="499"/>
      <c r="M65" s="379"/>
      <c r="N65" s="499" t="s">
        <v>2567</v>
      </c>
      <c r="O65" s="499" t="s">
        <v>547</v>
      </c>
      <c r="P65" s="499" t="s">
        <v>547</v>
      </c>
      <c r="Q65" s="499" t="s">
        <v>547</v>
      </c>
      <c r="R65" s="499" t="s">
        <v>547</v>
      </c>
      <c r="S65" s="537"/>
      <c r="T65" s="499" t="s">
        <v>2598</v>
      </c>
      <c r="U65" s="499" t="s">
        <v>547</v>
      </c>
      <c r="V65" s="499" t="s">
        <v>547</v>
      </c>
      <c r="W65" s="499" t="s">
        <v>547</v>
      </c>
      <c r="X65" s="499" t="s">
        <v>547</v>
      </c>
      <c r="Y65" s="537"/>
      <c r="Z65" s="498" t="s">
        <v>4250</v>
      </c>
      <c r="AA65" s="46" t="s">
        <v>547</v>
      </c>
      <c r="AB65" s="46" t="s">
        <v>547</v>
      </c>
      <c r="AC65" s="46" t="s">
        <v>547</v>
      </c>
      <c r="AD65" s="46" t="s">
        <v>547</v>
      </c>
      <c r="AE65" s="379"/>
      <c r="AF65" s="499"/>
      <c r="AG65" s="499"/>
      <c r="AH65" s="499"/>
      <c r="AI65" s="499"/>
      <c r="AJ65" s="499"/>
    </row>
    <row r="66" spans="1:36" s="47" customFormat="1">
      <c r="A66" s="62"/>
      <c r="B66" s="499"/>
      <c r="C66" s="46"/>
      <c r="D66" s="46"/>
      <c r="E66" s="46"/>
      <c r="F66" s="46"/>
      <c r="G66" s="45"/>
      <c r="H66" s="499"/>
      <c r="I66" s="499"/>
      <c r="J66" s="499"/>
      <c r="K66" s="499"/>
      <c r="L66" s="499"/>
      <c r="M66" s="379"/>
      <c r="N66" s="499" t="s">
        <v>4241</v>
      </c>
      <c r="O66" s="499" t="s">
        <v>547</v>
      </c>
      <c r="P66" s="499" t="s">
        <v>547</v>
      </c>
      <c r="Q66" s="499" t="s">
        <v>547</v>
      </c>
      <c r="R66" s="499" t="s">
        <v>547</v>
      </c>
      <c r="S66" s="537"/>
      <c r="T66" s="499" t="s">
        <v>4247</v>
      </c>
      <c r="U66" s="499" t="s">
        <v>547</v>
      </c>
      <c r="V66" s="499" t="s">
        <v>547</v>
      </c>
      <c r="W66" s="499" t="s">
        <v>547</v>
      </c>
      <c r="X66" s="499" t="s">
        <v>547</v>
      </c>
      <c r="Y66" s="537"/>
      <c r="Z66" s="498" t="s">
        <v>2627</v>
      </c>
      <c r="AA66" s="46" t="s">
        <v>547</v>
      </c>
      <c r="AB66" s="46" t="s">
        <v>547</v>
      </c>
      <c r="AC66" s="46" t="s">
        <v>547</v>
      </c>
      <c r="AD66" s="46" t="s">
        <v>547</v>
      </c>
      <c r="AE66" s="45"/>
      <c r="AF66" s="499"/>
      <c r="AG66" s="499"/>
      <c r="AH66" s="499"/>
      <c r="AI66" s="499"/>
      <c r="AJ66" s="499"/>
    </row>
    <row r="67" spans="1:36" s="47" customFormat="1">
      <c r="A67" s="62"/>
      <c r="B67" s="499"/>
      <c r="C67" s="46"/>
      <c r="D67" s="46"/>
      <c r="E67" s="46"/>
      <c r="F67" s="46"/>
      <c r="G67" s="45"/>
      <c r="H67" s="499"/>
      <c r="I67" s="499"/>
      <c r="J67" s="499"/>
      <c r="K67" s="499"/>
      <c r="L67" s="499"/>
      <c r="M67" s="379"/>
      <c r="N67" s="499"/>
      <c r="O67" s="499"/>
      <c r="P67" s="499"/>
      <c r="Q67" s="499"/>
      <c r="R67" s="499"/>
      <c r="S67" s="537"/>
      <c r="T67" s="499" t="s">
        <v>4248</v>
      </c>
      <c r="U67" s="499" t="s">
        <v>547</v>
      </c>
      <c r="V67" s="499" t="s">
        <v>547</v>
      </c>
      <c r="W67" s="499" t="s">
        <v>547</v>
      </c>
      <c r="X67" s="499" t="s">
        <v>547</v>
      </c>
      <c r="Y67" s="537"/>
      <c r="Z67" s="112" t="s">
        <v>2628</v>
      </c>
      <c r="AA67" s="46" t="s">
        <v>547</v>
      </c>
      <c r="AB67" s="46" t="s">
        <v>547</v>
      </c>
      <c r="AC67" s="46" t="s">
        <v>547</v>
      </c>
      <c r="AD67" s="46" t="s">
        <v>547</v>
      </c>
      <c r="AE67" s="45"/>
      <c r="AF67" s="499"/>
      <c r="AG67" s="499"/>
      <c r="AH67" s="499"/>
      <c r="AI67" s="499"/>
      <c r="AJ67" s="499"/>
    </row>
    <row r="68" spans="1:36" s="47" customFormat="1">
      <c r="A68" s="62"/>
      <c r="B68" s="499"/>
      <c r="C68" s="46"/>
      <c r="D68" s="46"/>
      <c r="E68" s="46"/>
      <c r="F68" s="46"/>
      <c r="G68" s="45"/>
      <c r="H68" s="499"/>
      <c r="I68" s="499"/>
      <c r="J68" s="499"/>
      <c r="K68" s="499"/>
      <c r="L68" s="499"/>
      <c r="M68" s="379"/>
      <c r="N68" s="499"/>
      <c r="O68" s="499"/>
      <c r="P68" s="499"/>
      <c r="Q68" s="499"/>
      <c r="R68" s="499"/>
      <c r="S68" s="537"/>
      <c r="T68" s="499" t="s">
        <v>2909</v>
      </c>
      <c r="U68" s="499" t="s">
        <v>547</v>
      </c>
      <c r="V68" s="499" t="s">
        <v>547</v>
      </c>
      <c r="W68" s="499" t="s">
        <v>547</v>
      </c>
      <c r="X68" s="499" t="s">
        <v>547</v>
      </c>
      <c r="Y68" s="60"/>
      <c r="Z68" s="45"/>
      <c r="AA68" s="45"/>
      <c r="AB68" s="45"/>
      <c r="AC68" s="45"/>
      <c r="AD68" s="45"/>
      <c r="AE68" s="45"/>
      <c r="AF68" s="499"/>
      <c r="AG68" s="499"/>
      <c r="AH68" s="499"/>
      <c r="AI68" s="499"/>
      <c r="AJ68" s="499"/>
    </row>
    <row r="69" spans="1:36" s="47" customFormat="1">
      <c r="A69" s="62"/>
      <c r="B69" s="499"/>
      <c r="C69" s="46"/>
      <c r="D69" s="46"/>
      <c r="E69" s="46"/>
      <c r="F69" s="46"/>
      <c r="G69" s="45"/>
      <c r="H69" s="499"/>
      <c r="I69" s="499"/>
      <c r="J69" s="499"/>
      <c r="K69" s="499"/>
      <c r="L69" s="499"/>
      <c r="M69" s="45"/>
      <c r="N69" s="499"/>
      <c r="O69" s="499"/>
      <c r="P69" s="499"/>
      <c r="Q69" s="499"/>
      <c r="R69" s="499"/>
      <c r="S69" s="45"/>
      <c r="T69" s="499"/>
      <c r="U69" s="499"/>
      <c r="V69" s="499"/>
      <c r="W69" s="499"/>
      <c r="X69" s="499"/>
      <c r="Y69" s="60"/>
      <c r="Z69" s="45"/>
      <c r="AA69" s="45"/>
      <c r="AB69" s="45"/>
      <c r="AC69" s="45"/>
      <c r="AD69" s="45"/>
      <c r="AE69" s="45"/>
      <c r="AF69" s="499"/>
      <c r="AG69" s="499"/>
      <c r="AH69" s="499"/>
      <c r="AI69" s="499"/>
      <c r="AJ69" s="499"/>
    </row>
    <row r="70" spans="1:36" s="47" customFormat="1">
      <c r="A70" s="62"/>
      <c r="B70" s="496"/>
      <c r="C70" s="496"/>
      <c r="D70" s="496"/>
      <c r="E70" s="496"/>
      <c r="F70" s="496"/>
      <c r="G70" s="45"/>
      <c r="H70" s="499"/>
      <c r="I70" s="499"/>
      <c r="J70" s="499"/>
      <c r="K70" s="499"/>
      <c r="L70" s="499"/>
      <c r="M70" s="45"/>
      <c r="N70" s="499"/>
      <c r="O70" s="499"/>
      <c r="P70" s="499"/>
      <c r="Q70" s="499"/>
      <c r="R70" s="499"/>
      <c r="S70" s="45"/>
      <c r="T70" s="499"/>
      <c r="U70" s="499"/>
      <c r="V70" s="499"/>
      <c r="W70" s="499"/>
      <c r="X70" s="499"/>
      <c r="Y70" s="60"/>
      <c r="Z70" s="45"/>
      <c r="AA70" s="45"/>
      <c r="AB70" s="45"/>
      <c r="AC70" s="45"/>
      <c r="AD70" s="45"/>
      <c r="AE70" s="45"/>
      <c r="AF70" s="499"/>
      <c r="AG70" s="499"/>
      <c r="AH70" s="499"/>
      <c r="AI70" s="499"/>
      <c r="AJ70" s="499"/>
    </row>
    <row r="71" spans="1:36" s="47" customFormat="1">
      <c r="A71" s="60"/>
      <c r="B71" s="499"/>
      <c r="C71" s="499"/>
      <c r="D71" s="499"/>
      <c r="E71" s="499"/>
      <c r="F71" s="499"/>
      <c r="G71" s="45"/>
      <c r="H71" s="499"/>
      <c r="I71" s="499"/>
      <c r="J71" s="499"/>
      <c r="K71" s="499"/>
      <c r="L71" s="499"/>
      <c r="M71" s="45"/>
      <c r="N71" s="499"/>
      <c r="O71" s="499"/>
      <c r="P71" s="499"/>
      <c r="Q71" s="499"/>
      <c r="R71" s="499"/>
      <c r="S71" s="45"/>
      <c r="T71" s="499"/>
      <c r="U71" s="499"/>
      <c r="V71" s="499"/>
      <c r="W71" s="499"/>
      <c r="X71" s="499"/>
      <c r="Y71" s="60"/>
      <c r="Z71" s="45"/>
      <c r="AA71" s="45"/>
      <c r="AB71" s="45"/>
      <c r="AC71" s="45"/>
      <c r="AD71" s="45"/>
      <c r="AE71" s="45"/>
      <c r="AF71" s="499"/>
      <c r="AG71" s="499"/>
      <c r="AH71" s="499"/>
      <c r="AI71" s="499"/>
      <c r="AJ71" s="499"/>
    </row>
    <row r="72" spans="1:36" s="47" customFormat="1">
      <c r="A72" s="60"/>
      <c r="B72" s="499"/>
      <c r="C72" s="499"/>
      <c r="D72" s="499"/>
      <c r="E72" s="499"/>
      <c r="F72" s="499"/>
      <c r="G72" s="45"/>
      <c r="H72" s="499"/>
      <c r="I72" s="499"/>
      <c r="J72" s="499"/>
      <c r="K72" s="499"/>
      <c r="L72" s="499"/>
      <c r="M72" s="45"/>
      <c r="N72" s="499"/>
      <c r="O72" s="499"/>
      <c r="P72" s="499"/>
      <c r="Q72" s="499"/>
      <c r="R72" s="499"/>
      <c r="S72" s="45"/>
      <c r="T72" s="499"/>
      <c r="U72" s="499"/>
      <c r="V72" s="499"/>
      <c r="W72" s="499"/>
      <c r="X72" s="499"/>
      <c r="Y72" s="60"/>
      <c r="Z72" s="45"/>
      <c r="AA72" s="45"/>
      <c r="AB72" s="45"/>
      <c r="AC72" s="45"/>
      <c r="AD72" s="45"/>
      <c r="AE72" s="45"/>
      <c r="AF72" s="499"/>
      <c r="AG72" s="499"/>
      <c r="AH72" s="499"/>
      <c r="AI72" s="499"/>
      <c r="AJ72" s="499"/>
    </row>
    <row r="73" spans="1:36" s="47" customFormat="1">
      <c r="A73" s="60"/>
      <c r="B73" s="499"/>
      <c r="C73" s="499"/>
      <c r="D73" s="499"/>
      <c r="E73" s="499"/>
      <c r="F73" s="499"/>
      <c r="G73" s="45"/>
      <c r="H73" s="499"/>
      <c r="I73" s="499"/>
      <c r="J73" s="499"/>
      <c r="K73" s="499"/>
      <c r="L73" s="499"/>
      <c r="M73" s="45"/>
      <c r="N73" s="499"/>
      <c r="O73" s="499"/>
      <c r="P73" s="499"/>
      <c r="Q73" s="499"/>
      <c r="R73" s="499"/>
      <c r="S73" s="45"/>
      <c r="T73" s="499"/>
      <c r="U73" s="499"/>
      <c r="V73" s="499"/>
      <c r="W73" s="499"/>
      <c r="X73" s="499"/>
      <c r="Y73" s="60"/>
      <c r="Z73" s="45"/>
      <c r="AA73" s="45"/>
      <c r="AB73" s="45"/>
      <c r="AC73" s="45"/>
      <c r="AD73" s="45"/>
      <c r="AE73" s="45"/>
      <c r="AF73" s="499"/>
      <c r="AG73" s="499"/>
      <c r="AH73" s="499"/>
      <c r="AI73" s="499"/>
      <c r="AJ73" s="499"/>
    </row>
    <row r="74" spans="1:36" s="47" customFormat="1">
      <c r="A74" s="45"/>
      <c r="B74" s="499"/>
      <c r="C74" s="499"/>
      <c r="D74" s="499"/>
      <c r="E74" s="499"/>
      <c r="F74" s="499"/>
      <c r="G74" s="45"/>
      <c r="H74" s="499"/>
      <c r="I74" s="499"/>
      <c r="J74" s="499"/>
      <c r="K74" s="499"/>
      <c r="L74" s="499"/>
      <c r="M74" s="45"/>
      <c r="N74" s="499"/>
      <c r="O74" s="499"/>
      <c r="P74" s="499"/>
      <c r="Q74" s="499"/>
      <c r="R74" s="499"/>
      <c r="S74" s="45"/>
      <c r="T74" s="499"/>
      <c r="U74" s="499"/>
      <c r="V74" s="499"/>
      <c r="W74" s="499"/>
      <c r="X74" s="499"/>
      <c r="Y74" s="60"/>
      <c r="Z74" s="45"/>
      <c r="AA74" s="45"/>
      <c r="AB74" s="45"/>
      <c r="AC74" s="45"/>
      <c r="AD74" s="45"/>
      <c r="AE74" s="45"/>
      <c r="AF74" s="499"/>
      <c r="AG74" s="499"/>
      <c r="AH74" s="499"/>
      <c r="AI74" s="499"/>
      <c r="AJ74" s="499"/>
    </row>
    <row r="75" spans="1:36" s="47" customFormat="1">
      <c r="A75" s="45"/>
      <c r="B75" s="499"/>
      <c r="C75" s="499"/>
      <c r="D75" s="499"/>
      <c r="E75" s="499"/>
      <c r="F75" s="499"/>
      <c r="G75" s="45"/>
      <c r="H75" s="499"/>
      <c r="I75" s="499"/>
      <c r="J75" s="499"/>
      <c r="K75" s="499"/>
      <c r="L75" s="499"/>
      <c r="M75" s="45"/>
      <c r="N75" s="499"/>
      <c r="O75" s="499"/>
      <c r="P75" s="499"/>
      <c r="Q75" s="499"/>
      <c r="R75" s="499"/>
      <c r="S75" s="45"/>
      <c r="T75" s="499"/>
      <c r="U75" s="499"/>
      <c r="V75" s="499"/>
      <c r="W75" s="499"/>
      <c r="X75" s="499"/>
      <c r="Y75" s="60"/>
      <c r="Z75" s="45"/>
      <c r="AA75" s="45"/>
      <c r="AB75" s="45"/>
      <c r="AC75" s="45"/>
      <c r="AD75" s="45"/>
      <c r="AE75" s="45"/>
      <c r="AF75" s="499"/>
      <c r="AG75" s="499"/>
      <c r="AH75" s="499"/>
      <c r="AI75" s="499"/>
      <c r="AJ75" s="499"/>
    </row>
    <row r="76" spans="1:36" s="47" customFormat="1">
      <c r="A76" s="45"/>
      <c r="B76" s="499"/>
      <c r="C76" s="499"/>
      <c r="D76" s="499"/>
      <c r="E76" s="499"/>
      <c r="F76" s="499"/>
      <c r="G76" s="45"/>
      <c r="H76" s="499"/>
      <c r="I76" s="499"/>
      <c r="J76" s="499"/>
      <c r="K76" s="499"/>
      <c r="L76" s="499"/>
      <c r="M76" s="45"/>
      <c r="N76" s="499"/>
      <c r="O76" s="499"/>
      <c r="P76" s="499"/>
      <c r="Q76" s="499"/>
      <c r="R76" s="499"/>
      <c r="S76" s="45"/>
      <c r="T76" s="499"/>
      <c r="U76" s="499"/>
      <c r="V76" s="499"/>
      <c r="W76" s="499"/>
      <c r="X76" s="499"/>
      <c r="Y76" s="45"/>
      <c r="Z76" s="45"/>
      <c r="AA76" s="45"/>
      <c r="AB76" s="45"/>
      <c r="AC76" s="45"/>
      <c r="AD76" s="45"/>
      <c r="AE76" s="45"/>
      <c r="AF76" s="499"/>
      <c r="AG76" s="499"/>
      <c r="AH76" s="499"/>
      <c r="AI76" s="499"/>
      <c r="AJ76" s="499"/>
    </row>
    <row r="77" spans="1:36" s="47" customFormat="1">
      <c r="A77" s="45"/>
      <c r="B77" s="499"/>
      <c r="C77" s="499"/>
      <c r="D77" s="499"/>
      <c r="E77" s="499"/>
      <c r="F77" s="499"/>
      <c r="G77" s="45"/>
      <c r="H77" s="499"/>
      <c r="I77" s="499"/>
      <c r="J77" s="499"/>
      <c r="K77" s="499"/>
      <c r="L77" s="499"/>
      <c r="M77" s="45"/>
      <c r="N77" s="499"/>
      <c r="O77" s="499"/>
      <c r="P77" s="499"/>
      <c r="Q77" s="499"/>
      <c r="R77" s="499"/>
      <c r="S77" s="45"/>
      <c r="T77" s="499"/>
      <c r="U77" s="499"/>
      <c r="V77" s="499"/>
      <c r="W77" s="499"/>
      <c r="X77" s="499"/>
      <c r="Y77" s="45"/>
      <c r="Z77" s="499"/>
      <c r="AA77" s="499"/>
      <c r="AB77" s="499"/>
      <c r="AC77" s="499"/>
      <c r="AD77" s="499"/>
      <c r="AE77" s="45"/>
      <c r="AF77" s="499"/>
      <c r="AG77" s="499"/>
      <c r="AH77" s="499"/>
      <c r="AI77" s="499"/>
      <c r="AJ77" s="499"/>
    </row>
    <row r="78" spans="1:36" s="47" customFormat="1">
      <c r="A78" s="45"/>
      <c r="B78" s="499"/>
      <c r="C78" s="499"/>
      <c r="D78" s="499"/>
      <c r="E78" s="499"/>
      <c r="F78" s="499"/>
      <c r="G78" s="45"/>
      <c r="H78" s="499"/>
      <c r="I78" s="499"/>
      <c r="J78" s="499"/>
      <c r="K78" s="499"/>
      <c r="L78" s="499"/>
      <c r="M78" s="45"/>
      <c r="N78" s="499"/>
      <c r="O78" s="499"/>
      <c r="P78" s="499"/>
      <c r="Q78" s="499"/>
      <c r="R78" s="499"/>
      <c r="S78" s="45"/>
      <c r="T78" s="499"/>
      <c r="U78" s="499"/>
      <c r="V78" s="499"/>
      <c r="W78" s="499"/>
      <c r="X78" s="499"/>
      <c r="Y78" s="45"/>
      <c r="Z78" s="499"/>
      <c r="AA78" s="499"/>
      <c r="AB78" s="499"/>
      <c r="AC78" s="499"/>
      <c r="AD78" s="499"/>
      <c r="AE78" s="45"/>
      <c r="AF78" s="499"/>
      <c r="AG78" s="499"/>
      <c r="AH78" s="499"/>
      <c r="AI78" s="499"/>
      <c r="AJ78" s="499"/>
    </row>
    <row r="79" spans="1:36" s="47" customFormat="1">
      <c r="A79" s="45"/>
      <c r="B79" s="499"/>
      <c r="C79" s="499"/>
      <c r="D79" s="499"/>
      <c r="E79" s="499"/>
      <c r="F79" s="499"/>
      <c r="G79" s="45"/>
      <c r="H79" s="499"/>
      <c r="I79" s="499"/>
      <c r="J79" s="499"/>
      <c r="K79" s="499"/>
      <c r="L79" s="499"/>
      <c r="M79" s="45"/>
      <c r="N79" s="499"/>
      <c r="O79" s="499"/>
      <c r="P79" s="499"/>
      <c r="Q79" s="499"/>
      <c r="R79" s="499"/>
      <c r="S79" s="45"/>
      <c r="T79" s="499"/>
      <c r="U79" s="499"/>
      <c r="V79" s="499"/>
      <c r="W79" s="499"/>
      <c r="X79" s="499"/>
      <c r="Y79" s="45"/>
      <c r="Z79" s="499"/>
      <c r="AA79" s="499"/>
      <c r="AB79" s="499"/>
      <c r="AC79" s="499"/>
      <c r="AD79" s="499"/>
      <c r="AE79" s="45"/>
      <c r="AF79" s="499"/>
      <c r="AG79" s="499"/>
      <c r="AH79" s="499"/>
      <c r="AI79" s="499"/>
      <c r="AJ79" s="499"/>
    </row>
    <row r="80" spans="1:36" s="47" customFormat="1">
      <c r="A80" s="45"/>
      <c r="B80" s="499"/>
      <c r="C80" s="499"/>
      <c r="D80" s="499"/>
      <c r="E80" s="499"/>
      <c r="F80" s="499"/>
      <c r="G80" s="45"/>
      <c r="H80" s="499"/>
      <c r="I80" s="499"/>
      <c r="J80" s="499"/>
      <c r="K80" s="499"/>
      <c r="L80" s="499"/>
      <c r="M80" s="45"/>
      <c r="N80" s="499"/>
      <c r="O80" s="499"/>
      <c r="P80" s="499"/>
      <c r="Q80" s="499"/>
      <c r="R80" s="499"/>
      <c r="S80" s="45"/>
      <c r="T80" s="499"/>
      <c r="U80" s="499"/>
      <c r="V80" s="499"/>
      <c r="W80" s="499"/>
      <c r="X80" s="499"/>
      <c r="Y80" s="45"/>
      <c r="Z80" s="499"/>
      <c r="AA80" s="499"/>
      <c r="AB80" s="499"/>
      <c r="AC80" s="499"/>
      <c r="AD80" s="499"/>
      <c r="AE80" s="45"/>
      <c r="AF80" s="499"/>
      <c r="AG80" s="499"/>
      <c r="AH80" s="499"/>
      <c r="AI80" s="499"/>
      <c r="AJ80" s="499"/>
    </row>
    <row r="81" spans="1:36" s="47" customFormat="1">
      <c r="A81" s="45"/>
      <c r="B81" s="499"/>
      <c r="C81" s="499"/>
      <c r="D81" s="499"/>
      <c r="E81" s="499"/>
      <c r="F81" s="499"/>
      <c r="G81" s="45"/>
      <c r="H81" s="499"/>
      <c r="I81" s="499"/>
      <c r="J81" s="499"/>
      <c r="K81" s="499"/>
      <c r="L81" s="499"/>
      <c r="M81" s="45"/>
      <c r="N81" s="499"/>
      <c r="O81" s="499"/>
      <c r="P81" s="499"/>
      <c r="Q81" s="499"/>
      <c r="R81" s="499"/>
      <c r="S81" s="45"/>
      <c r="T81" s="499"/>
      <c r="U81" s="499"/>
      <c r="V81" s="499"/>
      <c r="W81" s="499"/>
      <c r="X81" s="499"/>
      <c r="Y81" s="45"/>
      <c r="Z81" s="499"/>
      <c r="AA81" s="499"/>
      <c r="AB81" s="499"/>
      <c r="AC81" s="499"/>
      <c r="AD81" s="499"/>
      <c r="AE81" s="45"/>
      <c r="AF81" s="499"/>
      <c r="AG81" s="499"/>
      <c r="AH81" s="499"/>
      <c r="AI81" s="499"/>
      <c r="AJ81" s="499"/>
    </row>
    <row r="82" spans="1:36" s="47" customFormat="1">
      <c r="A82" s="45"/>
      <c r="B82" s="499"/>
      <c r="C82" s="499"/>
      <c r="D82" s="499"/>
      <c r="E82" s="499"/>
      <c r="F82" s="499"/>
      <c r="G82" s="45"/>
      <c r="H82" s="499"/>
      <c r="I82" s="499"/>
      <c r="J82" s="499"/>
      <c r="K82" s="499"/>
      <c r="L82" s="499"/>
      <c r="M82" s="45"/>
      <c r="N82" s="499"/>
      <c r="O82" s="499"/>
      <c r="P82" s="499"/>
      <c r="Q82" s="499"/>
      <c r="R82" s="499"/>
      <c r="S82" s="45"/>
      <c r="T82" s="499"/>
      <c r="U82" s="499"/>
      <c r="V82" s="499"/>
      <c r="W82" s="499"/>
      <c r="X82" s="499"/>
      <c r="Y82" s="45"/>
      <c r="Z82" s="499"/>
      <c r="AA82" s="499"/>
      <c r="AB82" s="499"/>
      <c r="AC82" s="499"/>
      <c r="AD82" s="499"/>
      <c r="AE82" s="45"/>
      <c r="AF82" s="499"/>
      <c r="AG82" s="499"/>
      <c r="AH82" s="499"/>
      <c r="AI82" s="499"/>
      <c r="AJ82" s="499"/>
    </row>
    <row r="83" spans="1:36" s="47" customFormat="1">
      <c r="A83" s="45"/>
      <c r="B83" s="499"/>
      <c r="C83" s="499"/>
      <c r="D83" s="499"/>
      <c r="E83" s="499"/>
      <c r="F83" s="499"/>
      <c r="G83" s="45"/>
      <c r="H83" s="499"/>
      <c r="I83" s="499"/>
      <c r="J83" s="499"/>
      <c r="K83" s="499"/>
      <c r="L83" s="499"/>
      <c r="M83" s="45"/>
      <c r="N83" s="499"/>
      <c r="O83" s="499"/>
      <c r="P83" s="499"/>
      <c r="Q83" s="499"/>
      <c r="R83" s="499"/>
      <c r="S83" s="45"/>
      <c r="T83" s="499"/>
      <c r="U83" s="499"/>
      <c r="V83" s="499"/>
      <c r="W83" s="499"/>
      <c r="X83" s="499"/>
      <c r="Y83" s="45"/>
      <c r="Z83" s="499"/>
      <c r="AA83" s="499"/>
      <c r="AB83" s="499"/>
      <c r="AC83" s="499"/>
      <c r="AD83" s="499"/>
      <c r="AE83" s="45"/>
      <c r="AF83" s="499"/>
      <c r="AG83" s="499"/>
      <c r="AH83" s="499"/>
      <c r="AI83" s="499"/>
      <c r="AJ83" s="499"/>
    </row>
    <row r="84" spans="1:36" s="47" customFormat="1">
      <c r="A84" s="45"/>
      <c r="B84" s="499"/>
      <c r="C84" s="499"/>
      <c r="D84" s="499"/>
      <c r="E84" s="499"/>
      <c r="F84" s="499"/>
      <c r="G84" s="45"/>
      <c r="H84" s="499"/>
      <c r="I84" s="499"/>
      <c r="J84" s="499"/>
      <c r="K84" s="499"/>
      <c r="L84" s="499"/>
      <c r="M84" s="45"/>
      <c r="N84" s="499"/>
      <c r="O84" s="499"/>
      <c r="P84" s="499"/>
      <c r="Q84" s="499"/>
      <c r="R84" s="499"/>
      <c r="S84" s="45"/>
      <c r="T84" s="499"/>
      <c r="U84" s="499"/>
      <c r="V84" s="499"/>
      <c r="W84" s="499"/>
      <c r="X84" s="499"/>
      <c r="Y84" s="45"/>
      <c r="Z84" s="499"/>
      <c r="AA84" s="499"/>
      <c r="AB84" s="499"/>
      <c r="AC84" s="499"/>
      <c r="AD84" s="499"/>
      <c r="AE84" s="45"/>
      <c r="AF84" s="499"/>
      <c r="AG84" s="499"/>
      <c r="AH84" s="499"/>
      <c r="AI84" s="499"/>
      <c r="AJ84" s="499"/>
    </row>
    <row r="85" spans="1:36">
      <c r="A85" s="499"/>
      <c r="B85" s="499"/>
      <c r="C85" s="499"/>
      <c r="D85" s="499"/>
      <c r="E85" s="499"/>
      <c r="F85" s="499"/>
      <c r="G85" s="499"/>
      <c r="H85" s="499"/>
      <c r="I85" s="499"/>
      <c r="J85" s="499"/>
      <c r="K85" s="499"/>
      <c r="L85" s="499"/>
      <c r="M85" s="499"/>
      <c r="N85" s="499"/>
      <c r="O85" s="499"/>
      <c r="P85" s="499"/>
      <c r="Q85" s="499"/>
      <c r="R85" s="499"/>
      <c r="S85" s="499"/>
      <c r="T85" s="499"/>
      <c r="U85" s="499"/>
      <c r="V85" s="499"/>
      <c r="W85" s="499"/>
      <c r="X85" s="499"/>
      <c r="Y85" s="499"/>
      <c r="Z85" s="499"/>
      <c r="AA85" s="499"/>
      <c r="AB85" s="499"/>
      <c r="AC85" s="499"/>
      <c r="AD85" s="499"/>
      <c r="AE85" s="499"/>
      <c r="AF85" s="499"/>
      <c r="AG85" s="499"/>
      <c r="AH85" s="499"/>
      <c r="AI85" s="499"/>
      <c r="AJ85" s="499"/>
    </row>
    <row r="86" spans="1:36">
      <c r="A86" s="496"/>
      <c r="B86" s="499"/>
      <c r="C86" s="499"/>
      <c r="D86" s="499"/>
      <c r="E86" s="499"/>
      <c r="F86" s="499"/>
      <c r="G86" s="496"/>
      <c r="H86" s="499"/>
      <c r="I86" s="499"/>
      <c r="J86" s="499"/>
      <c r="K86" s="499"/>
      <c r="L86" s="499"/>
      <c r="M86" s="496"/>
      <c r="N86" s="499"/>
      <c r="O86" s="499"/>
      <c r="P86" s="499"/>
      <c r="Q86" s="499"/>
      <c r="R86" s="499"/>
      <c r="S86" s="496"/>
      <c r="T86" s="499"/>
      <c r="U86" s="499"/>
      <c r="V86" s="499"/>
      <c r="W86" s="499"/>
      <c r="X86" s="499"/>
      <c r="Y86" s="499"/>
      <c r="Z86" s="499"/>
      <c r="AA86" s="499"/>
      <c r="AB86" s="499"/>
      <c r="AC86" s="499"/>
      <c r="AD86" s="499"/>
      <c r="AE86" s="496"/>
      <c r="AF86" s="499"/>
      <c r="AG86" s="499"/>
      <c r="AH86" s="499"/>
      <c r="AI86" s="499"/>
      <c r="AJ86" s="499"/>
    </row>
    <row r="87" spans="1:36">
      <c r="A87" s="499"/>
      <c r="B87" s="499"/>
      <c r="C87" s="499"/>
      <c r="D87" s="499"/>
      <c r="E87" s="499"/>
      <c r="F87" s="499"/>
      <c r="G87" s="499"/>
      <c r="H87" s="499"/>
      <c r="I87" s="499"/>
      <c r="J87" s="499"/>
      <c r="K87" s="499"/>
      <c r="L87" s="499"/>
      <c r="M87" s="499"/>
      <c r="N87" s="499"/>
      <c r="O87" s="499"/>
      <c r="P87" s="499"/>
      <c r="Q87" s="499"/>
      <c r="R87" s="499"/>
      <c r="S87" s="499"/>
      <c r="T87" s="499"/>
      <c r="U87" s="499"/>
      <c r="V87" s="499"/>
      <c r="W87" s="499"/>
      <c r="X87" s="499"/>
      <c r="Y87" s="499"/>
      <c r="Z87" s="499"/>
      <c r="AA87" s="499"/>
      <c r="AB87" s="499"/>
      <c r="AC87" s="499"/>
      <c r="AD87" s="499"/>
      <c r="AE87" s="499"/>
      <c r="AF87" s="499"/>
      <c r="AG87" s="499"/>
      <c r="AH87" s="499"/>
      <c r="AI87" s="499"/>
      <c r="AJ87" s="499"/>
    </row>
    <row r="88" spans="1:36">
      <c r="A88" s="499"/>
      <c r="B88" s="499"/>
      <c r="C88" s="499"/>
      <c r="D88" s="499"/>
      <c r="E88" s="499"/>
      <c r="F88" s="499"/>
      <c r="G88" s="499"/>
      <c r="H88" s="499"/>
      <c r="I88" s="499"/>
      <c r="J88" s="499"/>
      <c r="K88" s="499"/>
      <c r="L88" s="499"/>
      <c r="M88" s="499"/>
      <c r="N88" s="499"/>
      <c r="O88" s="499"/>
      <c r="P88" s="499"/>
      <c r="Q88" s="499"/>
      <c r="R88" s="499"/>
      <c r="S88" s="499"/>
      <c r="T88" s="499"/>
      <c r="U88" s="499"/>
      <c r="V88" s="499"/>
      <c r="W88" s="499"/>
      <c r="X88" s="499"/>
      <c r="Y88" s="499"/>
      <c r="Z88" s="499"/>
      <c r="AA88" s="499"/>
      <c r="AB88" s="499"/>
      <c r="AC88" s="499"/>
      <c r="AD88" s="499"/>
      <c r="AE88" s="499"/>
      <c r="AF88" s="499"/>
      <c r="AG88" s="499"/>
      <c r="AH88" s="499"/>
      <c r="AI88" s="499"/>
      <c r="AJ88" s="499"/>
    </row>
    <row r="89" spans="1:36">
      <c r="A89" s="499"/>
      <c r="B89" s="499"/>
      <c r="C89" s="499"/>
      <c r="D89" s="499"/>
      <c r="E89" s="499"/>
      <c r="F89" s="499"/>
      <c r="G89" s="499"/>
      <c r="H89" s="499"/>
      <c r="I89" s="499"/>
      <c r="J89" s="499"/>
      <c r="K89" s="499"/>
      <c r="L89" s="499"/>
      <c r="M89" s="499"/>
      <c r="N89" s="499"/>
      <c r="O89" s="499"/>
      <c r="P89" s="499"/>
      <c r="Q89" s="499"/>
      <c r="R89" s="499"/>
      <c r="S89" s="499"/>
      <c r="T89" s="499"/>
      <c r="U89" s="499"/>
      <c r="V89" s="499"/>
      <c r="W89" s="499"/>
      <c r="X89" s="499"/>
      <c r="Y89" s="499"/>
      <c r="Z89" s="499"/>
      <c r="AA89" s="499"/>
      <c r="AB89" s="499"/>
      <c r="AC89" s="499"/>
      <c r="AD89" s="499"/>
      <c r="AE89" s="499"/>
      <c r="AF89" s="499"/>
      <c r="AG89" s="499"/>
      <c r="AH89" s="499"/>
      <c r="AI89" s="499"/>
      <c r="AJ89" s="499"/>
    </row>
    <row r="90" spans="1:36">
      <c r="A90" s="499"/>
      <c r="B90" s="499"/>
      <c r="C90" s="499"/>
      <c r="D90" s="499"/>
      <c r="E90" s="499"/>
      <c r="F90" s="499"/>
      <c r="G90" s="499"/>
      <c r="H90" s="499"/>
      <c r="I90" s="499"/>
      <c r="J90" s="499"/>
      <c r="K90" s="499"/>
      <c r="L90" s="499"/>
      <c r="M90" s="499"/>
      <c r="N90" s="499"/>
      <c r="O90" s="499"/>
      <c r="P90" s="499"/>
      <c r="Q90" s="499"/>
      <c r="R90" s="499"/>
      <c r="S90" s="499"/>
      <c r="T90" s="499"/>
      <c r="U90" s="499"/>
      <c r="V90" s="499"/>
      <c r="W90" s="499"/>
      <c r="X90" s="499"/>
      <c r="Y90" s="499"/>
      <c r="Z90" s="499"/>
      <c r="AA90" s="499"/>
      <c r="AB90" s="499"/>
      <c r="AC90" s="499"/>
      <c r="AD90" s="499"/>
      <c r="AE90" s="499"/>
      <c r="AF90" s="499"/>
      <c r="AG90" s="499"/>
      <c r="AH90" s="499"/>
      <c r="AI90" s="499"/>
      <c r="AJ90" s="499"/>
    </row>
    <row r="91" spans="1:36">
      <c r="A91" s="499"/>
      <c r="B91" s="499"/>
      <c r="C91" s="499"/>
      <c r="D91" s="499"/>
      <c r="E91" s="499"/>
      <c r="F91" s="499"/>
      <c r="G91" s="499"/>
      <c r="H91" s="499"/>
      <c r="I91" s="499"/>
      <c r="J91" s="499"/>
      <c r="K91" s="499"/>
      <c r="L91" s="499"/>
      <c r="M91" s="499"/>
      <c r="N91" s="499"/>
      <c r="O91" s="499"/>
      <c r="P91" s="499"/>
      <c r="Q91" s="499"/>
      <c r="R91" s="499"/>
      <c r="S91" s="499"/>
      <c r="T91" s="499"/>
      <c r="U91" s="499"/>
      <c r="V91" s="499"/>
      <c r="W91" s="499"/>
      <c r="X91" s="499"/>
      <c r="Y91" s="499"/>
      <c r="Z91" s="499"/>
      <c r="AA91" s="499"/>
      <c r="AB91" s="499"/>
      <c r="AC91" s="499"/>
      <c r="AD91" s="499"/>
      <c r="AE91" s="499"/>
      <c r="AF91" s="499"/>
      <c r="AG91" s="499"/>
      <c r="AH91" s="499"/>
      <c r="AI91" s="499"/>
      <c r="AJ91" s="499"/>
    </row>
    <row r="92" spans="1:36">
      <c r="A92" s="499"/>
      <c r="B92" s="499"/>
      <c r="C92" s="499"/>
      <c r="D92" s="499"/>
      <c r="E92" s="499"/>
      <c r="F92" s="499"/>
      <c r="G92" s="499"/>
      <c r="H92" s="499"/>
      <c r="I92" s="499"/>
      <c r="J92" s="499"/>
      <c r="K92" s="499"/>
      <c r="L92" s="499"/>
      <c r="M92" s="499"/>
      <c r="N92" s="499"/>
      <c r="O92" s="499"/>
      <c r="P92" s="499"/>
      <c r="Q92" s="499"/>
      <c r="R92" s="499"/>
      <c r="S92" s="499"/>
      <c r="T92" s="499"/>
      <c r="U92" s="499"/>
      <c r="V92" s="499"/>
      <c r="W92" s="499"/>
      <c r="X92" s="499"/>
      <c r="Y92" s="499"/>
      <c r="Z92" s="499"/>
      <c r="AA92" s="499"/>
      <c r="AB92" s="499"/>
      <c r="AC92" s="499"/>
      <c r="AD92" s="499"/>
      <c r="AE92" s="499"/>
      <c r="AF92" s="499"/>
      <c r="AG92" s="499"/>
      <c r="AH92" s="499"/>
      <c r="AI92" s="499"/>
      <c r="AJ92" s="499"/>
    </row>
    <row r="93" spans="1:36">
      <c r="A93" s="499"/>
      <c r="B93" s="499"/>
      <c r="C93" s="499"/>
      <c r="D93" s="499"/>
      <c r="E93" s="499"/>
      <c r="F93" s="499"/>
      <c r="G93" s="499"/>
      <c r="H93" s="499"/>
      <c r="I93" s="499"/>
      <c r="J93" s="499"/>
      <c r="K93" s="499"/>
      <c r="L93" s="499"/>
      <c r="M93" s="499"/>
      <c r="N93" s="499"/>
      <c r="O93" s="499"/>
      <c r="P93" s="499"/>
      <c r="Q93" s="499"/>
      <c r="R93" s="499"/>
      <c r="S93" s="499"/>
      <c r="T93" s="499"/>
      <c r="U93" s="499"/>
      <c r="V93" s="499"/>
      <c r="W93" s="499"/>
      <c r="X93" s="499"/>
      <c r="Y93" s="499"/>
      <c r="Z93" s="499"/>
      <c r="AA93" s="499"/>
      <c r="AB93" s="499"/>
      <c r="AC93" s="499"/>
      <c r="AD93" s="499"/>
      <c r="AE93" s="499"/>
      <c r="AF93" s="499"/>
      <c r="AG93" s="499"/>
      <c r="AH93" s="499"/>
      <c r="AI93" s="499"/>
      <c r="AJ93" s="499"/>
    </row>
    <row r="94" spans="1:36">
      <c r="A94" s="499"/>
      <c r="B94" s="499"/>
      <c r="C94" s="499"/>
      <c r="D94" s="499"/>
      <c r="E94" s="499"/>
      <c r="F94" s="499"/>
      <c r="G94" s="499"/>
      <c r="H94" s="499"/>
      <c r="I94" s="499"/>
      <c r="J94" s="499"/>
      <c r="K94" s="499"/>
      <c r="L94" s="499"/>
      <c r="M94" s="499"/>
      <c r="N94" s="499"/>
      <c r="O94" s="499"/>
      <c r="P94" s="499"/>
      <c r="Q94" s="499"/>
      <c r="R94" s="499"/>
      <c r="S94" s="499"/>
      <c r="T94" s="499"/>
      <c r="U94" s="499"/>
      <c r="V94" s="499"/>
      <c r="W94" s="499"/>
      <c r="X94" s="499"/>
      <c r="Y94" s="499"/>
      <c r="Z94" s="499"/>
      <c r="AA94" s="499"/>
      <c r="AB94" s="499"/>
      <c r="AC94" s="499"/>
      <c r="AD94" s="499"/>
      <c r="AE94" s="499"/>
      <c r="AF94" s="499"/>
      <c r="AG94" s="499"/>
      <c r="AH94" s="499"/>
      <c r="AI94" s="499"/>
      <c r="AJ94" s="499"/>
    </row>
    <row r="95" spans="1:36">
      <c r="A95" s="499"/>
      <c r="B95" s="499"/>
      <c r="C95" s="499"/>
      <c r="D95" s="499"/>
      <c r="E95" s="499"/>
      <c r="F95" s="499"/>
      <c r="G95" s="499"/>
      <c r="H95" s="499"/>
      <c r="I95" s="499"/>
      <c r="J95" s="499"/>
      <c r="K95" s="499"/>
      <c r="L95" s="499"/>
      <c r="M95" s="499"/>
      <c r="N95" s="499"/>
      <c r="O95" s="499"/>
      <c r="P95" s="499"/>
      <c r="Q95" s="499"/>
      <c r="R95" s="499"/>
      <c r="S95" s="499"/>
      <c r="T95" s="499"/>
      <c r="U95" s="499"/>
      <c r="V95" s="499"/>
      <c r="W95" s="499"/>
      <c r="X95" s="499"/>
      <c r="Y95" s="499"/>
      <c r="Z95" s="499"/>
      <c r="AA95" s="499"/>
      <c r="AB95" s="499"/>
      <c r="AC95" s="499"/>
      <c r="AD95" s="499"/>
      <c r="AE95" s="499"/>
      <c r="AF95" s="499"/>
      <c r="AG95" s="499"/>
      <c r="AH95" s="499"/>
      <c r="AI95" s="499"/>
      <c r="AJ95" s="499"/>
    </row>
    <row r="96" spans="1:36">
      <c r="A96" s="499"/>
      <c r="B96" s="499"/>
      <c r="C96" s="499"/>
      <c r="D96" s="499"/>
      <c r="E96" s="499"/>
      <c r="F96" s="499"/>
      <c r="G96" s="499"/>
      <c r="H96" s="499"/>
      <c r="I96" s="499"/>
      <c r="J96" s="499"/>
      <c r="K96" s="499"/>
      <c r="L96" s="499"/>
      <c r="M96" s="499"/>
      <c r="N96" s="499"/>
      <c r="O96" s="499"/>
      <c r="P96" s="499"/>
      <c r="Q96" s="499"/>
      <c r="R96" s="499"/>
      <c r="S96" s="499"/>
      <c r="T96" s="499"/>
      <c r="U96" s="499"/>
      <c r="V96" s="499"/>
      <c r="W96" s="499"/>
      <c r="X96" s="499"/>
      <c r="Y96" s="499"/>
      <c r="Z96" s="499"/>
      <c r="AA96" s="499"/>
      <c r="AB96" s="499"/>
      <c r="AC96" s="499"/>
      <c r="AD96" s="499"/>
      <c r="AE96" s="499"/>
      <c r="AF96" s="499"/>
      <c r="AG96" s="499"/>
      <c r="AH96" s="499"/>
      <c r="AI96" s="499"/>
      <c r="AJ96" s="499"/>
    </row>
    <row r="97" spans="1:36">
      <c r="A97" s="499"/>
      <c r="B97" s="499"/>
      <c r="C97" s="499"/>
      <c r="D97" s="499"/>
      <c r="E97" s="499"/>
      <c r="F97" s="499"/>
      <c r="G97" s="499"/>
      <c r="H97" s="499"/>
      <c r="I97" s="499"/>
      <c r="J97" s="499"/>
      <c r="K97" s="499"/>
      <c r="L97" s="499"/>
      <c r="M97" s="499"/>
      <c r="N97" s="499"/>
      <c r="O97" s="499"/>
      <c r="P97" s="499"/>
      <c r="Q97" s="499"/>
      <c r="R97" s="499"/>
      <c r="S97" s="499"/>
      <c r="T97" s="499"/>
      <c r="U97" s="499"/>
      <c r="V97" s="499"/>
      <c r="W97" s="499"/>
      <c r="X97" s="499"/>
      <c r="Y97" s="499"/>
      <c r="Z97" s="499"/>
      <c r="AA97" s="499"/>
      <c r="AB97" s="499"/>
      <c r="AC97" s="499"/>
      <c r="AD97" s="499"/>
      <c r="AE97" s="499"/>
      <c r="AF97" s="499"/>
      <c r="AG97" s="499"/>
      <c r="AH97" s="499"/>
      <c r="AI97" s="499"/>
      <c r="AJ97" s="499"/>
    </row>
    <row r="98" spans="1:36">
      <c r="A98" s="499"/>
      <c r="B98" s="499"/>
      <c r="C98" s="499"/>
      <c r="D98" s="499"/>
      <c r="E98" s="499"/>
      <c r="F98" s="499"/>
      <c r="G98" s="499"/>
      <c r="H98" s="499"/>
      <c r="I98" s="499"/>
      <c r="J98" s="499"/>
      <c r="K98" s="499"/>
      <c r="L98" s="499"/>
      <c r="M98" s="499"/>
      <c r="N98" s="499"/>
      <c r="O98" s="499"/>
      <c r="P98" s="499"/>
      <c r="Q98" s="499"/>
      <c r="R98" s="499"/>
      <c r="S98" s="499"/>
      <c r="T98" s="499"/>
      <c r="U98" s="499"/>
      <c r="V98" s="499"/>
      <c r="W98" s="499"/>
      <c r="X98" s="499"/>
      <c r="Y98" s="499"/>
      <c r="Z98" s="499"/>
      <c r="AA98" s="499"/>
      <c r="AB98" s="499"/>
      <c r="AC98" s="499"/>
      <c r="AD98" s="499"/>
      <c r="AE98" s="499"/>
      <c r="AF98" s="499"/>
      <c r="AG98" s="499"/>
      <c r="AH98" s="499"/>
      <c r="AI98" s="499"/>
      <c r="AJ98" s="499"/>
    </row>
    <row r="99" spans="1:36">
      <c r="A99" s="499"/>
      <c r="B99" s="499"/>
      <c r="C99" s="499"/>
      <c r="D99" s="499"/>
      <c r="E99" s="499"/>
      <c r="F99" s="499"/>
      <c r="G99" s="499"/>
      <c r="H99" s="499"/>
      <c r="I99" s="499"/>
      <c r="J99" s="499"/>
      <c r="K99" s="499"/>
      <c r="L99" s="499"/>
      <c r="M99" s="499"/>
      <c r="N99" s="499"/>
      <c r="O99" s="499"/>
      <c r="P99" s="499"/>
      <c r="Q99" s="499"/>
      <c r="R99" s="499"/>
      <c r="S99" s="499"/>
      <c r="T99" s="499"/>
      <c r="U99" s="499"/>
      <c r="V99" s="499"/>
      <c r="W99" s="499"/>
      <c r="X99" s="499"/>
      <c r="Y99" s="499"/>
      <c r="Z99" s="499"/>
      <c r="AA99" s="499"/>
      <c r="AB99" s="499"/>
      <c r="AC99" s="499"/>
      <c r="AD99" s="499"/>
      <c r="AE99" s="499"/>
      <c r="AF99" s="499"/>
      <c r="AG99" s="499"/>
      <c r="AH99" s="499"/>
      <c r="AI99" s="499"/>
      <c r="AJ99" s="499"/>
    </row>
    <row r="100" spans="1:36">
      <c r="A100" s="499"/>
      <c r="B100" s="499"/>
      <c r="C100" s="499"/>
      <c r="D100" s="499"/>
      <c r="E100" s="499"/>
      <c r="F100" s="499"/>
      <c r="G100" s="499"/>
      <c r="H100" s="499"/>
      <c r="I100" s="499"/>
      <c r="J100" s="499"/>
      <c r="K100" s="499"/>
      <c r="L100" s="499"/>
      <c r="M100" s="499"/>
      <c r="N100" s="499"/>
      <c r="O100" s="499"/>
      <c r="P100" s="499"/>
      <c r="Q100" s="499"/>
      <c r="R100" s="499"/>
      <c r="S100" s="499"/>
      <c r="T100" s="499"/>
      <c r="U100" s="499"/>
      <c r="V100" s="499"/>
      <c r="W100" s="499"/>
      <c r="X100" s="499"/>
      <c r="Y100" s="499"/>
      <c r="Z100" s="499"/>
      <c r="AA100" s="499"/>
      <c r="AB100" s="499"/>
      <c r="AC100" s="499"/>
      <c r="AD100" s="499"/>
      <c r="AE100" s="499"/>
      <c r="AF100" s="499"/>
      <c r="AG100" s="499"/>
      <c r="AH100" s="499"/>
      <c r="AI100" s="499"/>
      <c r="AJ100" s="499"/>
    </row>
  </sheetData>
  <sortState ref="T31:X44">
    <sortCondition ref="T31"/>
  </sortState>
  <mergeCells count="81">
    <mergeCell ref="A55:A64"/>
    <mergeCell ref="A36:A54"/>
    <mergeCell ref="A12:A35"/>
    <mergeCell ref="G54:G63"/>
    <mergeCell ref="G35:G53"/>
    <mergeCell ref="G12:G34"/>
    <mergeCell ref="AE12:AE29"/>
    <mergeCell ref="AE48:AE57"/>
    <mergeCell ref="AE30:AE47"/>
    <mergeCell ref="M12:M30"/>
    <mergeCell ref="M31:M51"/>
    <mergeCell ref="M52:M61"/>
    <mergeCell ref="S56:S68"/>
    <mergeCell ref="S35:S55"/>
    <mergeCell ref="S12:S34"/>
    <mergeCell ref="Y58:Y67"/>
    <mergeCell ref="Y33:Y57"/>
    <mergeCell ref="Y12:Y32"/>
    <mergeCell ref="S1:AJ1"/>
    <mergeCell ref="AE5:AF5"/>
    <mergeCell ref="AG5:AJ5"/>
    <mergeCell ref="G5:H5"/>
    <mergeCell ref="G1:R1"/>
    <mergeCell ref="S2:X2"/>
    <mergeCell ref="S3:X3"/>
    <mergeCell ref="M2:R2"/>
    <mergeCell ref="M3:R3"/>
    <mergeCell ref="Y2:AD2"/>
    <mergeCell ref="Y3:AD3"/>
    <mergeCell ref="Y4:AD4"/>
    <mergeCell ref="G3:L3"/>
    <mergeCell ref="A11:B11"/>
    <mergeCell ref="A10:B10"/>
    <mergeCell ref="AE10:AF10"/>
    <mergeCell ref="AE11:AF11"/>
    <mergeCell ref="AE2:AJ2"/>
    <mergeCell ref="AE3:AJ3"/>
    <mergeCell ref="AE6:AJ6"/>
    <mergeCell ref="AE4:AJ4"/>
    <mergeCell ref="Y6:AD6"/>
    <mergeCell ref="Y5:Z5"/>
    <mergeCell ref="AA5:AD5"/>
    <mergeCell ref="M4:R4"/>
    <mergeCell ref="S4:X4"/>
    <mergeCell ref="G2:L2"/>
    <mergeCell ref="A9:B9"/>
    <mergeCell ref="AE9:AF9"/>
    <mergeCell ref="A1:F1"/>
    <mergeCell ref="A2:F2"/>
    <mergeCell ref="A3:F3"/>
    <mergeCell ref="A4:F4"/>
    <mergeCell ref="C5:F5"/>
    <mergeCell ref="A5:B5"/>
    <mergeCell ref="Y11:Z11"/>
    <mergeCell ref="Y10:Z10"/>
    <mergeCell ref="Y9:Z9"/>
    <mergeCell ref="A6:F6"/>
    <mergeCell ref="G4:L4"/>
    <mergeCell ref="S5:T5"/>
    <mergeCell ref="S8:T8"/>
    <mergeCell ref="S6:X6"/>
    <mergeCell ref="M6:R6"/>
    <mergeCell ref="M5:N5"/>
    <mergeCell ref="O5:R5"/>
    <mergeCell ref="U5:X5"/>
    <mergeCell ref="I5:L5"/>
    <mergeCell ref="A8:B8"/>
    <mergeCell ref="G6:L6"/>
    <mergeCell ref="M8:N8"/>
    <mergeCell ref="G9:H9"/>
    <mergeCell ref="M9:N9"/>
    <mergeCell ref="S9:T9"/>
    <mergeCell ref="AE8:AF8"/>
    <mergeCell ref="Y8:Z8"/>
    <mergeCell ref="G8:H8"/>
    <mergeCell ref="S10:T10"/>
    <mergeCell ref="G10:H10"/>
    <mergeCell ref="M10:N10"/>
    <mergeCell ref="G11:H11"/>
    <mergeCell ref="S11:T11"/>
    <mergeCell ref="M11:N11"/>
  </mergeCells>
  <phoneticPr fontId="0" type="noConversion"/>
  <printOptions horizontalCentered="1"/>
  <pageMargins left="0.75" right="0.75" top="1" bottom="0.25" header="0.5" footer="0.5"/>
  <pageSetup scale="46" fitToWidth="3" orientation="portrait" horizontalDpi="300" verticalDpi="300" r:id="rId1"/>
  <headerFooter alignWithMargins="0">
    <oddHeader xml:space="preserve">&amp;C&amp;"Arial,Bold"&amp;14Brassworld Rosters&amp;12
</oddHeader>
  </headerFooter>
  <colBreaks count="2" manualBreakCount="2">
    <brk id="6" max="1048575" man="1"/>
    <brk id="18"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J96"/>
  <sheetViews>
    <sheetView tabSelected="1" zoomScale="75" zoomScaleNormal="75" zoomScaleSheetLayoutView="50" workbookViewId="0">
      <pane ySplit="4" topLeftCell="A5" activePane="bottomLeft" state="frozen"/>
      <selection pane="bottomLeft" activeCell="C17" sqref="C17"/>
    </sheetView>
  </sheetViews>
  <sheetFormatPr defaultRowHeight="12.75"/>
  <cols>
    <col min="1" max="1" width="4.5703125" style="19" customWidth="1"/>
    <col min="2" max="2" width="28.7109375" customWidth="1"/>
    <col min="3" max="6" width="15.140625" customWidth="1"/>
    <col min="7" max="7" width="4.5703125" style="19" bestFit="1" customWidth="1"/>
    <col min="8" max="8" width="28.7109375" customWidth="1"/>
    <col min="9" max="12" width="15.140625" customWidth="1"/>
    <col min="13" max="13" width="4.5703125" style="19" bestFit="1" customWidth="1"/>
    <col min="14" max="14" width="28.7109375" customWidth="1"/>
    <col min="15" max="18" width="15.140625" customWidth="1"/>
    <col min="19" max="19" width="4.5703125" style="19" bestFit="1" customWidth="1"/>
    <col min="20" max="20" width="28.7109375" customWidth="1"/>
    <col min="21" max="24" width="15.140625" customWidth="1"/>
    <col min="25" max="25" width="4.5703125" style="19" bestFit="1" customWidth="1"/>
    <col min="26" max="26" width="28.7109375" customWidth="1"/>
    <col min="27" max="30" width="15.140625" customWidth="1"/>
    <col min="31" max="31" width="4.5703125" style="19" bestFit="1" customWidth="1"/>
    <col min="32" max="32" width="28.7109375" customWidth="1"/>
    <col min="33" max="36" width="15.140625" customWidth="1"/>
  </cols>
  <sheetData>
    <row r="1" spans="1:36" ht="18">
      <c r="A1" s="526" t="s">
        <v>369</v>
      </c>
      <c r="B1" s="526"/>
      <c r="C1" s="526"/>
      <c r="D1" s="526"/>
      <c r="E1" s="526"/>
      <c r="F1" s="526"/>
      <c r="G1" s="526"/>
      <c r="H1" s="526"/>
      <c r="I1" s="526"/>
      <c r="J1" s="526"/>
      <c r="K1" s="526"/>
      <c r="L1" s="526"/>
      <c r="M1" s="526" t="s">
        <v>369</v>
      </c>
      <c r="N1" s="526"/>
      <c r="O1" s="526"/>
      <c r="P1" s="526"/>
      <c r="Q1" s="526"/>
      <c r="R1" s="526"/>
      <c r="S1" s="526"/>
      <c r="T1" s="526"/>
      <c r="U1" s="526"/>
      <c r="V1" s="526"/>
      <c r="W1" s="526"/>
      <c r="X1" s="526"/>
      <c r="Y1" s="526" t="s">
        <v>369</v>
      </c>
      <c r="Z1" s="526"/>
      <c r="AA1" s="526"/>
      <c r="AB1" s="526"/>
      <c r="AC1" s="526"/>
      <c r="AD1" s="526"/>
      <c r="AE1" s="526"/>
      <c r="AF1" s="526"/>
      <c r="AG1" s="526"/>
      <c r="AH1" s="526"/>
      <c r="AI1" s="526"/>
      <c r="AJ1" s="526"/>
    </row>
    <row r="2" spans="1:36" ht="18">
      <c r="A2" s="527" t="s">
        <v>199</v>
      </c>
      <c r="B2" s="527"/>
      <c r="C2" s="527"/>
      <c r="D2" s="527"/>
      <c r="E2" s="527"/>
      <c r="F2" s="527"/>
      <c r="G2" s="527" t="s">
        <v>567</v>
      </c>
      <c r="H2" s="527"/>
      <c r="I2" s="527"/>
      <c r="J2" s="527"/>
      <c r="K2" s="527"/>
      <c r="L2" s="527"/>
      <c r="M2" s="527" t="s">
        <v>378</v>
      </c>
      <c r="N2" s="527"/>
      <c r="O2" s="527"/>
      <c r="P2" s="527"/>
      <c r="Q2" s="527"/>
      <c r="R2" s="527"/>
      <c r="S2" s="527" t="s">
        <v>339</v>
      </c>
      <c r="T2" s="527"/>
      <c r="U2" s="527"/>
      <c r="V2" s="527"/>
      <c r="W2" s="527"/>
      <c r="X2" s="527"/>
      <c r="Y2" s="527" t="s">
        <v>1832</v>
      </c>
      <c r="Z2" s="527"/>
      <c r="AA2" s="527"/>
      <c r="AB2" s="527"/>
      <c r="AC2" s="527"/>
      <c r="AD2" s="527"/>
      <c r="AE2" s="527" t="s">
        <v>402</v>
      </c>
      <c r="AF2" s="527"/>
      <c r="AG2" s="527"/>
      <c r="AH2" s="527"/>
      <c r="AI2" s="527"/>
      <c r="AJ2" s="527"/>
    </row>
    <row r="3" spans="1:36" ht="18">
      <c r="A3" s="527" t="s">
        <v>200</v>
      </c>
      <c r="B3" s="527"/>
      <c r="C3" s="527"/>
      <c r="D3" s="527"/>
      <c r="E3" s="527"/>
      <c r="F3" s="527"/>
      <c r="G3" s="527" t="s">
        <v>507</v>
      </c>
      <c r="H3" s="527"/>
      <c r="I3" s="527"/>
      <c r="J3" s="527"/>
      <c r="K3" s="527"/>
      <c r="L3" s="527"/>
      <c r="M3" s="527" t="s">
        <v>379</v>
      </c>
      <c r="N3" s="527"/>
      <c r="O3" s="527"/>
      <c r="P3" s="527"/>
      <c r="Q3" s="527"/>
      <c r="R3" s="527"/>
      <c r="S3" s="527" t="s">
        <v>340</v>
      </c>
      <c r="T3" s="527"/>
      <c r="U3" s="527"/>
      <c r="V3" s="527"/>
      <c r="W3" s="527"/>
      <c r="X3" s="527"/>
      <c r="Y3" s="527" t="s">
        <v>2483</v>
      </c>
      <c r="Z3" s="527"/>
      <c r="AA3" s="527"/>
      <c r="AB3" s="527"/>
      <c r="AC3" s="527"/>
      <c r="AD3" s="527"/>
      <c r="AE3" s="527" t="s">
        <v>508</v>
      </c>
      <c r="AF3" s="527"/>
      <c r="AG3" s="527"/>
      <c r="AH3" s="527"/>
      <c r="AI3" s="527"/>
      <c r="AJ3" s="527"/>
    </row>
    <row r="4" spans="1:36" ht="15">
      <c r="A4" s="523" t="s">
        <v>566</v>
      </c>
      <c r="B4" s="523"/>
      <c r="C4" s="523"/>
      <c r="D4" s="523"/>
      <c r="E4" s="523"/>
      <c r="F4" s="523"/>
      <c r="G4" s="523" t="s">
        <v>25</v>
      </c>
      <c r="H4" s="523"/>
      <c r="I4" s="523"/>
      <c r="J4" s="523"/>
      <c r="K4" s="523"/>
      <c r="L4" s="523"/>
      <c r="M4" s="523" t="s">
        <v>218</v>
      </c>
      <c r="N4" s="523"/>
      <c r="O4" s="523"/>
      <c r="P4" s="523"/>
      <c r="Q4" s="523"/>
      <c r="R4" s="523"/>
      <c r="S4" s="523" t="s">
        <v>453</v>
      </c>
      <c r="T4" s="523"/>
      <c r="U4" s="523"/>
      <c r="V4" s="523"/>
      <c r="W4" s="523"/>
      <c r="X4" s="523"/>
      <c r="Y4" s="544" t="s">
        <v>1831</v>
      </c>
      <c r="Z4" s="544"/>
      <c r="AA4" s="544"/>
      <c r="AB4" s="544"/>
      <c r="AC4" s="544"/>
      <c r="AD4" s="544"/>
      <c r="AE4" s="523" t="s">
        <v>20</v>
      </c>
      <c r="AF4" s="523"/>
      <c r="AG4" s="523"/>
      <c r="AH4" s="523"/>
      <c r="AI4" s="523"/>
      <c r="AJ4" s="523"/>
    </row>
    <row r="5" spans="1:36" ht="15">
      <c r="A5" s="524" t="s">
        <v>578</v>
      </c>
      <c r="B5" s="543"/>
      <c r="C5" s="525">
        <f>VLOOKUP(A2,'Bank Detail'!$A$4:$B$27,2)</f>
        <v>60283454</v>
      </c>
      <c r="D5" s="525"/>
      <c r="E5" s="525"/>
      <c r="F5" s="525"/>
      <c r="G5" s="524" t="s">
        <v>578</v>
      </c>
      <c r="H5" s="524"/>
      <c r="I5" s="525">
        <f>VLOOKUP(G2,'Bank Detail'!$A$4:$B$27,2)</f>
        <v>65467721</v>
      </c>
      <c r="J5" s="525"/>
      <c r="K5" s="525"/>
      <c r="L5" s="525"/>
      <c r="M5" s="524" t="s">
        <v>578</v>
      </c>
      <c r="N5" s="524"/>
      <c r="O5" s="525">
        <f>VLOOKUP(M2,'Bank Detail'!$A$4:$B$27,2)</f>
        <v>8377998</v>
      </c>
      <c r="P5" s="525"/>
      <c r="Q5" s="525"/>
      <c r="R5" s="525"/>
      <c r="S5" s="524" t="s">
        <v>578</v>
      </c>
      <c r="T5" s="543"/>
      <c r="U5" s="525">
        <f>VLOOKUP(S2,'Bank Detail'!$A$4:$B$27,2)</f>
        <v>20314480</v>
      </c>
      <c r="V5" s="525"/>
      <c r="W5" s="525"/>
      <c r="X5" s="525"/>
      <c r="Y5" s="524" t="s">
        <v>578</v>
      </c>
      <c r="Z5" s="524"/>
      <c r="AA5" s="525">
        <f>VLOOKUP(Y2,'Bank Detail'!$A$4:$B$27,2)</f>
        <v>3720862</v>
      </c>
      <c r="AB5" s="525"/>
      <c r="AC5" s="525"/>
      <c r="AD5" s="525"/>
      <c r="AE5" s="524" t="s">
        <v>578</v>
      </c>
      <c r="AF5" s="524"/>
      <c r="AG5" s="525">
        <f>VLOOKUP(AE2,'Bank Detail'!$A$4:$B$27,2)</f>
        <v>111296711.95</v>
      </c>
      <c r="AH5" s="525"/>
      <c r="AI5" s="525"/>
      <c r="AJ5" s="525"/>
    </row>
    <row r="6" spans="1:36">
      <c r="A6" s="520"/>
      <c r="B6" s="520"/>
      <c r="C6" s="520"/>
      <c r="D6" s="520"/>
      <c r="E6" s="520"/>
      <c r="F6" s="520"/>
      <c r="G6" s="520"/>
      <c r="H6" s="520"/>
      <c r="I6" s="520"/>
      <c r="J6" s="520"/>
      <c r="K6" s="520"/>
      <c r="L6" s="520"/>
      <c r="M6" s="520"/>
      <c r="N6" s="520"/>
      <c r="O6" s="520"/>
      <c r="P6" s="520"/>
      <c r="Q6" s="520"/>
      <c r="R6" s="520"/>
      <c r="S6" s="520"/>
      <c r="T6" s="520"/>
      <c r="U6" s="520"/>
      <c r="V6" s="520"/>
      <c r="W6" s="520"/>
      <c r="X6" s="520"/>
      <c r="Y6" s="520"/>
      <c r="Z6" s="520"/>
      <c r="AA6" s="520"/>
      <c r="AB6" s="520"/>
      <c r="AC6" s="520"/>
      <c r="AD6" s="520"/>
      <c r="AE6" s="520"/>
      <c r="AF6" s="520"/>
      <c r="AG6" s="520"/>
      <c r="AH6" s="520"/>
      <c r="AI6" s="520"/>
      <c r="AJ6" s="520"/>
    </row>
    <row r="7" spans="1:36">
      <c r="A7" s="135"/>
      <c r="B7" s="136"/>
      <c r="C7" s="411">
        <v>2019</v>
      </c>
      <c r="D7" s="411">
        <v>2020</v>
      </c>
      <c r="E7" s="411">
        <v>2021</v>
      </c>
      <c r="F7" s="411">
        <v>2022</v>
      </c>
      <c r="G7" s="135"/>
      <c r="H7" s="136"/>
      <c r="I7" s="411">
        <v>2019</v>
      </c>
      <c r="J7" s="411">
        <v>2020</v>
      </c>
      <c r="K7" s="411">
        <v>2021</v>
      </c>
      <c r="L7" s="411">
        <v>2022</v>
      </c>
      <c r="M7" s="135"/>
      <c r="N7" s="136"/>
      <c r="O7" s="411">
        <v>2019</v>
      </c>
      <c r="P7" s="411">
        <v>2020</v>
      </c>
      <c r="Q7" s="411">
        <v>2021</v>
      </c>
      <c r="R7" s="411">
        <v>2022</v>
      </c>
      <c r="S7" s="135"/>
      <c r="T7" s="136"/>
      <c r="U7" s="411">
        <v>2019</v>
      </c>
      <c r="V7" s="411">
        <v>2020</v>
      </c>
      <c r="W7" s="411">
        <v>2021</v>
      </c>
      <c r="X7" s="411">
        <v>2022</v>
      </c>
      <c r="Y7" s="135"/>
      <c r="Z7" s="136"/>
      <c r="AA7" s="411">
        <v>2019</v>
      </c>
      <c r="AB7" s="411">
        <v>2020</v>
      </c>
      <c r="AC7" s="411">
        <v>2021</v>
      </c>
      <c r="AD7" s="411">
        <v>2022</v>
      </c>
      <c r="AE7" s="135"/>
      <c r="AF7" s="136"/>
      <c r="AG7" s="411">
        <v>2019</v>
      </c>
      <c r="AH7" s="411">
        <v>2020</v>
      </c>
      <c r="AI7" s="411">
        <v>2021</v>
      </c>
      <c r="AJ7" s="411">
        <v>2022</v>
      </c>
    </row>
    <row r="8" spans="1:36">
      <c r="A8" s="519" t="s">
        <v>522</v>
      </c>
      <c r="B8" s="519"/>
      <c r="C8" s="9">
        <f>SUM(C12:C66)</f>
        <v>55017000</v>
      </c>
      <c r="D8" s="9">
        <f>SUM(D12:D66)</f>
        <v>35760000</v>
      </c>
      <c r="E8" s="9">
        <f>SUM(E12:E66)</f>
        <v>23875000</v>
      </c>
      <c r="F8" s="9">
        <f>SUM(F12:F66)</f>
        <v>11200000</v>
      </c>
      <c r="G8" s="519" t="s">
        <v>522</v>
      </c>
      <c r="H8" s="519"/>
      <c r="I8" s="9">
        <f>SUM(I12:I72)</f>
        <v>29177000</v>
      </c>
      <c r="J8" s="9">
        <f>SUM(J12:J72)</f>
        <v>19840000</v>
      </c>
      <c r="K8" s="9">
        <f>SUM(K12:K72)</f>
        <v>9200000</v>
      </c>
      <c r="L8" s="9">
        <f>SUM(L12:L72)</f>
        <v>3200000</v>
      </c>
      <c r="M8" s="519" t="s">
        <v>522</v>
      </c>
      <c r="N8" s="519"/>
      <c r="O8" s="9">
        <f>SUM(O12:O66)</f>
        <v>47896000</v>
      </c>
      <c r="P8" s="9">
        <f>SUM(P12:P66)</f>
        <v>32860000</v>
      </c>
      <c r="Q8" s="9">
        <f>SUM(Q12:Q66)</f>
        <v>22268000</v>
      </c>
      <c r="R8" s="9">
        <f>SUM(R12:R66)</f>
        <v>5350000</v>
      </c>
      <c r="S8" s="519" t="s">
        <v>522</v>
      </c>
      <c r="T8" s="519"/>
      <c r="U8" s="9">
        <f>SUM(U12:U60)</f>
        <v>46573000</v>
      </c>
      <c r="V8" s="9">
        <f>SUM(V12:V60)</f>
        <v>28945000</v>
      </c>
      <c r="W8" s="9">
        <f>SUM(W12:W60)</f>
        <v>24195000</v>
      </c>
      <c r="X8" s="9">
        <f>SUM(X12:X60)</f>
        <v>7595000</v>
      </c>
      <c r="Y8" s="519" t="s">
        <v>522</v>
      </c>
      <c r="Z8" s="519"/>
      <c r="AA8" s="9">
        <f>SUM(AA12:AA79)</f>
        <v>58398000</v>
      </c>
      <c r="AB8" s="9">
        <f>SUM(AB12:AB79)</f>
        <v>38304000</v>
      </c>
      <c r="AC8" s="9">
        <f>SUM(AC12:AC79)</f>
        <v>31654000</v>
      </c>
      <c r="AD8" s="9">
        <f>SUM(AD12:AD79)</f>
        <v>2054000</v>
      </c>
      <c r="AE8" s="519" t="s">
        <v>522</v>
      </c>
      <c r="AF8" s="519"/>
      <c r="AG8" s="9">
        <f>SUM(AG12:AG74)</f>
        <v>31451266</v>
      </c>
      <c r="AH8" s="9">
        <f>SUM(AH12:AH74)</f>
        <v>15235000</v>
      </c>
      <c r="AI8" s="9">
        <f>SUM(AI12:AI74)</f>
        <v>10575000</v>
      </c>
      <c r="AJ8" s="9">
        <f>SUM(AJ12:AJ74)</f>
        <v>2800000</v>
      </c>
    </row>
    <row r="9" spans="1:36">
      <c r="A9" s="520"/>
      <c r="B9" s="520"/>
      <c r="C9" s="58"/>
      <c r="D9" s="58"/>
      <c r="E9" s="58"/>
      <c r="F9" s="58"/>
      <c r="G9" s="520"/>
      <c r="H9" s="520"/>
      <c r="I9" s="58"/>
      <c r="J9" s="58"/>
      <c r="K9" s="58"/>
      <c r="L9" s="58"/>
      <c r="M9" s="520"/>
      <c r="N9" s="520"/>
      <c r="O9" s="58"/>
      <c r="P9" s="58"/>
      <c r="Q9" s="58"/>
      <c r="R9" s="58"/>
      <c r="S9" s="520"/>
      <c r="T9" s="520"/>
      <c r="U9" s="58"/>
      <c r="V9" s="58"/>
      <c r="W9" s="58"/>
      <c r="X9" s="58"/>
      <c r="Y9" s="520"/>
      <c r="Z9" s="520"/>
      <c r="AA9" s="58"/>
      <c r="AB9" s="58"/>
      <c r="AC9" s="58"/>
      <c r="AD9" s="58"/>
      <c r="AE9" s="520"/>
      <c r="AF9" s="520"/>
      <c r="AG9" s="58"/>
      <c r="AH9" s="58"/>
      <c r="AI9" s="58"/>
      <c r="AJ9" s="58"/>
    </row>
    <row r="10" spans="1:36">
      <c r="A10" s="519" t="s">
        <v>62</v>
      </c>
      <c r="B10" s="519"/>
      <c r="C10" s="2">
        <f>COUNT(C12:C69)</f>
        <v>42</v>
      </c>
      <c r="D10" s="59"/>
      <c r="E10" s="59"/>
      <c r="F10" s="59"/>
      <c r="G10" s="519" t="s">
        <v>62</v>
      </c>
      <c r="H10" s="519"/>
      <c r="I10" s="2">
        <f>COUNT(I12:I69)</f>
        <v>39</v>
      </c>
      <c r="J10" s="59"/>
      <c r="K10" s="59"/>
      <c r="L10" s="59"/>
      <c r="M10" s="519" t="s">
        <v>62</v>
      </c>
      <c r="N10" s="519"/>
      <c r="O10" s="2">
        <f>COUNT(O12:O69)</f>
        <v>40</v>
      </c>
      <c r="P10" s="59"/>
      <c r="Q10" s="59"/>
      <c r="R10" s="59"/>
      <c r="S10" s="519" t="s">
        <v>62</v>
      </c>
      <c r="T10" s="519"/>
      <c r="U10" s="2">
        <f>COUNT(U12:U69)</f>
        <v>39</v>
      </c>
      <c r="V10" s="59"/>
      <c r="W10" s="59"/>
      <c r="X10" s="59"/>
      <c r="Y10" s="519" t="s">
        <v>62</v>
      </c>
      <c r="Z10" s="519"/>
      <c r="AA10" s="2">
        <f>COUNT(AA12:AA69)</f>
        <v>44</v>
      </c>
      <c r="AB10" s="59"/>
      <c r="AC10" s="59"/>
      <c r="AD10" s="59"/>
      <c r="AE10" s="519" t="s">
        <v>62</v>
      </c>
      <c r="AF10" s="519"/>
      <c r="AG10" s="2">
        <f>COUNT(AG12:AG69)</f>
        <v>39</v>
      </c>
      <c r="AH10" s="59"/>
      <c r="AI10" s="59"/>
      <c r="AJ10" s="59"/>
    </row>
    <row r="11" spans="1:36">
      <c r="A11" s="520"/>
      <c r="B11" s="520"/>
      <c r="C11" s="13"/>
      <c r="D11" s="59"/>
      <c r="E11" s="59"/>
      <c r="F11" s="59"/>
      <c r="G11" s="520"/>
      <c r="H11" s="520"/>
      <c r="I11" s="13"/>
      <c r="J11" s="59"/>
      <c r="K11" s="59"/>
      <c r="L11" s="59"/>
      <c r="M11" s="520"/>
      <c r="N11" s="520"/>
      <c r="O11" s="13"/>
      <c r="P11" s="59"/>
      <c r="Q11" s="59"/>
      <c r="R11" s="59"/>
      <c r="S11" s="520"/>
      <c r="T11" s="520"/>
      <c r="U11" s="13"/>
      <c r="V11" s="59"/>
      <c r="W11" s="59"/>
      <c r="X11" s="59"/>
      <c r="Y11" s="520"/>
      <c r="Z11" s="520"/>
      <c r="AA11" s="13"/>
      <c r="AB11" s="59"/>
      <c r="AC11" s="59"/>
      <c r="AD11" s="59"/>
      <c r="AE11" s="520"/>
      <c r="AF11" s="520"/>
      <c r="AG11" s="13"/>
      <c r="AH11" s="59"/>
      <c r="AI11" s="59"/>
      <c r="AJ11" s="59"/>
    </row>
    <row r="12" spans="1:36" ht="12.75" customHeight="1">
      <c r="A12" s="536" t="s">
        <v>560</v>
      </c>
      <c r="B12" s="168" t="s">
        <v>2650</v>
      </c>
      <c r="C12" s="129">
        <v>840000</v>
      </c>
      <c r="D12" s="129" t="s">
        <v>547</v>
      </c>
      <c r="E12" s="129" t="s">
        <v>547</v>
      </c>
      <c r="F12" s="217" t="s">
        <v>547</v>
      </c>
      <c r="G12" s="536" t="s">
        <v>560</v>
      </c>
      <c r="H12" s="168" t="s">
        <v>3498</v>
      </c>
      <c r="I12" s="129">
        <v>1800000</v>
      </c>
      <c r="J12" s="217">
        <v>1800000</v>
      </c>
      <c r="K12" s="217" t="s">
        <v>547</v>
      </c>
      <c r="L12" s="217" t="s">
        <v>547</v>
      </c>
      <c r="M12" s="536" t="s">
        <v>560</v>
      </c>
      <c r="N12" s="168" t="s">
        <v>2696</v>
      </c>
      <c r="O12" s="129">
        <v>200000</v>
      </c>
      <c r="P12" s="129">
        <v>300000</v>
      </c>
      <c r="Q12" s="129">
        <v>400000</v>
      </c>
      <c r="R12" s="217" t="s">
        <v>547</v>
      </c>
      <c r="S12" s="536" t="s">
        <v>560</v>
      </c>
      <c r="T12" s="168" t="s">
        <v>2256</v>
      </c>
      <c r="U12" s="129">
        <v>2800000</v>
      </c>
      <c r="V12" s="129">
        <v>2800000</v>
      </c>
      <c r="W12" s="129">
        <v>2800000</v>
      </c>
      <c r="X12" s="217" t="s">
        <v>547</v>
      </c>
      <c r="Y12" s="536" t="s">
        <v>560</v>
      </c>
      <c r="Z12" s="168" t="s">
        <v>2747</v>
      </c>
      <c r="AA12" s="129">
        <v>200000</v>
      </c>
      <c r="AB12" s="129">
        <v>300000</v>
      </c>
      <c r="AC12" s="129">
        <v>400000</v>
      </c>
      <c r="AD12" s="217" t="s">
        <v>547</v>
      </c>
      <c r="AE12" s="536" t="s">
        <v>560</v>
      </c>
      <c r="AF12" s="168" t="s">
        <v>3524</v>
      </c>
      <c r="AG12" s="129">
        <v>725000</v>
      </c>
      <c r="AH12" s="129">
        <v>725000</v>
      </c>
      <c r="AI12" s="129" t="s">
        <v>547</v>
      </c>
      <c r="AJ12" s="217" t="s">
        <v>547</v>
      </c>
    </row>
    <row r="13" spans="1:36" s="47" customFormat="1">
      <c r="A13" s="537"/>
      <c r="B13" s="168" t="s">
        <v>2262</v>
      </c>
      <c r="C13" s="129">
        <v>2800000</v>
      </c>
      <c r="D13" s="129">
        <v>2800000</v>
      </c>
      <c r="E13" s="129">
        <v>2800000</v>
      </c>
      <c r="F13" s="217">
        <v>2800000</v>
      </c>
      <c r="G13" s="537"/>
      <c r="H13" s="168" t="s">
        <v>2672</v>
      </c>
      <c r="I13" s="129">
        <v>760000</v>
      </c>
      <c r="J13" s="129" t="s">
        <v>547</v>
      </c>
      <c r="K13" s="129" t="s">
        <v>547</v>
      </c>
      <c r="L13" s="217" t="s">
        <v>547</v>
      </c>
      <c r="M13" s="537"/>
      <c r="N13" s="168" t="s">
        <v>3506</v>
      </c>
      <c r="O13" s="129">
        <v>2750000</v>
      </c>
      <c r="P13" s="129">
        <v>2750000</v>
      </c>
      <c r="Q13" s="129">
        <v>2750000</v>
      </c>
      <c r="R13" s="217" t="s">
        <v>547</v>
      </c>
      <c r="S13" s="537"/>
      <c r="T13" s="168" t="s">
        <v>2722</v>
      </c>
      <c r="U13" s="129">
        <v>100000</v>
      </c>
      <c r="V13" s="129" t="s">
        <v>547</v>
      </c>
      <c r="W13" s="129" t="s">
        <v>547</v>
      </c>
      <c r="X13" s="217" t="s">
        <v>547</v>
      </c>
      <c r="Y13" s="537"/>
      <c r="Z13" s="168" t="s">
        <v>2294</v>
      </c>
      <c r="AA13" s="129">
        <v>2800000</v>
      </c>
      <c r="AB13" s="129">
        <v>2800000</v>
      </c>
      <c r="AC13" s="129">
        <v>2800000</v>
      </c>
      <c r="AD13" s="217" t="s">
        <v>547</v>
      </c>
      <c r="AE13" s="537"/>
      <c r="AF13" s="168" t="s">
        <v>4119</v>
      </c>
      <c r="AG13" s="129">
        <v>200000</v>
      </c>
      <c r="AH13" s="217">
        <v>300000</v>
      </c>
      <c r="AI13" s="217">
        <v>400000</v>
      </c>
      <c r="AJ13" s="217" t="s">
        <v>547</v>
      </c>
    </row>
    <row r="14" spans="1:36" s="47" customFormat="1">
      <c r="A14" s="537"/>
      <c r="B14" s="168" t="s">
        <v>2651</v>
      </c>
      <c r="C14" s="129">
        <v>1092000</v>
      </c>
      <c r="D14" s="129" t="s">
        <v>547</v>
      </c>
      <c r="E14" s="129" t="s">
        <v>547</v>
      </c>
      <c r="F14" s="217" t="s">
        <v>547</v>
      </c>
      <c r="G14" s="537"/>
      <c r="H14" s="168" t="s">
        <v>3499</v>
      </c>
      <c r="I14" s="129">
        <v>2200000</v>
      </c>
      <c r="J14" s="217">
        <v>2200000</v>
      </c>
      <c r="K14" s="217" t="s">
        <v>547</v>
      </c>
      <c r="L14" s="217" t="s">
        <v>547</v>
      </c>
      <c r="M14" s="537"/>
      <c r="N14" s="168" t="s">
        <v>4125</v>
      </c>
      <c r="O14" s="129">
        <v>200000</v>
      </c>
      <c r="P14" s="129">
        <v>300000</v>
      </c>
      <c r="Q14" s="129">
        <v>400000</v>
      </c>
      <c r="R14" s="217" t="s">
        <v>547</v>
      </c>
      <c r="S14" s="537"/>
      <c r="T14" s="168" t="s">
        <v>4166</v>
      </c>
      <c r="U14" s="129">
        <v>100000</v>
      </c>
      <c r="V14" s="129" t="s">
        <v>547</v>
      </c>
      <c r="W14" s="129" t="s">
        <v>547</v>
      </c>
      <c r="X14" s="217" t="s">
        <v>547</v>
      </c>
      <c r="Y14" s="537"/>
      <c r="Z14" s="168" t="s">
        <v>2748</v>
      </c>
      <c r="AA14" s="129">
        <v>300000</v>
      </c>
      <c r="AB14" s="129">
        <v>400000</v>
      </c>
      <c r="AC14" s="129" t="s">
        <v>547</v>
      </c>
      <c r="AD14" s="217" t="s">
        <v>547</v>
      </c>
      <c r="AE14" s="537"/>
      <c r="AF14" s="168" t="s">
        <v>3525</v>
      </c>
      <c r="AG14" s="129">
        <v>2000000</v>
      </c>
      <c r="AH14" s="129" t="s">
        <v>547</v>
      </c>
      <c r="AI14" s="129" t="s">
        <v>547</v>
      </c>
      <c r="AJ14" s="217" t="s">
        <v>547</v>
      </c>
    </row>
    <row r="15" spans="1:36" s="47" customFormat="1">
      <c r="A15" s="537"/>
      <c r="B15" s="168" t="s">
        <v>3488</v>
      </c>
      <c r="C15" s="129">
        <v>575000</v>
      </c>
      <c r="D15" s="129">
        <v>575000</v>
      </c>
      <c r="E15" s="129" t="s">
        <v>547</v>
      </c>
      <c r="F15" s="217" t="s">
        <v>547</v>
      </c>
      <c r="G15" s="537"/>
      <c r="H15" s="168" t="s">
        <v>2673</v>
      </c>
      <c r="I15" s="129">
        <v>400000</v>
      </c>
      <c r="J15" s="129" t="s">
        <v>547</v>
      </c>
      <c r="K15" s="129" t="s">
        <v>547</v>
      </c>
      <c r="L15" s="217" t="s">
        <v>547</v>
      </c>
      <c r="M15" s="537"/>
      <c r="N15" s="168" t="s">
        <v>2697</v>
      </c>
      <c r="O15" s="129">
        <v>840000</v>
      </c>
      <c r="P15" s="129" t="s">
        <v>547</v>
      </c>
      <c r="Q15" s="129" t="s">
        <v>547</v>
      </c>
      <c r="R15" s="217" t="s">
        <v>547</v>
      </c>
      <c r="S15" s="537"/>
      <c r="T15" s="168" t="s">
        <v>3513</v>
      </c>
      <c r="U15" s="129">
        <v>200000</v>
      </c>
      <c r="V15" s="129" t="s">
        <v>547</v>
      </c>
      <c r="W15" s="129" t="s">
        <v>547</v>
      </c>
      <c r="X15" s="217" t="s">
        <v>547</v>
      </c>
      <c r="Y15" s="537"/>
      <c r="Z15" s="168" t="s">
        <v>3132</v>
      </c>
      <c r="AA15" s="129">
        <v>6000000</v>
      </c>
      <c r="AB15" s="129">
        <v>6000000</v>
      </c>
      <c r="AC15" s="129">
        <v>6000000</v>
      </c>
      <c r="AD15" s="217" t="s">
        <v>547</v>
      </c>
      <c r="AE15" s="537"/>
      <c r="AF15" s="168" t="s">
        <v>4150</v>
      </c>
      <c r="AG15" s="129">
        <v>100000</v>
      </c>
      <c r="AH15" s="129" t="s">
        <v>547</v>
      </c>
      <c r="AI15" s="129" t="s">
        <v>547</v>
      </c>
      <c r="AJ15" s="217" t="s">
        <v>547</v>
      </c>
    </row>
    <row r="16" spans="1:36" s="47" customFormat="1">
      <c r="A16" s="537"/>
      <c r="B16" s="168" t="s">
        <v>2280</v>
      </c>
      <c r="C16" s="129">
        <v>2800000</v>
      </c>
      <c r="D16" s="129" t="s">
        <v>547</v>
      </c>
      <c r="E16" s="129" t="s">
        <v>547</v>
      </c>
      <c r="F16" s="217" t="s">
        <v>547</v>
      </c>
      <c r="G16" s="537"/>
      <c r="H16" s="168" t="s">
        <v>4161</v>
      </c>
      <c r="I16" s="129">
        <v>100000</v>
      </c>
      <c r="J16" s="129" t="s">
        <v>547</v>
      </c>
      <c r="K16" s="217" t="s">
        <v>547</v>
      </c>
      <c r="L16" s="217" t="s">
        <v>547</v>
      </c>
      <c r="M16" s="537"/>
      <c r="N16" s="168" t="s">
        <v>2698</v>
      </c>
      <c r="O16" s="129">
        <v>3360000</v>
      </c>
      <c r="P16" s="129" t="s">
        <v>547</v>
      </c>
      <c r="Q16" s="129" t="s">
        <v>547</v>
      </c>
      <c r="R16" s="217" t="s">
        <v>547</v>
      </c>
      <c r="S16" s="537"/>
      <c r="T16" s="168" t="s">
        <v>2293</v>
      </c>
      <c r="U16" s="129">
        <v>2800000</v>
      </c>
      <c r="V16" s="129">
        <v>2800000</v>
      </c>
      <c r="W16" s="129">
        <v>2800000</v>
      </c>
      <c r="X16" s="217" t="s">
        <v>547</v>
      </c>
      <c r="Y16" s="537"/>
      <c r="Z16" s="168" t="s">
        <v>2749</v>
      </c>
      <c r="AA16" s="129">
        <v>300000</v>
      </c>
      <c r="AB16" s="129">
        <v>400000</v>
      </c>
      <c r="AC16" s="129" t="s">
        <v>547</v>
      </c>
      <c r="AD16" s="217" t="s">
        <v>547</v>
      </c>
      <c r="AE16" s="537"/>
      <c r="AF16" s="168" t="s">
        <v>3526</v>
      </c>
      <c r="AG16" s="129">
        <v>585000</v>
      </c>
      <c r="AH16" s="129" t="s">
        <v>547</v>
      </c>
      <c r="AI16" s="129" t="s">
        <v>547</v>
      </c>
      <c r="AJ16" s="217" t="s">
        <v>547</v>
      </c>
    </row>
    <row r="17" spans="1:36" s="47" customFormat="1">
      <c r="A17" s="537"/>
      <c r="B17" s="168" t="s">
        <v>2289</v>
      </c>
      <c r="C17" s="129">
        <v>1875000</v>
      </c>
      <c r="D17" s="129">
        <v>1875000</v>
      </c>
      <c r="E17" s="129">
        <v>1875000</v>
      </c>
      <c r="F17" s="217" t="s">
        <v>547</v>
      </c>
      <c r="G17" s="537"/>
      <c r="H17" s="168" t="s">
        <v>3500</v>
      </c>
      <c r="I17" s="129">
        <v>3200000</v>
      </c>
      <c r="J17" s="129">
        <v>3200000</v>
      </c>
      <c r="K17" s="129">
        <v>3200000</v>
      </c>
      <c r="L17" s="217">
        <v>3200000</v>
      </c>
      <c r="M17" s="537"/>
      <c r="N17" s="168" t="s">
        <v>3507</v>
      </c>
      <c r="O17" s="129">
        <v>2550000</v>
      </c>
      <c r="P17" s="129">
        <v>2550000</v>
      </c>
      <c r="Q17" s="129">
        <v>2550000</v>
      </c>
      <c r="R17" s="217">
        <v>2550000</v>
      </c>
      <c r="S17" s="537"/>
      <c r="T17" s="168" t="s">
        <v>3514</v>
      </c>
      <c r="U17" s="129">
        <v>1995000</v>
      </c>
      <c r="V17" s="129">
        <v>1995000</v>
      </c>
      <c r="W17" s="129">
        <v>1995000</v>
      </c>
      <c r="X17" s="217">
        <v>1995000</v>
      </c>
      <c r="Y17" s="537"/>
      <c r="Z17" s="168" t="s">
        <v>2750</v>
      </c>
      <c r="AA17" s="129">
        <v>1260000</v>
      </c>
      <c r="AB17" s="129" t="s">
        <v>547</v>
      </c>
      <c r="AC17" s="129" t="s">
        <v>547</v>
      </c>
      <c r="AD17" s="217" t="s">
        <v>547</v>
      </c>
      <c r="AE17" s="537"/>
      <c r="AF17" s="168" t="s">
        <v>2308</v>
      </c>
      <c r="AG17" s="129">
        <v>1045000</v>
      </c>
      <c r="AH17" s="129" t="s">
        <v>547</v>
      </c>
      <c r="AI17" s="129" t="s">
        <v>547</v>
      </c>
      <c r="AJ17" s="217" t="s">
        <v>547</v>
      </c>
    </row>
    <row r="18" spans="1:36" s="47" customFormat="1">
      <c r="A18" s="537"/>
      <c r="B18" s="168" t="s">
        <v>4153</v>
      </c>
      <c r="C18" s="129">
        <v>100000</v>
      </c>
      <c r="D18" s="129" t="s">
        <v>547</v>
      </c>
      <c r="E18" s="129" t="s">
        <v>547</v>
      </c>
      <c r="F18" s="217" t="s">
        <v>547</v>
      </c>
      <c r="G18" s="537"/>
      <c r="H18" s="168" t="s">
        <v>3036</v>
      </c>
      <c r="I18" s="129">
        <v>300000</v>
      </c>
      <c r="J18" s="129">
        <v>400000</v>
      </c>
      <c r="K18" s="217" t="s">
        <v>547</v>
      </c>
      <c r="L18" s="217" t="s">
        <v>547</v>
      </c>
      <c r="M18" s="537"/>
      <c r="N18" s="168" t="s">
        <v>2699</v>
      </c>
      <c r="O18" s="129">
        <v>1080000</v>
      </c>
      <c r="P18" s="129" t="s">
        <v>547</v>
      </c>
      <c r="Q18" s="129" t="s">
        <v>547</v>
      </c>
      <c r="R18" s="217" t="s">
        <v>547</v>
      </c>
      <c r="S18" s="537"/>
      <c r="T18" s="168" t="s">
        <v>2723</v>
      </c>
      <c r="U18" s="129">
        <v>200000</v>
      </c>
      <c r="V18" s="129">
        <v>300000</v>
      </c>
      <c r="W18" s="217">
        <v>400000</v>
      </c>
      <c r="X18" s="217" t="s">
        <v>547</v>
      </c>
      <c r="Y18" s="537"/>
      <c r="Z18" s="168" t="s">
        <v>4123</v>
      </c>
      <c r="AA18" s="129">
        <v>200000</v>
      </c>
      <c r="AB18" s="129">
        <v>300000</v>
      </c>
      <c r="AC18" s="129">
        <v>400000</v>
      </c>
      <c r="AD18" s="217" t="s">
        <v>547</v>
      </c>
      <c r="AE18" s="537"/>
      <c r="AF18" s="168" t="s">
        <v>3527</v>
      </c>
      <c r="AG18" s="129">
        <v>2000000</v>
      </c>
      <c r="AH18" s="129">
        <v>2000000</v>
      </c>
      <c r="AI18" s="129" t="s">
        <v>547</v>
      </c>
      <c r="AJ18" s="217" t="s">
        <v>547</v>
      </c>
    </row>
    <row r="19" spans="1:36" s="47" customFormat="1">
      <c r="A19" s="537"/>
      <c r="B19" s="168" t="s">
        <v>2652</v>
      </c>
      <c r="C19" s="129">
        <v>400000</v>
      </c>
      <c r="D19" s="129" t="s">
        <v>547</v>
      </c>
      <c r="E19" s="129" t="s">
        <v>547</v>
      </c>
      <c r="F19" s="217" t="s">
        <v>547</v>
      </c>
      <c r="G19" s="537"/>
      <c r="H19" s="168" t="s">
        <v>2674</v>
      </c>
      <c r="I19" s="129">
        <v>200000</v>
      </c>
      <c r="J19" s="129">
        <v>300000</v>
      </c>
      <c r="K19" s="217">
        <v>400000</v>
      </c>
      <c r="L19" s="217" t="s">
        <v>547</v>
      </c>
      <c r="M19" s="537"/>
      <c r="N19" s="168" t="s">
        <v>2332</v>
      </c>
      <c r="O19" s="129">
        <v>4000000</v>
      </c>
      <c r="P19" s="129">
        <v>4000000</v>
      </c>
      <c r="Q19" s="129">
        <v>4000000</v>
      </c>
      <c r="R19" s="217" t="s">
        <v>547</v>
      </c>
      <c r="S19" s="537"/>
      <c r="T19" s="168" t="s">
        <v>3515</v>
      </c>
      <c r="U19" s="129">
        <v>645000</v>
      </c>
      <c r="V19" s="129" t="s">
        <v>547</v>
      </c>
      <c r="W19" s="129" t="s">
        <v>547</v>
      </c>
      <c r="X19" s="217" t="s">
        <v>547</v>
      </c>
      <c r="Y19" s="537"/>
      <c r="Z19" s="168" t="s">
        <v>3517</v>
      </c>
      <c r="AA19" s="129">
        <v>2054000</v>
      </c>
      <c r="AB19" s="129">
        <v>2054000</v>
      </c>
      <c r="AC19" s="129">
        <v>2054000</v>
      </c>
      <c r="AD19" s="217">
        <v>2054000</v>
      </c>
      <c r="AE19" s="537"/>
      <c r="AF19" s="168" t="s">
        <v>2777</v>
      </c>
      <c r="AG19" s="129">
        <v>200000</v>
      </c>
      <c r="AH19" s="129">
        <v>300000</v>
      </c>
      <c r="AI19" s="129">
        <v>400000</v>
      </c>
      <c r="AJ19" s="217" t="s">
        <v>547</v>
      </c>
    </row>
    <row r="20" spans="1:36" s="47" customFormat="1">
      <c r="A20" s="537"/>
      <c r="B20" s="168" t="s">
        <v>3489</v>
      </c>
      <c r="C20" s="129">
        <v>215000</v>
      </c>
      <c r="D20" s="129" t="s">
        <v>547</v>
      </c>
      <c r="E20" s="129" t="s">
        <v>547</v>
      </c>
      <c r="F20" s="217" t="s">
        <v>547</v>
      </c>
      <c r="G20" s="537"/>
      <c r="H20" s="168" t="s">
        <v>3501</v>
      </c>
      <c r="I20" s="129">
        <v>2800000</v>
      </c>
      <c r="J20" s="129" t="s">
        <v>547</v>
      </c>
      <c r="K20" s="129" t="s">
        <v>547</v>
      </c>
      <c r="L20" s="217" t="s">
        <v>547</v>
      </c>
      <c r="M20" s="537"/>
      <c r="N20" s="168" t="s">
        <v>2337</v>
      </c>
      <c r="O20" s="129">
        <v>3800000</v>
      </c>
      <c r="P20" s="129">
        <v>3800000</v>
      </c>
      <c r="Q20" s="129" t="s">
        <v>547</v>
      </c>
      <c r="R20" s="217" t="s">
        <v>547</v>
      </c>
      <c r="S20" s="537"/>
      <c r="T20" s="168" t="s">
        <v>3516</v>
      </c>
      <c r="U20" s="129">
        <v>350000</v>
      </c>
      <c r="V20" s="129">
        <v>350000</v>
      </c>
      <c r="W20" s="129" t="s">
        <v>547</v>
      </c>
      <c r="X20" s="217" t="s">
        <v>547</v>
      </c>
      <c r="Y20" s="537"/>
      <c r="Z20" s="168" t="s">
        <v>4108</v>
      </c>
      <c r="AA20" s="129">
        <v>200000</v>
      </c>
      <c r="AB20" s="129">
        <v>300000</v>
      </c>
      <c r="AC20" s="129">
        <v>400000</v>
      </c>
      <c r="AD20" s="217" t="s">
        <v>547</v>
      </c>
      <c r="AE20" s="537"/>
      <c r="AF20" s="168" t="s">
        <v>2345</v>
      </c>
      <c r="AG20" s="129">
        <v>440000</v>
      </c>
      <c r="AH20" s="129" t="s">
        <v>547</v>
      </c>
      <c r="AI20" s="129" t="s">
        <v>547</v>
      </c>
      <c r="AJ20" s="217" t="s">
        <v>547</v>
      </c>
    </row>
    <row r="21" spans="1:36" s="47" customFormat="1">
      <c r="A21" s="537"/>
      <c r="B21" s="168" t="s">
        <v>2653</v>
      </c>
      <c r="C21" s="129">
        <v>200000</v>
      </c>
      <c r="D21" s="129">
        <v>300000</v>
      </c>
      <c r="E21" s="129">
        <v>400000</v>
      </c>
      <c r="F21" s="217" t="s">
        <v>547</v>
      </c>
      <c r="G21" s="537"/>
      <c r="H21" s="168" t="s">
        <v>2675</v>
      </c>
      <c r="I21" s="129">
        <v>300000</v>
      </c>
      <c r="J21" s="217">
        <v>400000</v>
      </c>
      <c r="K21" s="217" t="s">
        <v>547</v>
      </c>
      <c r="L21" s="217" t="s">
        <v>547</v>
      </c>
      <c r="M21" s="537"/>
      <c r="N21" s="168" t="s">
        <v>4095</v>
      </c>
      <c r="O21" s="129">
        <v>200000</v>
      </c>
      <c r="P21" s="129">
        <v>300000</v>
      </c>
      <c r="Q21" s="129">
        <v>400000</v>
      </c>
      <c r="R21" s="217" t="s">
        <v>547</v>
      </c>
      <c r="S21" s="537"/>
      <c r="T21" s="168" t="s">
        <v>2724</v>
      </c>
      <c r="U21" s="129">
        <v>300000</v>
      </c>
      <c r="V21" s="129">
        <v>400000</v>
      </c>
      <c r="W21" s="129" t="s">
        <v>547</v>
      </c>
      <c r="X21" s="217" t="s">
        <v>547</v>
      </c>
      <c r="Y21" s="537"/>
      <c r="Z21" s="168" t="s">
        <v>2751</v>
      </c>
      <c r="AA21" s="129">
        <v>300000</v>
      </c>
      <c r="AB21" s="129">
        <v>400000</v>
      </c>
      <c r="AC21" s="129" t="s">
        <v>547</v>
      </c>
      <c r="AD21" s="217" t="s">
        <v>547</v>
      </c>
      <c r="AE21" s="537"/>
      <c r="AF21" s="168" t="s">
        <v>2778</v>
      </c>
      <c r="AG21" s="129">
        <v>400000</v>
      </c>
      <c r="AH21" s="129" t="s">
        <v>547</v>
      </c>
      <c r="AI21" s="129" t="s">
        <v>547</v>
      </c>
      <c r="AJ21" s="217" t="s">
        <v>547</v>
      </c>
    </row>
    <row r="22" spans="1:36" s="47" customFormat="1" ht="12.75" customHeight="1">
      <c r="A22" s="537"/>
      <c r="B22" s="168" t="s">
        <v>3129</v>
      </c>
      <c r="C22" s="129">
        <v>2800000</v>
      </c>
      <c r="D22" s="129">
        <v>2800000</v>
      </c>
      <c r="E22" s="129">
        <v>2800000</v>
      </c>
      <c r="F22" s="217">
        <v>2800000</v>
      </c>
      <c r="G22" s="537"/>
      <c r="H22" s="168" t="s">
        <v>2342</v>
      </c>
      <c r="I22" s="129">
        <v>340000</v>
      </c>
      <c r="J22" s="129">
        <v>340000</v>
      </c>
      <c r="K22" s="129" t="s">
        <v>547</v>
      </c>
      <c r="L22" s="217" t="s">
        <v>547</v>
      </c>
      <c r="M22" s="537"/>
      <c r="N22" s="168" t="s">
        <v>2349</v>
      </c>
      <c r="O22" s="129">
        <v>2500000</v>
      </c>
      <c r="P22" s="129" t="s">
        <v>547</v>
      </c>
      <c r="Q22" s="129" t="s">
        <v>547</v>
      </c>
      <c r="R22" s="217" t="s">
        <v>547</v>
      </c>
      <c r="S22" s="537"/>
      <c r="T22" s="168" t="s">
        <v>2391</v>
      </c>
      <c r="U22" s="129">
        <v>1700000</v>
      </c>
      <c r="V22" s="129">
        <v>1700000</v>
      </c>
      <c r="W22" s="129">
        <v>1700000</v>
      </c>
      <c r="X22" s="217" t="s">
        <v>547</v>
      </c>
      <c r="Y22" s="537"/>
      <c r="Z22" s="168" t="s">
        <v>2752</v>
      </c>
      <c r="AA22" s="129">
        <v>200000</v>
      </c>
      <c r="AB22" s="129">
        <v>300000</v>
      </c>
      <c r="AC22" s="129">
        <v>400000</v>
      </c>
      <c r="AD22" s="217" t="s">
        <v>547</v>
      </c>
      <c r="AE22" s="537"/>
      <c r="AF22" s="168" t="s">
        <v>2380</v>
      </c>
      <c r="AG22" s="129">
        <v>2800000</v>
      </c>
      <c r="AH22" s="129">
        <v>2800000</v>
      </c>
      <c r="AI22" s="129">
        <v>2800000</v>
      </c>
      <c r="AJ22" s="217">
        <v>2800000</v>
      </c>
    </row>
    <row r="23" spans="1:36" s="47" customFormat="1" ht="12.75" customHeight="1">
      <c r="A23" s="537"/>
      <c r="B23" s="102" t="s">
        <v>2344</v>
      </c>
      <c r="C23" s="191">
        <v>1475000</v>
      </c>
      <c r="D23" s="191" t="s">
        <v>547</v>
      </c>
      <c r="E23" s="191" t="s">
        <v>547</v>
      </c>
      <c r="F23" s="191" t="s">
        <v>547</v>
      </c>
      <c r="G23" s="537"/>
      <c r="H23" s="168" t="s">
        <v>3502</v>
      </c>
      <c r="I23" s="129">
        <v>300000</v>
      </c>
      <c r="J23" s="129">
        <v>300000</v>
      </c>
      <c r="K23" s="129" t="s">
        <v>547</v>
      </c>
      <c r="L23" s="217" t="s">
        <v>547</v>
      </c>
      <c r="M23" s="537"/>
      <c r="N23" s="168" t="s">
        <v>2700</v>
      </c>
      <c r="O23" s="129">
        <v>100000</v>
      </c>
      <c r="P23" s="129" t="s">
        <v>547</v>
      </c>
      <c r="Q23" s="129" t="s">
        <v>547</v>
      </c>
      <c r="R23" s="217" t="s">
        <v>547</v>
      </c>
      <c r="S23" s="537"/>
      <c r="T23" s="60" t="s">
        <v>2725</v>
      </c>
      <c r="U23" s="60">
        <v>1404000</v>
      </c>
      <c r="V23" s="60" t="s">
        <v>547</v>
      </c>
      <c r="W23" s="60" t="s">
        <v>547</v>
      </c>
      <c r="X23" s="60" t="s">
        <v>547</v>
      </c>
      <c r="Y23" s="537"/>
      <c r="Z23" s="168" t="s">
        <v>2753</v>
      </c>
      <c r="AA23" s="129">
        <v>5000000</v>
      </c>
      <c r="AB23" s="129">
        <v>5000000</v>
      </c>
      <c r="AC23" s="129" t="s">
        <v>547</v>
      </c>
      <c r="AD23" s="217" t="s">
        <v>547</v>
      </c>
      <c r="AE23" s="537"/>
      <c r="AF23" s="168" t="s">
        <v>2779</v>
      </c>
      <c r="AG23" s="129">
        <v>1000000</v>
      </c>
      <c r="AH23" s="129" t="s">
        <v>547</v>
      </c>
      <c r="AI23" s="129" t="s">
        <v>547</v>
      </c>
      <c r="AJ23" s="217" t="s">
        <v>547</v>
      </c>
    </row>
    <row r="24" spans="1:36" s="47" customFormat="1" ht="12.75" customHeight="1">
      <c r="A24" s="537"/>
      <c r="B24" s="168" t="s">
        <v>3639</v>
      </c>
      <c r="C24" s="129">
        <v>100000</v>
      </c>
      <c r="D24" s="129" t="s">
        <v>547</v>
      </c>
      <c r="E24" s="129" t="s">
        <v>547</v>
      </c>
      <c r="F24" s="217" t="s">
        <v>547</v>
      </c>
      <c r="G24" s="537"/>
      <c r="H24" s="168" t="s">
        <v>2676</v>
      </c>
      <c r="I24" s="129">
        <v>300000</v>
      </c>
      <c r="J24" s="129">
        <v>400000</v>
      </c>
      <c r="K24" s="129" t="s">
        <v>547</v>
      </c>
      <c r="L24" s="217" t="s">
        <v>547</v>
      </c>
      <c r="M24" s="537"/>
      <c r="N24" s="168" t="s">
        <v>2701</v>
      </c>
      <c r="O24" s="129">
        <v>600000</v>
      </c>
      <c r="P24" s="129" t="s">
        <v>547</v>
      </c>
      <c r="Q24" s="129" t="s">
        <v>547</v>
      </c>
      <c r="R24" s="217" t="s">
        <v>547</v>
      </c>
      <c r="S24" s="537"/>
      <c r="T24" s="168" t="s">
        <v>3131</v>
      </c>
      <c r="U24" s="129">
        <v>2800000</v>
      </c>
      <c r="V24" s="129">
        <v>2800000</v>
      </c>
      <c r="W24" s="129">
        <v>2800000</v>
      </c>
      <c r="X24" s="217">
        <v>2800000</v>
      </c>
      <c r="Y24" s="537"/>
      <c r="Z24" s="168" t="s">
        <v>3518</v>
      </c>
      <c r="AA24" s="129">
        <v>250000</v>
      </c>
      <c r="AB24" s="129">
        <v>250000</v>
      </c>
      <c r="AC24" s="129" t="s">
        <v>547</v>
      </c>
      <c r="AD24" s="217" t="s">
        <v>547</v>
      </c>
      <c r="AE24" s="537"/>
      <c r="AF24" s="168" t="s">
        <v>2383</v>
      </c>
      <c r="AG24" s="129">
        <v>425000</v>
      </c>
      <c r="AH24" s="129" t="s">
        <v>547</v>
      </c>
      <c r="AI24" s="129" t="s">
        <v>547</v>
      </c>
      <c r="AJ24" s="217" t="s">
        <v>547</v>
      </c>
    </row>
    <row r="25" spans="1:36" s="47" customFormat="1" ht="12.75" customHeight="1">
      <c r="A25" s="537"/>
      <c r="B25" s="168" t="s">
        <v>3490</v>
      </c>
      <c r="C25" s="129">
        <v>1675000</v>
      </c>
      <c r="D25" s="129">
        <v>1675000</v>
      </c>
      <c r="E25" s="129" t="s">
        <v>547</v>
      </c>
      <c r="F25" s="217" t="s">
        <v>547</v>
      </c>
      <c r="G25" s="537"/>
      <c r="H25" s="168" t="s">
        <v>2398</v>
      </c>
      <c r="I25" s="129">
        <v>2500000</v>
      </c>
      <c r="J25" s="217" t="s">
        <v>547</v>
      </c>
      <c r="K25" s="217" t="s">
        <v>547</v>
      </c>
      <c r="L25" s="217" t="s">
        <v>547</v>
      </c>
      <c r="M25" s="537"/>
      <c r="N25" s="168" t="s">
        <v>3508</v>
      </c>
      <c r="O25" s="129">
        <v>334000</v>
      </c>
      <c r="P25" s="129">
        <v>334000</v>
      </c>
      <c r="Q25" s="129">
        <v>334000</v>
      </c>
      <c r="R25" s="217" t="s">
        <v>547</v>
      </c>
      <c r="S25" s="537"/>
      <c r="T25" s="168" t="s">
        <v>2405</v>
      </c>
      <c r="U25" s="129">
        <v>2800000</v>
      </c>
      <c r="V25" s="129">
        <v>2800000</v>
      </c>
      <c r="W25" s="217">
        <v>2800000</v>
      </c>
      <c r="X25" s="217">
        <v>2800000</v>
      </c>
      <c r="Y25" s="537"/>
      <c r="Z25" s="168" t="s">
        <v>2754</v>
      </c>
      <c r="AA25" s="129">
        <v>2730000</v>
      </c>
      <c r="AB25" s="129" t="s">
        <v>547</v>
      </c>
      <c r="AC25" s="129" t="s">
        <v>547</v>
      </c>
      <c r="AD25" s="217" t="s">
        <v>547</v>
      </c>
      <c r="AE25" s="537"/>
      <c r="AF25" s="168" t="s">
        <v>3528</v>
      </c>
      <c r="AG25" s="129">
        <v>1500000</v>
      </c>
      <c r="AH25" s="129" t="s">
        <v>547</v>
      </c>
      <c r="AI25" s="217" t="s">
        <v>547</v>
      </c>
      <c r="AJ25" s="217" t="s">
        <v>547</v>
      </c>
    </row>
    <row r="26" spans="1:36" s="47" customFormat="1" ht="12.75" customHeight="1">
      <c r="A26" s="537"/>
      <c r="B26" s="168" t="s">
        <v>3491</v>
      </c>
      <c r="C26" s="129">
        <v>475000</v>
      </c>
      <c r="D26" s="129">
        <v>475000</v>
      </c>
      <c r="E26" s="129" t="s">
        <v>547</v>
      </c>
      <c r="F26" s="217" t="s">
        <v>547</v>
      </c>
      <c r="G26" s="537"/>
      <c r="H26" s="168" t="s">
        <v>2677</v>
      </c>
      <c r="I26" s="129">
        <v>200000</v>
      </c>
      <c r="J26" s="129">
        <v>300000</v>
      </c>
      <c r="K26" s="129">
        <v>400000</v>
      </c>
      <c r="L26" s="217" t="s">
        <v>547</v>
      </c>
      <c r="M26" s="537"/>
      <c r="N26" s="168" t="s">
        <v>2403</v>
      </c>
      <c r="O26" s="129">
        <v>1987000</v>
      </c>
      <c r="P26" s="129">
        <v>1987000</v>
      </c>
      <c r="Q26" s="129" t="s">
        <v>547</v>
      </c>
      <c r="R26" s="217" t="s">
        <v>547</v>
      </c>
      <c r="S26" s="537"/>
      <c r="T26" s="168" t="s">
        <v>2726</v>
      </c>
      <c r="U26" s="129">
        <v>300000</v>
      </c>
      <c r="V26" s="129">
        <v>400000</v>
      </c>
      <c r="W26" s="129" t="s">
        <v>547</v>
      </c>
      <c r="X26" s="217" t="s">
        <v>547</v>
      </c>
      <c r="Y26" s="537"/>
      <c r="Z26" s="168" t="s">
        <v>2755</v>
      </c>
      <c r="AA26" s="129">
        <v>300000</v>
      </c>
      <c r="AB26" s="129">
        <v>400000</v>
      </c>
      <c r="AC26" s="129" t="s">
        <v>547</v>
      </c>
      <c r="AD26" s="217" t="s">
        <v>547</v>
      </c>
      <c r="AE26" s="537"/>
      <c r="AF26" s="168" t="s">
        <v>2428</v>
      </c>
      <c r="AG26" s="129">
        <v>841266</v>
      </c>
      <c r="AH26" s="129" t="s">
        <v>547</v>
      </c>
      <c r="AI26" s="129" t="s">
        <v>547</v>
      </c>
      <c r="AJ26" s="217" t="s">
        <v>547</v>
      </c>
    </row>
    <row r="27" spans="1:36" s="47" customFormat="1" ht="12.75" customHeight="1">
      <c r="A27" s="537"/>
      <c r="B27" s="168" t="s">
        <v>4164</v>
      </c>
      <c r="C27" s="129">
        <v>200000</v>
      </c>
      <c r="D27" s="129">
        <v>300000</v>
      </c>
      <c r="E27" s="129">
        <v>400000</v>
      </c>
      <c r="F27" s="217" t="s">
        <v>547</v>
      </c>
      <c r="G27" s="537"/>
      <c r="H27" s="168" t="s">
        <v>2678</v>
      </c>
      <c r="I27" s="129">
        <v>200000</v>
      </c>
      <c r="J27" s="129">
        <v>300000</v>
      </c>
      <c r="K27" s="129">
        <v>400000</v>
      </c>
      <c r="L27" s="217" t="s">
        <v>547</v>
      </c>
      <c r="M27" s="537"/>
      <c r="N27" s="168" t="s">
        <v>3509</v>
      </c>
      <c r="O27" s="129">
        <v>1700000</v>
      </c>
      <c r="P27" s="129">
        <v>1700000</v>
      </c>
      <c r="Q27" s="129">
        <v>1700000</v>
      </c>
      <c r="R27" s="217" t="s">
        <v>547</v>
      </c>
      <c r="S27" s="537"/>
      <c r="T27" s="168" t="s">
        <v>2727</v>
      </c>
      <c r="U27" s="129">
        <v>200000</v>
      </c>
      <c r="V27" s="129">
        <v>300000</v>
      </c>
      <c r="W27" s="129">
        <v>400000</v>
      </c>
      <c r="X27" s="217" t="s">
        <v>547</v>
      </c>
      <c r="Y27" s="537"/>
      <c r="Z27" s="168" t="s">
        <v>4114</v>
      </c>
      <c r="AA27" s="129">
        <v>200000</v>
      </c>
      <c r="AB27" s="129">
        <v>300000</v>
      </c>
      <c r="AC27" s="129">
        <v>400000</v>
      </c>
      <c r="AD27" s="217" t="s">
        <v>547</v>
      </c>
      <c r="AE27" s="537"/>
      <c r="AF27" s="168" t="s">
        <v>2436</v>
      </c>
      <c r="AG27" s="129">
        <v>675000</v>
      </c>
      <c r="AH27" s="129" t="s">
        <v>547</v>
      </c>
      <c r="AI27" s="129" t="s">
        <v>547</v>
      </c>
      <c r="AJ27" s="217" t="s">
        <v>547</v>
      </c>
    </row>
    <row r="28" spans="1:36" s="47" customFormat="1" ht="12.75" customHeight="1">
      <c r="A28" s="537"/>
      <c r="B28" s="168" t="s">
        <v>3492</v>
      </c>
      <c r="C28" s="129">
        <v>675000</v>
      </c>
      <c r="D28" s="129">
        <v>675000</v>
      </c>
      <c r="E28" s="129" t="s">
        <v>547</v>
      </c>
      <c r="F28" s="217" t="s">
        <v>547</v>
      </c>
      <c r="G28" s="537"/>
      <c r="H28" s="168" t="s">
        <v>2440</v>
      </c>
      <c r="I28" s="129">
        <v>250000</v>
      </c>
      <c r="J28" s="129" t="s">
        <v>547</v>
      </c>
      <c r="K28" s="129" t="s">
        <v>547</v>
      </c>
      <c r="L28" s="217" t="s">
        <v>547</v>
      </c>
      <c r="M28" s="537"/>
      <c r="N28" s="168" t="s">
        <v>4154</v>
      </c>
      <c r="O28" s="129">
        <v>200000</v>
      </c>
      <c r="P28" s="129">
        <v>300000</v>
      </c>
      <c r="Q28" s="129">
        <v>400000</v>
      </c>
      <c r="R28" s="217" t="s">
        <v>547</v>
      </c>
      <c r="S28" s="537"/>
      <c r="T28" s="168" t="s">
        <v>2449</v>
      </c>
      <c r="U28" s="129">
        <v>289000</v>
      </c>
      <c r="V28" s="129" t="s">
        <v>547</v>
      </c>
      <c r="W28" s="129" t="s">
        <v>547</v>
      </c>
      <c r="X28" s="217" t="s">
        <v>547</v>
      </c>
      <c r="Y28" s="537"/>
      <c r="Z28" s="168" t="s">
        <v>2432</v>
      </c>
      <c r="AA28" s="129">
        <v>250000</v>
      </c>
      <c r="AB28" s="129" t="s">
        <v>547</v>
      </c>
      <c r="AC28" s="129" t="s">
        <v>547</v>
      </c>
      <c r="AD28" s="217" t="s">
        <v>547</v>
      </c>
      <c r="AE28" s="537"/>
      <c r="AF28" s="168" t="s">
        <v>2437</v>
      </c>
      <c r="AG28" s="129">
        <v>772000</v>
      </c>
      <c r="AH28" s="129" t="s">
        <v>547</v>
      </c>
      <c r="AI28" s="129" t="s">
        <v>547</v>
      </c>
      <c r="AJ28" s="217" t="s">
        <v>547</v>
      </c>
    </row>
    <row r="29" spans="1:36" s="47" customFormat="1" ht="12.75" customHeight="1">
      <c r="A29" s="537"/>
      <c r="B29" s="168" t="s">
        <v>3493</v>
      </c>
      <c r="C29" s="129">
        <v>255000</v>
      </c>
      <c r="D29" s="129">
        <v>255000</v>
      </c>
      <c r="E29" s="129" t="s">
        <v>547</v>
      </c>
      <c r="F29" s="217" t="s">
        <v>547</v>
      </c>
      <c r="G29" s="539" t="s">
        <v>561</v>
      </c>
      <c r="H29" s="168" t="s">
        <v>3503</v>
      </c>
      <c r="I29" s="129">
        <v>1800000</v>
      </c>
      <c r="J29" s="129">
        <v>1800000</v>
      </c>
      <c r="K29" s="129" t="s">
        <v>547</v>
      </c>
      <c r="L29" s="217" t="s">
        <v>547</v>
      </c>
      <c r="M29" s="537"/>
      <c r="N29" s="168" t="s">
        <v>4080</v>
      </c>
      <c r="O29" s="129">
        <v>200000</v>
      </c>
      <c r="P29" s="129">
        <v>300000</v>
      </c>
      <c r="Q29" s="129">
        <v>400000</v>
      </c>
      <c r="R29" s="217" t="s">
        <v>547</v>
      </c>
      <c r="S29" s="539" t="s">
        <v>561</v>
      </c>
      <c r="T29" s="168" t="s">
        <v>2728</v>
      </c>
      <c r="U29" s="129">
        <v>400000</v>
      </c>
      <c r="V29" s="129" t="s">
        <v>547</v>
      </c>
      <c r="W29" s="217" t="s">
        <v>547</v>
      </c>
      <c r="X29" s="217" t="s">
        <v>547</v>
      </c>
      <c r="Y29" s="539" t="s">
        <v>561</v>
      </c>
      <c r="Z29" s="168" t="s">
        <v>2756</v>
      </c>
      <c r="AA29" s="129">
        <v>840000</v>
      </c>
      <c r="AB29" s="129" t="s">
        <v>547</v>
      </c>
      <c r="AC29" s="129" t="s">
        <v>547</v>
      </c>
      <c r="AD29" s="217" t="s">
        <v>547</v>
      </c>
      <c r="AE29" s="537"/>
      <c r="AF29" s="168" t="s">
        <v>4180</v>
      </c>
      <c r="AG29" s="129">
        <v>100000</v>
      </c>
      <c r="AH29" s="129" t="s">
        <v>547</v>
      </c>
      <c r="AI29" s="129" t="s">
        <v>547</v>
      </c>
      <c r="AJ29" s="217" t="s">
        <v>547</v>
      </c>
    </row>
    <row r="30" spans="1:36" s="47" customFormat="1" ht="12.75" customHeight="1">
      <c r="A30" s="537"/>
      <c r="B30" s="168" t="s">
        <v>2654</v>
      </c>
      <c r="C30" s="129">
        <v>200000</v>
      </c>
      <c r="D30" s="129">
        <v>300000</v>
      </c>
      <c r="E30" s="129">
        <v>400000</v>
      </c>
      <c r="F30" s="217" t="s">
        <v>547</v>
      </c>
      <c r="G30" s="537"/>
      <c r="H30" s="168" t="s">
        <v>4145</v>
      </c>
      <c r="I30" s="129">
        <v>200000</v>
      </c>
      <c r="J30" s="129">
        <v>300000</v>
      </c>
      <c r="K30" s="129">
        <v>400000</v>
      </c>
      <c r="L30" s="217" t="s">
        <v>547</v>
      </c>
      <c r="M30" s="539" t="s">
        <v>561</v>
      </c>
      <c r="N30" s="168" t="s">
        <v>2702</v>
      </c>
      <c r="O30" s="129">
        <v>100000</v>
      </c>
      <c r="P30" s="129" t="s">
        <v>547</v>
      </c>
      <c r="Q30" s="129" t="s">
        <v>547</v>
      </c>
      <c r="R30" s="217" t="s">
        <v>547</v>
      </c>
      <c r="S30" s="537"/>
      <c r="T30" s="168" t="s">
        <v>2729</v>
      </c>
      <c r="U30" s="129">
        <v>200000</v>
      </c>
      <c r="V30" s="129">
        <v>300000</v>
      </c>
      <c r="W30" s="129">
        <v>400000</v>
      </c>
      <c r="X30" s="217" t="s">
        <v>547</v>
      </c>
      <c r="Y30" s="537"/>
      <c r="Z30" s="168" t="s">
        <v>2466</v>
      </c>
      <c r="AA30" s="129">
        <v>5775000</v>
      </c>
      <c r="AB30" s="129" t="s">
        <v>547</v>
      </c>
      <c r="AC30" s="129" t="s">
        <v>547</v>
      </c>
      <c r="AD30" s="217" t="s">
        <v>547</v>
      </c>
      <c r="AE30" s="537"/>
      <c r="AF30" s="168" t="s">
        <v>2780</v>
      </c>
      <c r="AG30" s="129">
        <v>200000</v>
      </c>
      <c r="AH30" s="217">
        <v>300000</v>
      </c>
      <c r="AI30" s="217">
        <v>400000</v>
      </c>
      <c r="AJ30" s="217" t="s">
        <v>547</v>
      </c>
    </row>
    <row r="31" spans="1:36" s="47" customFormat="1" ht="12.75" customHeight="1">
      <c r="A31" s="537"/>
      <c r="B31" s="168" t="s">
        <v>2412</v>
      </c>
      <c r="C31" s="129">
        <v>4000000</v>
      </c>
      <c r="D31" s="129">
        <v>4000000</v>
      </c>
      <c r="E31" s="129">
        <v>4000000</v>
      </c>
      <c r="F31" s="217" t="s">
        <v>547</v>
      </c>
      <c r="G31" s="537"/>
      <c r="H31" s="168" t="s">
        <v>4115</v>
      </c>
      <c r="I31" s="129">
        <v>200000</v>
      </c>
      <c r="J31" s="217">
        <v>300000</v>
      </c>
      <c r="K31" s="217">
        <v>400000</v>
      </c>
      <c r="L31" s="217" t="s">
        <v>547</v>
      </c>
      <c r="M31" s="537"/>
      <c r="N31" s="168" t="s">
        <v>2703</v>
      </c>
      <c r="O31" s="129">
        <v>200000</v>
      </c>
      <c r="P31" s="129">
        <v>300000</v>
      </c>
      <c r="Q31" s="129">
        <v>400000</v>
      </c>
      <c r="R31" s="217" t="s">
        <v>547</v>
      </c>
      <c r="S31" s="537"/>
      <c r="T31" s="168" t="s">
        <v>2730</v>
      </c>
      <c r="U31" s="129">
        <v>200000</v>
      </c>
      <c r="V31" s="129">
        <v>300000</v>
      </c>
      <c r="W31" s="129">
        <v>400000</v>
      </c>
      <c r="X31" s="217" t="s">
        <v>547</v>
      </c>
      <c r="Y31" s="537"/>
      <c r="Z31" s="168" t="s">
        <v>2757</v>
      </c>
      <c r="AA31" s="129">
        <v>2394000</v>
      </c>
      <c r="AB31" s="217" t="s">
        <v>547</v>
      </c>
      <c r="AC31" s="217" t="s">
        <v>547</v>
      </c>
      <c r="AD31" s="217" t="s">
        <v>547</v>
      </c>
      <c r="AE31" s="537"/>
      <c r="AF31" s="168" t="s">
        <v>3529</v>
      </c>
      <c r="AG31" s="129">
        <v>1350000</v>
      </c>
      <c r="AH31" s="129">
        <v>1350000</v>
      </c>
      <c r="AI31" s="129">
        <v>1350000</v>
      </c>
      <c r="AJ31" s="217" t="s">
        <v>547</v>
      </c>
    </row>
    <row r="32" spans="1:36" s="47" customFormat="1" ht="12.75" customHeight="1">
      <c r="A32" s="537"/>
      <c r="B32" s="168" t="s">
        <v>2655</v>
      </c>
      <c r="C32" s="129">
        <v>300000</v>
      </c>
      <c r="D32" s="129">
        <v>400000</v>
      </c>
      <c r="E32" s="129" t="s">
        <v>547</v>
      </c>
      <c r="F32" s="217" t="s">
        <v>547</v>
      </c>
      <c r="G32" s="537"/>
      <c r="H32" s="168" t="s">
        <v>2255</v>
      </c>
      <c r="I32" s="129">
        <v>275000</v>
      </c>
      <c r="J32" s="217" t="s">
        <v>547</v>
      </c>
      <c r="K32" s="217" t="s">
        <v>547</v>
      </c>
      <c r="L32" s="217" t="s">
        <v>547</v>
      </c>
      <c r="M32" s="537"/>
      <c r="N32" s="168" t="s">
        <v>2443</v>
      </c>
      <c r="O32" s="129">
        <v>1800000</v>
      </c>
      <c r="P32" s="129">
        <v>1800000</v>
      </c>
      <c r="Q32" s="129" t="s">
        <v>547</v>
      </c>
      <c r="R32" s="217" t="s">
        <v>547</v>
      </c>
      <c r="S32" s="537"/>
      <c r="T32" s="168" t="s">
        <v>2286</v>
      </c>
      <c r="U32" s="129">
        <v>2500000</v>
      </c>
      <c r="V32" s="129">
        <v>2500000</v>
      </c>
      <c r="W32" s="129" t="s">
        <v>547</v>
      </c>
      <c r="X32" s="217" t="s">
        <v>547</v>
      </c>
      <c r="Y32" s="537"/>
      <c r="Z32" s="168" t="s">
        <v>2580</v>
      </c>
      <c r="AA32" s="129">
        <v>840000</v>
      </c>
      <c r="AB32" s="129" t="s">
        <v>1732</v>
      </c>
      <c r="AC32" s="129" t="s">
        <v>1732</v>
      </c>
      <c r="AD32" s="217" t="s">
        <v>1732</v>
      </c>
      <c r="AE32" s="541" t="s">
        <v>561</v>
      </c>
      <c r="AF32" s="168" t="s">
        <v>4186</v>
      </c>
      <c r="AG32" s="129">
        <v>100000</v>
      </c>
      <c r="AH32" s="129" t="s">
        <v>547</v>
      </c>
      <c r="AI32" s="129" t="s">
        <v>547</v>
      </c>
      <c r="AJ32" s="217" t="s">
        <v>547</v>
      </c>
    </row>
    <row r="33" spans="1:36" s="47" customFormat="1" ht="12.75" customHeight="1">
      <c r="A33" s="539" t="s">
        <v>561</v>
      </c>
      <c r="B33" s="168" t="s">
        <v>3494</v>
      </c>
      <c r="C33" s="129">
        <v>575000</v>
      </c>
      <c r="D33" s="129">
        <v>575000</v>
      </c>
      <c r="E33" s="129" t="s">
        <v>547</v>
      </c>
      <c r="F33" s="217" t="s">
        <v>547</v>
      </c>
      <c r="G33" s="537"/>
      <c r="H33" s="168" t="s">
        <v>2679</v>
      </c>
      <c r="I33" s="129">
        <v>760000</v>
      </c>
      <c r="J33" s="129" t="s">
        <v>547</v>
      </c>
      <c r="K33" s="217" t="s">
        <v>547</v>
      </c>
      <c r="L33" s="217" t="s">
        <v>547</v>
      </c>
      <c r="M33" s="537"/>
      <c r="N33" s="168" t="s">
        <v>4175</v>
      </c>
      <c r="O33" s="129">
        <v>200000</v>
      </c>
      <c r="P33" s="129">
        <v>300000</v>
      </c>
      <c r="Q33" s="129">
        <v>400000</v>
      </c>
      <c r="R33" s="217" t="s">
        <v>547</v>
      </c>
      <c r="S33" s="537"/>
      <c r="T33" s="168" t="s">
        <v>2731</v>
      </c>
      <c r="U33" s="129">
        <v>300000</v>
      </c>
      <c r="V33" s="129">
        <v>400000</v>
      </c>
      <c r="W33" s="129" t="s">
        <v>547</v>
      </c>
      <c r="X33" s="217" t="s">
        <v>547</v>
      </c>
      <c r="Y33" s="537"/>
      <c r="Z33" s="168" t="s">
        <v>2251</v>
      </c>
      <c r="AA33" s="129">
        <v>300000</v>
      </c>
      <c r="AB33" s="129" t="s">
        <v>547</v>
      </c>
      <c r="AC33" s="129" t="s">
        <v>547</v>
      </c>
      <c r="AD33" s="217" t="s">
        <v>547</v>
      </c>
      <c r="AE33" s="537"/>
      <c r="AF33" s="168" t="s">
        <v>3530</v>
      </c>
      <c r="AG33" s="129">
        <v>400000</v>
      </c>
      <c r="AH33" s="129">
        <v>400000</v>
      </c>
      <c r="AI33" s="129">
        <v>400000</v>
      </c>
      <c r="AJ33" s="217" t="s">
        <v>547</v>
      </c>
    </row>
    <row r="34" spans="1:36" s="47" customFormat="1" ht="12.75" customHeight="1">
      <c r="A34" s="537"/>
      <c r="B34" s="168" t="s">
        <v>2656</v>
      </c>
      <c r="C34" s="129">
        <v>200000</v>
      </c>
      <c r="D34" s="129">
        <v>300000</v>
      </c>
      <c r="E34" s="129">
        <v>400000</v>
      </c>
      <c r="F34" s="217" t="s">
        <v>547</v>
      </c>
      <c r="G34" s="537"/>
      <c r="H34" s="168" t="s">
        <v>4169</v>
      </c>
      <c r="I34" s="129">
        <v>100000</v>
      </c>
      <c r="J34" s="129" t="s">
        <v>547</v>
      </c>
      <c r="K34" s="129" t="s">
        <v>547</v>
      </c>
      <c r="L34" s="217" t="s">
        <v>547</v>
      </c>
      <c r="M34" s="537"/>
      <c r="N34" s="168" t="s">
        <v>2704</v>
      </c>
      <c r="O34" s="129">
        <v>1368000</v>
      </c>
      <c r="P34" s="129" t="s">
        <v>547</v>
      </c>
      <c r="Q34" s="129" t="s">
        <v>547</v>
      </c>
      <c r="R34" s="217" t="s">
        <v>547</v>
      </c>
      <c r="S34" s="537"/>
      <c r="T34" s="225" t="s">
        <v>4156</v>
      </c>
      <c r="U34" s="133">
        <v>200000</v>
      </c>
      <c r="V34" s="133">
        <v>300000</v>
      </c>
      <c r="W34" s="133">
        <v>400000</v>
      </c>
      <c r="X34" s="133" t="s">
        <v>547</v>
      </c>
      <c r="Y34" s="537"/>
      <c r="Z34" s="168" t="s">
        <v>2273</v>
      </c>
      <c r="AA34" s="129">
        <v>6000000</v>
      </c>
      <c r="AB34" s="129">
        <v>6000000</v>
      </c>
      <c r="AC34" s="129">
        <v>6000000</v>
      </c>
      <c r="AD34" s="217" t="s">
        <v>547</v>
      </c>
      <c r="AE34" s="537"/>
      <c r="AF34" s="168" t="s">
        <v>2781</v>
      </c>
      <c r="AG34" s="129">
        <v>200000</v>
      </c>
      <c r="AH34" s="129">
        <v>300000</v>
      </c>
      <c r="AI34" s="129">
        <v>400000</v>
      </c>
      <c r="AJ34" s="217" t="s">
        <v>547</v>
      </c>
    </row>
    <row r="35" spans="1:36" s="47" customFormat="1" ht="12.75" customHeight="1">
      <c r="A35" s="537"/>
      <c r="B35" s="168" t="s">
        <v>2468</v>
      </c>
      <c r="C35" s="129">
        <v>2800000</v>
      </c>
      <c r="D35" s="129">
        <v>2800000</v>
      </c>
      <c r="E35" s="129">
        <v>2800000</v>
      </c>
      <c r="F35" s="217">
        <v>2800000</v>
      </c>
      <c r="G35" s="537"/>
      <c r="H35" s="168" t="s">
        <v>2680</v>
      </c>
      <c r="I35" s="129">
        <v>300000</v>
      </c>
      <c r="J35" s="129">
        <v>400000</v>
      </c>
      <c r="K35" s="129" t="s">
        <v>547</v>
      </c>
      <c r="L35" s="217" t="s">
        <v>547</v>
      </c>
      <c r="M35" s="537"/>
      <c r="N35" s="168" t="s">
        <v>2705</v>
      </c>
      <c r="O35" s="129">
        <v>300000</v>
      </c>
      <c r="P35" s="129">
        <v>400000</v>
      </c>
      <c r="Q35" s="129" t="s">
        <v>547</v>
      </c>
      <c r="R35" s="217" t="s">
        <v>547</v>
      </c>
      <c r="S35" s="537"/>
      <c r="T35" s="168" t="s">
        <v>2329</v>
      </c>
      <c r="U35" s="129">
        <v>3100000</v>
      </c>
      <c r="V35" s="129" t="s">
        <v>547</v>
      </c>
      <c r="W35" s="129" t="s">
        <v>547</v>
      </c>
      <c r="X35" s="217" t="s">
        <v>547</v>
      </c>
      <c r="Y35" s="537"/>
      <c r="Z35" s="168" t="s">
        <v>2758</v>
      </c>
      <c r="AA35" s="129">
        <v>1080000</v>
      </c>
      <c r="AB35" s="129" t="s">
        <v>547</v>
      </c>
      <c r="AC35" s="129" t="s">
        <v>547</v>
      </c>
      <c r="AD35" s="217" t="s">
        <v>547</v>
      </c>
      <c r="AE35" s="537"/>
      <c r="AF35" s="168" t="s">
        <v>3531</v>
      </c>
      <c r="AG35" s="129">
        <v>2825000</v>
      </c>
      <c r="AH35" s="129">
        <v>2825000</v>
      </c>
      <c r="AI35" s="129">
        <v>2825000</v>
      </c>
      <c r="AJ35" s="217" t="s">
        <v>547</v>
      </c>
    </row>
    <row r="36" spans="1:36" s="47" customFormat="1" ht="12.75" customHeight="1">
      <c r="A36" s="537"/>
      <c r="B36" s="168" t="s">
        <v>2247</v>
      </c>
      <c r="C36" s="129">
        <v>405000</v>
      </c>
      <c r="D36" s="129">
        <v>405000</v>
      </c>
      <c r="E36" s="129" t="s">
        <v>547</v>
      </c>
      <c r="F36" s="217" t="s">
        <v>547</v>
      </c>
      <c r="G36" s="537"/>
      <c r="H36" s="168" t="s">
        <v>2681</v>
      </c>
      <c r="I36" s="129">
        <v>400000</v>
      </c>
      <c r="J36" s="129" t="s">
        <v>547</v>
      </c>
      <c r="K36" s="129" t="s">
        <v>547</v>
      </c>
      <c r="L36" s="217" t="s">
        <v>547</v>
      </c>
      <c r="M36" s="537"/>
      <c r="N36" s="168" t="s">
        <v>2257</v>
      </c>
      <c r="O36" s="129">
        <v>2800000</v>
      </c>
      <c r="P36" s="129">
        <v>2800000</v>
      </c>
      <c r="Q36" s="129">
        <v>2800000</v>
      </c>
      <c r="R36" s="217" t="s">
        <v>547</v>
      </c>
      <c r="S36" s="537"/>
      <c r="T36" s="168" t="s">
        <v>2732</v>
      </c>
      <c r="U36" s="129">
        <v>3192000</v>
      </c>
      <c r="V36" s="129" t="s">
        <v>547</v>
      </c>
      <c r="W36" s="129" t="s">
        <v>547</v>
      </c>
      <c r="X36" s="217" t="s">
        <v>547</v>
      </c>
      <c r="Y36" s="537"/>
      <c r="Z36" s="168" t="s">
        <v>3519</v>
      </c>
      <c r="AA36" s="129">
        <v>200000</v>
      </c>
      <c r="AB36" s="129" t="s">
        <v>547</v>
      </c>
      <c r="AC36" s="129" t="s">
        <v>547</v>
      </c>
      <c r="AD36" s="217" t="s">
        <v>547</v>
      </c>
      <c r="AE36" s="537"/>
      <c r="AF36" s="168" t="s">
        <v>2782</v>
      </c>
      <c r="AG36" s="129">
        <v>300000</v>
      </c>
      <c r="AH36" s="129">
        <v>400000</v>
      </c>
      <c r="AI36" s="129" t="s">
        <v>547</v>
      </c>
      <c r="AJ36" s="217" t="s">
        <v>547</v>
      </c>
    </row>
    <row r="37" spans="1:36" s="47" customFormat="1" ht="12.75" customHeight="1">
      <c r="A37" s="537"/>
      <c r="B37" s="168" t="s">
        <v>3130</v>
      </c>
      <c r="C37" s="129">
        <v>2800000</v>
      </c>
      <c r="D37" s="129">
        <v>2800000</v>
      </c>
      <c r="E37" s="129">
        <v>2800000</v>
      </c>
      <c r="F37" s="217">
        <v>2800000</v>
      </c>
      <c r="G37" s="537"/>
      <c r="H37" s="168" t="s">
        <v>4099</v>
      </c>
      <c r="I37" s="129">
        <v>200000</v>
      </c>
      <c r="J37" s="129">
        <v>300000</v>
      </c>
      <c r="K37" s="129">
        <v>400000</v>
      </c>
      <c r="L37" s="217" t="s">
        <v>547</v>
      </c>
      <c r="M37" s="537"/>
      <c r="N37" s="168" t="s">
        <v>2706</v>
      </c>
      <c r="O37" s="129">
        <v>840000</v>
      </c>
      <c r="P37" s="129" t="s">
        <v>547</v>
      </c>
      <c r="Q37" s="129" t="s">
        <v>547</v>
      </c>
      <c r="R37" s="217" t="s">
        <v>547</v>
      </c>
      <c r="S37" s="537"/>
      <c r="T37" s="168" t="s">
        <v>2733</v>
      </c>
      <c r="U37" s="129">
        <v>100000</v>
      </c>
      <c r="V37" s="217" t="s">
        <v>547</v>
      </c>
      <c r="W37" s="217" t="s">
        <v>547</v>
      </c>
      <c r="X37" s="217" t="s">
        <v>547</v>
      </c>
      <c r="Y37" s="537"/>
      <c r="Z37" s="498" t="s">
        <v>4093</v>
      </c>
      <c r="AA37" s="46">
        <v>200000</v>
      </c>
      <c r="AB37" s="46">
        <v>300000</v>
      </c>
      <c r="AC37" s="46">
        <v>400000</v>
      </c>
      <c r="AD37" s="46" t="s">
        <v>547</v>
      </c>
      <c r="AE37" s="537"/>
      <c r="AF37" s="168" t="s">
        <v>2783</v>
      </c>
      <c r="AG37" s="129">
        <v>2100000</v>
      </c>
      <c r="AH37" s="129" t="s">
        <v>547</v>
      </c>
      <c r="AI37" s="129" t="s">
        <v>547</v>
      </c>
      <c r="AJ37" s="217" t="s">
        <v>547</v>
      </c>
    </row>
    <row r="38" spans="1:36" s="47" customFormat="1" ht="12.75" customHeight="1">
      <c r="A38" s="537"/>
      <c r="B38" s="168" t="s">
        <v>3495</v>
      </c>
      <c r="C38" s="129">
        <v>4632000</v>
      </c>
      <c r="D38" s="217" t="s">
        <v>547</v>
      </c>
      <c r="E38" s="217" t="s">
        <v>547</v>
      </c>
      <c r="F38" s="217" t="s">
        <v>547</v>
      </c>
      <c r="G38" s="537"/>
      <c r="H38" s="168" t="s">
        <v>2322</v>
      </c>
      <c r="I38" s="129">
        <v>700000</v>
      </c>
      <c r="J38" s="129">
        <v>700000</v>
      </c>
      <c r="K38" s="129" t="s">
        <v>547</v>
      </c>
      <c r="L38" s="217" t="s">
        <v>547</v>
      </c>
      <c r="M38" s="537"/>
      <c r="N38" s="168" t="s">
        <v>2707</v>
      </c>
      <c r="O38" s="129">
        <v>2280000</v>
      </c>
      <c r="P38" s="129" t="s">
        <v>547</v>
      </c>
      <c r="Q38" s="129" t="s">
        <v>547</v>
      </c>
      <c r="R38" s="217" t="s">
        <v>547</v>
      </c>
      <c r="S38" s="537"/>
      <c r="T38" s="168" t="s">
        <v>2734</v>
      </c>
      <c r="U38" s="129">
        <v>300000</v>
      </c>
      <c r="V38" s="129">
        <v>400000</v>
      </c>
      <c r="W38" s="129" t="s">
        <v>547</v>
      </c>
      <c r="X38" s="217" t="s">
        <v>547</v>
      </c>
      <c r="Y38" s="537"/>
      <c r="Z38" s="498" t="s">
        <v>4079</v>
      </c>
      <c r="AA38" s="46">
        <v>200000</v>
      </c>
      <c r="AB38" s="46">
        <v>300000</v>
      </c>
      <c r="AC38" s="46">
        <v>400000</v>
      </c>
      <c r="AD38" s="46" t="s">
        <v>547</v>
      </c>
      <c r="AE38" s="537"/>
      <c r="AF38" s="168" t="s">
        <v>2784</v>
      </c>
      <c r="AG38" s="129">
        <v>1080000</v>
      </c>
      <c r="AH38" s="129" t="s">
        <v>547</v>
      </c>
      <c r="AI38" s="129" t="s">
        <v>547</v>
      </c>
      <c r="AJ38" s="217" t="s">
        <v>547</v>
      </c>
    </row>
    <row r="39" spans="1:36" s="47" customFormat="1" ht="12.75" customHeight="1">
      <c r="A39" s="537"/>
      <c r="B39" s="168" t="s">
        <v>2657</v>
      </c>
      <c r="C39" s="129">
        <v>200000</v>
      </c>
      <c r="D39" s="129">
        <v>300000</v>
      </c>
      <c r="E39" s="129">
        <v>400000</v>
      </c>
      <c r="F39" s="217" t="s">
        <v>547</v>
      </c>
      <c r="G39" s="537"/>
      <c r="H39" s="168" t="s">
        <v>3458</v>
      </c>
      <c r="I39" s="129">
        <v>200000</v>
      </c>
      <c r="J39" s="129" t="s">
        <v>547</v>
      </c>
      <c r="K39" s="129" t="s">
        <v>547</v>
      </c>
      <c r="L39" s="217" t="s">
        <v>547</v>
      </c>
      <c r="M39" s="537"/>
      <c r="N39" s="168" t="s">
        <v>3510</v>
      </c>
      <c r="O39" s="129">
        <v>2200000</v>
      </c>
      <c r="P39" s="129">
        <v>2200000</v>
      </c>
      <c r="Q39" s="129">
        <v>2200000</v>
      </c>
      <c r="R39" s="217" t="s">
        <v>547</v>
      </c>
      <c r="S39" s="537"/>
      <c r="T39" s="168" t="s">
        <v>4142</v>
      </c>
      <c r="U39" s="129">
        <v>100000</v>
      </c>
      <c r="V39" s="129" t="s">
        <v>547</v>
      </c>
      <c r="W39" s="129" t="s">
        <v>547</v>
      </c>
      <c r="X39" s="217" t="s">
        <v>547</v>
      </c>
      <c r="Y39" s="537"/>
      <c r="Z39" s="168" t="s">
        <v>3520</v>
      </c>
      <c r="AA39" s="129">
        <v>2000000</v>
      </c>
      <c r="AB39" s="129">
        <v>2000000</v>
      </c>
      <c r="AC39" s="129">
        <v>2000000</v>
      </c>
      <c r="AD39" s="217" t="s">
        <v>547</v>
      </c>
      <c r="AE39" s="537"/>
      <c r="AF39" s="168" t="s">
        <v>2785</v>
      </c>
      <c r="AG39" s="129">
        <v>2128000</v>
      </c>
      <c r="AH39" s="129" t="s">
        <v>547</v>
      </c>
      <c r="AI39" s="129" t="s">
        <v>547</v>
      </c>
      <c r="AJ39" s="217" t="s">
        <v>547</v>
      </c>
    </row>
    <row r="40" spans="1:36" s="47" customFormat="1" ht="12.75" customHeight="1">
      <c r="A40" s="537"/>
      <c r="B40" s="168" t="s">
        <v>3496</v>
      </c>
      <c r="C40" s="129">
        <v>675000</v>
      </c>
      <c r="D40" s="129">
        <v>675000</v>
      </c>
      <c r="E40" s="129" t="s">
        <v>547</v>
      </c>
      <c r="F40" s="217" t="s">
        <v>547</v>
      </c>
      <c r="G40" s="537"/>
      <c r="H40" s="168" t="s">
        <v>3504</v>
      </c>
      <c r="I40" s="129">
        <v>2800000</v>
      </c>
      <c r="J40" s="129">
        <v>2800000</v>
      </c>
      <c r="K40" s="129">
        <v>2800000</v>
      </c>
      <c r="L40" s="217" t="s">
        <v>547</v>
      </c>
      <c r="M40" s="537"/>
      <c r="N40" s="168" t="s">
        <v>2708</v>
      </c>
      <c r="O40" s="129">
        <v>300000</v>
      </c>
      <c r="P40" s="129">
        <v>400000</v>
      </c>
      <c r="Q40" s="129" t="s">
        <v>547</v>
      </c>
      <c r="R40" s="217" t="s">
        <v>547</v>
      </c>
      <c r="S40" s="537"/>
      <c r="T40" s="168" t="s">
        <v>2369</v>
      </c>
      <c r="U40" s="129">
        <v>850000</v>
      </c>
      <c r="V40" s="129" t="s">
        <v>547</v>
      </c>
      <c r="W40" s="129" t="s">
        <v>547</v>
      </c>
      <c r="X40" s="217" t="s">
        <v>547</v>
      </c>
      <c r="Y40" s="537"/>
      <c r="Z40" s="168" t="s">
        <v>3521</v>
      </c>
      <c r="AA40" s="129">
        <v>1400000</v>
      </c>
      <c r="AB40" s="129" t="s">
        <v>547</v>
      </c>
      <c r="AC40" s="129" t="s">
        <v>547</v>
      </c>
      <c r="AD40" s="217" t="s">
        <v>547</v>
      </c>
      <c r="AE40" s="537"/>
      <c r="AF40" s="168" t="s">
        <v>2364</v>
      </c>
      <c r="AG40" s="129">
        <v>900000</v>
      </c>
      <c r="AH40" s="129">
        <v>900000</v>
      </c>
      <c r="AI40" s="129" t="s">
        <v>547</v>
      </c>
      <c r="AJ40" s="217" t="s">
        <v>547</v>
      </c>
    </row>
    <row r="41" spans="1:36" s="47" customFormat="1" ht="12.75" customHeight="1">
      <c r="A41" s="537"/>
      <c r="B41" s="168" t="s">
        <v>2658</v>
      </c>
      <c r="C41" s="129">
        <v>3402000</v>
      </c>
      <c r="D41" s="129" t="s">
        <v>547</v>
      </c>
      <c r="E41" s="129" t="s">
        <v>547</v>
      </c>
      <c r="F41" s="217" t="s">
        <v>547</v>
      </c>
      <c r="G41" s="537"/>
      <c r="H41" s="168" t="s">
        <v>3505</v>
      </c>
      <c r="I41" s="129">
        <v>300000</v>
      </c>
      <c r="J41" s="129">
        <v>300000</v>
      </c>
      <c r="K41" s="217" t="s">
        <v>547</v>
      </c>
      <c r="L41" s="217" t="s">
        <v>547</v>
      </c>
      <c r="M41" s="537"/>
      <c r="N41" s="168" t="s">
        <v>3511</v>
      </c>
      <c r="O41" s="129">
        <v>250000</v>
      </c>
      <c r="P41" s="129">
        <v>250000</v>
      </c>
      <c r="Q41" s="129" t="s">
        <v>547</v>
      </c>
      <c r="R41" s="217" t="s">
        <v>547</v>
      </c>
      <c r="S41" s="537"/>
      <c r="T41" s="168" t="s">
        <v>2385</v>
      </c>
      <c r="U41" s="129">
        <v>4500000</v>
      </c>
      <c r="V41" s="129">
        <v>4500000</v>
      </c>
      <c r="W41" s="129">
        <v>4500000</v>
      </c>
      <c r="X41" s="217" t="s">
        <v>547</v>
      </c>
      <c r="Y41" s="537"/>
      <c r="Z41" s="168" t="s">
        <v>2759</v>
      </c>
      <c r="AA41" s="129">
        <v>100000</v>
      </c>
      <c r="AB41" s="129" t="s">
        <v>547</v>
      </c>
      <c r="AC41" s="129" t="s">
        <v>547</v>
      </c>
      <c r="AD41" s="217" t="s">
        <v>547</v>
      </c>
      <c r="AE41" s="537"/>
      <c r="AF41" s="168" t="s">
        <v>2786</v>
      </c>
      <c r="AG41" s="129">
        <v>600000</v>
      </c>
      <c r="AH41" s="129" t="s">
        <v>547</v>
      </c>
      <c r="AI41" s="129" t="s">
        <v>547</v>
      </c>
      <c r="AJ41" s="217" t="s">
        <v>547</v>
      </c>
    </row>
    <row r="42" spans="1:36" s="47" customFormat="1" ht="12.75" customHeight="1">
      <c r="A42" s="537"/>
      <c r="B42" s="168" t="s">
        <v>2338</v>
      </c>
      <c r="C42" s="129">
        <v>2800000</v>
      </c>
      <c r="D42" s="129">
        <v>2800000</v>
      </c>
      <c r="E42" s="129" t="s">
        <v>547</v>
      </c>
      <c r="F42" s="217" t="s">
        <v>547</v>
      </c>
      <c r="G42" s="537"/>
      <c r="H42" s="168" t="s">
        <v>2371</v>
      </c>
      <c r="I42" s="129">
        <v>2000000</v>
      </c>
      <c r="J42" s="129">
        <v>2000000</v>
      </c>
      <c r="K42" s="129" t="s">
        <v>547</v>
      </c>
      <c r="L42" s="217" t="s">
        <v>547</v>
      </c>
      <c r="M42" s="537"/>
      <c r="N42" s="168" t="s">
        <v>2709</v>
      </c>
      <c r="O42" s="129">
        <v>300000</v>
      </c>
      <c r="P42" s="129">
        <v>400000</v>
      </c>
      <c r="Q42" s="129" t="s">
        <v>547</v>
      </c>
      <c r="R42" s="217" t="s">
        <v>547</v>
      </c>
      <c r="S42" s="537"/>
      <c r="T42" s="168" t="s">
        <v>2735</v>
      </c>
      <c r="U42" s="129">
        <v>300000</v>
      </c>
      <c r="V42" s="129">
        <v>400000</v>
      </c>
      <c r="W42" s="217" t="s">
        <v>547</v>
      </c>
      <c r="X42" s="217" t="s">
        <v>547</v>
      </c>
      <c r="Y42" s="537"/>
      <c r="Z42" s="168" t="s">
        <v>2340</v>
      </c>
      <c r="AA42" s="129">
        <v>825000</v>
      </c>
      <c r="AB42" s="129" t="s">
        <v>547</v>
      </c>
      <c r="AC42" s="129" t="s">
        <v>547</v>
      </c>
      <c r="AD42" s="217" t="s">
        <v>547</v>
      </c>
      <c r="AE42" s="537"/>
      <c r="AF42" s="168" t="s">
        <v>2375</v>
      </c>
      <c r="AG42" s="129">
        <v>525000</v>
      </c>
      <c r="AH42" s="129" t="s">
        <v>547</v>
      </c>
      <c r="AI42" s="129" t="s">
        <v>547</v>
      </c>
      <c r="AJ42" s="217" t="s">
        <v>547</v>
      </c>
    </row>
    <row r="43" spans="1:36" s="47" customFormat="1" ht="12.75" customHeight="1">
      <c r="A43" s="537"/>
      <c r="B43" s="168" t="s">
        <v>3497</v>
      </c>
      <c r="C43" s="129">
        <v>946000</v>
      </c>
      <c r="D43" s="129" t="s">
        <v>547</v>
      </c>
      <c r="E43" s="129" t="s">
        <v>547</v>
      </c>
      <c r="F43" s="217" t="s">
        <v>547</v>
      </c>
      <c r="G43" s="537"/>
      <c r="H43" s="168" t="s">
        <v>4130</v>
      </c>
      <c r="I43" s="129">
        <v>200000</v>
      </c>
      <c r="J43" s="129">
        <v>300000</v>
      </c>
      <c r="K43" s="129">
        <v>400000</v>
      </c>
      <c r="L43" s="217" t="s">
        <v>547</v>
      </c>
      <c r="M43" s="537"/>
      <c r="N43" s="168" t="s">
        <v>2710</v>
      </c>
      <c r="O43" s="129">
        <v>400000</v>
      </c>
      <c r="P43" s="129" t="s">
        <v>547</v>
      </c>
      <c r="Q43" s="129" t="s">
        <v>547</v>
      </c>
      <c r="R43" s="217" t="s">
        <v>547</v>
      </c>
      <c r="S43" s="537"/>
      <c r="T43" s="498" t="s">
        <v>2736</v>
      </c>
      <c r="U43" s="129">
        <v>1368000</v>
      </c>
      <c r="V43" s="129" t="s">
        <v>547</v>
      </c>
      <c r="W43" s="129" t="s">
        <v>547</v>
      </c>
      <c r="X43" s="217" t="s">
        <v>547</v>
      </c>
      <c r="Y43" s="537"/>
      <c r="Z43" s="498" t="s">
        <v>2760</v>
      </c>
      <c r="AA43" s="129">
        <v>200000</v>
      </c>
      <c r="AB43" s="129">
        <v>300000</v>
      </c>
      <c r="AC43" s="129">
        <v>400000</v>
      </c>
      <c r="AD43" s="217" t="s">
        <v>547</v>
      </c>
      <c r="AE43" s="537"/>
      <c r="AF43" s="168" t="s">
        <v>3532</v>
      </c>
      <c r="AG43" s="129">
        <v>335000</v>
      </c>
      <c r="AH43" s="129">
        <v>335000</v>
      </c>
      <c r="AI43" s="129" t="s">
        <v>547</v>
      </c>
      <c r="AJ43" s="217" t="s">
        <v>547</v>
      </c>
    </row>
    <row r="44" spans="1:36" s="47" customFormat="1" ht="12.75" customHeight="1">
      <c r="A44" s="537"/>
      <c r="B44" s="168" t="s">
        <v>2397</v>
      </c>
      <c r="C44" s="129">
        <v>325000</v>
      </c>
      <c r="D44" s="129" t="s">
        <v>547</v>
      </c>
      <c r="E44" s="129" t="s">
        <v>547</v>
      </c>
      <c r="F44" s="217" t="s">
        <v>547</v>
      </c>
      <c r="G44" s="537"/>
      <c r="H44" s="168" t="s">
        <v>2682</v>
      </c>
      <c r="I44" s="129">
        <v>200000</v>
      </c>
      <c r="J44" s="129">
        <v>300000</v>
      </c>
      <c r="K44" s="217">
        <v>400000</v>
      </c>
      <c r="L44" s="217" t="s">
        <v>547</v>
      </c>
      <c r="M44" s="537"/>
      <c r="N44" s="168" t="s">
        <v>2393</v>
      </c>
      <c r="O44" s="129">
        <v>2255000</v>
      </c>
      <c r="P44" s="129">
        <v>2255000</v>
      </c>
      <c r="Q44" s="129" t="s">
        <v>547</v>
      </c>
      <c r="R44" s="217" t="s">
        <v>547</v>
      </c>
      <c r="S44" s="537"/>
      <c r="T44" s="168" t="s">
        <v>2737</v>
      </c>
      <c r="U44" s="129">
        <v>300000</v>
      </c>
      <c r="V44" s="129">
        <v>400000</v>
      </c>
      <c r="W44" s="129" t="s">
        <v>547</v>
      </c>
      <c r="X44" s="217" t="s">
        <v>547</v>
      </c>
      <c r="Y44" s="537"/>
      <c r="Z44" s="168" t="s">
        <v>2378</v>
      </c>
      <c r="AA44" s="129">
        <v>2800000</v>
      </c>
      <c r="AB44" s="129">
        <v>2800000</v>
      </c>
      <c r="AC44" s="129">
        <v>2800000</v>
      </c>
      <c r="AD44" s="217" t="s">
        <v>547</v>
      </c>
      <c r="AE44" s="537"/>
      <c r="AF44" s="168" t="s">
        <v>2787</v>
      </c>
      <c r="AG44" s="129">
        <v>100000</v>
      </c>
      <c r="AH44" s="129" t="s">
        <v>547</v>
      </c>
      <c r="AI44" s="129" t="s">
        <v>547</v>
      </c>
      <c r="AJ44" s="217" t="s">
        <v>547</v>
      </c>
    </row>
    <row r="45" spans="1:36" s="47" customFormat="1" ht="12.75" customHeight="1">
      <c r="A45" s="537"/>
      <c r="B45" s="168" t="s">
        <v>2659</v>
      </c>
      <c r="C45" s="129">
        <v>300000</v>
      </c>
      <c r="D45" s="129">
        <v>400000</v>
      </c>
      <c r="E45" s="129" t="s">
        <v>547</v>
      </c>
      <c r="F45" s="217" t="s">
        <v>547</v>
      </c>
      <c r="G45" s="537"/>
      <c r="H45" s="168" t="s">
        <v>2683</v>
      </c>
      <c r="I45" s="129">
        <v>1092000</v>
      </c>
      <c r="J45" s="129" t="s">
        <v>547</v>
      </c>
      <c r="K45" s="129" t="s">
        <v>547</v>
      </c>
      <c r="L45" s="217" t="s">
        <v>547</v>
      </c>
      <c r="M45" s="538" t="s">
        <v>491</v>
      </c>
      <c r="N45" s="168" t="s">
        <v>2711</v>
      </c>
      <c r="O45" s="129">
        <v>400000</v>
      </c>
      <c r="P45" s="129" t="s">
        <v>547</v>
      </c>
      <c r="Q45" s="129" t="s">
        <v>547</v>
      </c>
      <c r="R45" s="217" t="s">
        <v>547</v>
      </c>
      <c r="S45" s="537"/>
      <c r="T45" s="168" t="s">
        <v>2738</v>
      </c>
      <c r="U45" s="129">
        <v>780000</v>
      </c>
      <c r="V45" s="129" t="s">
        <v>547</v>
      </c>
      <c r="W45" s="129" t="s">
        <v>547</v>
      </c>
      <c r="X45" s="217" t="s">
        <v>547</v>
      </c>
      <c r="Y45" s="537"/>
      <c r="Z45" s="168" t="s">
        <v>3522</v>
      </c>
      <c r="AA45" s="129">
        <v>1800000</v>
      </c>
      <c r="AB45" s="129" t="s">
        <v>547</v>
      </c>
      <c r="AC45" s="129" t="s">
        <v>547</v>
      </c>
      <c r="AD45" s="217" t="s">
        <v>547</v>
      </c>
      <c r="AE45" s="537"/>
      <c r="AF45" s="168" t="s">
        <v>4191</v>
      </c>
      <c r="AG45" s="129">
        <v>100000</v>
      </c>
      <c r="AH45" s="129" t="s">
        <v>547</v>
      </c>
      <c r="AI45" s="129" t="s">
        <v>547</v>
      </c>
      <c r="AJ45" s="217" t="s">
        <v>547</v>
      </c>
    </row>
    <row r="46" spans="1:36" s="47" customFormat="1" ht="12.75" customHeight="1">
      <c r="A46" s="537"/>
      <c r="B46" s="168" t="s">
        <v>2415</v>
      </c>
      <c r="C46" s="129">
        <v>4000000</v>
      </c>
      <c r="D46" s="129">
        <v>4000000</v>
      </c>
      <c r="E46" s="129">
        <v>4000000</v>
      </c>
      <c r="F46" s="217" t="s">
        <v>547</v>
      </c>
      <c r="G46" s="537"/>
      <c r="H46" s="168" t="s">
        <v>2684</v>
      </c>
      <c r="I46" s="129">
        <v>100000</v>
      </c>
      <c r="J46" s="129" t="s">
        <v>547</v>
      </c>
      <c r="K46" s="129" t="s">
        <v>547</v>
      </c>
      <c r="L46" s="217" t="s">
        <v>547</v>
      </c>
      <c r="M46" s="537"/>
      <c r="N46" s="168" t="s">
        <v>3512</v>
      </c>
      <c r="O46" s="129">
        <v>334000</v>
      </c>
      <c r="P46" s="129">
        <v>334000</v>
      </c>
      <c r="Q46" s="129">
        <v>334000</v>
      </c>
      <c r="R46" s="217" t="s">
        <v>547</v>
      </c>
      <c r="S46" s="537"/>
      <c r="T46" s="168" t="s">
        <v>2419</v>
      </c>
      <c r="U46" s="46">
        <v>2800000</v>
      </c>
      <c r="V46" s="46">
        <v>2800000</v>
      </c>
      <c r="W46" s="46">
        <v>2800000</v>
      </c>
      <c r="X46" s="46" t="s">
        <v>547</v>
      </c>
      <c r="Y46" s="537"/>
      <c r="Z46" s="168" t="s">
        <v>2761</v>
      </c>
      <c r="AA46" s="129">
        <v>200000</v>
      </c>
      <c r="AB46" s="129">
        <v>300000</v>
      </c>
      <c r="AC46" s="129">
        <v>400000</v>
      </c>
      <c r="AD46" s="217" t="s">
        <v>547</v>
      </c>
      <c r="AE46" s="537"/>
      <c r="AF46" s="168" t="s">
        <v>3533</v>
      </c>
      <c r="AG46" s="129">
        <v>1200000</v>
      </c>
      <c r="AH46" s="129">
        <v>1200000</v>
      </c>
      <c r="AI46" s="129">
        <v>1200000</v>
      </c>
      <c r="AJ46" s="217" t="s">
        <v>547</v>
      </c>
    </row>
    <row r="47" spans="1:36" s="47" customFormat="1" ht="12.75" customHeight="1">
      <c r="A47" s="537"/>
      <c r="B47" s="168" t="s">
        <v>2421</v>
      </c>
      <c r="C47" s="129">
        <v>595000</v>
      </c>
      <c r="D47" s="129" t="s">
        <v>547</v>
      </c>
      <c r="E47" s="129" t="s">
        <v>547</v>
      </c>
      <c r="F47" s="217" t="s">
        <v>547</v>
      </c>
      <c r="G47" s="537"/>
      <c r="H47" s="168" t="s">
        <v>2685</v>
      </c>
      <c r="I47" s="129">
        <v>400000</v>
      </c>
      <c r="J47" s="129" t="s">
        <v>547</v>
      </c>
      <c r="K47" s="129" t="s">
        <v>547</v>
      </c>
      <c r="L47" s="217" t="s">
        <v>547</v>
      </c>
      <c r="M47" s="537"/>
      <c r="N47" s="168" t="s">
        <v>4182</v>
      </c>
      <c r="O47" s="129">
        <v>100000</v>
      </c>
      <c r="P47" s="129" t="s">
        <v>547</v>
      </c>
      <c r="Q47" s="129" t="s">
        <v>547</v>
      </c>
      <c r="R47" s="217" t="s">
        <v>547</v>
      </c>
      <c r="S47" s="537"/>
      <c r="T47" s="168" t="s">
        <v>2425</v>
      </c>
      <c r="U47" s="46">
        <v>2800000</v>
      </c>
      <c r="V47" s="46" t="s">
        <v>547</v>
      </c>
      <c r="W47" s="46" t="s">
        <v>547</v>
      </c>
      <c r="X47" s="46" t="s">
        <v>547</v>
      </c>
      <c r="Y47" s="537"/>
      <c r="Z47" s="168" t="s">
        <v>3133</v>
      </c>
      <c r="AA47" s="129">
        <v>6000000</v>
      </c>
      <c r="AB47" s="129">
        <v>6000000</v>
      </c>
      <c r="AC47" s="129">
        <v>6000000</v>
      </c>
      <c r="AD47" s="217" t="s">
        <v>547</v>
      </c>
      <c r="AE47" s="537"/>
      <c r="AF47" s="168" t="s">
        <v>2788</v>
      </c>
      <c r="AG47" s="129">
        <v>300000</v>
      </c>
      <c r="AH47" s="129">
        <v>400000</v>
      </c>
      <c r="AI47" s="129" t="s">
        <v>547</v>
      </c>
      <c r="AJ47" s="217" t="s">
        <v>547</v>
      </c>
    </row>
    <row r="48" spans="1:36" s="47" customFormat="1" ht="12.75" customHeight="1">
      <c r="A48" s="537"/>
      <c r="B48" s="168" t="s">
        <v>2660</v>
      </c>
      <c r="C48" s="129">
        <v>760000</v>
      </c>
      <c r="D48" s="129" t="s">
        <v>547</v>
      </c>
      <c r="E48" s="129" t="s">
        <v>547</v>
      </c>
      <c r="F48" s="217" t="s">
        <v>547</v>
      </c>
      <c r="G48" s="538" t="s">
        <v>491</v>
      </c>
      <c r="H48" s="168" t="s">
        <v>2686</v>
      </c>
      <c r="I48" s="129">
        <v>300000</v>
      </c>
      <c r="J48" s="129">
        <v>400000</v>
      </c>
      <c r="K48" s="129" t="s">
        <v>547</v>
      </c>
      <c r="L48" s="217" t="s">
        <v>547</v>
      </c>
      <c r="M48" s="537"/>
      <c r="N48" s="168" t="s">
        <v>2445</v>
      </c>
      <c r="O48" s="129">
        <v>2800000</v>
      </c>
      <c r="P48" s="129">
        <v>2800000</v>
      </c>
      <c r="Q48" s="129">
        <v>2800000</v>
      </c>
      <c r="R48" s="217">
        <v>2800000</v>
      </c>
      <c r="S48" s="537"/>
      <c r="T48" s="168" t="s">
        <v>2739</v>
      </c>
      <c r="U48" s="46">
        <v>400000</v>
      </c>
      <c r="V48" s="46" t="s">
        <v>547</v>
      </c>
      <c r="W48" s="46" t="s">
        <v>547</v>
      </c>
      <c r="X48" s="46" t="s">
        <v>547</v>
      </c>
      <c r="Y48" s="537"/>
      <c r="Z48" s="168" t="s">
        <v>2762</v>
      </c>
      <c r="AA48" s="129">
        <v>600000</v>
      </c>
      <c r="AB48" s="129" t="s">
        <v>547</v>
      </c>
      <c r="AC48" s="129" t="s">
        <v>547</v>
      </c>
      <c r="AD48" s="217" t="s">
        <v>547</v>
      </c>
      <c r="AE48" s="537"/>
      <c r="AF48" s="168" t="s">
        <v>2789</v>
      </c>
      <c r="AG48" s="129">
        <v>300000</v>
      </c>
      <c r="AH48" s="129">
        <v>400000</v>
      </c>
      <c r="AI48" s="129" t="s">
        <v>547</v>
      </c>
      <c r="AJ48" s="217" t="s">
        <v>547</v>
      </c>
    </row>
    <row r="49" spans="1:36" s="47" customFormat="1" ht="12.75" customHeight="1">
      <c r="A49" s="537"/>
      <c r="B49" s="168" t="s">
        <v>2661</v>
      </c>
      <c r="C49" s="129">
        <v>600000</v>
      </c>
      <c r="D49" s="129" t="s">
        <v>547</v>
      </c>
      <c r="E49" s="129" t="s">
        <v>547</v>
      </c>
      <c r="F49" s="217" t="s">
        <v>547</v>
      </c>
      <c r="G49" s="537"/>
      <c r="H49" s="168" t="s">
        <v>2687</v>
      </c>
      <c r="I49" s="129">
        <v>400000</v>
      </c>
      <c r="J49" s="129" t="s">
        <v>547</v>
      </c>
      <c r="K49" s="129" t="s">
        <v>547</v>
      </c>
      <c r="L49" s="217" t="s">
        <v>547</v>
      </c>
      <c r="M49" s="537"/>
      <c r="N49" s="168" t="s">
        <v>4188</v>
      </c>
      <c r="O49" s="129">
        <v>100000</v>
      </c>
      <c r="P49" s="129" t="s">
        <v>547</v>
      </c>
      <c r="Q49" s="129" t="s">
        <v>547</v>
      </c>
      <c r="R49" s="217" t="s">
        <v>547</v>
      </c>
      <c r="S49" s="537"/>
      <c r="T49" s="102" t="s">
        <v>2740</v>
      </c>
      <c r="U49" s="46">
        <v>100000</v>
      </c>
      <c r="V49" s="46" t="s">
        <v>547</v>
      </c>
      <c r="W49" s="46" t="s">
        <v>547</v>
      </c>
      <c r="X49" s="46" t="s">
        <v>547</v>
      </c>
      <c r="Y49" s="538" t="s">
        <v>491</v>
      </c>
      <c r="Z49" s="168" t="s">
        <v>2763</v>
      </c>
      <c r="AA49" s="129">
        <v>200000</v>
      </c>
      <c r="AB49" s="129">
        <v>300000</v>
      </c>
      <c r="AC49" s="129">
        <v>400000</v>
      </c>
      <c r="AD49" s="217" t="s">
        <v>547</v>
      </c>
      <c r="AE49" s="537"/>
      <c r="AF49" s="168" t="s">
        <v>2790</v>
      </c>
      <c r="AG49" s="129">
        <v>200000</v>
      </c>
      <c r="AH49" s="129">
        <v>300000</v>
      </c>
      <c r="AI49" s="129">
        <v>400000</v>
      </c>
      <c r="AJ49" s="217" t="s">
        <v>547</v>
      </c>
    </row>
    <row r="50" spans="1:36" s="47" customFormat="1" ht="12.75" customHeight="1">
      <c r="A50" s="537"/>
      <c r="B50" s="168" t="s">
        <v>4124</v>
      </c>
      <c r="C50" s="129">
        <v>200000</v>
      </c>
      <c r="D50" s="129">
        <v>300000</v>
      </c>
      <c r="E50" s="129">
        <v>400000</v>
      </c>
      <c r="F50" s="217" t="s">
        <v>547</v>
      </c>
      <c r="G50" s="537"/>
      <c r="H50" s="168" t="s">
        <v>2688</v>
      </c>
      <c r="I50" s="129">
        <v>100000</v>
      </c>
      <c r="J50" s="129" t="s">
        <v>547</v>
      </c>
      <c r="K50" s="129" t="s">
        <v>547</v>
      </c>
      <c r="L50" s="217" t="s">
        <v>547</v>
      </c>
      <c r="M50" s="537"/>
      <c r="N50" s="168" t="s">
        <v>2712</v>
      </c>
      <c r="O50" s="129">
        <v>600000</v>
      </c>
      <c r="P50" s="129" t="s">
        <v>547</v>
      </c>
      <c r="Q50" s="129" t="s">
        <v>547</v>
      </c>
      <c r="R50" s="217" t="s">
        <v>547</v>
      </c>
      <c r="S50" s="537"/>
      <c r="T50" s="102" t="s">
        <v>2451</v>
      </c>
      <c r="U50" s="46">
        <v>2800000</v>
      </c>
      <c r="V50" s="46" t="s">
        <v>547</v>
      </c>
      <c r="W50" s="46" t="s">
        <v>547</v>
      </c>
      <c r="X50" s="46" t="s">
        <v>547</v>
      </c>
      <c r="Y50" s="537"/>
      <c r="Z50" s="168" t="s">
        <v>3523</v>
      </c>
      <c r="AA50" s="129">
        <v>200000</v>
      </c>
      <c r="AB50" s="129" t="s">
        <v>547</v>
      </c>
      <c r="AC50" s="129" t="s">
        <v>547</v>
      </c>
      <c r="AD50" s="217" t="s">
        <v>547</v>
      </c>
      <c r="AE50" s="537"/>
      <c r="AF50" s="498" t="s">
        <v>2791</v>
      </c>
      <c r="AG50" s="129">
        <v>400000</v>
      </c>
      <c r="AH50" s="129" t="s">
        <v>547</v>
      </c>
      <c r="AI50" s="129" t="s">
        <v>547</v>
      </c>
      <c r="AJ50" s="217" t="s">
        <v>547</v>
      </c>
    </row>
    <row r="51" spans="1:36" s="47" customFormat="1" ht="12.75" customHeight="1">
      <c r="A51" s="537"/>
      <c r="B51" s="168" t="s">
        <v>2662</v>
      </c>
      <c r="C51" s="129">
        <v>200000</v>
      </c>
      <c r="D51" s="129">
        <v>300000</v>
      </c>
      <c r="E51" s="129">
        <v>400000</v>
      </c>
      <c r="F51" s="217" t="s">
        <v>547</v>
      </c>
      <c r="G51" s="537"/>
      <c r="H51" s="168" t="s">
        <v>2689</v>
      </c>
      <c r="I51" s="129" t="s">
        <v>547</v>
      </c>
      <c r="J51" s="129" t="s">
        <v>547</v>
      </c>
      <c r="K51" s="217" t="s">
        <v>547</v>
      </c>
      <c r="L51" s="217" t="s">
        <v>547</v>
      </c>
      <c r="M51" s="537"/>
      <c r="N51" s="168" t="s">
        <v>2713</v>
      </c>
      <c r="O51" s="129">
        <v>1368000</v>
      </c>
      <c r="P51" s="129" t="s">
        <v>547</v>
      </c>
      <c r="Q51" s="129" t="s">
        <v>547</v>
      </c>
      <c r="R51" s="217" t="s">
        <v>547</v>
      </c>
      <c r="S51" s="537"/>
      <c r="T51" s="102" t="s">
        <v>2741</v>
      </c>
      <c r="U51" s="46" t="s">
        <v>547</v>
      </c>
      <c r="V51" s="46" t="s">
        <v>547</v>
      </c>
      <c r="W51" s="46" t="s">
        <v>547</v>
      </c>
      <c r="X51" s="46" t="s">
        <v>547</v>
      </c>
      <c r="Y51" s="537"/>
      <c r="Z51" s="168" t="s">
        <v>2764</v>
      </c>
      <c r="AA51" s="129">
        <v>600000</v>
      </c>
      <c r="AB51" s="129" t="s">
        <v>547</v>
      </c>
      <c r="AC51" s="129" t="s">
        <v>547</v>
      </c>
      <c r="AD51" s="217" t="s">
        <v>547</v>
      </c>
      <c r="AE51" s="537"/>
      <c r="AF51" s="168" t="s">
        <v>4269</v>
      </c>
      <c r="AG51" s="191" t="s">
        <v>547</v>
      </c>
      <c r="AH51" s="191" t="s">
        <v>547</v>
      </c>
      <c r="AI51" s="191" t="s">
        <v>547</v>
      </c>
      <c r="AJ51" s="191" t="s">
        <v>547</v>
      </c>
    </row>
    <row r="52" spans="1:36" s="47" customFormat="1" ht="12.75" customHeight="1">
      <c r="A52" s="538" t="s">
        <v>491</v>
      </c>
      <c r="B52" s="168" t="s">
        <v>2465</v>
      </c>
      <c r="C52" s="129">
        <v>3675000</v>
      </c>
      <c r="D52" s="217">
        <v>3675000</v>
      </c>
      <c r="E52" s="217" t="s">
        <v>547</v>
      </c>
      <c r="F52" s="217" t="s">
        <v>547</v>
      </c>
      <c r="G52" s="537"/>
      <c r="H52" s="168" t="s">
        <v>2690</v>
      </c>
      <c r="I52" s="129" t="s">
        <v>547</v>
      </c>
      <c r="J52" s="129" t="s">
        <v>547</v>
      </c>
      <c r="K52" s="129" t="s">
        <v>547</v>
      </c>
      <c r="L52" s="217" t="s">
        <v>547</v>
      </c>
      <c r="M52" s="537"/>
      <c r="N52" s="168" t="s">
        <v>2714</v>
      </c>
      <c r="O52" s="129" t="s">
        <v>547</v>
      </c>
      <c r="P52" s="129" t="s">
        <v>547</v>
      </c>
      <c r="Q52" s="129" t="s">
        <v>547</v>
      </c>
      <c r="R52" s="217" t="s">
        <v>547</v>
      </c>
      <c r="S52" s="538" t="s">
        <v>491</v>
      </c>
      <c r="T52" s="168" t="s">
        <v>2742</v>
      </c>
      <c r="U52" s="46" t="s">
        <v>547</v>
      </c>
      <c r="V52" s="46" t="s">
        <v>547</v>
      </c>
      <c r="W52" s="46" t="s">
        <v>547</v>
      </c>
      <c r="X52" s="46" t="s">
        <v>547</v>
      </c>
      <c r="Y52" s="537"/>
      <c r="Z52" s="168" t="s">
        <v>2766</v>
      </c>
      <c r="AA52" s="129">
        <v>300000</v>
      </c>
      <c r="AB52" s="129">
        <v>400000</v>
      </c>
      <c r="AC52" s="129" t="s">
        <v>547</v>
      </c>
      <c r="AD52" s="217" t="s">
        <v>547</v>
      </c>
      <c r="AE52" s="537"/>
      <c r="AF52" s="168" t="s">
        <v>2792</v>
      </c>
      <c r="AG52" s="191" t="s">
        <v>547</v>
      </c>
      <c r="AH52" s="191" t="s">
        <v>547</v>
      </c>
      <c r="AI52" s="191" t="s">
        <v>547</v>
      </c>
      <c r="AJ52" s="191" t="s">
        <v>547</v>
      </c>
    </row>
    <row r="53" spans="1:36" s="47" customFormat="1" ht="12.75" customHeight="1">
      <c r="A53" s="537"/>
      <c r="B53" s="168" t="s">
        <v>2467</v>
      </c>
      <c r="C53" s="129">
        <v>1875000</v>
      </c>
      <c r="D53" s="129" t="s">
        <v>547</v>
      </c>
      <c r="E53" s="129" t="s">
        <v>547</v>
      </c>
      <c r="F53" s="217" t="s">
        <v>547</v>
      </c>
      <c r="G53" s="537"/>
      <c r="H53" s="168" t="s">
        <v>2691</v>
      </c>
      <c r="I53" s="129" t="s">
        <v>547</v>
      </c>
      <c r="J53" s="129" t="s">
        <v>547</v>
      </c>
      <c r="K53" s="129" t="s">
        <v>547</v>
      </c>
      <c r="L53" s="217" t="s">
        <v>547</v>
      </c>
      <c r="M53" s="537"/>
      <c r="N53" s="102" t="s">
        <v>2715</v>
      </c>
      <c r="O53" s="190" t="s">
        <v>547</v>
      </c>
      <c r="P53" s="190" t="s">
        <v>547</v>
      </c>
      <c r="Q53" s="190" t="s">
        <v>547</v>
      </c>
      <c r="R53" s="190" t="s">
        <v>547</v>
      </c>
      <c r="S53" s="537"/>
      <c r="T53" s="102" t="s">
        <v>4261</v>
      </c>
      <c r="U53" s="46" t="s">
        <v>547</v>
      </c>
      <c r="V53" s="46" t="s">
        <v>547</v>
      </c>
      <c r="W53" s="46" t="s">
        <v>547</v>
      </c>
      <c r="X53" s="46" t="s">
        <v>547</v>
      </c>
      <c r="Y53" s="537"/>
      <c r="Z53" s="168" t="s">
        <v>2767</v>
      </c>
      <c r="AA53" s="129">
        <v>400000</v>
      </c>
      <c r="AB53" s="129" t="s">
        <v>547</v>
      </c>
      <c r="AC53" s="129" t="s">
        <v>547</v>
      </c>
      <c r="AD53" s="217" t="s">
        <v>547</v>
      </c>
      <c r="AE53" s="538" t="s">
        <v>491</v>
      </c>
      <c r="AF53" s="102" t="s">
        <v>4270</v>
      </c>
      <c r="AG53" s="191" t="s">
        <v>547</v>
      </c>
      <c r="AH53" s="191" t="s">
        <v>547</v>
      </c>
      <c r="AI53" s="191" t="s">
        <v>547</v>
      </c>
      <c r="AJ53" s="191" t="s">
        <v>547</v>
      </c>
    </row>
    <row r="54" spans="1:36" s="47" customFormat="1" ht="12.75" customHeight="1">
      <c r="A54" s="537"/>
      <c r="B54" s="102" t="s">
        <v>2663</v>
      </c>
      <c r="C54" s="191" t="s">
        <v>547</v>
      </c>
      <c r="D54" s="191" t="s">
        <v>547</v>
      </c>
      <c r="E54" s="191" t="s">
        <v>547</v>
      </c>
      <c r="F54" s="191" t="s">
        <v>547</v>
      </c>
      <c r="G54" s="537"/>
      <c r="H54" s="168" t="s">
        <v>2692</v>
      </c>
      <c r="I54" s="129" t="s">
        <v>547</v>
      </c>
      <c r="J54" s="129" t="s">
        <v>547</v>
      </c>
      <c r="K54" s="129" t="s">
        <v>547</v>
      </c>
      <c r="L54" s="217" t="s">
        <v>547</v>
      </c>
      <c r="M54" s="537"/>
      <c r="N54" s="102" t="s">
        <v>2716</v>
      </c>
      <c r="O54" s="191" t="s">
        <v>547</v>
      </c>
      <c r="P54" s="191" t="s">
        <v>547</v>
      </c>
      <c r="Q54" s="191" t="s">
        <v>547</v>
      </c>
      <c r="R54" s="191" t="s">
        <v>547</v>
      </c>
      <c r="S54" s="537"/>
      <c r="T54" s="498" t="s">
        <v>2743</v>
      </c>
      <c r="U54" s="497" t="s">
        <v>547</v>
      </c>
      <c r="V54" s="497" t="s">
        <v>547</v>
      </c>
      <c r="W54" s="497" t="s">
        <v>547</v>
      </c>
      <c r="X54" s="497" t="s">
        <v>547</v>
      </c>
      <c r="Y54" s="537"/>
      <c r="Z54" s="168" t="s">
        <v>2768</v>
      </c>
      <c r="AA54" s="129">
        <v>100000</v>
      </c>
      <c r="AB54" s="129" t="s">
        <v>547</v>
      </c>
      <c r="AC54" s="129" t="s">
        <v>547</v>
      </c>
      <c r="AD54" s="217" t="s">
        <v>547</v>
      </c>
      <c r="AE54" s="537"/>
      <c r="AF54" s="102" t="s">
        <v>4271</v>
      </c>
      <c r="AG54" s="191" t="s">
        <v>547</v>
      </c>
      <c r="AH54" s="191" t="s">
        <v>547</v>
      </c>
      <c r="AI54" s="191" t="s">
        <v>547</v>
      </c>
      <c r="AJ54" s="191" t="s">
        <v>547</v>
      </c>
    </row>
    <row r="55" spans="1:36" s="47" customFormat="1" ht="12.75" customHeight="1">
      <c r="A55" s="537"/>
      <c r="B55" s="102" t="s">
        <v>2664</v>
      </c>
      <c r="C55" s="191" t="s">
        <v>547</v>
      </c>
      <c r="D55" s="191" t="s">
        <v>547</v>
      </c>
      <c r="E55" s="191" t="s">
        <v>547</v>
      </c>
      <c r="F55" s="191" t="s">
        <v>547</v>
      </c>
      <c r="G55" s="537"/>
      <c r="H55" s="168" t="s">
        <v>4255</v>
      </c>
      <c r="I55" s="129" t="s">
        <v>547</v>
      </c>
      <c r="J55" s="129" t="s">
        <v>547</v>
      </c>
      <c r="K55" s="129" t="s">
        <v>547</v>
      </c>
      <c r="L55" s="217" t="s">
        <v>547</v>
      </c>
      <c r="M55" s="379"/>
      <c r="N55" s="102" t="s">
        <v>4258</v>
      </c>
      <c r="O55" s="191" t="s">
        <v>547</v>
      </c>
      <c r="P55" s="191" t="s">
        <v>547</v>
      </c>
      <c r="Q55" s="191" t="s">
        <v>547</v>
      </c>
      <c r="R55" s="191" t="s">
        <v>547</v>
      </c>
      <c r="S55" s="537"/>
      <c r="T55" s="498" t="s">
        <v>2744</v>
      </c>
      <c r="U55" s="498" t="s">
        <v>547</v>
      </c>
      <c r="V55" s="498" t="s">
        <v>547</v>
      </c>
      <c r="W55" s="498" t="s">
        <v>547</v>
      </c>
      <c r="X55" s="498" t="s">
        <v>547</v>
      </c>
      <c r="Y55" s="537"/>
      <c r="Z55" s="168" t="s">
        <v>2769</v>
      </c>
      <c r="AA55" s="129">
        <v>300000</v>
      </c>
      <c r="AB55" s="129">
        <v>400000</v>
      </c>
      <c r="AC55" s="129" t="s">
        <v>547</v>
      </c>
      <c r="AD55" s="217" t="s">
        <v>547</v>
      </c>
      <c r="AE55" s="537"/>
      <c r="AF55" s="498" t="s">
        <v>4272</v>
      </c>
      <c r="AG55" s="191" t="s">
        <v>547</v>
      </c>
      <c r="AH55" s="191" t="s">
        <v>547</v>
      </c>
      <c r="AI55" s="191" t="s">
        <v>547</v>
      </c>
      <c r="AJ55" s="191" t="s">
        <v>547</v>
      </c>
    </row>
    <row r="56" spans="1:36" s="47" customFormat="1" ht="12.75" customHeight="1">
      <c r="A56" s="537"/>
      <c r="B56" s="102" t="s">
        <v>4253</v>
      </c>
      <c r="C56" s="191" t="s">
        <v>547</v>
      </c>
      <c r="D56" s="191" t="s">
        <v>547</v>
      </c>
      <c r="E56" s="191" t="s">
        <v>547</v>
      </c>
      <c r="F56" s="191" t="s">
        <v>547</v>
      </c>
      <c r="G56" s="537"/>
      <c r="H56" s="168" t="s">
        <v>2693</v>
      </c>
      <c r="I56" s="129" t="s">
        <v>547</v>
      </c>
      <c r="J56" s="129" t="s">
        <v>547</v>
      </c>
      <c r="K56" s="129" t="s">
        <v>547</v>
      </c>
      <c r="L56" s="217" t="s">
        <v>547</v>
      </c>
      <c r="M56" s="379"/>
      <c r="N56" s="102" t="s">
        <v>2717</v>
      </c>
      <c r="O56" s="191" t="s">
        <v>547</v>
      </c>
      <c r="P56" s="191" t="s">
        <v>547</v>
      </c>
      <c r="Q56" s="191" t="s">
        <v>547</v>
      </c>
      <c r="R56" s="191" t="s">
        <v>547</v>
      </c>
      <c r="S56" s="537"/>
      <c r="T56" s="498" t="s">
        <v>4262</v>
      </c>
      <c r="U56" s="498" t="s">
        <v>547</v>
      </c>
      <c r="V56" s="498" t="s">
        <v>547</v>
      </c>
      <c r="W56" s="498" t="s">
        <v>547</v>
      </c>
      <c r="X56" s="498" t="s">
        <v>547</v>
      </c>
      <c r="Y56" s="537"/>
      <c r="Z56" s="498" t="s">
        <v>2770</v>
      </c>
      <c r="AA56" s="129" t="s">
        <v>547</v>
      </c>
      <c r="AB56" s="129" t="s">
        <v>547</v>
      </c>
      <c r="AC56" s="129" t="s">
        <v>547</v>
      </c>
      <c r="AD56" s="217" t="s">
        <v>547</v>
      </c>
      <c r="AE56" s="537"/>
      <c r="AF56" s="498" t="s">
        <v>2793</v>
      </c>
      <c r="AG56" s="191" t="s">
        <v>547</v>
      </c>
      <c r="AH56" s="191" t="s">
        <v>547</v>
      </c>
      <c r="AI56" s="191" t="s">
        <v>547</v>
      </c>
      <c r="AJ56" s="191" t="s">
        <v>547</v>
      </c>
    </row>
    <row r="57" spans="1:36" s="47" customFormat="1" ht="12.75" customHeight="1">
      <c r="A57" s="537"/>
      <c r="B57" s="498" t="s">
        <v>2665</v>
      </c>
      <c r="C57" s="191" t="s">
        <v>547</v>
      </c>
      <c r="D57" s="191" t="s">
        <v>547</v>
      </c>
      <c r="E57" s="191" t="s">
        <v>547</v>
      </c>
      <c r="F57" s="191" t="s">
        <v>547</v>
      </c>
      <c r="G57" s="537"/>
      <c r="H57" s="168" t="s">
        <v>2694</v>
      </c>
      <c r="I57" s="129" t="s">
        <v>547</v>
      </c>
      <c r="J57" s="129" t="s">
        <v>547</v>
      </c>
      <c r="K57" s="129" t="s">
        <v>547</v>
      </c>
      <c r="L57" s="217" t="s">
        <v>547</v>
      </c>
      <c r="M57" s="379"/>
      <c r="N57" s="102" t="s">
        <v>2718</v>
      </c>
      <c r="O57" s="191" t="s">
        <v>547</v>
      </c>
      <c r="P57" s="191" t="s">
        <v>547</v>
      </c>
      <c r="Q57" s="191" t="s">
        <v>547</v>
      </c>
      <c r="R57" s="191" t="s">
        <v>547</v>
      </c>
      <c r="S57" s="537"/>
      <c r="T57" s="498" t="s">
        <v>4263</v>
      </c>
      <c r="U57" s="498" t="s">
        <v>547</v>
      </c>
      <c r="V57" s="498" t="s">
        <v>547</v>
      </c>
      <c r="W57" s="498" t="s">
        <v>547</v>
      </c>
      <c r="X57" s="498" t="s">
        <v>547</v>
      </c>
      <c r="Y57" s="537"/>
      <c r="Z57" s="168" t="s">
        <v>4266</v>
      </c>
      <c r="AA57" s="129" t="s">
        <v>547</v>
      </c>
      <c r="AB57" s="129" t="s">
        <v>547</v>
      </c>
      <c r="AC57" s="129" t="s">
        <v>547</v>
      </c>
      <c r="AD57" s="217" t="s">
        <v>547</v>
      </c>
      <c r="AE57" s="537"/>
      <c r="AF57" s="498" t="s">
        <v>2794</v>
      </c>
      <c r="AG57" s="191" t="s">
        <v>547</v>
      </c>
      <c r="AH57" s="191" t="s">
        <v>547</v>
      </c>
      <c r="AI57" s="191" t="s">
        <v>547</v>
      </c>
      <c r="AJ57" s="191" t="s">
        <v>547</v>
      </c>
    </row>
    <row r="58" spans="1:36" s="47" customFormat="1" ht="12.75" customHeight="1">
      <c r="A58" s="537"/>
      <c r="B58" s="498" t="s">
        <v>2666</v>
      </c>
      <c r="C58" s="46" t="s">
        <v>547</v>
      </c>
      <c r="D58" s="46" t="s">
        <v>547</v>
      </c>
      <c r="E58" s="46" t="s">
        <v>547</v>
      </c>
      <c r="F58" s="46" t="s">
        <v>547</v>
      </c>
      <c r="G58" s="379"/>
      <c r="H58" s="168" t="s">
        <v>4256</v>
      </c>
      <c r="I58" s="129" t="s">
        <v>547</v>
      </c>
      <c r="J58" s="129" t="s">
        <v>547</v>
      </c>
      <c r="K58" s="129" t="s">
        <v>547</v>
      </c>
      <c r="L58" s="217" t="s">
        <v>547</v>
      </c>
      <c r="M58" s="379"/>
      <c r="N58" s="168" t="s">
        <v>4259</v>
      </c>
      <c r="O58" s="191" t="s">
        <v>547</v>
      </c>
      <c r="P58" s="191" t="s">
        <v>547</v>
      </c>
      <c r="Q58" s="191" t="s">
        <v>547</v>
      </c>
      <c r="R58" s="191" t="s">
        <v>547</v>
      </c>
      <c r="S58" s="537"/>
      <c r="T58" s="499" t="s">
        <v>4264</v>
      </c>
      <c r="U58" s="499" t="s">
        <v>547</v>
      </c>
      <c r="V58" s="499" t="s">
        <v>547</v>
      </c>
      <c r="W58" s="499" t="s">
        <v>547</v>
      </c>
      <c r="X58" s="499" t="s">
        <v>547</v>
      </c>
      <c r="Y58" s="537"/>
      <c r="Z58" s="168" t="s">
        <v>2771</v>
      </c>
      <c r="AA58" s="129" t="s">
        <v>547</v>
      </c>
      <c r="AB58" s="129" t="s">
        <v>547</v>
      </c>
      <c r="AC58" s="129" t="s">
        <v>547</v>
      </c>
      <c r="AD58" s="217" t="s">
        <v>547</v>
      </c>
      <c r="AE58" s="537"/>
      <c r="AF58" s="112" t="s">
        <v>4273</v>
      </c>
      <c r="AG58" s="191" t="s">
        <v>547</v>
      </c>
      <c r="AH58" s="191" t="s">
        <v>547</v>
      </c>
      <c r="AI58" s="191" t="s">
        <v>547</v>
      </c>
      <c r="AJ58" s="191" t="s">
        <v>547</v>
      </c>
    </row>
    <row r="59" spans="1:36" s="47" customFormat="1" ht="12.75" customHeight="1">
      <c r="A59" s="537"/>
      <c r="B59" s="498" t="s">
        <v>4254</v>
      </c>
      <c r="C59" s="46" t="s">
        <v>547</v>
      </c>
      <c r="D59" s="46" t="s">
        <v>547</v>
      </c>
      <c r="E59" s="46" t="s">
        <v>547</v>
      </c>
      <c r="F59" s="46" t="s">
        <v>547</v>
      </c>
      <c r="G59" s="379"/>
      <c r="H59" s="102" t="s">
        <v>2695</v>
      </c>
      <c r="I59" s="191" t="s">
        <v>547</v>
      </c>
      <c r="J59" s="191" t="s">
        <v>547</v>
      </c>
      <c r="K59" s="191" t="s">
        <v>547</v>
      </c>
      <c r="L59" s="191" t="s">
        <v>547</v>
      </c>
      <c r="M59" s="379"/>
      <c r="N59" s="498" t="s">
        <v>2719</v>
      </c>
      <c r="O59" s="191" t="s">
        <v>547</v>
      </c>
      <c r="P59" s="191" t="s">
        <v>547</v>
      </c>
      <c r="Q59" s="191" t="s">
        <v>547</v>
      </c>
      <c r="R59" s="191" t="s">
        <v>547</v>
      </c>
      <c r="S59" s="537"/>
      <c r="T59" s="499" t="s">
        <v>4265</v>
      </c>
      <c r="U59" s="499" t="s">
        <v>547</v>
      </c>
      <c r="V59" s="499" t="s">
        <v>547</v>
      </c>
      <c r="W59" s="499" t="s">
        <v>547</v>
      </c>
      <c r="X59" s="499" t="s">
        <v>547</v>
      </c>
      <c r="Y59" s="379"/>
      <c r="Z59" s="168" t="s">
        <v>2772</v>
      </c>
      <c r="AA59" s="129" t="s">
        <v>547</v>
      </c>
      <c r="AB59" s="129" t="s">
        <v>547</v>
      </c>
      <c r="AC59" s="129" t="s">
        <v>547</v>
      </c>
      <c r="AD59" s="217" t="s">
        <v>547</v>
      </c>
      <c r="AE59" s="537"/>
      <c r="AF59" s="498" t="s">
        <v>2795</v>
      </c>
      <c r="AG59" s="18" t="s">
        <v>547</v>
      </c>
      <c r="AH59" s="18" t="s">
        <v>547</v>
      </c>
      <c r="AI59" s="18" t="s">
        <v>547</v>
      </c>
      <c r="AJ59" s="18" t="s">
        <v>547</v>
      </c>
    </row>
    <row r="60" spans="1:36" s="47" customFormat="1">
      <c r="A60" s="537"/>
      <c r="B60" s="498" t="s">
        <v>2667</v>
      </c>
      <c r="C60" s="46" t="s">
        <v>547</v>
      </c>
      <c r="D60" s="46" t="s">
        <v>547</v>
      </c>
      <c r="E60" s="46" t="s">
        <v>547</v>
      </c>
      <c r="F60" s="46" t="s">
        <v>547</v>
      </c>
      <c r="G60" s="379"/>
      <c r="H60" s="102" t="s">
        <v>4257</v>
      </c>
      <c r="I60" s="191" t="s">
        <v>547</v>
      </c>
      <c r="J60" s="191" t="s">
        <v>547</v>
      </c>
      <c r="K60" s="191" t="s">
        <v>547</v>
      </c>
      <c r="L60" s="191" t="s">
        <v>547</v>
      </c>
      <c r="M60" s="379"/>
      <c r="N60" s="499" t="s">
        <v>2720</v>
      </c>
      <c r="O60" s="56" t="s">
        <v>547</v>
      </c>
      <c r="P60" s="56" t="s">
        <v>547</v>
      </c>
      <c r="Q60" s="56" t="s">
        <v>547</v>
      </c>
      <c r="R60" s="56" t="s">
        <v>547</v>
      </c>
      <c r="S60" s="537"/>
      <c r="T60" s="93" t="s">
        <v>2745</v>
      </c>
      <c r="U60" s="499" t="s">
        <v>547</v>
      </c>
      <c r="V60" s="499" t="s">
        <v>547</v>
      </c>
      <c r="W60" s="499" t="s">
        <v>547</v>
      </c>
      <c r="X60" s="499" t="s">
        <v>547</v>
      </c>
      <c r="Y60" s="379"/>
      <c r="Z60" s="168" t="s">
        <v>2773</v>
      </c>
      <c r="AA60" s="109" t="s">
        <v>547</v>
      </c>
      <c r="AB60" s="109" t="s">
        <v>547</v>
      </c>
      <c r="AC60" s="109" t="s">
        <v>547</v>
      </c>
      <c r="AD60" s="109" t="s">
        <v>547</v>
      </c>
      <c r="AE60" s="537"/>
      <c r="AF60" s="499" t="s">
        <v>4274</v>
      </c>
      <c r="AG60" s="18" t="s">
        <v>547</v>
      </c>
      <c r="AH60" s="18" t="s">
        <v>547</v>
      </c>
      <c r="AI60" s="18" t="s">
        <v>547</v>
      </c>
      <c r="AJ60" s="18" t="s">
        <v>547</v>
      </c>
    </row>
    <row r="61" spans="1:36" s="47" customFormat="1">
      <c r="A61" s="537"/>
      <c r="B61" s="498" t="s">
        <v>2668</v>
      </c>
      <c r="C61" s="46" t="s">
        <v>547</v>
      </c>
      <c r="D61" s="46" t="s">
        <v>547</v>
      </c>
      <c r="E61" s="46" t="s">
        <v>547</v>
      </c>
      <c r="F61" s="46" t="s">
        <v>547</v>
      </c>
      <c r="G61" s="379"/>
      <c r="H61" s="102"/>
      <c r="I61" s="191"/>
      <c r="J61" s="191"/>
      <c r="K61" s="191"/>
      <c r="L61" s="191"/>
      <c r="M61" s="379"/>
      <c r="N61" s="499" t="s">
        <v>4260</v>
      </c>
      <c r="O61" s="56" t="s">
        <v>547</v>
      </c>
      <c r="P61" s="56" t="s">
        <v>547</v>
      </c>
      <c r="Q61" s="56" t="s">
        <v>547</v>
      </c>
      <c r="R61" s="56" t="s">
        <v>547</v>
      </c>
      <c r="S61" s="537"/>
      <c r="T61" s="499" t="s">
        <v>2746</v>
      </c>
      <c r="U61" s="499" t="s">
        <v>547</v>
      </c>
      <c r="V61" s="499" t="s">
        <v>547</v>
      </c>
      <c r="W61" s="499" t="s">
        <v>547</v>
      </c>
      <c r="X61" s="499" t="s">
        <v>547</v>
      </c>
      <c r="Y61" s="379"/>
      <c r="Z61" s="498" t="s">
        <v>4267</v>
      </c>
      <c r="AA61" s="109" t="s">
        <v>547</v>
      </c>
      <c r="AB61" s="109" t="s">
        <v>547</v>
      </c>
      <c r="AC61" s="109" t="s">
        <v>547</v>
      </c>
      <c r="AD61" s="109" t="s">
        <v>547</v>
      </c>
      <c r="AE61" s="537"/>
      <c r="AF61" s="499"/>
      <c r="AG61" s="18"/>
      <c r="AH61" s="18"/>
      <c r="AI61" s="18"/>
      <c r="AJ61" s="18"/>
    </row>
    <row r="62" spans="1:36" s="47" customFormat="1" ht="12.75" customHeight="1">
      <c r="A62" s="379"/>
      <c r="B62" s="499" t="s">
        <v>2669</v>
      </c>
      <c r="C62" s="18" t="s">
        <v>547</v>
      </c>
      <c r="D62" s="18" t="s">
        <v>547</v>
      </c>
      <c r="E62" s="18" t="s">
        <v>547</v>
      </c>
      <c r="F62" s="18" t="s">
        <v>547</v>
      </c>
      <c r="G62" s="61"/>
      <c r="H62" s="102"/>
      <c r="I62" s="191"/>
      <c r="J62" s="191"/>
      <c r="K62" s="191"/>
      <c r="L62" s="191"/>
      <c r="M62" s="379"/>
      <c r="N62" s="499" t="s">
        <v>2721</v>
      </c>
      <c r="O62" s="56" t="s">
        <v>547</v>
      </c>
      <c r="P62" s="56" t="s">
        <v>547</v>
      </c>
      <c r="Q62" s="56" t="s">
        <v>547</v>
      </c>
      <c r="R62" s="56" t="s">
        <v>547</v>
      </c>
      <c r="S62" s="379"/>
      <c r="T62" s="499"/>
      <c r="U62" s="499"/>
      <c r="V62" s="499"/>
      <c r="W62" s="499"/>
      <c r="X62" s="499"/>
      <c r="Y62" s="379"/>
      <c r="Z62" s="222" t="s">
        <v>2774</v>
      </c>
      <c r="AA62" s="109" t="s">
        <v>547</v>
      </c>
      <c r="AB62" s="109" t="s">
        <v>547</v>
      </c>
      <c r="AC62" s="109" t="s">
        <v>547</v>
      </c>
      <c r="AD62" s="109" t="s">
        <v>547</v>
      </c>
      <c r="AE62" s="537"/>
      <c r="AF62" s="499"/>
      <c r="AG62" s="18"/>
      <c r="AH62" s="18"/>
      <c r="AI62" s="18"/>
      <c r="AJ62" s="18"/>
    </row>
    <row r="63" spans="1:36" s="47" customFormat="1">
      <c r="A63" s="379"/>
      <c r="B63" s="499" t="s">
        <v>2670</v>
      </c>
      <c r="C63" s="18" t="s">
        <v>547</v>
      </c>
      <c r="D63" s="18" t="s">
        <v>547</v>
      </c>
      <c r="E63" s="18" t="s">
        <v>547</v>
      </c>
      <c r="F63" s="18" t="s">
        <v>547</v>
      </c>
      <c r="G63" s="61"/>
      <c r="H63" s="498"/>
      <c r="I63" s="191"/>
      <c r="J63" s="191"/>
      <c r="K63" s="191"/>
      <c r="L63" s="191"/>
      <c r="M63" s="61"/>
      <c r="N63" s="499"/>
      <c r="O63" s="18"/>
      <c r="P63" s="18"/>
      <c r="Q63" s="18"/>
      <c r="R63" s="18"/>
      <c r="S63" s="379"/>
      <c r="T63" s="499"/>
      <c r="U63" s="499"/>
      <c r="V63" s="499"/>
      <c r="W63" s="499"/>
      <c r="X63" s="499"/>
      <c r="Y63" s="379"/>
      <c r="Z63" s="222" t="s">
        <v>2907</v>
      </c>
      <c r="AA63" s="109" t="s">
        <v>547</v>
      </c>
      <c r="AB63" s="109" t="s">
        <v>547</v>
      </c>
      <c r="AC63" s="109" t="s">
        <v>547</v>
      </c>
      <c r="AD63" s="109" t="s">
        <v>547</v>
      </c>
      <c r="AE63" s="379"/>
      <c r="AF63" s="499"/>
      <c r="AG63" s="18"/>
      <c r="AH63" s="18"/>
      <c r="AI63" s="18"/>
      <c r="AJ63" s="18"/>
    </row>
    <row r="64" spans="1:36" s="47" customFormat="1">
      <c r="A64" s="379"/>
      <c r="B64" s="499" t="s">
        <v>2671</v>
      </c>
      <c r="C64" s="18" t="s">
        <v>547</v>
      </c>
      <c r="D64" s="18" t="s">
        <v>547</v>
      </c>
      <c r="E64" s="18" t="s">
        <v>547</v>
      </c>
      <c r="F64" s="18" t="s">
        <v>547</v>
      </c>
      <c r="G64" s="60"/>
      <c r="H64" s="498"/>
      <c r="I64" s="191"/>
      <c r="J64" s="191"/>
      <c r="K64" s="191"/>
      <c r="L64" s="191"/>
      <c r="M64" s="61"/>
      <c r="N64" s="499"/>
      <c r="O64" s="18"/>
      <c r="P64" s="18"/>
      <c r="Q64" s="18"/>
      <c r="R64" s="18"/>
      <c r="S64" s="379"/>
      <c r="T64" s="499"/>
      <c r="U64" s="499"/>
      <c r="V64" s="499"/>
      <c r="W64" s="499"/>
      <c r="X64" s="499"/>
      <c r="Y64" s="379"/>
      <c r="Z64" s="222" t="s">
        <v>2775</v>
      </c>
      <c r="AA64" s="133" t="s">
        <v>547</v>
      </c>
      <c r="AB64" s="133" t="s">
        <v>547</v>
      </c>
      <c r="AC64" s="133" t="s">
        <v>547</v>
      </c>
      <c r="AD64" s="133" t="s">
        <v>547</v>
      </c>
      <c r="AE64" s="45"/>
      <c r="AF64" s="499"/>
      <c r="AG64" s="18"/>
      <c r="AH64" s="18"/>
      <c r="AI64" s="18"/>
      <c r="AJ64" s="18"/>
    </row>
    <row r="65" spans="1:36" s="47" customFormat="1">
      <c r="A65" s="61"/>
      <c r="B65" s="499"/>
      <c r="C65" s="46"/>
      <c r="D65" s="46"/>
      <c r="E65" s="46"/>
      <c r="F65" s="46"/>
      <c r="G65" s="60"/>
      <c r="H65" s="498"/>
      <c r="I65" s="191"/>
      <c r="J65" s="191"/>
      <c r="K65" s="191"/>
      <c r="L65" s="191"/>
      <c r="M65" s="61"/>
      <c r="N65" s="499"/>
      <c r="O65" s="18"/>
      <c r="P65" s="18"/>
      <c r="Q65" s="18"/>
      <c r="R65" s="18"/>
      <c r="S65" s="379"/>
      <c r="T65" s="499"/>
      <c r="U65" s="499"/>
      <c r="V65" s="499"/>
      <c r="W65" s="499"/>
      <c r="X65" s="499"/>
      <c r="Y65" s="379"/>
      <c r="Z65" s="225" t="s">
        <v>2776</v>
      </c>
      <c r="AA65" s="98" t="s">
        <v>547</v>
      </c>
      <c r="AB65" s="98" t="s">
        <v>547</v>
      </c>
      <c r="AC65" s="98" t="s">
        <v>547</v>
      </c>
      <c r="AD65" s="98" t="s">
        <v>547</v>
      </c>
      <c r="AE65" s="45"/>
      <c r="AF65" s="499"/>
      <c r="AG65" s="18"/>
      <c r="AH65" s="18"/>
      <c r="AI65" s="18"/>
      <c r="AJ65" s="18"/>
    </row>
    <row r="66" spans="1:36" s="47" customFormat="1">
      <c r="A66" s="61"/>
      <c r="B66" s="499"/>
      <c r="C66" s="46"/>
      <c r="D66" s="46"/>
      <c r="E66" s="46"/>
      <c r="F66" s="46"/>
      <c r="G66" s="45"/>
      <c r="H66" s="498"/>
      <c r="I66" s="191"/>
      <c r="J66" s="191"/>
      <c r="K66" s="191"/>
      <c r="L66" s="191"/>
      <c r="M66" s="45"/>
      <c r="N66" s="499"/>
      <c r="O66" s="18"/>
      <c r="P66" s="18"/>
      <c r="Q66" s="18"/>
      <c r="R66" s="18"/>
      <c r="S66" s="379"/>
      <c r="T66" s="499"/>
      <c r="U66" s="499"/>
      <c r="V66" s="499"/>
      <c r="W66" s="499"/>
      <c r="X66" s="499"/>
      <c r="Y66" s="379"/>
      <c r="Z66" s="221" t="s">
        <v>4268</v>
      </c>
      <c r="AA66" s="98" t="s">
        <v>547</v>
      </c>
      <c r="AB66" s="98" t="s">
        <v>547</v>
      </c>
      <c r="AC66" s="98" t="s">
        <v>547</v>
      </c>
      <c r="AD66" s="98" t="s">
        <v>547</v>
      </c>
      <c r="AE66" s="45"/>
      <c r="AF66" s="499"/>
      <c r="AG66" s="46"/>
      <c r="AH66" s="46"/>
      <c r="AI66" s="46"/>
      <c r="AJ66" s="46"/>
    </row>
    <row r="67" spans="1:36" s="47" customFormat="1">
      <c r="A67" s="60"/>
      <c r="B67" s="499"/>
      <c r="C67" s="46"/>
      <c r="D67" s="46"/>
      <c r="E67" s="46"/>
      <c r="F67" s="46"/>
      <c r="G67" s="45"/>
      <c r="H67" s="499"/>
      <c r="I67" s="191"/>
      <c r="J67" s="191"/>
      <c r="K67" s="191"/>
      <c r="L67" s="191"/>
      <c r="M67" s="45"/>
      <c r="N67" s="499"/>
      <c r="O67" s="18"/>
      <c r="P67" s="18"/>
      <c r="Q67" s="18"/>
      <c r="R67" s="18"/>
      <c r="S67" s="379"/>
      <c r="T67" s="499"/>
      <c r="U67" s="499"/>
      <c r="V67" s="499"/>
      <c r="W67" s="499"/>
      <c r="X67" s="499"/>
      <c r="Y67" s="379"/>
      <c r="Z67" s="223"/>
      <c r="AA67" s="98" t="s">
        <v>547</v>
      </c>
      <c r="AB67" s="98" t="s">
        <v>547</v>
      </c>
      <c r="AC67" s="98" t="s">
        <v>547</v>
      </c>
      <c r="AD67" s="98" t="s">
        <v>547</v>
      </c>
      <c r="AE67" s="45"/>
      <c r="AF67" s="499"/>
      <c r="AG67" s="46"/>
      <c r="AH67" s="46"/>
      <c r="AI67" s="46"/>
      <c r="AJ67" s="46"/>
    </row>
    <row r="68" spans="1:36" s="47" customFormat="1">
      <c r="A68" s="45"/>
      <c r="B68" s="499"/>
      <c r="C68" s="46"/>
      <c r="D68" s="46"/>
      <c r="E68" s="46"/>
      <c r="F68" s="46"/>
      <c r="G68" s="45"/>
      <c r="H68" s="499"/>
      <c r="I68" s="56"/>
      <c r="J68" s="56"/>
      <c r="K68" s="56"/>
      <c r="L68" s="56"/>
      <c r="M68" s="45"/>
      <c r="N68" s="499"/>
      <c r="O68" s="18"/>
      <c r="P68" s="18"/>
      <c r="Q68" s="18"/>
      <c r="R68" s="18"/>
      <c r="S68" s="379"/>
      <c r="T68" s="499"/>
      <c r="U68" s="499"/>
      <c r="V68" s="499"/>
      <c r="W68" s="499"/>
      <c r="X68" s="499"/>
      <c r="Y68" s="379"/>
      <c r="Z68" s="224"/>
      <c r="AA68" s="98" t="s">
        <v>547</v>
      </c>
      <c r="AB68" s="98" t="s">
        <v>547</v>
      </c>
      <c r="AC68" s="98" t="s">
        <v>547</v>
      </c>
      <c r="AD68" s="98" t="s">
        <v>547</v>
      </c>
      <c r="AE68" s="45"/>
      <c r="AF68" s="499"/>
      <c r="AG68" s="46"/>
      <c r="AH68" s="46"/>
      <c r="AI68" s="46"/>
      <c r="AJ68" s="46"/>
    </row>
    <row r="69" spans="1:36" s="47" customFormat="1">
      <c r="A69" s="45"/>
      <c r="B69" s="499"/>
      <c r="C69" s="496"/>
      <c r="D69" s="496"/>
      <c r="E69" s="496"/>
      <c r="F69" s="496"/>
      <c r="G69" s="45"/>
      <c r="H69" s="499"/>
      <c r="I69" s="56"/>
      <c r="J69" s="56"/>
      <c r="K69" s="56"/>
      <c r="L69" s="56"/>
      <c r="M69" s="45"/>
      <c r="N69" s="499"/>
      <c r="O69" s="18"/>
      <c r="P69" s="18"/>
      <c r="Q69" s="18"/>
      <c r="R69" s="18"/>
      <c r="S69" s="379"/>
      <c r="T69" s="499"/>
      <c r="U69" s="499"/>
      <c r="V69" s="499"/>
      <c r="W69" s="499"/>
      <c r="X69" s="499"/>
      <c r="Y69" s="379"/>
      <c r="Z69" s="224"/>
      <c r="AA69" s="98" t="s">
        <v>547</v>
      </c>
      <c r="AB69" s="98" t="s">
        <v>547</v>
      </c>
      <c r="AC69" s="98" t="s">
        <v>547</v>
      </c>
      <c r="AD69" s="98" t="s">
        <v>547</v>
      </c>
      <c r="AE69" s="45"/>
      <c r="AF69" s="499"/>
      <c r="AG69" s="46"/>
      <c r="AH69" s="46"/>
      <c r="AI69" s="46"/>
      <c r="AJ69" s="46"/>
    </row>
    <row r="70" spans="1:36" s="47" customFormat="1">
      <c r="A70" s="45"/>
      <c r="B70" s="499"/>
      <c r="C70" s="499"/>
      <c r="D70" s="499"/>
      <c r="E70" s="499"/>
      <c r="F70" s="499"/>
      <c r="G70" s="45"/>
      <c r="H70" s="499"/>
      <c r="I70" s="18"/>
      <c r="J70" s="18"/>
      <c r="K70" s="18"/>
      <c r="L70" s="18"/>
      <c r="M70" s="45"/>
      <c r="N70" s="499"/>
      <c r="O70" s="46"/>
      <c r="P70" s="46"/>
      <c r="Q70" s="46"/>
      <c r="R70" s="46"/>
      <c r="S70" s="379"/>
      <c r="T70" s="499"/>
      <c r="U70" s="499"/>
      <c r="V70" s="499"/>
      <c r="W70" s="499"/>
      <c r="X70" s="499"/>
      <c r="Y70" s="379"/>
      <c r="Z70" s="223"/>
      <c r="AA70" s="98" t="s">
        <v>547</v>
      </c>
      <c r="AB70" s="98" t="s">
        <v>547</v>
      </c>
      <c r="AC70" s="98" t="s">
        <v>547</v>
      </c>
      <c r="AD70" s="98" t="s">
        <v>547</v>
      </c>
      <c r="AE70" s="45"/>
      <c r="AF70" s="499"/>
      <c r="AG70" s="496"/>
      <c r="AH70" s="496"/>
      <c r="AI70" s="496"/>
      <c r="AJ70" s="496"/>
    </row>
    <row r="71" spans="1:36" s="47" customFormat="1">
      <c r="A71" s="45"/>
      <c r="B71" s="499"/>
      <c r="C71" s="499"/>
      <c r="D71" s="499"/>
      <c r="E71" s="499"/>
      <c r="F71" s="499"/>
      <c r="G71" s="45"/>
      <c r="H71" s="499"/>
      <c r="I71" s="18"/>
      <c r="J71" s="18"/>
      <c r="K71" s="18"/>
      <c r="L71" s="18"/>
      <c r="M71" s="45"/>
      <c r="N71" s="496"/>
      <c r="O71" s="46"/>
      <c r="P71" s="46"/>
      <c r="Q71" s="46"/>
      <c r="R71" s="46"/>
      <c r="S71" s="45"/>
      <c r="T71" s="499"/>
      <c r="U71" s="499"/>
      <c r="V71" s="499"/>
      <c r="W71" s="499"/>
      <c r="X71" s="499"/>
      <c r="Y71" s="45"/>
      <c r="Z71" s="223"/>
      <c r="AA71" s="98" t="s">
        <v>547</v>
      </c>
      <c r="AB71" s="98" t="s">
        <v>547</v>
      </c>
      <c r="AC71" s="98" t="s">
        <v>547</v>
      </c>
      <c r="AD71" s="98" t="s">
        <v>547</v>
      </c>
      <c r="AE71" s="45"/>
      <c r="AF71" s="499"/>
      <c r="AG71" s="499"/>
      <c r="AH71" s="499"/>
      <c r="AI71" s="499"/>
      <c r="AJ71" s="499"/>
    </row>
    <row r="72" spans="1:36" s="47" customFormat="1">
      <c r="A72" s="45"/>
      <c r="B72" s="496"/>
      <c r="C72" s="499"/>
      <c r="D72" s="499"/>
      <c r="E72" s="499"/>
      <c r="F72" s="499"/>
      <c r="G72" s="45"/>
      <c r="H72" s="499"/>
      <c r="I72" s="18"/>
      <c r="J72" s="18"/>
      <c r="K72" s="18"/>
      <c r="L72" s="18"/>
      <c r="M72" s="45"/>
      <c r="N72" s="499"/>
      <c r="O72" s="46"/>
      <c r="P72" s="46"/>
      <c r="Q72" s="46"/>
      <c r="R72" s="46"/>
      <c r="S72" s="45"/>
      <c r="T72" s="499"/>
      <c r="U72" s="499"/>
      <c r="V72" s="499"/>
      <c r="W72" s="499"/>
      <c r="X72" s="499"/>
      <c r="Y72" s="45"/>
      <c r="Z72" s="97"/>
      <c r="AA72" s="57"/>
      <c r="AB72" s="57"/>
      <c r="AC72" s="57"/>
      <c r="AD72" s="57"/>
      <c r="AE72" s="45"/>
      <c r="AF72" s="496"/>
      <c r="AG72" s="499"/>
      <c r="AH72" s="499"/>
      <c r="AI72" s="499"/>
      <c r="AJ72" s="499"/>
    </row>
    <row r="73" spans="1:36" s="47" customFormat="1">
      <c r="A73" s="45"/>
      <c r="B73" s="499"/>
      <c r="C73" s="499"/>
      <c r="D73" s="499"/>
      <c r="E73" s="499"/>
      <c r="F73" s="499"/>
      <c r="G73" s="45"/>
      <c r="H73" s="499"/>
      <c r="I73" s="18"/>
      <c r="J73" s="18"/>
      <c r="K73" s="18"/>
      <c r="L73" s="18"/>
      <c r="M73" s="45"/>
      <c r="N73" s="499"/>
      <c r="O73" s="46"/>
      <c r="P73" s="46"/>
      <c r="Q73" s="46"/>
      <c r="R73" s="46"/>
      <c r="S73" s="45"/>
      <c r="T73" s="499"/>
      <c r="U73" s="499"/>
      <c r="V73" s="499"/>
      <c r="W73" s="499"/>
      <c r="X73" s="499"/>
      <c r="Y73" s="45"/>
      <c r="Z73" s="97"/>
      <c r="AA73" s="57"/>
      <c r="AB73" s="57"/>
      <c r="AC73" s="57"/>
      <c r="AD73" s="57"/>
      <c r="AE73" s="45"/>
      <c r="AF73" s="499"/>
      <c r="AG73" s="499"/>
      <c r="AH73" s="499"/>
      <c r="AI73" s="499"/>
      <c r="AJ73" s="499"/>
    </row>
    <row r="74" spans="1:36" s="47" customFormat="1">
      <c r="A74" s="45"/>
      <c r="B74" s="499"/>
      <c r="C74" s="499"/>
      <c r="D74" s="499"/>
      <c r="E74" s="499"/>
      <c r="F74" s="499"/>
      <c r="G74" s="45"/>
      <c r="H74" s="499"/>
      <c r="I74" s="18"/>
      <c r="J74" s="18"/>
      <c r="K74" s="18"/>
      <c r="L74" s="18"/>
      <c r="M74" s="45"/>
      <c r="N74" s="499"/>
      <c r="O74" s="496"/>
      <c r="P74" s="496"/>
      <c r="Q74" s="496"/>
      <c r="R74" s="496"/>
      <c r="S74" s="45"/>
      <c r="T74" s="499"/>
      <c r="U74" s="499"/>
      <c r="V74" s="499"/>
      <c r="W74" s="499"/>
      <c r="X74" s="499"/>
      <c r="Y74" s="45"/>
      <c r="Z74" s="499"/>
      <c r="AA74" s="57"/>
      <c r="AB74" s="57"/>
      <c r="AC74" s="57"/>
      <c r="AD74" s="57"/>
      <c r="AE74" s="45"/>
      <c r="AF74" s="499"/>
      <c r="AG74" s="499"/>
      <c r="AH74" s="499"/>
      <c r="AI74" s="499"/>
      <c r="AJ74" s="499"/>
    </row>
    <row r="75" spans="1:36" s="47" customFormat="1">
      <c r="A75" s="45"/>
      <c r="B75" s="499"/>
      <c r="C75" s="499"/>
      <c r="D75" s="499"/>
      <c r="E75" s="499"/>
      <c r="F75" s="499"/>
      <c r="G75" s="45"/>
      <c r="H75" s="499"/>
      <c r="I75" s="18"/>
      <c r="J75" s="18"/>
      <c r="K75" s="18"/>
      <c r="L75" s="18"/>
      <c r="M75" s="45"/>
      <c r="N75" s="499"/>
      <c r="O75" s="499"/>
      <c r="P75" s="499"/>
      <c r="Q75" s="499"/>
      <c r="R75" s="499"/>
      <c r="S75" s="45"/>
      <c r="T75" s="499"/>
      <c r="U75" s="499"/>
      <c r="V75" s="499"/>
      <c r="W75" s="499"/>
      <c r="X75" s="499"/>
      <c r="Y75" s="45"/>
      <c r="Z75" s="499"/>
      <c r="AA75" s="56"/>
      <c r="AB75" s="56"/>
      <c r="AC75" s="56"/>
      <c r="AD75" s="56"/>
      <c r="AE75" s="45"/>
      <c r="AF75" s="499"/>
      <c r="AG75" s="499"/>
      <c r="AH75" s="499"/>
      <c r="AI75" s="499"/>
      <c r="AJ75" s="499"/>
    </row>
    <row r="76" spans="1:36" s="47" customFormat="1">
      <c r="A76" s="45"/>
      <c r="B76" s="499"/>
      <c r="C76" s="499"/>
      <c r="D76" s="499"/>
      <c r="E76" s="499"/>
      <c r="F76" s="499"/>
      <c r="G76" s="45"/>
      <c r="H76" s="499"/>
      <c r="I76" s="18"/>
      <c r="J76" s="18"/>
      <c r="K76" s="18"/>
      <c r="L76" s="18"/>
      <c r="M76" s="45"/>
      <c r="N76" s="499"/>
      <c r="O76" s="499"/>
      <c r="P76" s="499"/>
      <c r="Q76" s="499"/>
      <c r="R76" s="499"/>
      <c r="S76" s="45"/>
      <c r="T76" s="499"/>
      <c r="U76" s="499"/>
      <c r="V76" s="499"/>
      <c r="W76" s="499"/>
      <c r="X76" s="499"/>
      <c r="Y76" s="45"/>
      <c r="Z76" s="499"/>
      <c r="AA76" s="56"/>
      <c r="AB76" s="56"/>
      <c r="AC76" s="56"/>
      <c r="AD76" s="56"/>
      <c r="AE76" s="45"/>
      <c r="AF76" s="499"/>
      <c r="AG76" s="499"/>
      <c r="AH76" s="499"/>
      <c r="AI76" s="499"/>
      <c r="AJ76" s="499"/>
    </row>
    <row r="77" spans="1:36" s="47" customFormat="1">
      <c r="A77" s="45"/>
      <c r="B77" s="499"/>
      <c r="C77" s="499"/>
      <c r="D77" s="499"/>
      <c r="E77" s="499"/>
      <c r="F77" s="499"/>
      <c r="G77" s="45"/>
      <c r="H77" s="496"/>
      <c r="I77" s="46"/>
      <c r="J77" s="46"/>
      <c r="K77" s="46"/>
      <c r="L77" s="46"/>
      <c r="M77" s="45"/>
      <c r="N77" s="499"/>
      <c r="O77" s="499"/>
      <c r="P77" s="499"/>
      <c r="Q77" s="499"/>
      <c r="R77" s="499"/>
      <c r="S77" s="45"/>
      <c r="T77" s="499"/>
      <c r="U77" s="499"/>
      <c r="V77" s="499"/>
      <c r="W77" s="499"/>
      <c r="X77" s="499"/>
      <c r="Y77" s="45"/>
      <c r="Z77" s="499"/>
      <c r="AA77" s="56"/>
      <c r="AB77" s="56"/>
      <c r="AC77" s="56"/>
      <c r="AD77" s="56"/>
      <c r="AE77" s="45"/>
      <c r="AF77" s="499"/>
      <c r="AG77" s="499"/>
      <c r="AH77" s="499"/>
      <c r="AI77" s="499"/>
      <c r="AJ77" s="499"/>
    </row>
    <row r="78" spans="1:36" s="47" customFormat="1">
      <c r="A78" s="499"/>
      <c r="B78" s="499"/>
      <c r="C78" s="499"/>
      <c r="D78" s="499"/>
      <c r="E78" s="499"/>
      <c r="F78" s="499"/>
      <c r="G78" s="499"/>
      <c r="H78" s="499"/>
      <c r="I78" s="46"/>
      <c r="J78" s="46"/>
      <c r="K78" s="46"/>
      <c r="L78" s="46"/>
      <c r="M78" s="499"/>
      <c r="N78" s="499"/>
      <c r="O78" s="499"/>
      <c r="P78" s="499"/>
      <c r="Q78" s="499"/>
      <c r="R78" s="499"/>
      <c r="S78" s="499"/>
      <c r="T78" s="499"/>
      <c r="U78" s="499"/>
      <c r="V78" s="499"/>
      <c r="W78" s="499"/>
      <c r="X78" s="499"/>
      <c r="Y78" s="499"/>
      <c r="Z78" s="499"/>
      <c r="AA78" s="56"/>
      <c r="AB78" s="56"/>
      <c r="AC78" s="56"/>
      <c r="AD78" s="56"/>
      <c r="AE78" s="499"/>
      <c r="AF78" s="499"/>
      <c r="AG78" s="499"/>
      <c r="AH78" s="499"/>
      <c r="AI78" s="499"/>
      <c r="AJ78" s="499"/>
    </row>
    <row r="79" spans="1:36" s="47" customFormat="1">
      <c r="A79" s="499"/>
      <c r="B79" s="499"/>
      <c r="C79" s="499"/>
      <c r="D79" s="499"/>
      <c r="E79" s="499"/>
      <c r="F79" s="499"/>
      <c r="G79" s="499"/>
      <c r="H79" s="499"/>
      <c r="I79" s="46"/>
      <c r="J79" s="46"/>
      <c r="K79" s="46"/>
      <c r="L79" s="46"/>
      <c r="M79" s="499"/>
      <c r="N79" s="499"/>
      <c r="O79" s="499"/>
      <c r="P79" s="499"/>
      <c r="Q79" s="499"/>
      <c r="R79" s="499"/>
      <c r="S79" s="499"/>
      <c r="T79" s="499"/>
      <c r="U79" s="499"/>
      <c r="V79" s="499"/>
      <c r="W79" s="499"/>
      <c r="X79" s="499"/>
      <c r="Y79" s="499"/>
      <c r="Z79" s="499"/>
      <c r="AA79" s="56"/>
      <c r="AB79" s="56"/>
      <c r="AC79" s="56"/>
      <c r="AD79" s="56"/>
      <c r="AE79" s="499"/>
      <c r="AF79" s="499"/>
      <c r="AG79" s="499"/>
      <c r="AH79" s="499"/>
      <c r="AI79" s="499"/>
      <c r="AJ79" s="499"/>
    </row>
    <row r="80" spans="1:36" s="47" customFormat="1">
      <c r="A80" s="499"/>
      <c r="B80" s="499"/>
      <c r="C80" s="499"/>
      <c r="D80" s="499"/>
      <c r="E80" s="499"/>
      <c r="F80" s="499"/>
      <c r="G80" s="499"/>
      <c r="H80" s="499"/>
      <c r="I80" s="46"/>
      <c r="J80" s="46"/>
      <c r="K80" s="46"/>
      <c r="L80" s="46"/>
      <c r="M80" s="499"/>
      <c r="N80" s="499"/>
      <c r="O80" s="499"/>
      <c r="P80" s="499"/>
      <c r="Q80" s="499"/>
      <c r="R80" s="499"/>
      <c r="S80" s="499"/>
      <c r="T80" s="499"/>
      <c r="U80" s="499"/>
      <c r="V80" s="499"/>
      <c r="W80" s="499"/>
      <c r="X80" s="499"/>
      <c r="Y80" s="499"/>
      <c r="Z80" s="499"/>
      <c r="AA80" s="56"/>
      <c r="AB80" s="56"/>
      <c r="AC80" s="56"/>
      <c r="AD80" s="56"/>
      <c r="AE80" s="499"/>
      <c r="AF80" s="499"/>
      <c r="AG80" s="499"/>
      <c r="AH80" s="499"/>
      <c r="AI80" s="499"/>
      <c r="AJ80" s="499"/>
    </row>
    <row r="81" spans="1:36" s="47" customFormat="1">
      <c r="A81" s="499"/>
      <c r="B81" s="499"/>
      <c r="C81" s="499"/>
      <c r="D81" s="499"/>
      <c r="E81" s="499"/>
      <c r="F81" s="499"/>
      <c r="G81" s="499"/>
      <c r="H81" s="499"/>
      <c r="I81" s="496"/>
      <c r="J81" s="496"/>
      <c r="K81" s="496"/>
      <c r="L81" s="496"/>
      <c r="M81" s="499"/>
      <c r="N81" s="499"/>
      <c r="O81" s="499"/>
      <c r="P81" s="499"/>
      <c r="Q81" s="499"/>
      <c r="R81" s="499"/>
      <c r="S81" s="499"/>
      <c r="T81" s="499"/>
      <c r="U81" s="499"/>
      <c r="V81" s="499"/>
      <c r="W81" s="499"/>
      <c r="X81" s="499"/>
      <c r="Y81" s="499"/>
      <c r="Z81" s="499"/>
      <c r="AA81" s="56"/>
      <c r="AB81" s="56"/>
      <c r="AC81" s="56"/>
      <c r="AD81" s="56"/>
      <c r="AE81" s="499"/>
      <c r="AF81" s="499"/>
      <c r="AG81" s="499"/>
      <c r="AH81" s="499"/>
      <c r="AI81" s="499"/>
      <c r="AJ81" s="499"/>
    </row>
    <row r="82" spans="1:36" s="47" customFormat="1">
      <c r="A82" s="499"/>
      <c r="B82" s="499"/>
      <c r="C82" s="499"/>
      <c r="D82" s="499"/>
      <c r="E82" s="499"/>
      <c r="F82" s="499"/>
      <c r="G82" s="499"/>
      <c r="H82" s="499"/>
      <c r="I82" s="499"/>
      <c r="J82" s="499"/>
      <c r="K82" s="499"/>
      <c r="L82" s="499"/>
      <c r="M82" s="499"/>
      <c r="N82" s="499"/>
      <c r="O82" s="499"/>
      <c r="P82" s="499"/>
      <c r="Q82" s="499"/>
      <c r="R82" s="499"/>
      <c r="S82" s="499"/>
      <c r="T82" s="499"/>
      <c r="U82" s="499"/>
      <c r="V82" s="499"/>
      <c r="W82" s="499"/>
      <c r="X82" s="499"/>
      <c r="Y82" s="499"/>
      <c r="Z82" s="499"/>
      <c r="AA82" s="18"/>
      <c r="AB82" s="18"/>
      <c r="AC82" s="18"/>
      <c r="AD82" s="18"/>
      <c r="AE82" s="499"/>
      <c r="AF82" s="499"/>
      <c r="AG82" s="499"/>
      <c r="AH82" s="499"/>
      <c r="AI82" s="499"/>
      <c r="AJ82" s="499"/>
    </row>
    <row r="83" spans="1:36" s="47" customFormat="1">
      <c r="A83" s="499"/>
      <c r="B83" s="499"/>
      <c r="C83" s="499"/>
      <c r="D83" s="499"/>
      <c r="E83" s="499"/>
      <c r="F83" s="499"/>
      <c r="G83" s="499"/>
      <c r="H83" s="499"/>
      <c r="I83" s="499"/>
      <c r="J83" s="499"/>
      <c r="K83" s="499"/>
      <c r="L83" s="499"/>
      <c r="M83" s="499"/>
      <c r="N83" s="499"/>
      <c r="O83" s="499"/>
      <c r="P83" s="499"/>
      <c r="Q83" s="499"/>
      <c r="R83" s="499"/>
      <c r="S83" s="499"/>
      <c r="T83" s="499"/>
      <c r="U83" s="499"/>
      <c r="V83" s="499"/>
      <c r="W83" s="499"/>
      <c r="X83" s="499"/>
      <c r="Y83" s="499"/>
      <c r="Z83" s="499"/>
      <c r="AA83" s="18"/>
      <c r="AB83" s="18"/>
      <c r="AC83" s="18"/>
      <c r="AD83" s="18"/>
      <c r="AE83" s="499"/>
      <c r="AF83" s="499"/>
      <c r="AG83" s="499"/>
      <c r="AH83" s="499"/>
      <c r="AI83" s="499"/>
      <c r="AJ83" s="499"/>
    </row>
    <row r="84" spans="1:36" s="47" customFormat="1">
      <c r="A84" s="499"/>
      <c r="B84" s="499"/>
      <c r="C84" s="499"/>
      <c r="D84" s="499"/>
      <c r="E84" s="499"/>
      <c r="F84" s="499"/>
      <c r="G84" s="499"/>
      <c r="H84" s="499"/>
      <c r="I84" s="499"/>
      <c r="J84" s="499"/>
      <c r="K84" s="499"/>
      <c r="L84" s="499"/>
      <c r="M84" s="499"/>
      <c r="N84" s="499"/>
      <c r="O84" s="499"/>
      <c r="P84" s="499"/>
      <c r="Q84" s="499"/>
      <c r="R84" s="499"/>
      <c r="S84" s="499"/>
      <c r="T84" s="499"/>
      <c r="U84" s="499"/>
      <c r="V84" s="499"/>
      <c r="W84" s="499"/>
      <c r="X84" s="499"/>
      <c r="Y84" s="499"/>
      <c r="Z84" s="499"/>
      <c r="AA84" s="18"/>
      <c r="AB84" s="18"/>
      <c r="AC84" s="18"/>
      <c r="AD84" s="18"/>
      <c r="AE84" s="499"/>
      <c r="AF84" s="499"/>
      <c r="AG84" s="499"/>
      <c r="AH84" s="499"/>
      <c r="AI84" s="499"/>
      <c r="AJ84" s="499"/>
    </row>
    <row r="85" spans="1:36">
      <c r="A85" s="499"/>
      <c r="B85" s="499"/>
      <c r="C85" s="499"/>
      <c r="D85" s="499"/>
      <c r="E85" s="499"/>
      <c r="F85" s="499"/>
      <c r="G85" s="499"/>
      <c r="H85" s="499"/>
      <c r="I85" s="499"/>
      <c r="J85" s="499"/>
      <c r="K85" s="499"/>
      <c r="L85" s="499"/>
      <c r="M85" s="499"/>
      <c r="N85" s="499"/>
      <c r="O85" s="499"/>
      <c r="P85" s="499"/>
      <c r="Q85" s="499"/>
      <c r="R85" s="499"/>
      <c r="S85" s="499"/>
      <c r="T85" s="499"/>
      <c r="U85" s="499"/>
      <c r="V85" s="499"/>
      <c r="W85" s="499"/>
      <c r="X85" s="499"/>
      <c r="Y85" s="499"/>
      <c r="Z85" s="499"/>
      <c r="AA85" s="18"/>
      <c r="AB85" s="18"/>
      <c r="AC85" s="18"/>
      <c r="AD85" s="18"/>
      <c r="AE85" s="499"/>
      <c r="AF85" s="499"/>
      <c r="AG85" s="499"/>
      <c r="AH85" s="499"/>
      <c r="AI85" s="499"/>
      <c r="AJ85" s="499"/>
    </row>
    <row r="86" spans="1:36">
      <c r="A86" s="496"/>
      <c r="B86" s="499"/>
      <c r="C86" s="499"/>
      <c r="D86" s="499"/>
      <c r="E86" s="499"/>
      <c r="F86" s="499"/>
      <c r="G86" s="496"/>
      <c r="H86" s="499"/>
      <c r="I86" s="499"/>
      <c r="J86" s="499"/>
      <c r="K86" s="499"/>
      <c r="L86" s="499"/>
      <c r="M86" s="496"/>
      <c r="N86" s="499"/>
      <c r="O86" s="499"/>
      <c r="P86" s="499"/>
      <c r="Q86" s="499"/>
      <c r="R86" s="499"/>
      <c r="S86" s="496"/>
      <c r="T86" s="499"/>
      <c r="U86" s="499"/>
      <c r="V86" s="499"/>
      <c r="W86" s="499"/>
      <c r="X86" s="499"/>
      <c r="Y86" s="496"/>
      <c r="Z86" s="499"/>
      <c r="AA86" s="18"/>
      <c r="AB86" s="18"/>
      <c r="AC86" s="18"/>
      <c r="AD86" s="18"/>
      <c r="AE86" s="496"/>
      <c r="AF86" s="499"/>
      <c r="AG86" s="499"/>
      <c r="AH86" s="499"/>
      <c r="AI86" s="499"/>
      <c r="AJ86" s="499"/>
    </row>
    <row r="87" spans="1:36">
      <c r="Z87" s="72"/>
      <c r="AA87" s="515"/>
      <c r="AB87" s="515"/>
      <c r="AC87" s="515"/>
      <c r="AD87" s="515"/>
    </row>
    <row r="88" spans="1:36">
      <c r="Z88" s="13"/>
      <c r="AA88" s="18"/>
      <c r="AB88" s="18"/>
      <c r="AC88" s="18"/>
      <c r="AD88" s="18"/>
    </row>
    <row r="89" spans="1:36">
      <c r="Z89" s="13"/>
      <c r="AA89" s="46"/>
      <c r="AB89" s="46"/>
      <c r="AC89" s="46"/>
      <c r="AD89" s="46"/>
    </row>
    <row r="90" spans="1:36">
      <c r="Z90" s="13"/>
      <c r="AA90" s="46"/>
      <c r="AB90" s="46"/>
      <c r="AC90" s="46"/>
      <c r="AD90" s="46"/>
    </row>
    <row r="91" spans="1:36">
      <c r="Z91" s="13"/>
      <c r="AA91" s="46"/>
      <c r="AB91" s="46"/>
      <c r="AC91" s="46"/>
      <c r="AD91" s="46"/>
    </row>
    <row r="92" spans="1:36">
      <c r="Z92" s="13"/>
      <c r="AA92" s="46"/>
      <c r="AB92" s="46"/>
      <c r="AC92" s="46"/>
      <c r="AD92" s="46"/>
    </row>
    <row r="93" spans="1:36">
      <c r="Z93" s="13"/>
      <c r="AA93" s="46"/>
      <c r="AB93" s="46"/>
      <c r="AC93" s="46"/>
      <c r="AD93" s="46"/>
    </row>
    <row r="94" spans="1:36">
      <c r="Z94" s="13"/>
      <c r="AA94" s="108"/>
      <c r="AB94" s="108"/>
      <c r="AC94" s="108"/>
      <c r="AD94" s="108"/>
    </row>
    <row r="95" spans="1:36">
      <c r="Z95" s="13"/>
    </row>
    <row r="96" spans="1:36">
      <c r="Z96" s="108"/>
    </row>
  </sheetData>
  <mergeCells count="81">
    <mergeCell ref="AE12:AE31"/>
    <mergeCell ref="Y49:Y58"/>
    <mergeCell ref="Y29:Y48"/>
    <mergeCell ref="Y12:Y28"/>
    <mergeCell ref="AE32:AE52"/>
    <mergeCell ref="AE53:AE62"/>
    <mergeCell ref="A11:B11"/>
    <mergeCell ref="G11:H11"/>
    <mergeCell ref="M11:N11"/>
    <mergeCell ref="M9:N9"/>
    <mergeCell ref="AE11:AF11"/>
    <mergeCell ref="S11:T11"/>
    <mergeCell ref="Y11:Z11"/>
    <mergeCell ref="AE9:AF9"/>
    <mergeCell ref="AE10:AF10"/>
    <mergeCell ref="Y10:Z10"/>
    <mergeCell ref="M10:N10"/>
    <mergeCell ref="S10:T10"/>
    <mergeCell ref="S9:T9"/>
    <mergeCell ref="Y9:Z9"/>
    <mergeCell ref="A9:B9"/>
    <mergeCell ref="A10:B10"/>
    <mergeCell ref="S8:T8"/>
    <mergeCell ref="Y4:AD4"/>
    <mergeCell ref="Y3:AD3"/>
    <mergeCell ref="S4:X4"/>
    <mergeCell ref="S5:T5"/>
    <mergeCell ref="U5:X5"/>
    <mergeCell ref="AE8:AF8"/>
    <mergeCell ref="Y8:Z8"/>
    <mergeCell ref="AG5:AJ5"/>
    <mergeCell ref="Y5:Z5"/>
    <mergeCell ref="AA5:AD5"/>
    <mergeCell ref="AE5:AF5"/>
    <mergeCell ref="AE4:AJ4"/>
    <mergeCell ref="S6:X6"/>
    <mergeCell ref="Y6:AD6"/>
    <mergeCell ref="AE6:AJ6"/>
    <mergeCell ref="M1:X1"/>
    <mergeCell ref="S3:X3"/>
    <mergeCell ref="M3:R3"/>
    <mergeCell ref="Y1:AJ1"/>
    <mergeCell ref="S2:X2"/>
    <mergeCell ref="M2:R2"/>
    <mergeCell ref="AE2:AJ2"/>
    <mergeCell ref="Y2:AD2"/>
    <mergeCell ref="AE3:AJ3"/>
    <mergeCell ref="A8:B8"/>
    <mergeCell ref="G8:H8"/>
    <mergeCell ref="A1:L1"/>
    <mergeCell ref="G2:L2"/>
    <mergeCell ref="G3:L3"/>
    <mergeCell ref="A3:F3"/>
    <mergeCell ref="A2:F2"/>
    <mergeCell ref="A4:F4"/>
    <mergeCell ref="G4:L4"/>
    <mergeCell ref="A5:B5"/>
    <mergeCell ref="I5:L5"/>
    <mergeCell ref="A6:F6"/>
    <mergeCell ref="C5:F5"/>
    <mergeCell ref="G5:H5"/>
    <mergeCell ref="G6:L6"/>
    <mergeCell ref="G9:H9"/>
    <mergeCell ref="G10:H10"/>
    <mergeCell ref="M8:N8"/>
    <mergeCell ref="M4:R4"/>
    <mergeCell ref="O5:R5"/>
    <mergeCell ref="M5:N5"/>
    <mergeCell ref="M6:R6"/>
    <mergeCell ref="S52:S61"/>
    <mergeCell ref="S29:S51"/>
    <mergeCell ref="S12:S28"/>
    <mergeCell ref="A52:A61"/>
    <mergeCell ref="A33:A51"/>
    <mergeCell ref="A12:A32"/>
    <mergeCell ref="G48:G57"/>
    <mergeCell ref="G29:G47"/>
    <mergeCell ref="G12:G28"/>
    <mergeCell ref="M45:M54"/>
    <mergeCell ref="M30:M44"/>
    <mergeCell ref="M12:M29"/>
  </mergeCells>
  <phoneticPr fontId="0" type="noConversion"/>
  <printOptions horizontalCentered="1"/>
  <pageMargins left="0.75" right="0.75" top="1" bottom="0.25" header="0.5" footer="0.5"/>
  <pageSetup scale="46" fitToWidth="3" orientation="portrait" horizontalDpi="300" verticalDpi="300" r:id="rId1"/>
  <headerFooter alignWithMargins="0">
    <oddHeader>&amp;C&amp;"Arial,Bold"&amp;14Brassworld Rosters</oddHeader>
  </headerFooter>
  <colBreaks count="2" manualBreakCount="2">
    <brk id="12" max="1048575" man="1"/>
    <brk id="24"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03"/>
  <sheetViews>
    <sheetView zoomScale="75" zoomScaleNormal="75" zoomScaleSheetLayoutView="50" workbookViewId="0">
      <pane ySplit="4" topLeftCell="A5" activePane="bottomLeft" state="frozen"/>
      <selection pane="bottomLeft" activeCell="A8" sqref="A8:B8"/>
    </sheetView>
  </sheetViews>
  <sheetFormatPr defaultRowHeight="12.75"/>
  <cols>
    <col min="1" max="1" width="4.5703125" style="193" bestFit="1" customWidth="1"/>
    <col min="2" max="2" width="28.7109375" style="134" customWidth="1"/>
    <col min="3" max="6" width="15.140625" style="134" customWidth="1"/>
    <col min="7" max="7" width="4.5703125" style="193" bestFit="1" customWidth="1"/>
    <col min="8" max="8" width="28.7109375" style="134" customWidth="1"/>
    <col min="9" max="12" width="15.140625" style="134" customWidth="1"/>
    <col min="13" max="13" width="4.5703125" style="193" bestFit="1" customWidth="1"/>
    <col min="14" max="14" width="28.7109375" style="134" customWidth="1"/>
    <col min="15" max="18" width="15.140625" style="134" customWidth="1"/>
    <col min="19" max="19" width="4.5703125" style="193" bestFit="1" customWidth="1"/>
    <col min="20" max="20" width="28.7109375" style="376" customWidth="1"/>
    <col min="21" max="24" width="15.140625" style="134" customWidth="1"/>
    <col min="25" max="25" width="4.5703125" style="193" bestFit="1" customWidth="1"/>
    <col min="26" max="26" width="28.7109375" style="134" customWidth="1"/>
    <col min="27" max="30" width="15.140625" style="134" customWidth="1"/>
    <col min="31" max="31" width="5.7109375" style="134" customWidth="1"/>
    <col min="32" max="32" width="26.7109375" style="134" customWidth="1"/>
    <col min="33" max="33" width="16.85546875" style="134" customWidth="1"/>
    <col min="34" max="34" width="16.7109375" style="134" customWidth="1"/>
    <col min="35" max="35" width="16.5703125" style="134" customWidth="1"/>
    <col min="36" max="36" width="15.5703125" style="134" customWidth="1"/>
    <col min="37" max="16384" width="9.140625" style="134"/>
  </cols>
  <sheetData>
    <row r="1" spans="1:36" ht="18">
      <c r="A1" s="545" t="s">
        <v>370</v>
      </c>
      <c r="B1" s="545"/>
      <c r="C1" s="545"/>
      <c r="D1" s="545"/>
      <c r="E1" s="545"/>
      <c r="F1" s="545"/>
      <c r="G1" s="545"/>
      <c r="H1" s="545"/>
      <c r="I1" s="545"/>
      <c r="J1" s="545"/>
      <c r="K1" s="545"/>
      <c r="L1" s="545"/>
      <c r="M1" s="545"/>
      <c r="N1" s="545"/>
      <c r="O1" s="545"/>
      <c r="P1" s="545"/>
      <c r="Q1" s="545"/>
      <c r="R1" s="545"/>
      <c r="S1" s="545" t="s">
        <v>370</v>
      </c>
      <c r="T1" s="545"/>
      <c r="U1" s="545"/>
      <c r="V1" s="545"/>
      <c r="W1" s="545"/>
      <c r="X1" s="545"/>
      <c r="Y1" s="545"/>
      <c r="Z1" s="545"/>
      <c r="AA1" s="545"/>
      <c r="AB1" s="545"/>
      <c r="AC1" s="545"/>
      <c r="AD1" s="545"/>
    </row>
    <row r="2" spans="1:36" ht="18">
      <c r="A2" s="534" t="s">
        <v>1027</v>
      </c>
      <c r="B2" s="534"/>
      <c r="C2" s="534"/>
      <c r="D2" s="534"/>
      <c r="E2" s="534"/>
      <c r="F2" s="534"/>
      <c r="G2" s="534" t="s">
        <v>58</v>
      </c>
      <c r="H2" s="534"/>
      <c r="I2" s="534"/>
      <c r="J2" s="534"/>
      <c r="K2" s="534"/>
      <c r="L2" s="534"/>
      <c r="M2" s="534" t="s">
        <v>486</v>
      </c>
      <c r="N2" s="534"/>
      <c r="O2" s="534"/>
      <c r="P2" s="534"/>
      <c r="Q2" s="534"/>
      <c r="R2" s="534"/>
      <c r="S2" s="534" t="s">
        <v>2058</v>
      </c>
      <c r="T2" s="534"/>
      <c r="U2" s="534"/>
      <c r="V2" s="534"/>
      <c r="W2" s="534"/>
      <c r="X2" s="534"/>
      <c r="Y2" s="534" t="s">
        <v>908</v>
      </c>
      <c r="Z2" s="534"/>
      <c r="AA2" s="534"/>
      <c r="AB2" s="534"/>
      <c r="AC2" s="534"/>
      <c r="AD2" s="534"/>
      <c r="AE2" s="527" t="s">
        <v>1022</v>
      </c>
      <c r="AF2" s="527"/>
      <c r="AG2" s="527"/>
      <c r="AH2" s="527"/>
      <c r="AI2" s="527"/>
      <c r="AJ2" s="527"/>
    </row>
    <row r="3" spans="1:36" ht="18">
      <c r="A3" s="534" t="s">
        <v>1759</v>
      </c>
      <c r="B3" s="534"/>
      <c r="C3" s="534"/>
      <c r="D3" s="534"/>
      <c r="E3" s="534"/>
      <c r="F3" s="534"/>
      <c r="G3" s="534" t="s">
        <v>59</v>
      </c>
      <c r="H3" s="534"/>
      <c r="I3" s="534"/>
      <c r="J3" s="534"/>
      <c r="K3" s="534"/>
      <c r="L3" s="534"/>
      <c r="M3" s="534" t="s">
        <v>487</v>
      </c>
      <c r="N3" s="534"/>
      <c r="O3" s="534"/>
      <c r="P3" s="534"/>
      <c r="Q3" s="534"/>
      <c r="R3" s="534"/>
      <c r="S3" s="534" t="s">
        <v>2059</v>
      </c>
      <c r="T3" s="534"/>
      <c r="U3" s="534"/>
      <c r="V3" s="534"/>
      <c r="W3" s="534"/>
      <c r="X3" s="534"/>
      <c r="Y3" s="534" t="s">
        <v>909</v>
      </c>
      <c r="Z3" s="534"/>
      <c r="AA3" s="534"/>
      <c r="AB3" s="534"/>
      <c r="AC3" s="534"/>
      <c r="AD3" s="534"/>
      <c r="AE3" s="527" t="s">
        <v>1023</v>
      </c>
      <c r="AF3" s="527"/>
      <c r="AG3" s="527"/>
      <c r="AH3" s="527"/>
      <c r="AI3" s="527"/>
      <c r="AJ3" s="527"/>
    </row>
    <row r="4" spans="1:36" ht="15">
      <c r="A4" s="535" t="s">
        <v>1021</v>
      </c>
      <c r="B4" s="535"/>
      <c r="C4" s="535"/>
      <c r="D4" s="535"/>
      <c r="E4" s="535"/>
      <c r="F4" s="535"/>
      <c r="G4" s="544" t="s">
        <v>345</v>
      </c>
      <c r="H4" s="544"/>
      <c r="I4" s="544"/>
      <c r="J4" s="544"/>
      <c r="K4" s="544"/>
      <c r="L4" s="544"/>
      <c r="M4" s="535" t="s">
        <v>81</v>
      </c>
      <c r="N4" s="535"/>
      <c r="O4" s="535"/>
      <c r="P4" s="535"/>
      <c r="Q4" s="535"/>
      <c r="R4" s="535"/>
      <c r="S4" s="544" t="s">
        <v>2057</v>
      </c>
      <c r="T4" s="544"/>
      <c r="U4" s="544"/>
      <c r="V4" s="544"/>
      <c r="W4" s="544"/>
      <c r="X4" s="544"/>
      <c r="Y4" s="544" t="s">
        <v>3122</v>
      </c>
      <c r="Z4" s="544"/>
      <c r="AA4" s="544"/>
      <c r="AB4" s="544"/>
      <c r="AC4" s="544"/>
      <c r="AD4" s="544"/>
      <c r="AE4" s="523" t="s">
        <v>1020</v>
      </c>
      <c r="AF4" s="523"/>
      <c r="AG4" s="523"/>
      <c r="AH4" s="523"/>
      <c r="AI4" s="523"/>
      <c r="AJ4" s="523"/>
    </row>
    <row r="5" spans="1:36" ht="15">
      <c r="A5" s="528" t="s">
        <v>578</v>
      </c>
      <c r="B5" s="529"/>
      <c r="C5" s="530">
        <f>VLOOKUP(A2,'Bank Detail'!$A$4:$B$27,2)</f>
        <v>7103119</v>
      </c>
      <c r="D5" s="530"/>
      <c r="E5" s="530"/>
      <c r="F5" s="530"/>
      <c r="G5" s="528" t="s">
        <v>578</v>
      </c>
      <c r="H5" s="528"/>
      <c r="I5" s="530">
        <f>VLOOKUP(G2,'Bank Detail'!$A$4:$B$27,2)</f>
        <v>40879955</v>
      </c>
      <c r="J5" s="530"/>
      <c r="K5" s="530"/>
      <c r="L5" s="530"/>
      <c r="M5" s="528" t="s">
        <v>578</v>
      </c>
      <c r="N5" s="528"/>
      <c r="O5" s="530">
        <f>VLOOKUP(M2,'Bank Detail'!$A$4:$B$27,2)</f>
        <v>2126001</v>
      </c>
      <c r="P5" s="530"/>
      <c r="Q5" s="530"/>
      <c r="R5" s="530"/>
      <c r="S5" s="528" t="s">
        <v>578</v>
      </c>
      <c r="T5" s="528"/>
      <c r="U5" s="530">
        <f>VLOOKUP(S2,'Bank Detail'!$A$4:$B$27,2)</f>
        <v>7365681</v>
      </c>
      <c r="V5" s="530"/>
      <c r="W5" s="530"/>
      <c r="X5" s="530"/>
      <c r="Y5" s="528" t="s">
        <v>578</v>
      </c>
      <c r="Z5" s="528"/>
      <c r="AA5" s="530">
        <f>VLOOKUP(Y2,'Bank Detail'!$A$4:$B$27,2)</f>
        <v>14655553</v>
      </c>
      <c r="AB5" s="530"/>
      <c r="AC5" s="530"/>
      <c r="AD5" s="530"/>
      <c r="AE5" s="524" t="s">
        <v>578</v>
      </c>
      <c r="AF5" s="524"/>
      <c r="AG5" s="525">
        <f>VLOOKUP(Aaron!AE2,'Bank Detail'!$A$4:$B$27,2)</f>
        <v>41907479</v>
      </c>
      <c r="AH5" s="525"/>
      <c r="AI5" s="525"/>
      <c r="AJ5" s="525"/>
    </row>
    <row r="6" spans="1:36">
      <c r="A6" s="522"/>
      <c r="B6" s="522"/>
      <c r="C6" s="522"/>
      <c r="D6" s="522"/>
      <c r="E6" s="522"/>
      <c r="F6" s="522"/>
      <c r="G6" s="522"/>
      <c r="H6" s="522"/>
      <c r="I6" s="522"/>
      <c r="J6" s="522"/>
      <c r="K6" s="522"/>
      <c r="L6" s="522"/>
      <c r="M6" s="522"/>
      <c r="N6" s="522"/>
      <c r="O6" s="522"/>
      <c r="P6" s="522"/>
      <c r="Q6" s="522"/>
      <c r="R6" s="522"/>
      <c r="S6" s="522"/>
      <c r="T6" s="522"/>
      <c r="U6" s="522"/>
      <c r="V6" s="522"/>
      <c r="W6" s="522"/>
      <c r="X6" s="522"/>
      <c r="Y6" s="522"/>
      <c r="Z6" s="522"/>
      <c r="AA6" s="522"/>
      <c r="AB6" s="522"/>
      <c r="AC6" s="522"/>
      <c r="AD6" s="522"/>
      <c r="AE6" s="520"/>
      <c r="AF6" s="520"/>
      <c r="AG6" s="520"/>
      <c r="AH6" s="520"/>
      <c r="AI6" s="520"/>
      <c r="AJ6" s="520"/>
    </row>
    <row r="7" spans="1:36">
      <c r="A7" s="497"/>
      <c r="B7" s="497"/>
      <c r="C7" s="495">
        <v>2019</v>
      </c>
      <c r="D7" s="495">
        <v>2020</v>
      </c>
      <c r="E7" s="495">
        <v>2021</v>
      </c>
      <c r="F7" s="495">
        <v>2022</v>
      </c>
      <c r="G7" s="497"/>
      <c r="H7" s="497"/>
      <c r="I7" s="495">
        <v>2019</v>
      </c>
      <c r="J7" s="495">
        <v>2020</v>
      </c>
      <c r="K7" s="495">
        <v>2021</v>
      </c>
      <c r="L7" s="495">
        <v>2022</v>
      </c>
      <c r="M7" s="497"/>
      <c r="N7" s="497"/>
      <c r="O7" s="495">
        <v>2019</v>
      </c>
      <c r="P7" s="495">
        <v>2020</v>
      </c>
      <c r="Q7" s="495">
        <v>2021</v>
      </c>
      <c r="R7" s="495">
        <v>2022</v>
      </c>
      <c r="S7" s="497"/>
      <c r="T7" s="202"/>
      <c r="U7" s="495">
        <v>2019</v>
      </c>
      <c r="V7" s="495">
        <v>2020</v>
      </c>
      <c r="W7" s="495">
        <v>2021</v>
      </c>
      <c r="X7" s="495">
        <v>2022</v>
      </c>
      <c r="Y7" s="497"/>
      <c r="Z7" s="497"/>
      <c r="AA7" s="495">
        <v>2019</v>
      </c>
      <c r="AB7" s="495">
        <v>2020</v>
      </c>
      <c r="AC7" s="495">
        <v>2021</v>
      </c>
      <c r="AD7" s="495">
        <v>2022</v>
      </c>
      <c r="AE7" s="496"/>
      <c r="AF7" s="496"/>
      <c r="AG7" s="495">
        <v>2019</v>
      </c>
      <c r="AH7" s="495">
        <v>2020</v>
      </c>
      <c r="AI7" s="495">
        <v>2021</v>
      </c>
      <c r="AJ7" s="495">
        <v>2022</v>
      </c>
    </row>
    <row r="8" spans="1:36">
      <c r="A8" s="521" t="s">
        <v>522</v>
      </c>
      <c r="B8" s="521"/>
      <c r="C8" s="201">
        <f>SUM(C12:C73)</f>
        <v>48765000</v>
      </c>
      <c r="D8" s="201">
        <f>SUM(D12:D73)</f>
        <v>28265000</v>
      </c>
      <c r="E8" s="201">
        <f>SUM(E12:E73)</f>
        <v>19265000</v>
      </c>
      <c r="F8" s="201">
        <f>SUM(F12:F73)</f>
        <v>9875000</v>
      </c>
      <c r="G8" s="521" t="s">
        <v>522</v>
      </c>
      <c r="H8" s="521"/>
      <c r="I8" s="201">
        <f>SUM(I12:I77)</f>
        <v>54175000</v>
      </c>
      <c r="J8" s="201">
        <f>SUM(J12:J77)</f>
        <v>11400000</v>
      </c>
      <c r="K8" s="201">
        <f>SUM(K12:K77)</f>
        <v>5200000</v>
      </c>
      <c r="L8" s="201">
        <f>SUM(L12:L77)</f>
        <v>2800000</v>
      </c>
      <c r="M8" s="521" t="s">
        <v>522</v>
      </c>
      <c r="N8" s="521"/>
      <c r="O8" s="201">
        <f>SUM(O12:O88)</f>
        <v>69829790</v>
      </c>
      <c r="P8" s="201">
        <f>SUM(P12:P88)</f>
        <v>40711140</v>
      </c>
      <c r="Q8" s="201">
        <f>SUM(Q12:Q88)</f>
        <v>21844140</v>
      </c>
      <c r="R8" s="201">
        <f>SUM(R12:R88)</f>
        <v>4299000</v>
      </c>
      <c r="S8" s="521" t="s">
        <v>522</v>
      </c>
      <c r="T8" s="521"/>
      <c r="U8" s="201">
        <f>SUM(U12:U83)</f>
        <v>42341964</v>
      </c>
      <c r="V8" s="201">
        <f>SUM(V12:V83)</f>
        <v>27508750</v>
      </c>
      <c r="W8" s="201">
        <f>SUM(W12:W83)</f>
        <v>17975000</v>
      </c>
      <c r="X8" s="201">
        <f>SUM(X12:X83)</f>
        <v>0</v>
      </c>
      <c r="Y8" s="521" t="s">
        <v>522</v>
      </c>
      <c r="Z8" s="521"/>
      <c r="AA8" s="201">
        <f>SUM(AA12:AA89)</f>
        <v>68145333</v>
      </c>
      <c r="AB8" s="201">
        <f>SUM(AB12:AB89)</f>
        <v>59645333</v>
      </c>
      <c r="AC8" s="201">
        <f>SUM(AC12:AC89)</f>
        <v>46587000</v>
      </c>
      <c r="AD8" s="201">
        <f>SUM(AD12:AD89)</f>
        <v>40987000</v>
      </c>
      <c r="AE8" s="519" t="s">
        <v>522</v>
      </c>
      <c r="AF8" s="519"/>
      <c r="AG8" s="9">
        <f>SUM(AG12:AG81)</f>
        <v>41576267</v>
      </c>
      <c r="AH8" s="9">
        <f>SUM(AH12:AH81)</f>
        <v>22787833</v>
      </c>
      <c r="AI8" s="9">
        <f>SUM(AI12:AI81)</f>
        <v>13241000</v>
      </c>
      <c r="AJ8" s="9">
        <f>SUM(AJ12:AJ81)</f>
        <v>8707000</v>
      </c>
    </row>
    <row r="9" spans="1:36">
      <c r="A9" s="522"/>
      <c r="B9" s="522"/>
      <c r="C9" s="202"/>
      <c r="D9" s="202"/>
      <c r="E9" s="202"/>
      <c r="F9" s="202"/>
      <c r="G9" s="522"/>
      <c r="H9" s="522"/>
      <c r="I9" s="202"/>
      <c r="J9" s="202"/>
      <c r="K9" s="202"/>
      <c r="L9" s="202"/>
      <c r="M9" s="522"/>
      <c r="N9" s="522"/>
      <c r="O9" s="202"/>
      <c r="P9" s="202"/>
      <c r="Q9" s="202"/>
      <c r="R9" s="202"/>
      <c r="S9" s="522"/>
      <c r="T9" s="522"/>
      <c r="U9" s="202"/>
      <c r="V9" s="202"/>
      <c r="W9" s="202"/>
      <c r="X9" s="202"/>
      <c r="Y9" s="522"/>
      <c r="Z9" s="522"/>
      <c r="AA9" s="202"/>
      <c r="AB9" s="202"/>
      <c r="AC9" s="202"/>
      <c r="AD9" s="202"/>
      <c r="AE9" s="520"/>
      <c r="AF9" s="520"/>
      <c r="AG9" s="379"/>
      <c r="AH9" s="379"/>
      <c r="AI9" s="379"/>
      <c r="AJ9" s="379"/>
    </row>
    <row r="10" spans="1:36">
      <c r="A10" s="521" t="s">
        <v>62</v>
      </c>
      <c r="B10" s="521"/>
      <c r="C10" s="497">
        <f>COUNT(C12:C69)</f>
        <v>38</v>
      </c>
      <c r="D10" s="203"/>
      <c r="E10" s="203"/>
      <c r="F10" s="203"/>
      <c r="G10" s="521" t="s">
        <v>62</v>
      </c>
      <c r="H10" s="521"/>
      <c r="I10" s="497">
        <f>COUNT(I12:I69)</f>
        <v>38</v>
      </c>
      <c r="J10" s="203"/>
      <c r="K10" s="203"/>
      <c r="L10" s="203"/>
      <c r="M10" s="521" t="s">
        <v>62</v>
      </c>
      <c r="N10" s="521"/>
      <c r="O10" s="497">
        <f>COUNT(O12:O69)</f>
        <v>38</v>
      </c>
      <c r="P10" s="203"/>
      <c r="Q10" s="203"/>
      <c r="R10" s="203"/>
      <c r="S10" s="521" t="s">
        <v>62</v>
      </c>
      <c r="T10" s="521"/>
      <c r="U10" s="497">
        <f>COUNT(U12:U69)</f>
        <v>37</v>
      </c>
      <c r="V10" s="203"/>
      <c r="W10" s="203"/>
      <c r="X10" s="203"/>
      <c r="Y10" s="521" t="s">
        <v>62</v>
      </c>
      <c r="Z10" s="521"/>
      <c r="AA10" s="497">
        <f>COUNT(AA12:AA69)</f>
        <v>43</v>
      </c>
      <c r="AB10" s="203"/>
      <c r="AC10" s="203"/>
      <c r="AD10" s="203"/>
      <c r="AE10" s="519" t="s">
        <v>62</v>
      </c>
      <c r="AF10" s="519"/>
      <c r="AG10" s="496">
        <f>COUNT(AG12:AG69)</f>
        <v>40</v>
      </c>
      <c r="AH10" s="59"/>
      <c r="AI10" s="59"/>
      <c r="AJ10" s="59"/>
    </row>
    <row r="11" spans="1:36">
      <c r="A11" s="522"/>
      <c r="B11" s="522"/>
      <c r="C11" s="498"/>
      <c r="D11" s="203"/>
      <c r="E11" s="203"/>
      <c r="F11" s="203"/>
      <c r="G11" s="522"/>
      <c r="H11" s="522"/>
      <c r="I11" s="498"/>
      <c r="J11" s="203"/>
      <c r="K11" s="203"/>
      <c r="L11" s="203"/>
      <c r="M11" s="522"/>
      <c r="N11" s="522"/>
      <c r="O11" s="498"/>
      <c r="P11" s="203"/>
      <c r="Q11" s="203"/>
      <c r="R11" s="203"/>
      <c r="S11" s="522"/>
      <c r="T11" s="522"/>
      <c r="U11" s="498"/>
      <c r="V11" s="203"/>
      <c r="W11" s="203"/>
      <c r="X11" s="203"/>
      <c r="Y11" s="522"/>
      <c r="Z11" s="522"/>
      <c r="AA11" s="498"/>
      <c r="AB11" s="203"/>
      <c r="AC11" s="203"/>
      <c r="AD11" s="203"/>
      <c r="AE11" s="520"/>
      <c r="AF11" s="520"/>
      <c r="AG11" s="499"/>
      <c r="AH11" s="59"/>
      <c r="AI11" s="59"/>
      <c r="AJ11" s="59"/>
    </row>
    <row r="12" spans="1:36" s="192" customFormat="1" ht="12.75" customHeight="1">
      <c r="A12" s="542" t="s">
        <v>560</v>
      </c>
      <c r="B12" s="168" t="s">
        <v>2796</v>
      </c>
      <c r="C12" s="129">
        <v>400000</v>
      </c>
      <c r="D12" s="129" t="s">
        <v>547</v>
      </c>
      <c r="E12" s="129" t="s">
        <v>547</v>
      </c>
      <c r="F12" s="217" t="s">
        <v>547</v>
      </c>
      <c r="G12" s="542" t="s">
        <v>560</v>
      </c>
      <c r="H12" s="168" t="s">
        <v>2818</v>
      </c>
      <c r="I12" s="129">
        <v>300000</v>
      </c>
      <c r="J12" s="129">
        <v>400000</v>
      </c>
      <c r="K12" s="129" t="s">
        <v>547</v>
      </c>
      <c r="L12" s="217" t="s">
        <v>547</v>
      </c>
      <c r="M12" s="542"/>
      <c r="N12" s="168" t="s">
        <v>2846</v>
      </c>
      <c r="O12" s="217">
        <v>3118500</v>
      </c>
      <c r="P12" s="129" t="s">
        <v>547</v>
      </c>
      <c r="Q12" s="129" t="s">
        <v>547</v>
      </c>
      <c r="R12" s="129" t="s">
        <v>547</v>
      </c>
      <c r="S12" s="542"/>
      <c r="T12" s="168" t="s">
        <v>2867</v>
      </c>
      <c r="U12" s="129">
        <v>300000</v>
      </c>
      <c r="V12" s="129">
        <v>400000</v>
      </c>
      <c r="W12" s="129" t="s">
        <v>547</v>
      </c>
      <c r="X12" s="217" t="s">
        <v>547</v>
      </c>
      <c r="Y12" s="542" t="s">
        <v>560</v>
      </c>
      <c r="Z12" s="168" t="s">
        <v>2884</v>
      </c>
      <c r="AA12" s="129">
        <v>400000</v>
      </c>
      <c r="AB12" s="129" t="s">
        <v>547</v>
      </c>
      <c r="AC12" s="129" t="s">
        <v>547</v>
      </c>
      <c r="AD12" s="217" t="s">
        <v>547</v>
      </c>
      <c r="AE12" s="536" t="s">
        <v>560</v>
      </c>
      <c r="AF12" s="168" t="s">
        <v>2910</v>
      </c>
      <c r="AG12" s="129">
        <v>400000</v>
      </c>
      <c r="AH12" s="129" t="s">
        <v>547</v>
      </c>
      <c r="AI12" s="129" t="s">
        <v>547</v>
      </c>
      <c r="AJ12" s="217" t="s">
        <v>547</v>
      </c>
    </row>
    <row r="13" spans="1:36" s="192" customFormat="1">
      <c r="A13" s="537"/>
      <c r="B13" s="168" t="s">
        <v>2797</v>
      </c>
      <c r="C13" s="129">
        <v>400000</v>
      </c>
      <c r="D13" s="129" t="s">
        <v>547</v>
      </c>
      <c r="E13" s="129" t="s">
        <v>547</v>
      </c>
      <c r="F13" s="217" t="s">
        <v>547</v>
      </c>
      <c r="G13" s="537"/>
      <c r="H13" s="168" t="s">
        <v>2310</v>
      </c>
      <c r="I13" s="129">
        <v>250000</v>
      </c>
      <c r="J13" s="129" t="s">
        <v>547</v>
      </c>
      <c r="K13" s="129" t="s">
        <v>547</v>
      </c>
      <c r="L13" s="217" t="s">
        <v>547</v>
      </c>
      <c r="M13" s="537"/>
      <c r="N13" s="168" t="s">
        <v>2847</v>
      </c>
      <c r="O13" s="129">
        <v>400000</v>
      </c>
      <c r="P13" s="129" t="s">
        <v>547</v>
      </c>
      <c r="Q13" s="217" t="s">
        <v>547</v>
      </c>
      <c r="R13" s="217" t="s">
        <v>547</v>
      </c>
      <c r="S13" s="537"/>
      <c r="T13" s="168" t="s">
        <v>3553</v>
      </c>
      <c r="U13" s="129">
        <v>350000</v>
      </c>
      <c r="V13" s="217" t="s">
        <v>547</v>
      </c>
      <c r="W13" s="217" t="s">
        <v>547</v>
      </c>
      <c r="X13" s="217" t="s">
        <v>547</v>
      </c>
      <c r="Y13" s="537"/>
      <c r="Z13" s="168" t="s">
        <v>4096</v>
      </c>
      <c r="AA13" s="129">
        <v>200000</v>
      </c>
      <c r="AB13" s="129">
        <v>300000</v>
      </c>
      <c r="AC13" s="217">
        <v>400000</v>
      </c>
      <c r="AD13" s="217" t="s">
        <v>547</v>
      </c>
      <c r="AE13" s="537"/>
      <c r="AF13" s="168" t="s">
        <v>2911</v>
      </c>
      <c r="AG13" s="129">
        <v>300000</v>
      </c>
      <c r="AH13" s="129">
        <v>400000</v>
      </c>
      <c r="AI13" s="129" t="s">
        <v>547</v>
      </c>
      <c r="AJ13" s="217" t="s">
        <v>547</v>
      </c>
    </row>
    <row r="14" spans="1:36" s="192" customFormat="1">
      <c r="A14" s="537"/>
      <c r="B14" s="168" t="s">
        <v>2798</v>
      </c>
      <c r="C14" s="129">
        <v>840000</v>
      </c>
      <c r="D14" s="129" t="s">
        <v>547</v>
      </c>
      <c r="E14" s="129" t="s">
        <v>547</v>
      </c>
      <c r="F14" s="217" t="s">
        <v>547</v>
      </c>
      <c r="G14" s="537"/>
      <c r="H14" s="168" t="s">
        <v>2321</v>
      </c>
      <c r="I14" s="129">
        <v>2750000</v>
      </c>
      <c r="J14" s="129" t="s">
        <v>547</v>
      </c>
      <c r="K14" s="129" t="s">
        <v>547</v>
      </c>
      <c r="L14" s="217" t="s">
        <v>547</v>
      </c>
      <c r="M14" s="537"/>
      <c r="N14" s="168" t="s">
        <v>2848</v>
      </c>
      <c r="O14" s="129">
        <v>400000</v>
      </c>
      <c r="P14" s="129" t="s">
        <v>547</v>
      </c>
      <c r="Q14" s="129" t="s">
        <v>547</v>
      </c>
      <c r="R14" s="217" t="s">
        <v>547</v>
      </c>
      <c r="S14" s="537"/>
      <c r="T14" s="168" t="s">
        <v>3554</v>
      </c>
      <c r="U14" s="129">
        <v>350000</v>
      </c>
      <c r="V14" s="129" t="s">
        <v>547</v>
      </c>
      <c r="W14" s="129" t="s">
        <v>547</v>
      </c>
      <c r="X14" s="217" t="s">
        <v>547</v>
      </c>
      <c r="Y14" s="537"/>
      <c r="Z14" s="168" t="s">
        <v>3562</v>
      </c>
      <c r="AA14" s="129">
        <v>4000000</v>
      </c>
      <c r="AB14" s="217">
        <v>4000000</v>
      </c>
      <c r="AC14" s="217" t="s">
        <v>547</v>
      </c>
      <c r="AD14" s="217" t="s">
        <v>547</v>
      </c>
      <c r="AE14" s="537"/>
      <c r="AF14" s="168" t="s">
        <v>3569</v>
      </c>
      <c r="AG14" s="129">
        <v>5000000</v>
      </c>
      <c r="AH14" s="129" t="s">
        <v>547</v>
      </c>
      <c r="AI14" s="129" t="s">
        <v>547</v>
      </c>
      <c r="AJ14" s="217" t="s">
        <v>547</v>
      </c>
    </row>
    <row r="15" spans="1:36" s="192" customFormat="1">
      <c r="A15" s="537"/>
      <c r="B15" s="168" t="s">
        <v>2799</v>
      </c>
      <c r="C15" s="129">
        <v>300000</v>
      </c>
      <c r="D15" s="129">
        <v>400000</v>
      </c>
      <c r="E15" s="129" t="s">
        <v>547</v>
      </c>
      <c r="F15" s="217" t="s">
        <v>547</v>
      </c>
      <c r="G15" s="537"/>
      <c r="H15" s="168" t="s">
        <v>2819</v>
      </c>
      <c r="I15" s="129">
        <v>840000</v>
      </c>
      <c r="J15" s="129" t="s">
        <v>547</v>
      </c>
      <c r="K15" s="129" t="s">
        <v>547</v>
      </c>
      <c r="L15" s="217" t="s">
        <v>547</v>
      </c>
      <c r="M15" s="537"/>
      <c r="N15" s="168" t="s">
        <v>2849</v>
      </c>
      <c r="O15" s="129">
        <v>400000</v>
      </c>
      <c r="P15" s="129" t="s">
        <v>547</v>
      </c>
      <c r="Q15" s="129" t="s">
        <v>547</v>
      </c>
      <c r="R15" s="217" t="s">
        <v>547</v>
      </c>
      <c r="S15" s="537"/>
      <c r="T15" s="168" t="s">
        <v>2868</v>
      </c>
      <c r="U15" s="129">
        <v>300000</v>
      </c>
      <c r="V15" s="129">
        <v>400000</v>
      </c>
      <c r="W15" s="129" t="s">
        <v>547</v>
      </c>
      <c r="X15" s="217" t="s">
        <v>547</v>
      </c>
      <c r="Y15" s="537"/>
      <c r="Z15" s="168" t="s">
        <v>3465</v>
      </c>
      <c r="AA15" s="129">
        <v>350000</v>
      </c>
      <c r="AB15" s="129" t="s">
        <v>547</v>
      </c>
      <c r="AC15" s="129" t="s">
        <v>547</v>
      </c>
      <c r="AD15" s="217" t="s">
        <v>547</v>
      </c>
      <c r="AE15" s="537"/>
      <c r="AF15" s="168" t="s">
        <v>2350</v>
      </c>
      <c r="AG15" s="129">
        <v>1133000</v>
      </c>
      <c r="AH15" s="217">
        <v>1133000</v>
      </c>
      <c r="AI15" s="217" t="s">
        <v>547</v>
      </c>
      <c r="AJ15" s="217" t="s">
        <v>547</v>
      </c>
    </row>
    <row r="16" spans="1:36" s="192" customFormat="1">
      <c r="A16" s="537"/>
      <c r="B16" s="168" t="s">
        <v>2297</v>
      </c>
      <c r="C16" s="129">
        <v>7000000</v>
      </c>
      <c r="D16" s="129" t="s">
        <v>547</v>
      </c>
      <c r="E16" s="129" t="s">
        <v>547</v>
      </c>
      <c r="F16" s="217" t="s">
        <v>547</v>
      </c>
      <c r="G16" s="537"/>
      <c r="H16" s="168" t="s">
        <v>2820</v>
      </c>
      <c r="I16" s="129">
        <v>300000</v>
      </c>
      <c r="J16" s="129">
        <v>400000</v>
      </c>
      <c r="K16" s="129" t="s">
        <v>547</v>
      </c>
      <c r="L16" s="217" t="s">
        <v>547</v>
      </c>
      <c r="M16" s="537"/>
      <c r="N16" s="168" t="s">
        <v>3544</v>
      </c>
      <c r="O16" s="129">
        <v>531000</v>
      </c>
      <c r="P16" s="129" t="s">
        <v>547</v>
      </c>
      <c r="Q16" s="217" t="s">
        <v>547</v>
      </c>
      <c r="R16" s="217" t="s">
        <v>547</v>
      </c>
      <c r="S16" s="537"/>
      <c r="T16" s="168" t="s">
        <v>2869</v>
      </c>
      <c r="U16" s="129">
        <v>840000</v>
      </c>
      <c r="V16" s="129" t="s">
        <v>547</v>
      </c>
      <c r="W16" s="129" t="s">
        <v>547</v>
      </c>
      <c r="X16" s="217" t="s">
        <v>547</v>
      </c>
      <c r="Y16" s="537"/>
      <c r="Z16" s="168" t="s">
        <v>2885</v>
      </c>
      <c r="AA16" s="129">
        <v>400000</v>
      </c>
      <c r="AB16" s="129" t="s">
        <v>547</v>
      </c>
      <c r="AC16" s="129" t="s">
        <v>547</v>
      </c>
      <c r="AD16" s="217" t="s">
        <v>547</v>
      </c>
      <c r="AE16" s="537"/>
      <c r="AF16" s="168" t="s">
        <v>2351</v>
      </c>
      <c r="AG16" s="129">
        <v>3150000</v>
      </c>
      <c r="AH16" s="129">
        <v>3150000</v>
      </c>
      <c r="AI16" s="129">
        <v>3150000</v>
      </c>
      <c r="AJ16" s="217">
        <v>3150000</v>
      </c>
    </row>
    <row r="17" spans="1:36" s="192" customFormat="1">
      <c r="A17" s="537"/>
      <c r="B17" s="168" t="s">
        <v>2800</v>
      </c>
      <c r="C17" s="129">
        <v>1080000</v>
      </c>
      <c r="D17" s="129" t="s">
        <v>547</v>
      </c>
      <c r="E17" s="129" t="s">
        <v>547</v>
      </c>
      <c r="F17" s="217" t="s">
        <v>547</v>
      </c>
      <c r="G17" s="537"/>
      <c r="H17" s="60" t="s">
        <v>2336</v>
      </c>
      <c r="I17" s="60">
        <v>5880000</v>
      </c>
      <c r="J17" s="60" t="s">
        <v>547</v>
      </c>
      <c r="K17" s="60" t="s">
        <v>547</v>
      </c>
      <c r="L17" s="60" t="s">
        <v>547</v>
      </c>
      <c r="M17" s="537"/>
      <c r="N17" s="168" t="s">
        <v>2328</v>
      </c>
      <c r="O17" s="129">
        <v>3950000</v>
      </c>
      <c r="P17" s="129">
        <v>3950000</v>
      </c>
      <c r="Q17" s="129" t="s">
        <v>547</v>
      </c>
      <c r="R17" s="217" t="s">
        <v>547</v>
      </c>
      <c r="S17" s="537"/>
      <c r="T17" s="168" t="s">
        <v>4187</v>
      </c>
      <c r="U17" s="129">
        <v>200000</v>
      </c>
      <c r="V17" s="129">
        <v>300000</v>
      </c>
      <c r="W17" s="129">
        <v>400000</v>
      </c>
      <c r="X17" s="217" t="s">
        <v>547</v>
      </c>
      <c r="Y17" s="537"/>
      <c r="Z17" s="168" t="s">
        <v>4081</v>
      </c>
      <c r="AA17" s="129">
        <v>200000</v>
      </c>
      <c r="AB17" s="217">
        <v>300000</v>
      </c>
      <c r="AC17" s="217">
        <v>400000</v>
      </c>
      <c r="AD17" s="217" t="s">
        <v>547</v>
      </c>
      <c r="AE17" s="537"/>
      <c r="AF17" s="168" t="s">
        <v>2912</v>
      </c>
      <c r="AG17" s="129">
        <v>840000</v>
      </c>
      <c r="AH17" s="129" t="s">
        <v>547</v>
      </c>
      <c r="AI17" s="129" t="s">
        <v>547</v>
      </c>
      <c r="AJ17" s="217" t="s">
        <v>547</v>
      </c>
    </row>
    <row r="18" spans="1:36" s="192" customFormat="1">
      <c r="A18" s="537"/>
      <c r="B18" s="168" t="s">
        <v>3534</v>
      </c>
      <c r="C18" s="129">
        <v>5000000</v>
      </c>
      <c r="D18" s="129" t="s">
        <v>547</v>
      </c>
      <c r="E18" s="129" t="s">
        <v>547</v>
      </c>
      <c r="F18" s="217" t="s">
        <v>547</v>
      </c>
      <c r="G18" s="537"/>
      <c r="H18" s="168" t="s">
        <v>2821</v>
      </c>
      <c r="I18" s="129">
        <v>2430000</v>
      </c>
      <c r="J18" s="129" t="s">
        <v>547</v>
      </c>
      <c r="K18" s="129" t="s">
        <v>547</v>
      </c>
      <c r="L18" s="217" t="s">
        <v>547</v>
      </c>
      <c r="M18" s="537"/>
      <c r="N18" s="168" t="s">
        <v>2851</v>
      </c>
      <c r="O18" s="129">
        <v>2160000</v>
      </c>
      <c r="P18" s="129" t="s">
        <v>547</v>
      </c>
      <c r="Q18" s="129" t="s">
        <v>547</v>
      </c>
      <c r="R18" s="217" t="s">
        <v>547</v>
      </c>
      <c r="S18" s="537"/>
      <c r="T18" s="168" t="s">
        <v>3466</v>
      </c>
      <c r="U18" s="129">
        <v>200000</v>
      </c>
      <c r="V18" s="129" t="s">
        <v>547</v>
      </c>
      <c r="W18" s="129" t="s">
        <v>547</v>
      </c>
      <c r="X18" s="217" t="s">
        <v>547</v>
      </c>
      <c r="Y18" s="537"/>
      <c r="Z18" s="168" t="s">
        <v>3563</v>
      </c>
      <c r="AA18" s="129">
        <v>3000000</v>
      </c>
      <c r="AB18" s="129">
        <v>3000000</v>
      </c>
      <c r="AC18" s="129">
        <v>3000000</v>
      </c>
      <c r="AD18" s="217">
        <v>3000000</v>
      </c>
      <c r="AE18" s="537"/>
      <c r="AF18" s="168" t="s">
        <v>4181</v>
      </c>
      <c r="AG18" s="129">
        <v>100000</v>
      </c>
      <c r="AH18" s="129" t="s">
        <v>547</v>
      </c>
      <c r="AI18" s="129" t="s">
        <v>547</v>
      </c>
      <c r="AJ18" s="217" t="s">
        <v>547</v>
      </c>
    </row>
    <row r="19" spans="1:36" s="192" customFormat="1" ht="12.75" customHeight="1">
      <c r="A19" s="537"/>
      <c r="B19" s="168" t="s">
        <v>4116</v>
      </c>
      <c r="C19" s="129">
        <v>200000</v>
      </c>
      <c r="D19" s="129">
        <v>300000</v>
      </c>
      <c r="E19" s="129">
        <v>400000</v>
      </c>
      <c r="F19" s="217" t="s">
        <v>547</v>
      </c>
      <c r="G19" s="537"/>
      <c r="H19" s="168" t="s">
        <v>2822</v>
      </c>
      <c r="I19" s="129">
        <v>200000</v>
      </c>
      <c r="J19" s="129">
        <v>300000</v>
      </c>
      <c r="K19" s="129">
        <v>400000</v>
      </c>
      <c r="L19" s="217" t="s">
        <v>547</v>
      </c>
      <c r="M19" s="537"/>
      <c r="N19" s="168" t="s">
        <v>3545</v>
      </c>
      <c r="O19" s="129">
        <v>3780000</v>
      </c>
      <c r="P19" s="129">
        <v>3780000</v>
      </c>
      <c r="Q19" s="129" t="s">
        <v>547</v>
      </c>
      <c r="R19" s="217" t="s">
        <v>547</v>
      </c>
      <c r="S19" s="537"/>
      <c r="T19" s="168" t="s">
        <v>2333</v>
      </c>
      <c r="U19" s="129">
        <v>334000</v>
      </c>
      <c r="V19" s="129" t="s">
        <v>547</v>
      </c>
      <c r="W19" s="129" t="s">
        <v>547</v>
      </c>
      <c r="X19" s="217" t="s">
        <v>547</v>
      </c>
      <c r="Y19" s="537"/>
      <c r="Z19" s="168" t="s">
        <v>2887</v>
      </c>
      <c r="AA19" s="129">
        <v>600000</v>
      </c>
      <c r="AB19" s="129" t="s">
        <v>547</v>
      </c>
      <c r="AC19" s="129" t="s">
        <v>547</v>
      </c>
      <c r="AD19" s="217" t="s">
        <v>547</v>
      </c>
      <c r="AE19" s="537"/>
      <c r="AF19" s="168" t="s">
        <v>2365</v>
      </c>
      <c r="AG19" s="129">
        <v>2800000</v>
      </c>
      <c r="AH19" s="129">
        <v>2800000</v>
      </c>
      <c r="AI19" s="129" t="s">
        <v>547</v>
      </c>
      <c r="AJ19" s="217" t="s">
        <v>547</v>
      </c>
    </row>
    <row r="20" spans="1:36" s="192" customFormat="1">
      <c r="A20" s="537"/>
      <c r="B20" s="168" t="s">
        <v>2801</v>
      </c>
      <c r="C20" s="129">
        <v>200000</v>
      </c>
      <c r="D20" s="217">
        <v>300000</v>
      </c>
      <c r="E20" s="217">
        <v>400000</v>
      </c>
      <c r="F20" s="217" t="s">
        <v>547</v>
      </c>
      <c r="G20" s="537"/>
      <c r="H20" s="168" t="s">
        <v>2823</v>
      </c>
      <c r="I20" s="129">
        <v>200000</v>
      </c>
      <c r="J20" s="129">
        <v>300000</v>
      </c>
      <c r="K20" s="129">
        <v>400000</v>
      </c>
      <c r="L20" s="217" t="s">
        <v>547</v>
      </c>
      <c r="M20" s="537"/>
      <c r="N20" s="168" t="s">
        <v>3546</v>
      </c>
      <c r="O20" s="129">
        <v>4612000</v>
      </c>
      <c r="P20" s="217" t="s">
        <v>547</v>
      </c>
      <c r="Q20" s="217" t="s">
        <v>547</v>
      </c>
      <c r="R20" s="217" t="s">
        <v>547</v>
      </c>
      <c r="S20" s="537"/>
      <c r="T20" s="168" t="s">
        <v>4107</v>
      </c>
      <c r="U20" s="129">
        <v>200000</v>
      </c>
      <c r="V20" s="129">
        <v>300000</v>
      </c>
      <c r="W20" s="129">
        <v>400000</v>
      </c>
      <c r="X20" s="217" t="s">
        <v>547</v>
      </c>
      <c r="Y20" s="537"/>
      <c r="Z20" s="168" t="s">
        <v>3037</v>
      </c>
      <c r="AA20" s="129">
        <v>400000</v>
      </c>
      <c r="AB20" s="129" t="s">
        <v>547</v>
      </c>
      <c r="AC20" s="129" t="s">
        <v>547</v>
      </c>
      <c r="AD20" s="217" t="s">
        <v>547</v>
      </c>
      <c r="AE20" s="537"/>
      <c r="AF20" s="168" t="s">
        <v>2913</v>
      </c>
      <c r="AG20" s="129">
        <v>200000</v>
      </c>
      <c r="AH20" s="129">
        <v>300000</v>
      </c>
      <c r="AI20" s="129">
        <v>400000</v>
      </c>
      <c r="AJ20" s="217" t="s">
        <v>547</v>
      </c>
    </row>
    <row r="21" spans="1:36" s="192" customFormat="1" ht="12.75" customHeight="1">
      <c r="A21" s="537"/>
      <c r="B21" s="168" t="s">
        <v>2325</v>
      </c>
      <c r="C21" s="129">
        <v>1710000</v>
      </c>
      <c r="D21" s="129">
        <v>1710000</v>
      </c>
      <c r="E21" s="129">
        <v>1710000</v>
      </c>
      <c r="F21" s="217" t="s">
        <v>547</v>
      </c>
      <c r="G21" s="537"/>
      <c r="H21" s="168" t="s">
        <v>2373</v>
      </c>
      <c r="I21" s="129">
        <v>2800000</v>
      </c>
      <c r="J21" s="129" t="s">
        <v>547</v>
      </c>
      <c r="K21" s="129" t="s">
        <v>547</v>
      </c>
      <c r="L21" s="217" t="s">
        <v>547</v>
      </c>
      <c r="M21" s="537"/>
      <c r="N21" s="168" t="s">
        <v>3547</v>
      </c>
      <c r="O21" s="129">
        <v>3833000</v>
      </c>
      <c r="P21" s="129">
        <v>3833000</v>
      </c>
      <c r="Q21" s="129">
        <v>3833000</v>
      </c>
      <c r="R21" s="217" t="s">
        <v>547</v>
      </c>
      <c r="S21" s="537"/>
      <c r="T21" s="168" t="s">
        <v>3555</v>
      </c>
      <c r="U21" s="129">
        <v>4275000</v>
      </c>
      <c r="V21" s="129">
        <v>4275000</v>
      </c>
      <c r="W21" s="129">
        <v>4275000</v>
      </c>
      <c r="X21" s="217" t="s">
        <v>547</v>
      </c>
      <c r="Y21" s="537"/>
      <c r="Z21" s="168" t="s">
        <v>2357</v>
      </c>
      <c r="AA21" s="129">
        <v>2625000</v>
      </c>
      <c r="AB21" s="129">
        <v>2625000</v>
      </c>
      <c r="AC21" s="129" t="s">
        <v>547</v>
      </c>
      <c r="AD21" s="217" t="s">
        <v>547</v>
      </c>
      <c r="AE21" s="537"/>
      <c r="AF21" s="168" t="s">
        <v>2914</v>
      </c>
      <c r="AG21" s="129">
        <v>1000000</v>
      </c>
      <c r="AH21" s="129" t="s">
        <v>547</v>
      </c>
      <c r="AI21" s="129" t="s">
        <v>547</v>
      </c>
      <c r="AJ21" s="217" t="s">
        <v>547</v>
      </c>
    </row>
    <row r="22" spans="1:36" s="192" customFormat="1" ht="12.75" customHeight="1">
      <c r="A22" s="537"/>
      <c r="B22" s="168" t="s">
        <v>2330</v>
      </c>
      <c r="C22" s="129">
        <v>2500000</v>
      </c>
      <c r="D22" s="129">
        <v>2500000</v>
      </c>
      <c r="E22" s="129" t="s">
        <v>547</v>
      </c>
      <c r="F22" s="217" t="s">
        <v>547</v>
      </c>
      <c r="G22" s="537"/>
      <c r="H22" s="168" t="s">
        <v>2824</v>
      </c>
      <c r="I22" s="129">
        <v>1080000</v>
      </c>
      <c r="J22" s="129" t="s">
        <v>547</v>
      </c>
      <c r="K22" s="129" t="s">
        <v>547</v>
      </c>
      <c r="L22" s="217" t="s">
        <v>547</v>
      </c>
      <c r="M22" s="537"/>
      <c r="N22" s="168" t="s">
        <v>3548</v>
      </c>
      <c r="O22" s="129">
        <v>1082000</v>
      </c>
      <c r="P22" s="129" t="s">
        <v>547</v>
      </c>
      <c r="Q22" s="129" t="s">
        <v>547</v>
      </c>
      <c r="R22" s="217" t="s">
        <v>547</v>
      </c>
      <c r="S22" s="537"/>
      <c r="T22" s="168" t="s">
        <v>2358</v>
      </c>
      <c r="U22" s="129">
        <v>525000</v>
      </c>
      <c r="V22" s="129" t="s">
        <v>547</v>
      </c>
      <c r="W22" s="129" t="s">
        <v>547</v>
      </c>
      <c r="X22" s="217" t="s">
        <v>547</v>
      </c>
      <c r="Y22" s="537"/>
      <c r="Z22" s="168" t="s">
        <v>2889</v>
      </c>
      <c r="AA22" s="129">
        <v>400000</v>
      </c>
      <c r="AB22" s="129" t="s">
        <v>547</v>
      </c>
      <c r="AC22" s="129" t="s">
        <v>547</v>
      </c>
      <c r="AD22" s="217" t="s">
        <v>547</v>
      </c>
      <c r="AE22" s="537"/>
      <c r="AF22" s="168" t="s">
        <v>2915</v>
      </c>
      <c r="AG22" s="129">
        <v>200000</v>
      </c>
      <c r="AH22" s="217">
        <v>300000</v>
      </c>
      <c r="AI22" s="217">
        <v>400000</v>
      </c>
      <c r="AJ22" s="217" t="s">
        <v>547</v>
      </c>
    </row>
    <row r="23" spans="1:36" s="192" customFormat="1" ht="12.75" customHeight="1">
      <c r="A23" s="537"/>
      <c r="B23" s="168" t="s">
        <v>2802</v>
      </c>
      <c r="C23" s="129">
        <v>300000</v>
      </c>
      <c r="D23" s="129">
        <v>400000</v>
      </c>
      <c r="E23" s="129" t="s">
        <v>547</v>
      </c>
      <c r="F23" s="217" t="s">
        <v>547</v>
      </c>
      <c r="G23" s="537"/>
      <c r="H23" s="168" t="s">
        <v>2825</v>
      </c>
      <c r="I23" s="129">
        <v>200000</v>
      </c>
      <c r="J23" s="129">
        <v>300000</v>
      </c>
      <c r="K23" s="129">
        <v>400000</v>
      </c>
      <c r="L23" s="217" t="s">
        <v>547</v>
      </c>
      <c r="M23" s="537"/>
      <c r="N23" s="168" t="s">
        <v>2433</v>
      </c>
      <c r="O23" s="129">
        <v>7497000</v>
      </c>
      <c r="P23" s="217">
        <v>7497000</v>
      </c>
      <c r="Q23" s="217">
        <v>7497000</v>
      </c>
      <c r="R23" s="217" t="s">
        <v>547</v>
      </c>
      <c r="S23" s="537"/>
      <c r="T23" s="168" t="s">
        <v>2361</v>
      </c>
      <c r="U23" s="129">
        <v>8500000</v>
      </c>
      <c r="V23" s="129">
        <v>8500000</v>
      </c>
      <c r="W23" s="129">
        <v>8500000</v>
      </c>
      <c r="X23" s="217" t="s">
        <v>547</v>
      </c>
      <c r="Y23" s="537"/>
      <c r="Z23" s="168" t="s">
        <v>2890</v>
      </c>
      <c r="AA23" s="129">
        <v>200000</v>
      </c>
      <c r="AB23" s="217">
        <v>300000</v>
      </c>
      <c r="AC23" s="217">
        <v>400000</v>
      </c>
      <c r="AD23" s="217" t="s">
        <v>547</v>
      </c>
      <c r="AE23" s="537"/>
      <c r="AF23" s="168" t="s">
        <v>4163</v>
      </c>
      <c r="AG23" s="129">
        <v>200000</v>
      </c>
      <c r="AH23" s="129">
        <v>300000</v>
      </c>
      <c r="AI23" s="129">
        <v>400000</v>
      </c>
      <c r="AJ23" s="217" t="s">
        <v>547</v>
      </c>
    </row>
    <row r="24" spans="1:36" s="192" customFormat="1" ht="12.75" customHeight="1">
      <c r="A24" s="537"/>
      <c r="B24" s="168" t="s">
        <v>2803</v>
      </c>
      <c r="C24" s="129">
        <v>400000</v>
      </c>
      <c r="D24" s="129" t="s">
        <v>547</v>
      </c>
      <c r="E24" s="129" t="s">
        <v>547</v>
      </c>
      <c r="F24" s="217" t="s">
        <v>547</v>
      </c>
      <c r="G24" s="537"/>
      <c r="H24" s="168" t="s">
        <v>2826</v>
      </c>
      <c r="I24" s="129">
        <v>400000</v>
      </c>
      <c r="J24" s="129" t="s">
        <v>547</v>
      </c>
      <c r="K24" s="129" t="s">
        <v>547</v>
      </c>
      <c r="L24" s="217" t="s">
        <v>547</v>
      </c>
      <c r="M24" s="537"/>
      <c r="N24" s="168" t="s">
        <v>3549</v>
      </c>
      <c r="O24" s="129">
        <v>2640000</v>
      </c>
      <c r="P24" s="129" t="s">
        <v>547</v>
      </c>
      <c r="Q24" s="129" t="s">
        <v>547</v>
      </c>
      <c r="R24" s="217" t="s">
        <v>547</v>
      </c>
      <c r="S24" s="537"/>
      <c r="T24" s="168" t="s">
        <v>2870</v>
      </c>
      <c r="U24" s="129">
        <v>300000</v>
      </c>
      <c r="V24" s="129">
        <v>400000</v>
      </c>
      <c r="W24" s="129" t="s">
        <v>547</v>
      </c>
      <c r="X24" s="217" t="s">
        <v>547</v>
      </c>
      <c r="Y24" s="537"/>
      <c r="Z24" s="168" t="s">
        <v>2390</v>
      </c>
      <c r="AA24" s="129">
        <v>333333</v>
      </c>
      <c r="AB24" s="129">
        <v>333333</v>
      </c>
      <c r="AC24" s="129" t="s">
        <v>547</v>
      </c>
      <c r="AD24" s="217" t="s">
        <v>547</v>
      </c>
      <c r="AE24" s="537"/>
      <c r="AF24" s="168" t="s">
        <v>4138</v>
      </c>
      <c r="AG24" s="129">
        <v>200000</v>
      </c>
      <c r="AH24" s="129">
        <v>300000</v>
      </c>
      <c r="AI24" s="217">
        <v>400000</v>
      </c>
      <c r="AJ24" s="217" t="s">
        <v>547</v>
      </c>
    </row>
    <row r="25" spans="1:36" s="192" customFormat="1" ht="12.75" customHeight="1">
      <c r="A25" s="537"/>
      <c r="B25" s="168" t="s">
        <v>4146</v>
      </c>
      <c r="C25" s="129">
        <v>200000</v>
      </c>
      <c r="D25" s="129">
        <v>300000</v>
      </c>
      <c r="E25" s="129">
        <v>400000</v>
      </c>
      <c r="F25" s="217" t="s">
        <v>547</v>
      </c>
      <c r="G25" s="537"/>
      <c r="H25" s="168" t="s">
        <v>2827</v>
      </c>
      <c r="I25" s="129">
        <v>300000</v>
      </c>
      <c r="J25" s="129">
        <v>400000</v>
      </c>
      <c r="K25" s="129" t="s">
        <v>547</v>
      </c>
      <c r="L25" s="217" t="s">
        <v>547</v>
      </c>
      <c r="M25" s="537"/>
      <c r="N25" s="168" t="s">
        <v>3550</v>
      </c>
      <c r="O25" s="129">
        <v>737000</v>
      </c>
      <c r="P25" s="129">
        <v>737000</v>
      </c>
      <c r="Q25" s="217" t="s">
        <v>547</v>
      </c>
      <c r="R25" s="217" t="s">
        <v>547</v>
      </c>
      <c r="S25" s="537"/>
      <c r="T25" s="168" t="s">
        <v>2402</v>
      </c>
      <c r="U25" s="129">
        <v>2178750</v>
      </c>
      <c r="V25" s="129">
        <v>2178750</v>
      </c>
      <c r="W25" s="129" t="s">
        <v>547</v>
      </c>
      <c r="X25" s="217" t="s">
        <v>547</v>
      </c>
      <c r="Y25" s="537"/>
      <c r="Z25" s="168" t="s">
        <v>2891</v>
      </c>
      <c r="AA25" s="129">
        <v>200000</v>
      </c>
      <c r="AB25" s="129">
        <v>300000</v>
      </c>
      <c r="AC25" s="129">
        <v>400000</v>
      </c>
      <c r="AD25" s="217" t="s">
        <v>547</v>
      </c>
      <c r="AE25" s="537"/>
      <c r="AF25" s="168" t="s">
        <v>4174</v>
      </c>
      <c r="AG25" s="129">
        <v>200000</v>
      </c>
      <c r="AH25" s="129">
        <v>300000</v>
      </c>
      <c r="AI25" s="129">
        <v>400000</v>
      </c>
      <c r="AJ25" s="217" t="s">
        <v>547</v>
      </c>
    </row>
    <row r="26" spans="1:36" s="192" customFormat="1" ht="12.75" customHeight="1">
      <c r="A26" s="537"/>
      <c r="B26" s="168" t="s">
        <v>4073</v>
      </c>
      <c r="C26" s="129">
        <v>200000</v>
      </c>
      <c r="D26" s="129">
        <v>300000</v>
      </c>
      <c r="E26" s="129">
        <v>400000</v>
      </c>
      <c r="F26" s="217" t="s">
        <v>547</v>
      </c>
      <c r="G26" s="537"/>
      <c r="H26" s="168" t="s">
        <v>2828</v>
      </c>
      <c r="I26" s="129">
        <v>300000</v>
      </c>
      <c r="J26" s="129">
        <v>400000</v>
      </c>
      <c r="K26" s="129" t="s">
        <v>547</v>
      </c>
      <c r="L26" s="217" t="s">
        <v>547</v>
      </c>
      <c r="M26" s="537"/>
      <c r="N26" s="168" t="s">
        <v>2852</v>
      </c>
      <c r="O26" s="129">
        <v>600000</v>
      </c>
      <c r="P26" s="129" t="s">
        <v>547</v>
      </c>
      <c r="Q26" s="217" t="s">
        <v>547</v>
      </c>
      <c r="R26" s="217" t="s">
        <v>547</v>
      </c>
      <c r="S26" s="537"/>
      <c r="T26" s="168" t="s">
        <v>4078</v>
      </c>
      <c r="U26" s="129">
        <v>200000</v>
      </c>
      <c r="V26" s="129">
        <v>300000</v>
      </c>
      <c r="W26" s="129">
        <v>400000</v>
      </c>
      <c r="X26" s="217" t="s">
        <v>547</v>
      </c>
      <c r="Y26" s="537"/>
      <c r="Z26" s="168" t="s">
        <v>3134</v>
      </c>
      <c r="AA26" s="129">
        <v>2800000</v>
      </c>
      <c r="AB26" s="129">
        <v>2800000</v>
      </c>
      <c r="AC26" s="129">
        <v>2800000</v>
      </c>
      <c r="AD26" s="217">
        <v>2800000</v>
      </c>
      <c r="AE26" s="537"/>
      <c r="AF26" s="168" t="s">
        <v>2916</v>
      </c>
      <c r="AG26" s="129">
        <v>400000</v>
      </c>
      <c r="AH26" s="129" t="s">
        <v>547</v>
      </c>
      <c r="AI26" s="129" t="s">
        <v>547</v>
      </c>
      <c r="AJ26" s="217" t="s">
        <v>547</v>
      </c>
    </row>
    <row r="27" spans="1:36" s="192" customFormat="1" ht="12.75" customHeight="1">
      <c r="A27" s="537"/>
      <c r="B27" s="168" t="s">
        <v>2804</v>
      </c>
      <c r="C27" s="129">
        <v>200000</v>
      </c>
      <c r="D27" s="129">
        <v>300000</v>
      </c>
      <c r="E27" s="129">
        <v>400000</v>
      </c>
      <c r="F27" s="217" t="s">
        <v>547</v>
      </c>
      <c r="G27" s="537"/>
      <c r="H27" s="168" t="s">
        <v>2829</v>
      </c>
      <c r="I27" s="129">
        <v>300000</v>
      </c>
      <c r="J27" s="129">
        <v>400000</v>
      </c>
      <c r="K27" s="129" t="s">
        <v>547</v>
      </c>
      <c r="L27" s="217" t="s">
        <v>547</v>
      </c>
      <c r="M27" s="541"/>
      <c r="N27" s="168" t="s">
        <v>4112</v>
      </c>
      <c r="O27" s="129">
        <v>100000</v>
      </c>
      <c r="P27" s="129" t="s">
        <v>547</v>
      </c>
      <c r="Q27" s="129" t="s">
        <v>547</v>
      </c>
      <c r="R27" s="217" t="s">
        <v>547</v>
      </c>
      <c r="S27" s="537"/>
      <c r="T27" s="168" t="s">
        <v>4137</v>
      </c>
      <c r="U27" s="129">
        <v>200000</v>
      </c>
      <c r="V27" s="129">
        <v>300000</v>
      </c>
      <c r="W27" s="129">
        <v>400000</v>
      </c>
      <c r="X27" s="217" t="s">
        <v>547</v>
      </c>
      <c r="Y27" s="537"/>
      <c r="Z27" s="168" t="s">
        <v>2394</v>
      </c>
      <c r="AA27" s="129">
        <v>2287000</v>
      </c>
      <c r="AB27" s="129">
        <v>2287000</v>
      </c>
      <c r="AC27" s="129">
        <v>2287000</v>
      </c>
      <c r="AD27" s="217">
        <v>2287000</v>
      </c>
      <c r="AE27" s="537"/>
      <c r="AF27" s="168" t="s">
        <v>2422</v>
      </c>
      <c r="AG27" s="129">
        <v>3050000</v>
      </c>
      <c r="AH27" s="129" t="s">
        <v>547</v>
      </c>
      <c r="AI27" s="129" t="s">
        <v>547</v>
      </c>
      <c r="AJ27" s="217" t="s">
        <v>547</v>
      </c>
    </row>
    <row r="28" spans="1:36" s="192" customFormat="1" ht="12.75" customHeight="1">
      <c r="A28" s="537"/>
      <c r="B28" s="168" t="s">
        <v>2444</v>
      </c>
      <c r="C28" s="129">
        <v>1800000</v>
      </c>
      <c r="D28" s="217" t="s">
        <v>547</v>
      </c>
      <c r="E28" s="217" t="s">
        <v>547</v>
      </c>
      <c r="F28" s="217" t="s">
        <v>547</v>
      </c>
      <c r="G28" s="537"/>
      <c r="H28" s="168" t="s">
        <v>2830</v>
      </c>
      <c r="I28" s="129">
        <v>300000</v>
      </c>
      <c r="J28" s="129">
        <v>400000</v>
      </c>
      <c r="K28" s="129" t="s">
        <v>547</v>
      </c>
      <c r="L28" s="217" t="s">
        <v>547</v>
      </c>
      <c r="M28" s="537"/>
      <c r="N28" s="168" t="s">
        <v>2853</v>
      </c>
      <c r="O28" s="129">
        <v>100000</v>
      </c>
      <c r="P28" s="217" t="s">
        <v>547</v>
      </c>
      <c r="Q28" s="217" t="s">
        <v>547</v>
      </c>
      <c r="R28" s="217" t="s">
        <v>547</v>
      </c>
      <c r="S28" s="537"/>
      <c r="T28" s="168" t="s">
        <v>2442</v>
      </c>
      <c r="U28" s="129">
        <v>1050000</v>
      </c>
      <c r="V28" s="129">
        <v>1050000</v>
      </c>
      <c r="W28" s="129" t="s">
        <v>547</v>
      </c>
      <c r="X28" s="217" t="s">
        <v>547</v>
      </c>
      <c r="Y28" s="537"/>
      <c r="Z28" s="168" t="s">
        <v>3564</v>
      </c>
      <c r="AA28" s="129">
        <v>4000000</v>
      </c>
      <c r="AB28" s="129">
        <v>4000000</v>
      </c>
      <c r="AC28" s="129" t="s">
        <v>547</v>
      </c>
      <c r="AD28" s="217" t="s">
        <v>547</v>
      </c>
      <c r="AE28" s="537"/>
      <c r="AF28" s="168" t="s">
        <v>2917</v>
      </c>
      <c r="AG28" s="129">
        <v>400000</v>
      </c>
      <c r="AH28" s="129" t="s">
        <v>547</v>
      </c>
      <c r="AI28" s="129" t="s">
        <v>547</v>
      </c>
      <c r="AJ28" s="217" t="s">
        <v>547</v>
      </c>
    </row>
    <row r="29" spans="1:36" s="192" customFormat="1" ht="12.75" customHeight="1">
      <c r="A29" s="537"/>
      <c r="B29" s="168" t="s">
        <v>2805</v>
      </c>
      <c r="C29" s="129">
        <v>400000</v>
      </c>
      <c r="D29" s="129" t="s">
        <v>547</v>
      </c>
      <c r="E29" s="129" t="s">
        <v>547</v>
      </c>
      <c r="F29" s="217" t="s">
        <v>547</v>
      </c>
      <c r="G29" s="537"/>
      <c r="H29" s="168" t="s">
        <v>2831</v>
      </c>
      <c r="I29" s="129">
        <v>300000</v>
      </c>
      <c r="J29" s="129">
        <v>400000</v>
      </c>
      <c r="K29" s="129" t="s">
        <v>547</v>
      </c>
      <c r="L29" s="217" t="s">
        <v>547</v>
      </c>
      <c r="M29" s="537"/>
      <c r="N29" s="168" t="s">
        <v>2278</v>
      </c>
      <c r="O29" s="129">
        <v>2800000</v>
      </c>
      <c r="P29" s="129" t="s">
        <v>547</v>
      </c>
      <c r="Q29" s="129" t="s">
        <v>547</v>
      </c>
      <c r="R29" s="217" t="s">
        <v>547</v>
      </c>
      <c r="S29" s="537"/>
      <c r="T29" s="168" t="s">
        <v>3556</v>
      </c>
      <c r="U29" s="129">
        <v>4000000</v>
      </c>
      <c r="V29" s="129">
        <v>4000000</v>
      </c>
      <c r="W29" s="129" t="s">
        <v>547</v>
      </c>
      <c r="X29" s="217" t="s">
        <v>547</v>
      </c>
      <c r="Y29" s="537"/>
      <c r="Z29" s="168" t="s">
        <v>2416</v>
      </c>
      <c r="AA29" s="129">
        <v>2800000</v>
      </c>
      <c r="AB29" s="129">
        <v>2800000</v>
      </c>
      <c r="AC29" s="129" t="s">
        <v>547</v>
      </c>
      <c r="AD29" s="217" t="s">
        <v>547</v>
      </c>
      <c r="AE29" s="537"/>
      <c r="AF29" s="168" t="s">
        <v>2473</v>
      </c>
      <c r="AG29" s="129">
        <v>1103000</v>
      </c>
      <c r="AH29" s="129">
        <v>1103000</v>
      </c>
      <c r="AI29" s="129" t="s">
        <v>547</v>
      </c>
      <c r="AJ29" s="217" t="s">
        <v>547</v>
      </c>
    </row>
    <row r="30" spans="1:36" s="192" customFormat="1" ht="12.75" customHeight="1">
      <c r="A30" s="537"/>
      <c r="B30" s="168" t="s">
        <v>2806</v>
      </c>
      <c r="C30" s="129">
        <v>1092000</v>
      </c>
      <c r="D30" s="129" t="s">
        <v>547</v>
      </c>
      <c r="E30" s="129" t="s">
        <v>547</v>
      </c>
      <c r="F30" s="217" t="s">
        <v>547</v>
      </c>
      <c r="G30" s="537"/>
      <c r="H30" s="168" t="s">
        <v>2832</v>
      </c>
      <c r="I30" s="129">
        <v>300000</v>
      </c>
      <c r="J30" s="129">
        <v>400000</v>
      </c>
      <c r="K30" s="129" t="s">
        <v>547</v>
      </c>
      <c r="L30" s="217" t="s">
        <v>547</v>
      </c>
      <c r="M30" s="537"/>
      <c r="N30" s="168" t="s">
        <v>2854</v>
      </c>
      <c r="O30" s="129">
        <v>2250000</v>
      </c>
      <c r="P30" s="129" t="s">
        <v>547</v>
      </c>
      <c r="Q30" s="129" t="s">
        <v>547</v>
      </c>
      <c r="R30" s="217" t="s">
        <v>547</v>
      </c>
      <c r="S30" s="537"/>
      <c r="T30" s="168" t="s">
        <v>3557</v>
      </c>
      <c r="U30" s="129">
        <v>250000</v>
      </c>
      <c r="V30" s="129" t="s">
        <v>547</v>
      </c>
      <c r="W30" s="129" t="s">
        <v>547</v>
      </c>
      <c r="X30" s="217" t="s">
        <v>547</v>
      </c>
      <c r="Y30" s="537"/>
      <c r="Z30" s="168" t="s">
        <v>4075</v>
      </c>
      <c r="AA30" s="129">
        <v>200000</v>
      </c>
      <c r="AB30" s="129">
        <v>300000</v>
      </c>
      <c r="AC30" s="129">
        <v>400000</v>
      </c>
      <c r="AD30" s="217" t="s">
        <v>547</v>
      </c>
      <c r="AE30" s="537"/>
      <c r="AF30" s="168" t="s">
        <v>2918</v>
      </c>
      <c r="AG30" s="129">
        <v>3780000</v>
      </c>
      <c r="AH30" s="129" t="s">
        <v>547</v>
      </c>
      <c r="AI30" s="129" t="s">
        <v>547</v>
      </c>
      <c r="AJ30" s="217" t="s">
        <v>547</v>
      </c>
    </row>
    <row r="31" spans="1:36" s="192" customFormat="1" ht="12.75" customHeight="1">
      <c r="A31" s="537"/>
      <c r="B31" s="168" t="s">
        <v>2807</v>
      </c>
      <c r="C31" s="129">
        <v>300000</v>
      </c>
      <c r="D31" s="129">
        <v>400000</v>
      </c>
      <c r="E31" s="129" t="s">
        <v>547</v>
      </c>
      <c r="F31" s="217" t="s">
        <v>547</v>
      </c>
      <c r="G31" s="537"/>
      <c r="H31" s="168" t="s">
        <v>2452</v>
      </c>
      <c r="I31" s="129">
        <v>2800000</v>
      </c>
      <c r="J31" s="129">
        <v>2800000</v>
      </c>
      <c r="K31" s="129">
        <v>2800000</v>
      </c>
      <c r="L31" s="217">
        <v>2800000</v>
      </c>
      <c r="M31" s="537"/>
      <c r="N31" s="168" t="s">
        <v>2855</v>
      </c>
      <c r="O31" s="129">
        <v>700000</v>
      </c>
      <c r="P31" s="129" t="s">
        <v>547</v>
      </c>
      <c r="Q31" s="129" t="s">
        <v>547</v>
      </c>
      <c r="R31" s="217" t="s">
        <v>547</v>
      </c>
      <c r="S31" s="537"/>
      <c r="T31" s="168" t="s">
        <v>3558</v>
      </c>
      <c r="U31" s="129">
        <v>900000</v>
      </c>
      <c r="V31" s="129" t="s">
        <v>547</v>
      </c>
      <c r="W31" s="129" t="s">
        <v>547</v>
      </c>
      <c r="X31" s="217" t="s">
        <v>547</v>
      </c>
      <c r="Y31" s="541" t="s">
        <v>561</v>
      </c>
      <c r="Z31" s="168" t="s">
        <v>3566</v>
      </c>
      <c r="AA31" s="129">
        <v>9000000</v>
      </c>
      <c r="AB31" s="129">
        <v>9000000</v>
      </c>
      <c r="AC31" s="129">
        <v>9000000</v>
      </c>
      <c r="AD31" s="217">
        <v>9000000</v>
      </c>
      <c r="AE31" s="537"/>
      <c r="AF31" s="168" t="s">
        <v>2475</v>
      </c>
      <c r="AG31" s="129">
        <v>525000</v>
      </c>
      <c r="AH31" s="129">
        <v>525000</v>
      </c>
      <c r="AI31" s="129" t="s">
        <v>547</v>
      </c>
      <c r="AJ31" s="217" t="s">
        <v>547</v>
      </c>
    </row>
    <row r="32" spans="1:36" s="192" customFormat="1" ht="12.75" customHeight="1">
      <c r="A32" s="537"/>
      <c r="B32" s="168" t="s">
        <v>2254</v>
      </c>
      <c r="C32" s="129">
        <v>3300000</v>
      </c>
      <c r="D32" s="129">
        <v>3300000</v>
      </c>
      <c r="E32" s="129" t="s">
        <v>547</v>
      </c>
      <c r="F32" s="217" t="s">
        <v>547</v>
      </c>
      <c r="G32" s="537"/>
      <c r="H32" s="168" t="s">
        <v>2259</v>
      </c>
      <c r="I32" s="129">
        <v>250000</v>
      </c>
      <c r="J32" s="129" t="s">
        <v>547</v>
      </c>
      <c r="K32" s="129" t="s">
        <v>547</v>
      </c>
      <c r="L32" s="217" t="s">
        <v>547</v>
      </c>
      <c r="M32" s="537"/>
      <c r="N32" s="168" t="s">
        <v>3551</v>
      </c>
      <c r="O32" s="129">
        <v>1674000</v>
      </c>
      <c r="P32" s="129">
        <v>1674000</v>
      </c>
      <c r="Q32" s="129">
        <v>1674000</v>
      </c>
      <c r="R32" s="217">
        <v>1674000</v>
      </c>
      <c r="S32" s="537"/>
      <c r="T32" s="168" t="s">
        <v>3559</v>
      </c>
      <c r="U32" s="129">
        <v>350000</v>
      </c>
      <c r="V32" s="129" t="s">
        <v>547</v>
      </c>
      <c r="W32" s="129" t="s">
        <v>547</v>
      </c>
      <c r="X32" s="217" t="s">
        <v>547</v>
      </c>
      <c r="Y32" s="537"/>
      <c r="Z32" s="168" t="s">
        <v>3565</v>
      </c>
      <c r="AA32" s="129">
        <v>2800000</v>
      </c>
      <c r="AB32" s="129">
        <v>2800000</v>
      </c>
      <c r="AC32" s="129">
        <v>2800000</v>
      </c>
      <c r="AD32" s="217">
        <v>2800000</v>
      </c>
      <c r="AE32" s="537"/>
      <c r="AF32" s="168" t="s">
        <v>2919</v>
      </c>
      <c r="AG32" s="129">
        <v>300000</v>
      </c>
      <c r="AH32" s="129">
        <v>400000</v>
      </c>
      <c r="AI32" s="129" t="s">
        <v>547</v>
      </c>
      <c r="AJ32" s="217" t="s">
        <v>547</v>
      </c>
    </row>
    <row r="33" spans="1:36" s="192" customFormat="1" ht="12.75" customHeight="1">
      <c r="A33" s="537"/>
      <c r="B33" s="168" t="s">
        <v>3535</v>
      </c>
      <c r="C33" s="129">
        <v>4500000</v>
      </c>
      <c r="D33" s="129">
        <v>4500000</v>
      </c>
      <c r="E33" s="129">
        <v>4500000</v>
      </c>
      <c r="F33" s="217">
        <v>4500000</v>
      </c>
      <c r="G33" s="537"/>
      <c r="H33" s="168" t="s">
        <v>2833</v>
      </c>
      <c r="I33" s="129">
        <v>760000</v>
      </c>
      <c r="J33" s="129" t="s">
        <v>547</v>
      </c>
      <c r="K33" s="129" t="s">
        <v>547</v>
      </c>
      <c r="L33" s="217" t="s">
        <v>547</v>
      </c>
      <c r="M33" s="537"/>
      <c r="N33" s="168" t="s">
        <v>2327</v>
      </c>
      <c r="O33" s="129">
        <v>3815140</v>
      </c>
      <c r="P33" s="129">
        <v>3815140</v>
      </c>
      <c r="Q33" s="129">
        <v>3815140</v>
      </c>
      <c r="R33" s="217" t="s">
        <v>547</v>
      </c>
      <c r="S33" s="537"/>
      <c r="T33" s="168" t="s">
        <v>2320</v>
      </c>
      <c r="U33" s="129">
        <v>1472214</v>
      </c>
      <c r="V33" s="129" t="s">
        <v>547</v>
      </c>
      <c r="W33" s="129" t="s">
        <v>547</v>
      </c>
      <c r="X33" s="217" t="s">
        <v>547</v>
      </c>
      <c r="Y33" s="537"/>
      <c r="Z33" s="168" t="s">
        <v>2892</v>
      </c>
      <c r="AA33" s="129">
        <v>100000</v>
      </c>
      <c r="AB33" s="129" t="s">
        <v>547</v>
      </c>
      <c r="AC33" s="129" t="s">
        <v>547</v>
      </c>
      <c r="AD33" s="217" t="s">
        <v>547</v>
      </c>
      <c r="AE33" s="539" t="s">
        <v>561</v>
      </c>
      <c r="AF33" s="168" t="s">
        <v>2920</v>
      </c>
      <c r="AG33" s="129">
        <v>700000</v>
      </c>
      <c r="AH33" s="129" t="s">
        <v>547</v>
      </c>
      <c r="AI33" s="129" t="s">
        <v>547</v>
      </c>
      <c r="AJ33" s="217" t="s">
        <v>547</v>
      </c>
    </row>
    <row r="34" spans="1:36" s="192" customFormat="1" ht="12.75" customHeight="1">
      <c r="A34" s="537"/>
      <c r="B34" s="102" t="s">
        <v>2808</v>
      </c>
      <c r="C34" s="191">
        <v>300000</v>
      </c>
      <c r="D34" s="191">
        <v>400000</v>
      </c>
      <c r="E34" s="191" t="s">
        <v>547</v>
      </c>
      <c r="F34" s="191" t="s">
        <v>547</v>
      </c>
      <c r="G34" s="537"/>
      <c r="H34" s="168" t="s">
        <v>2834</v>
      </c>
      <c r="I34" s="129">
        <v>200000</v>
      </c>
      <c r="J34" s="129">
        <v>300000</v>
      </c>
      <c r="K34" s="129">
        <v>400000</v>
      </c>
      <c r="L34" s="217" t="s">
        <v>547</v>
      </c>
      <c r="M34" s="537"/>
      <c r="N34" s="168" t="s">
        <v>3552</v>
      </c>
      <c r="O34" s="217">
        <v>2625000</v>
      </c>
      <c r="P34" s="217">
        <v>2625000</v>
      </c>
      <c r="Q34" s="217">
        <v>2625000</v>
      </c>
      <c r="R34" s="217">
        <v>2625000</v>
      </c>
      <c r="S34" s="537"/>
      <c r="T34" s="168" t="s">
        <v>2871</v>
      </c>
      <c r="U34" s="129">
        <v>400000</v>
      </c>
      <c r="V34" s="129" t="s">
        <v>547</v>
      </c>
      <c r="W34" s="129" t="s">
        <v>547</v>
      </c>
      <c r="X34" s="217" t="s">
        <v>547</v>
      </c>
      <c r="Y34" s="537"/>
      <c r="Z34" s="168" t="s">
        <v>2245</v>
      </c>
      <c r="AA34" s="129">
        <v>2800000</v>
      </c>
      <c r="AB34" s="129">
        <v>2800000</v>
      </c>
      <c r="AC34" s="129">
        <v>2800000</v>
      </c>
      <c r="AD34" s="217">
        <v>2800000</v>
      </c>
      <c r="AE34" s="537"/>
      <c r="AF34" s="168" t="s">
        <v>2921</v>
      </c>
      <c r="AG34" s="129">
        <v>600000</v>
      </c>
      <c r="AH34" s="129" t="s">
        <v>547</v>
      </c>
      <c r="AI34" s="129" t="s">
        <v>547</v>
      </c>
      <c r="AJ34" s="217" t="s">
        <v>547</v>
      </c>
    </row>
    <row r="35" spans="1:36" s="192" customFormat="1" ht="12.75" customHeight="1">
      <c r="A35" s="537"/>
      <c r="B35" s="168" t="s">
        <v>4088</v>
      </c>
      <c r="C35" s="129">
        <v>200000</v>
      </c>
      <c r="D35" s="129">
        <v>300000</v>
      </c>
      <c r="E35" s="129">
        <v>400000</v>
      </c>
      <c r="F35" s="217" t="s">
        <v>547</v>
      </c>
      <c r="G35" s="541" t="s">
        <v>561</v>
      </c>
      <c r="H35" s="168" t="s">
        <v>3539</v>
      </c>
      <c r="I35" s="129">
        <v>3212000</v>
      </c>
      <c r="J35" s="129" t="s">
        <v>547</v>
      </c>
      <c r="K35" s="129" t="s">
        <v>547</v>
      </c>
      <c r="L35" s="217" t="s">
        <v>547</v>
      </c>
      <c r="M35" s="537"/>
      <c r="N35" s="168" t="s">
        <v>4083</v>
      </c>
      <c r="O35" s="129">
        <v>200000</v>
      </c>
      <c r="P35" s="129">
        <v>300000</v>
      </c>
      <c r="Q35" s="129">
        <v>400000</v>
      </c>
      <c r="R35" s="217" t="s">
        <v>547</v>
      </c>
      <c r="S35" s="537"/>
      <c r="T35" s="168" t="s">
        <v>2872</v>
      </c>
      <c r="U35" s="129">
        <v>2232000</v>
      </c>
      <c r="V35" s="217" t="s">
        <v>547</v>
      </c>
      <c r="W35" s="217" t="s">
        <v>547</v>
      </c>
      <c r="X35" s="217" t="s">
        <v>547</v>
      </c>
      <c r="Y35" s="537"/>
      <c r="Z35" s="168" t="s">
        <v>2893</v>
      </c>
      <c r="AA35" s="129">
        <v>100000</v>
      </c>
      <c r="AB35" s="129" t="s">
        <v>547</v>
      </c>
      <c r="AC35" s="129" t="s">
        <v>547</v>
      </c>
      <c r="AD35" s="217" t="s">
        <v>547</v>
      </c>
      <c r="AE35" s="537"/>
      <c r="AF35" s="168" t="s">
        <v>2296</v>
      </c>
      <c r="AG35" s="129">
        <v>333333</v>
      </c>
      <c r="AH35" s="129">
        <v>333333</v>
      </c>
      <c r="AI35" s="129" t="s">
        <v>547</v>
      </c>
      <c r="AJ35" s="217" t="s">
        <v>547</v>
      </c>
    </row>
    <row r="36" spans="1:36" s="192" customFormat="1" ht="12.75" customHeight="1">
      <c r="A36" s="541" t="s">
        <v>561</v>
      </c>
      <c r="B36" s="168" t="s">
        <v>3536</v>
      </c>
      <c r="C36" s="129">
        <v>650000</v>
      </c>
      <c r="D36" s="129">
        <v>650000</v>
      </c>
      <c r="E36" s="129">
        <v>650000</v>
      </c>
      <c r="F36" s="217" t="s">
        <v>547</v>
      </c>
      <c r="G36" s="537"/>
      <c r="H36" s="498" t="s">
        <v>2318</v>
      </c>
      <c r="I36" s="191">
        <v>3375000</v>
      </c>
      <c r="J36" s="191" t="s">
        <v>547</v>
      </c>
      <c r="K36" s="191" t="s">
        <v>547</v>
      </c>
      <c r="L36" s="191" t="s">
        <v>547</v>
      </c>
      <c r="M36" s="537"/>
      <c r="N36" s="168" t="s">
        <v>2856</v>
      </c>
      <c r="O36" s="129">
        <v>5925150</v>
      </c>
      <c r="P36" s="129" t="s">
        <v>547</v>
      </c>
      <c r="Q36" s="129" t="s">
        <v>547</v>
      </c>
      <c r="R36" s="217" t="s">
        <v>547</v>
      </c>
      <c r="S36" s="541"/>
      <c r="T36" s="168" t="s">
        <v>2324</v>
      </c>
      <c r="U36" s="129">
        <v>2800000</v>
      </c>
      <c r="V36" s="129">
        <v>2800000</v>
      </c>
      <c r="W36" s="129">
        <v>2800000</v>
      </c>
      <c r="X36" s="217" t="s">
        <v>547</v>
      </c>
      <c r="Y36" s="537"/>
      <c r="Z36" s="168" t="s">
        <v>2894</v>
      </c>
      <c r="AA36" s="129">
        <v>400000</v>
      </c>
      <c r="AB36" s="129" t="s">
        <v>547</v>
      </c>
      <c r="AC36" s="129" t="s">
        <v>547</v>
      </c>
      <c r="AD36" s="217" t="s">
        <v>547</v>
      </c>
      <c r="AE36" s="537"/>
      <c r="AF36" s="168" t="s">
        <v>2922</v>
      </c>
      <c r="AG36" s="129">
        <v>300000</v>
      </c>
      <c r="AH36" s="129">
        <v>400000</v>
      </c>
      <c r="AI36" s="129" t="s">
        <v>547</v>
      </c>
      <c r="AJ36" s="217" t="s">
        <v>547</v>
      </c>
    </row>
    <row r="37" spans="1:36" s="192" customFormat="1" ht="12.75" customHeight="1">
      <c r="A37" s="537"/>
      <c r="B37" s="168" t="s">
        <v>3537</v>
      </c>
      <c r="C37" s="129">
        <v>3800000</v>
      </c>
      <c r="D37" s="129">
        <v>3800000</v>
      </c>
      <c r="E37" s="129">
        <v>3800000</v>
      </c>
      <c r="F37" s="217">
        <v>3800000</v>
      </c>
      <c r="G37" s="537"/>
      <c r="H37" s="168" t="s">
        <v>3540</v>
      </c>
      <c r="I37" s="129">
        <v>3911000</v>
      </c>
      <c r="J37" s="129" t="s">
        <v>547</v>
      </c>
      <c r="K37" s="129" t="s">
        <v>547</v>
      </c>
      <c r="L37" s="217" t="s">
        <v>547</v>
      </c>
      <c r="M37" s="537"/>
      <c r="N37" s="168" t="s">
        <v>2857</v>
      </c>
      <c r="O37" s="129">
        <v>600000</v>
      </c>
      <c r="P37" s="129" t="s">
        <v>547</v>
      </c>
      <c r="Q37" s="129" t="s">
        <v>547</v>
      </c>
      <c r="R37" s="217" t="s">
        <v>547</v>
      </c>
      <c r="S37" s="537"/>
      <c r="T37" s="168" t="s">
        <v>3560</v>
      </c>
      <c r="U37" s="129">
        <v>350000</v>
      </c>
      <c r="V37" s="129" t="s">
        <v>547</v>
      </c>
      <c r="W37" s="129" t="s">
        <v>547</v>
      </c>
      <c r="X37" s="217" t="s">
        <v>547</v>
      </c>
      <c r="Y37" s="537"/>
      <c r="Z37" s="168" t="s">
        <v>4126</v>
      </c>
      <c r="AA37" s="129">
        <v>200000</v>
      </c>
      <c r="AB37" s="129">
        <v>300000</v>
      </c>
      <c r="AC37" s="129">
        <v>400000</v>
      </c>
      <c r="AD37" s="217" t="s">
        <v>547</v>
      </c>
      <c r="AE37" s="537"/>
      <c r="AF37" s="168" t="s">
        <v>2923</v>
      </c>
      <c r="AG37" s="129">
        <v>300000</v>
      </c>
      <c r="AH37" s="129">
        <v>400000</v>
      </c>
      <c r="AI37" s="129" t="s">
        <v>547</v>
      </c>
      <c r="AJ37" s="217" t="s">
        <v>547</v>
      </c>
    </row>
    <row r="38" spans="1:36" s="192" customFormat="1" ht="12.75" customHeight="1">
      <c r="A38" s="537"/>
      <c r="B38" s="168" t="s">
        <v>4101</v>
      </c>
      <c r="C38" s="129">
        <v>200000</v>
      </c>
      <c r="D38" s="129">
        <v>300000</v>
      </c>
      <c r="E38" s="129">
        <v>400000</v>
      </c>
      <c r="F38" s="217" t="s">
        <v>547</v>
      </c>
      <c r="G38" s="537"/>
      <c r="H38" s="168" t="s">
        <v>2835</v>
      </c>
      <c r="I38" s="129">
        <v>200000</v>
      </c>
      <c r="J38" s="129">
        <v>300000</v>
      </c>
      <c r="K38" s="129">
        <v>400000</v>
      </c>
      <c r="L38" s="217" t="s">
        <v>547</v>
      </c>
      <c r="M38" s="537"/>
      <c r="N38" s="168" t="s">
        <v>4167</v>
      </c>
      <c r="O38" s="129">
        <v>100000</v>
      </c>
      <c r="P38" s="129" t="s">
        <v>547</v>
      </c>
      <c r="Q38" s="129" t="s">
        <v>547</v>
      </c>
      <c r="R38" s="217" t="s">
        <v>547</v>
      </c>
      <c r="S38" s="537"/>
      <c r="T38" s="225" t="s">
        <v>2356</v>
      </c>
      <c r="U38" s="133">
        <v>555000</v>
      </c>
      <c r="V38" s="133">
        <v>555000</v>
      </c>
      <c r="W38" s="133" t="s">
        <v>547</v>
      </c>
      <c r="X38" s="133" t="s">
        <v>547</v>
      </c>
      <c r="Y38" s="537"/>
      <c r="Z38" s="168" t="s">
        <v>2895</v>
      </c>
      <c r="AA38" s="129">
        <v>400000</v>
      </c>
      <c r="AB38" s="129" t="s">
        <v>547</v>
      </c>
      <c r="AC38" s="129" t="s">
        <v>547</v>
      </c>
      <c r="AD38" s="217" t="s">
        <v>547</v>
      </c>
      <c r="AE38" s="537"/>
      <c r="AF38" s="168" t="s">
        <v>2315</v>
      </c>
      <c r="AG38" s="129">
        <v>1102500</v>
      </c>
      <c r="AH38" s="129">
        <v>1102500</v>
      </c>
      <c r="AI38" s="129" t="s">
        <v>547</v>
      </c>
      <c r="AJ38" s="217" t="s">
        <v>547</v>
      </c>
    </row>
    <row r="39" spans="1:36" s="192" customFormat="1" ht="12.75" customHeight="1">
      <c r="A39" s="537"/>
      <c r="B39" s="168" t="s">
        <v>2809</v>
      </c>
      <c r="C39" s="129">
        <v>2128000</v>
      </c>
      <c r="D39" s="129" t="s">
        <v>547</v>
      </c>
      <c r="E39" s="129" t="s">
        <v>547</v>
      </c>
      <c r="F39" s="217" t="s">
        <v>547</v>
      </c>
      <c r="G39" s="537"/>
      <c r="H39" s="168" t="s">
        <v>2836</v>
      </c>
      <c r="I39" s="129">
        <v>300000</v>
      </c>
      <c r="J39" s="129">
        <v>400000</v>
      </c>
      <c r="K39" s="129" t="s">
        <v>547</v>
      </c>
      <c r="L39" s="217" t="s">
        <v>547</v>
      </c>
      <c r="M39" s="537"/>
      <c r="N39" s="168" t="s">
        <v>2858</v>
      </c>
      <c r="O39" s="129">
        <v>200000</v>
      </c>
      <c r="P39" s="129">
        <v>300000</v>
      </c>
      <c r="Q39" s="129">
        <v>400000</v>
      </c>
      <c r="R39" s="217" t="s">
        <v>547</v>
      </c>
      <c r="S39" s="537"/>
      <c r="T39" s="168" t="s">
        <v>2873</v>
      </c>
      <c r="U39" s="129">
        <v>1260000</v>
      </c>
      <c r="V39" s="129" t="s">
        <v>547</v>
      </c>
      <c r="W39" s="129" t="s">
        <v>547</v>
      </c>
      <c r="X39" s="217" t="s">
        <v>547</v>
      </c>
      <c r="Y39" s="537"/>
      <c r="Z39" s="498" t="s">
        <v>2896</v>
      </c>
      <c r="AA39" s="46">
        <v>400000</v>
      </c>
      <c r="AB39" s="46" t="s">
        <v>547</v>
      </c>
      <c r="AC39" s="46" t="s">
        <v>547</v>
      </c>
      <c r="AD39" s="46" t="s">
        <v>547</v>
      </c>
      <c r="AE39" s="537"/>
      <c r="AF39" s="498" t="s">
        <v>2924</v>
      </c>
      <c r="AG39" s="190">
        <v>300000</v>
      </c>
      <c r="AH39" s="190">
        <v>400000</v>
      </c>
      <c r="AI39" s="190" t="s">
        <v>547</v>
      </c>
      <c r="AJ39" s="190" t="s">
        <v>547</v>
      </c>
    </row>
    <row r="40" spans="1:36" s="192" customFormat="1" ht="12.75" customHeight="1">
      <c r="A40" s="537"/>
      <c r="B40" s="102" t="s">
        <v>2810</v>
      </c>
      <c r="C40" s="191">
        <v>300000</v>
      </c>
      <c r="D40" s="191">
        <v>400000</v>
      </c>
      <c r="E40" s="191" t="s">
        <v>547</v>
      </c>
      <c r="F40" s="191" t="s">
        <v>547</v>
      </c>
      <c r="G40" s="537"/>
      <c r="H40" s="168" t="s">
        <v>3541</v>
      </c>
      <c r="I40" s="129">
        <v>4325000</v>
      </c>
      <c r="J40" s="129" t="s">
        <v>547</v>
      </c>
      <c r="K40" s="129" t="s">
        <v>547</v>
      </c>
      <c r="L40" s="217" t="s">
        <v>547</v>
      </c>
      <c r="M40" s="537"/>
      <c r="N40" s="168" t="s">
        <v>4127</v>
      </c>
      <c r="O40" s="129">
        <v>200000</v>
      </c>
      <c r="P40" s="129">
        <v>300000</v>
      </c>
      <c r="Q40" s="129">
        <v>400000</v>
      </c>
      <c r="R40" s="217" t="s">
        <v>547</v>
      </c>
      <c r="S40" s="537"/>
      <c r="T40" s="225" t="s">
        <v>4122</v>
      </c>
      <c r="U40" s="190">
        <v>200000</v>
      </c>
      <c r="V40" s="190">
        <v>300000</v>
      </c>
      <c r="W40" s="190">
        <v>400000</v>
      </c>
      <c r="X40" s="190" t="s">
        <v>547</v>
      </c>
      <c r="Y40" s="537"/>
      <c r="Z40" s="168" t="s">
        <v>2897</v>
      </c>
      <c r="AA40" s="129">
        <v>400000</v>
      </c>
      <c r="AB40" s="129" t="s">
        <v>547</v>
      </c>
      <c r="AC40" s="129" t="s">
        <v>547</v>
      </c>
      <c r="AD40" s="217" t="s">
        <v>547</v>
      </c>
      <c r="AE40" s="537"/>
      <c r="AF40" s="498" t="s">
        <v>2925</v>
      </c>
      <c r="AG40" s="191">
        <v>840000</v>
      </c>
      <c r="AH40" s="191" t="s">
        <v>547</v>
      </c>
      <c r="AI40" s="191" t="s">
        <v>547</v>
      </c>
      <c r="AJ40" s="191" t="s">
        <v>547</v>
      </c>
    </row>
    <row r="41" spans="1:36" s="192" customFormat="1" ht="12.75" customHeight="1">
      <c r="A41" s="537"/>
      <c r="B41" s="168" t="s">
        <v>2355</v>
      </c>
      <c r="C41" s="129">
        <v>2500000</v>
      </c>
      <c r="D41" s="129">
        <v>2500000</v>
      </c>
      <c r="E41" s="129">
        <v>2500000</v>
      </c>
      <c r="F41" s="217" t="s">
        <v>547</v>
      </c>
      <c r="G41" s="537"/>
      <c r="H41" s="168" t="s">
        <v>2837</v>
      </c>
      <c r="I41" s="129">
        <v>100000</v>
      </c>
      <c r="J41" s="129" t="s">
        <v>547</v>
      </c>
      <c r="K41" s="129" t="s">
        <v>547</v>
      </c>
      <c r="L41" s="217" t="s">
        <v>547</v>
      </c>
      <c r="M41" s="537"/>
      <c r="N41" s="215" t="s">
        <v>4176</v>
      </c>
      <c r="O41" s="129">
        <v>100000</v>
      </c>
      <c r="P41" s="129" t="s">
        <v>547</v>
      </c>
      <c r="Q41" s="129" t="s">
        <v>547</v>
      </c>
      <c r="R41" s="217" t="s">
        <v>547</v>
      </c>
      <c r="S41" s="537"/>
      <c r="T41" s="225" t="s">
        <v>3561</v>
      </c>
      <c r="U41" s="133">
        <v>350000</v>
      </c>
      <c r="V41" s="133">
        <v>350000</v>
      </c>
      <c r="W41" s="190" t="s">
        <v>547</v>
      </c>
      <c r="X41" s="190" t="s">
        <v>547</v>
      </c>
      <c r="Y41" s="537"/>
      <c r="Z41" s="168" t="s">
        <v>2898</v>
      </c>
      <c r="AA41" s="129">
        <v>400000</v>
      </c>
      <c r="AB41" s="129" t="s">
        <v>547</v>
      </c>
      <c r="AC41" s="129" t="s">
        <v>547</v>
      </c>
      <c r="AD41" s="217" t="s">
        <v>547</v>
      </c>
      <c r="AE41" s="537"/>
      <c r="AF41" s="498" t="s">
        <v>3570</v>
      </c>
      <c r="AG41" s="191">
        <v>1334000</v>
      </c>
      <c r="AH41" s="191">
        <v>1334000</v>
      </c>
      <c r="AI41" s="191">
        <v>1334000</v>
      </c>
      <c r="AJ41" s="191" t="s">
        <v>547</v>
      </c>
    </row>
    <row r="42" spans="1:36" s="192" customFormat="1" ht="12.75" customHeight="1">
      <c r="A42" s="537"/>
      <c r="B42" s="168" t="s">
        <v>3538</v>
      </c>
      <c r="C42" s="129">
        <v>1575000</v>
      </c>
      <c r="D42" s="129">
        <v>1575000</v>
      </c>
      <c r="E42" s="129">
        <v>1575000</v>
      </c>
      <c r="F42" s="217">
        <v>1575000</v>
      </c>
      <c r="G42" s="537"/>
      <c r="H42" s="168" t="s">
        <v>2838</v>
      </c>
      <c r="I42" s="129">
        <v>100000</v>
      </c>
      <c r="J42" s="129" t="s">
        <v>547</v>
      </c>
      <c r="K42" s="129" t="s">
        <v>547</v>
      </c>
      <c r="L42" s="217" t="s">
        <v>547</v>
      </c>
      <c r="M42" s="537"/>
      <c r="N42" s="168" t="s">
        <v>2860</v>
      </c>
      <c r="O42" s="129">
        <v>600000</v>
      </c>
      <c r="P42" s="129" t="s">
        <v>547</v>
      </c>
      <c r="Q42" s="129" t="s">
        <v>547</v>
      </c>
      <c r="R42" s="217" t="s">
        <v>547</v>
      </c>
      <c r="S42" s="537"/>
      <c r="T42" s="202" t="s">
        <v>2874</v>
      </c>
      <c r="U42" s="191">
        <v>400000</v>
      </c>
      <c r="V42" s="191" t="s">
        <v>547</v>
      </c>
      <c r="W42" s="191" t="s">
        <v>547</v>
      </c>
      <c r="X42" s="191" t="s">
        <v>547</v>
      </c>
      <c r="Y42" s="537"/>
      <c r="Z42" s="102" t="s">
        <v>2363</v>
      </c>
      <c r="AA42" s="129">
        <v>2650000</v>
      </c>
      <c r="AB42" s="129" t="s">
        <v>547</v>
      </c>
      <c r="AC42" s="129" t="s">
        <v>547</v>
      </c>
      <c r="AD42" s="217" t="s">
        <v>547</v>
      </c>
      <c r="AE42" s="537"/>
      <c r="AF42" s="498" t="s">
        <v>2366</v>
      </c>
      <c r="AG42" s="191">
        <v>2800000</v>
      </c>
      <c r="AH42" s="191">
        <v>2800000</v>
      </c>
      <c r="AI42" s="191">
        <v>2800000</v>
      </c>
      <c r="AJ42" s="191">
        <v>2800000</v>
      </c>
    </row>
    <row r="43" spans="1:36" s="192" customFormat="1" ht="12.75" customHeight="1">
      <c r="A43" s="537"/>
      <c r="B43" s="168" t="s">
        <v>2404</v>
      </c>
      <c r="C43" s="129">
        <v>1330000</v>
      </c>
      <c r="D43" s="129">
        <v>1330000</v>
      </c>
      <c r="E43" s="129">
        <v>1330000</v>
      </c>
      <c r="F43" s="217" t="s">
        <v>547</v>
      </c>
      <c r="G43" s="537"/>
      <c r="H43" s="168" t="s">
        <v>2839</v>
      </c>
      <c r="I43" s="129">
        <v>1512000</v>
      </c>
      <c r="J43" s="129" t="s">
        <v>547</v>
      </c>
      <c r="K43" s="129" t="s">
        <v>547</v>
      </c>
      <c r="L43" s="217" t="s">
        <v>547</v>
      </c>
      <c r="M43" s="537"/>
      <c r="N43" s="168" t="s">
        <v>4183</v>
      </c>
      <c r="O43" s="129">
        <v>200000</v>
      </c>
      <c r="P43" s="129">
        <v>300000</v>
      </c>
      <c r="Q43" s="129">
        <v>400000</v>
      </c>
      <c r="R43" s="217" t="s">
        <v>547</v>
      </c>
      <c r="S43" s="537"/>
      <c r="T43" s="202" t="s">
        <v>4092</v>
      </c>
      <c r="U43" s="191">
        <v>200000</v>
      </c>
      <c r="V43" s="191">
        <v>300000</v>
      </c>
      <c r="W43" s="191">
        <v>400000</v>
      </c>
      <c r="X43" s="191" t="s">
        <v>547</v>
      </c>
      <c r="Y43" s="537"/>
      <c r="Z43" s="168" t="s">
        <v>2587</v>
      </c>
      <c r="AA43" s="129">
        <v>600000</v>
      </c>
      <c r="AB43" s="129" t="s">
        <v>547</v>
      </c>
      <c r="AC43" s="129" t="s">
        <v>547</v>
      </c>
      <c r="AD43" s="217" t="s">
        <v>547</v>
      </c>
      <c r="AE43" s="537"/>
      <c r="AF43" s="498" t="s">
        <v>3571</v>
      </c>
      <c r="AG43" s="191">
        <v>1350000</v>
      </c>
      <c r="AH43" s="191">
        <v>1350000</v>
      </c>
      <c r="AI43" s="191" t="s">
        <v>547</v>
      </c>
      <c r="AJ43" s="191" t="s">
        <v>547</v>
      </c>
    </row>
    <row r="44" spans="1:36" s="192" customFormat="1" ht="12.75" customHeight="1">
      <c r="A44" s="537"/>
      <c r="B44" s="168" t="s">
        <v>2811</v>
      </c>
      <c r="C44" s="129">
        <v>300000</v>
      </c>
      <c r="D44" s="129">
        <v>400000</v>
      </c>
      <c r="E44" s="129" t="s">
        <v>547</v>
      </c>
      <c r="F44" s="217" t="s">
        <v>547</v>
      </c>
      <c r="G44" s="537"/>
      <c r="H44" s="168" t="s">
        <v>3542</v>
      </c>
      <c r="I44" s="129">
        <v>5133000</v>
      </c>
      <c r="J44" s="129" t="s">
        <v>547</v>
      </c>
      <c r="K44" s="129" t="s">
        <v>547</v>
      </c>
      <c r="L44" s="217" t="s">
        <v>547</v>
      </c>
      <c r="M44" s="537"/>
      <c r="N44" s="168" t="s">
        <v>2435</v>
      </c>
      <c r="O44" s="129">
        <v>6000000</v>
      </c>
      <c r="P44" s="217">
        <v>6000000</v>
      </c>
      <c r="Q44" s="217" t="s">
        <v>547</v>
      </c>
      <c r="R44" s="217" t="s">
        <v>547</v>
      </c>
      <c r="S44" s="537"/>
      <c r="T44" s="168" t="s">
        <v>2875</v>
      </c>
      <c r="U44" s="129">
        <v>1000000</v>
      </c>
      <c r="V44" s="129" t="s">
        <v>547</v>
      </c>
      <c r="W44" s="129" t="s">
        <v>547</v>
      </c>
      <c r="X44" s="217" t="s">
        <v>547</v>
      </c>
      <c r="Y44" s="537"/>
      <c r="Z44" s="498" t="s">
        <v>2411</v>
      </c>
      <c r="AA44" s="191">
        <v>2800000</v>
      </c>
      <c r="AB44" s="191">
        <v>2800000</v>
      </c>
      <c r="AC44" s="191">
        <v>2800000</v>
      </c>
      <c r="AD44" s="191" t="s">
        <v>547</v>
      </c>
      <c r="AE44" s="537"/>
      <c r="AF44" s="498" t="s">
        <v>2926</v>
      </c>
      <c r="AG44" s="191">
        <v>200000</v>
      </c>
      <c r="AH44" s="191">
        <v>300000</v>
      </c>
      <c r="AI44" s="191">
        <v>400000</v>
      </c>
      <c r="AJ44" s="191" t="s">
        <v>547</v>
      </c>
    </row>
    <row r="45" spans="1:36" s="192" customFormat="1" ht="12.75" customHeight="1">
      <c r="A45" s="537"/>
      <c r="B45" s="168" t="s">
        <v>2424</v>
      </c>
      <c r="C45" s="129">
        <v>850000</v>
      </c>
      <c r="D45" s="129">
        <v>850000</v>
      </c>
      <c r="E45" s="129" t="s">
        <v>547</v>
      </c>
      <c r="F45" s="217" t="s">
        <v>547</v>
      </c>
      <c r="G45" s="537"/>
      <c r="H45" s="168" t="s">
        <v>2374</v>
      </c>
      <c r="I45" s="129">
        <v>2800000</v>
      </c>
      <c r="J45" s="129">
        <v>2800000</v>
      </c>
      <c r="K45" s="129" t="s">
        <v>547</v>
      </c>
      <c r="L45" s="217" t="s">
        <v>547</v>
      </c>
      <c r="M45" s="537"/>
      <c r="N45" s="168" t="s">
        <v>3098</v>
      </c>
      <c r="O45" s="129">
        <v>5000000</v>
      </c>
      <c r="P45" s="129">
        <v>5000000</v>
      </c>
      <c r="Q45" s="129" t="s">
        <v>547</v>
      </c>
      <c r="R45" s="217" t="s">
        <v>547</v>
      </c>
      <c r="S45" s="537"/>
      <c r="T45" s="202" t="s">
        <v>2876</v>
      </c>
      <c r="U45" s="191">
        <v>300000</v>
      </c>
      <c r="V45" s="46">
        <v>400000</v>
      </c>
      <c r="W45" s="46" t="s">
        <v>547</v>
      </c>
      <c r="X45" s="46" t="s">
        <v>547</v>
      </c>
      <c r="Y45" s="537"/>
      <c r="Z45" s="498" t="s">
        <v>3136</v>
      </c>
      <c r="AA45" s="191">
        <v>2800000</v>
      </c>
      <c r="AB45" s="191">
        <v>2800000</v>
      </c>
      <c r="AC45" s="191">
        <v>2800000</v>
      </c>
      <c r="AD45" s="191">
        <v>2800000</v>
      </c>
      <c r="AE45" s="537"/>
      <c r="AF45" s="498" t="s">
        <v>2401</v>
      </c>
      <c r="AG45" s="46">
        <v>2178434</v>
      </c>
      <c r="AH45" s="46" t="s">
        <v>547</v>
      </c>
      <c r="AI45" s="46" t="s">
        <v>547</v>
      </c>
      <c r="AJ45" s="46" t="s">
        <v>547</v>
      </c>
    </row>
    <row r="46" spans="1:36" s="192" customFormat="1" ht="12.75" customHeight="1">
      <c r="A46" s="537"/>
      <c r="B46" s="168" t="s">
        <v>2812</v>
      </c>
      <c r="C46" s="129">
        <v>960000</v>
      </c>
      <c r="D46" s="129" t="s">
        <v>547</v>
      </c>
      <c r="E46" s="129" t="s">
        <v>547</v>
      </c>
      <c r="F46" s="217" t="s">
        <v>547</v>
      </c>
      <c r="G46" s="537"/>
      <c r="H46" s="168" t="s">
        <v>2840</v>
      </c>
      <c r="I46" s="129">
        <v>300000</v>
      </c>
      <c r="J46" s="129">
        <v>400000</v>
      </c>
      <c r="K46" s="129" t="s">
        <v>547</v>
      </c>
      <c r="L46" s="217" t="s">
        <v>547</v>
      </c>
      <c r="M46" s="537"/>
      <c r="N46" s="168" t="s">
        <v>4189</v>
      </c>
      <c r="O46" s="129">
        <v>200000</v>
      </c>
      <c r="P46" s="129">
        <v>300000</v>
      </c>
      <c r="Q46" s="129">
        <v>400000</v>
      </c>
      <c r="R46" s="217" t="s">
        <v>547</v>
      </c>
      <c r="S46" s="537"/>
      <c r="T46" s="202" t="s">
        <v>2877</v>
      </c>
      <c r="U46" s="46">
        <v>400000</v>
      </c>
      <c r="V46" s="46" t="s">
        <v>547</v>
      </c>
      <c r="W46" s="46" t="s">
        <v>547</v>
      </c>
      <c r="X46" s="46" t="s">
        <v>547</v>
      </c>
      <c r="Y46" s="537"/>
      <c r="Z46" s="498" t="s">
        <v>2899</v>
      </c>
      <c r="AA46" s="191">
        <v>100000</v>
      </c>
      <c r="AB46" s="46" t="s">
        <v>547</v>
      </c>
      <c r="AC46" s="46" t="s">
        <v>547</v>
      </c>
      <c r="AD46" s="46" t="s">
        <v>547</v>
      </c>
      <c r="AE46" s="537"/>
      <c r="AF46" s="498" t="s">
        <v>3572</v>
      </c>
      <c r="AG46" s="46">
        <v>2757000</v>
      </c>
      <c r="AH46" s="46">
        <v>2757000</v>
      </c>
      <c r="AI46" s="46">
        <v>2757000</v>
      </c>
      <c r="AJ46" s="46">
        <v>2757000</v>
      </c>
    </row>
    <row r="47" spans="1:36" s="192" customFormat="1" ht="12.75" customHeight="1">
      <c r="A47" s="537"/>
      <c r="B47" s="498" t="s">
        <v>2813</v>
      </c>
      <c r="C47" s="191">
        <v>400000</v>
      </c>
      <c r="D47" s="191" t="s">
        <v>547</v>
      </c>
      <c r="E47" s="191" t="s">
        <v>547</v>
      </c>
      <c r="F47" s="191" t="s">
        <v>547</v>
      </c>
      <c r="G47" s="537"/>
      <c r="H47" s="168" t="s">
        <v>4172</v>
      </c>
      <c r="I47" s="129">
        <v>200000</v>
      </c>
      <c r="J47" s="129">
        <v>300000</v>
      </c>
      <c r="K47" s="129">
        <v>400000</v>
      </c>
      <c r="L47" s="217" t="s">
        <v>547</v>
      </c>
      <c r="M47" s="537"/>
      <c r="N47" s="168" t="s">
        <v>4158</v>
      </c>
      <c r="O47" s="129">
        <v>200000</v>
      </c>
      <c r="P47" s="129">
        <v>300000</v>
      </c>
      <c r="Q47" s="129">
        <v>400000</v>
      </c>
      <c r="R47" s="217" t="s">
        <v>547</v>
      </c>
      <c r="S47" s="537"/>
      <c r="T47" s="202" t="s">
        <v>2878</v>
      </c>
      <c r="U47" s="46">
        <v>300000</v>
      </c>
      <c r="V47" s="46">
        <v>400000</v>
      </c>
      <c r="W47" s="46" t="s">
        <v>547</v>
      </c>
      <c r="X47" s="46" t="s">
        <v>547</v>
      </c>
      <c r="Y47" s="537"/>
      <c r="Z47" s="168" t="s">
        <v>3137</v>
      </c>
      <c r="AA47" s="129">
        <v>2800000</v>
      </c>
      <c r="AB47" s="129">
        <v>2800000</v>
      </c>
      <c r="AC47" s="129">
        <v>2800000</v>
      </c>
      <c r="AD47" s="217">
        <v>2800000</v>
      </c>
      <c r="AE47" s="537"/>
      <c r="AF47" s="498" t="s">
        <v>4152</v>
      </c>
      <c r="AG47" s="46">
        <v>100000</v>
      </c>
      <c r="AH47" s="46" t="s">
        <v>547</v>
      </c>
      <c r="AI47" s="46" t="s">
        <v>547</v>
      </c>
      <c r="AJ47" s="46" t="s">
        <v>547</v>
      </c>
    </row>
    <row r="48" spans="1:36" s="192" customFormat="1" ht="12.75" customHeight="1">
      <c r="A48" s="537"/>
      <c r="B48" s="168" t="s">
        <v>2450</v>
      </c>
      <c r="C48" s="129">
        <v>750000</v>
      </c>
      <c r="D48" s="129">
        <v>750000</v>
      </c>
      <c r="E48" s="129" t="s">
        <v>547</v>
      </c>
      <c r="F48" s="217" t="s">
        <v>547</v>
      </c>
      <c r="G48" s="537"/>
      <c r="H48" s="168" t="s">
        <v>2841</v>
      </c>
      <c r="I48" s="129">
        <v>400000</v>
      </c>
      <c r="J48" s="129" t="s">
        <v>547</v>
      </c>
      <c r="K48" s="129" t="s">
        <v>547</v>
      </c>
      <c r="L48" s="217" t="s">
        <v>547</v>
      </c>
      <c r="M48" s="537"/>
      <c r="N48" s="168" t="s">
        <v>2861</v>
      </c>
      <c r="O48" s="129">
        <v>400000</v>
      </c>
      <c r="P48" s="129" t="s">
        <v>547</v>
      </c>
      <c r="Q48" s="129" t="s">
        <v>547</v>
      </c>
      <c r="R48" s="217" t="s">
        <v>547</v>
      </c>
      <c r="S48" s="537"/>
      <c r="T48" s="202" t="s">
        <v>2879</v>
      </c>
      <c r="U48" s="46">
        <v>4320000</v>
      </c>
      <c r="V48" s="46" t="s">
        <v>547</v>
      </c>
      <c r="W48" s="46" t="s">
        <v>547</v>
      </c>
      <c r="X48" s="46" t="s">
        <v>547</v>
      </c>
      <c r="Y48" s="537"/>
      <c r="Z48" s="498" t="s">
        <v>2900</v>
      </c>
      <c r="AA48" s="46">
        <v>600000</v>
      </c>
      <c r="AB48" s="46" t="s">
        <v>547</v>
      </c>
      <c r="AC48" s="46" t="s">
        <v>547</v>
      </c>
      <c r="AD48" s="46" t="s">
        <v>547</v>
      </c>
      <c r="AE48" s="537"/>
      <c r="AF48" s="498" t="s">
        <v>2927</v>
      </c>
      <c r="AG48" s="46">
        <v>600000</v>
      </c>
      <c r="AH48" s="46" t="s">
        <v>547</v>
      </c>
      <c r="AI48" s="46" t="s">
        <v>547</v>
      </c>
      <c r="AJ48" s="46" t="s">
        <v>547</v>
      </c>
    </row>
    <row r="49" spans="1:36" s="192" customFormat="1" ht="12.75" customHeight="1">
      <c r="A49" s="537"/>
      <c r="B49" s="168" t="s">
        <v>4132</v>
      </c>
      <c r="C49" s="129">
        <v>200000</v>
      </c>
      <c r="D49" s="129">
        <v>300000</v>
      </c>
      <c r="E49" s="129">
        <v>400000</v>
      </c>
      <c r="F49" s="217" t="s">
        <v>547</v>
      </c>
      <c r="G49" s="537"/>
      <c r="H49" s="168" t="s">
        <v>3543</v>
      </c>
      <c r="I49" s="129">
        <v>4867000</v>
      </c>
      <c r="J49" s="129" t="s">
        <v>547</v>
      </c>
      <c r="K49" s="129" t="s">
        <v>547</v>
      </c>
      <c r="L49" s="217" t="s">
        <v>547</v>
      </c>
      <c r="M49" s="537"/>
      <c r="N49" s="168" t="s">
        <v>2862</v>
      </c>
      <c r="O49" s="129">
        <v>100000</v>
      </c>
      <c r="P49" s="129" t="s">
        <v>547</v>
      </c>
      <c r="Q49" s="129" t="s">
        <v>547</v>
      </c>
      <c r="R49" s="217" t="s">
        <v>547</v>
      </c>
      <c r="S49" s="537"/>
      <c r="T49" s="168" t="s">
        <v>2880</v>
      </c>
      <c r="U49" s="129" t="s">
        <v>547</v>
      </c>
      <c r="V49" s="217" t="s">
        <v>547</v>
      </c>
      <c r="W49" s="217" t="s">
        <v>547</v>
      </c>
      <c r="X49" s="217" t="s">
        <v>547</v>
      </c>
      <c r="Y49" s="537"/>
      <c r="Z49" s="498" t="s">
        <v>2901</v>
      </c>
      <c r="AA49" s="46">
        <v>400000</v>
      </c>
      <c r="AB49" s="46" t="s">
        <v>547</v>
      </c>
      <c r="AC49" s="46" t="s">
        <v>547</v>
      </c>
      <c r="AD49" s="46" t="s">
        <v>547</v>
      </c>
      <c r="AE49" s="537"/>
      <c r="AF49" s="499" t="s">
        <v>2928</v>
      </c>
      <c r="AG49" s="46">
        <v>200000</v>
      </c>
      <c r="AH49" s="46">
        <v>300000</v>
      </c>
      <c r="AI49" s="46">
        <v>400000</v>
      </c>
      <c r="AJ49" s="46" t="s">
        <v>547</v>
      </c>
    </row>
    <row r="50" spans="1:36" s="192" customFormat="1" ht="12.75" customHeight="1">
      <c r="A50" s="537"/>
      <c r="B50" s="168" t="s">
        <v>2814</v>
      </c>
      <c r="C50" s="129" t="s">
        <v>547</v>
      </c>
      <c r="D50" s="129" t="s">
        <v>547</v>
      </c>
      <c r="E50" s="129" t="s">
        <v>547</v>
      </c>
      <c r="F50" s="217" t="s">
        <v>547</v>
      </c>
      <c r="G50" s="537"/>
      <c r="H50" s="168" t="s">
        <v>2842</v>
      </c>
      <c r="I50" s="129" t="s">
        <v>547</v>
      </c>
      <c r="J50" s="129" t="s">
        <v>547</v>
      </c>
      <c r="K50" s="129" t="s">
        <v>547</v>
      </c>
      <c r="L50" s="217" t="s">
        <v>547</v>
      </c>
      <c r="M50" s="540"/>
      <c r="N50" s="168" t="s">
        <v>4281</v>
      </c>
      <c r="O50" s="129" t="s">
        <v>547</v>
      </c>
      <c r="P50" s="129" t="s">
        <v>547</v>
      </c>
      <c r="Q50" s="129" t="s">
        <v>547</v>
      </c>
      <c r="R50" s="217" t="s">
        <v>547</v>
      </c>
      <c r="S50" s="537"/>
      <c r="T50" s="168" t="s">
        <v>2881</v>
      </c>
      <c r="U50" s="129" t="s">
        <v>547</v>
      </c>
      <c r="V50" s="217" t="s">
        <v>547</v>
      </c>
      <c r="W50" s="217" t="s">
        <v>547</v>
      </c>
      <c r="X50" s="217" t="s">
        <v>547</v>
      </c>
      <c r="Y50" s="537"/>
      <c r="Z50" s="498" t="s">
        <v>3138</v>
      </c>
      <c r="AA50" s="46">
        <v>4000000</v>
      </c>
      <c r="AB50" s="46">
        <v>4000000</v>
      </c>
      <c r="AC50" s="46">
        <v>4000000</v>
      </c>
      <c r="AD50" s="46">
        <v>4000000</v>
      </c>
      <c r="AE50" s="537"/>
      <c r="AF50" s="499" t="s">
        <v>2929</v>
      </c>
      <c r="AG50" s="18">
        <v>100000</v>
      </c>
      <c r="AH50" s="18" t="s">
        <v>547</v>
      </c>
      <c r="AI50" s="18" t="s">
        <v>547</v>
      </c>
      <c r="AJ50" s="18" t="s">
        <v>547</v>
      </c>
    </row>
    <row r="51" spans="1:36" s="192" customFormat="1" ht="12.75" customHeight="1">
      <c r="A51" s="537"/>
      <c r="B51" s="168" t="s">
        <v>2815</v>
      </c>
      <c r="C51" s="129" t="s">
        <v>547</v>
      </c>
      <c r="D51" s="129" t="s">
        <v>547</v>
      </c>
      <c r="E51" s="129" t="s">
        <v>547</v>
      </c>
      <c r="F51" s="217" t="s">
        <v>547</v>
      </c>
      <c r="G51" s="537"/>
      <c r="H51" s="168" t="s">
        <v>4275</v>
      </c>
      <c r="I51" s="129" t="s">
        <v>547</v>
      </c>
      <c r="J51" s="129" t="s">
        <v>547</v>
      </c>
      <c r="K51" s="129" t="s">
        <v>547</v>
      </c>
      <c r="L51" s="217" t="s">
        <v>547</v>
      </c>
      <c r="M51" s="537"/>
      <c r="N51" s="168" t="s">
        <v>4282</v>
      </c>
      <c r="O51" s="129" t="s">
        <v>547</v>
      </c>
      <c r="P51" s="217" t="s">
        <v>547</v>
      </c>
      <c r="Q51" s="217" t="s">
        <v>547</v>
      </c>
      <c r="R51" s="217" t="s">
        <v>547</v>
      </c>
      <c r="S51" s="537"/>
      <c r="T51" s="221" t="s">
        <v>2882</v>
      </c>
      <c r="U51" s="46" t="s">
        <v>547</v>
      </c>
      <c r="V51" s="46" t="s">
        <v>547</v>
      </c>
      <c r="W51" s="46" t="s">
        <v>547</v>
      </c>
      <c r="X51" s="46" t="s">
        <v>547</v>
      </c>
      <c r="Y51" s="540" t="s">
        <v>491</v>
      </c>
      <c r="Z51" s="498" t="s">
        <v>4192</v>
      </c>
      <c r="AA51" s="46">
        <v>100000</v>
      </c>
      <c r="AB51" s="46" t="s">
        <v>547</v>
      </c>
      <c r="AC51" s="46" t="s">
        <v>547</v>
      </c>
      <c r="AD51" s="46" t="s">
        <v>547</v>
      </c>
      <c r="AE51" s="537"/>
      <c r="AF51" s="499" t="s">
        <v>2930</v>
      </c>
      <c r="AG51" s="18">
        <v>200000</v>
      </c>
      <c r="AH51" s="18">
        <v>300000</v>
      </c>
      <c r="AI51" s="18">
        <v>400000</v>
      </c>
      <c r="AJ51" s="18" t="s">
        <v>547</v>
      </c>
    </row>
    <row r="52" spans="1:36" s="192" customFormat="1" ht="12.75" customHeight="1">
      <c r="A52" s="537"/>
      <c r="B52" s="102" t="s">
        <v>2816</v>
      </c>
      <c r="C52" s="133" t="s">
        <v>547</v>
      </c>
      <c r="D52" s="133" t="s">
        <v>547</v>
      </c>
      <c r="E52" s="133" t="s">
        <v>547</v>
      </c>
      <c r="F52" s="133" t="s">
        <v>547</v>
      </c>
      <c r="G52" s="540" t="s">
        <v>491</v>
      </c>
      <c r="H52" s="168" t="s">
        <v>4276</v>
      </c>
      <c r="I52" s="129" t="s">
        <v>547</v>
      </c>
      <c r="J52" s="129" t="s">
        <v>547</v>
      </c>
      <c r="K52" s="129" t="s">
        <v>547</v>
      </c>
      <c r="L52" s="217" t="s">
        <v>547</v>
      </c>
      <c r="M52" s="537"/>
      <c r="N52" s="60" t="s">
        <v>4283</v>
      </c>
      <c r="O52" s="129" t="s">
        <v>547</v>
      </c>
      <c r="P52" s="129" t="s">
        <v>547</v>
      </c>
      <c r="Q52" s="129" t="s">
        <v>547</v>
      </c>
      <c r="R52" s="217" t="s">
        <v>547</v>
      </c>
      <c r="S52" s="540"/>
      <c r="T52" s="202" t="s">
        <v>2883</v>
      </c>
      <c r="U52" s="46" t="s">
        <v>547</v>
      </c>
      <c r="V52" s="46" t="s">
        <v>547</v>
      </c>
      <c r="W52" s="46" t="s">
        <v>547</v>
      </c>
      <c r="X52" s="46" t="s">
        <v>547</v>
      </c>
      <c r="Y52" s="537"/>
      <c r="Z52" s="498" t="s">
        <v>3567</v>
      </c>
      <c r="AA52" s="46">
        <v>6200000</v>
      </c>
      <c r="AB52" s="46">
        <v>6200000</v>
      </c>
      <c r="AC52" s="46">
        <v>6200000</v>
      </c>
      <c r="AD52" s="46">
        <v>6200000</v>
      </c>
      <c r="AE52" s="538" t="s">
        <v>491</v>
      </c>
      <c r="AF52" s="60" t="s">
        <v>2931</v>
      </c>
      <c r="AG52" s="18" t="s">
        <v>547</v>
      </c>
      <c r="AH52" s="18" t="s">
        <v>547</v>
      </c>
      <c r="AI52" s="18" t="s">
        <v>547</v>
      </c>
      <c r="AJ52" s="18" t="s">
        <v>547</v>
      </c>
    </row>
    <row r="53" spans="1:36" s="192" customFormat="1" ht="12.75" customHeight="1">
      <c r="A53" s="537"/>
      <c r="B53" s="99" t="s">
        <v>2817</v>
      </c>
      <c r="C53" s="133" t="s">
        <v>547</v>
      </c>
      <c r="D53" s="133" t="s">
        <v>547</v>
      </c>
      <c r="E53" s="191" t="s">
        <v>547</v>
      </c>
      <c r="F53" s="191" t="s">
        <v>547</v>
      </c>
      <c r="G53" s="537"/>
      <c r="H53" s="168" t="s">
        <v>4277</v>
      </c>
      <c r="I53" s="129" t="s">
        <v>547</v>
      </c>
      <c r="J53" s="129" t="s">
        <v>547</v>
      </c>
      <c r="K53" s="129" t="s">
        <v>547</v>
      </c>
      <c r="L53" s="217" t="s">
        <v>547</v>
      </c>
      <c r="M53" s="537"/>
      <c r="N53" s="498" t="s">
        <v>4284</v>
      </c>
      <c r="O53" s="129" t="s">
        <v>547</v>
      </c>
      <c r="P53" s="129" t="s">
        <v>547</v>
      </c>
      <c r="Q53" s="217" t="s">
        <v>547</v>
      </c>
      <c r="R53" s="217" t="s">
        <v>547</v>
      </c>
      <c r="S53" s="537"/>
      <c r="T53" s="202"/>
      <c r="U53" s="46"/>
      <c r="V53" s="46"/>
      <c r="W53" s="46"/>
      <c r="X53" s="46"/>
      <c r="Y53" s="537"/>
      <c r="Z53" s="498" t="s">
        <v>3568</v>
      </c>
      <c r="AA53" s="46">
        <v>2500000</v>
      </c>
      <c r="AB53" s="46">
        <v>2500000</v>
      </c>
      <c r="AC53" s="46">
        <v>2500000</v>
      </c>
      <c r="AD53" s="46">
        <v>2500000</v>
      </c>
      <c r="AE53" s="537"/>
      <c r="AF53" s="60" t="s">
        <v>2932</v>
      </c>
      <c r="AG53" s="60" t="s">
        <v>547</v>
      </c>
      <c r="AH53" s="60" t="s">
        <v>547</v>
      </c>
      <c r="AI53" s="60" t="s">
        <v>547</v>
      </c>
      <c r="AJ53" s="60" t="s">
        <v>547</v>
      </c>
    </row>
    <row r="54" spans="1:36" s="192" customFormat="1" ht="12.75" customHeight="1">
      <c r="A54" s="537"/>
      <c r="B54" s="99"/>
      <c r="C54" s="190"/>
      <c r="D54" s="191"/>
      <c r="E54" s="133"/>
      <c r="F54" s="191"/>
      <c r="G54" s="537"/>
      <c r="H54" s="168" t="s">
        <v>4278</v>
      </c>
      <c r="I54" s="129" t="s">
        <v>547</v>
      </c>
      <c r="J54" s="129" t="s">
        <v>547</v>
      </c>
      <c r="K54" s="129" t="s">
        <v>547</v>
      </c>
      <c r="L54" s="217" t="s">
        <v>547</v>
      </c>
      <c r="M54" s="537"/>
      <c r="N54" s="168" t="s">
        <v>2863</v>
      </c>
      <c r="O54" s="191" t="s">
        <v>547</v>
      </c>
      <c r="P54" s="191" t="s">
        <v>547</v>
      </c>
      <c r="Q54" s="498" t="s">
        <v>547</v>
      </c>
      <c r="R54" s="498" t="s">
        <v>547</v>
      </c>
      <c r="S54" s="537"/>
      <c r="T54" s="202"/>
      <c r="U54" s="46"/>
      <c r="V54" s="46"/>
      <c r="W54" s="46"/>
      <c r="X54" s="46"/>
      <c r="Y54" s="537"/>
      <c r="Z54" s="498" t="s">
        <v>4109</v>
      </c>
      <c r="AA54" s="46">
        <v>200000</v>
      </c>
      <c r="AB54" s="497">
        <v>300000</v>
      </c>
      <c r="AC54" s="497">
        <v>400000</v>
      </c>
      <c r="AD54" s="497" t="s">
        <v>547</v>
      </c>
      <c r="AE54" s="537"/>
      <c r="AF54" s="60" t="s">
        <v>4293</v>
      </c>
      <c r="AG54" s="60" t="s">
        <v>547</v>
      </c>
      <c r="AH54" s="60" t="s">
        <v>547</v>
      </c>
      <c r="AI54" s="60" t="s">
        <v>547</v>
      </c>
      <c r="AJ54" s="60" t="s">
        <v>547</v>
      </c>
    </row>
    <row r="55" spans="1:36" s="192" customFormat="1" ht="12.75" customHeight="1">
      <c r="A55" s="537"/>
      <c r="B55" s="99"/>
      <c r="C55" s="133"/>
      <c r="D55" s="133"/>
      <c r="E55" s="191"/>
      <c r="F55" s="191"/>
      <c r="G55" s="537"/>
      <c r="H55" s="99" t="s">
        <v>2843</v>
      </c>
      <c r="I55" s="109" t="s">
        <v>547</v>
      </c>
      <c r="J55" s="133" t="s">
        <v>547</v>
      </c>
      <c r="K55" s="133" t="s">
        <v>547</v>
      </c>
      <c r="L55" s="133" t="s">
        <v>547</v>
      </c>
      <c r="M55" s="537"/>
      <c r="N55" s="168" t="s">
        <v>2865</v>
      </c>
      <c r="O55" s="129" t="s">
        <v>547</v>
      </c>
      <c r="P55" s="129" t="s">
        <v>547</v>
      </c>
      <c r="Q55" s="129" t="s">
        <v>547</v>
      </c>
      <c r="R55" s="217" t="s">
        <v>547</v>
      </c>
      <c r="S55" s="537"/>
      <c r="T55" s="202"/>
      <c r="U55" s="46"/>
      <c r="V55" s="46"/>
      <c r="W55" s="46"/>
      <c r="X55" s="46"/>
      <c r="Y55" s="537"/>
      <c r="Z55" s="60" t="s">
        <v>2902</v>
      </c>
      <c r="AA55" s="497" t="s">
        <v>547</v>
      </c>
      <c r="AB55" s="498" t="s">
        <v>547</v>
      </c>
      <c r="AC55" s="498" t="s">
        <v>547</v>
      </c>
      <c r="AD55" s="498" t="s">
        <v>547</v>
      </c>
      <c r="AE55" s="537"/>
      <c r="AF55" s="60" t="s">
        <v>2933</v>
      </c>
      <c r="AG55" s="60" t="s">
        <v>547</v>
      </c>
      <c r="AH55" s="60" t="s">
        <v>547</v>
      </c>
      <c r="AI55" s="60" t="s">
        <v>547</v>
      </c>
      <c r="AJ55" s="60" t="s">
        <v>547</v>
      </c>
    </row>
    <row r="56" spans="1:36" s="192" customFormat="1" ht="12.75" customHeight="1">
      <c r="A56" s="540" t="s">
        <v>491</v>
      </c>
      <c r="B56" s="99"/>
      <c r="C56" s="191"/>
      <c r="D56" s="191"/>
      <c r="E56" s="191"/>
      <c r="F56" s="191"/>
      <c r="G56" s="537"/>
      <c r="H56" s="99" t="s">
        <v>2844</v>
      </c>
      <c r="I56" s="133" t="s">
        <v>547</v>
      </c>
      <c r="J56" s="133" t="s">
        <v>547</v>
      </c>
      <c r="K56" s="133" t="s">
        <v>547</v>
      </c>
      <c r="L56" s="133" t="s">
        <v>547</v>
      </c>
      <c r="M56" s="537"/>
      <c r="N56" s="168" t="s">
        <v>4285</v>
      </c>
      <c r="O56" s="129" t="s">
        <v>547</v>
      </c>
      <c r="P56" s="129" t="s">
        <v>547</v>
      </c>
      <c r="Q56" s="129" t="s">
        <v>547</v>
      </c>
      <c r="R56" s="217" t="s">
        <v>547</v>
      </c>
      <c r="S56" s="537"/>
      <c r="T56" s="202"/>
      <c r="U56" s="46"/>
      <c r="V56" s="497"/>
      <c r="W56" s="497"/>
      <c r="X56" s="497"/>
      <c r="Y56" s="537"/>
      <c r="Z56" s="498" t="s">
        <v>4288</v>
      </c>
      <c r="AA56" s="498" t="s">
        <v>547</v>
      </c>
      <c r="AB56" s="498" t="s">
        <v>547</v>
      </c>
      <c r="AC56" s="498" t="s">
        <v>547</v>
      </c>
      <c r="AD56" s="498" t="s">
        <v>547</v>
      </c>
      <c r="AE56" s="537"/>
      <c r="AF56" s="60" t="s">
        <v>2934</v>
      </c>
      <c r="AG56" s="60" t="s">
        <v>547</v>
      </c>
      <c r="AH56" s="60" t="s">
        <v>547</v>
      </c>
      <c r="AI56" s="60" t="s">
        <v>547</v>
      </c>
      <c r="AJ56" s="60" t="s">
        <v>547</v>
      </c>
    </row>
    <row r="57" spans="1:36" s="192" customFormat="1" ht="12.75" customHeight="1">
      <c r="A57" s="537"/>
      <c r="B57" s="99"/>
      <c r="C57" s="191"/>
      <c r="D57" s="191"/>
      <c r="E57" s="191"/>
      <c r="F57" s="191"/>
      <c r="G57" s="537"/>
      <c r="H57" s="99" t="s">
        <v>4279</v>
      </c>
      <c r="I57" s="133" t="s">
        <v>547</v>
      </c>
      <c r="J57" s="133" t="s">
        <v>547</v>
      </c>
      <c r="K57" s="133" t="s">
        <v>547</v>
      </c>
      <c r="L57" s="133" t="s">
        <v>547</v>
      </c>
      <c r="M57" s="537"/>
      <c r="N57" s="168" t="s">
        <v>4286</v>
      </c>
      <c r="O57" s="129" t="s">
        <v>547</v>
      </c>
      <c r="P57" s="129" t="s">
        <v>547</v>
      </c>
      <c r="Q57" s="129" t="s">
        <v>547</v>
      </c>
      <c r="R57" s="217" t="s">
        <v>547</v>
      </c>
      <c r="S57" s="537"/>
      <c r="T57" s="202"/>
      <c r="U57" s="497"/>
      <c r="V57" s="498"/>
      <c r="W57" s="498"/>
      <c r="X57" s="498"/>
      <c r="Y57" s="537"/>
      <c r="Z57" s="498" t="s">
        <v>2903</v>
      </c>
      <c r="AA57" s="498" t="s">
        <v>547</v>
      </c>
      <c r="AB57" s="498" t="s">
        <v>547</v>
      </c>
      <c r="AC57" s="498" t="s">
        <v>547</v>
      </c>
      <c r="AD57" s="498" t="s">
        <v>547</v>
      </c>
      <c r="AE57" s="537"/>
      <c r="AF57" s="60" t="s">
        <v>4294</v>
      </c>
      <c r="AG57" s="60" t="s">
        <v>547</v>
      </c>
      <c r="AH57" s="60" t="s">
        <v>547</v>
      </c>
      <c r="AI57" s="60" t="s">
        <v>547</v>
      </c>
      <c r="AJ57" s="60" t="s">
        <v>547</v>
      </c>
    </row>
    <row r="58" spans="1:36" s="192" customFormat="1" ht="12.75" customHeight="1">
      <c r="A58" s="537"/>
      <c r="B58" s="99"/>
      <c r="C58" s="190"/>
      <c r="D58" s="191"/>
      <c r="E58" s="191"/>
      <c r="F58" s="191"/>
      <c r="G58" s="537"/>
      <c r="H58" s="498" t="s">
        <v>2845</v>
      </c>
      <c r="I58" s="133" t="s">
        <v>547</v>
      </c>
      <c r="J58" s="133" t="s">
        <v>547</v>
      </c>
      <c r="K58" s="133" t="s">
        <v>547</v>
      </c>
      <c r="L58" s="133" t="s">
        <v>547</v>
      </c>
      <c r="M58" s="537"/>
      <c r="N58" s="168" t="s">
        <v>4287</v>
      </c>
      <c r="O58" s="129" t="s">
        <v>547</v>
      </c>
      <c r="P58" s="129" t="s">
        <v>547</v>
      </c>
      <c r="Q58" s="129" t="s">
        <v>547</v>
      </c>
      <c r="R58" s="217" t="s">
        <v>547</v>
      </c>
      <c r="S58" s="537"/>
      <c r="T58" s="202"/>
      <c r="U58" s="498"/>
      <c r="V58" s="498"/>
      <c r="W58" s="498"/>
      <c r="X58" s="498"/>
      <c r="Y58" s="537"/>
      <c r="Z58" s="498" t="s">
        <v>3082</v>
      </c>
      <c r="AA58" s="498" t="s">
        <v>547</v>
      </c>
      <c r="AB58" s="498" t="s">
        <v>547</v>
      </c>
      <c r="AC58" s="498" t="s">
        <v>547</v>
      </c>
      <c r="AD58" s="498" t="s">
        <v>547</v>
      </c>
      <c r="AE58" s="537"/>
      <c r="AF58" s="60" t="s">
        <v>2935</v>
      </c>
      <c r="AG58" s="60" t="s">
        <v>547</v>
      </c>
      <c r="AH58" s="60" t="s">
        <v>547</v>
      </c>
      <c r="AI58" s="60" t="s">
        <v>547</v>
      </c>
      <c r="AJ58" s="60" t="s">
        <v>547</v>
      </c>
    </row>
    <row r="59" spans="1:36" s="192" customFormat="1" ht="12.75" customHeight="1">
      <c r="A59" s="537"/>
      <c r="B59" s="99"/>
      <c r="C59" s="191"/>
      <c r="D59" s="191"/>
      <c r="E59" s="191"/>
      <c r="F59" s="191"/>
      <c r="G59" s="537"/>
      <c r="H59" s="498" t="s">
        <v>4280</v>
      </c>
      <c r="I59" s="133" t="s">
        <v>547</v>
      </c>
      <c r="J59" s="133" t="s">
        <v>547</v>
      </c>
      <c r="K59" s="133" t="s">
        <v>547</v>
      </c>
      <c r="L59" s="133" t="s">
        <v>547</v>
      </c>
      <c r="M59" s="537"/>
      <c r="N59" s="168" t="s">
        <v>2866</v>
      </c>
      <c r="O59" s="129" t="s">
        <v>547</v>
      </c>
      <c r="P59" s="129" t="s">
        <v>547</v>
      </c>
      <c r="Q59" s="129" t="s">
        <v>547</v>
      </c>
      <c r="R59" s="217" t="s">
        <v>547</v>
      </c>
      <c r="S59" s="537"/>
      <c r="T59" s="202"/>
      <c r="U59" s="498"/>
      <c r="V59" s="498"/>
      <c r="W59" s="498"/>
      <c r="X59" s="498"/>
      <c r="Y59" s="537"/>
      <c r="Z59" s="498" t="s">
        <v>4289</v>
      </c>
      <c r="AA59" s="498" t="s">
        <v>547</v>
      </c>
      <c r="AB59" s="498" t="s">
        <v>547</v>
      </c>
      <c r="AC59" s="498" t="s">
        <v>547</v>
      </c>
      <c r="AD59" s="498" t="s">
        <v>547</v>
      </c>
      <c r="AE59" s="537"/>
      <c r="AF59" s="60" t="s">
        <v>4295</v>
      </c>
      <c r="AG59" s="60" t="s">
        <v>547</v>
      </c>
      <c r="AH59" s="60" t="s">
        <v>547</v>
      </c>
      <c r="AI59" s="60" t="s">
        <v>547</v>
      </c>
      <c r="AJ59" s="60" t="s">
        <v>547</v>
      </c>
    </row>
    <row r="60" spans="1:36" s="192" customFormat="1" ht="12.75" customHeight="1">
      <c r="A60" s="537"/>
      <c r="B60" s="498"/>
      <c r="C60" s="191"/>
      <c r="D60" s="191"/>
      <c r="E60" s="191"/>
      <c r="F60" s="191"/>
      <c r="G60" s="537"/>
      <c r="H60" s="498"/>
      <c r="I60" s="133"/>
      <c r="J60" s="133"/>
      <c r="K60" s="133"/>
      <c r="L60" s="190"/>
      <c r="M60" s="379"/>
      <c r="N60" s="168"/>
      <c r="O60" s="129"/>
      <c r="P60" s="129"/>
      <c r="Q60" s="129"/>
      <c r="R60" s="217"/>
      <c r="S60" s="537"/>
      <c r="T60" s="202"/>
      <c r="U60" s="498"/>
      <c r="V60" s="498"/>
      <c r="W60" s="498"/>
      <c r="X60" s="498"/>
      <c r="Y60" s="537"/>
      <c r="Z60" s="498" t="s">
        <v>2904</v>
      </c>
      <c r="AA60" s="498" t="s">
        <v>547</v>
      </c>
      <c r="AB60" s="498" t="s">
        <v>547</v>
      </c>
      <c r="AC60" s="498" t="s">
        <v>547</v>
      </c>
      <c r="AD60" s="498" t="s">
        <v>547</v>
      </c>
      <c r="AE60" s="537"/>
      <c r="AF60" s="498" t="s">
        <v>4296</v>
      </c>
      <c r="AG60" s="60" t="s">
        <v>547</v>
      </c>
      <c r="AH60" s="60" t="s">
        <v>547</v>
      </c>
      <c r="AI60" s="60" t="s">
        <v>547</v>
      </c>
      <c r="AJ60" s="60" t="s">
        <v>547</v>
      </c>
    </row>
    <row r="61" spans="1:36" s="192" customFormat="1" ht="12.75" customHeight="1">
      <c r="A61" s="537"/>
      <c r="B61" s="498"/>
      <c r="C61" s="191"/>
      <c r="D61" s="191"/>
      <c r="E61" s="191"/>
      <c r="F61" s="191"/>
      <c r="G61" s="537"/>
      <c r="H61" s="498"/>
      <c r="I61" s="190"/>
      <c r="J61" s="190"/>
      <c r="K61" s="190"/>
      <c r="L61" s="190"/>
      <c r="M61" s="379"/>
      <c r="N61" s="168"/>
      <c r="O61" s="129"/>
      <c r="P61" s="129"/>
      <c r="Q61" s="129"/>
      <c r="R61" s="217"/>
      <c r="S61" s="537"/>
      <c r="T61" s="202"/>
      <c r="U61" s="498"/>
      <c r="V61" s="498"/>
      <c r="W61" s="498"/>
      <c r="X61" s="498"/>
      <c r="Y61" s="379"/>
      <c r="Z61" s="498" t="s">
        <v>4290</v>
      </c>
      <c r="AA61" s="498" t="s">
        <v>547</v>
      </c>
      <c r="AB61" s="498" t="s">
        <v>547</v>
      </c>
      <c r="AC61" s="498" t="s">
        <v>547</v>
      </c>
      <c r="AD61" s="498" t="s">
        <v>547</v>
      </c>
      <c r="AE61" s="537"/>
      <c r="AF61" s="498" t="s">
        <v>2936</v>
      </c>
      <c r="AG61" s="498" t="s">
        <v>547</v>
      </c>
      <c r="AH61" s="498" t="s">
        <v>547</v>
      </c>
      <c r="AI61" s="498" t="s">
        <v>547</v>
      </c>
      <c r="AJ61" s="498" t="s">
        <v>547</v>
      </c>
    </row>
    <row r="62" spans="1:36" s="192" customFormat="1" ht="12.75" customHeight="1">
      <c r="A62" s="537"/>
      <c r="B62" s="498"/>
      <c r="C62" s="191"/>
      <c r="D62" s="191"/>
      <c r="E62" s="191"/>
      <c r="F62" s="191"/>
      <c r="G62" s="379"/>
      <c r="H62" s="498"/>
      <c r="I62" s="190"/>
      <c r="J62" s="190"/>
      <c r="K62" s="190"/>
      <c r="L62" s="190"/>
      <c r="M62" s="379"/>
      <c r="N62" s="99"/>
      <c r="O62" s="129"/>
      <c r="P62" s="129"/>
      <c r="Q62" s="129"/>
      <c r="R62" s="217"/>
      <c r="S62" s="379"/>
      <c r="T62" s="202"/>
      <c r="U62" s="498"/>
      <c r="V62" s="498"/>
      <c r="W62" s="498"/>
      <c r="X62" s="498"/>
      <c r="Y62" s="379"/>
      <c r="Z62" s="498" t="s">
        <v>2906</v>
      </c>
      <c r="AA62" s="498" t="s">
        <v>547</v>
      </c>
      <c r="AB62" s="498" t="s">
        <v>547</v>
      </c>
      <c r="AC62" s="498" t="s">
        <v>547</v>
      </c>
      <c r="AD62" s="498" t="s">
        <v>547</v>
      </c>
      <c r="AE62" s="379"/>
      <c r="AF62" s="498"/>
      <c r="AG62" s="498"/>
      <c r="AH62" s="498"/>
      <c r="AI62" s="498"/>
      <c r="AJ62" s="498"/>
    </row>
    <row r="63" spans="1:36" s="192" customFormat="1" ht="12.75" customHeight="1">
      <c r="A63" s="537"/>
      <c r="B63" s="498"/>
      <c r="C63" s="191"/>
      <c r="D63" s="191"/>
      <c r="E63" s="191"/>
      <c r="F63" s="191"/>
      <c r="G63" s="379"/>
      <c r="H63" s="498"/>
      <c r="I63" s="190"/>
      <c r="J63" s="190"/>
      <c r="K63" s="190"/>
      <c r="L63" s="191"/>
      <c r="M63" s="60"/>
      <c r="N63" s="99"/>
      <c r="O63" s="129"/>
      <c r="P63" s="129"/>
      <c r="Q63" s="129"/>
      <c r="R63" s="217"/>
      <c r="S63" s="379"/>
      <c r="T63" s="202"/>
      <c r="U63" s="498"/>
      <c r="V63" s="498"/>
      <c r="W63" s="498"/>
      <c r="X63" s="498"/>
      <c r="Y63" s="379"/>
      <c r="Z63" s="498" t="s">
        <v>4291</v>
      </c>
      <c r="AA63" s="498" t="s">
        <v>547</v>
      </c>
      <c r="AB63" s="498" t="s">
        <v>547</v>
      </c>
      <c r="AC63" s="498" t="s">
        <v>547</v>
      </c>
      <c r="AD63" s="498" t="s">
        <v>547</v>
      </c>
      <c r="AE63" s="379"/>
      <c r="AF63" s="498"/>
      <c r="AG63" s="498"/>
      <c r="AH63" s="498"/>
      <c r="AI63" s="498"/>
      <c r="AJ63" s="498"/>
    </row>
    <row r="64" spans="1:36" s="192" customFormat="1">
      <c r="A64" s="537"/>
      <c r="B64" s="498"/>
      <c r="C64" s="191"/>
      <c r="D64" s="191"/>
      <c r="E64" s="191"/>
      <c r="F64" s="191"/>
      <c r="G64" s="379"/>
      <c r="H64" s="498"/>
      <c r="I64" s="190"/>
      <c r="J64" s="191"/>
      <c r="K64" s="191"/>
      <c r="L64" s="191"/>
      <c r="M64" s="60"/>
      <c r="N64" s="102"/>
      <c r="O64" s="129"/>
      <c r="P64" s="129"/>
      <c r="Q64" s="129"/>
      <c r="R64" s="217"/>
      <c r="S64" s="379"/>
      <c r="T64" s="202"/>
      <c r="U64" s="498"/>
      <c r="V64" s="498"/>
      <c r="W64" s="498"/>
      <c r="X64" s="498"/>
      <c r="Y64" s="379"/>
      <c r="Z64" s="498" t="s">
        <v>4292</v>
      </c>
      <c r="AA64" s="498" t="s">
        <v>547</v>
      </c>
      <c r="AB64" s="498" t="s">
        <v>547</v>
      </c>
      <c r="AC64" s="498" t="s">
        <v>547</v>
      </c>
      <c r="AD64" s="498" t="s">
        <v>547</v>
      </c>
      <c r="AE64" s="379"/>
      <c r="AF64" s="498"/>
      <c r="AG64" s="498"/>
      <c r="AH64" s="498"/>
      <c r="AI64" s="498"/>
      <c r="AJ64" s="498"/>
    </row>
    <row r="65" spans="1:36" s="192" customFormat="1">
      <c r="A65" s="537"/>
      <c r="B65" s="498"/>
      <c r="C65" s="191"/>
      <c r="D65" s="191"/>
      <c r="E65" s="191"/>
      <c r="F65" s="191"/>
      <c r="G65" s="60"/>
      <c r="H65" s="498"/>
      <c r="I65" s="190"/>
      <c r="J65" s="191"/>
      <c r="K65" s="191"/>
      <c r="L65" s="191"/>
      <c r="M65" s="60"/>
      <c r="N65" s="99"/>
      <c r="O65" s="129" t="s">
        <v>547</v>
      </c>
      <c r="P65" s="129" t="s">
        <v>547</v>
      </c>
      <c r="Q65" s="129" t="s">
        <v>547</v>
      </c>
      <c r="R65" s="217" t="s">
        <v>547</v>
      </c>
      <c r="S65" s="379"/>
      <c r="T65" s="202"/>
      <c r="U65" s="498"/>
      <c r="V65" s="498"/>
      <c r="W65" s="498"/>
      <c r="X65" s="498"/>
      <c r="Y65" s="379"/>
      <c r="Z65" s="498" t="s">
        <v>2908</v>
      </c>
      <c r="AA65" s="498" t="s">
        <v>547</v>
      </c>
      <c r="AB65" s="498" t="s">
        <v>547</v>
      </c>
      <c r="AC65" s="498" t="s">
        <v>547</v>
      </c>
      <c r="AD65" s="498" t="s">
        <v>547</v>
      </c>
      <c r="AE65" s="379"/>
      <c r="AF65" s="498"/>
      <c r="AG65" s="498"/>
      <c r="AH65" s="498"/>
      <c r="AI65" s="498"/>
      <c r="AJ65" s="498"/>
    </row>
    <row r="66" spans="1:36" s="192" customFormat="1">
      <c r="A66" s="60"/>
      <c r="B66" s="498"/>
      <c r="C66" s="191"/>
      <c r="D66" s="191"/>
      <c r="E66" s="191"/>
      <c r="F66" s="191"/>
      <c r="G66" s="60"/>
      <c r="H66" s="498"/>
      <c r="I66" s="190"/>
      <c r="J66" s="190"/>
      <c r="K66" s="191"/>
      <c r="L66" s="190"/>
      <c r="M66" s="60"/>
      <c r="N66" s="99"/>
      <c r="O66" s="129" t="s">
        <v>547</v>
      </c>
      <c r="P66" s="129" t="s">
        <v>547</v>
      </c>
      <c r="Q66" s="129" t="s">
        <v>547</v>
      </c>
      <c r="R66" s="217" t="s">
        <v>547</v>
      </c>
      <c r="S66" s="379"/>
      <c r="T66" s="202"/>
      <c r="U66" s="498"/>
      <c r="V66" s="498"/>
      <c r="W66" s="498"/>
      <c r="X66" s="498"/>
      <c r="Y66" s="379"/>
      <c r="Z66" s="498"/>
      <c r="AA66" s="498"/>
      <c r="AB66" s="498"/>
      <c r="AC66" s="498"/>
      <c r="AD66" s="498"/>
      <c r="AE66" s="61"/>
      <c r="AF66" s="498"/>
      <c r="AG66" s="498"/>
      <c r="AH66" s="498"/>
      <c r="AI66" s="498"/>
      <c r="AJ66" s="498"/>
    </row>
    <row r="67" spans="1:36" s="192" customFormat="1">
      <c r="A67" s="60"/>
      <c r="B67" s="498"/>
      <c r="C67" s="191"/>
      <c r="D67" s="191"/>
      <c r="E67" s="191"/>
      <c r="F67" s="191"/>
      <c r="G67" s="60"/>
      <c r="H67" s="498"/>
      <c r="I67" s="190"/>
      <c r="J67" s="190"/>
      <c r="K67" s="190"/>
      <c r="L67" s="191"/>
      <c r="M67" s="60"/>
      <c r="N67" s="99"/>
      <c r="O67" s="133"/>
      <c r="P67" s="133"/>
      <c r="Q67" s="133"/>
      <c r="R67" s="133" t="s">
        <v>547</v>
      </c>
      <c r="S67" s="379"/>
      <c r="T67" s="202"/>
      <c r="U67" s="498"/>
      <c r="V67" s="498"/>
      <c r="W67" s="498"/>
      <c r="X67" s="498"/>
      <c r="Y67" s="379"/>
      <c r="Z67" s="498"/>
      <c r="AA67" s="498"/>
      <c r="AB67" s="498"/>
      <c r="AC67" s="498"/>
      <c r="AD67" s="498"/>
      <c r="AE67" s="45"/>
      <c r="AF67" s="498"/>
      <c r="AG67" s="498"/>
      <c r="AH67" s="498"/>
      <c r="AI67" s="498"/>
      <c r="AJ67" s="498"/>
    </row>
    <row r="68" spans="1:36" s="192" customFormat="1">
      <c r="A68" s="60"/>
      <c r="B68" s="498"/>
      <c r="C68" s="191"/>
      <c r="D68" s="191"/>
      <c r="E68" s="191"/>
      <c r="F68" s="191"/>
      <c r="G68" s="60"/>
      <c r="H68" s="498"/>
      <c r="I68" s="191"/>
      <c r="J68" s="191"/>
      <c r="K68" s="191"/>
      <c r="L68" s="191"/>
      <c r="M68" s="60"/>
      <c r="N68" s="498"/>
      <c r="O68" s="133"/>
      <c r="P68" s="133"/>
      <c r="Q68" s="133"/>
      <c r="R68" s="133" t="s">
        <v>547</v>
      </c>
      <c r="S68" s="61"/>
      <c r="T68" s="202"/>
      <c r="U68" s="498"/>
      <c r="V68" s="498"/>
      <c r="W68" s="498"/>
      <c r="X68" s="498"/>
      <c r="Y68" s="379"/>
      <c r="Z68" s="498"/>
      <c r="AA68" s="498"/>
      <c r="AB68" s="498"/>
      <c r="AC68" s="498"/>
      <c r="AD68" s="498"/>
      <c r="AE68" s="45"/>
      <c r="AF68" s="498"/>
      <c r="AG68" s="498"/>
      <c r="AH68" s="498"/>
      <c r="AI68" s="498"/>
      <c r="AJ68" s="498"/>
    </row>
    <row r="69" spans="1:36" s="192" customFormat="1">
      <c r="A69" s="60"/>
      <c r="B69" s="498"/>
      <c r="C69" s="191"/>
      <c r="D69" s="191"/>
      <c r="E69" s="46"/>
      <c r="F69" s="46"/>
      <c r="G69" s="60"/>
      <c r="H69" s="498"/>
      <c r="I69" s="191"/>
      <c r="J69" s="191"/>
      <c r="K69" s="191"/>
      <c r="L69" s="191"/>
      <c r="M69" s="60"/>
      <c r="N69" s="498"/>
      <c r="O69" s="133"/>
      <c r="P69" s="133"/>
      <c r="Q69" s="133"/>
      <c r="R69" s="133" t="s">
        <v>547</v>
      </c>
      <c r="S69" s="61"/>
      <c r="T69" s="202"/>
      <c r="U69" s="498"/>
      <c r="V69" s="498"/>
      <c r="W69" s="498"/>
      <c r="X69" s="498"/>
      <c r="Y69" s="60"/>
      <c r="Z69" s="498"/>
      <c r="AA69" s="498"/>
      <c r="AB69" s="498"/>
      <c r="AC69" s="498"/>
      <c r="AD69" s="498"/>
      <c r="AE69" s="45"/>
      <c r="AF69" s="498"/>
      <c r="AG69" s="498"/>
      <c r="AH69" s="498"/>
      <c r="AI69" s="498"/>
      <c r="AJ69" s="498"/>
    </row>
    <row r="70" spans="1:36" s="192" customFormat="1">
      <c r="A70" s="60"/>
      <c r="B70" s="498"/>
      <c r="C70" s="46"/>
      <c r="D70" s="46"/>
      <c r="E70" s="46"/>
      <c r="F70" s="46"/>
      <c r="G70" s="60"/>
      <c r="H70" s="498"/>
      <c r="I70" s="191"/>
      <c r="J70" s="191"/>
      <c r="K70" s="191"/>
      <c r="L70" s="191"/>
      <c r="M70" s="60"/>
      <c r="N70" s="498"/>
      <c r="O70" s="133"/>
      <c r="P70" s="133"/>
      <c r="Q70" s="133"/>
      <c r="R70" s="133" t="s">
        <v>547</v>
      </c>
      <c r="S70" s="61"/>
      <c r="T70" s="202"/>
      <c r="U70" s="498"/>
      <c r="V70" s="498"/>
      <c r="W70" s="498"/>
      <c r="X70" s="498"/>
      <c r="Y70" s="60"/>
      <c r="Z70" s="498"/>
      <c r="AA70" s="498"/>
      <c r="AB70" s="498"/>
      <c r="AC70" s="498"/>
      <c r="AD70" s="498"/>
      <c r="AE70" s="45"/>
      <c r="AF70" s="498"/>
      <c r="AG70" s="498"/>
      <c r="AH70" s="498"/>
      <c r="AI70" s="498"/>
      <c r="AJ70" s="498"/>
    </row>
    <row r="71" spans="1:36" s="192" customFormat="1">
      <c r="A71" s="60"/>
      <c r="B71" s="498"/>
      <c r="C71" s="46"/>
      <c r="D71" s="46"/>
      <c r="E71" s="46"/>
      <c r="F71" s="46"/>
      <c r="G71" s="60"/>
      <c r="H71" s="498"/>
      <c r="I71" s="191"/>
      <c r="J71" s="191"/>
      <c r="K71" s="191"/>
      <c r="L71" s="191"/>
      <c r="M71" s="60"/>
      <c r="N71" s="498"/>
      <c r="O71" s="133"/>
      <c r="P71" s="133"/>
      <c r="Q71" s="133"/>
      <c r="R71" s="133" t="s">
        <v>547</v>
      </c>
      <c r="S71" s="60"/>
      <c r="T71" s="202"/>
      <c r="U71" s="498"/>
      <c r="V71" s="498"/>
      <c r="W71" s="498"/>
      <c r="X71" s="498"/>
      <c r="Y71" s="60"/>
      <c r="Z71" s="498"/>
      <c r="AA71" s="498"/>
      <c r="AB71" s="498"/>
      <c r="AC71" s="498"/>
      <c r="AD71" s="498"/>
      <c r="AE71" s="45"/>
      <c r="AF71" s="498"/>
      <c r="AG71" s="498"/>
      <c r="AH71" s="498"/>
      <c r="AI71" s="498"/>
      <c r="AJ71" s="498"/>
    </row>
    <row r="72" spans="1:36" s="192" customFormat="1">
      <c r="A72" s="60"/>
      <c r="B72" s="498"/>
      <c r="C72" s="46"/>
      <c r="D72" s="46"/>
      <c r="E72" s="46"/>
      <c r="F72" s="46"/>
      <c r="G72" s="60"/>
      <c r="H72" s="498"/>
      <c r="I72" s="191"/>
      <c r="J72" s="191"/>
      <c r="K72" s="191"/>
      <c r="L72" s="191"/>
      <c r="M72" s="60"/>
      <c r="N72" s="498"/>
      <c r="O72" s="133"/>
      <c r="P72" s="133"/>
      <c r="Q72" s="133"/>
      <c r="R72" s="133" t="s">
        <v>547</v>
      </c>
      <c r="S72" s="60"/>
      <c r="T72" s="202"/>
      <c r="U72" s="498"/>
      <c r="V72" s="498"/>
      <c r="W72" s="498"/>
      <c r="X72" s="498"/>
      <c r="Y72" s="60"/>
      <c r="Z72" s="498"/>
      <c r="AA72" s="498"/>
      <c r="AB72" s="498"/>
      <c r="AC72" s="498"/>
      <c r="AD72" s="498"/>
      <c r="AE72" s="45"/>
      <c r="AF72" s="498"/>
      <c r="AG72" s="498"/>
      <c r="AH72" s="498"/>
      <c r="AI72" s="498"/>
      <c r="AJ72" s="498"/>
    </row>
    <row r="73" spans="1:36" s="192" customFormat="1">
      <c r="A73" s="60"/>
      <c r="B73" s="498"/>
      <c r="C73" s="46"/>
      <c r="D73" s="46"/>
      <c r="E73" s="46"/>
      <c r="F73" s="46"/>
      <c r="G73" s="60"/>
      <c r="H73" s="498"/>
      <c r="I73" s="191"/>
      <c r="J73" s="191"/>
      <c r="K73" s="191"/>
      <c r="L73" s="191"/>
      <c r="M73" s="60"/>
      <c r="N73" s="498"/>
      <c r="O73" s="133"/>
      <c r="P73" s="133"/>
      <c r="Q73" s="133"/>
      <c r="R73" s="133" t="s">
        <v>547</v>
      </c>
      <c r="S73" s="60"/>
      <c r="T73" s="202"/>
      <c r="U73" s="498"/>
      <c r="V73" s="498"/>
      <c r="W73" s="498"/>
      <c r="X73" s="498"/>
      <c r="Y73" s="60"/>
      <c r="Z73" s="498"/>
      <c r="AA73" s="498"/>
      <c r="AB73" s="498"/>
      <c r="AC73" s="498"/>
      <c r="AD73" s="498"/>
      <c r="AE73" s="45"/>
      <c r="AF73" s="498"/>
      <c r="AG73" s="498"/>
      <c r="AH73" s="498"/>
      <c r="AI73" s="498"/>
      <c r="AJ73" s="498"/>
    </row>
    <row r="74" spans="1:36" s="192" customFormat="1">
      <c r="A74" s="60"/>
      <c r="B74" s="498"/>
      <c r="C74" s="46"/>
      <c r="D74" s="46"/>
      <c r="E74" s="46"/>
      <c r="F74" s="46"/>
      <c r="G74" s="60"/>
      <c r="H74" s="498"/>
      <c r="I74" s="191"/>
      <c r="J74" s="191"/>
      <c r="K74" s="191"/>
      <c r="L74" s="191"/>
      <c r="M74" s="60"/>
      <c r="N74" s="498"/>
      <c r="O74" s="133"/>
      <c r="P74" s="133"/>
      <c r="Q74" s="133"/>
      <c r="R74" s="133" t="s">
        <v>547</v>
      </c>
      <c r="S74" s="60"/>
      <c r="T74" s="202"/>
      <c r="U74" s="498"/>
      <c r="V74" s="498"/>
      <c r="W74" s="498"/>
      <c r="X74" s="498"/>
      <c r="Y74" s="60"/>
      <c r="Z74" s="498"/>
      <c r="AA74" s="498"/>
      <c r="AB74" s="498"/>
      <c r="AC74" s="498"/>
      <c r="AD74" s="498"/>
      <c r="AE74" s="45"/>
      <c r="AF74" s="498"/>
      <c r="AG74" s="498"/>
      <c r="AH74" s="498"/>
      <c r="AI74" s="498"/>
      <c r="AJ74" s="498"/>
    </row>
    <row r="75" spans="1:36" s="192" customFormat="1">
      <c r="A75" s="60"/>
      <c r="B75" s="498"/>
      <c r="C75" s="46"/>
      <c r="D75" s="46"/>
      <c r="E75" s="46"/>
      <c r="F75" s="46"/>
      <c r="G75" s="60"/>
      <c r="H75" s="498"/>
      <c r="I75" s="191"/>
      <c r="J75" s="191"/>
      <c r="K75" s="191"/>
      <c r="L75" s="46"/>
      <c r="M75" s="60"/>
      <c r="N75" s="498"/>
      <c r="O75" s="190"/>
      <c r="P75" s="190" t="s">
        <v>547</v>
      </c>
      <c r="Q75" s="190" t="s">
        <v>547</v>
      </c>
      <c r="R75" s="190" t="s">
        <v>547</v>
      </c>
      <c r="S75" s="60"/>
      <c r="T75" s="202"/>
      <c r="U75" s="498"/>
      <c r="V75" s="498"/>
      <c r="W75" s="498"/>
      <c r="X75" s="498"/>
      <c r="Y75" s="60"/>
      <c r="Z75" s="498"/>
      <c r="AA75" s="498"/>
      <c r="AB75" s="498"/>
      <c r="AC75" s="498"/>
      <c r="AD75" s="498"/>
      <c r="AE75" s="45"/>
      <c r="AF75" s="498"/>
      <c r="AG75" s="498"/>
      <c r="AH75" s="498"/>
      <c r="AI75" s="498"/>
      <c r="AJ75" s="498"/>
    </row>
    <row r="76" spans="1:36" s="192" customFormat="1">
      <c r="A76" s="60"/>
      <c r="B76" s="498"/>
      <c r="C76" s="46"/>
      <c r="D76" s="46"/>
      <c r="E76" s="46"/>
      <c r="F76" s="46"/>
      <c r="G76" s="60"/>
      <c r="H76" s="498"/>
      <c r="I76" s="46"/>
      <c r="J76" s="46"/>
      <c r="K76" s="46"/>
      <c r="L76" s="46"/>
      <c r="M76" s="60"/>
      <c r="N76" s="498"/>
      <c r="O76" s="133"/>
      <c r="P76" s="133"/>
      <c r="Q76" s="133"/>
      <c r="R76" s="190" t="s">
        <v>547</v>
      </c>
      <c r="S76" s="60"/>
      <c r="T76" s="202"/>
      <c r="U76" s="498"/>
      <c r="V76" s="498"/>
      <c r="W76" s="498"/>
      <c r="X76" s="498"/>
      <c r="Y76" s="60"/>
      <c r="Z76" s="498"/>
      <c r="AA76" s="498"/>
      <c r="AB76" s="498"/>
      <c r="AC76" s="498"/>
      <c r="AD76" s="498"/>
      <c r="AE76" s="45"/>
      <c r="AF76" s="498"/>
      <c r="AG76" s="498"/>
      <c r="AH76" s="498"/>
      <c r="AI76" s="498"/>
      <c r="AJ76" s="498"/>
    </row>
    <row r="77" spans="1:36" s="192" customFormat="1">
      <c r="A77" s="60"/>
      <c r="B77" s="498"/>
      <c r="C77" s="46"/>
      <c r="D77" s="46"/>
      <c r="E77" s="46"/>
      <c r="F77" s="46"/>
      <c r="G77" s="60"/>
      <c r="H77" s="498"/>
      <c r="I77" s="46"/>
      <c r="J77" s="46"/>
      <c r="K77" s="46"/>
      <c r="L77" s="46"/>
      <c r="M77" s="60"/>
      <c r="N77" s="498"/>
      <c r="O77" s="190"/>
      <c r="P77" s="190"/>
      <c r="Q77" s="191"/>
      <c r="R77" s="191"/>
      <c r="S77" s="60"/>
      <c r="T77" s="202"/>
      <c r="U77" s="498"/>
      <c r="V77" s="498"/>
      <c r="W77" s="498"/>
      <c r="X77" s="498"/>
      <c r="Y77" s="60"/>
      <c r="Z77" s="498"/>
      <c r="AA77" s="498"/>
      <c r="AB77" s="498"/>
      <c r="AC77" s="498"/>
      <c r="AD77" s="498"/>
      <c r="AE77" s="45"/>
      <c r="AF77" s="498"/>
      <c r="AG77" s="498"/>
      <c r="AH77" s="498"/>
      <c r="AI77" s="498"/>
      <c r="AJ77" s="498"/>
    </row>
    <row r="78" spans="1:36" s="192" customFormat="1">
      <c r="A78" s="498"/>
      <c r="B78" s="498"/>
      <c r="C78" s="46"/>
      <c r="D78" s="46"/>
      <c r="E78" s="46"/>
      <c r="F78" s="46"/>
      <c r="G78" s="498"/>
      <c r="H78" s="498"/>
      <c r="I78" s="46"/>
      <c r="J78" s="46"/>
      <c r="K78" s="46"/>
      <c r="L78" s="46"/>
      <c r="M78" s="498"/>
      <c r="N78" s="498"/>
      <c r="O78" s="190"/>
      <c r="P78" s="190"/>
      <c r="Q78" s="190"/>
      <c r="R78" s="191"/>
      <c r="S78" s="498"/>
      <c r="T78" s="202"/>
      <c r="U78" s="498"/>
      <c r="V78" s="498"/>
      <c r="W78" s="498"/>
      <c r="X78" s="498"/>
      <c r="Y78" s="498"/>
      <c r="Z78" s="498"/>
      <c r="AA78" s="498"/>
      <c r="AB78" s="498"/>
      <c r="AC78" s="498"/>
      <c r="AD78" s="498"/>
      <c r="AE78" s="60"/>
      <c r="AF78" s="498"/>
      <c r="AG78" s="498"/>
      <c r="AH78" s="498"/>
      <c r="AI78" s="498"/>
      <c r="AJ78" s="498"/>
    </row>
    <row r="79" spans="1:36" s="192" customFormat="1">
      <c r="A79" s="498"/>
      <c r="B79" s="497"/>
      <c r="C79" s="46"/>
      <c r="D79" s="46"/>
      <c r="E79" s="46"/>
      <c r="F79" s="46"/>
      <c r="G79" s="498"/>
      <c r="H79" s="498"/>
      <c r="I79" s="46"/>
      <c r="J79" s="46"/>
      <c r="K79" s="46"/>
      <c r="L79" s="46"/>
      <c r="M79" s="498"/>
      <c r="N79" s="498"/>
      <c r="O79" s="190"/>
      <c r="P79" s="191"/>
      <c r="Q79" s="191"/>
      <c r="R79" s="191"/>
      <c r="S79" s="498"/>
      <c r="T79" s="202"/>
      <c r="U79" s="498"/>
      <c r="V79" s="498"/>
      <c r="W79" s="498"/>
      <c r="X79" s="498"/>
      <c r="Y79" s="498"/>
      <c r="Z79" s="498"/>
      <c r="AA79" s="498"/>
      <c r="AB79" s="498"/>
      <c r="AC79" s="498"/>
      <c r="AD79" s="498"/>
      <c r="AE79" s="60"/>
      <c r="AF79" s="498"/>
      <c r="AG79" s="498"/>
      <c r="AH79" s="498"/>
      <c r="AI79" s="498"/>
      <c r="AJ79" s="498"/>
    </row>
    <row r="80" spans="1:36" s="192" customFormat="1">
      <c r="A80" s="498"/>
      <c r="B80" s="498"/>
      <c r="C80" s="46"/>
      <c r="D80" s="46"/>
      <c r="E80" s="497"/>
      <c r="F80" s="497"/>
      <c r="G80" s="498"/>
      <c r="H80" s="498"/>
      <c r="I80" s="46"/>
      <c r="J80" s="46"/>
      <c r="K80" s="46"/>
      <c r="L80" s="46"/>
      <c r="M80" s="498"/>
      <c r="N80" s="498"/>
      <c r="O80" s="191"/>
      <c r="P80" s="191"/>
      <c r="Q80" s="191"/>
      <c r="R80" s="191"/>
      <c r="S80" s="498"/>
      <c r="T80" s="202"/>
      <c r="U80" s="498"/>
      <c r="V80" s="498"/>
      <c r="W80" s="498"/>
      <c r="X80" s="498"/>
      <c r="Y80" s="498"/>
      <c r="Z80" s="498"/>
      <c r="AA80" s="498"/>
      <c r="AB80" s="498"/>
      <c r="AC80" s="498"/>
      <c r="AD80" s="498"/>
      <c r="AE80" s="60"/>
      <c r="AF80" s="498"/>
      <c r="AG80" s="498"/>
      <c r="AH80" s="498"/>
      <c r="AI80" s="498"/>
      <c r="AJ80" s="498"/>
    </row>
    <row r="81" spans="1:36" s="192" customFormat="1">
      <c r="A81" s="498"/>
      <c r="B81" s="498"/>
      <c r="C81" s="497"/>
      <c r="D81" s="497"/>
      <c r="E81" s="498"/>
      <c r="F81" s="498"/>
      <c r="G81" s="498"/>
      <c r="H81" s="498"/>
      <c r="I81" s="46"/>
      <c r="J81" s="46"/>
      <c r="K81" s="46"/>
      <c r="L81" s="46"/>
      <c r="M81" s="498"/>
      <c r="N81" s="498"/>
      <c r="O81" s="191"/>
      <c r="P81" s="191"/>
      <c r="Q81" s="191"/>
      <c r="R81" s="191"/>
      <c r="S81" s="498"/>
      <c r="T81" s="202"/>
      <c r="U81" s="498"/>
      <c r="V81" s="498"/>
      <c r="W81" s="498"/>
      <c r="X81" s="498"/>
      <c r="Y81" s="498"/>
      <c r="Z81" s="498"/>
      <c r="AA81" s="498"/>
      <c r="AB81" s="498"/>
      <c r="AC81" s="498"/>
      <c r="AD81" s="498"/>
      <c r="AE81" s="60"/>
      <c r="AF81" s="498"/>
      <c r="AG81" s="498"/>
      <c r="AH81" s="498"/>
      <c r="AI81" s="498"/>
      <c r="AJ81" s="498"/>
    </row>
    <row r="82" spans="1:36" s="192" customFormat="1">
      <c r="A82" s="498"/>
      <c r="B82" s="498"/>
      <c r="C82" s="498"/>
      <c r="D82" s="498"/>
      <c r="E82" s="498"/>
      <c r="F82" s="498"/>
      <c r="G82" s="498"/>
      <c r="H82" s="498"/>
      <c r="I82" s="46"/>
      <c r="J82" s="46"/>
      <c r="K82" s="46"/>
      <c r="L82" s="46"/>
      <c r="M82" s="498"/>
      <c r="N82" s="498"/>
      <c r="O82" s="191"/>
      <c r="P82" s="191"/>
      <c r="Q82" s="191"/>
      <c r="R82" s="191"/>
      <c r="S82" s="498"/>
      <c r="T82" s="202"/>
      <c r="U82" s="498"/>
      <c r="V82" s="498"/>
      <c r="W82" s="498"/>
      <c r="X82" s="498"/>
      <c r="Y82" s="498"/>
      <c r="Z82" s="498"/>
      <c r="AA82" s="498"/>
      <c r="AB82" s="498"/>
      <c r="AC82" s="498"/>
      <c r="AD82" s="498"/>
      <c r="AE82" s="60"/>
      <c r="AF82" s="498"/>
      <c r="AG82" s="498"/>
      <c r="AH82" s="498"/>
      <c r="AI82" s="498"/>
      <c r="AJ82" s="498"/>
    </row>
    <row r="83" spans="1:36" s="192" customFormat="1">
      <c r="A83" s="498"/>
      <c r="B83" s="498"/>
      <c r="C83" s="498"/>
      <c r="D83" s="498"/>
      <c r="E83" s="498"/>
      <c r="F83" s="498"/>
      <c r="G83" s="498"/>
      <c r="H83" s="498"/>
      <c r="I83" s="46"/>
      <c r="J83" s="46"/>
      <c r="K83" s="46"/>
      <c r="L83" s="46"/>
      <c r="M83" s="498"/>
      <c r="N83" s="498"/>
      <c r="O83" s="191"/>
      <c r="P83" s="191"/>
      <c r="Q83" s="191"/>
      <c r="R83" s="191"/>
      <c r="S83" s="498"/>
      <c r="T83" s="202"/>
      <c r="U83" s="498"/>
      <c r="V83" s="498"/>
      <c r="W83" s="498"/>
      <c r="X83" s="498"/>
      <c r="Y83" s="498"/>
      <c r="Z83" s="498"/>
      <c r="AA83" s="498"/>
      <c r="AB83" s="498"/>
      <c r="AC83" s="498"/>
      <c r="AD83" s="498"/>
      <c r="AE83" s="60"/>
      <c r="AF83" s="498"/>
      <c r="AG83" s="498"/>
      <c r="AH83" s="498"/>
      <c r="AI83" s="498"/>
      <c r="AJ83" s="498"/>
    </row>
    <row r="84" spans="1:36" s="192" customFormat="1">
      <c r="A84" s="498"/>
      <c r="B84" s="498"/>
      <c r="C84" s="498"/>
      <c r="D84" s="498"/>
      <c r="E84" s="498"/>
      <c r="F84" s="498"/>
      <c r="G84" s="498"/>
      <c r="H84" s="497"/>
      <c r="I84" s="46"/>
      <c r="J84" s="46"/>
      <c r="K84" s="46"/>
      <c r="L84" s="46"/>
      <c r="M84" s="498"/>
      <c r="N84" s="498"/>
      <c r="O84" s="191"/>
      <c r="P84" s="191"/>
      <c r="Q84" s="191"/>
      <c r="R84" s="191"/>
      <c r="S84" s="498"/>
      <c r="T84" s="202"/>
      <c r="U84" s="498"/>
      <c r="V84" s="498"/>
      <c r="W84" s="498"/>
      <c r="X84" s="498"/>
      <c r="Y84" s="498"/>
      <c r="Z84" s="498"/>
      <c r="AA84" s="498"/>
      <c r="AB84" s="498"/>
      <c r="AC84" s="498"/>
      <c r="AD84" s="498"/>
      <c r="AE84" s="60"/>
      <c r="AF84" s="498"/>
      <c r="AG84" s="498"/>
      <c r="AH84" s="498"/>
      <c r="AI84" s="498"/>
      <c r="AJ84" s="498"/>
    </row>
    <row r="85" spans="1:36">
      <c r="A85" s="498"/>
      <c r="B85" s="498"/>
      <c r="C85" s="498"/>
      <c r="D85" s="498"/>
      <c r="E85" s="498"/>
      <c r="F85" s="498"/>
      <c r="G85" s="498"/>
      <c r="H85" s="498"/>
      <c r="I85" s="46"/>
      <c r="J85" s="46"/>
      <c r="K85" s="46"/>
      <c r="L85" s="46"/>
      <c r="M85" s="498"/>
      <c r="N85" s="498"/>
      <c r="O85" s="191"/>
      <c r="P85" s="191"/>
      <c r="Q85" s="191"/>
      <c r="R85" s="191"/>
      <c r="S85" s="498"/>
      <c r="T85" s="202"/>
      <c r="U85" s="498"/>
      <c r="V85" s="498"/>
      <c r="W85" s="498"/>
      <c r="X85" s="498"/>
      <c r="Y85" s="498"/>
      <c r="Z85" s="498"/>
      <c r="AA85" s="498"/>
      <c r="AB85" s="498"/>
      <c r="AC85" s="498"/>
      <c r="AD85" s="498"/>
      <c r="AE85" s="60"/>
      <c r="AF85" s="498"/>
      <c r="AG85" s="498"/>
      <c r="AH85" s="498"/>
      <c r="AI85" s="498"/>
      <c r="AJ85" s="498"/>
    </row>
    <row r="86" spans="1:36">
      <c r="A86" s="497" t="e">
        <f>General!#REF!</f>
        <v>#REF!</v>
      </c>
      <c r="B86" s="498"/>
      <c r="C86" s="498"/>
      <c r="D86" s="498"/>
      <c r="E86" s="498"/>
      <c r="F86" s="498"/>
      <c r="G86" s="497"/>
      <c r="H86" s="498"/>
      <c r="I86" s="46"/>
      <c r="J86" s="46"/>
      <c r="K86" s="46"/>
      <c r="L86" s="497"/>
      <c r="M86" s="497"/>
      <c r="N86" s="498"/>
      <c r="O86" s="191"/>
      <c r="P86" s="191"/>
      <c r="Q86" s="191"/>
      <c r="R86" s="191"/>
      <c r="S86" s="497" t="e">
        <f>General!#REF!</f>
        <v>#REF!</v>
      </c>
      <c r="T86" s="202"/>
      <c r="U86" s="498"/>
      <c r="V86" s="498"/>
      <c r="W86" s="498"/>
      <c r="X86" s="498"/>
      <c r="Y86" s="497"/>
      <c r="Z86" s="498"/>
      <c r="AA86" s="498"/>
      <c r="AB86" s="498"/>
      <c r="AC86" s="498"/>
      <c r="AD86" s="498"/>
      <c r="AE86" s="498"/>
      <c r="AF86" s="498"/>
      <c r="AG86" s="498"/>
      <c r="AH86" s="498"/>
      <c r="AI86" s="498"/>
      <c r="AJ86" s="498"/>
    </row>
    <row r="87" spans="1:36">
      <c r="A87" s="498"/>
      <c r="B87" s="498"/>
      <c r="C87" s="498"/>
      <c r="D87" s="498"/>
      <c r="E87" s="498"/>
      <c r="F87" s="498"/>
      <c r="G87" s="498"/>
      <c r="H87" s="498"/>
      <c r="I87" s="497"/>
      <c r="J87" s="497"/>
      <c r="K87" s="497"/>
      <c r="L87" s="498"/>
      <c r="M87" s="498"/>
      <c r="N87" s="498"/>
      <c r="O87" s="191"/>
      <c r="P87" s="191"/>
      <c r="Q87" s="191"/>
      <c r="R87" s="191"/>
      <c r="S87" s="498"/>
      <c r="T87" s="202"/>
      <c r="U87" s="498"/>
      <c r="V87" s="498"/>
      <c r="W87" s="498"/>
      <c r="X87" s="498"/>
      <c r="Y87" s="498"/>
      <c r="Z87" s="498"/>
      <c r="AA87" s="498"/>
      <c r="AB87" s="498"/>
      <c r="AC87" s="498"/>
      <c r="AD87" s="498"/>
      <c r="AE87" s="498"/>
      <c r="AF87" s="498"/>
      <c r="AG87" s="498"/>
      <c r="AH87" s="498"/>
      <c r="AI87" s="498"/>
      <c r="AJ87" s="498"/>
    </row>
    <row r="88" spans="1:36">
      <c r="A88" s="498"/>
      <c r="B88" s="498"/>
      <c r="C88" s="498"/>
      <c r="D88" s="498"/>
      <c r="E88" s="498"/>
      <c r="F88" s="498"/>
      <c r="G88" s="498"/>
      <c r="H88" s="498"/>
      <c r="I88" s="498"/>
      <c r="J88" s="498"/>
      <c r="K88" s="498"/>
      <c r="L88" s="498"/>
      <c r="M88" s="498"/>
      <c r="N88" s="498"/>
      <c r="O88" s="191"/>
      <c r="P88" s="191"/>
      <c r="Q88" s="191"/>
      <c r="R88" s="191"/>
      <c r="S88" s="498"/>
      <c r="T88" s="202"/>
      <c r="U88" s="498"/>
      <c r="V88" s="498"/>
      <c r="W88" s="498"/>
      <c r="X88" s="498"/>
      <c r="Y88" s="498"/>
      <c r="Z88" s="498"/>
      <c r="AA88" s="498"/>
      <c r="AB88" s="498"/>
      <c r="AC88" s="498"/>
      <c r="AD88" s="498"/>
      <c r="AE88" s="498"/>
      <c r="AF88" s="498"/>
      <c r="AG88" s="498"/>
      <c r="AH88" s="498"/>
      <c r="AI88" s="498"/>
      <c r="AJ88" s="498"/>
    </row>
    <row r="89" spans="1:36">
      <c r="A89" s="498"/>
      <c r="B89" s="498"/>
      <c r="C89" s="498"/>
      <c r="D89" s="498"/>
      <c r="E89" s="498"/>
      <c r="F89" s="498"/>
      <c r="G89" s="498"/>
      <c r="H89" s="498"/>
      <c r="I89" s="498"/>
      <c r="J89" s="498"/>
      <c r="K89" s="498"/>
      <c r="L89" s="498"/>
      <c r="M89" s="498"/>
      <c r="N89" s="498"/>
      <c r="O89" s="191"/>
      <c r="P89" s="191"/>
      <c r="Q89" s="191"/>
      <c r="R89" s="191"/>
      <c r="S89" s="498"/>
      <c r="T89" s="202"/>
      <c r="U89" s="498"/>
      <c r="V89" s="498"/>
      <c r="W89" s="498"/>
      <c r="X89" s="498"/>
      <c r="Y89" s="498"/>
      <c r="Z89" s="498"/>
      <c r="AA89" s="498"/>
      <c r="AB89" s="498"/>
      <c r="AC89" s="498"/>
      <c r="AD89" s="498"/>
      <c r="AE89" s="498"/>
      <c r="AF89" s="498"/>
      <c r="AG89" s="498"/>
      <c r="AH89" s="498"/>
      <c r="AI89" s="498"/>
      <c r="AJ89" s="498"/>
    </row>
    <row r="90" spans="1:36">
      <c r="A90" s="498"/>
      <c r="B90" s="498"/>
      <c r="C90" s="498"/>
      <c r="D90" s="498"/>
      <c r="E90" s="498"/>
      <c r="F90" s="498"/>
      <c r="G90" s="498"/>
      <c r="H90" s="498"/>
      <c r="I90" s="498"/>
      <c r="J90" s="498"/>
      <c r="K90" s="498"/>
      <c r="L90" s="498"/>
      <c r="M90" s="498"/>
      <c r="N90" s="498"/>
      <c r="O90" s="191"/>
      <c r="P90" s="191"/>
      <c r="Q90" s="191"/>
      <c r="R90" s="191"/>
      <c r="S90" s="498"/>
      <c r="T90" s="202"/>
      <c r="U90" s="498"/>
      <c r="V90" s="498"/>
      <c r="W90" s="498"/>
      <c r="X90" s="498"/>
      <c r="Y90" s="498"/>
      <c r="Z90" s="498"/>
      <c r="AA90" s="498"/>
      <c r="AB90" s="498"/>
      <c r="AC90" s="498"/>
      <c r="AD90" s="498"/>
      <c r="AE90" s="498"/>
      <c r="AF90" s="498"/>
      <c r="AG90" s="498"/>
      <c r="AH90" s="498"/>
      <c r="AI90" s="498"/>
      <c r="AJ90" s="498"/>
    </row>
    <row r="91" spans="1:36">
      <c r="A91" s="498"/>
      <c r="B91" s="498"/>
      <c r="C91" s="498"/>
      <c r="D91" s="498"/>
      <c r="E91" s="498"/>
      <c r="F91" s="498"/>
      <c r="G91" s="498"/>
      <c r="H91" s="498"/>
      <c r="I91" s="498"/>
      <c r="J91" s="498"/>
      <c r="K91" s="498"/>
      <c r="L91" s="498"/>
      <c r="M91" s="498"/>
      <c r="N91" s="498"/>
      <c r="O91" s="46"/>
      <c r="P91" s="46"/>
      <c r="Q91" s="46"/>
      <c r="R91" s="46"/>
      <c r="S91" s="498"/>
      <c r="T91" s="202"/>
      <c r="U91" s="498"/>
      <c r="V91" s="498"/>
      <c r="W91" s="498"/>
      <c r="X91" s="498"/>
      <c r="Y91" s="498"/>
      <c r="Z91" s="498"/>
      <c r="AA91" s="498"/>
      <c r="AB91" s="498"/>
      <c r="AC91" s="498"/>
      <c r="AD91" s="498"/>
      <c r="AE91" s="498"/>
      <c r="AF91" s="498"/>
      <c r="AG91" s="498"/>
      <c r="AH91" s="498"/>
      <c r="AI91" s="498"/>
      <c r="AJ91" s="498"/>
    </row>
    <row r="92" spans="1:36">
      <c r="A92" s="498"/>
      <c r="B92" s="498"/>
      <c r="C92" s="498"/>
      <c r="D92" s="498"/>
      <c r="E92" s="498"/>
      <c r="F92" s="498"/>
      <c r="G92" s="498"/>
      <c r="H92" s="498"/>
      <c r="I92" s="498"/>
      <c r="J92" s="498"/>
      <c r="K92" s="498"/>
      <c r="L92" s="498"/>
      <c r="M92" s="498"/>
      <c r="N92" s="498"/>
      <c r="O92" s="46"/>
      <c r="P92" s="46"/>
      <c r="Q92" s="46"/>
      <c r="R92" s="46"/>
      <c r="S92" s="498"/>
      <c r="T92" s="202"/>
      <c r="U92" s="498"/>
      <c r="V92" s="498"/>
      <c r="W92" s="498"/>
      <c r="X92" s="498"/>
      <c r="Y92" s="498"/>
      <c r="Z92" s="498"/>
      <c r="AA92" s="498"/>
      <c r="AB92" s="498"/>
      <c r="AC92" s="498"/>
      <c r="AD92" s="498"/>
      <c r="AE92" s="498"/>
      <c r="AF92" s="498"/>
      <c r="AG92" s="498"/>
      <c r="AH92" s="498"/>
      <c r="AI92" s="498"/>
      <c r="AJ92" s="498"/>
    </row>
    <row r="93" spans="1:36">
      <c r="A93" s="498"/>
      <c r="B93" s="498"/>
      <c r="C93" s="498"/>
      <c r="D93" s="498"/>
      <c r="E93" s="498"/>
      <c r="F93" s="498"/>
      <c r="G93" s="498"/>
      <c r="H93" s="498"/>
      <c r="I93" s="498"/>
      <c r="J93" s="498"/>
      <c r="K93" s="498"/>
      <c r="L93" s="498"/>
      <c r="M93" s="498"/>
      <c r="N93" s="497"/>
      <c r="O93" s="46"/>
      <c r="P93" s="46"/>
      <c r="Q93" s="46"/>
      <c r="R93" s="46"/>
      <c r="S93" s="498"/>
      <c r="T93" s="202"/>
      <c r="U93" s="498"/>
      <c r="V93" s="498"/>
      <c r="W93" s="498"/>
      <c r="X93" s="498"/>
      <c r="Y93" s="498"/>
      <c r="Z93" s="498"/>
      <c r="AA93" s="498"/>
      <c r="AB93" s="498"/>
      <c r="AC93" s="498"/>
      <c r="AD93" s="498"/>
      <c r="AE93" s="498"/>
      <c r="AF93" s="498"/>
      <c r="AG93" s="498"/>
      <c r="AH93" s="498"/>
      <c r="AI93" s="498"/>
      <c r="AJ93" s="498"/>
    </row>
    <row r="94" spans="1:36">
      <c r="A94" s="498"/>
      <c r="B94" s="498"/>
      <c r="C94" s="498"/>
      <c r="D94" s="498"/>
      <c r="E94" s="498"/>
      <c r="F94" s="498"/>
      <c r="G94" s="498"/>
      <c r="H94" s="498"/>
      <c r="I94" s="498"/>
      <c r="J94" s="498"/>
      <c r="K94" s="498"/>
      <c r="L94" s="498"/>
      <c r="M94" s="498"/>
      <c r="N94" s="498"/>
      <c r="O94" s="46"/>
      <c r="P94" s="46"/>
      <c r="Q94" s="46"/>
      <c r="R94" s="46"/>
      <c r="S94" s="498"/>
      <c r="T94" s="202"/>
      <c r="U94" s="498"/>
      <c r="V94" s="498"/>
      <c r="W94" s="498"/>
      <c r="X94" s="498"/>
      <c r="Y94" s="498"/>
      <c r="Z94" s="498"/>
      <c r="AA94" s="498"/>
      <c r="AB94" s="498"/>
      <c r="AC94" s="498"/>
      <c r="AD94" s="498"/>
      <c r="AE94" s="498"/>
      <c r="AF94" s="498"/>
      <c r="AG94" s="498"/>
      <c r="AH94" s="498"/>
      <c r="AI94" s="498"/>
      <c r="AJ94" s="498"/>
    </row>
    <row r="95" spans="1:36">
      <c r="A95" s="498"/>
      <c r="B95" s="498"/>
      <c r="C95" s="498"/>
      <c r="D95" s="498"/>
      <c r="E95" s="498"/>
      <c r="F95" s="498"/>
      <c r="G95" s="498"/>
      <c r="H95" s="498"/>
      <c r="I95" s="498"/>
      <c r="J95" s="498"/>
      <c r="K95" s="498"/>
      <c r="L95" s="498"/>
      <c r="M95" s="498"/>
      <c r="N95" s="498"/>
      <c r="O95" s="46"/>
      <c r="P95" s="46"/>
      <c r="Q95" s="46"/>
      <c r="R95" s="46"/>
      <c r="S95" s="498"/>
      <c r="T95" s="202"/>
      <c r="U95" s="498"/>
      <c r="V95" s="498"/>
      <c r="W95" s="498"/>
      <c r="X95" s="498"/>
      <c r="Y95" s="498"/>
      <c r="Z95" s="498"/>
      <c r="AA95" s="498"/>
      <c r="AB95" s="498"/>
      <c r="AC95" s="498"/>
      <c r="AD95" s="498"/>
      <c r="AE95" s="498"/>
      <c r="AF95" s="498"/>
      <c r="AG95" s="498"/>
      <c r="AH95" s="498"/>
      <c r="AI95" s="498"/>
      <c r="AJ95" s="498"/>
    </row>
    <row r="96" spans="1:36">
      <c r="A96" s="498"/>
      <c r="B96" s="498"/>
      <c r="C96" s="498"/>
      <c r="D96" s="498"/>
      <c r="E96" s="498"/>
      <c r="F96" s="498"/>
      <c r="G96" s="498"/>
      <c r="H96" s="498"/>
      <c r="I96" s="498"/>
      <c r="J96" s="498"/>
      <c r="K96" s="498"/>
      <c r="L96" s="498"/>
      <c r="M96" s="498"/>
      <c r="N96" s="498"/>
      <c r="O96" s="46"/>
      <c r="P96" s="46"/>
      <c r="Q96" s="46"/>
      <c r="R96" s="46"/>
      <c r="S96" s="498"/>
      <c r="T96" s="202"/>
      <c r="U96" s="498"/>
      <c r="V96" s="498"/>
      <c r="W96" s="498"/>
      <c r="X96" s="498"/>
      <c r="Y96" s="498"/>
      <c r="Z96" s="498"/>
      <c r="AA96" s="498"/>
      <c r="AB96" s="498"/>
      <c r="AC96" s="498"/>
      <c r="AD96" s="498"/>
      <c r="AE96" s="498"/>
      <c r="AF96" s="498"/>
      <c r="AG96" s="498"/>
      <c r="AH96" s="498"/>
      <c r="AI96" s="498"/>
      <c r="AJ96" s="498"/>
    </row>
    <row r="97" spans="1:36">
      <c r="A97" s="498"/>
      <c r="B97" s="498"/>
      <c r="C97" s="498"/>
      <c r="D97" s="498"/>
      <c r="E97" s="498"/>
      <c r="F97" s="498"/>
      <c r="G97" s="498"/>
      <c r="H97" s="498"/>
      <c r="I97" s="498"/>
      <c r="J97" s="498"/>
      <c r="K97" s="498"/>
      <c r="L97" s="498"/>
      <c r="M97" s="498"/>
      <c r="N97" s="498"/>
      <c r="O97" s="46"/>
      <c r="P97" s="46"/>
      <c r="Q97" s="46"/>
      <c r="R97" s="46"/>
      <c r="S97" s="498"/>
      <c r="T97" s="202"/>
      <c r="U97" s="498"/>
      <c r="V97" s="498"/>
      <c r="W97" s="498"/>
      <c r="X97" s="498"/>
      <c r="Y97" s="498"/>
      <c r="Z97" s="498"/>
      <c r="AA97" s="498"/>
      <c r="AB97" s="498"/>
      <c r="AC97" s="498"/>
      <c r="AD97" s="498"/>
      <c r="AE97" s="498"/>
      <c r="AF97" s="498"/>
      <c r="AG97" s="498"/>
      <c r="AH97" s="498"/>
      <c r="AI97" s="498"/>
      <c r="AJ97" s="498"/>
    </row>
    <row r="98" spans="1:36">
      <c r="A98" s="498"/>
      <c r="B98" s="498"/>
      <c r="C98" s="498"/>
      <c r="D98" s="498"/>
      <c r="E98" s="498"/>
      <c r="F98" s="498"/>
      <c r="G98" s="498"/>
      <c r="H98" s="498"/>
      <c r="I98" s="498"/>
      <c r="J98" s="498"/>
      <c r="K98" s="498"/>
      <c r="L98" s="498"/>
      <c r="M98" s="498"/>
      <c r="N98" s="498"/>
      <c r="O98" s="46"/>
      <c r="P98" s="46"/>
      <c r="Q98" s="46"/>
      <c r="R98" s="46"/>
      <c r="S98" s="498"/>
      <c r="T98" s="202"/>
      <c r="U98" s="498"/>
      <c r="V98" s="498"/>
      <c r="W98" s="498"/>
      <c r="X98" s="498"/>
      <c r="Y98" s="498"/>
      <c r="Z98" s="498"/>
      <c r="AA98" s="498"/>
      <c r="AB98" s="498"/>
      <c r="AC98" s="498"/>
      <c r="AD98" s="498"/>
      <c r="AE98" s="498"/>
      <c r="AF98" s="498"/>
      <c r="AG98" s="498"/>
      <c r="AH98" s="498"/>
      <c r="AI98" s="498"/>
      <c r="AJ98" s="498"/>
    </row>
    <row r="99" spans="1:36">
      <c r="A99" s="498"/>
      <c r="B99" s="498"/>
      <c r="C99" s="498"/>
      <c r="D99" s="498"/>
      <c r="E99" s="498"/>
      <c r="F99" s="498"/>
      <c r="G99" s="498"/>
      <c r="H99" s="498"/>
      <c r="I99" s="498"/>
      <c r="J99" s="498"/>
      <c r="K99" s="498"/>
      <c r="L99" s="498"/>
      <c r="M99" s="498"/>
      <c r="N99" s="498"/>
      <c r="O99" s="46"/>
      <c r="P99" s="46"/>
      <c r="Q99" s="46"/>
      <c r="R99" s="46"/>
      <c r="S99" s="498"/>
      <c r="T99" s="202"/>
      <c r="U99" s="498"/>
      <c r="V99" s="498"/>
      <c r="W99" s="498"/>
      <c r="X99" s="498"/>
      <c r="Y99" s="498"/>
      <c r="Z99" s="498"/>
      <c r="AA99" s="498"/>
      <c r="AB99" s="498"/>
      <c r="AC99" s="498"/>
      <c r="AD99" s="498"/>
      <c r="AE99" s="498"/>
      <c r="AF99" s="498"/>
      <c r="AG99" s="498"/>
      <c r="AH99" s="498"/>
      <c r="AI99" s="498"/>
      <c r="AJ99" s="498"/>
    </row>
    <row r="100" spans="1:36">
      <c r="A100" s="498"/>
      <c r="B100" s="498"/>
      <c r="C100" s="498"/>
      <c r="D100" s="498"/>
      <c r="E100" s="498"/>
      <c r="F100" s="498"/>
      <c r="G100" s="498"/>
      <c r="H100" s="498"/>
      <c r="I100" s="498"/>
      <c r="J100" s="498"/>
      <c r="K100" s="498"/>
      <c r="L100" s="498"/>
      <c r="M100" s="498"/>
      <c r="N100" s="498"/>
      <c r="O100" s="46"/>
      <c r="P100" s="46"/>
      <c r="Q100" s="46"/>
      <c r="R100" s="46"/>
      <c r="S100" s="498"/>
      <c r="T100" s="202"/>
      <c r="U100" s="498"/>
      <c r="V100" s="498"/>
      <c r="W100" s="498"/>
      <c r="X100" s="498"/>
      <c r="Y100" s="498"/>
      <c r="Z100" s="498"/>
      <c r="AA100" s="498"/>
      <c r="AB100" s="498"/>
      <c r="AC100" s="498"/>
      <c r="AD100" s="498"/>
      <c r="AE100" s="498"/>
      <c r="AF100" s="498"/>
      <c r="AG100" s="498"/>
      <c r="AH100" s="498"/>
      <c r="AI100" s="498"/>
      <c r="AJ100" s="498"/>
    </row>
    <row r="101" spans="1:36">
      <c r="A101" s="498"/>
      <c r="B101" s="498"/>
      <c r="C101" s="498"/>
      <c r="D101" s="498"/>
      <c r="E101" s="498"/>
      <c r="F101" s="498"/>
      <c r="G101" s="498"/>
      <c r="H101" s="498"/>
      <c r="I101" s="498"/>
      <c r="J101" s="498"/>
      <c r="K101" s="498"/>
      <c r="L101" s="498"/>
      <c r="M101" s="498"/>
      <c r="N101" s="498"/>
      <c r="O101" s="46"/>
      <c r="P101" s="46"/>
      <c r="Q101" s="46"/>
      <c r="R101" s="46"/>
      <c r="S101" s="498"/>
      <c r="T101" s="202"/>
      <c r="U101" s="498"/>
      <c r="V101" s="498"/>
      <c r="W101" s="498"/>
      <c r="X101" s="498"/>
      <c r="Y101" s="498"/>
      <c r="Z101" s="498"/>
      <c r="AA101" s="498"/>
      <c r="AB101" s="498"/>
      <c r="AC101" s="498"/>
      <c r="AD101" s="498"/>
      <c r="AE101" s="498"/>
      <c r="AF101" s="498"/>
      <c r="AG101" s="498"/>
      <c r="AH101" s="498"/>
      <c r="AI101" s="498"/>
      <c r="AJ101" s="498"/>
    </row>
    <row r="102" spans="1:36">
      <c r="A102" s="498"/>
      <c r="B102" s="498"/>
      <c r="C102" s="498"/>
      <c r="D102" s="498"/>
      <c r="E102" s="498"/>
      <c r="F102" s="498"/>
      <c r="G102" s="498"/>
      <c r="H102" s="498"/>
      <c r="I102" s="498"/>
      <c r="J102" s="498"/>
      <c r="K102" s="498"/>
      <c r="L102" s="498"/>
      <c r="M102" s="498"/>
      <c r="N102" s="498"/>
      <c r="O102" s="497"/>
      <c r="P102" s="497"/>
      <c r="Q102" s="497"/>
      <c r="R102" s="497"/>
      <c r="S102" s="498"/>
      <c r="T102" s="202"/>
      <c r="U102" s="498"/>
      <c r="V102" s="498"/>
      <c r="W102" s="498"/>
      <c r="X102" s="498"/>
      <c r="Y102" s="498"/>
      <c r="Z102" s="498"/>
      <c r="AA102" s="498"/>
      <c r="AB102" s="498"/>
      <c r="AC102" s="498"/>
      <c r="AD102" s="498"/>
      <c r="AE102" s="498"/>
      <c r="AF102" s="498"/>
      <c r="AG102" s="498"/>
      <c r="AH102" s="498"/>
      <c r="AI102" s="498"/>
      <c r="AJ102" s="498"/>
    </row>
    <row r="103" spans="1:36">
      <c r="A103" s="498"/>
      <c r="B103" s="498"/>
      <c r="C103" s="498"/>
      <c r="D103" s="498"/>
      <c r="E103" s="498"/>
      <c r="F103" s="498"/>
      <c r="G103" s="498"/>
      <c r="H103" s="498"/>
      <c r="I103" s="498"/>
      <c r="J103" s="498"/>
      <c r="K103" s="498"/>
      <c r="L103" s="498"/>
      <c r="M103" s="498"/>
      <c r="N103" s="498"/>
      <c r="O103" s="498"/>
      <c r="P103" s="498"/>
      <c r="Q103" s="498"/>
      <c r="R103" s="498"/>
      <c r="S103" s="498"/>
      <c r="T103" s="202"/>
      <c r="U103" s="498"/>
      <c r="V103" s="498"/>
      <c r="W103" s="498"/>
      <c r="X103" s="498"/>
      <c r="Y103" s="498"/>
      <c r="Z103" s="498"/>
      <c r="AA103" s="498"/>
      <c r="AB103" s="498"/>
      <c r="AC103" s="498"/>
      <c r="AD103" s="498"/>
      <c r="AE103" s="498"/>
      <c r="AF103" s="498"/>
      <c r="AG103" s="498"/>
      <c r="AH103" s="498"/>
      <c r="AI103" s="498"/>
      <c r="AJ103" s="498"/>
    </row>
  </sheetData>
  <sortState ref="Z27:AD43">
    <sortCondition ref="Z27"/>
  </sortState>
  <mergeCells count="81">
    <mergeCell ref="A11:B11"/>
    <mergeCell ref="G11:H11"/>
    <mergeCell ref="S11:T11"/>
    <mergeCell ref="M11:N11"/>
    <mergeCell ref="M8:N8"/>
    <mergeCell ref="S8:T8"/>
    <mergeCell ref="A8:B8"/>
    <mergeCell ref="G8:H8"/>
    <mergeCell ref="A10:B10"/>
    <mergeCell ref="A9:B9"/>
    <mergeCell ref="Y9:Z9"/>
    <mergeCell ref="Y10:Z10"/>
    <mergeCell ref="S10:T10"/>
    <mergeCell ref="S9:T9"/>
    <mergeCell ref="G9:H9"/>
    <mergeCell ref="M9:N9"/>
    <mergeCell ref="M10:N10"/>
    <mergeCell ref="G10:H10"/>
    <mergeCell ref="A2:F2"/>
    <mergeCell ref="A3:F3"/>
    <mergeCell ref="G2:L2"/>
    <mergeCell ref="G3:L3"/>
    <mergeCell ref="G4:L4"/>
    <mergeCell ref="A1:L1"/>
    <mergeCell ref="A6:F6"/>
    <mergeCell ref="G6:L6"/>
    <mergeCell ref="U5:X5"/>
    <mergeCell ref="S5:T5"/>
    <mergeCell ref="O5:R5"/>
    <mergeCell ref="S6:X6"/>
    <mergeCell ref="M6:R6"/>
    <mergeCell ref="S4:X4"/>
    <mergeCell ref="M4:R4"/>
    <mergeCell ref="A5:B5"/>
    <mergeCell ref="C5:F5"/>
    <mergeCell ref="G5:H5"/>
    <mergeCell ref="I5:L5"/>
    <mergeCell ref="M5:N5"/>
    <mergeCell ref="A4:F4"/>
    <mergeCell ref="M1:R1"/>
    <mergeCell ref="M2:R2"/>
    <mergeCell ref="M3:R3"/>
    <mergeCell ref="S1:AD1"/>
    <mergeCell ref="S2:X2"/>
    <mergeCell ref="S3:X3"/>
    <mergeCell ref="Y2:AD2"/>
    <mergeCell ref="Y3:AD3"/>
    <mergeCell ref="Y11:Z11"/>
    <mergeCell ref="AE2:AJ2"/>
    <mergeCell ref="AE5:AF5"/>
    <mergeCell ref="AE4:AJ4"/>
    <mergeCell ref="AE3:AJ3"/>
    <mergeCell ref="AG5:AJ5"/>
    <mergeCell ref="AE9:AF9"/>
    <mergeCell ref="AE8:AF8"/>
    <mergeCell ref="AE6:AJ6"/>
    <mergeCell ref="AE10:AF10"/>
    <mergeCell ref="AE11:AF11"/>
    <mergeCell ref="AA5:AD5"/>
    <mergeCell ref="Y5:Z5"/>
    <mergeCell ref="Y6:AD6"/>
    <mergeCell ref="Y4:AD4"/>
    <mergeCell ref="Y8:Z8"/>
    <mergeCell ref="Y51:Y60"/>
    <mergeCell ref="Y31:Y50"/>
    <mergeCell ref="Y12:Y30"/>
    <mergeCell ref="AE52:AE61"/>
    <mergeCell ref="AE33:AE51"/>
    <mergeCell ref="AE12:AE32"/>
    <mergeCell ref="S52:S61"/>
    <mergeCell ref="S36:S51"/>
    <mergeCell ref="S12:S35"/>
    <mergeCell ref="A56:A65"/>
    <mergeCell ref="A36:A55"/>
    <mergeCell ref="A12:A35"/>
    <mergeCell ref="G52:G61"/>
    <mergeCell ref="G35:G51"/>
    <mergeCell ref="G12:G34"/>
    <mergeCell ref="M12:M26"/>
    <mergeCell ref="M50:M59"/>
    <mergeCell ref="M27:M49"/>
  </mergeCells>
  <phoneticPr fontId="0" type="noConversion"/>
  <printOptions horizontalCentered="1"/>
  <pageMargins left="0.75" right="0.75" top="1" bottom="0.25" header="0.5" footer="0.5"/>
  <pageSetup scale="46" fitToWidth="3" orientation="portrait" horizontalDpi="300" verticalDpi="300" r:id="rId1"/>
  <headerFooter alignWithMargins="0">
    <oddHeader>&amp;C&amp;"Arial,Bold"&amp;14Brassworld Rosters</oddHeader>
  </headerFooter>
  <colBreaks count="1" manualBreakCount="1">
    <brk id="18"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J87"/>
  <sheetViews>
    <sheetView zoomScale="75" zoomScaleNormal="75" zoomScaleSheetLayoutView="50" workbookViewId="0">
      <pane ySplit="4" topLeftCell="A5" activePane="bottomLeft" state="frozen"/>
      <selection activeCell="A1417" sqref="A1417"/>
      <selection pane="bottomLeft" activeCell="C5" sqref="C5:F5"/>
    </sheetView>
  </sheetViews>
  <sheetFormatPr defaultRowHeight="12.75"/>
  <cols>
    <col min="1" max="1" width="4.5703125" style="19" bestFit="1" customWidth="1"/>
    <col min="2" max="2" width="28.7109375" customWidth="1"/>
    <col min="3" max="6" width="15.140625" customWidth="1"/>
    <col min="7" max="7" width="4.5703125" style="19" bestFit="1" customWidth="1"/>
    <col min="8" max="8" width="28.7109375" customWidth="1"/>
    <col min="9" max="12" width="15.140625" customWidth="1"/>
    <col min="13" max="13" width="4.5703125" style="19" bestFit="1" customWidth="1"/>
    <col min="14" max="14" width="28.7109375" customWidth="1"/>
    <col min="15" max="18" width="15.140625" customWidth="1"/>
    <col min="19" max="19" width="4.5703125" style="19" bestFit="1" customWidth="1"/>
    <col min="20" max="20" width="28.7109375" customWidth="1"/>
    <col min="21" max="24" width="15.140625" customWidth="1"/>
    <col min="25" max="25" width="4.5703125" style="19" bestFit="1" customWidth="1"/>
    <col min="26" max="26" width="28.7109375" customWidth="1"/>
    <col min="27" max="30" width="15.140625" customWidth="1"/>
    <col min="31" max="31" width="4.5703125" style="19" bestFit="1" customWidth="1"/>
    <col min="32" max="32" width="28.7109375" style="378" customWidth="1"/>
    <col min="33" max="36" width="15.140625" customWidth="1"/>
  </cols>
  <sheetData>
    <row r="1" spans="1:36" ht="18">
      <c r="A1" s="526" t="s">
        <v>371</v>
      </c>
      <c r="B1" s="526"/>
      <c r="C1" s="526"/>
      <c r="D1" s="526"/>
      <c r="E1" s="526"/>
      <c r="F1" s="526"/>
      <c r="G1" s="526"/>
      <c r="H1" s="526"/>
      <c r="I1" s="526"/>
      <c r="J1" s="526"/>
      <c r="K1" s="526"/>
      <c r="L1" s="526"/>
      <c r="M1" s="526" t="s">
        <v>371</v>
      </c>
      <c r="N1" s="526"/>
      <c r="O1" s="526"/>
      <c r="P1" s="526"/>
      <c r="Q1" s="526"/>
      <c r="R1" s="526"/>
      <c r="S1" s="526"/>
      <c r="T1" s="526"/>
      <c r="U1" s="526"/>
      <c r="V1" s="526"/>
      <c r="W1" s="526"/>
      <c r="X1" s="526"/>
      <c r="Y1" s="526" t="s">
        <v>371</v>
      </c>
      <c r="Z1" s="526"/>
      <c r="AA1" s="526"/>
      <c r="AB1" s="526"/>
      <c r="AC1" s="526"/>
      <c r="AD1" s="526"/>
      <c r="AE1" s="526"/>
      <c r="AF1" s="526"/>
      <c r="AG1" s="526"/>
      <c r="AH1" s="526"/>
      <c r="AI1" s="526"/>
      <c r="AJ1" s="526"/>
    </row>
    <row r="2" spans="1:36" ht="18">
      <c r="A2" s="527" t="s">
        <v>539</v>
      </c>
      <c r="B2" s="527"/>
      <c r="C2" s="527"/>
      <c r="D2" s="527"/>
      <c r="E2" s="527"/>
      <c r="F2" s="527"/>
      <c r="G2" s="527" t="s">
        <v>454</v>
      </c>
      <c r="H2" s="527"/>
      <c r="I2" s="527"/>
      <c r="J2" s="527"/>
      <c r="K2" s="527"/>
      <c r="L2" s="527"/>
      <c r="M2" s="527" t="s">
        <v>1101</v>
      </c>
      <c r="N2" s="527"/>
      <c r="O2" s="527"/>
      <c r="P2" s="527"/>
      <c r="Q2" s="527"/>
      <c r="R2" s="527"/>
      <c r="S2" s="551" t="s">
        <v>808</v>
      </c>
      <c r="T2" s="550"/>
      <c r="U2" s="550"/>
      <c r="V2" s="550"/>
      <c r="W2" s="550"/>
      <c r="X2" s="547"/>
      <c r="Y2" s="527" t="s">
        <v>346</v>
      </c>
      <c r="Z2" s="527"/>
      <c r="AA2" s="527"/>
      <c r="AB2" s="527"/>
      <c r="AC2" s="527"/>
      <c r="AD2" s="527"/>
      <c r="AE2" s="527" t="s">
        <v>349</v>
      </c>
      <c r="AF2" s="527"/>
      <c r="AG2" s="527"/>
      <c r="AH2" s="527"/>
      <c r="AI2" s="527"/>
      <c r="AJ2" s="527"/>
    </row>
    <row r="3" spans="1:36" ht="18">
      <c r="A3" s="527" t="s">
        <v>506</v>
      </c>
      <c r="B3" s="527"/>
      <c r="C3" s="527"/>
      <c r="D3" s="527"/>
      <c r="E3" s="527"/>
      <c r="F3" s="527"/>
      <c r="G3" s="527" t="s">
        <v>570</v>
      </c>
      <c r="H3" s="527"/>
      <c r="I3" s="527"/>
      <c r="J3" s="527"/>
      <c r="K3" s="527"/>
      <c r="L3" s="527"/>
      <c r="M3" s="527" t="s">
        <v>1102</v>
      </c>
      <c r="N3" s="527"/>
      <c r="O3" s="527"/>
      <c r="P3" s="527"/>
      <c r="Q3" s="527"/>
      <c r="R3" s="527"/>
      <c r="S3" s="551" t="s">
        <v>809</v>
      </c>
      <c r="T3" s="550"/>
      <c r="U3" s="550"/>
      <c r="V3" s="550"/>
      <c r="W3" s="550"/>
      <c r="X3" s="547"/>
      <c r="Y3" s="527" t="s">
        <v>347</v>
      </c>
      <c r="Z3" s="527"/>
      <c r="AA3" s="527"/>
      <c r="AB3" s="527"/>
      <c r="AC3" s="527"/>
      <c r="AD3" s="527"/>
      <c r="AE3" s="527" t="s">
        <v>505</v>
      </c>
      <c r="AF3" s="527"/>
      <c r="AG3" s="527"/>
      <c r="AH3" s="527"/>
      <c r="AI3" s="527"/>
      <c r="AJ3" s="527"/>
    </row>
    <row r="4" spans="1:36" ht="15">
      <c r="A4" s="523" t="s">
        <v>116</v>
      </c>
      <c r="B4" s="523"/>
      <c r="C4" s="523"/>
      <c r="D4" s="523"/>
      <c r="E4" s="523"/>
      <c r="F4" s="523"/>
      <c r="G4" s="523" t="s">
        <v>548</v>
      </c>
      <c r="H4" s="523"/>
      <c r="I4" s="523"/>
      <c r="J4" s="523"/>
      <c r="K4" s="523"/>
      <c r="L4" s="523"/>
      <c r="M4" s="535" t="s">
        <v>642</v>
      </c>
      <c r="N4" s="535"/>
      <c r="O4" s="535"/>
      <c r="P4" s="535"/>
      <c r="Q4" s="535"/>
      <c r="R4" s="535"/>
      <c r="S4" s="552" t="s">
        <v>1389</v>
      </c>
      <c r="T4" s="550"/>
      <c r="U4" s="550"/>
      <c r="V4" s="550"/>
      <c r="W4" s="550"/>
      <c r="X4" s="547"/>
      <c r="Y4" s="523" t="s">
        <v>314</v>
      </c>
      <c r="Z4" s="523"/>
      <c r="AA4" s="523"/>
      <c r="AB4" s="523"/>
      <c r="AC4" s="523"/>
      <c r="AD4" s="523"/>
      <c r="AE4" s="523" t="s">
        <v>636</v>
      </c>
      <c r="AF4" s="523"/>
      <c r="AG4" s="523"/>
      <c r="AH4" s="523"/>
      <c r="AI4" s="523"/>
      <c r="AJ4" s="523"/>
    </row>
    <row r="5" spans="1:36" ht="15">
      <c r="A5" s="524" t="s">
        <v>578</v>
      </c>
      <c r="B5" s="524"/>
      <c r="C5" s="525">
        <f>VLOOKUP(A2,'Bank Detail'!$A$4:$B$27,2)</f>
        <v>52072346</v>
      </c>
      <c r="D5" s="525"/>
      <c r="E5" s="525"/>
      <c r="F5" s="525"/>
      <c r="G5" s="524" t="s">
        <v>578</v>
      </c>
      <c r="H5" s="524"/>
      <c r="I5" s="525">
        <f>VLOOKUP(G2,'Bank Detail'!$A$4:$B$27,2)</f>
        <v>3562804</v>
      </c>
      <c r="J5" s="525"/>
      <c r="K5" s="525"/>
      <c r="L5" s="525"/>
      <c r="M5" s="524" t="s">
        <v>578</v>
      </c>
      <c r="N5" s="524"/>
      <c r="O5" s="525">
        <f>VLOOKUP(M2,'Bank Detail'!$A$4:$B$27,2)</f>
        <v>65211717</v>
      </c>
      <c r="P5" s="525"/>
      <c r="Q5" s="525"/>
      <c r="R5" s="525"/>
      <c r="S5" s="556" t="s">
        <v>578</v>
      </c>
      <c r="T5" s="557"/>
      <c r="U5" s="553">
        <f>VLOOKUP(S2,'Bank Detail'!$A$4:$B$27,2)</f>
        <v>18107077</v>
      </c>
      <c r="V5" s="554"/>
      <c r="W5" s="554"/>
      <c r="X5" s="555"/>
      <c r="Y5" s="524" t="s">
        <v>578</v>
      </c>
      <c r="Z5" s="524"/>
      <c r="AA5" s="525">
        <f>VLOOKUP(Y2,'Bank Detail'!$A$4:$B$27,2)</f>
        <v>9271348</v>
      </c>
      <c r="AB5" s="525"/>
      <c r="AC5" s="525"/>
      <c r="AD5" s="525"/>
      <c r="AE5" s="524" t="s">
        <v>578</v>
      </c>
      <c r="AF5" s="524"/>
      <c r="AG5" s="525">
        <f>VLOOKUP(AE2,'Bank Detail'!$A$4:$B$27,2)</f>
        <v>31795783</v>
      </c>
      <c r="AH5" s="525"/>
      <c r="AI5" s="525"/>
      <c r="AJ5" s="525"/>
    </row>
    <row r="6" spans="1:36">
      <c r="A6" s="520"/>
      <c r="B6" s="520"/>
      <c r="C6" s="520"/>
      <c r="D6" s="520"/>
      <c r="E6" s="520"/>
      <c r="F6" s="520"/>
      <c r="G6" s="520"/>
      <c r="H6" s="520"/>
      <c r="I6" s="520"/>
      <c r="J6" s="520"/>
      <c r="K6" s="520"/>
      <c r="L6" s="520"/>
      <c r="M6" s="520"/>
      <c r="N6" s="520"/>
      <c r="O6" s="520"/>
      <c r="P6" s="520"/>
      <c r="Q6" s="520"/>
      <c r="R6" s="520"/>
      <c r="S6" s="546"/>
      <c r="T6" s="550"/>
      <c r="U6" s="550"/>
      <c r="V6" s="550"/>
      <c r="W6" s="550"/>
      <c r="X6" s="547"/>
      <c r="Y6" s="520"/>
      <c r="Z6" s="520"/>
      <c r="AA6" s="520"/>
      <c r="AB6" s="520"/>
      <c r="AC6" s="520"/>
      <c r="AD6" s="520"/>
      <c r="AE6" s="520"/>
      <c r="AF6" s="520"/>
      <c r="AG6" s="520"/>
      <c r="AH6" s="520"/>
      <c r="AI6" s="520"/>
      <c r="AJ6" s="520"/>
    </row>
    <row r="7" spans="1:36">
      <c r="A7" s="135"/>
      <c r="B7" s="136"/>
      <c r="C7" s="411">
        <v>2019</v>
      </c>
      <c r="D7" s="411">
        <v>2020</v>
      </c>
      <c r="E7" s="411">
        <v>2021</v>
      </c>
      <c r="F7" s="411">
        <v>2022</v>
      </c>
      <c r="G7" s="135"/>
      <c r="H7" s="136"/>
      <c r="I7" s="411">
        <v>2019</v>
      </c>
      <c r="J7" s="411">
        <v>2020</v>
      </c>
      <c r="K7" s="411">
        <v>2021</v>
      </c>
      <c r="L7" s="411">
        <v>2022</v>
      </c>
      <c r="M7" s="135"/>
      <c r="N7" s="136"/>
      <c r="O7" s="411">
        <v>2019</v>
      </c>
      <c r="P7" s="411">
        <v>2020</v>
      </c>
      <c r="Q7" s="411">
        <v>2021</v>
      </c>
      <c r="R7" s="411">
        <v>2022</v>
      </c>
      <c r="S7" s="135"/>
      <c r="T7" s="136"/>
      <c r="U7" s="411">
        <v>2019</v>
      </c>
      <c r="V7" s="411">
        <v>2020</v>
      </c>
      <c r="W7" s="411">
        <v>2021</v>
      </c>
      <c r="X7" s="411">
        <v>2022</v>
      </c>
      <c r="Y7" s="135"/>
      <c r="Z7" s="136"/>
      <c r="AA7" s="411">
        <v>2019</v>
      </c>
      <c r="AB7" s="411">
        <v>2020</v>
      </c>
      <c r="AC7" s="411">
        <v>2021</v>
      </c>
      <c r="AD7" s="411">
        <v>2022</v>
      </c>
      <c r="AE7" s="135"/>
      <c r="AF7" s="377"/>
      <c r="AG7" s="411">
        <v>2019</v>
      </c>
      <c r="AH7" s="411">
        <v>2020</v>
      </c>
      <c r="AI7" s="411">
        <v>2021</v>
      </c>
      <c r="AJ7" s="411">
        <v>2022</v>
      </c>
    </row>
    <row r="8" spans="1:36">
      <c r="A8" s="519" t="s">
        <v>522</v>
      </c>
      <c r="B8" s="519"/>
      <c r="C8" s="9">
        <f>SUM(C12:C87)</f>
        <v>42167055</v>
      </c>
      <c r="D8" s="9">
        <f>SUM(D12:D87)</f>
        <v>32140000</v>
      </c>
      <c r="E8" s="9">
        <f>SUM(E12:E87)</f>
        <v>25294000</v>
      </c>
      <c r="F8" s="9">
        <f>SUM(F12:F87)</f>
        <v>10700000</v>
      </c>
      <c r="G8" s="519" t="s">
        <v>522</v>
      </c>
      <c r="H8" s="519"/>
      <c r="I8" s="9">
        <f>SUM(I12:I86)</f>
        <v>65314054</v>
      </c>
      <c r="J8" s="9">
        <f>SUM(J12:J86)</f>
        <v>36769600</v>
      </c>
      <c r="K8" s="9">
        <f>SUM(K12:K86)</f>
        <v>15911000</v>
      </c>
      <c r="L8" s="9">
        <f>SUM(L12:L86)</f>
        <v>9835000</v>
      </c>
      <c r="M8" s="519" t="s">
        <v>522</v>
      </c>
      <c r="N8" s="519"/>
      <c r="O8" s="9">
        <f>SUM(O12:O86)</f>
        <v>28135000</v>
      </c>
      <c r="P8" s="9">
        <f>SUM(P12:P86)</f>
        <v>17600000</v>
      </c>
      <c r="Q8" s="9">
        <f>SUM(Q12:Q86)</f>
        <v>15400000</v>
      </c>
      <c r="R8" s="9">
        <f>SUM(R12:R86)</f>
        <v>3000000</v>
      </c>
      <c r="S8" s="548" t="s">
        <v>522</v>
      </c>
      <c r="T8" s="549"/>
      <c r="U8" s="9">
        <f>SUM(U12:U84)</f>
        <v>33936560</v>
      </c>
      <c r="V8" s="9">
        <f>SUM(V12:V84)</f>
        <v>15562833</v>
      </c>
      <c r="W8" s="9">
        <f>SUM(W12:W84)</f>
        <v>13600000</v>
      </c>
      <c r="X8" s="9">
        <f>SUM(X12:X84)</f>
        <v>8400000</v>
      </c>
      <c r="Y8" s="519" t="s">
        <v>522</v>
      </c>
      <c r="Z8" s="519"/>
      <c r="AA8" s="9">
        <f>SUM(AA12:AA86)</f>
        <v>53624000</v>
      </c>
      <c r="AB8" s="9">
        <f>SUM(AB12:AB86)</f>
        <v>27902000</v>
      </c>
      <c r="AC8" s="9">
        <f>SUM(AC12:AC86)</f>
        <v>24502000</v>
      </c>
      <c r="AD8" s="9">
        <f>SUM(AD12:AD86)</f>
        <v>8602000</v>
      </c>
      <c r="AE8" s="519" t="s">
        <v>522</v>
      </c>
      <c r="AF8" s="519"/>
      <c r="AG8" s="9">
        <f>SUM(AG12:AG83)</f>
        <v>50087667</v>
      </c>
      <c r="AH8" s="9">
        <f>SUM(AH12:AH83)</f>
        <v>38320334</v>
      </c>
      <c r="AI8" s="9">
        <f>SUM(AI12:AI83)</f>
        <v>28610334</v>
      </c>
      <c r="AJ8" s="9">
        <f>SUM(AJ12:AJ83)</f>
        <v>21291000</v>
      </c>
    </row>
    <row r="9" spans="1:36">
      <c r="A9" s="520"/>
      <c r="B9" s="520"/>
      <c r="C9" s="58"/>
      <c r="D9" s="58"/>
      <c r="E9" s="58"/>
      <c r="F9" s="58"/>
      <c r="G9" s="520"/>
      <c r="H9" s="520"/>
      <c r="I9" s="58"/>
      <c r="J9" s="58"/>
      <c r="K9" s="58"/>
      <c r="L9" s="58"/>
      <c r="M9" s="520"/>
      <c r="N9" s="520"/>
      <c r="O9" s="58"/>
      <c r="P9" s="58"/>
      <c r="Q9" s="58"/>
      <c r="R9" s="58"/>
      <c r="S9" s="546"/>
      <c r="T9" s="547"/>
      <c r="U9" s="58"/>
      <c r="V9" s="58"/>
      <c r="W9" s="58"/>
      <c r="X9" s="58"/>
      <c r="Y9" s="520"/>
      <c r="Z9" s="520"/>
      <c r="AA9" s="58"/>
      <c r="AB9" s="58"/>
      <c r="AC9" s="58"/>
      <c r="AD9" s="58"/>
      <c r="AE9" s="520"/>
      <c r="AF9" s="520"/>
      <c r="AG9" s="58"/>
      <c r="AH9" s="58"/>
      <c r="AI9" s="58"/>
      <c r="AJ9" s="58"/>
    </row>
    <row r="10" spans="1:36">
      <c r="A10" s="519" t="s">
        <v>62</v>
      </c>
      <c r="B10" s="519"/>
      <c r="C10" s="2">
        <f>COUNT(C12:C69)</f>
        <v>40</v>
      </c>
      <c r="D10" s="59"/>
      <c r="E10" s="59"/>
      <c r="F10" s="59"/>
      <c r="G10" s="519" t="s">
        <v>62</v>
      </c>
      <c r="H10" s="519"/>
      <c r="I10" s="2">
        <f>COUNT(I12:I69)</f>
        <v>39</v>
      </c>
      <c r="J10" s="59"/>
      <c r="K10" s="59"/>
      <c r="L10" s="59"/>
      <c r="M10" s="519" t="s">
        <v>62</v>
      </c>
      <c r="N10" s="519"/>
      <c r="O10" s="2">
        <f>COUNT(O12:O69)</f>
        <v>45</v>
      </c>
      <c r="P10" s="59"/>
      <c r="Q10" s="59"/>
      <c r="R10" s="59"/>
      <c r="S10" s="548" t="s">
        <v>62</v>
      </c>
      <c r="T10" s="549"/>
      <c r="U10" s="2">
        <f>COUNT(U12:U69)</f>
        <v>40</v>
      </c>
      <c r="V10" s="59"/>
      <c r="W10" s="59"/>
      <c r="X10" s="59"/>
      <c r="Y10" s="519" t="s">
        <v>62</v>
      </c>
      <c r="Z10" s="519"/>
      <c r="AA10" s="2">
        <f>COUNT(AA12:AA69)</f>
        <v>31</v>
      </c>
      <c r="AB10" s="59"/>
      <c r="AC10" s="59"/>
      <c r="AD10" s="59"/>
      <c r="AE10" s="519" t="s">
        <v>62</v>
      </c>
      <c r="AF10" s="519"/>
      <c r="AG10" s="2">
        <f>COUNT(AG12:AG69)</f>
        <v>45</v>
      </c>
      <c r="AH10" s="59"/>
      <c r="AI10" s="59"/>
      <c r="AJ10" s="59"/>
    </row>
    <row r="11" spans="1:36">
      <c r="A11" s="520"/>
      <c r="B11" s="520"/>
      <c r="C11" s="13"/>
      <c r="D11" s="59"/>
      <c r="E11" s="59"/>
      <c r="F11" s="59"/>
      <c r="G11" s="520"/>
      <c r="H11" s="520"/>
      <c r="I11" s="13"/>
      <c r="J11" s="59"/>
      <c r="K11" s="59"/>
      <c r="L11" s="59"/>
      <c r="M11" s="520"/>
      <c r="N11" s="520"/>
      <c r="O11" s="13"/>
      <c r="P11" s="59"/>
      <c r="Q11" s="59"/>
      <c r="R11" s="59"/>
      <c r="S11" s="546"/>
      <c r="T11" s="547"/>
      <c r="U11" s="13"/>
      <c r="V11" s="59"/>
      <c r="W11" s="59"/>
      <c r="X11" s="59"/>
      <c r="Y11" s="520"/>
      <c r="Z11" s="520"/>
      <c r="AA11" s="13"/>
      <c r="AB11" s="59"/>
      <c r="AC11" s="59"/>
      <c r="AD11" s="59"/>
      <c r="AE11" s="520"/>
      <c r="AF11" s="520"/>
      <c r="AG11" s="13"/>
      <c r="AH11" s="59"/>
      <c r="AI11" s="59"/>
      <c r="AJ11" s="59"/>
    </row>
    <row r="12" spans="1:36" s="47" customFormat="1" ht="12.75" customHeight="1">
      <c r="A12" s="536" t="s">
        <v>560</v>
      </c>
      <c r="B12" s="168" t="s">
        <v>2937</v>
      </c>
      <c r="C12" s="129">
        <v>100000</v>
      </c>
      <c r="D12" s="129" t="s">
        <v>547</v>
      </c>
      <c r="E12" s="129" t="s">
        <v>547</v>
      </c>
      <c r="F12" s="217" t="s">
        <v>547</v>
      </c>
      <c r="G12" s="536" t="s">
        <v>560</v>
      </c>
      <c r="H12" s="168" t="s">
        <v>2959</v>
      </c>
      <c r="I12" s="129">
        <v>100000</v>
      </c>
      <c r="J12" s="129" t="s">
        <v>547</v>
      </c>
      <c r="K12" s="129" t="s">
        <v>547</v>
      </c>
      <c r="L12" s="217" t="s">
        <v>547</v>
      </c>
      <c r="M12" s="536" t="s">
        <v>560</v>
      </c>
      <c r="N12" s="168" t="s">
        <v>4190</v>
      </c>
      <c r="O12" s="129">
        <v>200000</v>
      </c>
      <c r="P12" s="129">
        <v>300000</v>
      </c>
      <c r="Q12" s="129">
        <v>400000</v>
      </c>
      <c r="R12" s="217" t="s">
        <v>547</v>
      </c>
      <c r="S12" s="536" t="s">
        <v>560</v>
      </c>
      <c r="T12" s="168" t="s">
        <v>4134</v>
      </c>
      <c r="U12" s="129">
        <v>200000</v>
      </c>
      <c r="V12" s="129">
        <v>300000</v>
      </c>
      <c r="W12" s="129">
        <v>400000</v>
      </c>
      <c r="X12" s="217" t="s">
        <v>547</v>
      </c>
      <c r="Y12" s="536" t="s">
        <v>560</v>
      </c>
      <c r="Z12" s="168" t="s">
        <v>3034</v>
      </c>
      <c r="AA12" s="129">
        <v>400000</v>
      </c>
      <c r="AB12" s="129" t="s">
        <v>547</v>
      </c>
      <c r="AC12" s="129" t="s">
        <v>547</v>
      </c>
      <c r="AD12" s="217" t="s">
        <v>547</v>
      </c>
      <c r="AE12" s="536" t="s">
        <v>560</v>
      </c>
      <c r="AF12" s="215" t="s">
        <v>3059</v>
      </c>
      <c r="AG12" s="129">
        <v>700000</v>
      </c>
      <c r="AH12" s="129" t="s">
        <v>547</v>
      </c>
      <c r="AI12" s="129" t="s">
        <v>547</v>
      </c>
      <c r="AJ12" s="217" t="s">
        <v>547</v>
      </c>
    </row>
    <row r="13" spans="1:36" s="47" customFormat="1">
      <c r="A13" s="537"/>
      <c r="B13" s="168" t="s">
        <v>3573</v>
      </c>
      <c r="C13" s="129">
        <v>1250000</v>
      </c>
      <c r="D13" s="129">
        <v>1250000</v>
      </c>
      <c r="E13" s="129" t="s">
        <v>547</v>
      </c>
      <c r="F13" s="217" t="s">
        <v>547</v>
      </c>
      <c r="G13" s="537"/>
      <c r="H13" s="168" t="s">
        <v>2960</v>
      </c>
      <c r="I13" s="129">
        <v>100000</v>
      </c>
      <c r="J13" s="129" t="s">
        <v>547</v>
      </c>
      <c r="K13" s="129" t="s">
        <v>547</v>
      </c>
      <c r="L13" s="217" t="s">
        <v>547</v>
      </c>
      <c r="M13" s="537"/>
      <c r="N13" s="168" t="s">
        <v>2984</v>
      </c>
      <c r="O13" s="129">
        <v>1368000</v>
      </c>
      <c r="P13" s="129" t="s">
        <v>547</v>
      </c>
      <c r="Q13" s="129" t="s">
        <v>547</v>
      </c>
      <c r="R13" s="217" t="s">
        <v>547</v>
      </c>
      <c r="S13" s="537"/>
      <c r="T13" s="168" t="s">
        <v>4203</v>
      </c>
      <c r="U13" s="129">
        <v>100000</v>
      </c>
      <c r="V13" s="129" t="s">
        <v>547</v>
      </c>
      <c r="W13" s="129" t="s">
        <v>547</v>
      </c>
      <c r="X13" s="217" t="s">
        <v>547</v>
      </c>
      <c r="Y13" s="537"/>
      <c r="Z13" s="168" t="s">
        <v>3035</v>
      </c>
      <c r="AA13" s="129">
        <v>200000</v>
      </c>
      <c r="AB13" s="129">
        <v>300000</v>
      </c>
      <c r="AC13" s="129">
        <v>400000</v>
      </c>
      <c r="AD13" s="217" t="s">
        <v>547</v>
      </c>
      <c r="AE13" s="537"/>
      <c r="AF13" s="215" t="s">
        <v>4139</v>
      </c>
      <c r="AG13" s="129">
        <v>200000</v>
      </c>
      <c r="AH13" s="129">
        <v>300000</v>
      </c>
      <c r="AI13" s="129">
        <v>400000</v>
      </c>
      <c r="AJ13" s="217" t="s">
        <v>547</v>
      </c>
    </row>
    <row r="14" spans="1:36" s="47" customFormat="1">
      <c r="A14" s="537"/>
      <c r="B14" s="168" t="s">
        <v>2938</v>
      </c>
      <c r="C14" s="129">
        <v>200000</v>
      </c>
      <c r="D14" s="129">
        <v>300000</v>
      </c>
      <c r="E14" s="217">
        <v>400000</v>
      </c>
      <c r="F14" s="217" t="s">
        <v>547</v>
      </c>
      <c r="G14" s="537"/>
      <c r="H14" s="168" t="s">
        <v>2961</v>
      </c>
      <c r="I14" s="129">
        <v>400000</v>
      </c>
      <c r="J14" s="129" t="s">
        <v>547</v>
      </c>
      <c r="K14" s="129" t="s">
        <v>547</v>
      </c>
      <c r="L14" s="217" t="s">
        <v>547</v>
      </c>
      <c r="M14" s="537"/>
      <c r="N14" s="168" t="s">
        <v>2985</v>
      </c>
      <c r="O14" s="129">
        <v>600000</v>
      </c>
      <c r="P14" s="129" t="s">
        <v>547</v>
      </c>
      <c r="Q14" s="129" t="s">
        <v>547</v>
      </c>
      <c r="R14" s="217" t="s">
        <v>547</v>
      </c>
      <c r="S14" s="537"/>
      <c r="T14" s="168" t="s">
        <v>2281</v>
      </c>
      <c r="U14" s="129">
        <v>1291500</v>
      </c>
      <c r="V14" s="129">
        <v>1291500</v>
      </c>
      <c r="W14" s="129" t="s">
        <v>547</v>
      </c>
      <c r="X14" s="217" t="s">
        <v>547</v>
      </c>
      <c r="Y14" s="537"/>
      <c r="Z14" s="168" t="s">
        <v>2287</v>
      </c>
      <c r="AA14" s="129">
        <v>3900000</v>
      </c>
      <c r="AB14" s="129">
        <v>3900000</v>
      </c>
      <c r="AC14" s="129">
        <v>3900000</v>
      </c>
      <c r="AD14" s="217" t="s">
        <v>547</v>
      </c>
      <c r="AE14" s="537"/>
      <c r="AF14" s="215" t="s">
        <v>3060</v>
      </c>
      <c r="AG14" s="129">
        <v>1000000</v>
      </c>
      <c r="AH14" s="129" t="s">
        <v>547</v>
      </c>
      <c r="AI14" s="217" t="s">
        <v>547</v>
      </c>
      <c r="AJ14" s="217" t="s">
        <v>547</v>
      </c>
    </row>
    <row r="15" spans="1:36" s="47" customFormat="1">
      <c r="A15" s="537"/>
      <c r="B15" s="168" t="s">
        <v>4077</v>
      </c>
      <c r="C15" s="129">
        <v>200000</v>
      </c>
      <c r="D15" s="129">
        <v>300000</v>
      </c>
      <c r="E15" s="129">
        <v>400000</v>
      </c>
      <c r="F15" s="217" t="s">
        <v>547</v>
      </c>
      <c r="G15" s="537"/>
      <c r="H15" s="168" t="s">
        <v>2339</v>
      </c>
      <c r="I15" s="129">
        <v>788000</v>
      </c>
      <c r="J15" s="129">
        <v>788000</v>
      </c>
      <c r="K15" s="129" t="s">
        <v>547</v>
      </c>
      <c r="L15" s="217" t="s">
        <v>547</v>
      </c>
      <c r="M15" s="537"/>
      <c r="N15" s="168" t="s">
        <v>2986</v>
      </c>
      <c r="O15" s="129">
        <v>400000</v>
      </c>
      <c r="P15" s="129" t="s">
        <v>547</v>
      </c>
      <c r="Q15" s="129" t="s">
        <v>547</v>
      </c>
      <c r="R15" s="217" t="s">
        <v>547</v>
      </c>
      <c r="S15" s="537"/>
      <c r="T15" s="168" t="s">
        <v>2305</v>
      </c>
      <c r="U15" s="129">
        <v>438000</v>
      </c>
      <c r="V15" s="129">
        <v>438000</v>
      </c>
      <c r="W15" s="129" t="s">
        <v>547</v>
      </c>
      <c r="X15" s="217" t="s">
        <v>547</v>
      </c>
      <c r="Y15" s="537"/>
      <c r="Z15" s="168" t="s">
        <v>2288</v>
      </c>
      <c r="AA15" s="129">
        <v>2800000</v>
      </c>
      <c r="AB15" s="129" t="s">
        <v>547</v>
      </c>
      <c r="AC15" s="129" t="s">
        <v>547</v>
      </c>
      <c r="AD15" s="217" t="s">
        <v>547</v>
      </c>
      <c r="AE15" s="537"/>
      <c r="AF15" s="215" t="s">
        <v>3592</v>
      </c>
      <c r="AG15" s="129">
        <v>5222000</v>
      </c>
      <c r="AH15" s="129">
        <v>5222000</v>
      </c>
      <c r="AI15" s="129">
        <v>5222000</v>
      </c>
      <c r="AJ15" s="217">
        <v>5222000</v>
      </c>
    </row>
    <row r="16" spans="1:36" s="47" customFormat="1">
      <c r="A16" s="537"/>
      <c r="B16" s="168" t="s">
        <v>2291</v>
      </c>
      <c r="C16" s="129">
        <v>777001</v>
      </c>
      <c r="D16" s="129" t="s">
        <v>547</v>
      </c>
      <c r="E16" s="129" t="s">
        <v>547</v>
      </c>
      <c r="F16" s="217" t="s">
        <v>547</v>
      </c>
      <c r="G16" s="537"/>
      <c r="H16" s="168" t="s">
        <v>3578</v>
      </c>
      <c r="I16" s="129">
        <v>3317000</v>
      </c>
      <c r="J16" s="129" t="s">
        <v>547</v>
      </c>
      <c r="K16" s="129" t="s">
        <v>547</v>
      </c>
      <c r="L16" s="217" t="s">
        <v>547</v>
      </c>
      <c r="M16" s="537"/>
      <c r="N16" s="168" t="s">
        <v>4100</v>
      </c>
      <c r="O16" s="129">
        <v>200000</v>
      </c>
      <c r="P16" s="129">
        <v>300000</v>
      </c>
      <c r="Q16" s="129">
        <v>400000</v>
      </c>
      <c r="R16" s="217" t="s">
        <v>547</v>
      </c>
      <c r="S16" s="537"/>
      <c r="T16" s="168" t="s">
        <v>4201</v>
      </c>
      <c r="U16" s="129">
        <v>100000</v>
      </c>
      <c r="V16" s="129" t="s">
        <v>547</v>
      </c>
      <c r="W16" s="129" t="s">
        <v>547</v>
      </c>
      <c r="X16" s="217" t="s">
        <v>547</v>
      </c>
      <c r="Y16" s="537"/>
      <c r="Z16" s="168" t="s">
        <v>2302</v>
      </c>
      <c r="AA16" s="129">
        <v>2800000</v>
      </c>
      <c r="AB16" s="217">
        <v>2800000</v>
      </c>
      <c r="AC16" s="217">
        <v>2800000</v>
      </c>
      <c r="AD16" s="217">
        <v>2800000</v>
      </c>
      <c r="AE16" s="537"/>
      <c r="AF16" s="215" t="s">
        <v>2292</v>
      </c>
      <c r="AG16" s="129">
        <v>2800000</v>
      </c>
      <c r="AH16" s="129" t="s">
        <v>547</v>
      </c>
      <c r="AI16" s="129" t="s">
        <v>547</v>
      </c>
      <c r="AJ16" s="217" t="s">
        <v>547</v>
      </c>
    </row>
    <row r="17" spans="1:36" s="47" customFormat="1">
      <c r="A17" s="537"/>
      <c r="B17" s="168" t="s">
        <v>2309</v>
      </c>
      <c r="C17" s="129">
        <v>2800000</v>
      </c>
      <c r="D17" s="129">
        <v>2800000</v>
      </c>
      <c r="E17" s="217">
        <v>2800000</v>
      </c>
      <c r="F17" s="217" t="s">
        <v>547</v>
      </c>
      <c r="G17" s="537"/>
      <c r="H17" s="168" t="s">
        <v>2962</v>
      </c>
      <c r="I17" s="129">
        <v>1419600</v>
      </c>
      <c r="J17" s="129" t="s">
        <v>547</v>
      </c>
      <c r="K17" s="129" t="s">
        <v>547</v>
      </c>
      <c r="L17" s="217" t="s">
        <v>547</v>
      </c>
      <c r="M17" s="537"/>
      <c r="N17" s="168" t="s">
        <v>2987</v>
      </c>
      <c r="O17" s="129">
        <v>200000</v>
      </c>
      <c r="P17" s="129">
        <v>300000</v>
      </c>
      <c r="Q17" s="129">
        <v>400000</v>
      </c>
      <c r="R17" s="217" t="s">
        <v>547</v>
      </c>
      <c r="S17" s="537"/>
      <c r="T17" s="168" t="s">
        <v>2343</v>
      </c>
      <c r="U17" s="129">
        <v>660394</v>
      </c>
      <c r="V17" s="129" t="s">
        <v>547</v>
      </c>
      <c r="W17" s="129" t="s">
        <v>547</v>
      </c>
      <c r="X17" s="217" t="s">
        <v>547</v>
      </c>
      <c r="Y17" s="537"/>
      <c r="Z17" s="168" t="s">
        <v>3038</v>
      </c>
      <c r="AA17" s="129">
        <v>840000</v>
      </c>
      <c r="AB17" s="129" t="s">
        <v>547</v>
      </c>
      <c r="AC17" s="129" t="s">
        <v>547</v>
      </c>
      <c r="AD17" s="217" t="s">
        <v>547</v>
      </c>
      <c r="AE17" s="537"/>
      <c r="AF17" s="215" t="s">
        <v>2299</v>
      </c>
      <c r="AG17" s="129">
        <v>7938000</v>
      </c>
      <c r="AH17" s="129">
        <v>7938000</v>
      </c>
      <c r="AI17" s="129">
        <v>7938000</v>
      </c>
      <c r="AJ17" s="217">
        <v>7938000</v>
      </c>
    </row>
    <row r="18" spans="1:36" s="47" customFormat="1">
      <c r="A18" s="537"/>
      <c r="B18" s="168" t="s">
        <v>4121</v>
      </c>
      <c r="C18" s="129">
        <v>200000</v>
      </c>
      <c r="D18" s="129">
        <v>300000</v>
      </c>
      <c r="E18" s="129">
        <v>400000</v>
      </c>
      <c r="F18" s="217" t="s">
        <v>547</v>
      </c>
      <c r="G18" s="537"/>
      <c r="H18" s="168" t="s">
        <v>3579</v>
      </c>
      <c r="I18" s="129">
        <v>3676000</v>
      </c>
      <c r="J18" s="129">
        <v>3676000</v>
      </c>
      <c r="K18" s="129">
        <v>3676000</v>
      </c>
      <c r="L18" s="217" t="s">
        <v>547</v>
      </c>
      <c r="M18" s="537"/>
      <c r="N18" s="168" t="s">
        <v>2988</v>
      </c>
      <c r="O18" s="129">
        <v>200000</v>
      </c>
      <c r="P18" s="129">
        <v>300000</v>
      </c>
      <c r="Q18" s="129">
        <v>400000</v>
      </c>
      <c r="R18" s="217" t="s">
        <v>547</v>
      </c>
      <c r="S18" s="537"/>
      <c r="T18" s="168" t="s">
        <v>4171</v>
      </c>
      <c r="U18" s="129">
        <v>200000</v>
      </c>
      <c r="V18" s="129">
        <v>300000</v>
      </c>
      <c r="W18" s="129">
        <v>400000</v>
      </c>
      <c r="X18" s="217" t="s">
        <v>547</v>
      </c>
      <c r="Y18" s="537"/>
      <c r="Z18" s="168" t="s">
        <v>3040</v>
      </c>
      <c r="AA18" s="129">
        <v>200000</v>
      </c>
      <c r="AB18" s="129">
        <v>300000</v>
      </c>
      <c r="AC18" s="129">
        <v>400000</v>
      </c>
      <c r="AD18" s="217" t="s">
        <v>547</v>
      </c>
      <c r="AE18" s="537"/>
      <c r="AF18" s="215" t="s">
        <v>3061</v>
      </c>
      <c r="AG18" s="129">
        <v>600000</v>
      </c>
      <c r="AH18" s="129" t="s">
        <v>547</v>
      </c>
      <c r="AI18" s="129" t="s">
        <v>547</v>
      </c>
      <c r="AJ18" s="217" t="s">
        <v>547</v>
      </c>
    </row>
    <row r="19" spans="1:36" s="47" customFormat="1" ht="12.75" customHeight="1">
      <c r="A19" s="537"/>
      <c r="B19" s="168" t="s">
        <v>2939</v>
      </c>
      <c r="C19" s="129">
        <v>840000</v>
      </c>
      <c r="D19" s="129" t="s">
        <v>547</v>
      </c>
      <c r="E19" s="129" t="s">
        <v>547</v>
      </c>
      <c r="F19" s="217" t="s">
        <v>547</v>
      </c>
      <c r="G19" s="537"/>
      <c r="H19" s="168" t="s">
        <v>2963</v>
      </c>
      <c r="I19" s="129">
        <v>200000</v>
      </c>
      <c r="J19" s="129">
        <v>300000</v>
      </c>
      <c r="K19" s="129">
        <v>400000</v>
      </c>
      <c r="L19" s="217" t="s">
        <v>547</v>
      </c>
      <c r="M19" s="537"/>
      <c r="N19" s="168" t="s">
        <v>4159</v>
      </c>
      <c r="O19" s="129">
        <v>100000</v>
      </c>
      <c r="P19" s="129" t="s">
        <v>547</v>
      </c>
      <c r="Q19" s="129" t="s">
        <v>547</v>
      </c>
      <c r="R19" s="217" t="s">
        <v>547</v>
      </c>
      <c r="S19" s="537"/>
      <c r="T19" s="168" t="s">
        <v>4197</v>
      </c>
      <c r="U19" s="129">
        <v>100000</v>
      </c>
      <c r="V19" s="129" t="s">
        <v>547</v>
      </c>
      <c r="W19" s="129" t="s">
        <v>547</v>
      </c>
      <c r="X19" s="217" t="s">
        <v>547</v>
      </c>
      <c r="Y19" s="537"/>
      <c r="Z19" s="168" t="s">
        <v>3041</v>
      </c>
      <c r="AA19" s="129">
        <v>100000</v>
      </c>
      <c r="AB19" s="129" t="s">
        <v>547</v>
      </c>
      <c r="AC19" s="129" t="s">
        <v>547</v>
      </c>
      <c r="AD19" s="217" t="s">
        <v>547</v>
      </c>
      <c r="AE19" s="537"/>
      <c r="AF19" s="215" t="s">
        <v>3062</v>
      </c>
      <c r="AG19" s="129">
        <v>200000</v>
      </c>
      <c r="AH19" s="129">
        <v>300000</v>
      </c>
      <c r="AI19" s="129">
        <v>400000</v>
      </c>
      <c r="AJ19" s="217" t="s">
        <v>547</v>
      </c>
    </row>
    <row r="20" spans="1:36" s="47" customFormat="1">
      <c r="A20" s="537"/>
      <c r="B20" s="168" t="s">
        <v>2940</v>
      </c>
      <c r="C20" s="129">
        <v>200000</v>
      </c>
      <c r="D20" s="129">
        <v>300000</v>
      </c>
      <c r="E20" s="129">
        <v>400000</v>
      </c>
      <c r="F20" s="217" t="s">
        <v>547</v>
      </c>
      <c r="G20" s="537"/>
      <c r="H20" s="168" t="s">
        <v>2370</v>
      </c>
      <c r="I20" s="129">
        <v>3709979</v>
      </c>
      <c r="J20" s="129" t="s">
        <v>547</v>
      </c>
      <c r="K20" s="129" t="s">
        <v>547</v>
      </c>
      <c r="L20" s="217" t="s">
        <v>547</v>
      </c>
      <c r="M20" s="537"/>
      <c r="N20" s="168" t="s">
        <v>2850</v>
      </c>
      <c r="O20" s="129">
        <v>780000</v>
      </c>
      <c r="P20" s="129" t="s">
        <v>547</v>
      </c>
      <c r="Q20" s="129" t="s">
        <v>547</v>
      </c>
      <c r="R20" s="217" t="s">
        <v>547</v>
      </c>
      <c r="S20" s="537"/>
      <c r="T20" s="168" t="s">
        <v>3012</v>
      </c>
      <c r="U20" s="129">
        <v>200000</v>
      </c>
      <c r="V20" s="129">
        <v>300000</v>
      </c>
      <c r="W20" s="129">
        <v>400000</v>
      </c>
      <c r="X20" s="217" t="s">
        <v>547</v>
      </c>
      <c r="Y20" s="537"/>
      <c r="Z20" s="168" t="s">
        <v>3042</v>
      </c>
      <c r="AA20" s="129">
        <v>100000</v>
      </c>
      <c r="AB20" s="129" t="s">
        <v>547</v>
      </c>
      <c r="AC20" s="129" t="s">
        <v>547</v>
      </c>
      <c r="AD20" s="217" t="s">
        <v>547</v>
      </c>
      <c r="AE20" s="537"/>
      <c r="AF20" s="215" t="s">
        <v>3063</v>
      </c>
      <c r="AG20" s="129">
        <v>400000</v>
      </c>
      <c r="AH20" s="129" t="s">
        <v>547</v>
      </c>
      <c r="AI20" s="129" t="s">
        <v>547</v>
      </c>
      <c r="AJ20" s="217" t="s">
        <v>547</v>
      </c>
    </row>
    <row r="21" spans="1:36" s="47" customFormat="1" ht="12.75" customHeight="1">
      <c r="A21" s="537"/>
      <c r="B21" s="168" t="s">
        <v>2941</v>
      </c>
      <c r="C21" s="129">
        <v>300000</v>
      </c>
      <c r="D21" s="129">
        <v>400000</v>
      </c>
      <c r="E21" s="129" t="s">
        <v>547</v>
      </c>
      <c r="F21" s="217" t="s">
        <v>547</v>
      </c>
      <c r="G21" s="537"/>
      <c r="H21" s="168" t="s">
        <v>4151</v>
      </c>
      <c r="I21" s="129">
        <v>200000</v>
      </c>
      <c r="J21" s="129">
        <v>300000</v>
      </c>
      <c r="K21" s="129">
        <v>400000</v>
      </c>
      <c r="L21" s="217" t="s">
        <v>547</v>
      </c>
      <c r="M21" s="537"/>
      <c r="N21" s="168" t="s">
        <v>2348</v>
      </c>
      <c r="O21" s="129">
        <v>2800000</v>
      </c>
      <c r="P21" s="129" t="s">
        <v>547</v>
      </c>
      <c r="Q21" s="129" t="s">
        <v>547</v>
      </c>
      <c r="R21" s="217" t="s">
        <v>547</v>
      </c>
      <c r="S21" s="537"/>
      <c r="T21" s="168" t="s">
        <v>3013</v>
      </c>
      <c r="U21" s="129">
        <v>200000</v>
      </c>
      <c r="V21" s="129">
        <v>300000</v>
      </c>
      <c r="W21" s="129">
        <v>400000</v>
      </c>
      <c r="X21" s="217" t="s">
        <v>547</v>
      </c>
      <c r="Y21" s="537"/>
      <c r="Z21" s="168" t="s">
        <v>3043</v>
      </c>
      <c r="AA21" s="129">
        <v>1368000</v>
      </c>
      <c r="AB21" s="129" t="s">
        <v>547</v>
      </c>
      <c r="AC21" s="129" t="s">
        <v>547</v>
      </c>
      <c r="AD21" s="217" t="s">
        <v>547</v>
      </c>
      <c r="AE21" s="537"/>
      <c r="AF21" s="215" t="s">
        <v>3064</v>
      </c>
      <c r="AG21" s="129">
        <v>300000</v>
      </c>
      <c r="AH21" s="129">
        <v>400000</v>
      </c>
      <c r="AI21" s="129" t="s">
        <v>547</v>
      </c>
      <c r="AJ21" s="217" t="s">
        <v>547</v>
      </c>
    </row>
    <row r="22" spans="1:36" s="47" customFormat="1" ht="12.75" customHeight="1">
      <c r="A22" s="537"/>
      <c r="B22" s="168" t="s">
        <v>3574</v>
      </c>
      <c r="C22" s="129">
        <v>1250000</v>
      </c>
      <c r="D22" s="129">
        <v>1250000</v>
      </c>
      <c r="E22" s="129" t="s">
        <v>547</v>
      </c>
      <c r="F22" s="217" t="s">
        <v>547</v>
      </c>
      <c r="G22" s="537"/>
      <c r="H22" s="168" t="s">
        <v>3580</v>
      </c>
      <c r="I22" s="129">
        <v>2442000</v>
      </c>
      <c r="J22" s="129" t="s">
        <v>547</v>
      </c>
      <c r="K22" s="129" t="s">
        <v>547</v>
      </c>
      <c r="L22" s="217" t="s">
        <v>547</v>
      </c>
      <c r="M22" s="537"/>
      <c r="N22" s="168" t="s">
        <v>4087</v>
      </c>
      <c r="O22" s="129">
        <v>200000</v>
      </c>
      <c r="P22" s="129">
        <v>300000</v>
      </c>
      <c r="Q22" s="129">
        <v>400000</v>
      </c>
      <c r="R22" s="217" t="s">
        <v>547</v>
      </c>
      <c r="S22" s="537"/>
      <c r="T22" s="168" t="s">
        <v>4185</v>
      </c>
      <c r="U22" s="129">
        <v>200000</v>
      </c>
      <c r="V22" s="129">
        <v>300000</v>
      </c>
      <c r="W22" s="129">
        <v>400000</v>
      </c>
      <c r="X22" s="217" t="s">
        <v>547</v>
      </c>
      <c r="Y22" s="537"/>
      <c r="Z22" s="168" t="s">
        <v>2426</v>
      </c>
      <c r="AA22" s="129">
        <v>3664000</v>
      </c>
      <c r="AB22" s="129" t="s">
        <v>547</v>
      </c>
      <c r="AC22" s="129" t="s">
        <v>547</v>
      </c>
      <c r="AD22" s="217" t="s">
        <v>547</v>
      </c>
      <c r="AE22" s="537"/>
      <c r="AF22" s="215" t="s">
        <v>3065</v>
      </c>
      <c r="AG22" s="129">
        <v>300000</v>
      </c>
      <c r="AH22" s="129">
        <v>400000</v>
      </c>
      <c r="AI22" s="129" t="s">
        <v>547</v>
      </c>
      <c r="AJ22" s="217" t="s">
        <v>547</v>
      </c>
    </row>
    <row r="23" spans="1:36" s="47" customFormat="1" ht="12.75" customHeight="1">
      <c r="A23" s="537"/>
      <c r="B23" s="168" t="s">
        <v>4106</v>
      </c>
      <c r="C23" s="129">
        <v>200000</v>
      </c>
      <c r="D23" s="129">
        <v>300000</v>
      </c>
      <c r="E23" s="129">
        <v>400000</v>
      </c>
      <c r="F23" s="217" t="s">
        <v>547</v>
      </c>
      <c r="G23" s="537"/>
      <c r="H23" s="168" t="s">
        <v>2964</v>
      </c>
      <c r="I23" s="129">
        <v>600000</v>
      </c>
      <c r="J23" s="129" t="s">
        <v>547</v>
      </c>
      <c r="K23" s="129" t="s">
        <v>547</v>
      </c>
      <c r="L23" s="217" t="s">
        <v>547</v>
      </c>
      <c r="M23" s="537"/>
      <c r="N23" s="168" t="s">
        <v>4193</v>
      </c>
      <c r="O23" s="129">
        <v>200000</v>
      </c>
      <c r="P23" s="129">
        <v>300000</v>
      </c>
      <c r="Q23" s="129">
        <v>400000</v>
      </c>
      <c r="R23" s="217" t="s">
        <v>547</v>
      </c>
      <c r="S23" s="537"/>
      <c r="T23" s="168" t="s">
        <v>3014</v>
      </c>
      <c r="U23" s="129">
        <v>400000</v>
      </c>
      <c r="V23" s="129" t="s">
        <v>547</v>
      </c>
      <c r="W23" s="129" t="s">
        <v>547</v>
      </c>
      <c r="X23" s="217" t="s">
        <v>547</v>
      </c>
      <c r="Y23" s="537"/>
      <c r="Z23" s="168" t="s">
        <v>4157</v>
      </c>
      <c r="AA23" s="129">
        <v>200000</v>
      </c>
      <c r="AB23" s="129">
        <v>300000</v>
      </c>
      <c r="AC23" s="129">
        <v>400000</v>
      </c>
      <c r="AD23" s="217" t="s">
        <v>547</v>
      </c>
      <c r="AE23" s="537"/>
      <c r="AF23" s="215" t="s">
        <v>4165</v>
      </c>
      <c r="AG23" s="129">
        <v>200000</v>
      </c>
      <c r="AH23" s="129">
        <v>300000</v>
      </c>
      <c r="AI23" s="129">
        <v>400000</v>
      </c>
      <c r="AJ23" s="217" t="s">
        <v>547</v>
      </c>
    </row>
    <row r="24" spans="1:36" s="47" customFormat="1" ht="12.75" customHeight="1">
      <c r="A24" s="537"/>
      <c r="B24" s="168" t="s">
        <v>2942</v>
      </c>
      <c r="C24" s="129">
        <v>400000</v>
      </c>
      <c r="D24" s="129" t="s">
        <v>547</v>
      </c>
      <c r="E24" s="129" t="s">
        <v>547</v>
      </c>
      <c r="F24" s="217" t="s">
        <v>547</v>
      </c>
      <c r="G24" s="537"/>
      <c r="H24" s="168" t="s">
        <v>2965</v>
      </c>
      <c r="I24" s="129">
        <v>100000</v>
      </c>
      <c r="J24" s="129" t="s">
        <v>547</v>
      </c>
      <c r="K24" s="129" t="s">
        <v>547</v>
      </c>
      <c r="L24" s="217" t="s">
        <v>547</v>
      </c>
      <c r="M24" s="537"/>
      <c r="N24" s="168" t="s">
        <v>2989</v>
      </c>
      <c r="O24" s="129">
        <v>100000</v>
      </c>
      <c r="P24" s="129" t="s">
        <v>547</v>
      </c>
      <c r="Q24" s="217" t="s">
        <v>547</v>
      </c>
      <c r="R24" s="217" t="s">
        <v>547</v>
      </c>
      <c r="S24" s="537"/>
      <c r="T24" s="168" t="s">
        <v>3015</v>
      </c>
      <c r="U24" s="129">
        <v>2000000</v>
      </c>
      <c r="V24" s="129" t="s">
        <v>547</v>
      </c>
      <c r="W24" s="129" t="s">
        <v>547</v>
      </c>
      <c r="X24" s="217" t="s">
        <v>547</v>
      </c>
      <c r="Y24" s="537"/>
      <c r="Z24" s="168" t="s">
        <v>3044</v>
      </c>
      <c r="AA24" s="129">
        <v>1000000</v>
      </c>
      <c r="AB24" s="129" t="s">
        <v>547</v>
      </c>
      <c r="AC24" s="129" t="s">
        <v>547</v>
      </c>
      <c r="AD24" s="217" t="s">
        <v>547</v>
      </c>
      <c r="AE24" s="537"/>
      <c r="AF24" s="215" t="s">
        <v>2384</v>
      </c>
      <c r="AG24" s="129">
        <v>333333</v>
      </c>
      <c r="AH24" s="129" t="s">
        <v>547</v>
      </c>
      <c r="AI24" s="129" t="s">
        <v>547</v>
      </c>
      <c r="AJ24" s="217" t="s">
        <v>547</v>
      </c>
    </row>
    <row r="25" spans="1:36" s="47" customFormat="1" ht="12.75" customHeight="1">
      <c r="A25" s="537"/>
      <c r="B25" s="168" t="s">
        <v>2943</v>
      </c>
      <c r="C25" s="129">
        <v>300000</v>
      </c>
      <c r="D25" s="129">
        <v>400000</v>
      </c>
      <c r="E25" s="129" t="s">
        <v>547</v>
      </c>
      <c r="F25" s="217" t="s">
        <v>547</v>
      </c>
      <c r="G25" s="537"/>
      <c r="H25" s="168" t="s">
        <v>3581</v>
      </c>
      <c r="I25" s="129">
        <v>4169000</v>
      </c>
      <c r="J25" s="129" t="s">
        <v>547</v>
      </c>
      <c r="K25" s="129" t="s">
        <v>547</v>
      </c>
      <c r="L25" s="217" t="s">
        <v>547</v>
      </c>
      <c r="M25" s="537"/>
      <c r="N25" s="168" t="s">
        <v>2990</v>
      </c>
      <c r="O25" s="129">
        <v>300000</v>
      </c>
      <c r="P25" s="129">
        <v>400000</v>
      </c>
      <c r="Q25" s="129" t="s">
        <v>547</v>
      </c>
      <c r="R25" s="217" t="s">
        <v>547</v>
      </c>
      <c r="S25" s="537"/>
      <c r="T25" s="168" t="s">
        <v>2414</v>
      </c>
      <c r="U25" s="129">
        <v>4725000</v>
      </c>
      <c r="V25" s="129">
        <v>4725000</v>
      </c>
      <c r="W25" s="129">
        <v>4725000</v>
      </c>
      <c r="X25" s="217">
        <v>4725000</v>
      </c>
      <c r="Y25" s="537"/>
      <c r="Z25" s="168" t="s">
        <v>3045</v>
      </c>
      <c r="AA25" s="129">
        <v>600000</v>
      </c>
      <c r="AB25" s="129" t="s">
        <v>547</v>
      </c>
      <c r="AC25" s="129" t="s">
        <v>547</v>
      </c>
      <c r="AD25" s="217" t="s">
        <v>547</v>
      </c>
      <c r="AE25" s="537"/>
      <c r="AF25" s="215" t="s">
        <v>4155</v>
      </c>
      <c r="AG25" s="129">
        <v>100000</v>
      </c>
      <c r="AH25" s="129" t="s">
        <v>547</v>
      </c>
      <c r="AI25" s="129" t="s">
        <v>547</v>
      </c>
      <c r="AJ25" s="217" t="s">
        <v>547</v>
      </c>
    </row>
    <row r="26" spans="1:36" s="47" customFormat="1" ht="12.75" customHeight="1">
      <c r="A26" s="537"/>
      <c r="B26" s="168" t="s">
        <v>2944</v>
      </c>
      <c r="C26" s="129">
        <v>840000</v>
      </c>
      <c r="D26" s="129" t="s">
        <v>547</v>
      </c>
      <c r="E26" s="129" t="s">
        <v>547</v>
      </c>
      <c r="F26" s="217" t="s">
        <v>547</v>
      </c>
      <c r="G26" s="537"/>
      <c r="H26" s="168" t="s">
        <v>3582</v>
      </c>
      <c r="I26" s="129">
        <v>4620000</v>
      </c>
      <c r="J26" s="217" t="s">
        <v>547</v>
      </c>
      <c r="K26" s="217" t="s">
        <v>547</v>
      </c>
      <c r="L26" s="217" t="s">
        <v>547</v>
      </c>
      <c r="M26" s="537"/>
      <c r="N26" s="168" t="s">
        <v>4149</v>
      </c>
      <c r="O26" s="129">
        <v>200000</v>
      </c>
      <c r="P26" s="129">
        <v>300000</v>
      </c>
      <c r="Q26" s="129">
        <v>400000</v>
      </c>
      <c r="R26" s="217" t="s">
        <v>547</v>
      </c>
      <c r="S26" s="537"/>
      <c r="T26" s="168" t="s">
        <v>3016</v>
      </c>
      <c r="U26" s="129">
        <v>1368000</v>
      </c>
      <c r="V26" s="129" t="s">
        <v>547</v>
      </c>
      <c r="W26" s="129" t="s">
        <v>547</v>
      </c>
      <c r="X26" s="217" t="s">
        <v>547</v>
      </c>
      <c r="Y26" s="537"/>
      <c r="Z26" s="168" t="s">
        <v>2453</v>
      </c>
      <c r="AA26" s="129">
        <v>4000000</v>
      </c>
      <c r="AB26" s="129">
        <v>4000000</v>
      </c>
      <c r="AC26" s="129">
        <v>4000000</v>
      </c>
      <c r="AD26" s="217" t="s">
        <v>547</v>
      </c>
      <c r="AE26" s="537"/>
      <c r="AF26" s="215" t="s">
        <v>3066</v>
      </c>
      <c r="AG26" s="129">
        <v>300000</v>
      </c>
      <c r="AH26" s="129">
        <v>400000</v>
      </c>
      <c r="AI26" s="129" t="s">
        <v>547</v>
      </c>
      <c r="AJ26" s="217" t="s">
        <v>547</v>
      </c>
    </row>
    <row r="27" spans="1:36" s="47" customFormat="1" ht="12.75" customHeight="1">
      <c r="A27" s="537"/>
      <c r="B27" s="168" t="s">
        <v>2945</v>
      </c>
      <c r="C27" s="129">
        <v>200000</v>
      </c>
      <c r="D27" s="129">
        <v>300000</v>
      </c>
      <c r="E27" s="129">
        <v>400000</v>
      </c>
      <c r="F27" s="217" t="s">
        <v>547</v>
      </c>
      <c r="G27" s="537"/>
      <c r="H27" s="168" t="s">
        <v>2441</v>
      </c>
      <c r="I27" s="129">
        <v>350000</v>
      </c>
      <c r="J27" s="129" t="s">
        <v>547</v>
      </c>
      <c r="K27" s="129" t="s">
        <v>547</v>
      </c>
      <c r="L27" s="217" t="s">
        <v>547</v>
      </c>
      <c r="M27" s="537"/>
      <c r="N27" s="168" t="s">
        <v>2991</v>
      </c>
      <c r="O27" s="129">
        <v>200000</v>
      </c>
      <c r="P27" s="129">
        <v>300000</v>
      </c>
      <c r="Q27" s="217">
        <v>400000</v>
      </c>
      <c r="R27" s="217" t="s">
        <v>547</v>
      </c>
      <c r="S27" s="537"/>
      <c r="T27" s="168" t="s">
        <v>3017</v>
      </c>
      <c r="U27" s="129">
        <v>200000</v>
      </c>
      <c r="V27" s="129">
        <v>300000</v>
      </c>
      <c r="W27" s="129">
        <v>400000</v>
      </c>
      <c r="X27" s="217" t="s">
        <v>547</v>
      </c>
      <c r="Y27" s="537"/>
      <c r="Z27" s="168" t="s">
        <v>3046</v>
      </c>
      <c r="AA27" s="129">
        <v>200000</v>
      </c>
      <c r="AB27" s="129">
        <v>300000</v>
      </c>
      <c r="AC27" s="129">
        <v>400000</v>
      </c>
      <c r="AD27" s="217" t="s">
        <v>547</v>
      </c>
      <c r="AE27" s="537"/>
      <c r="AF27" s="215" t="s">
        <v>2399</v>
      </c>
      <c r="AG27" s="129">
        <v>998000</v>
      </c>
      <c r="AH27" s="129" t="s">
        <v>547</v>
      </c>
      <c r="AI27" s="129" t="s">
        <v>547</v>
      </c>
      <c r="AJ27" s="217" t="s">
        <v>547</v>
      </c>
    </row>
    <row r="28" spans="1:36" s="47" customFormat="1" ht="12.75" customHeight="1">
      <c r="A28" s="537"/>
      <c r="B28" s="168" t="s">
        <v>2438</v>
      </c>
      <c r="C28" s="129">
        <v>996000</v>
      </c>
      <c r="D28" s="129">
        <v>996000</v>
      </c>
      <c r="E28" s="129" t="s">
        <v>547</v>
      </c>
      <c r="F28" s="217" t="s">
        <v>547</v>
      </c>
      <c r="G28" s="537"/>
      <c r="H28" s="168" t="s">
        <v>2966</v>
      </c>
      <c r="I28" s="129">
        <v>100000</v>
      </c>
      <c r="J28" s="129" t="s">
        <v>547</v>
      </c>
      <c r="K28" s="129" t="s">
        <v>547</v>
      </c>
      <c r="L28" s="217" t="s">
        <v>547</v>
      </c>
      <c r="M28" s="537"/>
      <c r="N28" s="168" t="s">
        <v>2992</v>
      </c>
      <c r="O28" s="129">
        <v>200000</v>
      </c>
      <c r="P28" s="129">
        <v>300000</v>
      </c>
      <c r="Q28" s="129">
        <v>400000</v>
      </c>
      <c r="R28" s="217" t="s">
        <v>547</v>
      </c>
      <c r="S28" s="537"/>
      <c r="T28" s="168" t="s">
        <v>2447</v>
      </c>
      <c r="U28" s="129">
        <v>3675000</v>
      </c>
      <c r="V28" s="129">
        <v>3675000</v>
      </c>
      <c r="W28" s="129">
        <v>3675000</v>
      </c>
      <c r="X28" s="217">
        <v>3675000</v>
      </c>
      <c r="Y28" s="539" t="s">
        <v>561</v>
      </c>
      <c r="Z28" s="168" t="s">
        <v>3047</v>
      </c>
      <c r="AA28" s="129">
        <v>1080000</v>
      </c>
      <c r="AB28" s="129" t="s">
        <v>547</v>
      </c>
      <c r="AC28" s="217" t="s">
        <v>547</v>
      </c>
      <c r="AD28" s="217" t="s">
        <v>547</v>
      </c>
      <c r="AE28" s="537"/>
      <c r="AF28" s="215" t="s">
        <v>3593</v>
      </c>
      <c r="AG28" s="129">
        <v>4043000</v>
      </c>
      <c r="AH28" s="129">
        <v>4043000</v>
      </c>
      <c r="AI28" s="129" t="s">
        <v>547</v>
      </c>
      <c r="AJ28" s="217" t="s">
        <v>547</v>
      </c>
    </row>
    <row r="29" spans="1:36" s="47" customFormat="1" ht="12.75" customHeight="1">
      <c r="A29" s="537"/>
      <c r="B29" s="168" t="s">
        <v>4136</v>
      </c>
      <c r="C29" s="129">
        <v>200000</v>
      </c>
      <c r="D29" s="129">
        <v>300000</v>
      </c>
      <c r="E29" s="129">
        <v>400000</v>
      </c>
      <c r="F29" s="217" t="s">
        <v>547</v>
      </c>
      <c r="G29" s="537"/>
      <c r="H29" s="168" t="s">
        <v>2446</v>
      </c>
      <c r="I29" s="129">
        <v>350000</v>
      </c>
      <c r="J29" s="129" t="s">
        <v>547</v>
      </c>
      <c r="K29" s="129" t="s">
        <v>547</v>
      </c>
      <c r="L29" s="217" t="s">
        <v>547</v>
      </c>
      <c r="M29" s="537"/>
      <c r="N29" s="168" t="s">
        <v>2993</v>
      </c>
      <c r="O29" s="129">
        <v>700000</v>
      </c>
      <c r="P29" s="129" t="s">
        <v>547</v>
      </c>
      <c r="Q29" s="129" t="s">
        <v>547</v>
      </c>
      <c r="R29" s="217" t="s">
        <v>547</v>
      </c>
      <c r="S29" s="537"/>
      <c r="T29" s="168" t="s">
        <v>3018</v>
      </c>
      <c r="U29" s="129">
        <v>400000</v>
      </c>
      <c r="V29" s="129" t="s">
        <v>547</v>
      </c>
      <c r="W29" s="129" t="s">
        <v>547</v>
      </c>
      <c r="X29" s="217" t="s">
        <v>547</v>
      </c>
      <c r="Y29" s="537"/>
      <c r="Z29" s="168" t="s">
        <v>3048</v>
      </c>
      <c r="AA29" s="129">
        <v>400000</v>
      </c>
      <c r="AB29" s="129" t="s">
        <v>547</v>
      </c>
      <c r="AC29" s="129" t="s">
        <v>547</v>
      </c>
      <c r="AD29" s="217" t="s">
        <v>547</v>
      </c>
      <c r="AE29" s="537"/>
      <c r="AF29" s="215" t="s">
        <v>2406</v>
      </c>
      <c r="AG29" s="129">
        <v>5331000</v>
      </c>
      <c r="AH29" s="129">
        <v>5331000</v>
      </c>
      <c r="AI29" s="217">
        <v>5331000</v>
      </c>
      <c r="AJ29" s="217">
        <v>5331000</v>
      </c>
    </row>
    <row r="30" spans="1:36" s="47" customFormat="1" ht="12.75" customHeight="1">
      <c r="A30" s="537"/>
      <c r="B30" s="168" t="s">
        <v>4091</v>
      </c>
      <c r="C30" s="129">
        <v>200000</v>
      </c>
      <c r="D30" s="129">
        <v>300000</v>
      </c>
      <c r="E30" s="129">
        <v>400000</v>
      </c>
      <c r="F30" s="217" t="s">
        <v>547</v>
      </c>
      <c r="G30" s="537"/>
      <c r="H30" s="168" t="s">
        <v>3583</v>
      </c>
      <c r="I30" s="129">
        <v>3539000</v>
      </c>
      <c r="J30" s="129">
        <v>3539000</v>
      </c>
      <c r="K30" s="129" t="s">
        <v>547</v>
      </c>
      <c r="L30" s="217" t="s">
        <v>547</v>
      </c>
      <c r="M30" s="537"/>
      <c r="N30" s="168" t="s">
        <v>4072</v>
      </c>
      <c r="O30" s="46">
        <v>200000</v>
      </c>
      <c r="P30" s="46">
        <v>300000</v>
      </c>
      <c r="Q30" s="46">
        <v>400000</v>
      </c>
      <c r="R30" s="46" t="s">
        <v>547</v>
      </c>
      <c r="S30" s="537"/>
      <c r="T30" s="168" t="s">
        <v>4202</v>
      </c>
      <c r="U30" s="129">
        <v>100000</v>
      </c>
      <c r="V30" s="129" t="s">
        <v>547</v>
      </c>
      <c r="W30" s="129" t="s">
        <v>547</v>
      </c>
      <c r="X30" s="217" t="s">
        <v>547</v>
      </c>
      <c r="Y30" s="537"/>
      <c r="Z30" s="168" t="s">
        <v>3589</v>
      </c>
      <c r="AA30" s="129">
        <v>5802000</v>
      </c>
      <c r="AB30" s="129">
        <v>5802000</v>
      </c>
      <c r="AC30" s="129">
        <v>5802000</v>
      </c>
      <c r="AD30" s="217">
        <v>5802000</v>
      </c>
      <c r="AE30" s="537"/>
      <c r="AF30" s="215" t="s">
        <v>3594</v>
      </c>
      <c r="AG30" s="129">
        <v>263000</v>
      </c>
      <c r="AH30" s="129" t="s">
        <v>547</v>
      </c>
      <c r="AI30" s="129" t="s">
        <v>547</v>
      </c>
      <c r="AJ30" s="217" t="s">
        <v>547</v>
      </c>
    </row>
    <row r="31" spans="1:36" s="47" customFormat="1" ht="12.75" customHeight="1">
      <c r="A31" s="537"/>
      <c r="B31" s="168" t="s">
        <v>2464</v>
      </c>
      <c r="C31" s="129">
        <v>787501</v>
      </c>
      <c r="D31" s="129" t="s">
        <v>547</v>
      </c>
      <c r="E31" s="129" t="s">
        <v>547</v>
      </c>
      <c r="F31" s="217" t="s">
        <v>547</v>
      </c>
      <c r="G31" s="537"/>
      <c r="H31" s="168" t="s">
        <v>2462</v>
      </c>
      <c r="I31" s="129">
        <v>5000000</v>
      </c>
      <c r="J31" s="129">
        <v>5000000</v>
      </c>
      <c r="K31" s="217" t="s">
        <v>547</v>
      </c>
      <c r="L31" s="217" t="s">
        <v>547</v>
      </c>
      <c r="M31" s="537"/>
      <c r="N31" s="168" t="s">
        <v>2994</v>
      </c>
      <c r="O31" s="129">
        <v>100000</v>
      </c>
      <c r="P31" s="129" t="s">
        <v>547</v>
      </c>
      <c r="Q31" s="129" t="s">
        <v>547</v>
      </c>
      <c r="R31" s="217" t="s">
        <v>547</v>
      </c>
      <c r="S31" s="537"/>
      <c r="T31" s="168" t="s">
        <v>3019</v>
      </c>
      <c r="U31" s="129">
        <v>3192000</v>
      </c>
      <c r="V31" s="129" t="s">
        <v>547</v>
      </c>
      <c r="W31" s="129" t="s">
        <v>547</v>
      </c>
      <c r="X31" s="217" t="s">
        <v>547</v>
      </c>
      <c r="Y31" s="537"/>
      <c r="Z31" s="168" t="s">
        <v>2301</v>
      </c>
      <c r="AA31" s="129">
        <v>2800000</v>
      </c>
      <c r="AB31" s="129">
        <v>2800000</v>
      </c>
      <c r="AC31" s="129">
        <v>2800000</v>
      </c>
      <c r="AD31" s="217" t="s">
        <v>547</v>
      </c>
      <c r="AE31" s="537"/>
      <c r="AF31" s="215" t="s">
        <v>2418</v>
      </c>
      <c r="AG31" s="129">
        <v>420000</v>
      </c>
      <c r="AH31" s="129" t="s">
        <v>547</v>
      </c>
      <c r="AI31" s="129" t="s">
        <v>547</v>
      </c>
      <c r="AJ31" s="217" t="s">
        <v>547</v>
      </c>
    </row>
    <row r="32" spans="1:36" s="47" customFormat="1" ht="12.75" customHeight="1">
      <c r="A32" s="537"/>
      <c r="B32" s="168" t="s">
        <v>2469</v>
      </c>
      <c r="C32" s="129">
        <v>872551</v>
      </c>
      <c r="D32" s="129" t="s">
        <v>547</v>
      </c>
      <c r="E32" s="129" t="s">
        <v>547</v>
      </c>
      <c r="F32" s="217" t="s">
        <v>547</v>
      </c>
      <c r="G32" s="537"/>
      <c r="H32" s="168" t="s">
        <v>4076</v>
      </c>
      <c r="I32" s="129">
        <v>200000</v>
      </c>
      <c r="J32" s="129">
        <v>300000</v>
      </c>
      <c r="K32" s="129">
        <v>400000</v>
      </c>
      <c r="L32" s="217" t="s">
        <v>547</v>
      </c>
      <c r="M32" s="537"/>
      <c r="N32" s="168" t="s">
        <v>2995</v>
      </c>
      <c r="O32" s="129">
        <v>400000</v>
      </c>
      <c r="P32" s="129" t="s">
        <v>547</v>
      </c>
      <c r="Q32" s="129" t="s">
        <v>547</v>
      </c>
      <c r="R32" s="129" t="s">
        <v>547</v>
      </c>
      <c r="S32" s="537"/>
      <c r="T32" s="168" t="s">
        <v>3020</v>
      </c>
      <c r="U32" s="129">
        <v>300000</v>
      </c>
      <c r="V32" s="129">
        <v>400000</v>
      </c>
      <c r="W32" s="129" t="s">
        <v>547</v>
      </c>
      <c r="X32" s="217" t="s">
        <v>547</v>
      </c>
      <c r="Y32" s="537"/>
      <c r="Z32" s="168" t="s">
        <v>3049</v>
      </c>
      <c r="AA32" s="129">
        <v>600000</v>
      </c>
      <c r="AB32" s="129" t="s">
        <v>547</v>
      </c>
      <c r="AC32" s="129" t="s">
        <v>547</v>
      </c>
      <c r="AD32" s="217" t="s">
        <v>547</v>
      </c>
      <c r="AE32" s="537"/>
      <c r="AF32" s="215" t="s">
        <v>3595</v>
      </c>
      <c r="AG32" s="129">
        <v>200000</v>
      </c>
      <c r="AH32" s="129" t="s">
        <v>547</v>
      </c>
      <c r="AI32" s="129" t="s">
        <v>547</v>
      </c>
      <c r="AJ32" s="217" t="s">
        <v>547</v>
      </c>
    </row>
    <row r="33" spans="1:36" s="47" customFormat="1" ht="12.75" customHeight="1">
      <c r="A33" s="539" t="s">
        <v>561</v>
      </c>
      <c r="B33" s="168" t="s">
        <v>2264</v>
      </c>
      <c r="C33" s="129">
        <v>2800000</v>
      </c>
      <c r="D33" s="129" t="s">
        <v>547</v>
      </c>
      <c r="E33" s="129" t="s">
        <v>547</v>
      </c>
      <c r="F33" s="217" t="s">
        <v>547</v>
      </c>
      <c r="G33" s="539" t="s">
        <v>561</v>
      </c>
      <c r="H33" s="168" t="s">
        <v>2967</v>
      </c>
      <c r="I33" s="129">
        <v>100000</v>
      </c>
      <c r="J33" s="129" t="s">
        <v>547</v>
      </c>
      <c r="K33" s="129" t="s">
        <v>547</v>
      </c>
      <c r="L33" s="217" t="s">
        <v>547</v>
      </c>
      <c r="M33" s="537"/>
      <c r="N33" s="498" t="s">
        <v>3587</v>
      </c>
      <c r="O33" s="191">
        <v>4000000</v>
      </c>
      <c r="P33" s="191">
        <v>4000000</v>
      </c>
      <c r="Q33" s="191">
        <v>4000000</v>
      </c>
      <c r="R33" s="191" t="s">
        <v>547</v>
      </c>
      <c r="S33" s="539" t="s">
        <v>561</v>
      </c>
      <c r="T33" s="168" t="s">
        <v>3021</v>
      </c>
      <c r="U33" s="129">
        <v>1520000</v>
      </c>
      <c r="V33" s="129" t="s">
        <v>547</v>
      </c>
      <c r="W33" s="129" t="s">
        <v>547</v>
      </c>
      <c r="X33" s="217" t="s">
        <v>547</v>
      </c>
      <c r="Y33" s="537"/>
      <c r="Z33" s="168" t="s">
        <v>2480</v>
      </c>
      <c r="AA33" s="129">
        <v>5000000</v>
      </c>
      <c r="AB33" s="129" t="s">
        <v>547</v>
      </c>
      <c r="AC33" s="129" t="s">
        <v>547</v>
      </c>
      <c r="AD33" s="217" t="s">
        <v>547</v>
      </c>
      <c r="AE33" s="537"/>
      <c r="AF33" s="215" t="s">
        <v>3596</v>
      </c>
      <c r="AG33" s="129">
        <v>250000</v>
      </c>
      <c r="AH33" s="129">
        <v>250000</v>
      </c>
      <c r="AI33" s="129" t="s">
        <v>547</v>
      </c>
      <c r="AJ33" s="217" t="s">
        <v>547</v>
      </c>
    </row>
    <row r="34" spans="1:36" s="47" customFormat="1" ht="12.75" customHeight="1">
      <c r="A34" s="537"/>
      <c r="B34" s="168" t="s">
        <v>2946</v>
      </c>
      <c r="C34" s="129">
        <v>200000</v>
      </c>
      <c r="D34" s="129">
        <v>300000</v>
      </c>
      <c r="E34" s="129">
        <v>400000</v>
      </c>
      <c r="F34" s="217" t="s">
        <v>547</v>
      </c>
      <c r="G34" s="537"/>
      <c r="H34" s="168" t="s">
        <v>2968</v>
      </c>
      <c r="I34" s="129">
        <v>200000</v>
      </c>
      <c r="J34" s="129">
        <v>300000</v>
      </c>
      <c r="K34" s="129">
        <v>400000</v>
      </c>
      <c r="L34" s="217" t="s">
        <v>547</v>
      </c>
      <c r="M34" s="537"/>
      <c r="N34" s="168" t="s">
        <v>2996</v>
      </c>
      <c r="O34" s="129">
        <v>300000</v>
      </c>
      <c r="P34" s="129">
        <v>400000</v>
      </c>
      <c r="Q34" s="129" t="s">
        <v>547</v>
      </c>
      <c r="R34" s="217" t="s">
        <v>547</v>
      </c>
      <c r="S34" s="537"/>
      <c r="T34" s="168" t="s">
        <v>3022</v>
      </c>
      <c r="U34" s="129">
        <v>400000</v>
      </c>
      <c r="V34" s="129" t="s">
        <v>547</v>
      </c>
      <c r="W34" s="129" t="s">
        <v>547</v>
      </c>
      <c r="X34" s="217" t="s">
        <v>547</v>
      </c>
      <c r="Y34" s="537"/>
      <c r="Z34" s="168" t="s">
        <v>2352</v>
      </c>
      <c r="AA34" s="129">
        <v>3400000</v>
      </c>
      <c r="AB34" s="129">
        <v>3400000</v>
      </c>
      <c r="AC34" s="129" t="s">
        <v>547</v>
      </c>
      <c r="AD34" s="217" t="s">
        <v>547</v>
      </c>
      <c r="AE34" s="537"/>
      <c r="AF34" s="215" t="s">
        <v>3597</v>
      </c>
      <c r="AG34" s="129">
        <v>250000</v>
      </c>
      <c r="AH34" s="129">
        <v>250000</v>
      </c>
      <c r="AI34" s="129" t="s">
        <v>547</v>
      </c>
      <c r="AJ34" s="217" t="s">
        <v>547</v>
      </c>
    </row>
    <row r="35" spans="1:36" s="47" customFormat="1" ht="12.75" customHeight="1">
      <c r="A35" s="537"/>
      <c r="B35" s="168" t="s">
        <v>2283</v>
      </c>
      <c r="C35" s="129">
        <v>2494000</v>
      </c>
      <c r="D35" s="129">
        <v>2494000</v>
      </c>
      <c r="E35" s="129">
        <v>2494000</v>
      </c>
      <c r="F35" s="217" t="s">
        <v>547</v>
      </c>
      <c r="G35" s="537"/>
      <c r="H35" s="168" t="s">
        <v>2969</v>
      </c>
      <c r="I35" s="129">
        <v>400000</v>
      </c>
      <c r="J35" s="129" t="s">
        <v>547</v>
      </c>
      <c r="K35" s="129" t="s">
        <v>547</v>
      </c>
      <c r="L35" s="217" t="s">
        <v>547</v>
      </c>
      <c r="M35" s="537"/>
      <c r="N35" s="168" t="s">
        <v>4135</v>
      </c>
      <c r="O35" s="129">
        <v>200000</v>
      </c>
      <c r="P35" s="129">
        <v>300000</v>
      </c>
      <c r="Q35" s="129">
        <v>400000</v>
      </c>
      <c r="R35" s="217" t="s">
        <v>547</v>
      </c>
      <c r="S35" s="537"/>
      <c r="T35" s="168" t="s">
        <v>2265</v>
      </c>
      <c r="U35" s="129">
        <v>3333333</v>
      </c>
      <c r="V35" s="129" t="s">
        <v>547</v>
      </c>
      <c r="W35" s="129" t="s">
        <v>547</v>
      </c>
      <c r="X35" s="217" t="s">
        <v>547</v>
      </c>
      <c r="Y35" s="537"/>
      <c r="Z35" s="112" t="s">
        <v>2407</v>
      </c>
      <c r="AA35" s="365">
        <v>250000</v>
      </c>
      <c r="AB35" s="365" t="s">
        <v>547</v>
      </c>
      <c r="AC35" s="497" t="s">
        <v>547</v>
      </c>
      <c r="AD35" s="497" t="s">
        <v>547</v>
      </c>
      <c r="AE35" s="537"/>
      <c r="AF35" s="215" t="s">
        <v>2439</v>
      </c>
      <c r="AG35" s="129">
        <v>578000</v>
      </c>
      <c r="AH35" s="129" t="s">
        <v>547</v>
      </c>
      <c r="AI35" s="129" t="s">
        <v>547</v>
      </c>
      <c r="AJ35" s="217" t="s">
        <v>547</v>
      </c>
    </row>
    <row r="36" spans="1:36" s="47" customFormat="1" ht="12.75" customHeight="1">
      <c r="A36" s="537"/>
      <c r="B36" s="168" t="s">
        <v>2947</v>
      </c>
      <c r="C36" s="129">
        <v>200000</v>
      </c>
      <c r="D36" s="129">
        <v>300000</v>
      </c>
      <c r="E36" s="129">
        <v>400000</v>
      </c>
      <c r="F36" s="217" t="s">
        <v>547</v>
      </c>
      <c r="G36" s="537"/>
      <c r="H36" s="168" t="s">
        <v>2271</v>
      </c>
      <c r="I36" s="129">
        <v>2112600</v>
      </c>
      <c r="J36" s="129">
        <v>2112600</v>
      </c>
      <c r="K36" s="129" t="s">
        <v>547</v>
      </c>
      <c r="L36" s="217" t="s">
        <v>547</v>
      </c>
      <c r="M36" s="537"/>
      <c r="N36" s="168" t="s">
        <v>4143</v>
      </c>
      <c r="O36" s="129">
        <v>200000</v>
      </c>
      <c r="P36" s="129">
        <v>300000</v>
      </c>
      <c r="Q36" s="129">
        <v>400000</v>
      </c>
      <c r="R36" s="217" t="s">
        <v>547</v>
      </c>
      <c r="S36" s="537"/>
      <c r="T36" s="168" t="s">
        <v>4200</v>
      </c>
      <c r="U36" s="129">
        <v>100000</v>
      </c>
      <c r="V36" s="129" t="s">
        <v>547</v>
      </c>
      <c r="W36" s="129" t="s">
        <v>547</v>
      </c>
      <c r="X36" s="217" t="s">
        <v>547</v>
      </c>
      <c r="Y36" s="537"/>
      <c r="Z36" s="498" t="s">
        <v>2588</v>
      </c>
      <c r="AA36" s="129">
        <v>1000000</v>
      </c>
      <c r="AB36" s="129" t="s">
        <v>547</v>
      </c>
      <c r="AC36" s="129" t="s">
        <v>547</v>
      </c>
      <c r="AD36" s="217" t="s">
        <v>547</v>
      </c>
      <c r="AE36" s="539" t="s">
        <v>561</v>
      </c>
      <c r="AF36" s="215" t="s">
        <v>3067</v>
      </c>
      <c r="AG36" s="129">
        <v>200000</v>
      </c>
      <c r="AH36" s="129">
        <v>300000</v>
      </c>
      <c r="AI36" s="129">
        <v>400000</v>
      </c>
      <c r="AJ36" s="217" t="s">
        <v>547</v>
      </c>
    </row>
    <row r="37" spans="1:36" s="47" customFormat="1" ht="12.75" customHeight="1">
      <c r="A37" s="537"/>
      <c r="B37" s="168" t="s">
        <v>2304</v>
      </c>
      <c r="C37" s="129">
        <v>1000000</v>
      </c>
      <c r="D37" s="129" t="s">
        <v>547</v>
      </c>
      <c r="E37" s="129" t="s">
        <v>547</v>
      </c>
      <c r="F37" s="217" t="s">
        <v>547</v>
      </c>
      <c r="G37" s="537"/>
      <c r="H37" s="168" t="s">
        <v>3140</v>
      </c>
      <c r="I37" s="129">
        <v>2800000</v>
      </c>
      <c r="J37" s="129">
        <v>2800000</v>
      </c>
      <c r="K37" s="129">
        <v>2800000</v>
      </c>
      <c r="L37" s="217">
        <v>2800000</v>
      </c>
      <c r="M37" s="537"/>
      <c r="N37" s="168" t="s">
        <v>4196</v>
      </c>
      <c r="O37" s="129">
        <v>100000</v>
      </c>
      <c r="P37" s="129" t="s">
        <v>547</v>
      </c>
      <c r="Q37" s="129" t="s">
        <v>547</v>
      </c>
      <c r="R37" s="217" t="s">
        <v>547</v>
      </c>
      <c r="S37" s="537"/>
      <c r="T37" s="168" t="s">
        <v>4198</v>
      </c>
      <c r="U37" s="129">
        <v>200000</v>
      </c>
      <c r="V37" s="129">
        <v>300000</v>
      </c>
      <c r="W37" s="129">
        <v>400000</v>
      </c>
      <c r="X37" s="217" t="s">
        <v>547</v>
      </c>
      <c r="Y37" s="537"/>
      <c r="Z37" s="168" t="s">
        <v>3050</v>
      </c>
      <c r="AA37" s="129">
        <v>600000</v>
      </c>
      <c r="AB37" s="129" t="s">
        <v>547</v>
      </c>
      <c r="AC37" s="129" t="s">
        <v>547</v>
      </c>
      <c r="AD37" s="217" t="s">
        <v>547</v>
      </c>
      <c r="AE37" s="537"/>
      <c r="AF37" s="215" t="s">
        <v>3068</v>
      </c>
      <c r="AG37" s="129">
        <v>400000</v>
      </c>
      <c r="AH37" s="129" t="s">
        <v>547</v>
      </c>
      <c r="AI37" s="129" t="s">
        <v>547</v>
      </c>
      <c r="AJ37" s="217" t="s">
        <v>547</v>
      </c>
    </row>
    <row r="38" spans="1:36" s="47" customFormat="1" ht="12.75" customHeight="1">
      <c r="A38" s="537"/>
      <c r="B38" s="168" t="s">
        <v>3575</v>
      </c>
      <c r="C38" s="129">
        <v>600000</v>
      </c>
      <c r="D38" s="129">
        <v>600000</v>
      </c>
      <c r="E38" s="129">
        <v>600000</v>
      </c>
      <c r="F38" s="217" t="s">
        <v>547</v>
      </c>
      <c r="G38" s="537"/>
      <c r="H38" s="168" t="s">
        <v>2279</v>
      </c>
      <c r="I38" s="129">
        <v>2800000</v>
      </c>
      <c r="J38" s="129">
        <v>2800000</v>
      </c>
      <c r="K38" s="129" t="s">
        <v>547</v>
      </c>
      <c r="L38" s="217" t="s">
        <v>547</v>
      </c>
      <c r="M38" s="539" t="s">
        <v>561</v>
      </c>
      <c r="N38" s="168" t="s">
        <v>2997</v>
      </c>
      <c r="O38" s="129">
        <v>300000</v>
      </c>
      <c r="P38" s="129">
        <v>400000</v>
      </c>
      <c r="Q38" s="129" t="s">
        <v>547</v>
      </c>
      <c r="R38" s="217" t="s">
        <v>547</v>
      </c>
      <c r="S38" s="537"/>
      <c r="T38" s="168" t="s">
        <v>3023</v>
      </c>
      <c r="U38" s="129">
        <v>300000</v>
      </c>
      <c r="V38" s="129">
        <v>400000</v>
      </c>
      <c r="W38" s="129" t="s">
        <v>547</v>
      </c>
      <c r="X38" s="217" t="s">
        <v>547</v>
      </c>
      <c r="Y38" s="537"/>
      <c r="Z38" s="168" t="s">
        <v>3590</v>
      </c>
      <c r="AA38" s="129">
        <v>750000</v>
      </c>
      <c r="AB38" s="129" t="s">
        <v>547</v>
      </c>
      <c r="AC38" s="129" t="s">
        <v>547</v>
      </c>
      <c r="AD38" s="217" t="s">
        <v>547</v>
      </c>
      <c r="AE38" s="537"/>
      <c r="AF38" s="215" t="s">
        <v>3069</v>
      </c>
      <c r="AG38" s="129">
        <v>200000</v>
      </c>
      <c r="AH38" s="129">
        <v>300000</v>
      </c>
      <c r="AI38" s="129">
        <v>400000</v>
      </c>
      <c r="AJ38" s="217" t="s">
        <v>547</v>
      </c>
    </row>
    <row r="39" spans="1:36" s="47" customFormat="1" ht="12.75" customHeight="1">
      <c r="A39" s="537"/>
      <c r="B39" s="168" t="s">
        <v>2313</v>
      </c>
      <c r="C39" s="129">
        <v>2350000</v>
      </c>
      <c r="D39" s="129">
        <v>2350000</v>
      </c>
      <c r="E39" s="129" t="s">
        <v>547</v>
      </c>
      <c r="F39" s="217" t="s">
        <v>547</v>
      </c>
      <c r="G39" s="537"/>
      <c r="H39" s="168" t="s">
        <v>4090</v>
      </c>
      <c r="I39" s="129">
        <v>200000</v>
      </c>
      <c r="J39" s="129">
        <v>300000</v>
      </c>
      <c r="K39" s="129">
        <v>400000</v>
      </c>
      <c r="L39" s="217" t="s">
        <v>547</v>
      </c>
      <c r="M39" s="537"/>
      <c r="N39" s="168" t="s">
        <v>2998</v>
      </c>
      <c r="O39" s="129">
        <v>200000</v>
      </c>
      <c r="P39" s="129">
        <v>300000</v>
      </c>
      <c r="Q39" s="129">
        <v>400000</v>
      </c>
      <c r="R39" s="217" t="s">
        <v>547</v>
      </c>
      <c r="S39" s="537"/>
      <c r="T39" s="168" t="s">
        <v>4103</v>
      </c>
      <c r="U39" s="129">
        <v>200000</v>
      </c>
      <c r="V39" s="129">
        <v>300000</v>
      </c>
      <c r="W39" s="129">
        <v>400000</v>
      </c>
      <c r="X39" s="217" t="s">
        <v>547</v>
      </c>
      <c r="Y39" s="537"/>
      <c r="Z39" s="168" t="s">
        <v>3591</v>
      </c>
      <c r="AA39" s="129">
        <v>3600000</v>
      </c>
      <c r="AB39" s="129">
        <v>3600000</v>
      </c>
      <c r="AC39" s="129">
        <v>3600000</v>
      </c>
      <c r="AD39" s="217" t="s">
        <v>547</v>
      </c>
      <c r="AE39" s="537"/>
      <c r="AF39" s="215" t="s">
        <v>3070</v>
      </c>
      <c r="AG39" s="129">
        <v>300000</v>
      </c>
      <c r="AH39" s="129">
        <v>400000</v>
      </c>
      <c r="AI39" s="129" t="s">
        <v>547</v>
      </c>
      <c r="AJ39" s="217" t="s">
        <v>547</v>
      </c>
    </row>
    <row r="40" spans="1:36" s="47" customFormat="1" ht="12.75" customHeight="1">
      <c r="A40" s="537"/>
      <c r="B40" s="168" t="s">
        <v>2948</v>
      </c>
      <c r="C40" s="129">
        <v>300000</v>
      </c>
      <c r="D40" s="129">
        <v>400000</v>
      </c>
      <c r="E40" s="129" t="s">
        <v>547</v>
      </c>
      <c r="F40" s="217" t="s">
        <v>547</v>
      </c>
      <c r="G40" s="537"/>
      <c r="H40" s="168" t="s">
        <v>3584</v>
      </c>
      <c r="I40" s="129">
        <v>919000</v>
      </c>
      <c r="J40" s="129">
        <v>919000</v>
      </c>
      <c r="K40" s="129" t="s">
        <v>547</v>
      </c>
      <c r="L40" s="217" t="s">
        <v>547</v>
      </c>
      <c r="M40" s="537"/>
      <c r="N40" s="168" t="s">
        <v>2999</v>
      </c>
      <c r="O40" s="129">
        <v>300000</v>
      </c>
      <c r="P40" s="129">
        <v>400000</v>
      </c>
      <c r="Q40" s="129" t="s">
        <v>547</v>
      </c>
      <c r="R40" s="217" t="s">
        <v>547</v>
      </c>
      <c r="S40" s="537"/>
      <c r="T40" s="168" t="s">
        <v>4118</v>
      </c>
      <c r="U40" s="129">
        <v>200000</v>
      </c>
      <c r="V40" s="129">
        <v>300000</v>
      </c>
      <c r="W40" s="129">
        <v>400000</v>
      </c>
      <c r="X40" s="217" t="s">
        <v>547</v>
      </c>
      <c r="Y40" s="537"/>
      <c r="Z40" s="168" t="s">
        <v>3051</v>
      </c>
      <c r="AA40" s="129">
        <v>300000</v>
      </c>
      <c r="AB40" s="129">
        <v>400000</v>
      </c>
      <c r="AC40" s="129" t="s">
        <v>547</v>
      </c>
      <c r="AD40" s="217" t="s">
        <v>547</v>
      </c>
      <c r="AE40" s="537"/>
      <c r="AF40" s="215" t="s">
        <v>3141</v>
      </c>
      <c r="AG40" s="129">
        <v>2800000</v>
      </c>
      <c r="AH40" s="129">
        <v>2800000</v>
      </c>
      <c r="AI40" s="129">
        <v>2800000</v>
      </c>
      <c r="AJ40" s="217">
        <v>2800000</v>
      </c>
    </row>
    <row r="41" spans="1:36" s="47" customFormat="1" ht="12.75" customHeight="1">
      <c r="A41" s="537"/>
      <c r="B41" s="168" t="s">
        <v>2949</v>
      </c>
      <c r="C41" s="129">
        <v>1200000</v>
      </c>
      <c r="D41" s="129" t="s">
        <v>547</v>
      </c>
      <c r="E41" s="129" t="s">
        <v>547</v>
      </c>
      <c r="F41" s="217" t="s">
        <v>547</v>
      </c>
      <c r="G41" s="537"/>
      <c r="H41" s="168" t="s">
        <v>2970</v>
      </c>
      <c r="I41" s="129">
        <v>400000</v>
      </c>
      <c r="J41" s="129" t="s">
        <v>547</v>
      </c>
      <c r="K41" s="129" t="s">
        <v>547</v>
      </c>
      <c r="L41" s="217" t="s">
        <v>547</v>
      </c>
      <c r="M41" s="537"/>
      <c r="N41" s="168" t="s">
        <v>3000</v>
      </c>
      <c r="O41" s="129">
        <v>100000</v>
      </c>
      <c r="P41" s="129" t="s">
        <v>547</v>
      </c>
      <c r="Q41" s="129" t="s">
        <v>547</v>
      </c>
      <c r="R41" s="217" t="s">
        <v>547</v>
      </c>
      <c r="S41" s="537"/>
      <c r="T41" s="168" t="s">
        <v>4199</v>
      </c>
      <c r="U41" s="129">
        <v>100000</v>
      </c>
      <c r="V41" s="129" t="s">
        <v>547</v>
      </c>
      <c r="W41" s="129" t="s">
        <v>547</v>
      </c>
      <c r="X41" s="217" t="s">
        <v>547</v>
      </c>
      <c r="Y41" s="537"/>
      <c r="Z41" s="168" t="s">
        <v>2458</v>
      </c>
      <c r="AA41" s="129">
        <v>2800000</v>
      </c>
      <c r="AB41" s="129" t="s">
        <v>547</v>
      </c>
      <c r="AC41" s="129" t="s">
        <v>547</v>
      </c>
      <c r="AD41" s="217" t="s">
        <v>547</v>
      </c>
      <c r="AE41" s="537"/>
      <c r="AF41" s="215" t="s">
        <v>3071</v>
      </c>
      <c r="AG41" s="129">
        <v>400000</v>
      </c>
      <c r="AH41" s="129" t="s">
        <v>547</v>
      </c>
      <c r="AI41" s="129" t="s">
        <v>547</v>
      </c>
      <c r="AJ41" s="217" t="s">
        <v>547</v>
      </c>
    </row>
    <row r="42" spans="1:36" s="47" customFormat="1" ht="12.75" customHeight="1">
      <c r="A42" s="537"/>
      <c r="B42" s="168" t="s">
        <v>2335</v>
      </c>
      <c r="C42" s="129">
        <v>1050002</v>
      </c>
      <c r="D42" s="129" t="s">
        <v>547</v>
      </c>
      <c r="E42" s="129" t="s">
        <v>547</v>
      </c>
      <c r="F42" s="217" t="s">
        <v>547</v>
      </c>
      <c r="G42" s="537"/>
      <c r="H42" s="168" t="s">
        <v>3585</v>
      </c>
      <c r="I42" s="129">
        <v>1700000</v>
      </c>
      <c r="J42" s="129" t="s">
        <v>547</v>
      </c>
      <c r="K42" s="129" t="s">
        <v>547</v>
      </c>
      <c r="L42" s="217" t="s">
        <v>547</v>
      </c>
      <c r="M42" s="537"/>
      <c r="N42" s="168" t="s">
        <v>3001</v>
      </c>
      <c r="O42" s="129">
        <v>780000</v>
      </c>
      <c r="P42" s="129" t="s">
        <v>547</v>
      </c>
      <c r="Q42" s="129" t="s">
        <v>547</v>
      </c>
      <c r="R42" s="217" t="s">
        <v>547</v>
      </c>
      <c r="S42" s="537"/>
      <c r="T42" s="168" t="s">
        <v>4179</v>
      </c>
      <c r="U42" s="129">
        <v>200000</v>
      </c>
      <c r="V42" s="129">
        <v>300000</v>
      </c>
      <c r="W42" s="129">
        <v>400000</v>
      </c>
      <c r="X42" s="217" t="s">
        <v>547</v>
      </c>
      <c r="Y42" s="537"/>
      <c r="Z42" s="168" t="s">
        <v>2476</v>
      </c>
      <c r="AA42" s="129">
        <v>2870000</v>
      </c>
      <c r="AB42" s="129" t="s">
        <v>547</v>
      </c>
      <c r="AC42" s="129" t="s">
        <v>547</v>
      </c>
      <c r="AD42" s="217" t="s">
        <v>547</v>
      </c>
      <c r="AE42" s="537"/>
      <c r="AF42" s="215" t="s">
        <v>3072</v>
      </c>
      <c r="AG42" s="129">
        <v>200000</v>
      </c>
      <c r="AH42" s="129">
        <v>300000</v>
      </c>
      <c r="AI42" s="129">
        <v>400000</v>
      </c>
      <c r="AJ42" s="217" t="s">
        <v>547</v>
      </c>
    </row>
    <row r="43" spans="1:36" s="47" customFormat="1" ht="12.75" customHeight="1">
      <c r="A43" s="537"/>
      <c r="B43" s="168" t="s">
        <v>4140</v>
      </c>
      <c r="C43" s="129">
        <v>200000</v>
      </c>
      <c r="D43" s="129">
        <v>300000</v>
      </c>
      <c r="E43" s="129">
        <v>400000</v>
      </c>
      <c r="F43" s="217" t="s">
        <v>547</v>
      </c>
      <c r="G43" s="537"/>
      <c r="H43" s="168" t="s">
        <v>2971</v>
      </c>
      <c r="I43" s="129">
        <v>840000</v>
      </c>
      <c r="J43" s="129" t="s">
        <v>547</v>
      </c>
      <c r="K43" s="129" t="s">
        <v>547</v>
      </c>
      <c r="L43" s="217" t="s">
        <v>547</v>
      </c>
      <c r="M43" s="537"/>
      <c r="N43" s="168" t="s">
        <v>2583</v>
      </c>
      <c r="O43" s="129">
        <v>300000</v>
      </c>
      <c r="P43" s="129">
        <v>400000</v>
      </c>
      <c r="Q43" s="129" t="s">
        <v>547</v>
      </c>
      <c r="R43" s="217" t="s">
        <v>547</v>
      </c>
      <c r="S43" s="537"/>
      <c r="T43" s="168" t="s">
        <v>4074</v>
      </c>
      <c r="U43" s="129">
        <v>200000</v>
      </c>
      <c r="V43" s="129">
        <v>300000</v>
      </c>
      <c r="W43" s="129">
        <v>400000</v>
      </c>
      <c r="X43" s="217" t="s">
        <v>547</v>
      </c>
      <c r="Y43" s="538" t="s">
        <v>491</v>
      </c>
      <c r="Z43" s="168" t="s">
        <v>4313</v>
      </c>
      <c r="AA43" s="129" t="s">
        <v>547</v>
      </c>
      <c r="AB43" s="129" t="s">
        <v>547</v>
      </c>
      <c r="AC43" s="129" t="s">
        <v>547</v>
      </c>
      <c r="AD43" s="217" t="s">
        <v>547</v>
      </c>
      <c r="AE43" s="537"/>
      <c r="AF43" s="168" t="s">
        <v>2295</v>
      </c>
      <c r="AG43" s="129">
        <v>2200000</v>
      </c>
      <c r="AH43" s="129">
        <v>2200000</v>
      </c>
      <c r="AI43" s="129" t="s">
        <v>547</v>
      </c>
      <c r="AJ43" s="217" t="s">
        <v>547</v>
      </c>
    </row>
    <row r="44" spans="1:36" s="47" customFormat="1" ht="12.75" customHeight="1">
      <c r="A44" s="537"/>
      <c r="B44" s="168" t="s">
        <v>3139</v>
      </c>
      <c r="C44" s="129">
        <v>2800000</v>
      </c>
      <c r="D44" s="129">
        <v>2800000</v>
      </c>
      <c r="E44" s="129">
        <v>2800000</v>
      </c>
      <c r="F44" s="217">
        <v>2800000</v>
      </c>
      <c r="G44" s="537"/>
      <c r="H44" s="168" t="s">
        <v>2972</v>
      </c>
      <c r="I44" s="129">
        <v>300000</v>
      </c>
      <c r="J44" s="129">
        <v>400000</v>
      </c>
      <c r="K44" s="129" t="s">
        <v>547</v>
      </c>
      <c r="L44" s="217" t="s">
        <v>547</v>
      </c>
      <c r="M44" s="537"/>
      <c r="N44" s="168" t="s">
        <v>3002</v>
      </c>
      <c r="O44" s="129">
        <v>400000</v>
      </c>
      <c r="P44" s="129" t="s">
        <v>547</v>
      </c>
      <c r="Q44" s="129" t="s">
        <v>547</v>
      </c>
      <c r="R44" s="217" t="s">
        <v>547</v>
      </c>
      <c r="S44" s="537"/>
      <c r="T44" s="102" t="s">
        <v>2381</v>
      </c>
      <c r="U44" s="191">
        <v>2400000</v>
      </c>
      <c r="V44" s="191" t="s">
        <v>547</v>
      </c>
      <c r="W44" s="191" t="s">
        <v>547</v>
      </c>
      <c r="X44" s="191" t="s">
        <v>547</v>
      </c>
      <c r="Y44" s="537"/>
      <c r="Z44" s="168" t="s">
        <v>3052</v>
      </c>
      <c r="AA44" s="129" t="s">
        <v>547</v>
      </c>
      <c r="AB44" s="129" t="s">
        <v>547</v>
      </c>
      <c r="AC44" s="129" t="s">
        <v>547</v>
      </c>
      <c r="AD44" s="217" t="s">
        <v>547</v>
      </c>
      <c r="AE44" s="537"/>
      <c r="AF44" s="215" t="s">
        <v>3073</v>
      </c>
      <c r="AG44" s="129">
        <v>200000</v>
      </c>
      <c r="AH44" s="129">
        <v>300000</v>
      </c>
      <c r="AI44" s="129">
        <v>400000</v>
      </c>
      <c r="AJ44" s="217" t="s">
        <v>547</v>
      </c>
    </row>
    <row r="45" spans="1:36" s="47" customFormat="1" ht="12.75" customHeight="1">
      <c r="A45" s="537"/>
      <c r="B45" s="168" t="s">
        <v>3576</v>
      </c>
      <c r="C45" s="129">
        <v>5100000</v>
      </c>
      <c r="D45" s="129">
        <v>5100000</v>
      </c>
      <c r="E45" s="129">
        <v>5100000</v>
      </c>
      <c r="F45" s="217">
        <v>5100000</v>
      </c>
      <c r="G45" s="537"/>
      <c r="H45" s="99" t="s">
        <v>2973</v>
      </c>
      <c r="I45" s="46">
        <v>300000</v>
      </c>
      <c r="J45" s="46">
        <v>400000</v>
      </c>
      <c r="K45" s="46" t="s">
        <v>547</v>
      </c>
      <c r="L45" s="46" t="s">
        <v>547</v>
      </c>
      <c r="M45" s="537"/>
      <c r="N45" s="168" t="s">
        <v>3003</v>
      </c>
      <c r="O45" s="129">
        <v>300000</v>
      </c>
      <c r="P45" s="129">
        <v>400000</v>
      </c>
      <c r="Q45" s="129" t="s">
        <v>547</v>
      </c>
      <c r="R45" s="217" t="s">
        <v>547</v>
      </c>
      <c r="S45" s="537"/>
      <c r="T45" s="168" t="s">
        <v>2388</v>
      </c>
      <c r="U45" s="129">
        <v>333333</v>
      </c>
      <c r="V45" s="129">
        <v>333333</v>
      </c>
      <c r="W45" s="129" t="s">
        <v>547</v>
      </c>
      <c r="X45" s="217" t="s">
        <v>547</v>
      </c>
      <c r="Y45" s="537"/>
      <c r="Z45" s="168" t="s">
        <v>3053</v>
      </c>
      <c r="AA45" s="129" t="s">
        <v>547</v>
      </c>
      <c r="AB45" s="129" t="s">
        <v>547</v>
      </c>
      <c r="AC45" s="129" t="s">
        <v>547</v>
      </c>
      <c r="AD45" s="217" t="s">
        <v>547</v>
      </c>
      <c r="AE45" s="537"/>
      <c r="AF45" s="111" t="s">
        <v>3598</v>
      </c>
      <c r="AG45" s="191">
        <v>709000</v>
      </c>
      <c r="AH45" s="191">
        <v>709000</v>
      </c>
      <c r="AI45" s="191" t="s">
        <v>547</v>
      </c>
      <c r="AJ45" s="191" t="s">
        <v>547</v>
      </c>
    </row>
    <row r="46" spans="1:36" s="47" customFormat="1" ht="12.75" customHeight="1">
      <c r="A46" s="537"/>
      <c r="B46" s="60" t="s">
        <v>4173</v>
      </c>
      <c r="C46" s="129">
        <v>200000</v>
      </c>
      <c r="D46" s="129">
        <v>300000</v>
      </c>
      <c r="E46" s="129">
        <v>400000</v>
      </c>
      <c r="F46" s="217" t="s">
        <v>547</v>
      </c>
      <c r="G46" s="537"/>
      <c r="H46" s="168" t="s">
        <v>2974</v>
      </c>
      <c r="I46" s="129">
        <v>3526875</v>
      </c>
      <c r="J46" s="129" t="s">
        <v>547</v>
      </c>
      <c r="K46" s="129" t="s">
        <v>547</v>
      </c>
      <c r="L46" s="217" t="s">
        <v>547</v>
      </c>
      <c r="M46" s="537"/>
      <c r="N46" s="168" t="s">
        <v>2859</v>
      </c>
      <c r="O46" s="129">
        <v>200000</v>
      </c>
      <c r="P46" s="129">
        <v>300000</v>
      </c>
      <c r="Q46" s="129">
        <v>400000</v>
      </c>
      <c r="R46" s="217" t="s">
        <v>547</v>
      </c>
      <c r="S46" s="537"/>
      <c r="T46" s="168" t="s">
        <v>3024</v>
      </c>
      <c r="U46" s="129">
        <v>1500000</v>
      </c>
      <c r="V46" s="129" t="s">
        <v>547</v>
      </c>
      <c r="W46" s="129" t="s">
        <v>547</v>
      </c>
      <c r="X46" s="217" t="s">
        <v>547</v>
      </c>
      <c r="Y46" s="537"/>
      <c r="Z46" s="168" t="s">
        <v>3054</v>
      </c>
      <c r="AA46" s="129" t="s">
        <v>547</v>
      </c>
      <c r="AB46" s="129" t="s">
        <v>547</v>
      </c>
      <c r="AC46" s="129" t="s">
        <v>547</v>
      </c>
      <c r="AD46" s="217" t="s">
        <v>547</v>
      </c>
      <c r="AE46" s="537"/>
      <c r="AF46" s="112" t="s">
        <v>3074</v>
      </c>
      <c r="AG46" s="191">
        <v>2137500</v>
      </c>
      <c r="AH46" s="191" t="s">
        <v>547</v>
      </c>
      <c r="AI46" s="191" t="s">
        <v>547</v>
      </c>
      <c r="AJ46" s="191" t="s">
        <v>547</v>
      </c>
    </row>
    <row r="47" spans="1:36" s="47" customFormat="1" ht="12.75" customHeight="1">
      <c r="A47" s="537"/>
      <c r="B47" s="102" t="s">
        <v>2417</v>
      </c>
      <c r="C47" s="129">
        <v>2800000</v>
      </c>
      <c r="D47" s="129">
        <v>2800000</v>
      </c>
      <c r="E47" s="129">
        <v>2800000</v>
      </c>
      <c r="F47" s="217">
        <v>2800000</v>
      </c>
      <c r="G47" s="537"/>
      <c r="H47" s="168" t="s">
        <v>2975</v>
      </c>
      <c r="I47" s="129">
        <v>600000</v>
      </c>
      <c r="J47" s="129" t="s">
        <v>547</v>
      </c>
      <c r="K47" s="129" t="s">
        <v>547</v>
      </c>
      <c r="L47" s="217" t="s">
        <v>547</v>
      </c>
      <c r="M47" s="537"/>
      <c r="N47" s="168" t="s">
        <v>3004</v>
      </c>
      <c r="O47" s="129">
        <v>300000</v>
      </c>
      <c r="P47" s="129">
        <v>400000</v>
      </c>
      <c r="Q47" s="217" t="s">
        <v>547</v>
      </c>
      <c r="R47" s="217" t="s">
        <v>547</v>
      </c>
      <c r="S47" s="537"/>
      <c r="T47" s="102" t="s">
        <v>3025</v>
      </c>
      <c r="U47" s="191">
        <v>300000</v>
      </c>
      <c r="V47" s="191">
        <v>400000</v>
      </c>
      <c r="W47" s="191" t="s">
        <v>547</v>
      </c>
      <c r="X47" s="191" t="s">
        <v>547</v>
      </c>
      <c r="Y47" s="537"/>
      <c r="Z47" s="168" t="s">
        <v>3055</v>
      </c>
      <c r="AA47" s="129" t="s">
        <v>547</v>
      </c>
      <c r="AB47" s="129" t="s">
        <v>547</v>
      </c>
      <c r="AC47" s="129" t="s">
        <v>547</v>
      </c>
      <c r="AD47" s="217" t="s">
        <v>547</v>
      </c>
      <c r="AE47" s="537"/>
      <c r="AF47" s="112" t="s">
        <v>3599</v>
      </c>
      <c r="AG47" s="191">
        <v>1158000</v>
      </c>
      <c r="AH47" s="191">
        <v>1158000</v>
      </c>
      <c r="AI47" s="191" t="s">
        <v>547</v>
      </c>
      <c r="AJ47" s="191" t="s">
        <v>547</v>
      </c>
    </row>
    <row r="48" spans="1:36" s="47" customFormat="1" ht="12.75" customHeight="1">
      <c r="A48" s="537"/>
      <c r="B48" s="168" t="s">
        <v>4089</v>
      </c>
      <c r="C48" s="46">
        <v>200000</v>
      </c>
      <c r="D48" s="46">
        <v>300000</v>
      </c>
      <c r="E48" s="46">
        <v>400000</v>
      </c>
      <c r="F48" s="46" t="s">
        <v>547</v>
      </c>
      <c r="G48" s="537"/>
      <c r="H48" s="168" t="s">
        <v>2976</v>
      </c>
      <c r="I48" s="129">
        <v>200000</v>
      </c>
      <c r="J48" s="129">
        <v>300000</v>
      </c>
      <c r="K48" s="129">
        <v>400000</v>
      </c>
      <c r="L48" s="217" t="s">
        <v>547</v>
      </c>
      <c r="M48" s="537"/>
      <c r="N48" s="168" t="s">
        <v>2420</v>
      </c>
      <c r="O48" s="129">
        <v>2707000</v>
      </c>
      <c r="P48" s="129" t="s">
        <v>547</v>
      </c>
      <c r="Q48" s="129" t="s">
        <v>547</v>
      </c>
      <c r="R48" s="217" t="s">
        <v>547</v>
      </c>
      <c r="S48" s="537"/>
      <c r="T48" s="102" t="s">
        <v>4194</v>
      </c>
      <c r="U48" s="191">
        <v>200000</v>
      </c>
      <c r="V48" s="191">
        <v>300000</v>
      </c>
      <c r="W48" s="191">
        <v>400000</v>
      </c>
      <c r="X48" s="191" t="s">
        <v>547</v>
      </c>
      <c r="Y48" s="537"/>
      <c r="Z48" s="168" t="s">
        <v>4314</v>
      </c>
      <c r="AA48" s="129" t="s">
        <v>547</v>
      </c>
      <c r="AB48" s="129" t="s">
        <v>547</v>
      </c>
      <c r="AC48" s="129" t="s">
        <v>547</v>
      </c>
      <c r="AD48" s="217" t="s">
        <v>547</v>
      </c>
      <c r="AE48" s="537"/>
      <c r="AF48" s="112" t="s">
        <v>3075</v>
      </c>
      <c r="AG48" s="191">
        <v>100000</v>
      </c>
      <c r="AH48" s="191" t="s">
        <v>547</v>
      </c>
      <c r="AI48" s="191" t="s">
        <v>547</v>
      </c>
      <c r="AJ48" s="191" t="s">
        <v>547</v>
      </c>
    </row>
    <row r="49" spans="1:36" s="47" customFormat="1" ht="12.75" customHeight="1">
      <c r="A49" s="537"/>
      <c r="B49" s="498" t="s">
        <v>2950</v>
      </c>
      <c r="C49" s="46">
        <v>960000</v>
      </c>
      <c r="D49" s="46" t="s">
        <v>547</v>
      </c>
      <c r="E49" s="46" t="s">
        <v>547</v>
      </c>
      <c r="F49" s="46" t="s">
        <v>547</v>
      </c>
      <c r="G49" s="537"/>
      <c r="H49" s="168" t="s">
        <v>3586</v>
      </c>
      <c r="I49" s="129">
        <v>7035000</v>
      </c>
      <c r="J49" s="129">
        <v>7035000</v>
      </c>
      <c r="K49" s="129">
        <v>7035000</v>
      </c>
      <c r="L49" s="217">
        <v>7035000</v>
      </c>
      <c r="M49" s="537"/>
      <c r="N49" s="168" t="s">
        <v>3005</v>
      </c>
      <c r="O49" s="129">
        <v>600000</v>
      </c>
      <c r="P49" s="129" t="s">
        <v>547</v>
      </c>
      <c r="Q49" s="217" t="s">
        <v>547</v>
      </c>
      <c r="R49" s="217" t="s">
        <v>547</v>
      </c>
      <c r="S49" s="537"/>
      <c r="T49" s="498" t="s">
        <v>3026</v>
      </c>
      <c r="U49" s="191">
        <v>600000</v>
      </c>
      <c r="V49" s="191" t="s">
        <v>547</v>
      </c>
      <c r="W49" s="191" t="s">
        <v>547</v>
      </c>
      <c r="X49" s="191" t="s">
        <v>547</v>
      </c>
      <c r="Y49" s="537"/>
      <c r="Z49" s="168" t="s">
        <v>3056</v>
      </c>
      <c r="AA49" s="129" t="s">
        <v>547</v>
      </c>
      <c r="AB49" s="129" t="s">
        <v>547</v>
      </c>
      <c r="AC49" s="129" t="s">
        <v>547</v>
      </c>
      <c r="AD49" s="217" t="s">
        <v>547</v>
      </c>
      <c r="AE49" s="537"/>
      <c r="AF49" s="112" t="s">
        <v>3076</v>
      </c>
      <c r="AG49" s="191">
        <v>300000</v>
      </c>
      <c r="AH49" s="191">
        <v>400000</v>
      </c>
      <c r="AI49" s="191" t="s">
        <v>547</v>
      </c>
      <c r="AJ49" s="191" t="s">
        <v>547</v>
      </c>
    </row>
    <row r="50" spans="1:36" s="47" customFormat="1" ht="12.75" customHeight="1">
      <c r="A50" s="537"/>
      <c r="B50" s="498" t="s">
        <v>3577</v>
      </c>
      <c r="C50" s="46">
        <v>3500000</v>
      </c>
      <c r="D50" s="46">
        <v>3500000</v>
      </c>
      <c r="E50" s="46">
        <v>3500000</v>
      </c>
      <c r="F50" s="46" t="s">
        <v>547</v>
      </c>
      <c r="G50" s="537"/>
      <c r="H50" s="168" t="s">
        <v>2461</v>
      </c>
      <c r="I50" s="129">
        <v>5500000</v>
      </c>
      <c r="J50" s="129">
        <v>5500000</v>
      </c>
      <c r="K50" s="129" t="s">
        <v>547</v>
      </c>
      <c r="L50" s="217" t="s">
        <v>547</v>
      </c>
      <c r="M50" s="537"/>
      <c r="N50" s="168" t="s">
        <v>3006</v>
      </c>
      <c r="O50" s="129">
        <v>300000</v>
      </c>
      <c r="P50" s="129">
        <v>400000</v>
      </c>
      <c r="Q50" s="217" t="s">
        <v>547</v>
      </c>
      <c r="R50" s="217" t="s">
        <v>547</v>
      </c>
      <c r="S50" s="537"/>
      <c r="T50" s="498" t="s">
        <v>3027</v>
      </c>
      <c r="U50" s="46">
        <v>1600000</v>
      </c>
      <c r="V50" s="46" t="s">
        <v>547</v>
      </c>
      <c r="W50" s="46" t="s">
        <v>547</v>
      </c>
      <c r="X50" s="46" t="s">
        <v>547</v>
      </c>
      <c r="Y50" s="537"/>
      <c r="Z50" s="168" t="s">
        <v>3057</v>
      </c>
      <c r="AA50" s="129" t="s">
        <v>547</v>
      </c>
      <c r="AB50" s="129" t="s">
        <v>547</v>
      </c>
      <c r="AC50" s="129" t="s">
        <v>547</v>
      </c>
      <c r="AD50" s="217" t="s">
        <v>547</v>
      </c>
      <c r="AE50" s="537"/>
      <c r="AF50" s="112" t="s">
        <v>4094</v>
      </c>
      <c r="AG50" s="46">
        <v>200000</v>
      </c>
      <c r="AH50" s="46">
        <v>300000</v>
      </c>
      <c r="AI50" s="46">
        <v>400000</v>
      </c>
      <c r="AJ50" s="46" t="s">
        <v>547</v>
      </c>
    </row>
    <row r="51" spans="1:36" s="47" customFormat="1" ht="12.75" customHeight="1">
      <c r="A51" s="537"/>
      <c r="B51" s="498" t="s">
        <v>2472</v>
      </c>
      <c r="C51" s="46">
        <v>1100000</v>
      </c>
      <c r="D51" s="46">
        <v>1100000</v>
      </c>
      <c r="E51" s="46" t="s">
        <v>547</v>
      </c>
      <c r="F51" s="46" t="s">
        <v>547</v>
      </c>
      <c r="G51" s="538" t="s">
        <v>491</v>
      </c>
      <c r="H51" s="168" t="s">
        <v>2977</v>
      </c>
      <c r="I51" s="129" t="s">
        <v>547</v>
      </c>
      <c r="J51" s="129" t="s">
        <v>547</v>
      </c>
      <c r="K51" s="129" t="s">
        <v>547</v>
      </c>
      <c r="L51" s="217" t="s">
        <v>547</v>
      </c>
      <c r="M51" s="537"/>
      <c r="N51" s="168" t="s">
        <v>3007</v>
      </c>
      <c r="O51" s="46">
        <v>600000</v>
      </c>
      <c r="P51" s="46" t="s">
        <v>547</v>
      </c>
      <c r="Q51" s="46" t="s">
        <v>547</v>
      </c>
      <c r="R51" s="46" t="s">
        <v>547</v>
      </c>
      <c r="S51" s="537"/>
      <c r="T51" s="498" t="s">
        <v>4148</v>
      </c>
      <c r="U51" s="46">
        <v>200000</v>
      </c>
      <c r="V51" s="46">
        <v>300000</v>
      </c>
      <c r="W51" s="46">
        <v>400000</v>
      </c>
      <c r="X51" s="46" t="s">
        <v>547</v>
      </c>
      <c r="Y51" s="537"/>
      <c r="Z51" s="168" t="s">
        <v>4315</v>
      </c>
      <c r="AA51" s="129" t="s">
        <v>547</v>
      </c>
      <c r="AB51" s="129" t="s">
        <v>547</v>
      </c>
      <c r="AC51" s="129" t="s">
        <v>547</v>
      </c>
      <c r="AD51" s="217" t="s">
        <v>547</v>
      </c>
      <c r="AE51" s="537"/>
      <c r="AF51" s="111" t="s">
        <v>3077</v>
      </c>
      <c r="AG51" s="46">
        <v>1137500</v>
      </c>
      <c r="AH51" s="46" t="s">
        <v>547</v>
      </c>
      <c r="AI51" s="46" t="s">
        <v>547</v>
      </c>
      <c r="AJ51" s="46" t="s">
        <v>547</v>
      </c>
    </row>
    <row r="52" spans="1:36" s="47" customFormat="1" ht="12.75" customHeight="1">
      <c r="A52" s="538" t="s">
        <v>491</v>
      </c>
      <c r="B52" s="498" t="s">
        <v>2952</v>
      </c>
      <c r="C52" s="46" t="s">
        <v>547</v>
      </c>
      <c r="D52" s="46" t="s">
        <v>547</v>
      </c>
      <c r="E52" s="46" t="s">
        <v>547</v>
      </c>
      <c r="F52" s="46" t="s">
        <v>547</v>
      </c>
      <c r="G52" s="537"/>
      <c r="H52" s="168" t="s">
        <v>2978</v>
      </c>
      <c r="I52" s="129" t="s">
        <v>547</v>
      </c>
      <c r="J52" s="129" t="s">
        <v>547</v>
      </c>
      <c r="K52" s="129" t="s">
        <v>547</v>
      </c>
      <c r="L52" s="217" t="s">
        <v>547</v>
      </c>
      <c r="M52" s="537"/>
      <c r="N52" s="112" t="s">
        <v>3008</v>
      </c>
      <c r="O52" s="46">
        <v>100000</v>
      </c>
      <c r="P52" s="46" t="s">
        <v>547</v>
      </c>
      <c r="Q52" s="46" t="s">
        <v>547</v>
      </c>
      <c r="R52" s="46" t="s">
        <v>547</v>
      </c>
      <c r="S52" s="540" t="s">
        <v>491</v>
      </c>
      <c r="T52" s="498" t="s">
        <v>4309</v>
      </c>
      <c r="U52" s="46" t="s">
        <v>547</v>
      </c>
      <c r="V52" s="46" t="s">
        <v>547</v>
      </c>
      <c r="W52" s="46" t="s">
        <v>547</v>
      </c>
      <c r="X52" s="46" t="s">
        <v>547</v>
      </c>
      <c r="Y52" s="537"/>
      <c r="Z52" s="168" t="s">
        <v>4316</v>
      </c>
      <c r="AA52" s="129" t="s">
        <v>547</v>
      </c>
      <c r="AB52" s="129" t="s">
        <v>547</v>
      </c>
      <c r="AC52" s="129" t="s">
        <v>547</v>
      </c>
      <c r="AD52" s="217" t="s">
        <v>547</v>
      </c>
      <c r="AE52" s="537"/>
      <c r="AF52" s="112" t="s">
        <v>2396</v>
      </c>
      <c r="AG52" s="46">
        <v>3719334</v>
      </c>
      <c r="AH52" s="46">
        <v>3719334</v>
      </c>
      <c r="AI52" s="46">
        <v>3719334</v>
      </c>
      <c r="AJ52" s="46" t="s">
        <v>547</v>
      </c>
    </row>
    <row r="53" spans="1:36" s="47" customFormat="1" ht="12.75" customHeight="1">
      <c r="A53" s="537"/>
      <c r="B53" s="498" t="s">
        <v>2953</v>
      </c>
      <c r="C53" s="46" t="s">
        <v>547</v>
      </c>
      <c r="D53" s="46" t="s">
        <v>547</v>
      </c>
      <c r="E53" s="46" t="s">
        <v>547</v>
      </c>
      <c r="F53" s="46" t="s">
        <v>547</v>
      </c>
      <c r="G53" s="537"/>
      <c r="H53" s="168" t="s">
        <v>4300</v>
      </c>
      <c r="I53" s="129" t="s">
        <v>547</v>
      </c>
      <c r="J53" s="129" t="s">
        <v>547</v>
      </c>
      <c r="K53" s="129" t="s">
        <v>547</v>
      </c>
      <c r="L53" s="217" t="s">
        <v>547</v>
      </c>
      <c r="M53" s="537"/>
      <c r="N53" s="168" t="s">
        <v>2463</v>
      </c>
      <c r="O53" s="46">
        <v>2800000</v>
      </c>
      <c r="P53" s="46">
        <v>2800000</v>
      </c>
      <c r="Q53" s="46">
        <v>2800000</v>
      </c>
      <c r="R53" s="46" t="s">
        <v>547</v>
      </c>
      <c r="S53" s="537"/>
      <c r="T53" s="498" t="s">
        <v>4310</v>
      </c>
      <c r="U53" s="46" t="s">
        <v>547</v>
      </c>
      <c r="V53" s="46" t="s">
        <v>547</v>
      </c>
      <c r="W53" s="46" t="s">
        <v>547</v>
      </c>
      <c r="X53" s="46" t="s">
        <v>547</v>
      </c>
      <c r="Y53" s="537"/>
      <c r="Z53" s="102" t="s">
        <v>3058</v>
      </c>
      <c r="AA53" s="129" t="s">
        <v>547</v>
      </c>
      <c r="AB53" s="129" t="s">
        <v>547</v>
      </c>
      <c r="AC53" s="129" t="s">
        <v>547</v>
      </c>
      <c r="AD53" s="217" t="s">
        <v>547</v>
      </c>
      <c r="AE53" s="537"/>
      <c r="AF53" s="112" t="s">
        <v>3078</v>
      </c>
      <c r="AG53" s="46">
        <v>100000</v>
      </c>
      <c r="AH53" s="46" t="s">
        <v>547</v>
      </c>
      <c r="AI53" s="46" t="s">
        <v>547</v>
      </c>
      <c r="AJ53" s="46" t="s">
        <v>547</v>
      </c>
    </row>
    <row r="54" spans="1:36" s="47" customFormat="1" ht="12.75" customHeight="1">
      <c r="A54" s="537"/>
      <c r="B54" s="498" t="s">
        <v>2954</v>
      </c>
      <c r="C54" s="46" t="s">
        <v>547</v>
      </c>
      <c r="D54" s="46" t="s">
        <v>547</v>
      </c>
      <c r="E54" s="46" t="s">
        <v>547</v>
      </c>
      <c r="F54" s="46" t="s">
        <v>547</v>
      </c>
      <c r="G54" s="537"/>
      <c r="H54" s="168" t="s">
        <v>2979</v>
      </c>
      <c r="I54" s="129" t="s">
        <v>547</v>
      </c>
      <c r="J54" s="129" t="s">
        <v>547</v>
      </c>
      <c r="K54" s="129" t="s">
        <v>547</v>
      </c>
      <c r="L54" s="217" t="s">
        <v>547</v>
      </c>
      <c r="M54" s="537"/>
      <c r="N54" s="102" t="s">
        <v>4195</v>
      </c>
      <c r="O54" s="129">
        <v>100000</v>
      </c>
      <c r="P54" s="129" t="s">
        <v>547</v>
      </c>
      <c r="Q54" s="129" t="s">
        <v>547</v>
      </c>
      <c r="R54" s="217" t="s">
        <v>547</v>
      </c>
      <c r="S54" s="537"/>
      <c r="T54" s="498" t="s">
        <v>3028</v>
      </c>
      <c r="U54" s="46" t="s">
        <v>547</v>
      </c>
      <c r="V54" s="46" t="s">
        <v>547</v>
      </c>
      <c r="W54" s="46" t="s">
        <v>547</v>
      </c>
      <c r="X54" s="46" t="s">
        <v>547</v>
      </c>
      <c r="Y54" s="62"/>
      <c r="Z54" s="102"/>
      <c r="AA54" s="191"/>
      <c r="AB54" s="191"/>
      <c r="AC54" s="191"/>
      <c r="AD54" s="191"/>
      <c r="AE54" s="537"/>
      <c r="AF54" s="112" t="s">
        <v>3079</v>
      </c>
      <c r="AG54" s="46">
        <v>400000</v>
      </c>
      <c r="AH54" s="46" t="s">
        <v>547</v>
      </c>
      <c r="AI54" s="46" t="s">
        <v>547</v>
      </c>
      <c r="AJ54" s="46" t="s">
        <v>547</v>
      </c>
    </row>
    <row r="55" spans="1:36" s="47" customFormat="1" ht="12.75" customHeight="1">
      <c r="A55" s="537"/>
      <c r="B55" s="498" t="s">
        <v>4297</v>
      </c>
      <c r="C55" s="46" t="s">
        <v>547</v>
      </c>
      <c r="D55" s="46" t="s">
        <v>547</v>
      </c>
      <c r="E55" s="46" t="s">
        <v>547</v>
      </c>
      <c r="F55" s="46" t="s">
        <v>547</v>
      </c>
      <c r="G55" s="537"/>
      <c r="H55" s="168" t="s">
        <v>2980</v>
      </c>
      <c r="I55" s="129" t="s">
        <v>547</v>
      </c>
      <c r="J55" s="129" t="s">
        <v>547</v>
      </c>
      <c r="K55" s="129" t="s">
        <v>547</v>
      </c>
      <c r="L55" s="217" t="s">
        <v>547</v>
      </c>
      <c r="M55" s="537"/>
      <c r="N55" s="168" t="s">
        <v>3009</v>
      </c>
      <c r="O55" s="46">
        <v>300000</v>
      </c>
      <c r="P55" s="46">
        <v>400000</v>
      </c>
      <c r="Q55" s="46" t="s">
        <v>547</v>
      </c>
      <c r="R55" s="46" t="s">
        <v>547</v>
      </c>
      <c r="S55" s="537"/>
      <c r="T55" s="498" t="s">
        <v>3029</v>
      </c>
      <c r="U55" s="46" t="s">
        <v>547</v>
      </c>
      <c r="V55" s="46" t="s">
        <v>547</v>
      </c>
      <c r="W55" s="46" t="s">
        <v>547</v>
      </c>
      <c r="X55" s="46" t="s">
        <v>547</v>
      </c>
      <c r="Y55" s="62"/>
      <c r="Z55" s="102"/>
      <c r="AA55" s="191"/>
      <c r="AB55" s="191"/>
      <c r="AC55" s="191"/>
      <c r="AD55" s="191"/>
      <c r="AE55" s="537"/>
      <c r="AF55" s="112" t="s">
        <v>3080</v>
      </c>
      <c r="AG55" s="46">
        <v>200000</v>
      </c>
      <c r="AH55" s="46">
        <v>300000</v>
      </c>
      <c r="AI55" s="46">
        <v>400000</v>
      </c>
      <c r="AJ55" s="46" t="s">
        <v>547</v>
      </c>
    </row>
    <row r="56" spans="1:36" s="47" customFormat="1" ht="12.75" customHeight="1">
      <c r="A56" s="537"/>
      <c r="B56" s="498" t="s">
        <v>4298</v>
      </c>
      <c r="C56" s="497" t="s">
        <v>547</v>
      </c>
      <c r="D56" s="497" t="s">
        <v>547</v>
      </c>
      <c r="E56" s="497" t="s">
        <v>547</v>
      </c>
      <c r="F56" s="497" t="s">
        <v>547</v>
      </c>
      <c r="G56" s="537"/>
      <c r="H56" s="168" t="s">
        <v>4301</v>
      </c>
      <c r="I56" s="129" t="s">
        <v>547</v>
      </c>
      <c r="J56" s="129" t="s">
        <v>547</v>
      </c>
      <c r="K56" s="129" t="s">
        <v>547</v>
      </c>
      <c r="L56" s="217" t="s">
        <v>547</v>
      </c>
      <c r="M56" s="537"/>
      <c r="N56" s="110" t="s">
        <v>3588</v>
      </c>
      <c r="O56" s="46">
        <v>3000000</v>
      </c>
      <c r="P56" s="46">
        <v>3000000</v>
      </c>
      <c r="Q56" s="46">
        <v>3000000</v>
      </c>
      <c r="R56" s="46">
        <v>3000000</v>
      </c>
      <c r="S56" s="537"/>
      <c r="T56" s="498" t="s">
        <v>4311</v>
      </c>
      <c r="U56" s="46" t="s">
        <v>547</v>
      </c>
      <c r="V56" s="46" t="s">
        <v>547</v>
      </c>
      <c r="W56" s="46" t="s">
        <v>547</v>
      </c>
      <c r="X56" s="46" t="s">
        <v>547</v>
      </c>
      <c r="Y56" s="62"/>
      <c r="Z56" s="102"/>
      <c r="AA56" s="191"/>
      <c r="AB56" s="191"/>
      <c r="AC56" s="191"/>
      <c r="AD56" s="191"/>
      <c r="AE56" s="537"/>
      <c r="AF56" s="93" t="s">
        <v>3081</v>
      </c>
      <c r="AG56" s="46">
        <v>100000</v>
      </c>
      <c r="AH56" s="46" t="s">
        <v>547</v>
      </c>
      <c r="AI56" s="46" t="s">
        <v>547</v>
      </c>
      <c r="AJ56" s="46" t="s">
        <v>547</v>
      </c>
    </row>
    <row r="57" spans="1:36" s="47" customFormat="1" ht="12.75" customHeight="1">
      <c r="A57" s="537"/>
      <c r="B57" s="498" t="s">
        <v>4299</v>
      </c>
      <c r="C57" s="498" t="s">
        <v>547</v>
      </c>
      <c r="D57" s="498" t="s">
        <v>547</v>
      </c>
      <c r="E57" s="498" t="s">
        <v>547</v>
      </c>
      <c r="F57" s="498" t="s">
        <v>547</v>
      </c>
      <c r="G57" s="537"/>
      <c r="H57" s="168" t="s">
        <v>2981</v>
      </c>
      <c r="I57" s="129" t="s">
        <v>547</v>
      </c>
      <c r="J57" s="129" t="s">
        <v>547</v>
      </c>
      <c r="K57" s="129" t="s">
        <v>547</v>
      </c>
      <c r="L57" s="217" t="s">
        <v>547</v>
      </c>
      <c r="M57" s="538" t="s">
        <v>491</v>
      </c>
      <c r="N57" s="99" t="s">
        <v>4303</v>
      </c>
      <c r="O57" s="46" t="s">
        <v>547</v>
      </c>
      <c r="P57" s="46" t="s">
        <v>547</v>
      </c>
      <c r="Q57" s="46" t="s">
        <v>547</v>
      </c>
      <c r="R57" s="46" t="s">
        <v>547</v>
      </c>
      <c r="S57" s="537"/>
      <c r="T57" s="498" t="s">
        <v>4312</v>
      </c>
      <c r="U57" s="46" t="s">
        <v>547</v>
      </c>
      <c r="V57" s="46" t="s">
        <v>547</v>
      </c>
      <c r="W57" s="46" t="s">
        <v>547</v>
      </c>
      <c r="X57" s="46" t="s">
        <v>547</v>
      </c>
      <c r="Y57" s="62"/>
      <c r="Z57" s="102"/>
      <c r="AA57" s="191"/>
      <c r="AB57" s="191"/>
      <c r="AC57" s="191"/>
      <c r="AD57" s="191"/>
      <c r="AE57" s="538" t="s">
        <v>491</v>
      </c>
      <c r="AF57" s="93" t="s">
        <v>4317</v>
      </c>
      <c r="AG57" s="46" t="s">
        <v>547</v>
      </c>
      <c r="AH57" s="46" t="s">
        <v>547</v>
      </c>
      <c r="AI57" s="46" t="s">
        <v>547</v>
      </c>
      <c r="AJ57" s="46" t="s">
        <v>547</v>
      </c>
    </row>
    <row r="58" spans="1:36" s="47" customFormat="1" ht="12.75" customHeight="1">
      <c r="A58" s="537"/>
      <c r="B58" s="498" t="s">
        <v>2955</v>
      </c>
      <c r="C58" s="498" t="s">
        <v>547</v>
      </c>
      <c r="D58" s="498" t="s">
        <v>547</v>
      </c>
      <c r="E58" s="498" t="s">
        <v>547</v>
      </c>
      <c r="F58" s="498" t="s">
        <v>547</v>
      </c>
      <c r="G58" s="537"/>
      <c r="H58" s="498" t="s">
        <v>2982</v>
      </c>
      <c r="I58" s="46" t="s">
        <v>547</v>
      </c>
      <c r="J58" s="46" t="s">
        <v>547</v>
      </c>
      <c r="K58" s="46" t="s">
        <v>547</v>
      </c>
      <c r="L58" s="46" t="s">
        <v>547</v>
      </c>
      <c r="M58" s="537"/>
      <c r="N58" s="168" t="s">
        <v>4304</v>
      </c>
      <c r="O58" s="46" t="s">
        <v>547</v>
      </c>
      <c r="P58" s="46" t="s">
        <v>547</v>
      </c>
      <c r="Q58" s="46" t="s">
        <v>547</v>
      </c>
      <c r="R58" s="46" t="s">
        <v>547</v>
      </c>
      <c r="S58" s="537"/>
      <c r="T58" s="498" t="s">
        <v>3030</v>
      </c>
      <c r="U58" s="46" t="s">
        <v>547</v>
      </c>
      <c r="V58" s="46" t="s">
        <v>547</v>
      </c>
      <c r="W58" s="46" t="s">
        <v>547</v>
      </c>
      <c r="X58" s="46" t="s">
        <v>547</v>
      </c>
      <c r="Y58" s="62"/>
      <c r="Z58" s="498"/>
      <c r="AA58" s="191"/>
      <c r="AB58" s="191"/>
      <c r="AC58" s="191"/>
      <c r="AD58" s="191"/>
      <c r="AE58" s="537"/>
      <c r="AF58" s="93" t="s">
        <v>3083</v>
      </c>
      <c r="AG58" s="46" t="s">
        <v>547</v>
      </c>
      <c r="AH58" s="46" t="s">
        <v>547</v>
      </c>
      <c r="AI58" s="46" t="s">
        <v>547</v>
      </c>
      <c r="AJ58" s="46" t="s">
        <v>547</v>
      </c>
    </row>
    <row r="59" spans="1:36" s="47" customFormat="1">
      <c r="A59" s="537"/>
      <c r="B59" s="499" t="s">
        <v>2956</v>
      </c>
      <c r="C59" s="498" t="s">
        <v>547</v>
      </c>
      <c r="D59" s="498" t="s">
        <v>547</v>
      </c>
      <c r="E59" s="498" t="s">
        <v>547</v>
      </c>
      <c r="F59" s="498" t="s">
        <v>547</v>
      </c>
      <c r="G59" s="537"/>
      <c r="H59" s="498" t="s">
        <v>2983</v>
      </c>
      <c r="I59" s="46" t="s">
        <v>547</v>
      </c>
      <c r="J59" s="46" t="s">
        <v>547</v>
      </c>
      <c r="K59" s="46" t="s">
        <v>547</v>
      </c>
      <c r="L59" s="46" t="s">
        <v>547</v>
      </c>
      <c r="M59" s="537"/>
      <c r="N59" s="102" t="s">
        <v>3010</v>
      </c>
      <c r="O59" s="46" t="s">
        <v>547</v>
      </c>
      <c r="P59" s="46" t="s">
        <v>547</v>
      </c>
      <c r="Q59" s="46" t="s">
        <v>547</v>
      </c>
      <c r="R59" s="46" t="s">
        <v>547</v>
      </c>
      <c r="S59" s="537"/>
      <c r="T59" s="499" t="s">
        <v>3031</v>
      </c>
      <c r="U59" s="46" t="s">
        <v>547</v>
      </c>
      <c r="V59" s="46" t="s">
        <v>547</v>
      </c>
      <c r="W59" s="46" t="s">
        <v>547</v>
      </c>
      <c r="X59" s="46" t="s">
        <v>547</v>
      </c>
      <c r="Y59" s="62"/>
      <c r="Z59" s="499"/>
      <c r="AA59" s="56" t="s">
        <v>547</v>
      </c>
      <c r="AB59" s="56" t="s">
        <v>547</v>
      </c>
      <c r="AC59" s="56" t="s">
        <v>547</v>
      </c>
      <c r="AD59" s="56" t="s">
        <v>547</v>
      </c>
      <c r="AE59" s="537"/>
      <c r="AF59" s="93" t="s">
        <v>3084</v>
      </c>
      <c r="AG59" s="496" t="s">
        <v>547</v>
      </c>
      <c r="AH59" s="496" t="s">
        <v>547</v>
      </c>
      <c r="AI59" s="496" t="s">
        <v>547</v>
      </c>
      <c r="AJ59" s="496" t="s">
        <v>547</v>
      </c>
    </row>
    <row r="60" spans="1:36" s="47" customFormat="1" ht="12.75" customHeight="1">
      <c r="A60" s="537"/>
      <c r="B60" s="499" t="s">
        <v>2957</v>
      </c>
      <c r="C60" s="498" t="s">
        <v>547</v>
      </c>
      <c r="D60" s="498" t="s">
        <v>547</v>
      </c>
      <c r="E60" s="498" t="s">
        <v>547</v>
      </c>
      <c r="F60" s="498" t="s">
        <v>547</v>
      </c>
      <c r="G60" s="537"/>
      <c r="H60" s="498" t="s">
        <v>4302</v>
      </c>
      <c r="I60" s="46" t="s">
        <v>547</v>
      </c>
      <c r="J60" s="46" t="s">
        <v>547</v>
      </c>
      <c r="K60" s="46" t="s">
        <v>547</v>
      </c>
      <c r="L60" s="46" t="s">
        <v>547</v>
      </c>
      <c r="M60" s="537"/>
      <c r="N60" s="99" t="s">
        <v>4305</v>
      </c>
      <c r="O60" s="497" t="s">
        <v>547</v>
      </c>
      <c r="P60" s="497" t="s">
        <v>547</v>
      </c>
      <c r="Q60" s="497" t="s">
        <v>547</v>
      </c>
      <c r="R60" s="497" t="s">
        <v>547</v>
      </c>
      <c r="S60" s="537"/>
      <c r="T60" s="499" t="s">
        <v>3032</v>
      </c>
      <c r="U60" s="46" t="s">
        <v>547</v>
      </c>
      <c r="V60" s="46" t="s">
        <v>547</v>
      </c>
      <c r="W60" s="46" t="s">
        <v>547</v>
      </c>
      <c r="X60" s="46" t="s">
        <v>547</v>
      </c>
      <c r="Y60" s="62"/>
      <c r="Z60" s="499"/>
      <c r="AA60" s="18" t="s">
        <v>547</v>
      </c>
      <c r="AB60" s="18" t="s">
        <v>547</v>
      </c>
      <c r="AC60" s="18" t="s">
        <v>547</v>
      </c>
      <c r="AD60" s="18" t="s">
        <v>547</v>
      </c>
      <c r="AE60" s="537"/>
      <c r="AF60" s="93" t="s">
        <v>2905</v>
      </c>
      <c r="AG60" s="499" t="s">
        <v>547</v>
      </c>
      <c r="AH60" s="499" t="s">
        <v>547</v>
      </c>
      <c r="AI60" s="499" t="s">
        <v>547</v>
      </c>
      <c r="AJ60" s="499" t="s">
        <v>547</v>
      </c>
    </row>
    <row r="61" spans="1:36" s="47" customFormat="1">
      <c r="A61" s="537"/>
      <c r="B61" s="499" t="s">
        <v>2958</v>
      </c>
      <c r="C61" s="498" t="s">
        <v>547</v>
      </c>
      <c r="D61" s="498" t="s">
        <v>547</v>
      </c>
      <c r="E61" s="498" t="s">
        <v>547</v>
      </c>
      <c r="F61" s="498" t="s">
        <v>547</v>
      </c>
      <c r="G61" s="379"/>
      <c r="H61" s="499"/>
      <c r="I61" s="18"/>
      <c r="J61" s="18"/>
      <c r="K61" s="18"/>
      <c r="L61" s="18"/>
      <c r="M61" s="537"/>
      <c r="N61" s="498" t="s">
        <v>3011</v>
      </c>
      <c r="O61" s="498" t="s">
        <v>547</v>
      </c>
      <c r="P61" s="498" t="s">
        <v>547</v>
      </c>
      <c r="Q61" s="498" t="s">
        <v>547</v>
      </c>
      <c r="R61" s="498" t="s">
        <v>547</v>
      </c>
      <c r="S61" s="537"/>
      <c r="T61" s="499" t="s">
        <v>3033</v>
      </c>
      <c r="U61" s="496" t="s">
        <v>547</v>
      </c>
      <c r="V61" s="496" t="s">
        <v>547</v>
      </c>
      <c r="W61" s="496" t="s">
        <v>547</v>
      </c>
      <c r="X61" s="496" t="s">
        <v>547</v>
      </c>
      <c r="Y61" s="202"/>
      <c r="Z61" s="499"/>
      <c r="AA61" s="18" t="s">
        <v>547</v>
      </c>
      <c r="AB61" s="18" t="s">
        <v>547</v>
      </c>
      <c r="AC61" s="18" t="s">
        <v>547</v>
      </c>
      <c r="AD61" s="18" t="s">
        <v>547</v>
      </c>
      <c r="AE61" s="537"/>
      <c r="AF61" s="93" t="s">
        <v>3085</v>
      </c>
      <c r="AG61" s="499" t="s">
        <v>547</v>
      </c>
      <c r="AH61" s="499" t="s">
        <v>547</v>
      </c>
      <c r="AI61" s="499" t="s">
        <v>547</v>
      </c>
      <c r="AJ61" s="499" t="s">
        <v>547</v>
      </c>
    </row>
    <row r="62" spans="1:36" s="47" customFormat="1">
      <c r="A62" s="379"/>
      <c r="B62" s="499"/>
      <c r="C62" s="499"/>
      <c r="D62" s="499"/>
      <c r="E62" s="499"/>
      <c r="F62" s="499"/>
      <c r="G62" s="379"/>
      <c r="H62" s="499"/>
      <c r="I62" s="18"/>
      <c r="J62" s="18"/>
      <c r="K62" s="18"/>
      <c r="L62" s="18"/>
      <c r="M62" s="537"/>
      <c r="N62" s="112" t="s">
        <v>2864</v>
      </c>
      <c r="O62" s="498" t="s">
        <v>547</v>
      </c>
      <c r="P62" s="498" t="s">
        <v>547</v>
      </c>
      <c r="Q62" s="498" t="s">
        <v>547</v>
      </c>
      <c r="R62" s="498" t="s">
        <v>547</v>
      </c>
      <c r="S62" s="379"/>
      <c r="T62" s="499"/>
      <c r="U62" s="499"/>
      <c r="V62" s="499"/>
      <c r="W62" s="499"/>
      <c r="X62" s="499"/>
      <c r="Y62" s="379"/>
      <c r="Z62" s="499"/>
      <c r="AA62" s="18" t="s">
        <v>547</v>
      </c>
      <c r="AB62" s="18" t="s">
        <v>547</v>
      </c>
      <c r="AC62" s="18" t="s">
        <v>547</v>
      </c>
      <c r="AD62" s="18" t="s">
        <v>547</v>
      </c>
      <c r="AE62" s="537"/>
      <c r="AF62" s="93" t="s">
        <v>3086</v>
      </c>
      <c r="AG62" s="499" t="s">
        <v>547</v>
      </c>
      <c r="AH62" s="499" t="s">
        <v>547</v>
      </c>
      <c r="AI62" s="499" t="s">
        <v>547</v>
      </c>
      <c r="AJ62" s="499" t="s">
        <v>547</v>
      </c>
    </row>
    <row r="63" spans="1:36" s="47" customFormat="1">
      <c r="A63" s="379"/>
      <c r="B63" s="499"/>
      <c r="C63" s="499"/>
      <c r="D63" s="499"/>
      <c r="E63" s="499"/>
      <c r="F63" s="499"/>
      <c r="G63" s="379"/>
      <c r="H63" s="499"/>
      <c r="I63" s="18"/>
      <c r="J63" s="18"/>
      <c r="K63" s="18"/>
      <c r="L63" s="18"/>
      <c r="M63" s="537"/>
      <c r="N63" s="498" t="s">
        <v>4306</v>
      </c>
      <c r="O63" s="498" t="s">
        <v>547</v>
      </c>
      <c r="P63" s="498" t="s">
        <v>547</v>
      </c>
      <c r="Q63" s="498" t="s">
        <v>547</v>
      </c>
      <c r="R63" s="498" t="s">
        <v>547</v>
      </c>
      <c r="S63" s="379"/>
      <c r="T63" s="496"/>
      <c r="U63" s="499"/>
      <c r="V63" s="499"/>
      <c r="W63" s="499"/>
      <c r="X63" s="499"/>
      <c r="Y63" s="379"/>
      <c r="Z63" s="499"/>
      <c r="AA63" s="18"/>
      <c r="AB63" s="18"/>
      <c r="AC63" s="18"/>
      <c r="AD63" s="18"/>
      <c r="AE63" s="537"/>
      <c r="AF63" s="93" t="s">
        <v>3087</v>
      </c>
      <c r="AG63" s="499" t="s">
        <v>547</v>
      </c>
      <c r="AH63" s="499" t="s">
        <v>547</v>
      </c>
      <c r="AI63" s="499" t="s">
        <v>547</v>
      </c>
      <c r="AJ63" s="499" t="s">
        <v>547</v>
      </c>
    </row>
    <row r="64" spans="1:36" s="47" customFormat="1">
      <c r="A64" s="379"/>
      <c r="B64" s="499"/>
      <c r="C64" s="499"/>
      <c r="D64" s="499"/>
      <c r="E64" s="499"/>
      <c r="F64" s="499"/>
      <c r="G64" s="379"/>
      <c r="H64" s="499"/>
      <c r="I64" s="46"/>
      <c r="J64" s="46"/>
      <c r="K64" s="46"/>
      <c r="L64" s="46"/>
      <c r="M64" s="537"/>
      <c r="N64" s="498" t="s">
        <v>4307</v>
      </c>
      <c r="O64" s="498" t="s">
        <v>547</v>
      </c>
      <c r="P64" s="498" t="s">
        <v>547</v>
      </c>
      <c r="Q64" s="498" t="s">
        <v>547</v>
      </c>
      <c r="R64" s="498" t="s">
        <v>547</v>
      </c>
      <c r="S64" s="379"/>
      <c r="T64" s="499"/>
      <c r="U64" s="499"/>
      <c r="V64" s="499"/>
      <c r="W64" s="499"/>
      <c r="X64" s="499"/>
      <c r="Y64" s="379"/>
      <c r="Z64" s="499"/>
      <c r="AA64" s="18"/>
      <c r="AB64" s="18"/>
      <c r="AC64" s="18"/>
      <c r="AD64" s="18"/>
      <c r="AE64" s="537"/>
      <c r="AF64" s="93" t="s">
        <v>3088</v>
      </c>
      <c r="AG64" s="499" t="s">
        <v>547</v>
      </c>
      <c r="AH64" s="499" t="s">
        <v>547</v>
      </c>
      <c r="AI64" s="499" t="s">
        <v>547</v>
      </c>
      <c r="AJ64" s="499" t="s">
        <v>547</v>
      </c>
    </row>
    <row r="65" spans="1:36" s="47" customFormat="1">
      <c r="A65" s="379"/>
      <c r="B65" s="499"/>
      <c r="C65" s="499"/>
      <c r="D65" s="499"/>
      <c r="E65" s="499"/>
      <c r="F65" s="499"/>
      <c r="G65" s="379"/>
      <c r="H65" s="499"/>
      <c r="I65" s="46"/>
      <c r="J65" s="46"/>
      <c r="K65" s="46"/>
      <c r="L65" s="46"/>
      <c r="M65" s="537"/>
      <c r="N65" s="498" t="s">
        <v>4308</v>
      </c>
      <c r="O65" s="498" t="s">
        <v>547</v>
      </c>
      <c r="P65" s="498" t="s">
        <v>547</v>
      </c>
      <c r="Q65" s="498" t="s">
        <v>547</v>
      </c>
      <c r="R65" s="498" t="s">
        <v>547</v>
      </c>
      <c r="S65" s="379"/>
      <c r="T65" s="499"/>
      <c r="U65" s="499"/>
      <c r="V65" s="499"/>
      <c r="W65" s="499"/>
      <c r="X65" s="499"/>
      <c r="Y65" s="61"/>
      <c r="Z65" s="499"/>
      <c r="AA65" s="18"/>
      <c r="AB65" s="18"/>
      <c r="AC65" s="18"/>
      <c r="AD65" s="18"/>
      <c r="AE65" s="537"/>
      <c r="AF65" s="93" t="s">
        <v>3089</v>
      </c>
      <c r="AG65" s="499" t="s">
        <v>547</v>
      </c>
      <c r="AH65" s="499" t="s">
        <v>547</v>
      </c>
      <c r="AI65" s="499" t="s">
        <v>547</v>
      </c>
      <c r="AJ65" s="499" t="s">
        <v>547</v>
      </c>
    </row>
    <row r="66" spans="1:36" s="47" customFormat="1">
      <c r="A66" s="45"/>
      <c r="B66" s="499"/>
      <c r="C66" s="499"/>
      <c r="D66" s="499"/>
      <c r="E66" s="499"/>
      <c r="F66" s="499"/>
      <c r="G66" s="379"/>
      <c r="H66" s="499"/>
      <c r="I66" s="46"/>
      <c r="J66" s="46"/>
      <c r="K66" s="46"/>
      <c r="L66" s="46"/>
      <c r="M66" s="379"/>
      <c r="N66" s="498"/>
      <c r="O66" s="498" t="s">
        <v>547</v>
      </c>
      <c r="P66" s="498" t="s">
        <v>547</v>
      </c>
      <c r="Q66" s="498" t="s">
        <v>547</v>
      </c>
      <c r="R66" s="498" t="s">
        <v>547</v>
      </c>
      <c r="S66" s="379"/>
      <c r="T66" s="499"/>
      <c r="U66" s="499"/>
      <c r="V66" s="499"/>
      <c r="W66" s="499"/>
      <c r="X66" s="499"/>
      <c r="Y66" s="61"/>
      <c r="Z66" s="499"/>
      <c r="AA66" s="18"/>
      <c r="AB66" s="18"/>
      <c r="AC66" s="18"/>
      <c r="AD66" s="18"/>
      <c r="AE66" s="537"/>
      <c r="AF66" s="93" t="s">
        <v>4318</v>
      </c>
      <c r="AG66" s="499" t="s">
        <v>547</v>
      </c>
      <c r="AH66" s="499" t="s">
        <v>547</v>
      </c>
      <c r="AI66" s="499" t="s">
        <v>547</v>
      </c>
      <c r="AJ66" s="499" t="s">
        <v>547</v>
      </c>
    </row>
    <row r="67" spans="1:36" s="47" customFormat="1">
      <c r="A67" s="45"/>
      <c r="B67" s="499"/>
      <c r="C67" s="499"/>
      <c r="D67" s="499"/>
      <c r="E67" s="499"/>
      <c r="F67" s="499"/>
      <c r="G67" s="45"/>
      <c r="H67" s="499"/>
      <c r="I67" s="46"/>
      <c r="J67" s="46"/>
      <c r="K67" s="46"/>
      <c r="L67" s="46"/>
      <c r="M67" s="379"/>
      <c r="N67" s="499"/>
      <c r="O67" s="498" t="s">
        <v>547</v>
      </c>
      <c r="P67" s="498" t="s">
        <v>547</v>
      </c>
      <c r="Q67" s="498" t="s">
        <v>547</v>
      </c>
      <c r="R67" s="498" t="s">
        <v>547</v>
      </c>
      <c r="S67" s="45"/>
      <c r="T67" s="499"/>
      <c r="U67" s="499"/>
      <c r="V67" s="499"/>
      <c r="W67" s="499"/>
      <c r="X67" s="499"/>
      <c r="Y67" s="60"/>
      <c r="Z67" s="499"/>
      <c r="AA67" s="46"/>
      <c r="AB67" s="46"/>
      <c r="AC67" s="46"/>
      <c r="AD67" s="46"/>
      <c r="AE67" s="45"/>
      <c r="AF67" s="93"/>
      <c r="AG67" s="499"/>
      <c r="AH67" s="499"/>
      <c r="AI67" s="499"/>
      <c r="AJ67" s="499"/>
    </row>
    <row r="68" spans="1:36" s="47" customFormat="1">
      <c r="A68" s="45"/>
      <c r="B68" s="499"/>
      <c r="C68" s="499"/>
      <c r="D68" s="499"/>
      <c r="E68" s="499"/>
      <c r="F68" s="499"/>
      <c r="G68" s="45"/>
      <c r="H68" s="499"/>
      <c r="I68" s="496"/>
      <c r="J68" s="496"/>
      <c r="K68" s="496"/>
      <c r="L68" s="496"/>
      <c r="M68" s="379"/>
      <c r="N68" s="499"/>
      <c r="O68" s="498" t="s">
        <v>547</v>
      </c>
      <c r="P68" s="498" t="s">
        <v>547</v>
      </c>
      <c r="Q68" s="498" t="s">
        <v>547</v>
      </c>
      <c r="R68" s="498" t="s">
        <v>547</v>
      </c>
      <c r="S68" s="45"/>
      <c r="T68" s="499"/>
      <c r="U68" s="499"/>
      <c r="V68" s="499"/>
      <c r="W68" s="499"/>
      <c r="X68" s="499"/>
      <c r="Y68" s="45"/>
      <c r="Z68" s="499"/>
      <c r="AA68" s="46"/>
      <c r="AB68" s="46"/>
      <c r="AC68" s="46"/>
      <c r="AD68" s="46"/>
      <c r="AE68" s="45"/>
      <c r="AF68" s="93"/>
      <c r="AG68" s="499"/>
      <c r="AH68" s="499"/>
      <c r="AI68" s="499"/>
      <c r="AJ68" s="499"/>
    </row>
    <row r="69" spans="1:36" s="47" customFormat="1">
      <c r="A69" s="45"/>
      <c r="B69" s="499"/>
      <c r="C69" s="499"/>
      <c r="D69" s="499"/>
      <c r="E69" s="499"/>
      <c r="F69" s="499"/>
      <c r="G69" s="45"/>
      <c r="H69" s="496"/>
      <c r="I69" s="499"/>
      <c r="J69" s="499"/>
      <c r="K69" s="499"/>
      <c r="L69" s="499"/>
      <c r="M69" s="379"/>
      <c r="N69" s="499"/>
      <c r="O69" s="499"/>
      <c r="P69" s="499"/>
      <c r="Q69" s="499"/>
      <c r="R69" s="499"/>
      <c r="S69" s="45"/>
      <c r="T69" s="499"/>
      <c r="U69" s="499"/>
      <c r="V69" s="499"/>
      <c r="W69" s="499"/>
      <c r="X69" s="499"/>
      <c r="Y69" s="45"/>
      <c r="Z69" s="499"/>
      <c r="AA69" s="46"/>
      <c r="AB69" s="46"/>
      <c r="AC69" s="46"/>
      <c r="AD69" s="46"/>
      <c r="AE69" s="45"/>
      <c r="AF69" s="93"/>
      <c r="AG69" s="499"/>
      <c r="AH69" s="499"/>
      <c r="AI69" s="499"/>
      <c r="AJ69" s="499"/>
    </row>
    <row r="70" spans="1:36" s="47" customFormat="1">
      <c r="A70" s="45"/>
      <c r="B70" s="499"/>
      <c r="C70" s="499"/>
      <c r="D70" s="499"/>
      <c r="E70" s="499"/>
      <c r="F70" s="499"/>
      <c r="G70" s="45"/>
      <c r="H70" s="499"/>
      <c r="I70" s="499"/>
      <c r="J70" s="499"/>
      <c r="K70" s="499"/>
      <c r="L70" s="499"/>
      <c r="M70" s="379"/>
      <c r="N70" s="499"/>
      <c r="O70" s="499"/>
      <c r="P70" s="499"/>
      <c r="Q70" s="499"/>
      <c r="R70" s="499"/>
      <c r="S70" s="45"/>
      <c r="T70" s="499"/>
      <c r="U70" s="499"/>
      <c r="V70" s="499"/>
      <c r="W70" s="499"/>
      <c r="X70" s="499"/>
      <c r="Y70" s="45"/>
      <c r="Z70" s="499"/>
      <c r="AA70" s="46"/>
      <c r="AB70" s="46"/>
      <c r="AC70" s="46"/>
      <c r="AD70" s="46"/>
      <c r="AE70" s="45"/>
      <c r="AF70" s="93"/>
      <c r="AG70" s="499"/>
      <c r="AH70" s="499"/>
      <c r="AI70" s="499"/>
      <c r="AJ70" s="499"/>
    </row>
    <row r="71" spans="1:36" s="47" customFormat="1">
      <c r="A71" s="45"/>
      <c r="B71" s="499"/>
      <c r="C71" s="499"/>
      <c r="D71" s="499"/>
      <c r="E71" s="499"/>
      <c r="F71" s="499"/>
      <c r="G71" s="45"/>
      <c r="H71" s="499"/>
      <c r="I71" s="499"/>
      <c r="J71" s="499"/>
      <c r="K71" s="499"/>
      <c r="L71" s="499"/>
      <c r="M71" s="379"/>
      <c r="N71" s="499"/>
      <c r="O71" s="499"/>
      <c r="P71" s="499"/>
      <c r="Q71" s="499"/>
      <c r="R71" s="499"/>
      <c r="S71" s="45"/>
      <c r="T71" s="499"/>
      <c r="U71" s="499"/>
      <c r="V71" s="499"/>
      <c r="W71" s="499"/>
      <c r="X71" s="499"/>
      <c r="Y71" s="45"/>
      <c r="Z71" s="496"/>
      <c r="AA71" s="496"/>
      <c r="AB71" s="496"/>
      <c r="AC71" s="496"/>
      <c r="AD71" s="496"/>
      <c r="AE71" s="45"/>
      <c r="AF71" s="93"/>
      <c r="AG71" s="499"/>
      <c r="AH71" s="499"/>
      <c r="AI71" s="499"/>
      <c r="AJ71" s="499"/>
    </row>
    <row r="72" spans="1:36" s="47" customFormat="1">
      <c r="A72" s="45"/>
      <c r="B72" s="499"/>
      <c r="C72" s="499"/>
      <c r="D72" s="499"/>
      <c r="E72" s="499"/>
      <c r="F72" s="499"/>
      <c r="G72" s="45"/>
      <c r="H72" s="499"/>
      <c r="I72" s="499"/>
      <c r="J72" s="499"/>
      <c r="K72" s="499"/>
      <c r="L72" s="499"/>
      <c r="M72" s="45"/>
      <c r="N72" s="499"/>
      <c r="O72" s="499"/>
      <c r="P72" s="499"/>
      <c r="Q72" s="499"/>
      <c r="R72" s="499"/>
      <c r="S72" s="45"/>
      <c r="T72" s="499"/>
      <c r="U72" s="499"/>
      <c r="V72" s="499"/>
      <c r="W72" s="499"/>
      <c r="X72" s="499"/>
      <c r="Y72" s="45"/>
      <c r="Z72" s="499"/>
      <c r="AA72" s="499"/>
      <c r="AB72" s="499"/>
      <c r="AC72" s="499"/>
      <c r="AD72" s="499"/>
      <c r="AE72" s="45"/>
      <c r="AF72" s="93"/>
      <c r="AG72" s="499"/>
      <c r="AH72" s="499"/>
      <c r="AI72" s="499"/>
      <c r="AJ72" s="499"/>
    </row>
    <row r="73" spans="1:36" s="47" customFormat="1">
      <c r="A73" s="45"/>
      <c r="B73" s="499"/>
      <c r="C73" s="499"/>
      <c r="D73" s="499"/>
      <c r="E73" s="499"/>
      <c r="F73" s="499"/>
      <c r="G73" s="45"/>
      <c r="H73" s="499"/>
      <c r="I73" s="499"/>
      <c r="J73" s="499"/>
      <c r="K73" s="499"/>
      <c r="L73" s="499"/>
      <c r="M73" s="45"/>
      <c r="N73" s="499"/>
      <c r="O73" s="499"/>
      <c r="P73" s="499"/>
      <c r="Q73" s="499"/>
      <c r="R73" s="499"/>
      <c r="S73" s="45"/>
      <c r="T73" s="499"/>
      <c r="U73" s="499"/>
      <c r="V73" s="499"/>
      <c r="W73" s="499"/>
      <c r="X73" s="499"/>
      <c r="Y73" s="45"/>
      <c r="Z73" s="499"/>
      <c r="AA73" s="499"/>
      <c r="AB73" s="499"/>
      <c r="AC73" s="499"/>
      <c r="AD73" s="499"/>
      <c r="AE73" s="45"/>
      <c r="AF73" s="93"/>
      <c r="AG73" s="499"/>
      <c r="AH73" s="499"/>
      <c r="AI73" s="499"/>
      <c r="AJ73" s="499"/>
    </row>
    <row r="74" spans="1:36" s="47" customFormat="1">
      <c r="A74" s="45"/>
      <c r="B74" s="499"/>
      <c r="C74" s="499"/>
      <c r="D74" s="499"/>
      <c r="E74" s="499"/>
      <c r="F74" s="499"/>
      <c r="G74" s="45"/>
      <c r="H74" s="499"/>
      <c r="I74" s="499"/>
      <c r="J74" s="499"/>
      <c r="K74" s="499"/>
      <c r="L74" s="499"/>
      <c r="M74" s="45"/>
      <c r="N74" s="499"/>
      <c r="O74" s="499"/>
      <c r="P74" s="499"/>
      <c r="Q74" s="499"/>
      <c r="R74" s="499"/>
      <c r="S74" s="45"/>
      <c r="T74" s="499"/>
      <c r="U74" s="499"/>
      <c r="V74" s="499"/>
      <c r="W74" s="499"/>
      <c r="X74" s="499"/>
      <c r="Y74" s="45"/>
      <c r="Z74" s="499"/>
      <c r="AA74" s="499"/>
      <c r="AB74" s="499"/>
      <c r="AC74" s="499"/>
      <c r="AD74" s="499"/>
      <c r="AE74" s="45"/>
      <c r="AF74" s="93"/>
      <c r="AG74" s="499"/>
      <c r="AH74" s="499"/>
      <c r="AI74" s="499"/>
      <c r="AJ74" s="499"/>
    </row>
    <row r="75" spans="1:36" s="47" customFormat="1">
      <c r="A75" s="45"/>
      <c r="B75" s="499"/>
      <c r="C75" s="499"/>
      <c r="D75" s="499"/>
      <c r="E75" s="499"/>
      <c r="F75" s="499"/>
      <c r="G75" s="45"/>
      <c r="H75" s="499"/>
      <c r="I75" s="499"/>
      <c r="J75" s="499"/>
      <c r="K75" s="499"/>
      <c r="L75" s="499"/>
      <c r="M75" s="45"/>
      <c r="N75" s="499"/>
      <c r="O75" s="499"/>
      <c r="P75" s="499"/>
      <c r="Q75" s="499"/>
      <c r="R75" s="499"/>
      <c r="S75" s="45"/>
      <c r="T75" s="499"/>
      <c r="U75" s="499"/>
      <c r="V75" s="499"/>
      <c r="W75" s="499"/>
      <c r="X75" s="499"/>
      <c r="Y75" s="45"/>
      <c r="Z75" s="499"/>
      <c r="AA75" s="499"/>
      <c r="AB75" s="499"/>
      <c r="AC75" s="499"/>
      <c r="AD75" s="499"/>
      <c r="AE75" s="45"/>
      <c r="AF75" s="93"/>
      <c r="AG75" s="499"/>
      <c r="AH75" s="499"/>
      <c r="AI75" s="499"/>
      <c r="AJ75" s="499"/>
    </row>
    <row r="76" spans="1:36" s="47" customFormat="1">
      <c r="A76" s="45"/>
      <c r="B76" s="499"/>
      <c r="C76" s="499"/>
      <c r="D76" s="499"/>
      <c r="E76" s="499"/>
      <c r="F76" s="499"/>
      <c r="G76" s="45"/>
      <c r="H76" s="499"/>
      <c r="I76" s="499"/>
      <c r="J76" s="499"/>
      <c r="K76" s="499"/>
      <c r="L76" s="499"/>
      <c r="M76" s="45"/>
      <c r="N76" s="499"/>
      <c r="O76" s="499"/>
      <c r="P76" s="499"/>
      <c r="Q76" s="499"/>
      <c r="R76" s="499"/>
      <c r="S76" s="45"/>
      <c r="T76" s="499"/>
      <c r="U76" s="499"/>
      <c r="V76" s="499"/>
      <c r="W76" s="499"/>
      <c r="X76" s="499"/>
      <c r="Y76" s="45"/>
      <c r="Z76" s="499"/>
      <c r="AA76" s="499"/>
      <c r="AB76" s="499"/>
      <c r="AC76" s="499"/>
      <c r="AD76" s="499"/>
      <c r="AE76" s="45"/>
      <c r="AF76" s="93"/>
      <c r="AG76" s="499"/>
      <c r="AH76" s="499"/>
      <c r="AI76" s="499"/>
      <c r="AJ76" s="499"/>
    </row>
    <row r="77" spans="1:36" s="47" customFormat="1">
      <c r="A77" s="45"/>
      <c r="B77" s="499"/>
      <c r="C77" s="499"/>
      <c r="D77" s="499"/>
      <c r="E77" s="499"/>
      <c r="F77" s="499"/>
      <c r="G77" s="45"/>
      <c r="H77" s="499"/>
      <c r="I77" s="499"/>
      <c r="J77" s="499"/>
      <c r="K77" s="499"/>
      <c r="L77" s="499"/>
      <c r="M77" s="45"/>
      <c r="N77" s="499"/>
      <c r="O77" s="499"/>
      <c r="P77" s="499"/>
      <c r="Q77" s="499"/>
      <c r="R77" s="499"/>
      <c r="S77" s="45"/>
      <c r="T77" s="499"/>
      <c r="U77" s="499"/>
      <c r="V77" s="499"/>
      <c r="W77" s="499"/>
      <c r="X77" s="499"/>
      <c r="Y77" s="45"/>
      <c r="Z77" s="499"/>
      <c r="AA77" s="499"/>
      <c r="AB77" s="499"/>
      <c r="AC77" s="499"/>
      <c r="AD77" s="499"/>
      <c r="AE77" s="45"/>
      <c r="AF77" s="93"/>
      <c r="AG77" s="499"/>
      <c r="AH77" s="499"/>
      <c r="AI77" s="499"/>
      <c r="AJ77" s="499"/>
    </row>
    <row r="78" spans="1:36" s="47" customFormat="1">
      <c r="A78" s="45"/>
      <c r="B78" s="499"/>
      <c r="C78" s="499"/>
      <c r="D78" s="499"/>
      <c r="E78" s="499"/>
      <c r="F78" s="499"/>
      <c r="G78" s="45"/>
      <c r="H78" s="499"/>
      <c r="I78" s="499"/>
      <c r="J78" s="499"/>
      <c r="K78" s="499"/>
      <c r="L78" s="499"/>
      <c r="M78" s="45"/>
      <c r="N78" s="499"/>
      <c r="O78" s="499"/>
      <c r="P78" s="499"/>
      <c r="Q78" s="499"/>
      <c r="R78" s="499"/>
      <c r="S78" s="45"/>
      <c r="T78" s="499"/>
      <c r="U78" s="499"/>
      <c r="V78" s="499"/>
      <c r="W78" s="499"/>
      <c r="X78" s="499"/>
      <c r="Y78" s="45"/>
      <c r="Z78" s="499"/>
      <c r="AA78" s="499"/>
      <c r="AB78" s="499"/>
      <c r="AC78" s="499"/>
      <c r="AD78" s="499"/>
      <c r="AE78" s="45"/>
      <c r="AF78" s="93"/>
      <c r="AG78" s="499"/>
      <c r="AH78" s="499"/>
      <c r="AI78" s="499"/>
      <c r="AJ78" s="499"/>
    </row>
    <row r="79" spans="1:36" s="47" customFormat="1">
      <c r="A79" s="499"/>
      <c r="B79" s="499"/>
      <c r="C79" s="499"/>
      <c r="D79" s="499"/>
      <c r="E79" s="499"/>
      <c r="F79" s="499"/>
      <c r="G79" s="499"/>
      <c r="H79" s="499"/>
      <c r="I79" s="499"/>
      <c r="J79" s="499"/>
      <c r="K79" s="499"/>
      <c r="L79" s="499"/>
      <c r="M79" s="499"/>
      <c r="N79" s="499"/>
      <c r="O79" s="499"/>
      <c r="P79" s="499"/>
      <c r="Q79" s="499"/>
      <c r="R79" s="499"/>
      <c r="S79" s="499"/>
      <c r="T79" s="499"/>
      <c r="U79" s="499"/>
      <c r="V79" s="499"/>
      <c r="W79" s="499"/>
      <c r="X79" s="499"/>
      <c r="Y79" s="499"/>
      <c r="Z79" s="499"/>
      <c r="AA79" s="499"/>
      <c r="AB79" s="499"/>
      <c r="AC79" s="499"/>
      <c r="AD79" s="499"/>
      <c r="AE79" s="499"/>
      <c r="AF79" s="93"/>
      <c r="AG79" s="499"/>
      <c r="AH79" s="499"/>
      <c r="AI79" s="499"/>
      <c r="AJ79" s="499"/>
    </row>
    <row r="80" spans="1:36" s="47" customFormat="1">
      <c r="A80" s="499"/>
      <c r="B80" s="499"/>
      <c r="C80" s="499"/>
      <c r="D80" s="499"/>
      <c r="E80" s="499"/>
      <c r="F80" s="499"/>
      <c r="G80" s="499"/>
      <c r="H80" s="499"/>
      <c r="I80" s="499"/>
      <c r="J80" s="499"/>
      <c r="K80" s="499"/>
      <c r="L80" s="499"/>
      <c r="M80" s="499"/>
      <c r="N80" s="499"/>
      <c r="O80" s="499"/>
      <c r="P80" s="499"/>
      <c r="Q80" s="499"/>
      <c r="R80" s="499"/>
      <c r="S80" s="499"/>
      <c r="T80" s="499"/>
      <c r="U80" s="499"/>
      <c r="V80" s="499"/>
      <c r="W80" s="499"/>
      <c r="X80" s="499"/>
      <c r="Y80" s="499"/>
      <c r="Z80" s="499"/>
      <c r="AA80" s="499"/>
      <c r="AB80" s="499"/>
      <c r="AC80" s="499"/>
      <c r="AD80" s="499"/>
      <c r="AE80" s="499"/>
      <c r="AF80" s="93"/>
      <c r="AG80" s="499"/>
      <c r="AH80" s="499"/>
      <c r="AI80" s="499"/>
      <c r="AJ80" s="499"/>
    </row>
    <row r="81" spans="1:36" s="47" customFormat="1">
      <c r="A81" s="499"/>
      <c r="B81" s="499"/>
      <c r="C81" s="499"/>
      <c r="D81" s="499"/>
      <c r="E81" s="499"/>
      <c r="F81" s="499"/>
      <c r="G81" s="499"/>
      <c r="H81" s="499"/>
      <c r="I81" s="499"/>
      <c r="J81" s="499"/>
      <c r="K81" s="499"/>
      <c r="L81" s="499"/>
      <c r="M81" s="499"/>
      <c r="N81" s="499"/>
      <c r="O81" s="499"/>
      <c r="P81" s="499"/>
      <c r="Q81" s="499"/>
      <c r="R81" s="499"/>
      <c r="S81" s="499"/>
      <c r="T81" s="499"/>
      <c r="U81" s="499"/>
      <c r="V81" s="499"/>
      <c r="W81" s="499"/>
      <c r="X81" s="499"/>
      <c r="Y81" s="499"/>
      <c r="Z81" s="499"/>
      <c r="AA81" s="499"/>
      <c r="AB81" s="499"/>
      <c r="AC81" s="499"/>
      <c r="AD81" s="499"/>
      <c r="AE81" s="499"/>
      <c r="AF81" s="93"/>
      <c r="AG81" s="499"/>
      <c r="AH81" s="499"/>
      <c r="AI81" s="499"/>
      <c r="AJ81" s="499"/>
    </row>
    <row r="82" spans="1:36" s="47" customFormat="1">
      <c r="A82" s="499"/>
      <c r="B82" s="499"/>
      <c r="C82" s="499"/>
      <c r="D82" s="499"/>
      <c r="E82" s="499"/>
      <c r="F82" s="499"/>
      <c r="G82" s="499"/>
      <c r="H82" s="499"/>
      <c r="I82" s="499"/>
      <c r="J82" s="499"/>
      <c r="K82" s="499"/>
      <c r="L82" s="499"/>
      <c r="M82" s="499"/>
      <c r="N82" s="499"/>
      <c r="O82" s="499"/>
      <c r="P82" s="499"/>
      <c r="Q82" s="499"/>
      <c r="R82" s="499"/>
      <c r="S82" s="499"/>
      <c r="T82" s="499"/>
      <c r="U82" s="499"/>
      <c r="V82" s="499"/>
      <c r="W82" s="499"/>
      <c r="X82" s="499"/>
      <c r="Y82" s="499"/>
      <c r="Z82" s="499"/>
      <c r="AA82" s="499"/>
      <c r="AB82" s="499"/>
      <c r="AC82" s="499"/>
      <c r="AD82" s="499"/>
      <c r="AE82" s="499"/>
      <c r="AF82" s="93"/>
      <c r="AG82" s="499"/>
      <c r="AH82" s="499"/>
      <c r="AI82" s="499"/>
      <c r="AJ82" s="499"/>
    </row>
    <row r="83" spans="1:36" s="47" customFormat="1">
      <c r="A83" s="499"/>
      <c r="B83" s="499"/>
      <c r="C83" s="499"/>
      <c r="D83" s="499"/>
      <c r="E83" s="499"/>
      <c r="F83" s="499"/>
      <c r="G83" s="499"/>
      <c r="H83" s="499"/>
      <c r="I83" s="499"/>
      <c r="J83" s="499"/>
      <c r="K83" s="499"/>
      <c r="L83" s="499"/>
      <c r="M83" s="499"/>
      <c r="N83" s="499"/>
      <c r="O83" s="499"/>
      <c r="P83" s="499"/>
      <c r="Q83" s="499"/>
      <c r="R83" s="499"/>
      <c r="S83" s="499"/>
      <c r="T83" s="499"/>
      <c r="U83" s="499"/>
      <c r="V83" s="499"/>
      <c r="W83" s="499"/>
      <c r="X83" s="499"/>
      <c r="Y83" s="499"/>
      <c r="Z83" s="499"/>
      <c r="AA83" s="499"/>
      <c r="AB83" s="499"/>
      <c r="AC83" s="499"/>
      <c r="AD83" s="499"/>
      <c r="AE83" s="499"/>
      <c r="AF83" s="93"/>
      <c r="AG83" s="499"/>
      <c r="AH83" s="499"/>
      <c r="AI83" s="499"/>
      <c r="AJ83" s="499"/>
    </row>
    <row r="84" spans="1:36" s="47" customFormat="1">
      <c r="A84" s="499"/>
      <c r="B84" s="499"/>
      <c r="C84" s="499"/>
      <c r="D84" s="499"/>
      <c r="E84" s="499"/>
      <c r="F84" s="499"/>
      <c r="G84" s="499"/>
      <c r="H84" s="499"/>
      <c r="I84" s="499"/>
      <c r="J84" s="499"/>
      <c r="K84" s="499"/>
      <c r="L84" s="499"/>
      <c r="M84" s="499"/>
      <c r="N84" s="499"/>
      <c r="O84" s="499"/>
      <c r="P84" s="499"/>
      <c r="Q84" s="499"/>
      <c r="R84" s="499"/>
      <c r="S84" s="499"/>
      <c r="T84" s="499"/>
      <c r="U84" s="499"/>
      <c r="V84" s="499"/>
      <c r="W84" s="499"/>
      <c r="X84" s="499"/>
      <c r="Y84" s="499"/>
      <c r="Z84" s="499"/>
      <c r="AA84" s="499"/>
      <c r="AB84" s="499"/>
      <c r="AC84" s="499"/>
      <c r="AD84" s="499"/>
      <c r="AE84" s="499"/>
      <c r="AF84" s="93"/>
      <c r="AG84" s="499"/>
      <c r="AH84" s="499"/>
      <c r="AI84" s="499"/>
      <c r="AJ84" s="499"/>
    </row>
    <row r="85" spans="1:36" s="47" customFormat="1">
      <c r="A85" s="499"/>
      <c r="B85" s="499"/>
      <c r="C85" s="499"/>
      <c r="D85" s="499"/>
      <c r="E85" s="499"/>
      <c r="F85" s="499"/>
      <c r="G85" s="499"/>
      <c r="H85" s="499"/>
      <c r="I85" s="499"/>
      <c r="J85" s="499"/>
      <c r="K85" s="499"/>
      <c r="L85" s="499"/>
      <c r="M85" s="499"/>
      <c r="N85" s="499"/>
      <c r="O85" s="499"/>
      <c r="P85" s="499"/>
      <c r="Q85" s="499"/>
      <c r="R85" s="499"/>
      <c r="S85" s="499"/>
      <c r="T85" s="499"/>
      <c r="U85" s="499"/>
      <c r="V85" s="499"/>
      <c r="W85" s="499"/>
      <c r="X85" s="499"/>
      <c r="Y85" s="499"/>
      <c r="Z85" s="499"/>
      <c r="AA85" s="499"/>
      <c r="AB85" s="499"/>
      <c r="AC85" s="499"/>
      <c r="AD85" s="499"/>
      <c r="AE85" s="499"/>
      <c r="AF85" s="93"/>
      <c r="AG85" s="499"/>
      <c r="AH85" s="499"/>
      <c r="AI85" s="499"/>
      <c r="AJ85" s="499"/>
    </row>
    <row r="86" spans="1:36" s="47" customFormat="1">
      <c r="A86" s="499"/>
      <c r="B86" s="499"/>
      <c r="C86" s="499"/>
      <c r="D86" s="499"/>
      <c r="E86" s="499"/>
      <c r="F86" s="499"/>
      <c r="G86" s="499"/>
      <c r="H86" s="499"/>
      <c r="I86" s="499"/>
      <c r="J86" s="499"/>
      <c r="K86" s="499"/>
      <c r="L86" s="499"/>
      <c r="M86" s="499"/>
      <c r="N86" s="499"/>
      <c r="O86" s="499"/>
      <c r="P86" s="499"/>
      <c r="Q86" s="499"/>
      <c r="R86" s="499"/>
      <c r="S86" s="499"/>
      <c r="T86" s="499"/>
      <c r="U86" s="499"/>
      <c r="V86" s="499"/>
      <c r="W86" s="499"/>
      <c r="X86" s="499"/>
      <c r="Y86" s="499"/>
      <c r="Z86" s="499"/>
      <c r="AA86" s="499"/>
      <c r="AB86" s="499"/>
      <c r="AC86" s="499"/>
      <c r="AD86" s="499"/>
      <c r="AE86" s="499"/>
      <c r="AF86" s="93"/>
      <c r="AG86" s="499"/>
      <c r="AH86" s="499"/>
      <c r="AI86" s="499"/>
      <c r="AJ86" s="499"/>
    </row>
    <row r="87" spans="1:36">
      <c r="A87" s="496"/>
      <c r="B87" s="499"/>
      <c r="C87" s="499"/>
      <c r="D87" s="499"/>
      <c r="E87" s="499"/>
      <c r="F87" s="499"/>
      <c r="G87" s="496"/>
      <c r="H87" s="499"/>
      <c r="I87" s="499"/>
      <c r="J87" s="499"/>
      <c r="K87" s="499"/>
      <c r="L87" s="499"/>
      <c r="M87" s="496"/>
      <c r="N87" s="499"/>
      <c r="O87" s="499"/>
      <c r="P87" s="499"/>
      <c r="Q87" s="499"/>
      <c r="R87" s="499"/>
      <c r="S87" s="496"/>
      <c r="T87" s="499"/>
      <c r="U87" s="499"/>
      <c r="V87" s="499"/>
      <c r="W87" s="499"/>
      <c r="X87" s="499"/>
      <c r="Y87" s="496"/>
      <c r="Z87" s="499"/>
      <c r="AA87" s="499"/>
      <c r="AB87" s="499"/>
      <c r="AC87" s="499"/>
      <c r="AD87" s="499"/>
      <c r="AE87" s="496"/>
      <c r="AF87" s="93"/>
      <c r="AG87" s="499"/>
      <c r="AH87" s="499"/>
      <c r="AI87" s="499"/>
      <c r="AJ87" s="499"/>
    </row>
  </sheetData>
  <sortState ref="B28:F52">
    <sortCondition ref="B28"/>
  </sortState>
  <mergeCells count="81">
    <mergeCell ref="G11:H11"/>
    <mergeCell ref="G10:H10"/>
    <mergeCell ref="A10:B10"/>
    <mergeCell ref="A11:B11"/>
    <mergeCell ref="A6:F6"/>
    <mergeCell ref="A8:B8"/>
    <mergeCell ref="G8:H8"/>
    <mergeCell ref="G6:L6"/>
    <mergeCell ref="A9:B9"/>
    <mergeCell ref="G9:H9"/>
    <mergeCell ref="A1:L1"/>
    <mergeCell ref="A2:F2"/>
    <mergeCell ref="G2:L2"/>
    <mergeCell ref="M1:X1"/>
    <mergeCell ref="M2:R2"/>
    <mergeCell ref="S2:X2"/>
    <mergeCell ref="A3:F3"/>
    <mergeCell ref="A4:F4"/>
    <mergeCell ref="C5:F5"/>
    <mergeCell ref="I5:L5"/>
    <mergeCell ref="G5:H5"/>
    <mergeCell ref="G3:L3"/>
    <mergeCell ref="G4:L4"/>
    <mergeCell ref="A5:B5"/>
    <mergeCell ref="Y1:AJ1"/>
    <mergeCell ref="Y2:AD2"/>
    <mergeCell ref="AE2:AJ2"/>
    <mergeCell ref="AA5:AD5"/>
    <mergeCell ref="AE5:AF5"/>
    <mergeCell ref="Y5:Z5"/>
    <mergeCell ref="AE3:AJ3"/>
    <mergeCell ref="AE4:AJ4"/>
    <mergeCell ref="AG5:AJ5"/>
    <mergeCell ref="Y3:AD3"/>
    <mergeCell ref="Y4:AD4"/>
    <mergeCell ref="M3:R3"/>
    <mergeCell ref="S3:X3"/>
    <mergeCell ref="S4:X4"/>
    <mergeCell ref="M5:N5"/>
    <mergeCell ref="O5:R5"/>
    <mergeCell ref="M4:R4"/>
    <mergeCell ref="U5:X5"/>
    <mergeCell ref="S5:T5"/>
    <mergeCell ref="M6:R6"/>
    <mergeCell ref="S6:X6"/>
    <mergeCell ref="S8:T8"/>
    <mergeCell ref="M8:N8"/>
    <mergeCell ref="AE8:AF8"/>
    <mergeCell ref="AE6:AJ6"/>
    <mergeCell ref="Y6:AD6"/>
    <mergeCell ref="Y8:Z8"/>
    <mergeCell ref="AE9:AF9"/>
    <mergeCell ref="Y9:Z9"/>
    <mergeCell ref="M9:N9"/>
    <mergeCell ref="Y10:Z10"/>
    <mergeCell ref="AE11:AF11"/>
    <mergeCell ref="AE10:AF10"/>
    <mergeCell ref="S9:T9"/>
    <mergeCell ref="S10:T10"/>
    <mergeCell ref="S11:T11"/>
    <mergeCell ref="Y11:Z11"/>
    <mergeCell ref="M11:N11"/>
    <mergeCell ref="M10:N10"/>
    <mergeCell ref="A52:A61"/>
    <mergeCell ref="A33:A51"/>
    <mergeCell ref="A12:A32"/>
    <mergeCell ref="S52:S61"/>
    <mergeCell ref="S33:S51"/>
    <mergeCell ref="S12:S32"/>
    <mergeCell ref="G51:G60"/>
    <mergeCell ref="G33:G50"/>
    <mergeCell ref="G12:G32"/>
    <mergeCell ref="M57:M65"/>
    <mergeCell ref="M38:M56"/>
    <mergeCell ref="M12:M37"/>
    <mergeCell ref="AE57:AE66"/>
    <mergeCell ref="Y43:Y53"/>
    <mergeCell ref="Y28:Y42"/>
    <mergeCell ref="Y12:Y27"/>
    <mergeCell ref="AE36:AE56"/>
    <mergeCell ref="AE12:AE35"/>
  </mergeCells>
  <phoneticPr fontId="0" type="noConversion"/>
  <printOptions horizontalCentered="1"/>
  <pageMargins left="0.75" right="0.75" top="1" bottom="0.25" header="0.5" footer="0.5"/>
  <pageSetup scale="46" fitToWidth="3" orientation="portrait" horizontalDpi="300" verticalDpi="300" r:id="rId1"/>
  <headerFooter alignWithMargins="0">
    <oddHeader>&amp;C&amp;"Arial,Bold"&amp;14Brassworld Rosters</oddHeader>
  </headerFooter>
  <colBreaks count="2" manualBreakCount="2">
    <brk id="12" max="1048575" man="1"/>
    <brk id="24"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H1212"/>
  <sheetViews>
    <sheetView zoomScaleNormal="100" workbookViewId="0">
      <pane xSplit="1" ySplit="2" topLeftCell="B3" activePane="bottomRight" state="frozenSplit"/>
      <selection pane="topRight" activeCell="B1" sqref="B1"/>
      <selection pane="bottomLeft" activeCell="D89" sqref="D89:D94"/>
      <selection pane="bottomRight" activeCell="A6" sqref="A6"/>
    </sheetView>
  </sheetViews>
  <sheetFormatPr defaultRowHeight="14.25" customHeight="1"/>
  <cols>
    <col min="1" max="1" width="20" style="131" customWidth="1"/>
    <col min="2" max="3" width="12" style="150" hidden="1" customWidth="1"/>
    <col min="4" max="4" width="15.85546875" style="150" hidden="1" customWidth="1"/>
    <col min="5" max="5" width="22.28515625" style="150" hidden="1" customWidth="1"/>
    <col min="6" max="6" width="7.42578125" style="205" hidden="1" customWidth="1"/>
    <col min="7" max="9" width="12" style="205" hidden="1" customWidth="1"/>
    <col min="10" max="10" width="12" style="151" hidden="1" customWidth="1"/>
    <col min="11" max="11" width="8.85546875" style="158" hidden="1" customWidth="1"/>
    <col min="12" max="12" width="6.85546875" style="152" bestFit="1" customWidth="1"/>
    <col min="13" max="13" width="16.5703125" style="131" bestFit="1" customWidth="1"/>
    <col min="14" max="14" width="12.85546875" style="209" customWidth="1"/>
    <col min="15" max="15" width="17.5703125" style="153" customWidth="1"/>
    <col min="16" max="16" width="32.42578125" style="131" customWidth="1"/>
    <col min="17" max="20" width="15.140625" style="154" customWidth="1"/>
    <col min="21" max="21" width="6" style="131" customWidth="1"/>
    <col min="22" max="22" width="15.140625" style="271" customWidth="1"/>
    <col min="23" max="23" width="15.140625" style="131" customWidth="1"/>
    <col min="24" max="24" width="15.140625" style="271" customWidth="1"/>
    <col min="25" max="25" width="16.140625" style="131" customWidth="1"/>
    <col min="26" max="26" width="14.7109375" style="271" customWidth="1"/>
    <col min="27" max="27" width="13.85546875" style="131" customWidth="1"/>
    <col min="28" max="28" width="13.7109375" style="131" customWidth="1"/>
    <col min="29" max="29" width="15.5703125" style="131" customWidth="1"/>
    <col min="30" max="30" width="13" style="131" customWidth="1"/>
    <col min="31" max="31" width="12.85546875" style="131" customWidth="1"/>
    <col min="32" max="32" width="13.85546875" style="131" customWidth="1"/>
    <col min="33" max="16384" width="9.140625" style="131"/>
  </cols>
  <sheetData>
    <row r="1" spans="1:30" ht="14.25" customHeight="1">
      <c r="A1" s="245" t="s">
        <v>194</v>
      </c>
      <c r="B1" s="245" t="s">
        <v>802</v>
      </c>
      <c r="C1" s="180" t="e">
        <f>RIGHT(A1,LEN(A1)-FIND(", ",A1,1))</f>
        <v>#VALUE!</v>
      </c>
      <c r="D1" s="245" t="s">
        <v>803</v>
      </c>
      <c r="E1" s="245"/>
      <c r="F1" s="245" t="s">
        <v>842</v>
      </c>
      <c r="G1" s="245" t="s">
        <v>1530</v>
      </c>
      <c r="H1" s="245" t="s">
        <v>1531</v>
      </c>
      <c r="I1" s="245" t="s">
        <v>1532</v>
      </c>
      <c r="J1" s="273" t="s">
        <v>841</v>
      </c>
      <c r="K1" s="246" t="s">
        <v>843</v>
      </c>
      <c r="L1" s="245" t="s">
        <v>443</v>
      </c>
      <c r="M1" s="247" t="s">
        <v>326</v>
      </c>
      <c r="N1" s="246" t="s">
        <v>113</v>
      </c>
      <c r="O1" s="245" t="s">
        <v>481</v>
      </c>
      <c r="P1" s="245" t="s">
        <v>65</v>
      </c>
      <c r="Q1" s="214" t="s">
        <v>1106</v>
      </c>
      <c r="R1" s="214" t="s">
        <v>1108</v>
      </c>
      <c r="S1" s="214" t="s">
        <v>1381</v>
      </c>
      <c r="T1" s="214" t="s">
        <v>1729</v>
      </c>
      <c r="U1" s="214" t="s">
        <v>819</v>
      </c>
      <c r="V1" s="214">
        <v>2019</v>
      </c>
      <c r="W1" s="214" t="s">
        <v>1107</v>
      </c>
      <c r="X1" s="283" t="s">
        <v>1108</v>
      </c>
      <c r="Y1" s="214" t="s">
        <v>1380</v>
      </c>
      <c r="Z1" s="214" t="s">
        <v>1381</v>
      </c>
      <c r="AA1" s="214" t="s">
        <v>1728</v>
      </c>
      <c r="AB1" s="214" t="s">
        <v>1729</v>
      </c>
      <c r="AC1" s="214" t="s">
        <v>1730</v>
      </c>
      <c r="AD1" s="214" t="s">
        <v>1731</v>
      </c>
    </row>
    <row r="2" spans="1:30" ht="14.25" customHeight="1">
      <c r="A2" s="245"/>
      <c r="B2" s="245"/>
      <c r="C2" s="180"/>
      <c r="D2" s="245"/>
      <c r="E2" s="245"/>
      <c r="F2" s="245"/>
      <c r="G2" s="245"/>
      <c r="H2" s="245"/>
      <c r="I2" s="245"/>
      <c r="J2" s="273"/>
      <c r="K2" s="246"/>
      <c r="L2" s="245"/>
      <c r="M2" s="247"/>
      <c r="N2" s="246"/>
      <c r="O2" s="245"/>
      <c r="P2" s="245"/>
      <c r="Q2" s="214"/>
      <c r="R2" s="214"/>
      <c r="S2" s="214"/>
      <c r="T2" s="214"/>
      <c r="U2" s="214"/>
      <c r="V2" s="284"/>
      <c r="W2" s="214"/>
      <c r="X2" s="284"/>
      <c r="Y2" s="214"/>
      <c r="Z2" s="214"/>
      <c r="AA2" s="102"/>
      <c r="AB2" s="102"/>
      <c r="AC2" s="102"/>
      <c r="AD2" s="102"/>
    </row>
    <row r="3" spans="1:30" ht="14.25" customHeight="1">
      <c r="A3" s="102" t="s">
        <v>1602</v>
      </c>
      <c r="B3" s="175" t="str">
        <f t="shared" ref="B3:B34" si="0">LEFT(A3,FIND(", ",A3,1)-1)</f>
        <v>Abreu</v>
      </c>
      <c r="C3" s="180" t="str">
        <f t="shared" ref="C3:C34" si="1">RIGHT(A3,LEN(A3)-FIND(", ",A3,1)-1)</f>
        <v>Albert</v>
      </c>
      <c r="D3" s="102" t="str">
        <f t="shared" ref="D3:D34" si="2">CONCATENATE(MID(C3,1,1),". ",B3)</f>
        <v>A. Abreu</v>
      </c>
      <c r="E3" s="168" t="str">
        <f t="shared" ref="E3:E34" si="3">CONCATENATE(C3," ",B3)</f>
        <v>Albert Abreu</v>
      </c>
      <c r="F3" s="174" t="s">
        <v>847</v>
      </c>
      <c r="G3" s="102">
        <f>'Free Agents'!G119+1</f>
        <v>1</v>
      </c>
      <c r="H3" s="102">
        <v>8</v>
      </c>
      <c r="I3" s="102">
        <v>10</v>
      </c>
      <c r="J3" s="322">
        <v>34968</v>
      </c>
      <c r="K3" s="102" t="s">
        <v>647</v>
      </c>
      <c r="L3" s="103" t="s">
        <v>444</v>
      </c>
      <c r="M3" s="155" t="str">
        <f t="shared" ref="M3:M66" si="4">$U3</f>
        <v>min</v>
      </c>
      <c r="N3" s="208" t="str">
        <f>Aaron!$Y$2</f>
        <v>Columbus</v>
      </c>
      <c r="O3" s="103" t="s">
        <v>1534</v>
      </c>
      <c r="P3" s="168" t="str">
        <f t="shared" ref="P3:P66" si="5">CONCATENATE(A3," (",M3,")")</f>
        <v>Abreu, Albert (min)</v>
      </c>
      <c r="Q3" s="129" t="str">
        <f t="shared" ref="Q3:Q66" si="6">IF(ISBLANK($V3),"",$V3)</f>
        <v/>
      </c>
      <c r="R3" s="217" t="str">
        <f t="shared" ref="R3:R66" si="7">IF(ISBLANK($X3),"",$X3)</f>
        <v/>
      </c>
      <c r="S3" s="217" t="str">
        <f t="shared" ref="S3:S66" si="8">IF(ISBLANK($Z3),"",$Z3)</f>
        <v/>
      </c>
      <c r="T3" s="217" t="str">
        <f t="shared" ref="T3:T66" si="9">IF(ISBLANK($AB3),"",$AB3)</f>
        <v/>
      </c>
      <c r="U3" s="102" t="s">
        <v>568</v>
      </c>
      <c r="V3" s="130"/>
      <c r="W3" s="102"/>
      <c r="X3" s="130"/>
      <c r="Y3" s="102"/>
      <c r="Z3" s="102"/>
      <c r="AA3" s="102"/>
      <c r="AB3" s="102"/>
      <c r="AC3" s="102"/>
      <c r="AD3" s="102"/>
    </row>
    <row r="4" spans="1:30" ht="14.25" customHeight="1">
      <c r="A4" s="266" t="s">
        <v>3802</v>
      </c>
      <c r="B4" s="175" t="str">
        <f t="shared" si="0"/>
        <v>Abreu</v>
      </c>
      <c r="C4" s="180" t="str">
        <f t="shared" si="1"/>
        <v>Bryan</v>
      </c>
      <c r="D4" s="102" t="str">
        <f t="shared" si="2"/>
        <v>B. Abreu</v>
      </c>
      <c r="E4" s="168" t="str">
        <f t="shared" si="3"/>
        <v>Bryan Abreu</v>
      </c>
      <c r="F4" s="204" t="s">
        <v>847</v>
      </c>
      <c r="G4" s="204" t="s">
        <v>4013</v>
      </c>
      <c r="H4" s="204" t="s">
        <v>1958</v>
      </c>
      <c r="I4" s="204" t="s">
        <v>1952</v>
      </c>
      <c r="J4" s="155">
        <v>35542</v>
      </c>
      <c r="K4" s="157" t="s">
        <v>844</v>
      </c>
      <c r="L4" s="103" t="s">
        <v>444</v>
      </c>
      <c r="M4" s="155" t="str">
        <f t="shared" si="4"/>
        <v>min</v>
      </c>
      <c r="N4" s="111" t="s">
        <v>1101</v>
      </c>
      <c r="O4" s="132" t="s">
        <v>3850</v>
      </c>
      <c r="P4" s="168" t="str">
        <f t="shared" si="5"/>
        <v>Abreu, Bryan (min)</v>
      </c>
      <c r="Q4" s="129" t="str">
        <f t="shared" si="6"/>
        <v/>
      </c>
      <c r="R4" s="217" t="str">
        <f t="shared" si="7"/>
        <v/>
      </c>
      <c r="S4" s="217" t="str">
        <f t="shared" si="8"/>
        <v/>
      </c>
      <c r="T4" s="217" t="str">
        <f t="shared" si="9"/>
        <v/>
      </c>
      <c r="U4" s="102" t="s">
        <v>568</v>
      </c>
      <c r="V4" s="173"/>
      <c r="W4" s="102"/>
      <c r="X4" s="173"/>
      <c r="Y4" s="102"/>
      <c r="Z4" s="173"/>
      <c r="AA4" s="102"/>
      <c r="AB4" s="102"/>
      <c r="AC4" s="102"/>
      <c r="AD4" s="102"/>
    </row>
    <row r="5" spans="1:30" ht="14.25" customHeight="1">
      <c r="A5" s="175" t="s">
        <v>943</v>
      </c>
      <c r="B5" s="175" t="str">
        <f t="shared" si="0"/>
        <v>Abreu</v>
      </c>
      <c r="C5" s="180" t="str">
        <f t="shared" si="1"/>
        <v>Jose Dariel</v>
      </c>
      <c r="D5" s="102" t="str">
        <f t="shared" si="2"/>
        <v>J. Abreu</v>
      </c>
      <c r="E5" s="168" t="str">
        <f t="shared" si="3"/>
        <v>Jose Dariel Abreu</v>
      </c>
      <c r="F5" s="174" t="s">
        <v>847</v>
      </c>
      <c r="G5" s="174"/>
      <c r="H5" s="174"/>
      <c r="I5" s="174"/>
      <c r="J5" s="184">
        <v>31806</v>
      </c>
      <c r="K5" s="185" t="s">
        <v>846</v>
      </c>
      <c r="L5" s="103" t="s">
        <v>7</v>
      </c>
      <c r="M5" s="155" t="str">
        <f t="shared" si="4"/>
        <v>2,L5-$14M</v>
      </c>
      <c r="N5" s="208" t="str">
        <f>Aaron!$Y$2</f>
        <v>Columbus</v>
      </c>
      <c r="O5" s="174" t="s">
        <v>913</v>
      </c>
      <c r="P5" s="168" t="str">
        <f t="shared" si="5"/>
        <v>Abreu, Jose Dariel (2,L5-$14M)</v>
      </c>
      <c r="Q5" s="129">
        <f t="shared" si="6"/>
        <v>2800000</v>
      </c>
      <c r="R5" s="217">
        <f t="shared" si="7"/>
        <v>2800000</v>
      </c>
      <c r="S5" s="217">
        <f t="shared" si="8"/>
        <v>2800000</v>
      </c>
      <c r="T5" s="217">
        <f t="shared" si="9"/>
        <v>2800000</v>
      </c>
      <c r="U5" s="102" t="s">
        <v>1751</v>
      </c>
      <c r="V5" s="169">
        <v>2800000</v>
      </c>
      <c r="W5" s="102" t="s">
        <v>1752</v>
      </c>
      <c r="X5" s="173">
        <v>2800000</v>
      </c>
      <c r="Y5" s="102" t="s">
        <v>1753</v>
      </c>
      <c r="Z5" s="130">
        <v>2800000</v>
      </c>
      <c r="AA5" s="102" t="s">
        <v>1754</v>
      </c>
      <c r="AB5" s="130">
        <v>2800000</v>
      </c>
      <c r="AC5" s="102" t="s">
        <v>283</v>
      </c>
      <c r="AD5" s="102"/>
    </row>
    <row r="6" spans="1:30" ht="14.25" customHeight="1">
      <c r="A6" s="102" t="s">
        <v>1618</v>
      </c>
      <c r="B6" s="175" t="str">
        <f t="shared" si="0"/>
        <v>Abreu</v>
      </c>
      <c r="C6" s="180" t="str">
        <f t="shared" si="1"/>
        <v>Pablo</v>
      </c>
      <c r="D6" s="102" t="str">
        <f t="shared" si="2"/>
        <v>P. Abreu</v>
      </c>
      <c r="E6" s="168" t="str">
        <f t="shared" si="3"/>
        <v>Pablo Abreu</v>
      </c>
      <c r="F6" s="174" t="s">
        <v>847</v>
      </c>
      <c r="G6" s="102">
        <v>230</v>
      </c>
      <c r="H6" s="102">
        <v>18</v>
      </c>
      <c r="I6" s="102">
        <v>1</v>
      </c>
      <c r="J6" s="322">
        <v>36452</v>
      </c>
      <c r="K6" s="102" t="s">
        <v>912</v>
      </c>
      <c r="L6" s="103" t="s">
        <v>444</v>
      </c>
      <c r="M6" s="155" t="str">
        <f t="shared" si="4"/>
        <v>min</v>
      </c>
      <c r="N6" s="111" t="str">
        <f>Ruth!$Y$2</f>
        <v xml:space="preserve">New Jersey </v>
      </c>
      <c r="O6" s="103" t="s">
        <v>1534</v>
      </c>
      <c r="P6" s="168" t="str">
        <f t="shared" si="5"/>
        <v>Abreu, Pablo (min)</v>
      </c>
      <c r="Q6" s="129" t="str">
        <f t="shared" si="6"/>
        <v/>
      </c>
      <c r="R6" s="217" t="str">
        <f t="shared" si="7"/>
        <v/>
      </c>
      <c r="S6" s="217" t="str">
        <f t="shared" si="8"/>
        <v/>
      </c>
      <c r="T6" s="217" t="str">
        <f t="shared" si="9"/>
        <v/>
      </c>
      <c r="U6" s="102" t="s">
        <v>568</v>
      </c>
      <c r="V6" s="130"/>
      <c r="W6" s="102"/>
      <c r="X6" s="130"/>
      <c r="Y6" s="102"/>
      <c r="Z6" s="102"/>
      <c r="AA6" s="102"/>
      <c r="AB6" s="102"/>
      <c r="AC6" s="102"/>
      <c r="AD6" s="102"/>
    </row>
    <row r="7" spans="1:30" ht="14.25" customHeight="1">
      <c r="A7" s="102" t="s">
        <v>1299</v>
      </c>
      <c r="B7" s="175" t="str">
        <f t="shared" si="0"/>
        <v>Acevedo</v>
      </c>
      <c r="C7" s="180" t="str">
        <f t="shared" si="1"/>
        <v>Domingo</v>
      </c>
      <c r="D7" s="102" t="str">
        <f t="shared" si="2"/>
        <v>D. Acevedo</v>
      </c>
      <c r="E7" s="168" t="str">
        <f t="shared" si="3"/>
        <v>Domingo Acevedo</v>
      </c>
      <c r="F7" s="204" t="s">
        <v>847</v>
      </c>
      <c r="G7" s="498">
        <v>116</v>
      </c>
      <c r="H7" s="498">
        <v>4</v>
      </c>
      <c r="I7" s="498">
        <v>23</v>
      </c>
      <c r="J7" s="260">
        <v>34399</v>
      </c>
      <c r="K7" s="157" t="s">
        <v>647</v>
      </c>
      <c r="L7" s="103" t="s">
        <v>444</v>
      </c>
      <c r="M7" s="155" t="str">
        <f t="shared" si="4"/>
        <v>min</v>
      </c>
      <c r="N7" s="111" t="str">
        <f>Ruth!$M$2</f>
        <v>Hoboken</v>
      </c>
      <c r="O7" s="132" t="s">
        <v>1298</v>
      </c>
      <c r="P7" s="168" t="str">
        <f t="shared" si="5"/>
        <v>Acevedo, Domingo (min)</v>
      </c>
      <c r="Q7" s="129" t="str">
        <f t="shared" si="6"/>
        <v/>
      </c>
      <c r="R7" s="217" t="str">
        <f t="shared" si="7"/>
        <v/>
      </c>
      <c r="S7" s="217" t="str">
        <f t="shared" si="8"/>
        <v/>
      </c>
      <c r="T7" s="217" t="str">
        <f t="shared" si="9"/>
        <v/>
      </c>
      <c r="U7" s="102" t="s">
        <v>568</v>
      </c>
      <c r="V7" s="173"/>
      <c r="W7" s="102"/>
      <c r="X7" s="173"/>
      <c r="Y7" s="102"/>
      <c r="Z7" s="102"/>
      <c r="AA7" s="102"/>
      <c r="AB7" s="130"/>
      <c r="AC7" s="102"/>
      <c r="AD7" s="102"/>
    </row>
    <row r="8" spans="1:30" ht="14.25" customHeight="1">
      <c r="A8" s="102" t="s">
        <v>1552</v>
      </c>
      <c r="B8" s="175" t="str">
        <f t="shared" si="0"/>
        <v>Acuna</v>
      </c>
      <c r="C8" s="180" t="str">
        <f t="shared" si="1"/>
        <v>Ronald</v>
      </c>
      <c r="D8" s="102" t="str">
        <f t="shared" si="2"/>
        <v>R. Acuna</v>
      </c>
      <c r="E8" s="168" t="str">
        <f t="shared" si="3"/>
        <v>Ronald Acuna</v>
      </c>
      <c r="F8" s="174" t="s">
        <v>847</v>
      </c>
      <c r="G8" s="102">
        <f>'Free Agents'!G197+1</f>
        <v>1</v>
      </c>
      <c r="H8" s="102">
        <v>2</v>
      </c>
      <c r="I8" s="102">
        <v>13</v>
      </c>
      <c r="J8" s="322">
        <v>35782</v>
      </c>
      <c r="K8" s="102" t="s">
        <v>912</v>
      </c>
      <c r="L8" s="103" t="s">
        <v>7</v>
      </c>
      <c r="M8" s="155" t="str">
        <f t="shared" si="4"/>
        <v>Y1</v>
      </c>
      <c r="N8" s="111" t="str">
        <f>Cobb!$S$2</f>
        <v>Waikiki</v>
      </c>
      <c r="O8" s="103" t="s">
        <v>1534</v>
      </c>
      <c r="P8" s="168" t="str">
        <f t="shared" si="5"/>
        <v>Acuna, Ronald (Y1)</v>
      </c>
      <c r="Q8" s="129">
        <f t="shared" si="6"/>
        <v>200000</v>
      </c>
      <c r="R8" s="217">
        <f t="shared" si="7"/>
        <v>300000</v>
      </c>
      <c r="S8" s="217">
        <f t="shared" si="8"/>
        <v>400000</v>
      </c>
      <c r="T8" s="217" t="str">
        <f t="shared" si="9"/>
        <v/>
      </c>
      <c r="U8" s="102" t="s">
        <v>445</v>
      </c>
      <c r="V8" s="130">
        <v>200000</v>
      </c>
      <c r="W8" s="102" t="s">
        <v>446</v>
      </c>
      <c r="X8" s="173">
        <v>300000</v>
      </c>
      <c r="Y8" s="102" t="s">
        <v>322</v>
      </c>
      <c r="Z8" s="173">
        <v>400000</v>
      </c>
      <c r="AA8" s="102" t="s">
        <v>555</v>
      </c>
      <c r="AB8" s="102"/>
      <c r="AC8" s="102"/>
      <c r="AD8" s="102"/>
    </row>
    <row r="9" spans="1:30" ht="14.25" customHeight="1">
      <c r="A9" s="501" t="s">
        <v>1117</v>
      </c>
      <c r="B9" s="175" t="str">
        <f t="shared" si="0"/>
        <v>Adames</v>
      </c>
      <c r="C9" s="180" t="str">
        <f t="shared" si="1"/>
        <v>Willy</v>
      </c>
      <c r="D9" s="102" t="str">
        <f t="shared" si="2"/>
        <v>W. Adames</v>
      </c>
      <c r="E9" s="168" t="str">
        <f t="shared" si="3"/>
        <v>Willy Adames</v>
      </c>
      <c r="F9" s="103" t="s">
        <v>847</v>
      </c>
      <c r="G9" s="103"/>
      <c r="H9" s="103"/>
      <c r="I9" s="103"/>
      <c r="J9" s="256">
        <v>34944</v>
      </c>
      <c r="K9" s="102" t="s">
        <v>851</v>
      </c>
      <c r="L9" s="103" t="s">
        <v>7</v>
      </c>
      <c r="M9" s="155" t="str">
        <f t="shared" si="4"/>
        <v>Y1</v>
      </c>
      <c r="N9" s="111" t="str">
        <f>Cobb!$M$2</f>
        <v>Mansfield</v>
      </c>
      <c r="O9" s="103" t="s">
        <v>1094</v>
      </c>
      <c r="P9" s="168" t="str">
        <f t="shared" si="5"/>
        <v>Adames, Willy (Y1)</v>
      </c>
      <c r="Q9" s="129">
        <f t="shared" si="6"/>
        <v>200000</v>
      </c>
      <c r="R9" s="217">
        <f t="shared" si="7"/>
        <v>300000</v>
      </c>
      <c r="S9" s="217">
        <f t="shared" si="8"/>
        <v>400000</v>
      </c>
      <c r="T9" s="217" t="str">
        <f t="shared" si="9"/>
        <v/>
      </c>
      <c r="U9" s="102" t="s">
        <v>445</v>
      </c>
      <c r="V9" s="130">
        <v>200000</v>
      </c>
      <c r="W9" s="102" t="s">
        <v>446</v>
      </c>
      <c r="X9" s="173">
        <v>300000</v>
      </c>
      <c r="Y9" s="102" t="s">
        <v>322</v>
      </c>
      <c r="Z9" s="173">
        <v>400000</v>
      </c>
      <c r="AA9" s="102" t="s">
        <v>555</v>
      </c>
      <c r="AB9" s="102"/>
      <c r="AC9" s="102"/>
      <c r="AD9" s="102"/>
    </row>
    <row r="10" spans="1:30" ht="14.25" customHeight="1">
      <c r="A10" s="102" t="s">
        <v>1577</v>
      </c>
      <c r="B10" s="175" t="str">
        <f t="shared" si="0"/>
        <v>Adams</v>
      </c>
      <c r="C10" s="180" t="str">
        <f t="shared" si="1"/>
        <v>Chance</v>
      </c>
      <c r="D10" s="102" t="str">
        <f t="shared" si="2"/>
        <v>C. Adams</v>
      </c>
      <c r="E10" s="168" t="str">
        <f t="shared" si="3"/>
        <v>Chance Adams</v>
      </c>
      <c r="F10" s="174" t="s">
        <v>847</v>
      </c>
      <c r="G10" s="102">
        <f>G9+1</f>
        <v>1</v>
      </c>
      <c r="H10" s="102">
        <v>4</v>
      </c>
      <c r="I10" s="102">
        <v>14</v>
      </c>
      <c r="J10" s="322">
        <v>34556</v>
      </c>
      <c r="K10" s="102" t="s">
        <v>647</v>
      </c>
      <c r="L10" s="103" t="s">
        <v>114</v>
      </c>
      <c r="M10" s="155" t="str">
        <f t="shared" si="4"/>
        <v>MM</v>
      </c>
      <c r="N10" s="111" t="str">
        <f>Mays!$G$2</f>
        <v>Palo Alto</v>
      </c>
      <c r="O10" s="103" t="s">
        <v>1534</v>
      </c>
      <c r="P10" s="168" t="str">
        <f t="shared" si="5"/>
        <v>Adams, Chance (MM)</v>
      </c>
      <c r="Q10" s="129">
        <f t="shared" si="6"/>
        <v>100000</v>
      </c>
      <c r="R10" s="217" t="str">
        <f t="shared" si="7"/>
        <v/>
      </c>
      <c r="S10" s="217" t="str">
        <f t="shared" si="8"/>
        <v/>
      </c>
      <c r="T10" s="217" t="str">
        <f t="shared" si="9"/>
        <v/>
      </c>
      <c r="U10" s="102" t="s">
        <v>442</v>
      </c>
      <c r="V10" s="268">
        <v>100000</v>
      </c>
      <c r="W10" s="102"/>
      <c r="X10" s="130"/>
      <c r="Y10" s="102"/>
      <c r="Z10" s="102"/>
      <c r="AA10" s="102"/>
      <c r="AB10" s="501"/>
      <c r="AC10" s="102"/>
      <c r="AD10" s="102"/>
    </row>
    <row r="11" spans="1:30" ht="14.25" customHeight="1">
      <c r="A11" s="266" t="s">
        <v>3832</v>
      </c>
      <c r="B11" s="175" t="str">
        <f t="shared" si="0"/>
        <v>Adams</v>
      </c>
      <c r="C11" s="180" t="str">
        <f t="shared" si="1"/>
        <v>Jordyn</v>
      </c>
      <c r="D11" s="102" t="str">
        <f t="shared" si="2"/>
        <v>J. Adams</v>
      </c>
      <c r="E11" s="168" t="str">
        <f t="shared" si="3"/>
        <v>Jordyn Adams</v>
      </c>
      <c r="F11" s="204" t="s">
        <v>847</v>
      </c>
      <c r="G11" s="204" t="s">
        <v>4044</v>
      </c>
      <c r="H11" s="204" t="s">
        <v>1960</v>
      </c>
      <c r="I11" s="204" t="s">
        <v>1952</v>
      </c>
      <c r="J11" s="155">
        <v>36451</v>
      </c>
      <c r="K11" s="157" t="s">
        <v>849</v>
      </c>
      <c r="L11" s="103" t="s">
        <v>444</v>
      </c>
      <c r="M11" s="155" t="str">
        <f t="shared" si="4"/>
        <v>min</v>
      </c>
      <c r="N11" s="111" t="s">
        <v>808</v>
      </c>
      <c r="O11" s="132" t="s">
        <v>3850</v>
      </c>
      <c r="P11" s="168" t="str">
        <f t="shared" si="5"/>
        <v>Adams, Jordyn (min)</v>
      </c>
      <c r="Q11" s="129" t="str">
        <f t="shared" si="6"/>
        <v/>
      </c>
      <c r="R11" s="217" t="str">
        <f t="shared" si="7"/>
        <v/>
      </c>
      <c r="S11" s="217" t="str">
        <f t="shared" si="8"/>
        <v/>
      </c>
      <c r="T11" s="217" t="str">
        <f t="shared" si="9"/>
        <v/>
      </c>
      <c r="U11" s="102" t="s">
        <v>568</v>
      </c>
      <c r="V11" s="173"/>
      <c r="W11" s="102"/>
      <c r="X11" s="173"/>
      <c r="Y11" s="102"/>
      <c r="Z11" s="173"/>
      <c r="AA11" s="102"/>
      <c r="AB11" s="102"/>
      <c r="AC11" s="102"/>
      <c r="AD11" s="102"/>
    </row>
    <row r="12" spans="1:30" ht="14.25" customHeight="1">
      <c r="A12" s="102" t="s">
        <v>1896</v>
      </c>
      <c r="B12" s="175" t="str">
        <f t="shared" si="0"/>
        <v>Adams</v>
      </c>
      <c r="C12" s="180" t="str">
        <f t="shared" si="1"/>
        <v>Lane</v>
      </c>
      <c r="D12" s="102" t="str">
        <f t="shared" si="2"/>
        <v>L. Adams</v>
      </c>
      <c r="E12" s="168" t="str">
        <f t="shared" si="3"/>
        <v>Lane Adams</v>
      </c>
      <c r="F12" s="204" t="s">
        <v>847</v>
      </c>
      <c r="G12" s="204">
        <v>87</v>
      </c>
      <c r="H12" s="204" t="s">
        <v>1954</v>
      </c>
      <c r="I12" s="204"/>
      <c r="J12" s="155">
        <v>32825</v>
      </c>
      <c r="K12" s="157" t="s">
        <v>912</v>
      </c>
      <c r="L12" s="103" t="s">
        <v>7</v>
      </c>
      <c r="M12" s="155" t="str">
        <f t="shared" si="4"/>
        <v>Y1*</v>
      </c>
      <c r="N12" s="111" t="str">
        <f>Cobb!$Y$2</f>
        <v>Gateway</v>
      </c>
      <c r="O12" s="132" t="s">
        <v>1966</v>
      </c>
      <c r="P12" s="168" t="str">
        <f t="shared" si="5"/>
        <v>Adams, Lane (Y1*)</v>
      </c>
      <c r="Q12" s="129">
        <f t="shared" si="6"/>
        <v>200000</v>
      </c>
      <c r="R12" s="217">
        <f t="shared" si="7"/>
        <v>300000</v>
      </c>
      <c r="S12" s="217">
        <f t="shared" si="8"/>
        <v>400000</v>
      </c>
      <c r="T12" s="217" t="str">
        <f t="shared" si="9"/>
        <v/>
      </c>
      <c r="U12" s="102" t="s">
        <v>220</v>
      </c>
      <c r="V12" s="130">
        <v>200000</v>
      </c>
      <c r="W12" s="102" t="s">
        <v>446</v>
      </c>
      <c r="X12" s="173">
        <v>300000</v>
      </c>
      <c r="Y12" s="102" t="s">
        <v>322</v>
      </c>
      <c r="Z12" s="173">
        <v>400000</v>
      </c>
      <c r="AA12" s="102" t="s">
        <v>555</v>
      </c>
      <c r="AB12" s="102"/>
      <c r="AC12" s="102"/>
      <c r="AD12" s="102"/>
    </row>
    <row r="13" spans="1:30" ht="14.25" customHeight="1">
      <c r="A13" s="102" t="s">
        <v>665</v>
      </c>
      <c r="B13" s="175" t="str">
        <f t="shared" si="0"/>
        <v>Adams</v>
      </c>
      <c r="C13" s="180" t="str">
        <f t="shared" si="1"/>
        <v>Matt</v>
      </c>
      <c r="D13" s="102" t="str">
        <f t="shared" si="2"/>
        <v>M. Adams</v>
      </c>
      <c r="E13" s="168" t="str">
        <f t="shared" si="3"/>
        <v>Matt Adams</v>
      </c>
      <c r="F13" s="103" t="s">
        <v>354</v>
      </c>
      <c r="G13" s="103"/>
      <c r="H13" s="103"/>
      <c r="I13" s="103"/>
      <c r="J13" s="155">
        <v>32386</v>
      </c>
      <c r="K13" s="111" t="s">
        <v>846</v>
      </c>
      <c r="L13" s="103" t="s">
        <v>7</v>
      </c>
      <c r="M13" s="155" t="str">
        <f t="shared" si="4"/>
        <v>ARB-Y6</v>
      </c>
      <c r="N13" s="208" t="str">
        <f>Mays!$S$2</f>
        <v>Thunder Bay</v>
      </c>
      <c r="O13" s="132" t="s">
        <v>716</v>
      </c>
      <c r="P13" s="168" t="str">
        <f t="shared" si="5"/>
        <v>Adams, Matt (ARB-Y6)</v>
      </c>
      <c r="Q13" s="129">
        <f t="shared" si="6"/>
        <v>1520000</v>
      </c>
      <c r="R13" s="217" t="str">
        <f t="shared" si="7"/>
        <v/>
      </c>
      <c r="S13" s="217" t="str">
        <f t="shared" si="8"/>
        <v/>
      </c>
      <c r="T13" s="217" t="str">
        <f t="shared" si="9"/>
        <v/>
      </c>
      <c r="U13" s="102" t="s">
        <v>821</v>
      </c>
      <c r="V13" s="169">
        <v>1520000</v>
      </c>
      <c r="W13" s="102" t="s">
        <v>822</v>
      </c>
      <c r="X13" s="173"/>
      <c r="Y13" s="102" t="s">
        <v>283</v>
      </c>
      <c r="Z13" s="102"/>
      <c r="AA13" s="102"/>
      <c r="AB13" s="102"/>
      <c r="AC13" s="102"/>
      <c r="AD13" s="102"/>
    </row>
    <row r="14" spans="1:30" ht="14.25" customHeight="1">
      <c r="A14" s="102" t="s">
        <v>2028</v>
      </c>
      <c r="B14" s="175" t="str">
        <f t="shared" si="0"/>
        <v>Adell</v>
      </c>
      <c r="C14" s="180" t="str">
        <f t="shared" si="1"/>
        <v>Jo</v>
      </c>
      <c r="D14" s="102" t="str">
        <f t="shared" si="2"/>
        <v>J. Adell</v>
      </c>
      <c r="E14" s="168" t="str">
        <f t="shared" si="3"/>
        <v>Jo Adell</v>
      </c>
      <c r="F14" s="204"/>
      <c r="G14" s="204">
        <v>30</v>
      </c>
      <c r="H14" s="204" t="s">
        <v>1952</v>
      </c>
      <c r="I14" s="204"/>
      <c r="J14" s="155"/>
      <c r="K14" s="157"/>
      <c r="L14" s="103" t="s">
        <v>444</v>
      </c>
      <c r="M14" s="155" t="str">
        <f t="shared" si="4"/>
        <v>min</v>
      </c>
      <c r="N14" s="111" t="str">
        <f>Mays!$G$2</f>
        <v>Palo Alto</v>
      </c>
      <c r="O14" s="132" t="s">
        <v>1966</v>
      </c>
      <c r="P14" s="168" t="str">
        <f t="shared" si="5"/>
        <v>Adell, Jo (min)</v>
      </c>
      <c r="Q14" s="129" t="str">
        <f t="shared" si="6"/>
        <v/>
      </c>
      <c r="R14" s="217" t="str">
        <f t="shared" si="7"/>
        <v/>
      </c>
      <c r="S14" s="217" t="str">
        <f t="shared" si="8"/>
        <v/>
      </c>
      <c r="T14" s="217" t="str">
        <f t="shared" si="9"/>
        <v/>
      </c>
      <c r="U14" s="102" t="s">
        <v>568</v>
      </c>
      <c r="V14" s="173"/>
      <c r="W14" s="102"/>
      <c r="X14" s="173"/>
      <c r="Y14" s="102"/>
      <c r="Z14" s="173"/>
      <c r="AA14" s="102"/>
      <c r="AB14" s="102"/>
      <c r="AC14" s="102"/>
      <c r="AD14" s="102"/>
    </row>
    <row r="15" spans="1:30" ht="14.25" customHeight="1">
      <c r="A15" s="266" t="s">
        <v>3838</v>
      </c>
      <c r="B15" s="175" t="str">
        <f t="shared" si="0"/>
        <v>Ademan</v>
      </c>
      <c r="C15" s="180" t="str">
        <f t="shared" si="1"/>
        <v>Aramis</v>
      </c>
      <c r="D15" s="102" t="str">
        <f t="shared" si="2"/>
        <v>A. Ademan</v>
      </c>
      <c r="E15" s="168" t="str">
        <f t="shared" si="3"/>
        <v>Aramis Ademan</v>
      </c>
      <c r="F15" s="204" t="s">
        <v>354</v>
      </c>
      <c r="G15" s="204" t="s">
        <v>4051</v>
      </c>
      <c r="H15" s="204" t="s">
        <v>1961</v>
      </c>
      <c r="I15" s="204" t="s">
        <v>1953</v>
      </c>
      <c r="J15" s="155">
        <v>36051</v>
      </c>
      <c r="K15" s="157" t="s">
        <v>851</v>
      </c>
      <c r="L15" s="103" t="s">
        <v>444</v>
      </c>
      <c r="M15" s="155" t="str">
        <f t="shared" si="4"/>
        <v>min</v>
      </c>
      <c r="N15" s="111" t="s">
        <v>486</v>
      </c>
      <c r="O15" s="132" t="s">
        <v>3850</v>
      </c>
      <c r="P15" s="168" t="str">
        <f t="shared" si="5"/>
        <v>Ademan, Aramis (min)</v>
      </c>
      <c r="Q15" s="129" t="str">
        <f t="shared" si="6"/>
        <v/>
      </c>
      <c r="R15" s="217" t="str">
        <f t="shared" si="7"/>
        <v/>
      </c>
      <c r="S15" s="217" t="str">
        <f t="shared" si="8"/>
        <v/>
      </c>
      <c r="T15" s="217" t="str">
        <f t="shared" si="9"/>
        <v/>
      </c>
      <c r="U15" s="102" t="s">
        <v>568</v>
      </c>
      <c r="V15" s="173"/>
      <c r="W15" s="102"/>
      <c r="X15" s="173"/>
      <c r="Y15" s="102"/>
      <c r="Z15" s="173"/>
      <c r="AA15" s="102"/>
      <c r="AB15" s="102"/>
      <c r="AC15" s="102"/>
      <c r="AD15" s="102"/>
    </row>
    <row r="16" spans="1:30" ht="14.25" customHeight="1">
      <c r="A16" s="102" t="s">
        <v>1795</v>
      </c>
      <c r="B16" s="175" t="str">
        <f t="shared" si="0"/>
        <v>Adrianza</v>
      </c>
      <c r="C16" s="180" t="str">
        <f t="shared" si="1"/>
        <v>Ehire+</v>
      </c>
      <c r="D16" s="102" t="str">
        <f t="shared" si="2"/>
        <v>E. Adrianza</v>
      </c>
      <c r="E16" s="168" t="str">
        <f t="shared" si="3"/>
        <v>Ehire+ Adrianza</v>
      </c>
      <c r="F16" s="204" t="s">
        <v>854</v>
      </c>
      <c r="G16" s="204"/>
      <c r="H16" s="204"/>
      <c r="I16" s="204"/>
      <c r="J16" s="155">
        <v>32741</v>
      </c>
      <c r="K16" s="157" t="s">
        <v>851</v>
      </c>
      <c r="L16" s="103" t="s">
        <v>7</v>
      </c>
      <c r="M16" s="155" t="str">
        <f t="shared" si="4"/>
        <v>2,F3-$1.215M</v>
      </c>
      <c r="N16" s="111" t="str">
        <f>Ruth!$A$2</f>
        <v>Plum Island</v>
      </c>
      <c r="O16" s="132" t="s">
        <v>1764</v>
      </c>
      <c r="P16" s="168" t="str">
        <f t="shared" si="5"/>
        <v>Adrianza, Ehire+ (2,F3-$1.215M)</v>
      </c>
      <c r="Q16" s="129">
        <f t="shared" si="6"/>
        <v>405000</v>
      </c>
      <c r="R16" s="217">
        <f t="shared" si="7"/>
        <v>405000</v>
      </c>
      <c r="S16" s="217" t="str">
        <f t="shared" si="8"/>
        <v/>
      </c>
      <c r="T16" s="217" t="str">
        <f t="shared" si="9"/>
        <v/>
      </c>
      <c r="U16" s="155" t="s">
        <v>2117</v>
      </c>
      <c r="V16" s="130">
        <v>405000</v>
      </c>
      <c r="W16" s="155" t="s">
        <v>2179</v>
      </c>
      <c r="X16" s="130">
        <v>405000</v>
      </c>
      <c r="Y16" s="130" t="s">
        <v>283</v>
      </c>
      <c r="Z16" s="173"/>
      <c r="AA16" s="102"/>
      <c r="AB16" s="102"/>
      <c r="AC16" s="102"/>
      <c r="AD16" s="102"/>
    </row>
    <row r="17" spans="1:30" ht="14.25" customHeight="1">
      <c r="A17" s="102" t="s">
        <v>1871</v>
      </c>
      <c r="B17" s="175" t="str">
        <f t="shared" si="0"/>
        <v>Aguilar</v>
      </c>
      <c r="C17" s="180" t="str">
        <f t="shared" si="1"/>
        <v>Jesus</v>
      </c>
      <c r="D17" s="102" t="str">
        <f t="shared" si="2"/>
        <v>J. Aguilar</v>
      </c>
      <c r="E17" s="168" t="str">
        <f t="shared" si="3"/>
        <v>Jesus Aguilar</v>
      </c>
      <c r="F17" s="204" t="s">
        <v>847</v>
      </c>
      <c r="G17" s="204">
        <v>44</v>
      </c>
      <c r="H17" s="204" t="s">
        <v>1952</v>
      </c>
      <c r="I17" s="204"/>
      <c r="J17" s="155">
        <v>33054</v>
      </c>
      <c r="K17" s="157" t="s">
        <v>846</v>
      </c>
      <c r="L17" s="103" t="s">
        <v>7</v>
      </c>
      <c r="M17" s="155" t="str">
        <f t="shared" si="4"/>
        <v>Y2</v>
      </c>
      <c r="N17" s="111" t="str">
        <f>Aaron!$A$2</f>
        <v>Middlesex</v>
      </c>
      <c r="O17" s="132" t="s">
        <v>1966</v>
      </c>
      <c r="P17" s="168" t="str">
        <f t="shared" si="5"/>
        <v>Aguilar, Jesus (Y2)</v>
      </c>
      <c r="Q17" s="129">
        <f t="shared" si="6"/>
        <v>300000</v>
      </c>
      <c r="R17" s="217">
        <f t="shared" si="7"/>
        <v>400000</v>
      </c>
      <c r="S17" s="217" t="str">
        <f t="shared" si="8"/>
        <v/>
      </c>
      <c r="T17" s="217" t="str">
        <f t="shared" si="9"/>
        <v/>
      </c>
      <c r="U17" s="102" t="s">
        <v>446</v>
      </c>
      <c r="V17" s="173">
        <v>300000</v>
      </c>
      <c r="W17" s="102" t="s">
        <v>322</v>
      </c>
      <c r="X17" s="173">
        <v>400000</v>
      </c>
      <c r="Y17" s="102" t="s">
        <v>555</v>
      </c>
      <c r="Z17" s="173"/>
      <c r="AA17" s="102"/>
      <c r="AB17" s="102"/>
      <c r="AC17" s="102"/>
      <c r="AD17" s="102"/>
    </row>
    <row r="18" spans="1:30" ht="14.25" customHeight="1">
      <c r="A18" s="339" t="s">
        <v>1057</v>
      </c>
      <c r="B18" s="415" t="str">
        <f t="shared" si="0"/>
        <v>Ahmed</v>
      </c>
      <c r="C18" s="416" t="str">
        <f t="shared" si="1"/>
        <v>Nick</v>
      </c>
      <c r="D18" s="266" t="str">
        <f t="shared" si="2"/>
        <v>N. Ahmed</v>
      </c>
      <c r="E18" s="417" t="str">
        <f t="shared" si="3"/>
        <v>Nick Ahmed</v>
      </c>
      <c r="F18" s="418" t="s">
        <v>847</v>
      </c>
      <c r="G18" s="418"/>
      <c r="H18" s="418"/>
      <c r="I18" s="418"/>
      <c r="J18" s="427">
        <v>32947</v>
      </c>
      <c r="K18" s="266" t="s">
        <v>851</v>
      </c>
      <c r="L18" s="418" t="s">
        <v>7</v>
      </c>
      <c r="M18" s="419" t="str">
        <f t="shared" si="4"/>
        <v>ARB-Y4</v>
      </c>
      <c r="N18" s="375" t="s">
        <v>1832</v>
      </c>
      <c r="O18" s="418" t="s">
        <v>3634</v>
      </c>
      <c r="P18" s="168" t="str">
        <f t="shared" si="5"/>
        <v>Ahmed, Nick (ARB-Y4)</v>
      </c>
      <c r="Q18" s="129">
        <f t="shared" si="6"/>
        <v>840000</v>
      </c>
      <c r="R18" s="217" t="str">
        <f t="shared" si="7"/>
        <v>xx</v>
      </c>
      <c r="S18" s="217" t="str">
        <f t="shared" si="8"/>
        <v>xx</v>
      </c>
      <c r="T18" s="217" t="str">
        <f t="shared" si="9"/>
        <v>xx</v>
      </c>
      <c r="U18" s="102" t="s">
        <v>555</v>
      </c>
      <c r="V18" s="173">
        <v>840000</v>
      </c>
      <c r="W18" s="102" t="s">
        <v>820</v>
      </c>
      <c r="X18" s="173" t="s">
        <v>1732</v>
      </c>
      <c r="Y18" s="102" t="s">
        <v>821</v>
      </c>
      <c r="Z18" s="102" t="s">
        <v>1732</v>
      </c>
      <c r="AA18" s="102" t="s">
        <v>822</v>
      </c>
      <c r="AB18" s="130" t="s">
        <v>1732</v>
      </c>
      <c r="AC18" s="102" t="s">
        <v>283</v>
      </c>
      <c r="AD18" s="102"/>
    </row>
    <row r="19" spans="1:30" ht="14.25" customHeight="1">
      <c r="A19" s="501" t="s">
        <v>2484</v>
      </c>
      <c r="B19" s="175" t="str">
        <f t="shared" si="0"/>
        <v>Albies</v>
      </c>
      <c r="C19" s="180" t="str">
        <f t="shared" si="1"/>
        <v>Ozzie</v>
      </c>
      <c r="D19" s="102" t="str">
        <f t="shared" si="2"/>
        <v>O. Albies</v>
      </c>
      <c r="E19" s="168" t="str">
        <f t="shared" si="3"/>
        <v>Ozzie Albies</v>
      </c>
      <c r="F19" s="103" t="s">
        <v>854</v>
      </c>
      <c r="G19" s="103"/>
      <c r="H19" s="103"/>
      <c r="I19" s="103"/>
      <c r="J19" s="256">
        <v>35437</v>
      </c>
      <c r="K19" s="102" t="s">
        <v>851</v>
      </c>
      <c r="L19" s="103" t="s">
        <v>7</v>
      </c>
      <c r="M19" s="155" t="str">
        <f t="shared" si="4"/>
        <v>Y2</v>
      </c>
      <c r="N19" s="111" t="str">
        <f>Aaron!$AE$2</f>
        <v>Pismo Beach</v>
      </c>
      <c r="O19" s="103" t="s">
        <v>1094</v>
      </c>
      <c r="P19" s="168" t="str">
        <f t="shared" si="5"/>
        <v>Albies, Ozzie (Y2)</v>
      </c>
      <c r="Q19" s="129">
        <f t="shared" si="6"/>
        <v>300000</v>
      </c>
      <c r="R19" s="217">
        <f t="shared" si="7"/>
        <v>400000</v>
      </c>
      <c r="S19" s="217" t="str">
        <f t="shared" si="8"/>
        <v/>
      </c>
      <c r="T19" s="217" t="str">
        <f t="shared" si="9"/>
        <v/>
      </c>
      <c r="U19" s="102" t="s">
        <v>446</v>
      </c>
      <c r="V19" s="173">
        <v>300000</v>
      </c>
      <c r="W19" s="102" t="s">
        <v>322</v>
      </c>
      <c r="X19" s="173">
        <v>400000</v>
      </c>
      <c r="Y19" s="102" t="s">
        <v>555</v>
      </c>
      <c r="Z19" s="102"/>
      <c r="AA19" s="102"/>
      <c r="AB19" s="102"/>
      <c r="AC19" s="102"/>
      <c r="AD19" s="102"/>
    </row>
    <row r="20" spans="1:30" ht="14.25" customHeight="1">
      <c r="A20" s="102" t="s">
        <v>1551</v>
      </c>
      <c r="B20" s="175" t="str">
        <f t="shared" si="0"/>
        <v>Alcantara</v>
      </c>
      <c r="C20" s="180" t="str">
        <f t="shared" si="1"/>
        <v>Sandy</v>
      </c>
      <c r="D20" s="102" t="str">
        <f t="shared" si="2"/>
        <v>S. Alcantara</v>
      </c>
      <c r="E20" s="168" t="str">
        <f t="shared" si="3"/>
        <v>Sandy Alcantara</v>
      </c>
      <c r="F20" s="174" t="s">
        <v>847</v>
      </c>
      <c r="G20" s="102" t="e">
        <f>#REF!+1</f>
        <v>#REF!</v>
      </c>
      <c r="H20" s="102">
        <v>2</v>
      </c>
      <c r="I20" s="102">
        <v>8</v>
      </c>
      <c r="J20" s="322">
        <v>34949</v>
      </c>
      <c r="K20" s="102" t="s">
        <v>647</v>
      </c>
      <c r="L20" s="103" t="s">
        <v>114</v>
      </c>
      <c r="M20" s="155" t="str">
        <f t="shared" si="4"/>
        <v>Y1</v>
      </c>
      <c r="N20" s="111" t="str">
        <f>Cobb!$Y$2</f>
        <v>Gateway</v>
      </c>
      <c r="O20" s="103" t="s">
        <v>1534</v>
      </c>
      <c r="P20" s="168" t="str">
        <f t="shared" si="5"/>
        <v>Alcantara, Sandy (Y1)</v>
      </c>
      <c r="Q20" s="129">
        <f t="shared" si="6"/>
        <v>200000</v>
      </c>
      <c r="R20" s="217">
        <f t="shared" si="7"/>
        <v>300000</v>
      </c>
      <c r="S20" s="217">
        <f t="shared" si="8"/>
        <v>400000</v>
      </c>
      <c r="T20" s="217" t="str">
        <f t="shared" si="9"/>
        <v/>
      </c>
      <c r="U20" s="102" t="s">
        <v>445</v>
      </c>
      <c r="V20" s="130">
        <v>200000</v>
      </c>
      <c r="W20" s="102" t="s">
        <v>446</v>
      </c>
      <c r="X20" s="173">
        <v>300000</v>
      </c>
      <c r="Y20" s="102" t="s">
        <v>322</v>
      </c>
      <c r="Z20" s="173">
        <v>400000</v>
      </c>
      <c r="AA20" s="102" t="s">
        <v>555</v>
      </c>
      <c r="AB20" s="102"/>
      <c r="AC20" s="102"/>
      <c r="AD20" s="102"/>
    </row>
    <row r="21" spans="1:30" ht="14.25" customHeight="1">
      <c r="A21" s="266" t="s">
        <v>3831</v>
      </c>
      <c r="B21" s="175" t="str">
        <f t="shared" si="0"/>
        <v>Alcantara</v>
      </c>
      <c r="C21" s="180" t="str">
        <f t="shared" si="1"/>
        <v>Victor</v>
      </c>
      <c r="D21" s="102" t="str">
        <f t="shared" si="2"/>
        <v>V. Alcantara</v>
      </c>
      <c r="E21" s="168" t="str">
        <f t="shared" si="3"/>
        <v>Victor Alcantara</v>
      </c>
      <c r="F21" s="204" t="s">
        <v>847</v>
      </c>
      <c r="G21" s="204" t="s">
        <v>4043</v>
      </c>
      <c r="H21" s="204" t="s">
        <v>1960</v>
      </c>
      <c r="I21" s="204" t="s">
        <v>1951</v>
      </c>
      <c r="J21" s="155">
        <v>34062</v>
      </c>
      <c r="K21" s="157" t="s">
        <v>844</v>
      </c>
      <c r="L21" s="103" t="s">
        <v>114</v>
      </c>
      <c r="M21" s="155" t="str">
        <f t="shared" si="4"/>
        <v>Y1</v>
      </c>
      <c r="N21" s="111" t="s">
        <v>1101</v>
      </c>
      <c r="O21" s="132" t="s">
        <v>3850</v>
      </c>
      <c r="P21" s="168" t="str">
        <f t="shared" si="5"/>
        <v>Alcantara, Victor (Y1)</v>
      </c>
      <c r="Q21" s="129">
        <f t="shared" si="6"/>
        <v>200000</v>
      </c>
      <c r="R21" s="217">
        <f t="shared" si="7"/>
        <v>300000</v>
      </c>
      <c r="S21" s="217">
        <f t="shared" si="8"/>
        <v>400000</v>
      </c>
      <c r="T21" s="217" t="str">
        <f t="shared" si="9"/>
        <v/>
      </c>
      <c r="U21" s="102" t="s">
        <v>445</v>
      </c>
      <c r="V21" s="173">
        <v>200000</v>
      </c>
      <c r="W21" s="102" t="s">
        <v>446</v>
      </c>
      <c r="X21" s="173">
        <v>300000</v>
      </c>
      <c r="Y21" s="102" t="s">
        <v>322</v>
      </c>
      <c r="Z21" s="173">
        <v>400000</v>
      </c>
      <c r="AA21" s="102" t="s">
        <v>555</v>
      </c>
      <c r="AB21" s="102"/>
      <c r="AC21" s="102"/>
      <c r="AD21" s="102"/>
    </row>
    <row r="22" spans="1:30" ht="14.25" customHeight="1">
      <c r="A22" s="102" t="s">
        <v>1886</v>
      </c>
      <c r="B22" s="175" t="str">
        <f t="shared" si="0"/>
        <v>Alexander</v>
      </c>
      <c r="C22" s="180" t="str">
        <f t="shared" si="1"/>
        <v>Scott</v>
      </c>
      <c r="D22" s="102" t="str">
        <f t="shared" si="2"/>
        <v>S. Alexander</v>
      </c>
      <c r="E22" s="168" t="str">
        <f t="shared" si="3"/>
        <v>Scott Alexander</v>
      </c>
      <c r="F22" s="204" t="s">
        <v>354</v>
      </c>
      <c r="G22" s="204">
        <v>69</v>
      </c>
      <c r="H22" s="204" t="s">
        <v>1953</v>
      </c>
      <c r="I22" s="204"/>
      <c r="J22" s="155">
        <v>32699</v>
      </c>
      <c r="K22" s="157" t="s">
        <v>844</v>
      </c>
      <c r="L22" s="103" t="s">
        <v>114</v>
      </c>
      <c r="M22" s="155" t="str">
        <f t="shared" si="4"/>
        <v>Y2</v>
      </c>
      <c r="N22" s="111" t="str">
        <f>Aaron!$S$2</f>
        <v>Washington</v>
      </c>
      <c r="O22" s="132" t="s">
        <v>1966</v>
      </c>
      <c r="P22" s="168" t="str">
        <f t="shared" si="5"/>
        <v>Alexander, Scott (Y2)</v>
      </c>
      <c r="Q22" s="129">
        <f t="shared" si="6"/>
        <v>300000</v>
      </c>
      <c r="R22" s="217">
        <f t="shared" si="7"/>
        <v>400000</v>
      </c>
      <c r="S22" s="217" t="str">
        <f t="shared" si="8"/>
        <v/>
      </c>
      <c r="T22" s="217" t="str">
        <f t="shared" si="9"/>
        <v/>
      </c>
      <c r="U22" s="102" t="s">
        <v>446</v>
      </c>
      <c r="V22" s="173">
        <v>300000</v>
      </c>
      <c r="W22" s="102" t="s">
        <v>322</v>
      </c>
      <c r="X22" s="173">
        <v>400000</v>
      </c>
      <c r="Y22" s="102" t="s">
        <v>555</v>
      </c>
      <c r="Z22" s="173"/>
      <c r="AA22" s="102"/>
      <c r="AB22" s="102"/>
      <c r="AC22" s="102"/>
      <c r="AD22" s="102"/>
    </row>
    <row r="23" spans="1:30" ht="14.25" customHeight="1">
      <c r="A23" s="102" t="s">
        <v>708</v>
      </c>
      <c r="B23" s="175" t="str">
        <f t="shared" si="0"/>
        <v>Alfaro</v>
      </c>
      <c r="C23" s="180" t="str">
        <f t="shared" si="1"/>
        <v>Jorge</v>
      </c>
      <c r="D23" s="102" t="str">
        <f t="shared" si="2"/>
        <v>J. Alfaro</v>
      </c>
      <c r="E23" s="168" t="str">
        <f t="shared" si="3"/>
        <v>Jorge Alfaro</v>
      </c>
      <c r="F23" s="103" t="s">
        <v>847</v>
      </c>
      <c r="G23" s="103"/>
      <c r="H23" s="103"/>
      <c r="I23" s="103"/>
      <c r="J23" s="155">
        <v>34131</v>
      </c>
      <c r="K23" s="111" t="s">
        <v>848</v>
      </c>
      <c r="L23" s="103" t="s">
        <v>7</v>
      </c>
      <c r="M23" s="155" t="str">
        <f t="shared" si="4"/>
        <v>Y2</v>
      </c>
      <c r="N23" s="111" t="str">
        <f>Ruth!$M$2</f>
        <v>Hoboken</v>
      </c>
      <c r="O23" s="132" t="s">
        <v>1363</v>
      </c>
      <c r="P23" s="168" t="str">
        <f t="shared" si="5"/>
        <v>Alfaro, Jorge (Y2)</v>
      </c>
      <c r="Q23" s="129">
        <f t="shared" si="6"/>
        <v>300000</v>
      </c>
      <c r="R23" s="217">
        <f t="shared" si="7"/>
        <v>400000</v>
      </c>
      <c r="S23" s="217" t="str">
        <f t="shared" si="8"/>
        <v/>
      </c>
      <c r="T23" s="217" t="str">
        <f t="shared" si="9"/>
        <v/>
      </c>
      <c r="U23" s="102" t="s">
        <v>446</v>
      </c>
      <c r="V23" s="173">
        <v>300000</v>
      </c>
      <c r="W23" s="102" t="s">
        <v>322</v>
      </c>
      <c r="X23" s="173">
        <v>400000</v>
      </c>
      <c r="Y23" s="102" t="s">
        <v>555</v>
      </c>
      <c r="Z23" s="102"/>
      <c r="AA23" s="102"/>
      <c r="AB23" s="102"/>
      <c r="AC23" s="102"/>
      <c r="AD23" s="102"/>
    </row>
    <row r="24" spans="1:30" ht="14.25" customHeight="1">
      <c r="A24" s="102" t="s">
        <v>1300</v>
      </c>
      <c r="B24" s="175" t="str">
        <f t="shared" si="0"/>
        <v>Alford</v>
      </c>
      <c r="C24" s="180" t="str">
        <f t="shared" si="1"/>
        <v>Anthony</v>
      </c>
      <c r="D24" s="102" t="str">
        <f t="shared" si="2"/>
        <v>A. Alford</v>
      </c>
      <c r="E24" s="168" t="str">
        <f t="shared" si="3"/>
        <v>Anthony Alford</v>
      </c>
      <c r="F24" s="204" t="s">
        <v>847</v>
      </c>
      <c r="G24" s="501">
        <v>25</v>
      </c>
      <c r="H24" s="501">
        <v>2</v>
      </c>
      <c r="I24" s="501">
        <v>1</v>
      </c>
      <c r="J24" s="256">
        <v>34535</v>
      </c>
      <c r="K24" s="157" t="s">
        <v>853</v>
      </c>
      <c r="L24" s="103" t="s">
        <v>7</v>
      </c>
      <c r="M24" s="155" t="str">
        <f t="shared" si="4"/>
        <v>MM</v>
      </c>
      <c r="N24" s="111" t="str">
        <f>Mays!$G$2</f>
        <v>Palo Alto</v>
      </c>
      <c r="O24" s="132" t="s">
        <v>1298</v>
      </c>
      <c r="P24" s="168" t="str">
        <f t="shared" si="5"/>
        <v>Alford, Anthony (MM)</v>
      </c>
      <c r="Q24" s="129">
        <f t="shared" si="6"/>
        <v>100000</v>
      </c>
      <c r="R24" s="217" t="str">
        <f t="shared" si="7"/>
        <v/>
      </c>
      <c r="S24" s="217" t="str">
        <f t="shared" si="8"/>
        <v/>
      </c>
      <c r="T24" s="217" t="str">
        <f t="shared" si="9"/>
        <v/>
      </c>
      <c r="U24" s="102" t="s">
        <v>442</v>
      </c>
      <c r="V24" s="268">
        <v>100000</v>
      </c>
      <c r="W24" s="102"/>
      <c r="X24" s="173"/>
      <c r="Y24" s="102"/>
      <c r="Z24" s="102"/>
      <c r="AA24" s="501"/>
      <c r="AB24" s="102"/>
      <c r="AC24" s="102"/>
      <c r="AD24" s="102"/>
    </row>
    <row r="25" spans="1:30" ht="14.25" customHeight="1">
      <c r="A25" s="102" t="s">
        <v>1301</v>
      </c>
      <c r="B25" s="175" t="str">
        <f t="shared" si="0"/>
        <v>Allard</v>
      </c>
      <c r="C25" s="180" t="str">
        <f t="shared" si="1"/>
        <v>Kolby</v>
      </c>
      <c r="D25" s="102" t="str">
        <f t="shared" si="2"/>
        <v>K. Allard</v>
      </c>
      <c r="E25" s="168" t="str">
        <f t="shared" si="3"/>
        <v>Kolby Allard</v>
      </c>
      <c r="F25" s="204" t="s">
        <v>354</v>
      </c>
      <c r="G25" s="501">
        <v>50</v>
      </c>
      <c r="H25" s="501">
        <v>3</v>
      </c>
      <c r="I25" s="501">
        <v>1</v>
      </c>
      <c r="J25" s="256">
        <v>35655</v>
      </c>
      <c r="K25" s="157"/>
      <c r="L25" s="103" t="s">
        <v>114</v>
      </c>
      <c r="M25" s="155" t="str">
        <f t="shared" si="4"/>
        <v>MM</v>
      </c>
      <c r="N25" s="111" t="str">
        <f>Mays!$G$2</f>
        <v>Palo Alto</v>
      </c>
      <c r="O25" s="132" t="s">
        <v>1298</v>
      </c>
      <c r="P25" s="168" t="str">
        <f t="shared" si="5"/>
        <v>Allard, Kolby (MM)</v>
      </c>
      <c r="Q25" s="129">
        <f t="shared" si="6"/>
        <v>100000</v>
      </c>
      <c r="R25" s="217" t="str">
        <f t="shared" si="7"/>
        <v/>
      </c>
      <c r="S25" s="217" t="str">
        <f t="shared" si="8"/>
        <v/>
      </c>
      <c r="T25" s="217" t="str">
        <f t="shared" si="9"/>
        <v/>
      </c>
      <c r="U25" s="102" t="s">
        <v>442</v>
      </c>
      <c r="V25" s="268">
        <v>100000</v>
      </c>
      <c r="W25" s="102"/>
      <c r="X25" s="173"/>
      <c r="Y25" s="102"/>
      <c r="Z25" s="501"/>
      <c r="AA25" s="102"/>
      <c r="AB25" s="102"/>
      <c r="AC25" s="102"/>
      <c r="AD25" s="102"/>
    </row>
    <row r="26" spans="1:30" ht="14.25" customHeight="1">
      <c r="A26" s="111" t="s">
        <v>754</v>
      </c>
      <c r="B26" s="175" t="str">
        <f t="shared" si="0"/>
        <v>Allen</v>
      </c>
      <c r="C26" s="180" t="str">
        <f t="shared" si="1"/>
        <v>Cody</v>
      </c>
      <c r="D26" s="102" t="str">
        <f t="shared" si="2"/>
        <v>C. Allen</v>
      </c>
      <c r="E26" s="168" t="str">
        <f t="shared" si="3"/>
        <v>Cody Allen</v>
      </c>
      <c r="F26" s="103" t="s">
        <v>847</v>
      </c>
      <c r="G26" s="103"/>
      <c r="H26" s="103"/>
      <c r="I26" s="103"/>
      <c r="J26" s="155">
        <v>32467</v>
      </c>
      <c r="K26" s="111" t="s">
        <v>844</v>
      </c>
      <c r="L26" s="103" t="s">
        <v>114</v>
      </c>
      <c r="M26" s="155" t="str">
        <f t="shared" si="4"/>
        <v>2,F4-$8.4M</v>
      </c>
      <c r="N26" s="111" t="str">
        <f>Cobb!$M$2</f>
        <v>Mansfield</v>
      </c>
      <c r="O26" s="132" t="s">
        <v>1764</v>
      </c>
      <c r="P26" s="168" t="str">
        <f t="shared" si="5"/>
        <v>Allen, Cody (2,F4-$8.4M)</v>
      </c>
      <c r="Q26" s="129">
        <f t="shared" si="6"/>
        <v>2100000</v>
      </c>
      <c r="R26" s="217">
        <f t="shared" si="7"/>
        <v>2100000</v>
      </c>
      <c r="S26" s="217">
        <f t="shared" si="8"/>
        <v>2100000</v>
      </c>
      <c r="T26" s="217" t="str">
        <f t="shared" si="9"/>
        <v/>
      </c>
      <c r="U26" s="155" t="s">
        <v>2153</v>
      </c>
      <c r="V26" s="364">
        <v>2100000</v>
      </c>
      <c r="W26" s="155" t="s">
        <v>2212</v>
      </c>
      <c r="X26" s="364">
        <v>2100000</v>
      </c>
      <c r="Y26" s="155" t="s">
        <v>2228</v>
      </c>
      <c r="Z26" s="364">
        <v>2100000</v>
      </c>
      <c r="AA26" s="102" t="s">
        <v>283</v>
      </c>
      <c r="AB26" s="102"/>
      <c r="AC26" s="102"/>
      <c r="AD26" s="102"/>
    </row>
    <row r="27" spans="1:30" ht="14.25" customHeight="1">
      <c r="A27" s="102" t="s">
        <v>1591</v>
      </c>
      <c r="B27" s="175" t="str">
        <f t="shared" si="0"/>
        <v>Allen</v>
      </c>
      <c r="C27" s="180" t="str">
        <f t="shared" si="1"/>
        <v>Greg</v>
      </c>
      <c r="D27" s="102" t="str">
        <f t="shared" si="2"/>
        <v>G. Allen</v>
      </c>
      <c r="E27" s="168" t="str">
        <f t="shared" si="3"/>
        <v>Greg Allen</v>
      </c>
      <c r="F27" s="174" t="s">
        <v>854</v>
      </c>
      <c r="G27" s="102">
        <f>'Free Agents'!G142+1</f>
        <v>134</v>
      </c>
      <c r="H27" s="102">
        <v>6</v>
      </c>
      <c r="I27" s="102">
        <v>11</v>
      </c>
      <c r="J27" s="322">
        <v>34043</v>
      </c>
      <c r="K27" s="102" t="s">
        <v>912</v>
      </c>
      <c r="L27" s="103" t="s">
        <v>7</v>
      </c>
      <c r="M27" s="155" t="str">
        <f t="shared" si="4"/>
        <v>Y1</v>
      </c>
      <c r="N27" s="111" t="str">
        <f>Cobb!$AE$2</f>
        <v>Chicago</v>
      </c>
      <c r="O27" s="103" t="s">
        <v>1534</v>
      </c>
      <c r="P27" s="168" t="str">
        <f t="shared" si="5"/>
        <v>Allen, Greg (Y1)</v>
      </c>
      <c r="Q27" s="129">
        <f t="shared" si="6"/>
        <v>200000</v>
      </c>
      <c r="R27" s="217">
        <f t="shared" si="7"/>
        <v>300000</v>
      </c>
      <c r="S27" s="217">
        <f t="shared" si="8"/>
        <v>400000</v>
      </c>
      <c r="T27" s="217" t="str">
        <f t="shared" si="9"/>
        <v/>
      </c>
      <c r="U27" s="102" t="s">
        <v>445</v>
      </c>
      <c r="V27" s="130">
        <v>200000</v>
      </c>
      <c r="W27" s="102" t="s">
        <v>446</v>
      </c>
      <c r="X27" s="173">
        <v>300000</v>
      </c>
      <c r="Y27" s="102" t="s">
        <v>322</v>
      </c>
      <c r="Z27" s="173">
        <v>400000</v>
      </c>
      <c r="AA27" s="102" t="s">
        <v>555</v>
      </c>
      <c r="AB27" s="102"/>
      <c r="AC27" s="102"/>
      <c r="AD27" s="102"/>
    </row>
    <row r="28" spans="1:30" ht="14.25" customHeight="1">
      <c r="A28" s="266" t="s">
        <v>3675</v>
      </c>
      <c r="B28" s="175" t="str">
        <f t="shared" si="0"/>
        <v>Allen</v>
      </c>
      <c r="C28" s="180" t="str">
        <f t="shared" si="1"/>
        <v>Logan</v>
      </c>
      <c r="D28" s="102" t="str">
        <f t="shared" si="2"/>
        <v>L. Allen</v>
      </c>
      <c r="E28" s="168" t="str">
        <f t="shared" si="3"/>
        <v>Logan Allen</v>
      </c>
      <c r="F28" s="204" t="s">
        <v>354</v>
      </c>
      <c r="G28" s="204" t="s">
        <v>3879</v>
      </c>
      <c r="H28" s="204" t="s">
        <v>1952</v>
      </c>
      <c r="I28" s="204" t="s">
        <v>1959</v>
      </c>
      <c r="J28" s="155">
        <v>35573</v>
      </c>
      <c r="K28" s="157" t="s">
        <v>647</v>
      </c>
      <c r="L28" s="103" t="s">
        <v>444</v>
      </c>
      <c r="M28" s="155" t="str">
        <f t="shared" si="4"/>
        <v>min</v>
      </c>
      <c r="N28" s="111" t="s">
        <v>402</v>
      </c>
      <c r="O28" s="132" t="s">
        <v>3850</v>
      </c>
      <c r="P28" s="168" t="str">
        <f t="shared" si="5"/>
        <v>Allen, Logan (min)</v>
      </c>
      <c r="Q28" s="129" t="str">
        <f t="shared" si="6"/>
        <v/>
      </c>
      <c r="R28" s="217" t="str">
        <f t="shared" si="7"/>
        <v/>
      </c>
      <c r="S28" s="217" t="str">
        <f t="shared" si="8"/>
        <v/>
      </c>
      <c r="T28" s="217" t="str">
        <f t="shared" si="9"/>
        <v/>
      </c>
      <c r="U28" s="102" t="s">
        <v>568</v>
      </c>
      <c r="V28" s="173"/>
      <c r="W28" s="102"/>
      <c r="X28" s="173"/>
      <c r="Y28" s="102"/>
      <c r="Z28" s="173"/>
      <c r="AA28" s="102"/>
      <c r="AB28" s="102"/>
      <c r="AC28" s="102"/>
      <c r="AD28" s="102"/>
    </row>
    <row r="29" spans="1:30" ht="14.25" customHeight="1">
      <c r="A29" s="102" t="s">
        <v>2003</v>
      </c>
      <c r="B29" s="175" t="str">
        <f t="shared" si="0"/>
        <v>Almonte</v>
      </c>
      <c r="C29" s="180" t="str">
        <f t="shared" si="1"/>
        <v>Yency</v>
      </c>
      <c r="D29" s="102" t="str">
        <f t="shared" si="2"/>
        <v>Y. Almonte</v>
      </c>
      <c r="E29" s="168" t="str">
        <f t="shared" si="3"/>
        <v>Yency Almonte</v>
      </c>
      <c r="F29" s="204" t="s">
        <v>847</v>
      </c>
      <c r="G29" s="204">
        <v>109</v>
      </c>
      <c r="H29" s="204" t="s">
        <v>1955</v>
      </c>
      <c r="I29" s="204"/>
      <c r="J29" s="155">
        <v>34489</v>
      </c>
      <c r="K29" s="157" t="s">
        <v>647</v>
      </c>
      <c r="L29" s="103" t="s">
        <v>114</v>
      </c>
      <c r="M29" s="155" t="str">
        <f t="shared" si="4"/>
        <v>MM</v>
      </c>
      <c r="N29" s="111" t="str">
        <f>Cobb!$M$2</f>
        <v>Mansfield</v>
      </c>
      <c r="O29" s="132" t="s">
        <v>1966</v>
      </c>
      <c r="P29" s="168" t="str">
        <f t="shared" si="5"/>
        <v>Almonte, Yency (MM)</v>
      </c>
      <c r="Q29" s="129">
        <f t="shared" si="6"/>
        <v>100000</v>
      </c>
      <c r="R29" s="217" t="str">
        <f t="shared" si="7"/>
        <v/>
      </c>
      <c r="S29" s="217" t="str">
        <f t="shared" si="8"/>
        <v/>
      </c>
      <c r="T29" s="217" t="str">
        <f t="shared" si="9"/>
        <v/>
      </c>
      <c r="U29" s="102" t="s">
        <v>442</v>
      </c>
      <c r="V29" s="268">
        <v>100000</v>
      </c>
      <c r="W29" s="102"/>
      <c r="X29" s="173"/>
      <c r="Y29" s="102"/>
      <c r="Z29" s="173"/>
      <c r="AA29" s="102"/>
      <c r="AB29" s="102"/>
      <c r="AC29" s="102"/>
      <c r="AD29" s="102"/>
    </row>
    <row r="30" spans="1:30" ht="14.25" customHeight="1">
      <c r="A30" s="110" t="s">
        <v>771</v>
      </c>
      <c r="B30" s="175" t="str">
        <f t="shared" si="0"/>
        <v>Almora</v>
      </c>
      <c r="C30" s="180" t="str">
        <f t="shared" si="1"/>
        <v>Albert</v>
      </c>
      <c r="D30" s="102" t="str">
        <f t="shared" si="2"/>
        <v>A. Almora</v>
      </c>
      <c r="E30" s="168" t="str">
        <f t="shared" si="3"/>
        <v>Albert Almora</v>
      </c>
      <c r="F30" s="103" t="s">
        <v>847</v>
      </c>
      <c r="G30" s="103"/>
      <c r="H30" s="103"/>
      <c r="I30" s="103"/>
      <c r="J30" s="155">
        <v>34440</v>
      </c>
      <c r="K30" s="111" t="s">
        <v>849</v>
      </c>
      <c r="L30" s="103" t="s">
        <v>7</v>
      </c>
      <c r="M30" s="155" t="str">
        <f t="shared" si="4"/>
        <v>Y3</v>
      </c>
      <c r="N30" s="111" t="str">
        <f>Cobb!$A$2</f>
        <v>Greenville</v>
      </c>
      <c r="O30" s="103" t="s">
        <v>739</v>
      </c>
      <c r="P30" s="168" t="str">
        <f t="shared" si="5"/>
        <v>Almora, Albert (Y3)</v>
      </c>
      <c r="Q30" s="129">
        <f t="shared" si="6"/>
        <v>400000</v>
      </c>
      <c r="R30" s="217" t="str">
        <f t="shared" si="7"/>
        <v/>
      </c>
      <c r="S30" s="217" t="str">
        <f t="shared" si="8"/>
        <v/>
      </c>
      <c r="T30" s="217" t="str">
        <f t="shared" si="9"/>
        <v/>
      </c>
      <c r="U30" s="102" t="s">
        <v>322</v>
      </c>
      <c r="V30" s="173">
        <v>400000</v>
      </c>
      <c r="W30" s="102" t="s">
        <v>555</v>
      </c>
      <c r="X30" s="173"/>
      <c r="Y30" s="102" t="s">
        <v>820</v>
      </c>
      <c r="Z30" s="102"/>
      <c r="AA30" s="102" t="s">
        <v>821</v>
      </c>
      <c r="AB30" s="102"/>
      <c r="AC30" s="102" t="s">
        <v>822</v>
      </c>
      <c r="AD30" s="102"/>
    </row>
    <row r="31" spans="1:30" ht="14.25" customHeight="1">
      <c r="A31" s="102" t="s">
        <v>2004</v>
      </c>
      <c r="B31" s="175" t="str">
        <f t="shared" si="0"/>
        <v>Alonso</v>
      </c>
      <c r="C31" s="180" t="str">
        <f t="shared" si="1"/>
        <v>Pete</v>
      </c>
      <c r="D31" s="102" t="str">
        <f t="shared" si="2"/>
        <v>P. Alonso</v>
      </c>
      <c r="E31" s="168" t="str">
        <f t="shared" si="3"/>
        <v>Pete Alonso</v>
      </c>
      <c r="F31" s="204"/>
      <c r="G31" s="204">
        <v>106</v>
      </c>
      <c r="H31" s="204" t="s">
        <v>1955</v>
      </c>
      <c r="I31" s="204"/>
      <c r="J31" s="155"/>
      <c r="K31" s="157"/>
      <c r="L31" s="103" t="s">
        <v>444</v>
      </c>
      <c r="M31" s="155" t="str">
        <f t="shared" si="4"/>
        <v>min</v>
      </c>
      <c r="N31" s="111" t="str">
        <f>Aaron!$AE$2</f>
        <v>Pismo Beach</v>
      </c>
      <c r="O31" s="132" t="s">
        <v>1966</v>
      </c>
      <c r="P31" s="168" t="str">
        <f t="shared" si="5"/>
        <v>Alonso, Pete (min)</v>
      </c>
      <c r="Q31" s="129" t="str">
        <f t="shared" si="6"/>
        <v/>
      </c>
      <c r="R31" s="217" t="str">
        <f t="shared" si="7"/>
        <v/>
      </c>
      <c r="S31" s="217" t="str">
        <f t="shared" si="8"/>
        <v/>
      </c>
      <c r="T31" s="217" t="str">
        <f t="shared" si="9"/>
        <v/>
      </c>
      <c r="U31" s="102" t="s">
        <v>568</v>
      </c>
      <c r="V31" s="173"/>
      <c r="W31" s="102"/>
      <c r="X31" s="173"/>
      <c r="Y31" s="102"/>
      <c r="Z31" s="173"/>
      <c r="AA31" s="102"/>
      <c r="AB31" s="102"/>
      <c r="AC31" s="102"/>
      <c r="AD31" s="102"/>
    </row>
    <row r="32" spans="1:30" ht="14.25" customHeight="1">
      <c r="A32" s="102" t="s">
        <v>610</v>
      </c>
      <c r="B32" s="175" t="str">
        <f t="shared" si="0"/>
        <v>Alonso</v>
      </c>
      <c r="C32" s="180" t="str">
        <f t="shared" si="1"/>
        <v>Yonder</v>
      </c>
      <c r="D32" s="102" t="str">
        <f t="shared" si="2"/>
        <v>Y. Alonso</v>
      </c>
      <c r="E32" s="168" t="str">
        <f t="shared" si="3"/>
        <v>Yonder Alonso</v>
      </c>
      <c r="F32" s="103" t="s">
        <v>354</v>
      </c>
      <c r="G32" s="103"/>
      <c r="H32" s="103"/>
      <c r="I32" s="103"/>
      <c r="J32" s="155">
        <v>31875</v>
      </c>
      <c r="K32" s="111" t="s">
        <v>846</v>
      </c>
      <c r="L32" s="103" t="s">
        <v>7</v>
      </c>
      <c r="M32" s="155" t="str">
        <f t="shared" si="4"/>
        <v>2,F3-$4.9875M</v>
      </c>
      <c r="N32" s="111" t="str">
        <f>Cobb!$AE$2</f>
        <v>Chicago</v>
      </c>
      <c r="O32" s="132" t="s">
        <v>1764</v>
      </c>
      <c r="P32" s="168" t="str">
        <f t="shared" si="5"/>
        <v>Alonso, Yonder (2,F3-$4.9875M)</v>
      </c>
      <c r="Q32" s="129">
        <f t="shared" si="6"/>
        <v>1663000</v>
      </c>
      <c r="R32" s="217">
        <f t="shared" si="7"/>
        <v>1663000</v>
      </c>
      <c r="S32" s="217" t="str">
        <f t="shared" si="8"/>
        <v/>
      </c>
      <c r="T32" s="217" t="str">
        <f t="shared" si="9"/>
        <v/>
      </c>
      <c r="U32" s="155" t="s">
        <v>2134</v>
      </c>
      <c r="V32" s="253">
        <v>1663000</v>
      </c>
      <c r="W32" s="155" t="s">
        <v>2194</v>
      </c>
      <c r="X32" s="253">
        <v>1663000</v>
      </c>
      <c r="Y32" s="130" t="s">
        <v>283</v>
      </c>
      <c r="Z32" s="221"/>
      <c r="AA32" s="102"/>
      <c r="AB32" s="501"/>
      <c r="AC32" s="102"/>
      <c r="AD32" s="102"/>
    </row>
    <row r="33" spans="1:30" ht="14.25" customHeight="1">
      <c r="A33" s="102" t="s">
        <v>1632</v>
      </c>
      <c r="B33" s="175" t="str">
        <f t="shared" si="0"/>
        <v>Altavilla</v>
      </c>
      <c r="C33" s="180" t="str">
        <f t="shared" si="1"/>
        <v>Dan</v>
      </c>
      <c r="D33" s="102" t="str">
        <f t="shared" si="2"/>
        <v>D. Altavilla</v>
      </c>
      <c r="E33" s="168" t="str">
        <f t="shared" si="3"/>
        <v>Dan Altavilla</v>
      </c>
      <c r="F33" s="174" t="s">
        <v>847</v>
      </c>
      <c r="G33" s="102">
        <f>G32+1</f>
        <v>1</v>
      </c>
      <c r="H33" s="102">
        <v>5</v>
      </c>
      <c r="I33" s="102">
        <v>17</v>
      </c>
      <c r="J33" s="322">
        <v>33855</v>
      </c>
      <c r="K33" s="102" t="s">
        <v>844</v>
      </c>
      <c r="L33" s="103" t="s">
        <v>114</v>
      </c>
      <c r="M33" s="155" t="str">
        <f t="shared" si="4"/>
        <v>Y2</v>
      </c>
      <c r="N33" s="111" t="str">
        <f>Cobb!$S$2</f>
        <v>Waikiki</v>
      </c>
      <c r="O33" s="103" t="s">
        <v>1534</v>
      </c>
      <c r="P33" s="168" t="str">
        <f t="shared" si="5"/>
        <v>Altavilla, Dan (Y2)</v>
      </c>
      <c r="Q33" s="129">
        <f t="shared" si="6"/>
        <v>300000</v>
      </c>
      <c r="R33" s="217">
        <f t="shared" si="7"/>
        <v>400000</v>
      </c>
      <c r="S33" s="217" t="str">
        <f t="shared" si="8"/>
        <v/>
      </c>
      <c r="T33" s="217" t="str">
        <f t="shared" si="9"/>
        <v/>
      </c>
      <c r="U33" s="102" t="s">
        <v>446</v>
      </c>
      <c r="V33" s="173">
        <v>300000</v>
      </c>
      <c r="W33" s="102" t="s">
        <v>322</v>
      </c>
      <c r="X33" s="173">
        <v>400000</v>
      </c>
      <c r="Y33" s="102" t="s">
        <v>555</v>
      </c>
      <c r="Z33" s="102"/>
      <c r="AA33" s="102"/>
      <c r="AB33" s="102"/>
      <c r="AC33" s="102"/>
      <c r="AD33" s="102"/>
    </row>
    <row r="34" spans="1:30" ht="14.25" customHeight="1">
      <c r="A34" s="498" t="s">
        <v>1275</v>
      </c>
      <c r="B34" s="175" t="str">
        <f t="shared" si="0"/>
        <v>Altherr</v>
      </c>
      <c r="C34" s="180" t="str">
        <f t="shared" si="1"/>
        <v>Aaron</v>
      </c>
      <c r="D34" s="102" t="str">
        <f t="shared" si="2"/>
        <v>A. Altherr</v>
      </c>
      <c r="E34" s="168" t="str">
        <f t="shared" si="3"/>
        <v>Aaron Altherr</v>
      </c>
      <c r="F34" s="204" t="s">
        <v>847</v>
      </c>
      <c r="G34" s="501">
        <v>53</v>
      </c>
      <c r="H34" s="501">
        <v>3</v>
      </c>
      <c r="I34" s="501">
        <v>4</v>
      </c>
      <c r="J34" s="256">
        <v>33252</v>
      </c>
      <c r="K34" s="157" t="s">
        <v>912</v>
      </c>
      <c r="L34" s="103" t="s">
        <v>7</v>
      </c>
      <c r="M34" s="155" t="str">
        <f t="shared" si="4"/>
        <v>ARB-Y4</v>
      </c>
      <c r="N34" s="111" t="str">
        <f>Aaron!$AE$2</f>
        <v>Pismo Beach</v>
      </c>
      <c r="O34" s="132" t="s">
        <v>1298</v>
      </c>
      <c r="P34" s="168" t="str">
        <f t="shared" si="5"/>
        <v>Altherr, Aaron (ARB-Y4)</v>
      </c>
      <c r="Q34" s="129">
        <f t="shared" si="6"/>
        <v>700000</v>
      </c>
      <c r="R34" s="217" t="str">
        <f t="shared" si="7"/>
        <v/>
      </c>
      <c r="S34" s="217" t="str">
        <f t="shared" si="8"/>
        <v/>
      </c>
      <c r="T34" s="217" t="str">
        <f t="shared" si="9"/>
        <v/>
      </c>
      <c r="U34" s="102" t="s">
        <v>555</v>
      </c>
      <c r="V34" s="173">
        <v>700000</v>
      </c>
      <c r="W34" s="102" t="s">
        <v>820</v>
      </c>
      <c r="X34" s="173"/>
      <c r="Y34" s="102" t="s">
        <v>821</v>
      </c>
      <c r="Z34" s="102"/>
      <c r="AA34" s="102" t="s">
        <v>822</v>
      </c>
      <c r="AB34" s="102"/>
      <c r="AC34" s="102" t="s">
        <v>283</v>
      </c>
      <c r="AD34" s="102"/>
    </row>
    <row r="35" spans="1:30" ht="14.25" customHeight="1">
      <c r="A35" s="102" t="s">
        <v>663</v>
      </c>
      <c r="B35" s="175" t="str">
        <f t="shared" ref="B35:B66" si="10">LEFT(A35,FIND(", ",A35,1)-1)</f>
        <v>Altuve</v>
      </c>
      <c r="C35" s="180" t="str">
        <f t="shared" ref="C35:C66" si="11">RIGHT(A35,LEN(A35)-FIND(", ",A35,1)-1)</f>
        <v>Jose</v>
      </c>
      <c r="D35" s="102" t="str">
        <f t="shared" ref="D35:D66" si="12">CONCATENATE(MID(C35,1,1),". ",B35)</f>
        <v>J. Altuve</v>
      </c>
      <c r="E35" s="168" t="str">
        <f t="shared" ref="E35:E66" si="13">CONCATENATE(C35," ",B35)</f>
        <v>Jose Altuve</v>
      </c>
      <c r="F35" s="103" t="s">
        <v>847</v>
      </c>
      <c r="G35" s="103"/>
      <c r="H35" s="103"/>
      <c r="I35" s="103"/>
      <c r="J35" s="155">
        <v>32999</v>
      </c>
      <c r="K35" s="111" t="s">
        <v>845</v>
      </c>
      <c r="L35" s="103" t="s">
        <v>7</v>
      </c>
      <c r="M35" s="155" t="str">
        <f t="shared" si="4"/>
        <v>5,L5-14M</v>
      </c>
      <c r="N35" s="111" t="str">
        <f>Cobb!$A$2</f>
        <v>Greenville</v>
      </c>
      <c r="O35" s="132" t="s">
        <v>2103</v>
      </c>
      <c r="P35" s="168" t="str">
        <f t="shared" si="5"/>
        <v>Altuve, Jose (5,L5-14M)</v>
      </c>
      <c r="Q35" s="129">
        <f t="shared" si="6"/>
        <v>2800000</v>
      </c>
      <c r="R35" s="217" t="str">
        <f t="shared" si="7"/>
        <v/>
      </c>
      <c r="S35" s="217" t="str">
        <f t="shared" si="8"/>
        <v/>
      </c>
      <c r="T35" s="217" t="str">
        <f t="shared" si="9"/>
        <v/>
      </c>
      <c r="U35" s="102" t="s">
        <v>521</v>
      </c>
      <c r="V35" s="173">
        <v>2800000</v>
      </c>
      <c r="W35" s="111" t="s">
        <v>283</v>
      </c>
      <c r="X35" s="173"/>
      <c r="Y35" s="102"/>
      <c r="Z35" s="102"/>
      <c r="AA35" s="102"/>
      <c r="AB35" s="102"/>
      <c r="AC35" s="102"/>
      <c r="AD35" s="102"/>
    </row>
    <row r="36" spans="1:30" ht="14.25" customHeight="1">
      <c r="A36" s="102" t="s">
        <v>1912</v>
      </c>
      <c r="B36" s="175" t="str">
        <f t="shared" si="10"/>
        <v>Alvarado</v>
      </c>
      <c r="C36" s="180" t="str">
        <f t="shared" si="11"/>
        <v>Jose</v>
      </c>
      <c r="D36" s="102" t="str">
        <f t="shared" si="12"/>
        <v>J. Alvarado</v>
      </c>
      <c r="E36" s="168" t="str">
        <f t="shared" si="13"/>
        <v>Jose Alvarado</v>
      </c>
      <c r="F36" s="204" t="s">
        <v>354</v>
      </c>
      <c r="G36" s="204">
        <v>120</v>
      </c>
      <c r="H36" s="204" t="s">
        <v>1955</v>
      </c>
      <c r="I36" s="204"/>
      <c r="J36" s="155">
        <v>34840</v>
      </c>
      <c r="K36" s="157" t="s">
        <v>844</v>
      </c>
      <c r="L36" s="103" t="s">
        <v>114</v>
      </c>
      <c r="M36" s="155" t="str">
        <f t="shared" si="4"/>
        <v>Y2</v>
      </c>
      <c r="N36" s="111" t="str">
        <f>Cobb!$S$2</f>
        <v>Waikiki</v>
      </c>
      <c r="O36" s="132" t="s">
        <v>1966</v>
      </c>
      <c r="P36" s="168" t="str">
        <f t="shared" si="5"/>
        <v>Alvarado, Jose (Y2)</v>
      </c>
      <c r="Q36" s="129">
        <f t="shared" si="6"/>
        <v>300000</v>
      </c>
      <c r="R36" s="217">
        <f t="shared" si="7"/>
        <v>400000</v>
      </c>
      <c r="S36" s="217" t="str">
        <f t="shared" si="8"/>
        <v/>
      </c>
      <c r="T36" s="217" t="str">
        <f t="shared" si="9"/>
        <v/>
      </c>
      <c r="U36" s="102" t="s">
        <v>446</v>
      </c>
      <c r="V36" s="173">
        <v>300000</v>
      </c>
      <c r="W36" s="102" t="s">
        <v>322</v>
      </c>
      <c r="X36" s="173">
        <v>400000</v>
      </c>
      <c r="Y36" s="102" t="s">
        <v>555</v>
      </c>
      <c r="Z36" s="173"/>
      <c r="AA36" s="102"/>
      <c r="AB36" s="102"/>
      <c r="AC36" s="102"/>
      <c r="AD36" s="102"/>
    </row>
    <row r="37" spans="1:30" ht="14.25" customHeight="1">
      <c r="A37" s="177" t="s">
        <v>1153</v>
      </c>
      <c r="B37" s="175" t="str">
        <f t="shared" si="10"/>
        <v>Alvarez</v>
      </c>
      <c r="C37" s="180" t="str">
        <f t="shared" si="11"/>
        <v>Jose Ricardo</v>
      </c>
      <c r="D37" s="102" t="str">
        <f t="shared" si="12"/>
        <v>J. Alvarez</v>
      </c>
      <c r="E37" s="168" t="str">
        <f t="shared" si="13"/>
        <v>Jose Ricardo Alvarez</v>
      </c>
      <c r="F37" s="189" t="s">
        <v>354</v>
      </c>
      <c r="G37" s="189"/>
      <c r="H37" s="189"/>
      <c r="I37" s="189"/>
      <c r="J37" s="184">
        <v>32634</v>
      </c>
      <c r="K37" s="168" t="s">
        <v>114</v>
      </c>
      <c r="L37" s="103" t="s">
        <v>114</v>
      </c>
      <c r="M37" s="155" t="str">
        <f t="shared" si="4"/>
        <v>ARB-Y5</v>
      </c>
      <c r="N37" s="111" t="str">
        <f>Mays!$M$2</f>
        <v>Mudville</v>
      </c>
      <c r="O37" s="174" t="s">
        <v>913</v>
      </c>
      <c r="P37" s="168" t="str">
        <f t="shared" si="5"/>
        <v>Alvarez, Jose Ricardo (ARB-Y5)</v>
      </c>
      <c r="Q37" s="129">
        <f t="shared" si="6"/>
        <v>1368000</v>
      </c>
      <c r="R37" s="217" t="str">
        <f t="shared" si="7"/>
        <v/>
      </c>
      <c r="S37" s="217" t="str">
        <f t="shared" si="8"/>
        <v/>
      </c>
      <c r="T37" s="217" t="str">
        <f t="shared" si="9"/>
        <v/>
      </c>
      <c r="U37" s="102" t="s">
        <v>820</v>
      </c>
      <c r="V37" s="169">
        <v>1368000</v>
      </c>
      <c r="W37" s="102" t="s">
        <v>821</v>
      </c>
      <c r="X37" s="173"/>
      <c r="Y37" s="102" t="s">
        <v>822</v>
      </c>
      <c r="Z37" s="102"/>
      <c r="AA37" s="102" t="s">
        <v>283</v>
      </c>
      <c r="AB37" s="102"/>
      <c r="AC37" s="102"/>
      <c r="AD37" s="102"/>
    </row>
    <row r="38" spans="1:30" ht="14.25" customHeight="1">
      <c r="A38" s="102" t="s">
        <v>489</v>
      </c>
      <c r="B38" s="175" t="str">
        <f t="shared" si="10"/>
        <v>Alvarez</v>
      </c>
      <c r="C38" s="180" t="str">
        <f t="shared" si="11"/>
        <v>Pedro</v>
      </c>
      <c r="D38" s="102" t="str">
        <f t="shared" si="12"/>
        <v>P. Alvarez</v>
      </c>
      <c r="E38" s="168" t="str">
        <f t="shared" si="13"/>
        <v>Pedro Alvarez</v>
      </c>
      <c r="F38" s="103" t="s">
        <v>354</v>
      </c>
      <c r="G38" s="103"/>
      <c r="H38" s="103"/>
      <c r="I38" s="103"/>
      <c r="J38" s="155">
        <v>31814</v>
      </c>
      <c r="K38" s="111" t="s">
        <v>850</v>
      </c>
      <c r="L38" s="103" t="s">
        <v>7</v>
      </c>
      <c r="M38" s="155" t="str">
        <f t="shared" si="4"/>
        <v>1,F1-$250k</v>
      </c>
      <c r="N38" s="111" t="str">
        <f>Aaron!$S$2</f>
        <v>Washington</v>
      </c>
      <c r="O38" s="132" t="s">
        <v>3147</v>
      </c>
      <c r="P38" s="168" t="str">
        <f t="shared" si="5"/>
        <v>Alvarez, Pedro (1,F1-$250k)</v>
      </c>
      <c r="Q38" s="129">
        <f t="shared" si="6"/>
        <v>250000</v>
      </c>
      <c r="R38" s="217" t="str">
        <f t="shared" si="7"/>
        <v/>
      </c>
      <c r="S38" s="217" t="str">
        <f t="shared" si="8"/>
        <v/>
      </c>
      <c r="T38" s="217" t="str">
        <f t="shared" si="9"/>
        <v/>
      </c>
      <c r="U38" s="102" t="s">
        <v>1191</v>
      </c>
      <c r="V38" s="102">
        <v>250000</v>
      </c>
      <c r="W38" s="173" t="s">
        <v>283</v>
      </c>
      <c r="X38" s="102"/>
      <c r="Y38" s="173"/>
      <c r="Z38" s="102"/>
      <c r="AA38" s="102"/>
      <c r="AB38" s="102"/>
      <c r="AC38" s="102"/>
      <c r="AD38" s="102"/>
    </row>
    <row r="39" spans="1:30" ht="14.25" customHeight="1">
      <c r="A39" s="102" t="s">
        <v>1302</v>
      </c>
      <c r="B39" s="175" t="str">
        <f t="shared" si="10"/>
        <v>Alvarez</v>
      </c>
      <c r="C39" s="180" t="str">
        <f t="shared" si="11"/>
        <v>Yadier</v>
      </c>
      <c r="D39" s="102" t="str">
        <f t="shared" si="12"/>
        <v>Y. Alvarez</v>
      </c>
      <c r="E39" s="168" t="str">
        <f t="shared" si="13"/>
        <v>Yadier Alvarez</v>
      </c>
      <c r="F39" s="204" t="s">
        <v>847</v>
      </c>
      <c r="G39" s="501">
        <v>54</v>
      </c>
      <c r="H39" s="501">
        <v>3</v>
      </c>
      <c r="I39" s="501">
        <v>5</v>
      </c>
      <c r="J39" s="256">
        <v>35131</v>
      </c>
      <c r="K39" s="157"/>
      <c r="L39" s="103" t="s">
        <v>444</v>
      </c>
      <c r="M39" s="155" t="str">
        <f t="shared" si="4"/>
        <v>min</v>
      </c>
      <c r="N39" s="111" t="str">
        <f>Ruth!$A$2</f>
        <v>Plum Island</v>
      </c>
      <c r="O39" s="132" t="s">
        <v>1298</v>
      </c>
      <c r="P39" s="168" t="str">
        <f t="shared" si="5"/>
        <v>Alvarez, Yadier (min)</v>
      </c>
      <c r="Q39" s="129" t="str">
        <f t="shared" si="6"/>
        <v/>
      </c>
      <c r="R39" s="217" t="str">
        <f t="shared" si="7"/>
        <v/>
      </c>
      <c r="S39" s="217" t="str">
        <f t="shared" si="8"/>
        <v/>
      </c>
      <c r="T39" s="217" t="str">
        <f t="shared" si="9"/>
        <v/>
      </c>
      <c r="U39" s="102" t="s">
        <v>568</v>
      </c>
      <c r="V39" s="173"/>
      <c r="W39" s="102"/>
      <c r="X39" s="173"/>
      <c r="Y39" s="102"/>
      <c r="Z39" s="102"/>
      <c r="AA39" s="102"/>
      <c r="AB39" s="130"/>
      <c r="AC39" s="102"/>
      <c r="AD39" s="102"/>
    </row>
    <row r="40" spans="1:30" ht="14.25" customHeight="1">
      <c r="A40" s="102" t="s">
        <v>2030</v>
      </c>
      <c r="B40" s="175" t="str">
        <f t="shared" si="10"/>
        <v>Alvarez</v>
      </c>
      <c r="C40" s="180" t="str">
        <f t="shared" si="11"/>
        <v>Yordan</v>
      </c>
      <c r="D40" s="102" t="str">
        <f t="shared" si="12"/>
        <v>Y. Alvarez</v>
      </c>
      <c r="E40" s="168" t="str">
        <f t="shared" si="13"/>
        <v>Yordan Alvarez</v>
      </c>
      <c r="F40" s="204"/>
      <c r="G40" s="204">
        <v>27</v>
      </c>
      <c r="H40" s="204" t="s">
        <v>1952</v>
      </c>
      <c r="I40" s="204"/>
      <c r="J40" s="155"/>
      <c r="K40" s="157"/>
      <c r="L40" s="103" t="s">
        <v>444</v>
      </c>
      <c r="M40" s="155" t="str">
        <f t="shared" si="4"/>
        <v>min</v>
      </c>
      <c r="N40" s="208" t="str">
        <f>Ruth!$AE$2</f>
        <v>Williamsburg</v>
      </c>
      <c r="O40" s="132" t="s">
        <v>2102</v>
      </c>
      <c r="P40" s="168" t="str">
        <f t="shared" si="5"/>
        <v>Alvarez, Yordan (min)</v>
      </c>
      <c r="Q40" s="129" t="str">
        <f t="shared" si="6"/>
        <v/>
      </c>
      <c r="R40" s="217" t="str">
        <f t="shared" si="7"/>
        <v/>
      </c>
      <c r="S40" s="217" t="str">
        <f t="shared" si="8"/>
        <v/>
      </c>
      <c r="T40" s="217" t="str">
        <f t="shared" si="9"/>
        <v/>
      </c>
      <c r="U40" s="102" t="s">
        <v>568</v>
      </c>
      <c r="V40" s="173"/>
      <c r="W40" s="102"/>
      <c r="X40" s="173"/>
      <c r="Y40" s="102"/>
      <c r="Z40" s="173"/>
      <c r="AA40" s="102"/>
      <c r="AB40" s="102"/>
      <c r="AC40" s="102"/>
      <c r="AD40" s="102"/>
    </row>
    <row r="41" spans="1:30" ht="14.25" customHeight="1">
      <c r="A41" s="102" t="s">
        <v>1984</v>
      </c>
      <c r="B41" s="175" t="str">
        <f t="shared" si="10"/>
        <v>Alzolay</v>
      </c>
      <c r="C41" s="180" t="str">
        <f t="shared" si="11"/>
        <v>Adbert</v>
      </c>
      <c r="D41" s="102" t="str">
        <f t="shared" si="12"/>
        <v>A. Alzolay</v>
      </c>
      <c r="E41" s="168" t="str">
        <f t="shared" si="13"/>
        <v>Adbert Alzolay</v>
      </c>
      <c r="F41" s="204"/>
      <c r="G41" s="204">
        <v>171</v>
      </c>
      <c r="H41" s="204" t="s">
        <v>1956</v>
      </c>
      <c r="I41" s="204"/>
      <c r="J41" s="155"/>
      <c r="K41" s="157"/>
      <c r="L41" s="103" t="s">
        <v>444</v>
      </c>
      <c r="M41" s="155" t="str">
        <f t="shared" si="4"/>
        <v>min</v>
      </c>
      <c r="N41" s="111" t="str">
        <f>Cobb!$AE$2</f>
        <v>Chicago</v>
      </c>
      <c r="O41" s="132" t="s">
        <v>1966</v>
      </c>
      <c r="P41" s="168" t="str">
        <f t="shared" si="5"/>
        <v>Alzolay, Adbert (min)</v>
      </c>
      <c r="Q41" s="129" t="str">
        <f t="shared" si="6"/>
        <v/>
      </c>
      <c r="R41" s="217" t="str">
        <f t="shared" si="7"/>
        <v/>
      </c>
      <c r="S41" s="217" t="str">
        <f t="shared" si="8"/>
        <v/>
      </c>
      <c r="T41" s="217" t="str">
        <f t="shared" si="9"/>
        <v/>
      </c>
      <c r="U41" s="102" t="s">
        <v>568</v>
      </c>
      <c r="V41" s="173"/>
      <c r="W41" s="102"/>
      <c r="X41" s="173"/>
      <c r="Y41" s="102"/>
      <c r="Z41" s="173"/>
      <c r="AA41" s="102"/>
      <c r="AB41" s="102"/>
      <c r="AC41" s="102"/>
      <c r="AD41" s="102"/>
    </row>
    <row r="42" spans="1:30" ht="14.25" customHeight="1">
      <c r="A42" s="102" t="s">
        <v>1724</v>
      </c>
      <c r="B42" s="175" t="str">
        <f t="shared" si="10"/>
        <v>Amarista</v>
      </c>
      <c r="C42" s="180" t="str">
        <f t="shared" si="11"/>
        <v>Alexi</v>
      </c>
      <c r="D42" s="102" t="str">
        <f t="shared" si="12"/>
        <v>A. Amarista</v>
      </c>
      <c r="E42" s="168" t="str">
        <f t="shared" si="13"/>
        <v>Alexi Amarista</v>
      </c>
      <c r="F42" s="204" t="s">
        <v>354</v>
      </c>
      <c r="G42" s="501"/>
      <c r="H42" s="501"/>
      <c r="I42" s="501"/>
      <c r="J42" s="256">
        <v>32604</v>
      </c>
      <c r="K42" s="157" t="s">
        <v>845</v>
      </c>
      <c r="L42" s="103" t="s">
        <v>7</v>
      </c>
      <c r="M42" s="155" t="str">
        <f t="shared" si="4"/>
        <v>2,F2-$600k</v>
      </c>
      <c r="N42" s="111" t="str">
        <f>Ruth!$Y$2</f>
        <v xml:space="preserve">New Jersey </v>
      </c>
      <c r="O42" s="132" t="s">
        <v>1764</v>
      </c>
      <c r="P42" s="168" t="str">
        <f t="shared" si="5"/>
        <v>Amarista, Alexi (2,F2-$600k)</v>
      </c>
      <c r="Q42" s="129">
        <f t="shared" si="6"/>
        <v>300000</v>
      </c>
      <c r="R42" s="217" t="str">
        <f t="shared" si="7"/>
        <v/>
      </c>
      <c r="S42" s="217" t="str">
        <f t="shared" si="8"/>
        <v/>
      </c>
      <c r="T42" s="217" t="str">
        <f t="shared" si="9"/>
        <v/>
      </c>
      <c r="U42" s="155" t="s">
        <v>1234</v>
      </c>
      <c r="V42" s="130">
        <v>300000</v>
      </c>
      <c r="W42" s="191" t="s">
        <v>283</v>
      </c>
      <c r="X42" s="364"/>
      <c r="Y42" s="173"/>
      <c r="Z42" s="130"/>
      <c r="AA42" s="221"/>
      <c r="AB42" s="102"/>
      <c r="AC42" s="501"/>
      <c r="AD42" s="102"/>
    </row>
    <row r="43" spans="1:30" ht="14.25" customHeight="1">
      <c r="A43" s="266" t="s">
        <v>3726</v>
      </c>
      <c r="B43" s="175" t="str">
        <f t="shared" si="10"/>
        <v>Amaya</v>
      </c>
      <c r="C43" s="180" t="str">
        <f t="shared" si="11"/>
        <v>Miguel</v>
      </c>
      <c r="D43" s="102" t="str">
        <f t="shared" si="12"/>
        <v>M. Amaya</v>
      </c>
      <c r="E43" s="168" t="str">
        <f t="shared" si="13"/>
        <v>Miguel Amaya</v>
      </c>
      <c r="F43" s="204" t="s">
        <v>847</v>
      </c>
      <c r="G43" s="204" t="s">
        <v>3931</v>
      </c>
      <c r="H43" s="204" t="s">
        <v>538</v>
      </c>
      <c r="I43" s="204" t="s">
        <v>1959</v>
      </c>
      <c r="J43" s="155">
        <v>36228</v>
      </c>
      <c r="K43" s="157" t="s">
        <v>848</v>
      </c>
      <c r="L43" s="103" t="s">
        <v>444</v>
      </c>
      <c r="M43" s="155" t="str">
        <f t="shared" si="4"/>
        <v>min</v>
      </c>
      <c r="N43" s="111" t="s">
        <v>565</v>
      </c>
      <c r="O43" s="132" t="s">
        <v>3850</v>
      </c>
      <c r="P43" s="168" t="str">
        <f t="shared" si="5"/>
        <v>Amaya, Miguel (min)</v>
      </c>
      <c r="Q43" s="129" t="str">
        <f t="shared" si="6"/>
        <v/>
      </c>
      <c r="R43" s="217" t="str">
        <f t="shared" si="7"/>
        <v/>
      </c>
      <c r="S43" s="217" t="str">
        <f t="shared" si="8"/>
        <v/>
      </c>
      <c r="T43" s="217" t="str">
        <f t="shared" si="9"/>
        <v/>
      </c>
      <c r="U43" s="102" t="s">
        <v>568</v>
      </c>
      <c r="V43" s="173"/>
      <c r="W43" s="102"/>
      <c r="X43" s="173"/>
      <c r="Y43" s="102"/>
      <c r="Z43" s="173"/>
      <c r="AA43" s="102"/>
      <c r="AB43" s="102"/>
      <c r="AC43" s="102"/>
      <c r="AD43" s="102"/>
    </row>
    <row r="44" spans="1:30" ht="14.25" customHeight="1">
      <c r="A44" s="102" t="s">
        <v>1798</v>
      </c>
      <c r="B44" s="175" t="str">
        <f t="shared" si="10"/>
        <v>Anderson</v>
      </c>
      <c r="C44" s="180" t="str">
        <f t="shared" si="11"/>
        <v>Brett*</v>
      </c>
      <c r="D44" s="102" t="str">
        <f t="shared" si="12"/>
        <v>B. Anderson</v>
      </c>
      <c r="E44" s="168" t="str">
        <f t="shared" si="13"/>
        <v>Brett* Anderson</v>
      </c>
      <c r="F44" s="204" t="s">
        <v>354</v>
      </c>
      <c r="G44" s="204"/>
      <c r="H44" s="204"/>
      <c r="I44" s="204"/>
      <c r="J44" s="155">
        <v>32174</v>
      </c>
      <c r="K44" s="157" t="s">
        <v>647</v>
      </c>
      <c r="L44" s="103" t="s">
        <v>114</v>
      </c>
      <c r="M44" s="155" t="str">
        <f t="shared" si="4"/>
        <v>1,F2-$3.6M</v>
      </c>
      <c r="N44" s="111" t="str">
        <f>Ruth!$G$2</f>
        <v>Gotham City</v>
      </c>
      <c r="O44" s="132" t="s">
        <v>3147</v>
      </c>
      <c r="P44" s="168" t="str">
        <f t="shared" si="5"/>
        <v>Anderson, Brett* (1,F2-$3.6M)</v>
      </c>
      <c r="Q44" s="129">
        <f t="shared" si="6"/>
        <v>1800000</v>
      </c>
      <c r="R44" s="217">
        <f t="shared" si="7"/>
        <v>1800000</v>
      </c>
      <c r="S44" s="217" t="str">
        <f t="shared" si="8"/>
        <v/>
      </c>
      <c r="T44" s="217" t="str">
        <f t="shared" si="9"/>
        <v/>
      </c>
      <c r="U44" s="172" t="s">
        <v>3148</v>
      </c>
      <c r="V44" s="173">
        <v>1800000</v>
      </c>
      <c r="W44" s="102" t="s">
        <v>1454</v>
      </c>
      <c r="X44" s="173">
        <v>1800000</v>
      </c>
      <c r="Y44" s="102" t="s">
        <v>283</v>
      </c>
      <c r="Z44" s="173"/>
      <c r="AA44" s="102"/>
      <c r="AB44" s="102"/>
      <c r="AC44" s="102"/>
      <c r="AD44" s="102"/>
    </row>
    <row r="45" spans="1:30" ht="14.25" customHeight="1">
      <c r="A45" s="102" t="s">
        <v>1610</v>
      </c>
      <c r="B45" s="175" t="str">
        <f t="shared" si="10"/>
        <v>Anderson</v>
      </c>
      <c r="C45" s="180" t="str">
        <f t="shared" si="11"/>
        <v>Brian</v>
      </c>
      <c r="D45" s="102" t="str">
        <f t="shared" si="12"/>
        <v>B. Anderson</v>
      </c>
      <c r="E45" s="168" t="str">
        <f t="shared" si="13"/>
        <v>Brian Anderson</v>
      </c>
      <c r="F45" s="174" t="s">
        <v>847</v>
      </c>
      <c r="G45" s="102">
        <v>213</v>
      </c>
      <c r="H45" s="102">
        <v>11</v>
      </c>
      <c r="I45" s="102">
        <v>2</v>
      </c>
      <c r="J45" s="322">
        <v>34108</v>
      </c>
      <c r="K45" s="102" t="s">
        <v>850</v>
      </c>
      <c r="L45" s="103" t="s">
        <v>7</v>
      </c>
      <c r="M45" s="155" t="str">
        <f t="shared" si="4"/>
        <v>Y1</v>
      </c>
      <c r="N45" s="111" t="str">
        <f>Ruth!$S$2</f>
        <v>New York</v>
      </c>
      <c r="O45" s="103" t="s">
        <v>1722</v>
      </c>
      <c r="P45" s="168" t="str">
        <f t="shared" si="5"/>
        <v>Anderson, Brian (Y1)</v>
      </c>
      <c r="Q45" s="129">
        <f t="shared" si="6"/>
        <v>200000</v>
      </c>
      <c r="R45" s="217">
        <f t="shared" si="7"/>
        <v>300000</v>
      </c>
      <c r="S45" s="217">
        <f t="shared" si="8"/>
        <v>400000</v>
      </c>
      <c r="T45" s="217" t="str">
        <f t="shared" si="9"/>
        <v/>
      </c>
      <c r="U45" s="102" t="s">
        <v>445</v>
      </c>
      <c r="V45" s="130">
        <v>200000</v>
      </c>
      <c r="W45" s="102" t="s">
        <v>446</v>
      </c>
      <c r="X45" s="173">
        <v>300000</v>
      </c>
      <c r="Y45" s="102" t="s">
        <v>322</v>
      </c>
      <c r="Z45" s="173">
        <v>400000</v>
      </c>
      <c r="AA45" s="102" t="s">
        <v>555</v>
      </c>
      <c r="AB45" s="172"/>
      <c r="AC45" s="102"/>
      <c r="AD45" s="102"/>
    </row>
    <row r="46" spans="1:30" ht="14.25" customHeight="1">
      <c r="A46" s="501" t="s">
        <v>1087</v>
      </c>
      <c r="B46" s="175" t="str">
        <f t="shared" si="10"/>
        <v>Anderson</v>
      </c>
      <c r="C46" s="180" t="str">
        <f t="shared" si="11"/>
        <v>Chase</v>
      </c>
      <c r="D46" s="102" t="str">
        <f t="shared" si="12"/>
        <v>C. Anderson</v>
      </c>
      <c r="E46" s="168" t="str">
        <f t="shared" si="13"/>
        <v>Chase Anderson</v>
      </c>
      <c r="F46" s="103" t="s">
        <v>847</v>
      </c>
      <c r="G46" s="103"/>
      <c r="H46" s="103"/>
      <c r="I46" s="103"/>
      <c r="J46" s="256">
        <v>32111</v>
      </c>
      <c r="K46" s="102" t="s">
        <v>647</v>
      </c>
      <c r="L46" s="103" t="s">
        <v>114</v>
      </c>
      <c r="M46" s="155" t="str">
        <f t="shared" si="4"/>
        <v>2,L5-$14M</v>
      </c>
      <c r="N46" s="111" t="str">
        <f>Cobb!$AE$2</f>
        <v>Chicago</v>
      </c>
      <c r="O46" s="103" t="s">
        <v>1252</v>
      </c>
      <c r="P46" s="168" t="str">
        <f t="shared" si="5"/>
        <v>Anderson, Chase (2,L5-$14M)</v>
      </c>
      <c r="Q46" s="129">
        <f t="shared" si="6"/>
        <v>2800000</v>
      </c>
      <c r="R46" s="217">
        <f t="shared" si="7"/>
        <v>2800000</v>
      </c>
      <c r="S46" s="217">
        <f t="shared" si="8"/>
        <v>2800000</v>
      </c>
      <c r="T46" s="217">
        <f t="shared" si="9"/>
        <v>2800000</v>
      </c>
      <c r="U46" s="102" t="s">
        <v>1751</v>
      </c>
      <c r="V46" s="169">
        <v>2800000</v>
      </c>
      <c r="W46" s="102" t="s">
        <v>1752</v>
      </c>
      <c r="X46" s="173">
        <v>2800000</v>
      </c>
      <c r="Y46" s="102" t="s">
        <v>1753</v>
      </c>
      <c r="Z46" s="130">
        <v>2800000</v>
      </c>
      <c r="AA46" s="102" t="s">
        <v>1754</v>
      </c>
      <c r="AB46" s="130">
        <v>2800000</v>
      </c>
      <c r="AC46" s="102" t="s">
        <v>283</v>
      </c>
      <c r="AD46" s="102"/>
    </row>
    <row r="47" spans="1:30" ht="14.25" customHeight="1">
      <c r="A47" s="102" t="s">
        <v>1555</v>
      </c>
      <c r="B47" s="175" t="str">
        <f t="shared" si="10"/>
        <v>Anderson</v>
      </c>
      <c r="C47" s="180" t="str">
        <f t="shared" si="11"/>
        <v>Ian</v>
      </c>
      <c r="D47" s="102" t="str">
        <f t="shared" si="12"/>
        <v>I. Anderson</v>
      </c>
      <c r="E47" s="168" t="str">
        <f t="shared" si="13"/>
        <v>Ian Anderson</v>
      </c>
      <c r="F47" s="174" t="s">
        <v>847</v>
      </c>
      <c r="G47" s="102" t="e">
        <f>#REF!+1</f>
        <v>#REF!</v>
      </c>
      <c r="H47" s="102">
        <v>2</v>
      </c>
      <c r="I47" s="102">
        <v>18</v>
      </c>
      <c r="J47" s="322">
        <v>35917</v>
      </c>
      <c r="K47" s="102" t="s">
        <v>647</v>
      </c>
      <c r="L47" s="103" t="s">
        <v>444</v>
      </c>
      <c r="M47" s="155" t="str">
        <f t="shared" si="4"/>
        <v>min</v>
      </c>
      <c r="N47" s="111" t="str">
        <f>Ruth!$S$2</f>
        <v>New York</v>
      </c>
      <c r="O47" s="103" t="s">
        <v>1534</v>
      </c>
      <c r="P47" s="168" t="str">
        <f t="shared" si="5"/>
        <v>Anderson, Ian (min)</v>
      </c>
      <c r="Q47" s="129" t="str">
        <f t="shared" si="6"/>
        <v/>
      </c>
      <c r="R47" s="217" t="str">
        <f t="shared" si="7"/>
        <v/>
      </c>
      <c r="S47" s="217" t="str">
        <f t="shared" si="8"/>
        <v/>
      </c>
      <c r="T47" s="217" t="str">
        <f t="shared" si="9"/>
        <v/>
      </c>
      <c r="U47" s="102" t="s">
        <v>568</v>
      </c>
      <c r="V47" s="130"/>
      <c r="W47" s="102"/>
      <c r="X47" s="130"/>
      <c r="Y47" s="102"/>
      <c r="Z47" s="102"/>
      <c r="AA47" s="102"/>
      <c r="AB47" s="102"/>
      <c r="AC47" s="102"/>
      <c r="AD47" s="102"/>
    </row>
    <row r="48" spans="1:30" ht="14.25" customHeight="1">
      <c r="A48" s="266" t="s">
        <v>3739</v>
      </c>
      <c r="B48" s="175" t="str">
        <f t="shared" si="10"/>
        <v>Anderson</v>
      </c>
      <c r="C48" s="180" t="str">
        <f t="shared" si="11"/>
        <v>Justin</v>
      </c>
      <c r="D48" s="102" t="str">
        <f t="shared" si="12"/>
        <v>J. Anderson</v>
      </c>
      <c r="E48" s="168" t="str">
        <f t="shared" si="13"/>
        <v>Justin Anderson</v>
      </c>
      <c r="F48" s="204" t="s">
        <v>847</v>
      </c>
      <c r="G48" s="204" t="s">
        <v>3945</v>
      </c>
      <c r="H48" s="204" t="s">
        <v>538</v>
      </c>
      <c r="I48" s="204" t="s">
        <v>3867</v>
      </c>
      <c r="J48" s="155">
        <v>33875</v>
      </c>
      <c r="K48" s="157" t="s">
        <v>844</v>
      </c>
      <c r="L48" s="103" t="s">
        <v>114</v>
      </c>
      <c r="M48" s="155" t="str">
        <f t="shared" si="4"/>
        <v>Y1</v>
      </c>
      <c r="N48" s="111" t="s">
        <v>307</v>
      </c>
      <c r="O48" s="132" t="s">
        <v>3850</v>
      </c>
      <c r="P48" s="168" t="str">
        <f t="shared" si="5"/>
        <v>Anderson, Justin (Y1)</v>
      </c>
      <c r="Q48" s="129">
        <f t="shared" si="6"/>
        <v>200000</v>
      </c>
      <c r="R48" s="217">
        <f t="shared" si="7"/>
        <v>300000</v>
      </c>
      <c r="S48" s="217">
        <f t="shared" si="8"/>
        <v>400000</v>
      </c>
      <c r="T48" s="217" t="str">
        <f t="shared" si="9"/>
        <v/>
      </c>
      <c r="U48" s="102" t="s">
        <v>445</v>
      </c>
      <c r="V48" s="173">
        <v>200000</v>
      </c>
      <c r="W48" s="102" t="s">
        <v>446</v>
      </c>
      <c r="X48" s="173">
        <v>300000</v>
      </c>
      <c r="Y48" s="102" t="s">
        <v>322</v>
      </c>
      <c r="Z48" s="173">
        <v>400000</v>
      </c>
      <c r="AA48" s="102" t="s">
        <v>555</v>
      </c>
      <c r="AB48" s="102"/>
      <c r="AC48" s="102"/>
      <c r="AD48" s="102"/>
    </row>
    <row r="49" spans="1:30" ht="14.25" customHeight="1">
      <c r="A49" s="175" t="s">
        <v>951</v>
      </c>
      <c r="B49" s="175" t="str">
        <f t="shared" si="10"/>
        <v>Anderson</v>
      </c>
      <c r="C49" s="180" t="str">
        <f t="shared" si="11"/>
        <v>Tim</v>
      </c>
      <c r="D49" s="102" t="str">
        <f t="shared" si="12"/>
        <v>T. Anderson</v>
      </c>
      <c r="E49" s="168" t="str">
        <f t="shared" si="13"/>
        <v>Tim Anderson</v>
      </c>
      <c r="F49" s="174" t="s">
        <v>847</v>
      </c>
      <c r="G49" s="174"/>
      <c r="H49" s="174"/>
      <c r="I49" s="174"/>
      <c r="J49" s="184">
        <v>34143</v>
      </c>
      <c r="K49" s="185" t="s">
        <v>851</v>
      </c>
      <c r="L49" s="103" t="s">
        <v>7</v>
      </c>
      <c r="M49" s="155" t="str">
        <f t="shared" si="4"/>
        <v>Y3</v>
      </c>
      <c r="N49" s="208" t="str">
        <f>Mays!$S$2</f>
        <v>Thunder Bay</v>
      </c>
      <c r="O49" s="174" t="s">
        <v>913</v>
      </c>
      <c r="P49" s="168" t="str">
        <f t="shared" si="5"/>
        <v>Anderson, Tim (Y3)</v>
      </c>
      <c r="Q49" s="129">
        <f t="shared" si="6"/>
        <v>400000</v>
      </c>
      <c r="R49" s="217" t="str">
        <f t="shared" si="7"/>
        <v/>
      </c>
      <c r="S49" s="217" t="str">
        <f t="shared" si="8"/>
        <v/>
      </c>
      <c r="T49" s="217" t="str">
        <f t="shared" si="9"/>
        <v/>
      </c>
      <c r="U49" s="102" t="s">
        <v>322</v>
      </c>
      <c r="V49" s="173">
        <v>400000</v>
      </c>
      <c r="W49" s="102" t="s">
        <v>555</v>
      </c>
      <c r="X49" s="173"/>
      <c r="Y49" s="102" t="s">
        <v>820</v>
      </c>
      <c r="Z49" s="102"/>
      <c r="AA49" s="102" t="s">
        <v>821</v>
      </c>
      <c r="AB49" s="102"/>
      <c r="AC49" s="102" t="s">
        <v>822</v>
      </c>
      <c r="AD49" s="102"/>
    </row>
    <row r="50" spans="1:30" ht="14.25" customHeight="1">
      <c r="A50" s="102" t="s">
        <v>1652</v>
      </c>
      <c r="B50" s="175" t="str">
        <f t="shared" si="10"/>
        <v>Anderson</v>
      </c>
      <c r="C50" s="180" t="str">
        <f t="shared" si="11"/>
        <v>Tyler</v>
      </c>
      <c r="D50" s="102" t="str">
        <f t="shared" si="12"/>
        <v>T. Anderson</v>
      </c>
      <c r="E50" s="168" t="str">
        <f t="shared" si="13"/>
        <v>Tyler Anderson</v>
      </c>
      <c r="F50" s="174" t="s">
        <v>354</v>
      </c>
      <c r="G50" s="102">
        <f>Players!G156+1</f>
        <v>3</v>
      </c>
      <c r="H50" s="102">
        <v>1</v>
      </c>
      <c r="I50" s="102">
        <v>16</v>
      </c>
      <c r="J50" s="322">
        <v>32872</v>
      </c>
      <c r="K50" s="102" t="s">
        <v>647</v>
      </c>
      <c r="L50" s="103" t="s">
        <v>114</v>
      </c>
      <c r="M50" s="155" t="str">
        <f t="shared" si="4"/>
        <v>2,F4-$7.56M</v>
      </c>
      <c r="N50" s="111" t="str">
        <f>Cobb!$Y$2</f>
        <v>Gateway</v>
      </c>
      <c r="O50" s="132" t="s">
        <v>1764</v>
      </c>
      <c r="P50" s="168" t="str">
        <f t="shared" si="5"/>
        <v>Anderson, Tyler (2,F4-$7.56M)</v>
      </c>
      <c r="Q50" s="129">
        <f t="shared" si="6"/>
        <v>1890000</v>
      </c>
      <c r="R50" s="217">
        <f t="shared" si="7"/>
        <v>1890000</v>
      </c>
      <c r="S50" s="217">
        <f t="shared" si="8"/>
        <v>1890000</v>
      </c>
      <c r="T50" s="217" t="str">
        <f t="shared" si="9"/>
        <v/>
      </c>
      <c r="U50" s="155" t="s">
        <v>2152</v>
      </c>
      <c r="V50" s="130">
        <v>1890000</v>
      </c>
      <c r="W50" s="155" t="s">
        <v>2211</v>
      </c>
      <c r="X50" s="130">
        <v>1890000</v>
      </c>
      <c r="Y50" s="155" t="s">
        <v>2227</v>
      </c>
      <c r="Z50" s="130">
        <v>1890000</v>
      </c>
      <c r="AA50" s="102" t="s">
        <v>283</v>
      </c>
      <c r="AB50" s="102"/>
      <c r="AC50" s="102"/>
      <c r="AD50" s="102"/>
    </row>
    <row r="51" spans="1:30" ht="14.25" customHeight="1">
      <c r="A51" s="498" t="s">
        <v>1276</v>
      </c>
      <c r="B51" s="175" t="str">
        <f t="shared" si="10"/>
        <v>Andriese</v>
      </c>
      <c r="C51" s="180" t="str">
        <f t="shared" si="11"/>
        <v>Matt</v>
      </c>
      <c r="D51" s="102" t="str">
        <f t="shared" si="12"/>
        <v>M. Andriese</v>
      </c>
      <c r="E51" s="168" t="str">
        <f t="shared" si="13"/>
        <v>Matt Andriese</v>
      </c>
      <c r="F51" s="204" t="s">
        <v>847</v>
      </c>
      <c r="G51" s="498">
        <v>73</v>
      </c>
      <c r="H51" s="498">
        <v>3</v>
      </c>
      <c r="I51" s="498">
        <v>24</v>
      </c>
      <c r="J51" s="256">
        <v>32748</v>
      </c>
      <c r="K51" s="157" t="s">
        <v>647</v>
      </c>
      <c r="L51" s="103" t="s">
        <v>114</v>
      </c>
      <c r="M51" s="155" t="str">
        <f t="shared" si="4"/>
        <v>ARB-Y4</v>
      </c>
      <c r="N51" s="111" t="str">
        <f>Mays!$AE$2</f>
        <v>West Oakland</v>
      </c>
      <c r="O51" s="132" t="s">
        <v>1298</v>
      </c>
      <c r="P51" s="168" t="str">
        <f t="shared" si="5"/>
        <v>Andriese, Matt (ARB-Y4)</v>
      </c>
      <c r="Q51" s="129">
        <f t="shared" si="6"/>
        <v>700000</v>
      </c>
      <c r="R51" s="217" t="str">
        <f t="shared" si="7"/>
        <v/>
      </c>
      <c r="S51" s="217" t="str">
        <f t="shared" si="8"/>
        <v/>
      </c>
      <c r="T51" s="217" t="str">
        <f t="shared" si="9"/>
        <v/>
      </c>
      <c r="U51" s="102" t="s">
        <v>555</v>
      </c>
      <c r="V51" s="173">
        <v>700000</v>
      </c>
      <c r="W51" s="102" t="s">
        <v>820</v>
      </c>
      <c r="X51" s="173"/>
      <c r="Y51" s="102" t="s">
        <v>821</v>
      </c>
      <c r="Z51" s="102"/>
      <c r="AA51" s="102" t="s">
        <v>822</v>
      </c>
      <c r="AB51" s="102"/>
      <c r="AC51" s="102" t="s">
        <v>283</v>
      </c>
      <c r="AD51" s="102"/>
    </row>
    <row r="52" spans="1:30" ht="14.25" customHeight="1">
      <c r="A52" s="102" t="s">
        <v>158</v>
      </c>
      <c r="B52" s="175" t="str">
        <f t="shared" si="10"/>
        <v>Andrus</v>
      </c>
      <c r="C52" s="180" t="str">
        <f t="shared" si="11"/>
        <v>Elvis</v>
      </c>
      <c r="D52" s="102" t="str">
        <f t="shared" si="12"/>
        <v>E. Andrus</v>
      </c>
      <c r="E52" s="168" t="str">
        <f t="shared" si="13"/>
        <v>Elvis Andrus</v>
      </c>
      <c r="F52" s="103" t="s">
        <v>847</v>
      </c>
      <c r="G52" s="103"/>
      <c r="H52" s="103"/>
      <c r="I52" s="103"/>
      <c r="J52" s="155">
        <v>32381</v>
      </c>
      <c r="K52" s="111" t="s">
        <v>851</v>
      </c>
      <c r="L52" s="103" t="s">
        <v>7</v>
      </c>
      <c r="M52" s="155" t="str">
        <f t="shared" si="4"/>
        <v>2,F3-$9.9M</v>
      </c>
      <c r="N52" s="111" t="str">
        <f>Aaron!$A$2</f>
        <v>Middlesex</v>
      </c>
      <c r="O52" s="132" t="s">
        <v>1764</v>
      </c>
      <c r="P52" s="168" t="str">
        <f t="shared" si="5"/>
        <v>Andrus, Elvis (2,F3-$9.9M)</v>
      </c>
      <c r="Q52" s="129">
        <f t="shared" si="6"/>
        <v>3300000</v>
      </c>
      <c r="R52" s="217">
        <f t="shared" si="7"/>
        <v>3300000</v>
      </c>
      <c r="S52" s="217" t="str">
        <f t="shared" si="8"/>
        <v/>
      </c>
      <c r="T52" s="217" t="str">
        <f t="shared" si="9"/>
        <v/>
      </c>
      <c r="U52" s="155" t="s">
        <v>2144</v>
      </c>
      <c r="V52" s="130">
        <v>3300000</v>
      </c>
      <c r="W52" s="155" t="s">
        <v>2204</v>
      </c>
      <c r="X52" s="130">
        <v>3300000</v>
      </c>
      <c r="Y52" s="130" t="s">
        <v>283</v>
      </c>
      <c r="Z52" s="221"/>
      <c r="AA52" s="102"/>
      <c r="AB52" s="102"/>
      <c r="AC52" s="102"/>
      <c r="AD52" s="102"/>
    </row>
    <row r="53" spans="1:30" ht="14.25" customHeight="1">
      <c r="A53" s="102" t="s">
        <v>1561</v>
      </c>
      <c r="B53" s="175" t="str">
        <f t="shared" si="10"/>
        <v>Andujar</v>
      </c>
      <c r="C53" s="180" t="str">
        <f t="shared" si="11"/>
        <v>Miguel</v>
      </c>
      <c r="D53" s="102" t="str">
        <f t="shared" si="12"/>
        <v>M. Andujar</v>
      </c>
      <c r="E53" s="168" t="str">
        <f t="shared" si="13"/>
        <v>Miguel Andujar</v>
      </c>
      <c r="F53" s="174" t="s">
        <v>847</v>
      </c>
      <c r="G53" s="102">
        <f>G52+1</f>
        <v>1</v>
      </c>
      <c r="H53" s="102">
        <v>3</v>
      </c>
      <c r="I53" s="102">
        <v>11</v>
      </c>
      <c r="J53" s="322">
        <v>34760</v>
      </c>
      <c r="K53" s="102" t="s">
        <v>850</v>
      </c>
      <c r="L53" s="103" t="s">
        <v>7</v>
      </c>
      <c r="M53" s="155" t="str">
        <f t="shared" si="4"/>
        <v>Y1</v>
      </c>
      <c r="N53" s="208" t="str">
        <f>Ruth!$AE$2</f>
        <v>Williamsburg</v>
      </c>
      <c r="O53" s="103" t="s">
        <v>1534</v>
      </c>
      <c r="P53" s="168" t="str">
        <f t="shared" si="5"/>
        <v>Andujar, Miguel (Y1)</v>
      </c>
      <c r="Q53" s="129">
        <f t="shared" si="6"/>
        <v>200000</v>
      </c>
      <c r="R53" s="217">
        <f t="shared" si="7"/>
        <v>300000</v>
      </c>
      <c r="S53" s="217">
        <f t="shared" si="8"/>
        <v>400000</v>
      </c>
      <c r="T53" s="217" t="str">
        <f t="shared" si="9"/>
        <v/>
      </c>
      <c r="U53" s="102" t="s">
        <v>445</v>
      </c>
      <c r="V53" s="130">
        <v>200000</v>
      </c>
      <c r="W53" s="102" t="s">
        <v>446</v>
      </c>
      <c r="X53" s="173">
        <v>300000</v>
      </c>
      <c r="Y53" s="102" t="s">
        <v>322</v>
      </c>
      <c r="Z53" s="173">
        <v>400000</v>
      </c>
      <c r="AA53" s="102" t="s">
        <v>555</v>
      </c>
      <c r="AB53" s="102"/>
      <c r="AC53" s="102"/>
      <c r="AD53" s="102"/>
    </row>
    <row r="54" spans="1:30" ht="14.25" customHeight="1">
      <c r="A54" s="102" t="s">
        <v>724</v>
      </c>
      <c r="B54" s="175" t="str">
        <f t="shared" si="10"/>
        <v>Aoki</v>
      </c>
      <c r="C54" s="180" t="str">
        <f t="shared" si="11"/>
        <v>Norichika</v>
      </c>
      <c r="D54" s="102" t="str">
        <f t="shared" si="12"/>
        <v>N. Aoki</v>
      </c>
      <c r="E54" s="168" t="str">
        <f t="shared" si="13"/>
        <v>Norichika Aoki</v>
      </c>
      <c r="F54" s="103" t="s">
        <v>354</v>
      </c>
      <c r="G54" s="103"/>
      <c r="H54" s="103"/>
      <c r="I54" s="103"/>
      <c r="J54" s="155">
        <v>29956</v>
      </c>
      <c r="K54" s="111" t="s">
        <v>852</v>
      </c>
      <c r="L54" s="103" t="s">
        <v>7</v>
      </c>
      <c r="M54" s="155" t="str">
        <f t="shared" si="4"/>
        <v xml:space="preserve">2,F2-$550k </v>
      </c>
      <c r="N54" s="111" t="str">
        <f>Ruth!$G$2</f>
        <v>Gotham City</v>
      </c>
      <c r="O54" s="132" t="s">
        <v>1764</v>
      </c>
      <c r="P54" s="168" t="str">
        <f t="shared" si="5"/>
        <v>Aoki, Norichika (2,F2-$550k )</v>
      </c>
      <c r="Q54" s="129">
        <f t="shared" si="6"/>
        <v>275000</v>
      </c>
      <c r="R54" s="217" t="str">
        <f t="shared" si="7"/>
        <v/>
      </c>
      <c r="S54" s="217" t="str">
        <f t="shared" si="8"/>
        <v/>
      </c>
      <c r="T54" s="217" t="str">
        <f t="shared" si="9"/>
        <v/>
      </c>
      <c r="U54" s="155" t="s">
        <v>2175</v>
      </c>
      <c r="V54" s="130">
        <v>275000</v>
      </c>
      <c r="W54" s="191" t="s">
        <v>283</v>
      </c>
      <c r="X54" s="102"/>
      <c r="Y54" s="130"/>
      <c r="Z54" s="102"/>
      <c r="AA54" s="102"/>
      <c r="AB54" s="102"/>
      <c r="AC54" s="102"/>
      <c r="AD54" s="102"/>
    </row>
    <row r="55" spans="1:30" ht="14.25" customHeight="1">
      <c r="A55" s="266" t="s">
        <v>3753</v>
      </c>
      <c r="B55" s="175" t="str">
        <f t="shared" si="10"/>
        <v>Arano</v>
      </c>
      <c r="C55" s="180" t="str">
        <f t="shared" si="11"/>
        <v>Victor</v>
      </c>
      <c r="D55" s="102" t="str">
        <f t="shared" si="12"/>
        <v>V. Arano</v>
      </c>
      <c r="E55" s="168" t="str">
        <f t="shared" si="13"/>
        <v>Victor Arano</v>
      </c>
      <c r="F55" s="204" t="s">
        <v>847</v>
      </c>
      <c r="G55" s="204" t="s">
        <v>3961</v>
      </c>
      <c r="H55" s="204" t="s">
        <v>1954</v>
      </c>
      <c r="I55" s="204" t="s">
        <v>1965</v>
      </c>
      <c r="J55" s="155">
        <v>34737</v>
      </c>
      <c r="K55" s="157" t="s">
        <v>844</v>
      </c>
      <c r="L55" s="103" t="s">
        <v>114</v>
      </c>
      <c r="M55" s="155" t="str">
        <f t="shared" si="4"/>
        <v>Y1</v>
      </c>
      <c r="N55" s="111" t="s">
        <v>349</v>
      </c>
      <c r="O55" s="132" t="s">
        <v>3850</v>
      </c>
      <c r="P55" s="168" t="str">
        <f t="shared" si="5"/>
        <v>Arano, Victor (Y1)</v>
      </c>
      <c r="Q55" s="129">
        <f t="shared" si="6"/>
        <v>200000</v>
      </c>
      <c r="R55" s="217">
        <f t="shared" si="7"/>
        <v>300000</v>
      </c>
      <c r="S55" s="217">
        <f t="shared" si="8"/>
        <v>400000</v>
      </c>
      <c r="T55" s="217" t="str">
        <f t="shared" si="9"/>
        <v/>
      </c>
      <c r="U55" s="102" t="s">
        <v>445</v>
      </c>
      <c r="V55" s="173">
        <v>200000</v>
      </c>
      <c r="W55" s="102" t="s">
        <v>446</v>
      </c>
      <c r="X55" s="173">
        <v>300000</v>
      </c>
      <c r="Y55" s="102" t="s">
        <v>322</v>
      </c>
      <c r="Z55" s="173">
        <v>400000</v>
      </c>
      <c r="AA55" s="102" t="s">
        <v>555</v>
      </c>
      <c r="AB55" s="102"/>
      <c r="AC55" s="102"/>
      <c r="AD55" s="102"/>
    </row>
    <row r="56" spans="1:30" ht="14.25" customHeight="1">
      <c r="A56" s="102" t="s">
        <v>247</v>
      </c>
      <c r="B56" s="175" t="str">
        <f t="shared" si="10"/>
        <v>Archer</v>
      </c>
      <c r="C56" s="180" t="str">
        <f t="shared" si="11"/>
        <v>Chris</v>
      </c>
      <c r="D56" s="102" t="str">
        <f t="shared" si="12"/>
        <v>C. Archer</v>
      </c>
      <c r="E56" s="168" t="str">
        <f t="shared" si="13"/>
        <v>Chris Archer</v>
      </c>
      <c r="F56" s="103" t="s">
        <v>847</v>
      </c>
      <c r="G56" s="103"/>
      <c r="H56" s="103"/>
      <c r="I56" s="103"/>
      <c r="J56" s="155">
        <v>32412</v>
      </c>
      <c r="K56" s="111" t="s">
        <v>647</v>
      </c>
      <c r="L56" s="103" t="s">
        <v>114</v>
      </c>
      <c r="M56" s="155" t="str">
        <f t="shared" si="4"/>
        <v>3,L5-14M</v>
      </c>
      <c r="N56" s="111" t="str">
        <f>Ruth!$S$2</f>
        <v>New York</v>
      </c>
      <c r="O56" s="132" t="s">
        <v>266</v>
      </c>
      <c r="P56" s="168" t="str">
        <f t="shared" si="5"/>
        <v>Archer, Chris (3,L5-14M)</v>
      </c>
      <c r="Q56" s="129">
        <f t="shared" si="6"/>
        <v>2800000</v>
      </c>
      <c r="R56" s="217">
        <f t="shared" si="7"/>
        <v>2800000</v>
      </c>
      <c r="S56" s="217">
        <f t="shared" si="8"/>
        <v>2800000</v>
      </c>
      <c r="T56" s="217" t="str">
        <f t="shared" si="9"/>
        <v/>
      </c>
      <c r="U56" s="102" t="s">
        <v>268</v>
      </c>
      <c r="V56" s="173">
        <v>2800000</v>
      </c>
      <c r="W56" s="102" t="s">
        <v>267</v>
      </c>
      <c r="X56" s="173">
        <v>2800000</v>
      </c>
      <c r="Y56" s="102" t="s">
        <v>521</v>
      </c>
      <c r="Z56" s="130">
        <v>2800000</v>
      </c>
      <c r="AA56" s="102" t="s">
        <v>283</v>
      </c>
      <c r="AB56" s="102"/>
      <c r="AC56" s="102"/>
      <c r="AD56" s="102"/>
    </row>
    <row r="57" spans="1:30" ht="14.25" customHeight="1">
      <c r="A57" s="501" t="s">
        <v>1172</v>
      </c>
      <c r="B57" s="175" t="str">
        <f t="shared" si="10"/>
        <v>Arcia</v>
      </c>
      <c r="C57" s="180" t="str">
        <f t="shared" si="11"/>
        <v>Orlando</v>
      </c>
      <c r="D57" s="102" t="str">
        <f t="shared" si="12"/>
        <v>O. Arcia</v>
      </c>
      <c r="E57" s="168" t="str">
        <f t="shared" si="13"/>
        <v>Orlando Arcia</v>
      </c>
      <c r="F57" s="103" t="s">
        <v>847</v>
      </c>
      <c r="G57" s="103"/>
      <c r="H57" s="103"/>
      <c r="I57" s="103"/>
      <c r="J57" s="256">
        <v>34550</v>
      </c>
      <c r="K57" s="102" t="s">
        <v>851</v>
      </c>
      <c r="L57" s="103" t="s">
        <v>7</v>
      </c>
      <c r="M57" s="155" t="str">
        <f t="shared" si="4"/>
        <v>Y3</v>
      </c>
      <c r="N57" s="111" t="str">
        <f>Cobb!$S$2</f>
        <v>Waikiki</v>
      </c>
      <c r="O57" s="103" t="s">
        <v>1094</v>
      </c>
      <c r="P57" s="168" t="str">
        <f t="shared" si="5"/>
        <v>Arcia, Orlando (Y3)</v>
      </c>
      <c r="Q57" s="129">
        <f t="shared" si="6"/>
        <v>400000</v>
      </c>
      <c r="R57" s="217" t="str">
        <f t="shared" si="7"/>
        <v/>
      </c>
      <c r="S57" s="217" t="str">
        <f t="shared" si="8"/>
        <v/>
      </c>
      <c r="T57" s="217" t="str">
        <f t="shared" si="9"/>
        <v/>
      </c>
      <c r="U57" s="102" t="s">
        <v>322</v>
      </c>
      <c r="V57" s="173">
        <v>400000</v>
      </c>
      <c r="W57" s="102" t="s">
        <v>555</v>
      </c>
      <c r="X57" s="173"/>
      <c r="Y57" s="102" t="s">
        <v>820</v>
      </c>
      <c r="Z57" s="501"/>
      <c r="AA57" s="102" t="s">
        <v>821</v>
      </c>
      <c r="AB57" s="130"/>
      <c r="AC57" s="102" t="s">
        <v>822</v>
      </c>
      <c r="AD57" s="102"/>
    </row>
    <row r="58" spans="1:30" ht="14.25" customHeight="1">
      <c r="A58" s="102" t="s">
        <v>254</v>
      </c>
      <c r="B58" s="175" t="str">
        <f t="shared" si="10"/>
        <v>Arenado</v>
      </c>
      <c r="C58" s="180" t="str">
        <f t="shared" si="11"/>
        <v>Nolan</v>
      </c>
      <c r="D58" s="102" t="str">
        <f t="shared" si="12"/>
        <v>N. Arenado</v>
      </c>
      <c r="E58" s="168" t="str">
        <f t="shared" si="13"/>
        <v>Nolan Arenado</v>
      </c>
      <c r="F58" s="103" t="s">
        <v>847</v>
      </c>
      <c r="G58" s="103"/>
      <c r="H58" s="103"/>
      <c r="I58" s="103"/>
      <c r="J58" s="155">
        <v>33344</v>
      </c>
      <c r="K58" s="111" t="s">
        <v>850</v>
      </c>
      <c r="L58" s="103" t="s">
        <v>7</v>
      </c>
      <c r="M58" s="155" t="str">
        <f t="shared" si="4"/>
        <v>3,L5-14M</v>
      </c>
      <c r="N58" s="111" t="str">
        <f>Ruth!$M$2</f>
        <v>Hoboken</v>
      </c>
      <c r="O58" s="132" t="s">
        <v>266</v>
      </c>
      <c r="P58" s="168" t="str">
        <f t="shared" si="5"/>
        <v>Arenado, Nolan (3,L5-14M)</v>
      </c>
      <c r="Q58" s="129">
        <f t="shared" si="6"/>
        <v>2800000</v>
      </c>
      <c r="R58" s="217">
        <f t="shared" si="7"/>
        <v>2800000</v>
      </c>
      <c r="S58" s="217">
        <f t="shared" si="8"/>
        <v>2800000</v>
      </c>
      <c r="T58" s="217" t="str">
        <f t="shared" si="9"/>
        <v/>
      </c>
      <c r="U58" s="102" t="s">
        <v>268</v>
      </c>
      <c r="V58" s="173">
        <v>2800000</v>
      </c>
      <c r="W58" s="102" t="s">
        <v>267</v>
      </c>
      <c r="X58" s="173">
        <v>2800000</v>
      </c>
      <c r="Y58" s="102" t="s">
        <v>521</v>
      </c>
      <c r="Z58" s="130">
        <v>2800000</v>
      </c>
      <c r="AA58" s="102" t="s">
        <v>283</v>
      </c>
      <c r="AB58" s="102"/>
      <c r="AC58" s="102"/>
      <c r="AD58" s="102"/>
    </row>
    <row r="59" spans="1:30" ht="14.25" customHeight="1">
      <c r="A59" s="501" t="s">
        <v>1266</v>
      </c>
      <c r="B59" s="175" t="str">
        <f t="shared" si="10"/>
        <v>Armstrong</v>
      </c>
      <c r="C59" s="180" t="str">
        <f t="shared" si="11"/>
        <v>Shawn</v>
      </c>
      <c r="D59" s="102" t="str">
        <f t="shared" si="12"/>
        <v>S. Armstrong</v>
      </c>
      <c r="E59" s="168" t="str">
        <f t="shared" si="13"/>
        <v>Shawn Armstrong</v>
      </c>
      <c r="F59" s="204" t="s">
        <v>847</v>
      </c>
      <c r="G59" s="501">
        <v>104</v>
      </c>
      <c r="H59" s="501">
        <v>4</v>
      </c>
      <c r="I59" s="501">
        <v>11</v>
      </c>
      <c r="J59" s="256">
        <v>33127</v>
      </c>
      <c r="K59" s="157" t="s">
        <v>844</v>
      </c>
      <c r="L59" s="103" t="s">
        <v>114</v>
      </c>
      <c r="M59" s="155" t="str">
        <f t="shared" si="4"/>
        <v>Y1*</v>
      </c>
      <c r="N59" s="111" t="str">
        <f>Ruth!$M$2</f>
        <v>Hoboken</v>
      </c>
      <c r="O59" s="132" t="s">
        <v>1723</v>
      </c>
      <c r="P59" s="168" t="str">
        <f t="shared" si="5"/>
        <v>Armstrong, Shawn (Y1*)</v>
      </c>
      <c r="Q59" s="129">
        <f t="shared" si="6"/>
        <v>200000</v>
      </c>
      <c r="R59" s="217">
        <f t="shared" si="7"/>
        <v>300000</v>
      </c>
      <c r="S59" s="217">
        <f t="shared" si="8"/>
        <v>400000</v>
      </c>
      <c r="T59" s="217" t="str">
        <f t="shared" si="9"/>
        <v/>
      </c>
      <c r="U59" s="102" t="s">
        <v>220</v>
      </c>
      <c r="V59" s="130">
        <v>200000</v>
      </c>
      <c r="W59" s="102" t="s">
        <v>446</v>
      </c>
      <c r="X59" s="173">
        <v>300000</v>
      </c>
      <c r="Y59" s="102" t="s">
        <v>322</v>
      </c>
      <c r="Z59" s="173">
        <v>400000</v>
      </c>
      <c r="AA59" s="102" t="s">
        <v>555</v>
      </c>
      <c r="AB59" s="102"/>
      <c r="AC59" s="102"/>
      <c r="AD59" s="102"/>
    </row>
    <row r="60" spans="1:30" ht="14.25" customHeight="1">
      <c r="A60" s="266" t="s">
        <v>3848</v>
      </c>
      <c r="B60" s="175" t="str">
        <f t="shared" si="10"/>
        <v>Arozarena</v>
      </c>
      <c r="C60" s="180" t="str">
        <f t="shared" si="11"/>
        <v>Randy</v>
      </c>
      <c r="D60" s="102" t="str">
        <f t="shared" si="12"/>
        <v>R. Arozarena</v>
      </c>
      <c r="E60" s="168" t="str">
        <f t="shared" si="13"/>
        <v>Randy Arozarena</v>
      </c>
      <c r="F60" s="204" t="s">
        <v>847</v>
      </c>
      <c r="G60" s="204" t="s">
        <v>4064</v>
      </c>
      <c r="H60" s="204" t="s">
        <v>3861</v>
      </c>
      <c r="I60" s="204" t="s">
        <v>1952</v>
      </c>
      <c r="J60" s="155">
        <v>34758</v>
      </c>
      <c r="K60" s="157" t="s">
        <v>912</v>
      </c>
      <c r="L60" s="103" t="s">
        <v>444</v>
      </c>
      <c r="M60" s="155" t="str">
        <f t="shared" si="4"/>
        <v>min</v>
      </c>
      <c r="N60" s="111" t="s">
        <v>486</v>
      </c>
      <c r="O60" s="132" t="s">
        <v>3850</v>
      </c>
      <c r="P60" s="168" t="str">
        <f t="shared" si="5"/>
        <v>Arozarena, Randy (min)</v>
      </c>
      <c r="Q60" s="129" t="str">
        <f t="shared" si="6"/>
        <v/>
      </c>
      <c r="R60" s="217" t="str">
        <f t="shared" si="7"/>
        <v/>
      </c>
      <c r="S60" s="217" t="str">
        <f t="shared" si="8"/>
        <v/>
      </c>
      <c r="T60" s="217" t="str">
        <f t="shared" si="9"/>
        <v/>
      </c>
      <c r="U60" s="102" t="s">
        <v>568</v>
      </c>
      <c r="V60" s="173"/>
      <c r="W60" s="102"/>
      <c r="X60" s="173"/>
      <c r="Y60" s="102"/>
      <c r="Z60" s="173"/>
      <c r="AA60" s="102"/>
      <c r="AB60" s="102"/>
      <c r="AC60" s="102"/>
      <c r="AD60" s="102"/>
    </row>
    <row r="61" spans="1:30" ht="14.25" customHeight="1">
      <c r="A61" s="102" t="s">
        <v>627</v>
      </c>
      <c r="B61" s="175" t="str">
        <f t="shared" si="10"/>
        <v>Arrieta</v>
      </c>
      <c r="C61" s="180" t="str">
        <f t="shared" si="11"/>
        <v>Jake</v>
      </c>
      <c r="D61" s="102" t="str">
        <f t="shared" si="12"/>
        <v>J. Arrieta</v>
      </c>
      <c r="E61" s="168" t="str">
        <f t="shared" si="13"/>
        <v>Jake Arrieta</v>
      </c>
      <c r="F61" s="103" t="s">
        <v>847</v>
      </c>
      <c r="G61" s="103"/>
      <c r="H61" s="103"/>
      <c r="I61" s="103"/>
      <c r="J61" s="155">
        <v>31477</v>
      </c>
      <c r="K61" s="111" t="s">
        <v>647</v>
      </c>
      <c r="L61" s="103" t="s">
        <v>114</v>
      </c>
      <c r="M61" s="155" t="str">
        <f t="shared" si="4"/>
        <v>2,X3-$15M</v>
      </c>
      <c r="N61" s="111" t="str">
        <f>Cobb!$Y$2</f>
        <v>Gateway</v>
      </c>
      <c r="O61" s="132" t="s">
        <v>728</v>
      </c>
      <c r="P61" s="168" t="str">
        <f t="shared" si="5"/>
        <v>Arrieta, Jake (2,X3-$15M)</v>
      </c>
      <c r="Q61" s="129">
        <f t="shared" si="6"/>
        <v>5000000</v>
      </c>
      <c r="R61" s="217">
        <f t="shared" si="7"/>
        <v>5000000</v>
      </c>
      <c r="S61" s="217" t="str">
        <f t="shared" si="8"/>
        <v/>
      </c>
      <c r="T61" s="217" t="str">
        <f t="shared" si="9"/>
        <v/>
      </c>
      <c r="U61" s="102" t="s">
        <v>1739</v>
      </c>
      <c r="V61" s="173">
        <v>5000000</v>
      </c>
      <c r="W61" s="102" t="s">
        <v>1740</v>
      </c>
      <c r="X61" s="173">
        <v>5000000</v>
      </c>
      <c r="Y61" s="102" t="s">
        <v>283</v>
      </c>
      <c r="Z61" s="102"/>
      <c r="AA61" s="102"/>
      <c r="AB61" s="102"/>
      <c r="AC61" s="102"/>
      <c r="AD61" s="102"/>
    </row>
    <row r="62" spans="1:30" ht="14.25" customHeight="1">
      <c r="A62" s="501" t="s">
        <v>1142</v>
      </c>
      <c r="B62" s="175" t="str">
        <f t="shared" si="10"/>
        <v>Arroyo</v>
      </c>
      <c r="C62" s="180" t="str">
        <f t="shared" si="11"/>
        <v>Christian</v>
      </c>
      <c r="D62" s="102" t="str">
        <f t="shared" si="12"/>
        <v>C. Arroyo</v>
      </c>
      <c r="E62" s="168" t="str">
        <f t="shared" si="13"/>
        <v>Christian Arroyo</v>
      </c>
      <c r="F62" s="103" t="s">
        <v>847</v>
      </c>
      <c r="G62" s="103"/>
      <c r="H62" s="103"/>
      <c r="I62" s="103"/>
      <c r="J62" s="256">
        <v>34849</v>
      </c>
      <c r="K62" s="102" t="s">
        <v>845</v>
      </c>
      <c r="L62" s="103" t="s">
        <v>7</v>
      </c>
      <c r="M62" s="155" t="str">
        <f t="shared" si="4"/>
        <v>Y1*</v>
      </c>
      <c r="N62" s="111" t="str">
        <f>Ruth!$S$2</f>
        <v>New York</v>
      </c>
      <c r="O62" s="103" t="s">
        <v>1388</v>
      </c>
      <c r="P62" s="168" t="str">
        <f t="shared" si="5"/>
        <v>Arroyo, Christian (Y1*)</v>
      </c>
      <c r="Q62" s="129">
        <f t="shared" si="6"/>
        <v>200000</v>
      </c>
      <c r="R62" s="217">
        <f t="shared" si="7"/>
        <v>300000</v>
      </c>
      <c r="S62" s="217">
        <f t="shared" si="8"/>
        <v>400000</v>
      </c>
      <c r="T62" s="217" t="str">
        <f t="shared" si="9"/>
        <v/>
      </c>
      <c r="U62" s="102" t="s">
        <v>220</v>
      </c>
      <c r="V62" s="130">
        <v>200000</v>
      </c>
      <c r="W62" s="102" t="s">
        <v>446</v>
      </c>
      <c r="X62" s="173">
        <v>300000</v>
      </c>
      <c r="Y62" s="102" t="s">
        <v>322</v>
      </c>
      <c r="Z62" s="173">
        <v>400000</v>
      </c>
      <c r="AA62" s="102" t="s">
        <v>555</v>
      </c>
      <c r="AB62" s="102"/>
      <c r="AC62" s="102"/>
      <c r="AD62" s="102"/>
    </row>
    <row r="63" spans="1:30" ht="12.75">
      <c r="A63" s="266" t="s">
        <v>3711</v>
      </c>
      <c r="B63" s="175" t="str">
        <f t="shared" si="10"/>
        <v>Astudillo</v>
      </c>
      <c r="C63" s="180" t="str">
        <f t="shared" si="11"/>
        <v>Willians</v>
      </c>
      <c r="D63" s="102" t="str">
        <f t="shared" si="12"/>
        <v>W. Astudillo</v>
      </c>
      <c r="E63" s="168" t="str">
        <f t="shared" si="13"/>
        <v>Willians Astudillo</v>
      </c>
      <c r="F63" s="204" t="s">
        <v>847</v>
      </c>
      <c r="G63" s="204" t="s">
        <v>3916</v>
      </c>
      <c r="H63" s="204" t="s">
        <v>1953</v>
      </c>
      <c r="I63" s="204" t="s">
        <v>3866</v>
      </c>
      <c r="J63" s="155">
        <v>33525</v>
      </c>
      <c r="K63" s="157" t="s">
        <v>848</v>
      </c>
      <c r="L63" s="103" t="s">
        <v>7</v>
      </c>
      <c r="M63" s="155" t="str">
        <f t="shared" si="4"/>
        <v>MM</v>
      </c>
      <c r="N63" s="111" t="s">
        <v>486</v>
      </c>
      <c r="O63" s="132" t="s">
        <v>3850</v>
      </c>
      <c r="P63" s="168" t="str">
        <f t="shared" si="5"/>
        <v>Astudillo, Willians (MM)</v>
      </c>
      <c r="Q63" s="129">
        <f t="shared" si="6"/>
        <v>100000</v>
      </c>
      <c r="R63" s="217" t="str">
        <f t="shared" si="7"/>
        <v/>
      </c>
      <c r="S63" s="217" t="str">
        <f t="shared" si="8"/>
        <v/>
      </c>
      <c r="T63" s="217" t="str">
        <f t="shared" si="9"/>
        <v/>
      </c>
      <c r="U63" s="102" t="s">
        <v>442</v>
      </c>
      <c r="V63" s="173">
        <v>100000</v>
      </c>
      <c r="W63" s="102"/>
      <c r="X63" s="173"/>
      <c r="Y63" s="102"/>
      <c r="Z63" s="173"/>
      <c r="AA63" s="102"/>
      <c r="AB63" s="102"/>
      <c r="AC63" s="102"/>
      <c r="AD63" s="102"/>
    </row>
    <row r="64" spans="1:30" ht="14.25" customHeight="1">
      <c r="A64" s="102" t="s">
        <v>1624</v>
      </c>
      <c r="B64" s="175" t="str">
        <f t="shared" si="10"/>
        <v>Asuaje</v>
      </c>
      <c r="C64" s="180" t="str">
        <f t="shared" si="11"/>
        <v>Carlos</v>
      </c>
      <c r="D64" s="102" t="str">
        <f t="shared" si="12"/>
        <v>C. Asuaje</v>
      </c>
      <c r="E64" s="168" t="str">
        <f t="shared" si="13"/>
        <v>Carlos Asuaje</v>
      </c>
      <c r="F64" s="174" t="s">
        <v>354</v>
      </c>
      <c r="G64" s="102">
        <f>Players!G715+1</f>
        <v>1</v>
      </c>
      <c r="H64" s="102">
        <v>3</v>
      </c>
      <c r="I64" s="102">
        <v>15</v>
      </c>
      <c r="J64" s="322">
        <v>33544</v>
      </c>
      <c r="K64" s="102" t="s">
        <v>845</v>
      </c>
      <c r="L64" s="103" t="s">
        <v>7</v>
      </c>
      <c r="M64" s="155" t="str">
        <f t="shared" si="4"/>
        <v>Y2</v>
      </c>
      <c r="N64" s="111" t="str">
        <f>Mays!$M$2</f>
        <v>Mudville</v>
      </c>
      <c r="O64" s="103" t="s">
        <v>1534</v>
      </c>
      <c r="P64" s="168" t="str">
        <f t="shared" si="5"/>
        <v>Asuaje, Carlos (Y2)</v>
      </c>
      <c r="Q64" s="129">
        <f t="shared" si="6"/>
        <v>300000</v>
      </c>
      <c r="R64" s="217">
        <f t="shared" si="7"/>
        <v>400000</v>
      </c>
      <c r="S64" s="217" t="str">
        <f t="shared" si="8"/>
        <v/>
      </c>
      <c r="T64" s="217" t="str">
        <f t="shared" si="9"/>
        <v/>
      </c>
      <c r="U64" s="102" t="s">
        <v>446</v>
      </c>
      <c r="V64" s="173">
        <v>300000</v>
      </c>
      <c r="W64" s="102" t="s">
        <v>322</v>
      </c>
      <c r="X64" s="173">
        <v>400000</v>
      </c>
      <c r="Y64" s="102" t="s">
        <v>555</v>
      </c>
      <c r="Z64" s="102"/>
      <c r="AA64" s="102"/>
      <c r="AB64" s="102"/>
      <c r="AC64" s="102"/>
      <c r="AD64" s="102"/>
    </row>
    <row r="65" spans="1:30" ht="14.25" customHeight="1">
      <c r="A65" s="102" t="s">
        <v>1637</v>
      </c>
      <c r="B65" s="175" t="str">
        <f t="shared" si="10"/>
        <v>Austin</v>
      </c>
      <c r="C65" s="180" t="str">
        <f t="shared" si="11"/>
        <v>Tyler</v>
      </c>
      <c r="D65" s="102" t="str">
        <f t="shared" si="12"/>
        <v>T. Austin</v>
      </c>
      <c r="E65" s="168" t="str">
        <f t="shared" si="13"/>
        <v>Tyler Austin</v>
      </c>
      <c r="F65" s="174" t="s">
        <v>847</v>
      </c>
      <c r="G65" s="102">
        <f>G64+1</f>
        <v>2</v>
      </c>
      <c r="H65" s="102">
        <v>7</v>
      </c>
      <c r="I65" s="102">
        <v>5</v>
      </c>
      <c r="J65" s="322">
        <v>33487</v>
      </c>
      <c r="K65" s="102" t="s">
        <v>846</v>
      </c>
      <c r="L65" s="103" t="s">
        <v>7</v>
      </c>
      <c r="M65" s="155" t="str">
        <f t="shared" si="4"/>
        <v>Y1</v>
      </c>
      <c r="N65" s="111" t="str">
        <f>Mays!$M$2</f>
        <v>Mudville</v>
      </c>
      <c r="O65" s="103" t="s">
        <v>1534</v>
      </c>
      <c r="P65" s="168" t="str">
        <f t="shared" si="5"/>
        <v>Austin, Tyler (Y1)</v>
      </c>
      <c r="Q65" s="129">
        <f t="shared" si="6"/>
        <v>200000</v>
      </c>
      <c r="R65" s="217">
        <f t="shared" si="7"/>
        <v>300000</v>
      </c>
      <c r="S65" s="217">
        <f t="shared" si="8"/>
        <v>400000</v>
      </c>
      <c r="T65" s="217" t="str">
        <f t="shared" si="9"/>
        <v/>
      </c>
      <c r="U65" s="102" t="s">
        <v>445</v>
      </c>
      <c r="V65" s="130">
        <v>200000</v>
      </c>
      <c r="W65" s="102" t="s">
        <v>446</v>
      </c>
      <c r="X65" s="173">
        <v>300000</v>
      </c>
      <c r="Y65" s="102" t="s">
        <v>322</v>
      </c>
      <c r="Z65" s="173">
        <v>400000</v>
      </c>
      <c r="AA65" s="102" t="s">
        <v>555</v>
      </c>
      <c r="AB65" s="102"/>
      <c r="AC65" s="102"/>
      <c r="AD65" s="102"/>
    </row>
    <row r="66" spans="1:30" ht="14.25" customHeight="1">
      <c r="A66" s="102" t="s">
        <v>302</v>
      </c>
      <c r="B66" s="175" t="str">
        <f t="shared" si="10"/>
        <v>Avila</v>
      </c>
      <c r="C66" s="180" t="str">
        <f t="shared" si="11"/>
        <v>Alex</v>
      </c>
      <c r="D66" s="102" t="str">
        <f t="shared" si="12"/>
        <v>A. Avila</v>
      </c>
      <c r="E66" s="168" t="str">
        <f t="shared" si="13"/>
        <v>Alex Avila</v>
      </c>
      <c r="F66" s="103" t="s">
        <v>354</v>
      </c>
      <c r="G66" s="103"/>
      <c r="H66" s="103"/>
      <c r="I66" s="103"/>
      <c r="J66" s="155">
        <v>31806</v>
      </c>
      <c r="K66" s="111" t="s">
        <v>848</v>
      </c>
      <c r="L66" s="103" t="s">
        <v>7</v>
      </c>
      <c r="M66" s="155" t="str">
        <f t="shared" si="4"/>
        <v>1,F1-$375K</v>
      </c>
      <c r="N66" s="111" t="str">
        <f>Cobb!$M$2</f>
        <v>Mansfield</v>
      </c>
      <c r="O66" s="132" t="s">
        <v>3147</v>
      </c>
      <c r="P66" s="168" t="str">
        <f t="shared" si="5"/>
        <v>Avila, Alex (1,F1-$375K)</v>
      </c>
      <c r="Q66" s="129">
        <f t="shared" si="6"/>
        <v>375000</v>
      </c>
      <c r="R66" s="217" t="str">
        <f t="shared" si="7"/>
        <v/>
      </c>
      <c r="S66" s="217" t="str">
        <f t="shared" si="8"/>
        <v/>
      </c>
      <c r="T66" s="217" t="str">
        <f t="shared" si="9"/>
        <v/>
      </c>
      <c r="U66" s="172" t="s">
        <v>3149</v>
      </c>
      <c r="V66" s="191">
        <v>375000</v>
      </c>
      <c r="W66" s="364" t="s">
        <v>283</v>
      </c>
      <c r="X66" s="173"/>
      <c r="Y66" s="130"/>
      <c r="Z66" s="221"/>
      <c r="AA66" s="501"/>
      <c r="AB66" s="102"/>
      <c r="AC66" s="102"/>
      <c r="AD66" s="102"/>
    </row>
    <row r="67" spans="1:30" ht="14.25" customHeight="1">
      <c r="A67" s="102" t="s">
        <v>3150</v>
      </c>
      <c r="B67" s="175" t="str">
        <f t="shared" ref="B67:B98" si="14">LEFT(A67,FIND(", ",A67,1)-1)</f>
        <v>Axford</v>
      </c>
      <c r="C67" s="180" t="str">
        <f t="shared" ref="C67:C98" si="15">RIGHT(A67,LEN(A67)-FIND(", ",A67,1)-1)</f>
        <v>John</v>
      </c>
      <c r="D67" s="102" t="str">
        <f t="shared" ref="D67:D98" si="16">CONCATENATE(MID(C67,1,1),". ",B67)</f>
        <v>J. Axford</v>
      </c>
      <c r="E67" s="168" t="str">
        <f t="shared" ref="E67:E98" si="17">CONCATENATE(C67," ",B67)</f>
        <v>John Axford</v>
      </c>
      <c r="F67" s="103"/>
      <c r="G67" s="103"/>
      <c r="H67" s="103"/>
      <c r="I67" s="103"/>
      <c r="J67" s="155"/>
      <c r="K67" s="111"/>
      <c r="L67" s="103" t="s">
        <v>114</v>
      </c>
      <c r="M67" s="155" t="str">
        <f t="shared" ref="M67:M130" si="18">$U67</f>
        <v>1,F1-$350K</v>
      </c>
      <c r="N67" s="111" t="str">
        <f>Aaron!$S$2</f>
        <v>Washington</v>
      </c>
      <c r="O67" s="132" t="s">
        <v>3147</v>
      </c>
      <c r="P67" s="168" t="str">
        <f t="shared" ref="P67:P130" si="19">CONCATENATE(A67," (",M67,")")</f>
        <v>Axford, John (1,F1-$350K)</v>
      </c>
      <c r="Q67" s="129">
        <f t="shared" ref="Q67:Q130" si="20">IF(ISBLANK($V67),"",$V67)</f>
        <v>350000</v>
      </c>
      <c r="R67" s="217" t="str">
        <f t="shared" ref="R67:R130" si="21">IF(ISBLANK($X67),"",$X67)</f>
        <v/>
      </c>
      <c r="S67" s="217" t="str">
        <f t="shared" ref="S67:S130" si="22">IF(ISBLANK($Z67),"",$Z67)</f>
        <v/>
      </c>
      <c r="T67" s="217" t="str">
        <f t="shared" ref="T67:T130" si="23">IF(ISBLANK($AB67),"",$AB67)</f>
        <v/>
      </c>
      <c r="U67" s="172" t="s">
        <v>3151</v>
      </c>
      <c r="V67" s="191">
        <v>350000</v>
      </c>
      <c r="W67" s="364" t="s">
        <v>283</v>
      </c>
      <c r="X67" s="173"/>
      <c r="Y67" s="130"/>
      <c r="Z67" s="221"/>
      <c r="AA67" s="501"/>
      <c r="AB67" s="102"/>
      <c r="AC67" s="102"/>
      <c r="AD67" s="102"/>
    </row>
    <row r="68" spans="1:30" ht="14.25" customHeight="1">
      <c r="A68" s="102" t="s">
        <v>551</v>
      </c>
      <c r="B68" s="175" t="str">
        <f t="shared" si="14"/>
        <v>Aybar</v>
      </c>
      <c r="C68" s="180" t="str">
        <f t="shared" si="15"/>
        <v>Erick</v>
      </c>
      <c r="D68" s="102" t="str">
        <f t="shared" si="16"/>
        <v>E. Aybar</v>
      </c>
      <c r="E68" s="168" t="str">
        <f t="shared" si="17"/>
        <v>Erick Aybar</v>
      </c>
      <c r="F68" s="103" t="s">
        <v>854</v>
      </c>
      <c r="G68" s="103"/>
      <c r="H68" s="103"/>
      <c r="I68" s="103"/>
      <c r="J68" s="155">
        <v>30695</v>
      </c>
      <c r="K68" s="111" t="s">
        <v>851</v>
      </c>
      <c r="L68" s="103" t="s">
        <v>7</v>
      </c>
      <c r="M68" s="155" t="str">
        <f t="shared" si="18"/>
        <v>2,F2-$500k</v>
      </c>
      <c r="N68" s="208" t="str">
        <f>Aaron!$G$2</f>
        <v>Exeter</v>
      </c>
      <c r="O68" s="132" t="s">
        <v>1764</v>
      </c>
      <c r="P68" s="168" t="str">
        <f t="shared" si="19"/>
        <v>Aybar, Erick (2,F2-$500k)</v>
      </c>
      <c r="Q68" s="129">
        <f t="shared" si="20"/>
        <v>250000</v>
      </c>
      <c r="R68" s="217" t="str">
        <f t="shared" si="21"/>
        <v/>
      </c>
      <c r="S68" s="217" t="str">
        <f t="shared" si="22"/>
        <v/>
      </c>
      <c r="T68" s="217" t="str">
        <f t="shared" si="23"/>
        <v/>
      </c>
      <c r="U68" s="155" t="s">
        <v>1232</v>
      </c>
      <c r="V68" s="130">
        <v>250000</v>
      </c>
      <c r="W68" s="191" t="s">
        <v>283</v>
      </c>
      <c r="X68" s="173"/>
      <c r="Y68" s="130"/>
      <c r="Z68" s="221"/>
      <c r="AA68" s="102"/>
      <c r="AB68" s="102"/>
      <c r="AC68" s="102"/>
      <c r="AD68" s="102"/>
    </row>
    <row r="69" spans="1:30" ht="14.25" customHeight="1">
      <c r="A69" s="102" t="s">
        <v>1582</v>
      </c>
      <c r="B69" s="175" t="str">
        <f t="shared" si="14"/>
        <v>Bader</v>
      </c>
      <c r="C69" s="180" t="str">
        <f t="shared" si="15"/>
        <v>Harrison</v>
      </c>
      <c r="D69" s="102" t="str">
        <f t="shared" si="16"/>
        <v>H. Bader</v>
      </c>
      <c r="E69" s="168" t="str">
        <f t="shared" si="17"/>
        <v>Harrison Bader</v>
      </c>
      <c r="F69" s="174" t="s">
        <v>847</v>
      </c>
      <c r="G69" s="102">
        <f>G68+1</f>
        <v>1</v>
      </c>
      <c r="H69" s="102">
        <v>5</v>
      </c>
      <c r="I69" s="102">
        <v>12</v>
      </c>
      <c r="J69" s="322">
        <v>34488</v>
      </c>
      <c r="K69" s="102" t="s">
        <v>912</v>
      </c>
      <c r="L69" s="103" t="s">
        <v>7</v>
      </c>
      <c r="M69" s="155" t="str">
        <f t="shared" si="18"/>
        <v>Y1</v>
      </c>
      <c r="N69" s="111" t="str">
        <f>Mays!$G$2</f>
        <v>Palo Alto</v>
      </c>
      <c r="O69" s="103" t="s">
        <v>1534</v>
      </c>
      <c r="P69" s="168" t="str">
        <f t="shared" si="19"/>
        <v>Bader, Harrison (Y1)</v>
      </c>
      <c r="Q69" s="129">
        <f t="shared" si="20"/>
        <v>200000</v>
      </c>
      <c r="R69" s="217">
        <f t="shared" si="21"/>
        <v>300000</v>
      </c>
      <c r="S69" s="217">
        <f t="shared" si="22"/>
        <v>400000</v>
      </c>
      <c r="T69" s="217" t="str">
        <f t="shared" si="23"/>
        <v/>
      </c>
      <c r="U69" s="102" t="s">
        <v>445</v>
      </c>
      <c r="V69" s="130">
        <v>200000</v>
      </c>
      <c r="W69" s="102" t="s">
        <v>446</v>
      </c>
      <c r="X69" s="173">
        <v>300000</v>
      </c>
      <c r="Y69" s="102" t="s">
        <v>322</v>
      </c>
      <c r="Z69" s="173">
        <v>400000</v>
      </c>
      <c r="AA69" s="102" t="s">
        <v>555</v>
      </c>
      <c r="AB69" s="102"/>
      <c r="AC69" s="102"/>
      <c r="AD69" s="102"/>
    </row>
    <row r="70" spans="1:30" ht="14.25" customHeight="1">
      <c r="A70" s="102" t="s">
        <v>670</v>
      </c>
      <c r="B70" s="175" t="str">
        <f t="shared" si="14"/>
        <v>Baez</v>
      </c>
      <c r="C70" s="180" t="str">
        <f t="shared" si="15"/>
        <v>Javier</v>
      </c>
      <c r="D70" s="102" t="str">
        <f t="shared" si="16"/>
        <v>J. Baez</v>
      </c>
      <c r="E70" s="168" t="str">
        <f t="shared" si="17"/>
        <v>Javier Baez</v>
      </c>
      <c r="F70" s="103" t="s">
        <v>847</v>
      </c>
      <c r="G70" s="103"/>
      <c r="H70" s="103"/>
      <c r="I70" s="103"/>
      <c r="J70" s="155">
        <v>33939</v>
      </c>
      <c r="K70" s="111" t="s">
        <v>851</v>
      </c>
      <c r="L70" s="103" t="s">
        <v>7</v>
      </c>
      <c r="M70" s="155" t="str">
        <f t="shared" si="18"/>
        <v>ARB-Y4</v>
      </c>
      <c r="N70" s="111" t="str">
        <f>Mays!$Y$2</f>
        <v>Los Angeles</v>
      </c>
      <c r="O70" s="132" t="s">
        <v>716</v>
      </c>
      <c r="P70" s="168" t="str">
        <f t="shared" si="19"/>
        <v>Baez, Javier (ARB-Y4)</v>
      </c>
      <c r="Q70" s="129">
        <f t="shared" si="20"/>
        <v>1080000</v>
      </c>
      <c r="R70" s="217" t="str">
        <f t="shared" si="21"/>
        <v/>
      </c>
      <c r="S70" s="217" t="str">
        <f t="shared" si="22"/>
        <v/>
      </c>
      <c r="T70" s="217" t="str">
        <f t="shared" si="23"/>
        <v/>
      </c>
      <c r="U70" s="102" t="s">
        <v>555</v>
      </c>
      <c r="V70" s="173">
        <v>1080000</v>
      </c>
      <c r="W70" s="102" t="s">
        <v>820</v>
      </c>
      <c r="X70" s="173"/>
      <c r="Y70" s="102" t="s">
        <v>821</v>
      </c>
      <c r="Z70" s="102"/>
      <c r="AA70" s="102" t="s">
        <v>822</v>
      </c>
      <c r="AB70" s="102"/>
      <c r="AC70" s="102" t="s">
        <v>283</v>
      </c>
      <c r="AD70" s="102"/>
    </row>
    <row r="71" spans="1:30" ht="14.25" customHeight="1">
      <c r="A71" s="102" t="s">
        <v>1595</v>
      </c>
      <c r="B71" s="175" t="str">
        <f t="shared" si="14"/>
        <v>Baez</v>
      </c>
      <c r="C71" s="180" t="str">
        <f t="shared" si="15"/>
        <v>Michel</v>
      </c>
      <c r="D71" s="102" t="str">
        <f t="shared" si="16"/>
        <v>M. Baez</v>
      </c>
      <c r="E71" s="168" t="str">
        <f t="shared" si="17"/>
        <v>Michel Baez</v>
      </c>
      <c r="F71" s="174" t="s">
        <v>847</v>
      </c>
      <c r="G71" s="102">
        <f>G70+1</f>
        <v>1</v>
      </c>
      <c r="H71" s="102">
        <v>7</v>
      </c>
      <c r="I71" s="102">
        <v>8</v>
      </c>
      <c r="J71" s="322">
        <v>35085</v>
      </c>
      <c r="K71" s="102" t="s">
        <v>844</v>
      </c>
      <c r="L71" s="103" t="s">
        <v>444</v>
      </c>
      <c r="M71" s="155" t="str">
        <f t="shared" si="18"/>
        <v>min</v>
      </c>
      <c r="N71" s="111" t="str">
        <f>Cobb!$M$2</f>
        <v>Mansfield</v>
      </c>
      <c r="O71" s="103" t="s">
        <v>1534</v>
      </c>
      <c r="P71" s="168" t="str">
        <f t="shared" si="19"/>
        <v>Baez, Michel (min)</v>
      </c>
      <c r="Q71" s="129" t="str">
        <f t="shared" si="20"/>
        <v/>
      </c>
      <c r="R71" s="217" t="str">
        <f t="shared" si="21"/>
        <v/>
      </c>
      <c r="S71" s="217" t="str">
        <f t="shared" si="22"/>
        <v/>
      </c>
      <c r="T71" s="217" t="str">
        <f t="shared" si="23"/>
        <v/>
      </c>
      <c r="U71" s="102" t="s">
        <v>568</v>
      </c>
      <c r="V71" s="130"/>
      <c r="W71" s="102"/>
      <c r="X71" s="130"/>
      <c r="Y71" s="102"/>
      <c r="Z71" s="102"/>
      <c r="AA71" s="102"/>
      <c r="AB71" s="102"/>
      <c r="AC71" s="102"/>
      <c r="AD71" s="102"/>
    </row>
    <row r="72" spans="1:30" ht="14.25" customHeight="1">
      <c r="A72" s="501" t="s">
        <v>1064</v>
      </c>
      <c r="B72" s="175" t="str">
        <f t="shared" si="14"/>
        <v>Baez</v>
      </c>
      <c r="C72" s="180" t="str">
        <f t="shared" si="15"/>
        <v>Pedro</v>
      </c>
      <c r="D72" s="102" t="str">
        <f t="shared" si="16"/>
        <v>P. Baez</v>
      </c>
      <c r="E72" s="168" t="str">
        <f t="shared" si="17"/>
        <v>Pedro Baez</v>
      </c>
      <c r="F72" s="103" t="s">
        <v>847</v>
      </c>
      <c r="G72" s="103"/>
      <c r="H72" s="103"/>
      <c r="I72" s="103"/>
      <c r="J72" s="256">
        <v>32213</v>
      </c>
      <c r="K72" s="102" t="s">
        <v>844</v>
      </c>
      <c r="L72" s="103" t="s">
        <v>114</v>
      </c>
      <c r="M72" s="155" t="str">
        <f t="shared" si="18"/>
        <v>ARB-Y5</v>
      </c>
      <c r="N72" s="111" t="str">
        <f>Cobb!$AE$2</f>
        <v>Chicago</v>
      </c>
      <c r="O72" s="103" t="s">
        <v>1520</v>
      </c>
      <c r="P72" s="168" t="str">
        <f t="shared" si="19"/>
        <v>Baez, Pedro (ARB-Y5)</v>
      </c>
      <c r="Q72" s="129">
        <f t="shared" si="20"/>
        <v>1512000</v>
      </c>
      <c r="R72" s="217" t="str">
        <f t="shared" si="21"/>
        <v/>
      </c>
      <c r="S72" s="217" t="str">
        <f t="shared" si="22"/>
        <v/>
      </c>
      <c r="T72" s="217" t="str">
        <f t="shared" si="23"/>
        <v/>
      </c>
      <c r="U72" s="102" t="s">
        <v>820</v>
      </c>
      <c r="V72" s="268">
        <v>1512000</v>
      </c>
      <c r="W72" s="102" t="s">
        <v>821</v>
      </c>
      <c r="X72" s="173"/>
      <c r="Y72" s="102" t="s">
        <v>822</v>
      </c>
      <c r="Z72" s="102"/>
      <c r="AA72" s="102" t="s">
        <v>283</v>
      </c>
      <c r="AB72" s="102"/>
      <c r="AC72" s="102"/>
      <c r="AD72" s="102"/>
    </row>
    <row r="73" spans="1:30" ht="14.25" customHeight="1">
      <c r="A73" s="102" t="s">
        <v>473</v>
      </c>
      <c r="B73" s="175" t="str">
        <f t="shared" si="14"/>
        <v>Bailey</v>
      </c>
      <c r="C73" s="180" t="str">
        <f t="shared" si="15"/>
        <v>Homer</v>
      </c>
      <c r="D73" s="102" t="str">
        <f t="shared" si="16"/>
        <v>H. Bailey</v>
      </c>
      <c r="E73" s="168" t="str">
        <f t="shared" si="17"/>
        <v>Homer Bailey</v>
      </c>
      <c r="F73" s="103" t="s">
        <v>847</v>
      </c>
      <c r="G73" s="103"/>
      <c r="H73" s="103"/>
      <c r="I73" s="103"/>
      <c r="J73" s="155">
        <v>31535</v>
      </c>
      <c r="K73" s="111" t="s">
        <v>647</v>
      </c>
      <c r="L73" s="103" t="s">
        <v>114</v>
      </c>
      <c r="M73" s="155" t="str">
        <f t="shared" si="18"/>
        <v>1,F1-$350K</v>
      </c>
      <c r="N73" s="111" t="str">
        <f>Aaron!$S$2</f>
        <v>Washington</v>
      </c>
      <c r="O73" s="213" t="s">
        <v>3147</v>
      </c>
      <c r="P73" s="168" t="str">
        <f t="shared" si="19"/>
        <v>Bailey, Homer (1,F1-$350K)</v>
      </c>
      <c r="Q73" s="129">
        <f t="shared" si="20"/>
        <v>350000</v>
      </c>
      <c r="R73" s="217" t="str">
        <f t="shared" si="21"/>
        <v/>
      </c>
      <c r="S73" s="217" t="str">
        <f t="shared" si="22"/>
        <v/>
      </c>
      <c r="T73" s="217" t="str">
        <f t="shared" si="23"/>
        <v/>
      </c>
      <c r="U73" s="111" t="s">
        <v>3151</v>
      </c>
      <c r="V73" s="268">
        <v>350000</v>
      </c>
      <c r="W73" s="111" t="s">
        <v>283</v>
      </c>
      <c r="X73" s="173"/>
      <c r="Y73" s="102"/>
      <c r="Z73" s="102"/>
      <c r="AA73" s="102"/>
      <c r="AB73" s="102"/>
      <c r="AC73" s="102"/>
      <c r="AD73" s="102"/>
    </row>
    <row r="74" spans="1:30" ht="14.25" customHeight="1">
      <c r="A74" s="102" t="s">
        <v>1573</v>
      </c>
      <c r="B74" s="175" t="str">
        <f t="shared" si="14"/>
        <v>Banda</v>
      </c>
      <c r="C74" s="180" t="str">
        <f t="shared" si="15"/>
        <v>Anthony</v>
      </c>
      <c r="D74" s="102" t="str">
        <f t="shared" si="16"/>
        <v>A. Banda</v>
      </c>
      <c r="E74" s="168" t="str">
        <f t="shared" si="17"/>
        <v>Anthony Banda</v>
      </c>
      <c r="F74" s="174" t="s">
        <v>354</v>
      </c>
      <c r="G74" s="102">
        <f>Players!G706+1</f>
        <v>1</v>
      </c>
      <c r="H74" s="102">
        <v>4</v>
      </c>
      <c r="I74" s="102">
        <v>3</v>
      </c>
      <c r="J74" s="322">
        <v>34191</v>
      </c>
      <c r="K74" s="102" t="s">
        <v>647</v>
      </c>
      <c r="L74" s="103" t="s">
        <v>114</v>
      </c>
      <c r="M74" s="155" t="str">
        <f t="shared" si="18"/>
        <v>MM</v>
      </c>
      <c r="N74" s="111" t="str">
        <f>Mays!$A$2</f>
        <v>Aspen</v>
      </c>
      <c r="O74" s="103" t="s">
        <v>1534</v>
      </c>
      <c r="P74" s="168" t="str">
        <f t="shared" si="19"/>
        <v>Banda, Anthony (MM)</v>
      </c>
      <c r="Q74" s="129">
        <f t="shared" si="20"/>
        <v>100000</v>
      </c>
      <c r="R74" s="217" t="str">
        <f t="shared" si="21"/>
        <v/>
      </c>
      <c r="S74" s="217" t="str">
        <f t="shared" si="22"/>
        <v/>
      </c>
      <c r="T74" s="217" t="str">
        <f t="shared" si="23"/>
        <v/>
      </c>
      <c r="U74" s="102" t="s">
        <v>442</v>
      </c>
      <c r="V74" s="268">
        <v>100000</v>
      </c>
      <c r="W74" s="102"/>
      <c r="X74" s="130"/>
      <c r="Y74" s="102"/>
      <c r="Z74" s="102"/>
      <c r="AA74" s="102"/>
      <c r="AB74" s="102"/>
      <c r="AC74" s="102"/>
      <c r="AD74" s="102"/>
    </row>
    <row r="75" spans="1:30" ht="14.25" customHeight="1">
      <c r="A75" s="501" t="s">
        <v>1267</v>
      </c>
      <c r="B75" s="175" t="str">
        <f t="shared" si="14"/>
        <v>Barnes</v>
      </c>
      <c r="C75" s="180" t="str">
        <f t="shared" si="15"/>
        <v>Austin</v>
      </c>
      <c r="D75" s="102" t="str">
        <f t="shared" si="16"/>
        <v>A. Barnes</v>
      </c>
      <c r="E75" s="168" t="str">
        <f t="shared" si="17"/>
        <v>Austin Barnes</v>
      </c>
      <c r="F75" s="204" t="s">
        <v>847</v>
      </c>
      <c r="G75" s="501">
        <v>127</v>
      </c>
      <c r="H75" s="501">
        <v>5</v>
      </c>
      <c r="I75" s="501">
        <v>11</v>
      </c>
      <c r="J75" s="256">
        <v>32870</v>
      </c>
      <c r="K75" s="157" t="s">
        <v>848</v>
      </c>
      <c r="L75" s="103" t="s">
        <v>7</v>
      </c>
      <c r="M75" s="155" t="str">
        <f t="shared" si="18"/>
        <v>Y2</v>
      </c>
      <c r="N75" s="111" t="str">
        <f>Cobb!$G$2</f>
        <v>Alaska</v>
      </c>
      <c r="O75" s="132" t="s">
        <v>1298</v>
      </c>
      <c r="P75" s="168" t="str">
        <f t="shared" si="19"/>
        <v>Barnes, Austin (Y2)</v>
      </c>
      <c r="Q75" s="129">
        <f t="shared" si="20"/>
        <v>300000</v>
      </c>
      <c r="R75" s="217">
        <f t="shared" si="21"/>
        <v>400000</v>
      </c>
      <c r="S75" s="217" t="str">
        <f t="shared" si="22"/>
        <v/>
      </c>
      <c r="T75" s="217" t="str">
        <f t="shared" si="23"/>
        <v/>
      </c>
      <c r="U75" s="102" t="s">
        <v>446</v>
      </c>
      <c r="V75" s="173">
        <v>300000</v>
      </c>
      <c r="W75" s="102" t="s">
        <v>322</v>
      </c>
      <c r="X75" s="173">
        <v>400000</v>
      </c>
      <c r="Y75" s="102" t="s">
        <v>555</v>
      </c>
      <c r="Z75" s="102"/>
      <c r="AA75" s="102"/>
      <c r="AB75" s="102"/>
      <c r="AC75" s="102"/>
      <c r="AD75" s="102"/>
    </row>
    <row r="76" spans="1:30" ht="14.25" customHeight="1">
      <c r="A76" s="102" t="s">
        <v>1681</v>
      </c>
      <c r="B76" s="175" t="str">
        <f t="shared" si="14"/>
        <v>Barnes</v>
      </c>
      <c r="C76" s="180" t="str">
        <f t="shared" si="15"/>
        <v>Jacob</v>
      </c>
      <c r="D76" s="102" t="str">
        <f t="shared" si="16"/>
        <v>J. Barnes</v>
      </c>
      <c r="E76" s="168" t="str">
        <f t="shared" si="17"/>
        <v>Jacob Barnes</v>
      </c>
      <c r="F76" s="174" t="s">
        <v>847</v>
      </c>
      <c r="G76" s="102">
        <f>Players!G986+1</f>
        <v>1</v>
      </c>
      <c r="H76" s="102" t="s">
        <v>538</v>
      </c>
      <c r="I76" s="102">
        <v>14</v>
      </c>
      <c r="J76" s="322">
        <v>32977</v>
      </c>
      <c r="K76" s="102" t="s">
        <v>844</v>
      </c>
      <c r="L76" s="103" t="s">
        <v>114</v>
      </c>
      <c r="M76" s="155" t="str">
        <f t="shared" si="18"/>
        <v>Y3</v>
      </c>
      <c r="N76" s="111" t="str">
        <f>Aaron!$A$2</f>
        <v>Middlesex</v>
      </c>
      <c r="O76" s="103" t="s">
        <v>1534</v>
      </c>
      <c r="P76" s="168" t="str">
        <f t="shared" si="19"/>
        <v>Barnes, Jacob (Y3)</v>
      </c>
      <c r="Q76" s="129">
        <f t="shared" si="20"/>
        <v>400000</v>
      </c>
      <c r="R76" s="217" t="str">
        <f t="shared" si="21"/>
        <v/>
      </c>
      <c r="S76" s="217" t="str">
        <f t="shared" si="22"/>
        <v/>
      </c>
      <c r="T76" s="217" t="str">
        <f t="shared" si="23"/>
        <v/>
      </c>
      <c r="U76" s="102" t="s">
        <v>322</v>
      </c>
      <c r="V76" s="173">
        <v>400000</v>
      </c>
      <c r="W76" s="102" t="s">
        <v>555</v>
      </c>
      <c r="X76" s="130"/>
      <c r="Y76" s="102" t="s">
        <v>820</v>
      </c>
      <c r="Z76" s="102"/>
      <c r="AA76" s="102" t="s">
        <v>821</v>
      </c>
      <c r="AB76" s="102"/>
      <c r="AC76" s="102" t="s">
        <v>822</v>
      </c>
      <c r="AD76" s="102"/>
    </row>
    <row r="77" spans="1:30" ht="14.25" customHeight="1">
      <c r="A77" s="102" t="s">
        <v>684</v>
      </c>
      <c r="B77" s="175" t="str">
        <f t="shared" si="14"/>
        <v>Barnes</v>
      </c>
      <c r="C77" s="180" t="str">
        <f t="shared" si="15"/>
        <v>Matt</v>
      </c>
      <c r="D77" s="102" t="str">
        <f t="shared" si="16"/>
        <v>M. Barnes</v>
      </c>
      <c r="E77" s="168" t="str">
        <f t="shared" si="17"/>
        <v>Matt Barnes</v>
      </c>
      <c r="F77" s="103" t="s">
        <v>847</v>
      </c>
      <c r="G77" s="103"/>
      <c r="H77" s="103"/>
      <c r="I77" s="103"/>
      <c r="J77" s="155">
        <v>33041</v>
      </c>
      <c r="K77" s="111" t="s">
        <v>647</v>
      </c>
      <c r="L77" s="103" t="s">
        <v>114</v>
      </c>
      <c r="M77" s="155" t="str">
        <f t="shared" si="18"/>
        <v>ARB-Y4</v>
      </c>
      <c r="N77" s="111" t="str">
        <f>Ruth!$A$2</f>
        <v>Plum Island</v>
      </c>
      <c r="O77" s="132" t="s">
        <v>716</v>
      </c>
      <c r="P77" s="168" t="str">
        <f t="shared" si="19"/>
        <v>Barnes, Matt (ARB-Y4)</v>
      </c>
      <c r="Q77" s="129">
        <f t="shared" si="20"/>
        <v>840000</v>
      </c>
      <c r="R77" s="217" t="str">
        <f t="shared" si="21"/>
        <v/>
      </c>
      <c r="S77" s="217" t="str">
        <f t="shared" si="22"/>
        <v/>
      </c>
      <c r="T77" s="217" t="str">
        <f t="shared" si="23"/>
        <v/>
      </c>
      <c r="U77" s="102" t="s">
        <v>555</v>
      </c>
      <c r="V77" s="173">
        <v>840000</v>
      </c>
      <c r="W77" s="102" t="s">
        <v>820</v>
      </c>
      <c r="X77" s="173"/>
      <c r="Y77" s="102" t="s">
        <v>821</v>
      </c>
      <c r="Z77" s="102"/>
      <c r="AA77" s="102" t="s">
        <v>822</v>
      </c>
      <c r="AB77" s="102"/>
      <c r="AC77" s="102" t="s">
        <v>283</v>
      </c>
      <c r="AD77" s="102"/>
    </row>
    <row r="78" spans="1:30" ht="14.25" customHeight="1">
      <c r="A78" s="102" t="s">
        <v>1670</v>
      </c>
      <c r="B78" s="175" t="str">
        <f t="shared" si="14"/>
        <v>Barnette</v>
      </c>
      <c r="C78" s="180" t="str">
        <f t="shared" si="15"/>
        <v>Tony</v>
      </c>
      <c r="D78" s="102" t="str">
        <f t="shared" si="16"/>
        <v>T. Barnette</v>
      </c>
      <c r="E78" s="168" t="str">
        <f t="shared" si="17"/>
        <v>Tony Barnette</v>
      </c>
      <c r="F78" s="174" t="s">
        <v>847</v>
      </c>
      <c r="G78" s="102">
        <f>Players!G67+1</f>
        <v>1</v>
      </c>
      <c r="H78" s="102">
        <v>3</v>
      </c>
      <c r="I78" s="102">
        <v>17</v>
      </c>
      <c r="J78" s="322">
        <v>30629</v>
      </c>
      <c r="K78" s="102" t="s">
        <v>844</v>
      </c>
      <c r="L78" s="103" t="s">
        <v>114</v>
      </c>
      <c r="M78" s="155" t="str">
        <f t="shared" si="18"/>
        <v>1,F2-$$500K</v>
      </c>
      <c r="N78" s="111" t="str">
        <f>Cobb!$M$2</f>
        <v>Mansfield</v>
      </c>
      <c r="O78" s="103" t="s">
        <v>3147</v>
      </c>
      <c r="P78" s="168" t="str">
        <f t="shared" si="19"/>
        <v>Barnette, Tony (1,F2-$$500K)</v>
      </c>
      <c r="Q78" s="129">
        <f t="shared" si="20"/>
        <v>250000</v>
      </c>
      <c r="R78" s="217">
        <f t="shared" si="21"/>
        <v>250000</v>
      </c>
      <c r="S78" s="217" t="str">
        <f t="shared" si="22"/>
        <v/>
      </c>
      <c r="T78" s="217" t="str">
        <f t="shared" si="23"/>
        <v/>
      </c>
      <c r="U78" s="102" t="s">
        <v>3152</v>
      </c>
      <c r="V78" s="173">
        <v>250000</v>
      </c>
      <c r="W78" s="102" t="s">
        <v>2077</v>
      </c>
      <c r="X78" s="130">
        <v>250000</v>
      </c>
      <c r="Y78" s="102" t="s">
        <v>283</v>
      </c>
      <c r="Z78" s="102"/>
      <c r="AA78" s="102" t="s">
        <v>821</v>
      </c>
      <c r="AB78" s="102"/>
      <c r="AC78" s="102"/>
      <c r="AD78" s="102"/>
    </row>
    <row r="79" spans="1:30" ht="14.25" customHeight="1">
      <c r="A79" s="281" t="s">
        <v>93</v>
      </c>
      <c r="B79" s="175" t="str">
        <f t="shared" si="14"/>
        <v>Barney</v>
      </c>
      <c r="C79" s="180" t="str">
        <f t="shared" si="15"/>
        <v>Darwin</v>
      </c>
      <c r="D79" s="102" t="str">
        <f t="shared" si="16"/>
        <v>D. Barney</v>
      </c>
      <c r="E79" s="168" t="str">
        <f t="shared" si="17"/>
        <v>Darwin Barney</v>
      </c>
      <c r="F79" s="308" t="s">
        <v>847</v>
      </c>
      <c r="G79" s="281"/>
      <c r="H79" s="281"/>
      <c r="I79" s="281"/>
      <c r="J79" s="309">
        <v>31359</v>
      </c>
      <c r="K79" s="310" t="s">
        <v>845</v>
      </c>
      <c r="L79" s="279" t="s">
        <v>7</v>
      </c>
      <c r="M79" s="155" t="str">
        <f t="shared" si="18"/>
        <v>3,F3-$2.835M</v>
      </c>
      <c r="N79" s="111" t="str">
        <f>Cobb!$M$2</f>
        <v>Mansfield</v>
      </c>
      <c r="O79" s="311" t="s">
        <v>1407</v>
      </c>
      <c r="P79" s="168" t="str">
        <f t="shared" si="19"/>
        <v>Barney, Darwin (3,F3-$2.835M)</v>
      </c>
      <c r="Q79" s="129">
        <f t="shared" si="20"/>
        <v>945001</v>
      </c>
      <c r="R79" s="217" t="str">
        <f t="shared" si="21"/>
        <v/>
      </c>
      <c r="S79" s="217" t="str">
        <f t="shared" si="22"/>
        <v/>
      </c>
      <c r="T79" s="217" t="str">
        <f t="shared" si="23"/>
        <v/>
      </c>
      <c r="U79" s="282" t="s">
        <v>1440</v>
      </c>
      <c r="V79" s="362">
        <v>945001</v>
      </c>
      <c r="W79" s="102" t="s">
        <v>283</v>
      </c>
      <c r="X79" s="173"/>
      <c r="Y79" s="102"/>
      <c r="Z79" s="102"/>
      <c r="AA79" s="102"/>
      <c r="AB79" s="102"/>
      <c r="AC79" s="102"/>
      <c r="AD79" s="102"/>
    </row>
    <row r="80" spans="1:30" ht="14.25" customHeight="1">
      <c r="A80" s="501" t="s">
        <v>1061</v>
      </c>
      <c r="B80" s="175" t="str">
        <f t="shared" si="14"/>
        <v>Barnhart</v>
      </c>
      <c r="C80" s="180" t="str">
        <f t="shared" si="15"/>
        <v>Tucker+</v>
      </c>
      <c r="D80" s="102" t="str">
        <f t="shared" si="16"/>
        <v>T. Barnhart</v>
      </c>
      <c r="E80" s="168" t="str">
        <f t="shared" si="17"/>
        <v>Tucker+ Barnhart</v>
      </c>
      <c r="F80" s="103" t="s">
        <v>854</v>
      </c>
      <c r="G80" s="103"/>
      <c r="H80" s="103"/>
      <c r="I80" s="103"/>
      <c r="J80" s="256">
        <v>33245</v>
      </c>
      <c r="K80" s="102" t="s">
        <v>848</v>
      </c>
      <c r="L80" s="103" t="s">
        <v>7</v>
      </c>
      <c r="M80" s="155" t="str">
        <f t="shared" si="18"/>
        <v>ARB-Y4</v>
      </c>
      <c r="N80" s="208" t="str">
        <f>Aaron!$G$2</f>
        <v>Exeter</v>
      </c>
      <c r="O80" s="103" t="s">
        <v>1094</v>
      </c>
      <c r="P80" s="168" t="str">
        <f t="shared" si="19"/>
        <v>Barnhart, Tucker+ (ARB-Y4)</v>
      </c>
      <c r="Q80" s="129">
        <f t="shared" si="20"/>
        <v>760000</v>
      </c>
      <c r="R80" s="217" t="str">
        <f t="shared" si="21"/>
        <v/>
      </c>
      <c r="S80" s="217" t="str">
        <f t="shared" si="22"/>
        <v/>
      </c>
      <c r="T80" s="217" t="str">
        <f t="shared" si="23"/>
        <v/>
      </c>
      <c r="U80" s="102" t="s">
        <v>555</v>
      </c>
      <c r="V80" s="268">
        <v>760000</v>
      </c>
      <c r="W80" s="102" t="s">
        <v>820</v>
      </c>
      <c r="X80" s="173"/>
      <c r="Y80" s="102" t="s">
        <v>821</v>
      </c>
      <c r="Z80" s="102"/>
      <c r="AA80" s="102" t="s">
        <v>822</v>
      </c>
      <c r="AB80" s="102"/>
      <c r="AC80" s="102" t="s">
        <v>283</v>
      </c>
      <c r="AD80" s="102"/>
    </row>
    <row r="81" spans="1:31" ht="14.25" customHeight="1">
      <c r="A81" s="501" t="s">
        <v>1277</v>
      </c>
      <c r="B81" s="175" t="str">
        <f t="shared" si="14"/>
        <v>Barraclough</v>
      </c>
      <c r="C81" s="180" t="str">
        <f t="shared" si="15"/>
        <v>Kyle</v>
      </c>
      <c r="D81" s="102" t="str">
        <f t="shared" si="16"/>
        <v>K. Barraclough</v>
      </c>
      <c r="E81" s="168" t="str">
        <f t="shared" si="17"/>
        <v>Kyle Barraclough</v>
      </c>
      <c r="F81" s="204" t="s">
        <v>847</v>
      </c>
      <c r="G81" s="501">
        <v>171</v>
      </c>
      <c r="H81" s="501">
        <v>7</v>
      </c>
      <c r="I81" s="501">
        <v>12</v>
      </c>
      <c r="J81" s="256">
        <v>33016</v>
      </c>
      <c r="K81" s="157" t="s">
        <v>844</v>
      </c>
      <c r="L81" s="103" t="s">
        <v>114</v>
      </c>
      <c r="M81" s="155" t="str">
        <f t="shared" si="18"/>
        <v>ARB-Y4</v>
      </c>
      <c r="N81" s="111" t="str">
        <f>Cobb!$Y$2</f>
        <v>Gateway</v>
      </c>
      <c r="O81" s="132" t="s">
        <v>1298</v>
      </c>
      <c r="P81" s="168" t="str">
        <f t="shared" si="19"/>
        <v>Barraclough, Kyle (ARB-Y4)</v>
      </c>
      <c r="Q81" s="129">
        <f t="shared" si="20"/>
        <v>760000</v>
      </c>
      <c r="R81" s="217" t="str">
        <f t="shared" si="21"/>
        <v/>
      </c>
      <c r="S81" s="217" t="str">
        <f t="shared" si="22"/>
        <v/>
      </c>
      <c r="T81" s="217" t="str">
        <f t="shared" si="23"/>
        <v/>
      </c>
      <c r="U81" s="102" t="s">
        <v>555</v>
      </c>
      <c r="V81" s="173">
        <v>760000</v>
      </c>
      <c r="W81" s="102" t="s">
        <v>820</v>
      </c>
      <c r="X81" s="173"/>
      <c r="Y81" s="102" t="s">
        <v>821</v>
      </c>
      <c r="Z81" s="102"/>
      <c r="AA81" s="102" t="s">
        <v>822</v>
      </c>
      <c r="AB81" s="102"/>
      <c r="AC81" s="102" t="s">
        <v>283</v>
      </c>
      <c r="AD81" s="102"/>
    </row>
    <row r="82" spans="1:31" ht="14.25" customHeight="1">
      <c r="A82" s="175" t="s">
        <v>942</v>
      </c>
      <c r="B82" s="175" t="str">
        <f t="shared" si="14"/>
        <v>Barreto</v>
      </c>
      <c r="C82" s="180" t="str">
        <f t="shared" si="15"/>
        <v>Franklin</v>
      </c>
      <c r="D82" s="102" t="str">
        <f t="shared" si="16"/>
        <v>F. Barreto</v>
      </c>
      <c r="E82" s="168" t="str">
        <f t="shared" si="17"/>
        <v>Franklin Barreto</v>
      </c>
      <c r="F82" s="174" t="s">
        <v>847</v>
      </c>
      <c r="G82" s="174"/>
      <c r="H82" s="174"/>
      <c r="I82" s="174"/>
      <c r="J82" s="184">
        <v>35122</v>
      </c>
      <c r="K82" s="185" t="s">
        <v>851</v>
      </c>
      <c r="L82" s="103" t="s">
        <v>7</v>
      </c>
      <c r="M82" s="155" t="str">
        <f t="shared" si="18"/>
        <v>MM</v>
      </c>
      <c r="N82" s="208" t="str">
        <f>Aaron!$Y$2</f>
        <v>Columbus</v>
      </c>
      <c r="O82" s="174" t="s">
        <v>913</v>
      </c>
      <c r="P82" s="168" t="str">
        <f t="shared" si="19"/>
        <v>Barreto, Franklin (MM)</v>
      </c>
      <c r="Q82" s="129">
        <f t="shared" si="20"/>
        <v>100000</v>
      </c>
      <c r="R82" s="217" t="str">
        <f t="shared" si="21"/>
        <v/>
      </c>
      <c r="S82" s="217" t="str">
        <f t="shared" si="22"/>
        <v/>
      </c>
      <c r="T82" s="217" t="str">
        <f t="shared" si="23"/>
        <v/>
      </c>
      <c r="U82" s="102" t="s">
        <v>442</v>
      </c>
      <c r="V82" s="268">
        <v>100000</v>
      </c>
      <c r="W82" s="102"/>
      <c r="X82" s="173"/>
      <c r="Y82" s="102"/>
      <c r="Z82" s="102"/>
      <c r="AA82" s="501"/>
      <c r="AB82" s="102"/>
      <c r="AC82" s="102"/>
      <c r="AD82" s="102"/>
    </row>
    <row r="83" spans="1:31" ht="14.25" customHeight="1">
      <c r="A83" s="102" t="s">
        <v>1664</v>
      </c>
      <c r="B83" s="175" t="str">
        <f t="shared" si="14"/>
        <v>Barrett</v>
      </c>
      <c r="C83" s="180" t="str">
        <f t="shared" si="15"/>
        <v>Jake</v>
      </c>
      <c r="D83" s="102" t="str">
        <f t="shared" si="16"/>
        <v>J. Barrett</v>
      </c>
      <c r="E83" s="168" t="str">
        <f t="shared" si="17"/>
        <v>Jake Barrett</v>
      </c>
      <c r="F83" s="174" t="s">
        <v>847</v>
      </c>
      <c r="G83" s="102">
        <f>G82+1</f>
        <v>1</v>
      </c>
      <c r="H83" s="102">
        <v>3</v>
      </c>
      <c r="I83" s="102">
        <v>3</v>
      </c>
      <c r="J83" s="322">
        <v>33441</v>
      </c>
      <c r="K83" s="102" t="s">
        <v>844</v>
      </c>
      <c r="L83" s="103" t="s">
        <v>114</v>
      </c>
      <c r="M83" s="155" t="str">
        <f t="shared" si="18"/>
        <v>Y2*</v>
      </c>
      <c r="N83" s="208" t="str">
        <f>Aaron!$G$2</f>
        <v>Exeter</v>
      </c>
      <c r="O83" s="103" t="s">
        <v>1534</v>
      </c>
      <c r="P83" s="168" t="str">
        <f t="shared" si="19"/>
        <v>Barrett, Jake (Y2*)</v>
      </c>
      <c r="Q83" s="129">
        <f t="shared" si="20"/>
        <v>300000</v>
      </c>
      <c r="R83" s="217">
        <f t="shared" si="21"/>
        <v>400000</v>
      </c>
      <c r="S83" s="217" t="str">
        <f t="shared" si="22"/>
        <v/>
      </c>
      <c r="T83" s="217" t="str">
        <f t="shared" si="23"/>
        <v/>
      </c>
      <c r="U83" s="102" t="s">
        <v>219</v>
      </c>
      <c r="V83" s="173">
        <v>300000</v>
      </c>
      <c r="W83" s="102" t="s">
        <v>322</v>
      </c>
      <c r="X83" s="173">
        <v>400000</v>
      </c>
      <c r="Y83" s="102" t="s">
        <v>555</v>
      </c>
      <c r="Z83" s="102"/>
      <c r="AA83" s="102"/>
      <c r="AB83" s="102"/>
      <c r="AC83" s="102"/>
      <c r="AD83" s="102"/>
    </row>
    <row r="84" spans="1:31" ht="14.25" customHeight="1">
      <c r="A84" s="102" t="s">
        <v>1999</v>
      </c>
      <c r="B84" s="175" t="str">
        <f t="shared" si="14"/>
        <v>Barria</v>
      </c>
      <c r="C84" s="180" t="str">
        <f t="shared" si="15"/>
        <v>Jaime</v>
      </c>
      <c r="D84" s="102" t="str">
        <f t="shared" si="16"/>
        <v>J. Barria</v>
      </c>
      <c r="E84" s="168" t="str">
        <f t="shared" si="17"/>
        <v>Jaime Barria</v>
      </c>
      <c r="F84" s="204"/>
      <c r="G84" s="204">
        <v>128</v>
      </c>
      <c r="H84" s="204" t="s">
        <v>1957</v>
      </c>
      <c r="I84" s="204"/>
      <c r="J84" s="155"/>
      <c r="K84" s="157"/>
      <c r="L84" s="103" t="s">
        <v>114</v>
      </c>
      <c r="M84" s="155" t="str">
        <f t="shared" si="18"/>
        <v>Y1</v>
      </c>
      <c r="N84" s="111" t="str">
        <f>Cobb!$S$2</f>
        <v>Waikiki</v>
      </c>
      <c r="O84" s="132" t="s">
        <v>1966</v>
      </c>
      <c r="P84" s="168" t="str">
        <f t="shared" si="19"/>
        <v>Barria, Jaime (Y1)</v>
      </c>
      <c r="Q84" s="129">
        <f t="shared" si="20"/>
        <v>200000</v>
      </c>
      <c r="R84" s="217">
        <f t="shared" si="21"/>
        <v>300000</v>
      </c>
      <c r="S84" s="217">
        <f t="shared" si="22"/>
        <v>400000</v>
      </c>
      <c r="T84" s="217" t="str">
        <f t="shared" si="23"/>
        <v/>
      </c>
      <c r="U84" s="102" t="s">
        <v>445</v>
      </c>
      <c r="V84" s="130">
        <v>200000</v>
      </c>
      <c r="W84" s="102" t="s">
        <v>446</v>
      </c>
      <c r="X84" s="173">
        <v>300000</v>
      </c>
      <c r="Y84" s="102" t="s">
        <v>322</v>
      </c>
      <c r="Z84" s="173">
        <v>400000</v>
      </c>
      <c r="AA84" s="102" t="s">
        <v>555</v>
      </c>
      <c r="AB84" s="102"/>
      <c r="AC84" s="102"/>
      <c r="AD84" s="102"/>
    </row>
    <row r="85" spans="1:31" ht="14.25" customHeight="1">
      <c r="A85" s="266" t="s">
        <v>3645</v>
      </c>
      <c r="B85" s="175" t="str">
        <f t="shared" si="14"/>
        <v>Bart</v>
      </c>
      <c r="C85" s="180" t="str">
        <f t="shared" si="15"/>
        <v>Joey</v>
      </c>
      <c r="D85" s="102" t="str">
        <f t="shared" si="16"/>
        <v>J. Bart</v>
      </c>
      <c r="E85" s="168" t="str">
        <f t="shared" si="17"/>
        <v>Joey Bart</v>
      </c>
      <c r="F85" s="204" t="s">
        <v>847</v>
      </c>
      <c r="G85" s="204" t="s">
        <v>1955</v>
      </c>
      <c r="H85" s="204" t="s">
        <v>1951</v>
      </c>
      <c r="I85" s="204" t="s">
        <v>1955</v>
      </c>
      <c r="J85" s="155">
        <v>35414</v>
      </c>
      <c r="K85" s="157" t="s">
        <v>848</v>
      </c>
      <c r="L85" s="103" t="s">
        <v>444</v>
      </c>
      <c r="M85" s="155" t="str">
        <f t="shared" si="18"/>
        <v>min</v>
      </c>
      <c r="N85" s="111" t="s">
        <v>1257</v>
      </c>
      <c r="O85" s="132" t="s">
        <v>3850</v>
      </c>
      <c r="P85" s="168" t="str">
        <f t="shared" si="19"/>
        <v>Bart, Joey (min)</v>
      </c>
      <c r="Q85" s="129" t="str">
        <f t="shared" si="20"/>
        <v/>
      </c>
      <c r="R85" s="217" t="str">
        <f t="shared" si="21"/>
        <v/>
      </c>
      <c r="S85" s="217" t="str">
        <f t="shared" si="22"/>
        <v/>
      </c>
      <c r="T85" s="217" t="str">
        <f t="shared" si="23"/>
        <v/>
      </c>
      <c r="U85" s="102" t="s">
        <v>568</v>
      </c>
      <c r="V85" s="173"/>
      <c r="W85" s="102"/>
      <c r="X85" s="173"/>
      <c r="Y85" s="102"/>
      <c r="Z85" s="173"/>
      <c r="AA85" s="102"/>
      <c r="AB85" s="102"/>
      <c r="AC85" s="102"/>
      <c r="AD85" s="102"/>
    </row>
    <row r="86" spans="1:31" ht="14.25" customHeight="1">
      <c r="A86" s="102" t="s">
        <v>1588</v>
      </c>
      <c r="B86" s="175" t="str">
        <f t="shared" si="14"/>
        <v>Basabe</v>
      </c>
      <c r="C86" s="180" t="str">
        <f t="shared" si="15"/>
        <v>Luis Alexander</v>
      </c>
      <c r="D86" s="102" t="str">
        <f t="shared" si="16"/>
        <v>L. Basabe</v>
      </c>
      <c r="E86" s="168" t="str">
        <f t="shared" si="17"/>
        <v>Luis Alexander Basabe</v>
      </c>
      <c r="F86" s="174" t="s">
        <v>854</v>
      </c>
      <c r="G86" s="102">
        <f>G85+1</f>
        <v>6</v>
      </c>
      <c r="H86" s="102">
        <v>6</v>
      </c>
      <c r="I86" s="102">
        <v>8</v>
      </c>
      <c r="J86" s="322">
        <v>35303</v>
      </c>
      <c r="K86" s="102" t="s">
        <v>912</v>
      </c>
      <c r="L86" s="103" t="s">
        <v>444</v>
      </c>
      <c r="M86" s="155" t="str">
        <f t="shared" si="18"/>
        <v>min</v>
      </c>
      <c r="N86" s="111" t="str">
        <f>Cobb!$M$2</f>
        <v>Mansfield</v>
      </c>
      <c r="O86" s="103" t="s">
        <v>1534</v>
      </c>
      <c r="P86" s="168" t="str">
        <f t="shared" si="19"/>
        <v>Basabe, Luis Alexander (min)</v>
      </c>
      <c r="Q86" s="129" t="str">
        <f t="shared" si="20"/>
        <v/>
      </c>
      <c r="R86" s="217" t="str">
        <f t="shared" si="21"/>
        <v/>
      </c>
      <c r="S86" s="217" t="str">
        <f t="shared" si="22"/>
        <v/>
      </c>
      <c r="T86" s="217" t="str">
        <f t="shared" si="23"/>
        <v/>
      </c>
      <c r="U86" s="102" t="s">
        <v>568</v>
      </c>
      <c r="V86" s="130"/>
      <c r="W86" s="102"/>
      <c r="X86" s="130"/>
      <c r="Y86" s="102"/>
      <c r="Z86" s="102"/>
      <c r="AA86" s="102"/>
      <c r="AB86" s="102"/>
      <c r="AC86" s="102"/>
      <c r="AD86" s="102"/>
    </row>
    <row r="87" spans="1:31" ht="14.25" customHeight="1">
      <c r="A87" s="102" t="s">
        <v>3153</v>
      </c>
      <c r="B87" s="175" t="str">
        <f t="shared" si="14"/>
        <v>Bassitt</v>
      </c>
      <c r="C87" s="180" t="str">
        <f t="shared" si="15"/>
        <v>Chris</v>
      </c>
      <c r="D87" s="102" t="str">
        <f t="shared" si="16"/>
        <v>C. Bassitt</v>
      </c>
      <c r="E87" s="168" t="str">
        <f t="shared" si="17"/>
        <v>Chris Bassitt</v>
      </c>
      <c r="F87" s="174"/>
      <c r="G87" s="102"/>
      <c r="H87" s="102"/>
      <c r="I87" s="102"/>
      <c r="J87" s="322"/>
      <c r="K87" s="102"/>
      <c r="L87" s="103" t="s">
        <v>114</v>
      </c>
      <c r="M87" s="155" t="str">
        <f t="shared" si="18"/>
        <v>1,F2-$2.5M</v>
      </c>
      <c r="N87" s="111" t="str">
        <f>Mays!$A$2</f>
        <v>Aspen</v>
      </c>
      <c r="O87" s="103" t="s">
        <v>3147</v>
      </c>
      <c r="P87" s="168" t="str">
        <f t="shared" si="19"/>
        <v>Bassitt, Chris (1,F2-$2.5M)</v>
      </c>
      <c r="Q87" s="129">
        <f t="shared" si="20"/>
        <v>1250000</v>
      </c>
      <c r="R87" s="217">
        <f t="shared" si="21"/>
        <v>1250000</v>
      </c>
      <c r="S87" s="217" t="str">
        <f t="shared" si="22"/>
        <v/>
      </c>
      <c r="T87" s="217" t="str">
        <f t="shared" si="23"/>
        <v/>
      </c>
      <c r="U87" s="102" t="s">
        <v>3154</v>
      </c>
      <c r="V87" s="130">
        <v>1250000</v>
      </c>
      <c r="W87" s="102" t="s">
        <v>3155</v>
      </c>
      <c r="X87" s="130">
        <v>1250000</v>
      </c>
      <c r="Y87" s="102" t="s">
        <v>283</v>
      </c>
      <c r="Z87" s="102"/>
      <c r="AA87" s="102"/>
      <c r="AB87" s="102"/>
      <c r="AC87" s="102"/>
      <c r="AD87" s="102"/>
    </row>
    <row r="88" spans="1:31" ht="14.25" customHeight="1">
      <c r="A88" s="102" t="s">
        <v>685</v>
      </c>
      <c r="B88" s="175" t="str">
        <f t="shared" si="14"/>
        <v>Bauer</v>
      </c>
      <c r="C88" s="180" t="str">
        <f t="shared" si="15"/>
        <v>Trevor</v>
      </c>
      <c r="D88" s="102" t="str">
        <f t="shared" si="16"/>
        <v>T. Bauer</v>
      </c>
      <c r="E88" s="168" t="str">
        <f t="shared" si="17"/>
        <v>Trevor Bauer</v>
      </c>
      <c r="F88" s="103" t="s">
        <v>847</v>
      </c>
      <c r="G88" s="103"/>
      <c r="H88" s="103"/>
      <c r="I88" s="103"/>
      <c r="J88" s="155">
        <v>33255</v>
      </c>
      <c r="K88" s="111" t="s">
        <v>647</v>
      </c>
      <c r="L88" s="103" t="s">
        <v>114</v>
      </c>
      <c r="M88" s="155" t="str">
        <f t="shared" si="18"/>
        <v>2,L5-$14M</v>
      </c>
      <c r="N88" s="111" t="str">
        <f>Ruth!$A$2</f>
        <v>Plum Island</v>
      </c>
      <c r="O88" s="132" t="s">
        <v>716</v>
      </c>
      <c r="P88" s="168" t="str">
        <f t="shared" si="19"/>
        <v>Bauer, Trevor (2,L5-$14M)</v>
      </c>
      <c r="Q88" s="129">
        <f t="shared" si="20"/>
        <v>2800000</v>
      </c>
      <c r="R88" s="217">
        <f t="shared" si="21"/>
        <v>2800000</v>
      </c>
      <c r="S88" s="217">
        <f t="shared" si="22"/>
        <v>2800000</v>
      </c>
      <c r="T88" s="217">
        <f t="shared" si="23"/>
        <v>2800000</v>
      </c>
      <c r="U88" s="102" t="s">
        <v>1751</v>
      </c>
      <c r="V88" s="169">
        <v>2800000</v>
      </c>
      <c r="W88" s="102" t="s">
        <v>1752</v>
      </c>
      <c r="X88" s="173">
        <v>2800000</v>
      </c>
      <c r="Y88" s="102" t="s">
        <v>1753</v>
      </c>
      <c r="Z88" s="130">
        <v>2800000</v>
      </c>
      <c r="AA88" s="102" t="s">
        <v>1754</v>
      </c>
      <c r="AB88" s="130">
        <v>2800000</v>
      </c>
      <c r="AC88" s="102" t="s">
        <v>283</v>
      </c>
      <c r="AD88" s="102"/>
    </row>
    <row r="89" spans="1:31" ht="14.25" customHeight="1">
      <c r="A89" s="102" t="s">
        <v>1303</v>
      </c>
      <c r="B89" s="175" t="str">
        <f t="shared" si="14"/>
        <v>Bauers</v>
      </c>
      <c r="C89" s="180" t="str">
        <f t="shared" si="15"/>
        <v>Jake</v>
      </c>
      <c r="D89" s="102" t="str">
        <f t="shared" si="16"/>
        <v>J. Bauers</v>
      </c>
      <c r="E89" s="168" t="str">
        <f t="shared" si="17"/>
        <v>Jake Bauers</v>
      </c>
      <c r="F89" s="204" t="s">
        <v>354</v>
      </c>
      <c r="G89" s="501">
        <v>87</v>
      </c>
      <c r="H89" s="501" t="s">
        <v>538</v>
      </c>
      <c r="I89" s="501">
        <v>17</v>
      </c>
      <c r="J89" s="256">
        <v>34978</v>
      </c>
      <c r="K89" s="157"/>
      <c r="L89" s="103" t="s">
        <v>7</v>
      </c>
      <c r="M89" s="155" t="str">
        <f t="shared" si="18"/>
        <v>Y1</v>
      </c>
      <c r="N89" s="111" t="str">
        <f>Mays!$AE$2</f>
        <v>West Oakland</v>
      </c>
      <c r="O89" s="132" t="s">
        <v>1384</v>
      </c>
      <c r="P89" s="168" t="str">
        <f t="shared" si="19"/>
        <v>Bauers, Jake (Y1)</v>
      </c>
      <c r="Q89" s="129">
        <f t="shared" si="20"/>
        <v>200000</v>
      </c>
      <c r="R89" s="217">
        <f t="shared" si="21"/>
        <v>300000</v>
      </c>
      <c r="S89" s="217">
        <f t="shared" si="22"/>
        <v>400000</v>
      </c>
      <c r="T89" s="217" t="str">
        <f t="shared" si="23"/>
        <v/>
      </c>
      <c r="U89" s="102" t="s">
        <v>445</v>
      </c>
      <c r="V89" s="130">
        <v>200000</v>
      </c>
      <c r="W89" s="102" t="s">
        <v>446</v>
      </c>
      <c r="X89" s="173">
        <v>300000</v>
      </c>
      <c r="Y89" s="102" t="s">
        <v>322</v>
      </c>
      <c r="Z89" s="173">
        <v>400000</v>
      </c>
      <c r="AA89" s="102" t="s">
        <v>555</v>
      </c>
      <c r="AB89" s="102"/>
      <c r="AC89" s="102"/>
      <c r="AD89" s="102"/>
    </row>
    <row r="90" spans="1:31" ht="14.25" customHeight="1">
      <c r="A90" s="111" t="s">
        <v>0</v>
      </c>
      <c r="B90" s="175" t="str">
        <f t="shared" si="14"/>
        <v>Bautista</v>
      </c>
      <c r="C90" s="180" t="str">
        <f t="shared" si="15"/>
        <v>Jose</v>
      </c>
      <c r="D90" s="102" t="str">
        <f t="shared" si="16"/>
        <v>J. Bautista</v>
      </c>
      <c r="E90" s="168" t="str">
        <f t="shared" si="17"/>
        <v>Jose Bautista</v>
      </c>
      <c r="F90" s="276" t="s">
        <v>847</v>
      </c>
      <c r="G90" s="103"/>
      <c r="H90" s="103"/>
      <c r="I90" s="103"/>
      <c r="J90" s="277">
        <v>29513</v>
      </c>
      <c r="K90" s="278" t="s">
        <v>852</v>
      </c>
      <c r="L90" s="103" t="s">
        <v>7</v>
      </c>
      <c r="M90" s="155" t="str">
        <f t="shared" si="18"/>
        <v>3,F4-$10.5M</v>
      </c>
      <c r="N90" s="111" t="str">
        <f>Cobb!$M$2</f>
        <v>Mansfield</v>
      </c>
      <c r="O90" s="311" t="s">
        <v>1407</v>
      </c>
      <c r="P90" s="168" t="str">
        <f t="shared" si="19"/>
        <v>Bautista, Jose (3,F4-$10.5M)</v>
      </c>
      <c r="Q90" s="129">
        <f t="shared" si="20"/>
        <v>2625000</v>
      </c>
      <c r="R90" s="217">
        <f t="shared" si="21"/>
        <v>2625000</v>
      </c>
      <c r="S90" s="217" t="str">
        <f t="shared" si="22"/>
        <v/>
      </c>
      <c r="T90" s="217" t="str">
        <f t="shared" si="23"/>
        <v/>
      </c>
      <c r="U90" s="282" t="s">
        <v>1482</v>
      </c>
      <c r="V90" s="362">
        <v>2625000</v>
      </c>
      <c r="W90" s="282" t="s">
        <v>1484</v>
      </c>
      <c r="X90" s="362">
        <v>2625000</v>
      </c>
      <c r="Y90" s="102" t="s">
        <v>283</v>
      </c>
      <c r="Z90" s="102"/>
      <c r="AA90" s="102"/>
      <c r="AB90" s="102"/>
      <c r="AC90" s="102"/>
      <c r="AD90" s="102"/>
    </row>
    <row r="91" spans="1:31" ht="14.25" customHeight="1">
      <c r="A91" s="102" t="s">
        <v>1986</v>
      </c>
      <c r="B91" s="175" t="str">
        <f t="shared" si="14"/>
        <v>Baz</v>
      </c>
      <c r="C91" s="180" t="str">
        <f t="shared" si="15"/>
        <v>Shane</v>
      </c>
      <c r="D91" s="102" t="str">
        <f t="shared" si="16"/>
        <v>S. Baz</v>
      </c>
      <c r="E91" s="168" t="str">
        <f t="shared" si="17"/>
        <v>Shane Baz</v>
      </c>
      <c r="F91" s="204"/>
      <c r="G91" s="204">
        <v>161</v>
      </c>
      <c r="H91" s="204" t="s">
        <v>1958</v>
      </c>
      <c r="I91" s="204"/>
      <c r="J91" s="155"/>
      <c r="K91" s="157"/>
      <c r="L91" s="103" t="s">
        <v>444</v>
      </c>
      <c r="M91" s="155" t="str">
        <f t="shared" si="18"/>
        <v>min</v>
      </c>
      <c r="N91" s="111" t="str">
        <f>Ruth!$S$2</f>
        <v>New York</v>
      </c>
      <c r="O91" s="132" t="s">
        <v>1966</v>
      </c>
      <c r="P91" s="168" t="str">
        <f t="shared" si="19"/>
        <v>Baz, Shane (min)</v>
      </c>
      <c r="Q91" s="129" t="str">
        <f t="shared" si="20"/>
        <v/>
      </c>
      <c r="R91" s="217" t="str">
        <f t="shared" si="21"/>
        <v/>
      </c>
      <c r="S91" s="217" t="str">
        <f t="shared" si="22"/>
        <v/>
      </c>
      <c r="T91" s="217" t="str">
        <f t="shared" si="23"/>
        <v/>
      </c>
      <c r="U91" s="102" t="s">
        <v>568</v>
      </c>
      <c r="V91" s="173"/>
      <c r="W91" s="102"/>
      <c r="X91" s="173"/>
      <c r="Y91" s="102"/>
      <c r="Z91" s="173"/>
      <c r="AA91" s="102"/>
      <c r="AB91" s="102"/>
      <c r="AC91" s="102"/>
      <c r="AD91" s="102"/>
    </row>
    <row r="92" spans="1:31" ht="14.25" customHeight="1">
      <c r="A92" s="266" t="s">
        <v>3846</v>
      </c>
      <c r="B92" s="175" t="str">
        <f t="shared" si="14"/>
        <v>Beck</v>
      </c>
      <c r="C92" s="180" t="str">
        <f t="shared" si="15"/>
        <v>Austin</v>
      </c>
      <c r="D92" s="102" t="str">
        <f t="shared" si="16"/>
        <v>A. Beck</v>
      </c>
      <c r="E92" s="168" t="str">
        <f t="shared" si="17"/>
        <v>Austin Beck</v>
      </c>
      <c r="F92" s="204" t="s">
        <v>847</v>
      </c>
      <c r="G92" s="204" t="s">
        <v>4062</v>
      </c>
      <c r="H92" s="204" t="s">
        <v>1965</v>
      </c>
      <c r="I92" s="204" t="s">
        <v>1952</v>
      </c>
      <c r="J92" s="155">
        <v>36120</v>
      </c>
      <c r="K92" s="157" t="s">
        <v>849</v>
      </c>
      <c r="L92" s="103" t="s">
        <v>444</v>
      </c>
      <c r="M92" s="155" t="str">
        <f t="shared" si="18"/>
        <v>min</v>
      </c>
      <c r="N92" s="111" t="s">
        <v>486</v>
      </c>
      <c r="O92" s="132" t="s">
        <v>3850</v>
      </c>
      <c r="P92" s="168" t="str">
        <f t="shared" si="19"/>
        <v>Beck, Austin (min)</v>
      </c>
      <c r="Q92" s="129" t="str">
        <f t="shared" si="20"/>
        <v/>
      </c>
      <c r="R92" s="217" t="str">
        <f t="shared" si="21"/>
        <v/>
      </c>
      <c r="S92" s="217" t="str">
        <f t="shared" si="22"/>
        <v/>
      </c>
      <c r="T92" s="217" t="str">
        <f t="shared" si="23"/>
        <v/>
      </c>
      <c r="U92" s="102" t="s">
        <v>568</v>
      </c>
      <c r="V92" s="173"/>
      <c r="W92" s="102"/>
      <c r="X92" s="173"/>
      <c r="Y92" s="102"/>
      <c r="Z92" s="173"/>
      <c r="AA92" s="102"/>
      <c r="AB92" s="102"/>
      <c r="AC92" s="102"/>
      <c r="AD92" s="102"/>
    </row>
    <row r="93" spans="1:31" ht="14.25" customHeight="1">
      <c r="A93" s="175" t="s">
        <v>965</v>
      </c>
      <c r="B93" s="175" t="str">
        <f t="shared" si="14"/>
        <v>Beckham</v>
      </c>
      <c r="C93" s="180" t="str">
        <f t="shared" si="15"/>
        <v>Tim</v>
      </c>
      <c r="D93" s="102" t="str">
        <f t="shared" si="16"/>
        <v>T. Beckham</v>
      </c>
      <c r="E93" s="168" t="str">
        <f t="shared" si="17"/>
        <v>Tim Beckham</v>
      </c>
      <c r="F93" s="174" t="s">
        <v>847</v>
      </c>
      <c r="G93" s="174"/>
      <c r="H93" s="174"/>
      <c r="I93" s="174"/>
      <c r="J93" s="184">
        <v>32900</v>
      </c>
      <c r="K93" s="185" t="s">
        <v>851</v>
      </c>
      <c r="L93" s="103" t="s">
        <v>7</v>
      </c>
      <c r="M93" s="155" t="str">
        <f t="shared" si="18"/>
        <v>ARB-Y4</v>
      </c>
      <c r="N93" s="111" t="str">
        <f>Ruth!$G$2</f>
        <v>Gotham City</v>
      </c>
      <c r="O93" s="174" t="s">
        <v>913</v>
      </c>
      <c r="P93" s="168" t="str">
        <f t="shared" si="19"/>
        <v>Beckham, Tim (ARB-Y4)</v>
      </c>
      <c r="Q93" s="129">
        <f t="shared" si="20"/>
        <v>760000</v>
      </c>
      <c r="R93" s="217" t="str">
        <f t="shared" si="21"/>
        <v/>
      </c>
      <c r="S93" s="217" t="str">
        <f t="shared" si="22"/>
        <v/>
      </c>
      <c r="T93" s="217" t="str">
        <f t="shared" si="23"/>
        <v/>
      </c>
      <c r="U93" s="102" t="s">
        <v>555</v>
      </c>
      <c r="V93" s="173">
        <v>760000</v>
      </c>
      <c r="W93" s="102" t="s">
        <v>820</v>
      </c>
      <c r="X93" s="173"/>
      <c r="Y93" s="102" t="s">
        <v>821</v>
      </c>
      <c r="Z93" s="501"/>
      <c r="AA93" s="102" t="s">
        <v>822</v>
      </c>
      <c r="AB93" s="102"/>
      <c r="AC93" s="102" t="s">
        <v>283</v>
      </c>
      <c r="AD93" s="102"/>
    </row>
    <row r="94" spans="1:31" ht="14.25" customHeight="1">
      <c r="A94" s="501" t="s">
        <v>1050</v>
      </c>
      <c r="B94" s="175" t="str">
        <f t="shared" si="14"/>
        <v>Bedrosian</v>
      </c>
      <c r="C94" s="180" t="str">
        <f t="shared" si="15"/>
        <v>Cam</v>
      </c>
      <c r="D94" s="102" t="str">
        <f t="shared" si="16"/>
        <v>C. Bedrosian</v>
      </c>
      <c r="E94" s="168" t="str">
        <f t="shared" si="17"/>
        <v>Cam Bedrosian</v>
      </c>
      <c r="F94" s="103" t="s">
        <v>847</v>
      </c>
      <c r="G94" s="103"/>
      <c r="H94" s="103"/>
      <c r="I94" s="103"/>
      <c r="J94" s="256">
        <v>33513</v>
      </c>
      <c r="K94" s="102" t="s">
        <v>844</v>
      </c>
      <c r="L94" s="103" t="s">
        <v>114</v>
      </c>
      <c r="M94" s="155" t="str">
        <f t="shared" si="18"/>
        <v>ARB-Y4</v>
      </c>
      <c r="N94" s="111" t="str">
        <f>Ruth!$G$2</f>
        <v>Gotham City</v>
      </c>
      <c r="O94" s="103" t="s">
        <v>1385</v>
      </c>
      <c r="P94" s="168" t="str">
        <f t="shared" si="19"/>
        <v>Bedrosian, Cam (ARB-Y4)</v>
      </c>
      <c r="Q94" s="129">
        <f t="shared" si="20"/>
        <v>760000</v>
      </c>
      <c r="R94" s="217" t="str">
        <f t="shared" si="21"/>
        <v/>
      </c>
      <c r="S94" s="217" t="str">
        <f t="shared" si="22"/>
        <v/>
      </c>
      <c r="T94" s="217" t="str">
        <f t="shared" si="23"/>
        <v/>
      </c>
      <c r="U94" s="102" t="s">
        <v>555</v>
      </c>
      <c r="V94" s="268">
        <v>760000</v>
      </c>
      <c r="W94" s="102" t="s">
        <v>820</v>
      </c>
      <c r="X94" s="173"/>
      <c r="Y94" s="102" t="s">
        <v>821</v>
      </c>
      <c r="Z94" s="102"/>
      <c r="AA94" s="102" t="s">
        <v>822</v>
      </c>
      <c r="AB94" s="102"/>
      <c r="AC94" s="102" t="s">
        <v>283</v>
      </c>
      <c r="AD94" s="102"/>
    </row>
    <row r="95" spans="1:31" s="193" customFormat="1" ht="14.25" customHeight="1">
      <c r="A95" s="102" t="s">
        <v>1564</v>
      </c>
      <c r="B95" s="175" t="str">
        <f t="shared" si="14"/>
        <v>Beede</v>
      </c>
      <c r="C95" s="180" t="str">
        <f t="shared" si="15"/>
        <v>Tyler</v>
      </c>
      <c r="D95" s="102" t="str">
        <f t="shared" si="16"/>
        <v>T. Beede</v>
      </c>
      <c r="E95" s="168" t="str">
        <f t="shared" si="17"/>
        <v>Tyler Beede</v>
      </c>
      <c r="F95" s="174" t="s">
        <v>847</v>
      </c>
      <c r="G95" s="102">
        <v>79</v>
      </c>
      <c r="H95" s="102" t="s">
        <v>1565</v>
      </c>
      <c r="I95" s="102">
        <v>1</v>
      </c>
      <c r="J95" s="322">
        <v>34112</v>
      </c>
      <c r="K95" s="102" t="s">
        <v>647</v>
      </c>
      <c r="L95" s="103" t="s">
        <v>114</v>
      </c>
      <c r="M95" s="155" t="str">
        <f t="shared" si="18"/>
        <v>MM</v>
      </c>
      <c r="N95" s="111" t="str">
        <f>Ruth!$S$2</f>
        <v>New York</v>
      </c>
      <c r="O95" s="103" t="s">
        <v>1534</v>
      </c>
      <c r="P95" s="168" t="str">
        <f t="shared" si="19"/>
        <v>Beede, Tyler (MM)</v>
      </c>
      <c r="Q95" s="129">
        <f t="shared" si="20"/>
        <v>100000</v>
      </c>
      <c r="R95" s="217" t="str">
        <f t="shared" si="21"/>
        <v/>
      </c>
      <c r="S95" s="217" t="str">
        <f t="shared" si="22"/>
        <v/>
      </c>
      <c r="T95" s="217" t="str">
        <f t="shared" si="23"/>
        <v/>
      </c>
      <c r="U95" s="102" t="s">
        <v>442</v>
      </c>
      <c r="V95" s="268">
        <v>100000</v>
      </c>
      <c r="W95" s="102"/>
      <c r="X95" s="130"/>
      <c r="Y95" s="102"/>
      <c r="Z95" s="102"/>
      <c r="AA95" s="102"/>
      <c r="AB95" s="102"/>
      <c r="AC95" s="102"/>
      <c r="AD95" s="102"/>
      <c r="AE95" s="131"/>
    </row>
    <row r="96" spans="1:31" s="193" customFormat="1" ht="14.25" customHeight="1">
      <c r="A96" s="266" t="s">
        <v>3745</v>
      </c>
      <c r="B96" s="175" t="str">
        <f t="shared" si="14"/>
        <v>Beeks</v>
      </c>
      <c r="C96" s="180" t="str">
        <f t="shared" si="15"/>
        <v>Jalen</v>
      </c>
      <c r="D96" s="102" t="str">
        <f t="shared" si="16"/>
        <v>J. Beeks</v>
      </c>
      <c r="E96" s="168" t="str">
        <f t="shared" si="17"/>
        <v>Jalen Beeks</v>
      </c>
      <c r="F96" s="204" t="s">
        <v>354</v>
      </c>
      <c r="G96" s="204" t="s">
        <v>3952</v>
      </c>
      <c r="H96" s="204" t="s">
        <v>1954</v>
      </c>
      <c r="I96" s="204" t="s">
        <v>1957</v>
      </c>
      <c r="J96" s="155">
        <v>34160</v>
      </c>
      <c r="K96" s="157" t="s">
        <v>844</v>
      </c>
      <c r="L96" s="103" t="s">
        <v>114</v>
      </c>
      <c r="M96" s="155" t="str">
        <f t="shared" si="18"/>
        <v>Y1</v>
      </c>
      <c r="N96" s="111" t="s">
        <v>808</v>
      </c>
      <c r="O96" s="132" t="s">
        <v>3850</v>
      </c>
      <c r="P96" s="168" t="str">
        <f t="shared" si="19"/>
        <v>Beeks, Jalen (Y1)</v>
      </c>
      <c r="Q96" s="129">
        <f t="shared" si="20"/>
        <v>200000</v>
      </c>
      <c r="R96" s="217">
        <f t="shared" si="21"/>
        <v>300000</v>
      </c>
      <c r="S96" s="217">
        <f t="shared" si="22"/>
        <v>400000</v>
      </c>
      <c r="T96" s="217" t="str">
        <f t="shared" si="23"/>
        <v/>
      </c>
      <c r="U96" s="102" t="s">
        <v>445</v>
      </c>
      <c r="V96" s="173">
        <v>200000</v>
      </c>
      <c r="W96" s="102" t="s">
        <v>446</v>
      </c>
      <c r="X96" s="173">
        <v>300000</v>
      </c>
      <c r="Y96" s="102" t="s">
        <v>322</v>
      </c>
      <c r="Z96" s="173">
        <v>400000</v>
      </c>
      <c r="AA96" s="102" t="s">
        <v>555</v>
      </c>
      <c r="AB96" s="102"/>
      <c r="AC96" s="102"/>
      <c r="AD96" s="102"/>
      <c r="AE96" s="131"/>
    </row>
    <row r="97" spans="1:31" s="193" customFormat="1" ht="14.25" customHeight="1">
      <c r="A97" s="266" t="s">
        <v>3764</v>
      </c>
      <c r="B97" s="175" t="str">
        <f t="shared" si="14"/>
        <v>Beer</v>
      </c>
      <c r="C97" s="180" t="str">
        <f t="shared" si="15"/>
        <v>Seth</v>
      </c>
      <c r="D97" s="102" t="str">
        <f t="shared" si="16"/>
        <v>S. Beer</v>
      </c>
      <c r="E97" s="168" t="str">
        <f t="shared" si="17"/>
        <v>Seth Beer</v>
      </c>
      <c r="F97" s="204" t="s">
        <v>354</v>
      </c>
      <c r="G97" s="204" t="s">
        <v>3972</v>
      </c>
      <c r="H97" s="204" t="s">
        <v>1955</v>
      </c>
      <c r="I97" s="204" t="s">
        <v>1953</v>
      </c>
      <c r="J97" s="155">
        <v>35326</v>
      </c>
      <c r="K97" s="157" t="s">
        <v>853</v>
      </c>
      <c r="L97" s="103" t="s">
        <v>444</v>
      </c>
      <c r="M97" s="155" t="str">
        <f t="shared" si="18"/>
        <v>min</v>
      </c>
      <c r="N97" s="111" t="s">
        <v>1101</v>
      </c>
      <c r="O97" s="132" t="s">
        <v>3850</v>
      </c>
      <c r="P97" s="168" t="str">
        <f t="shared" si="19"/>
        <v>Beer, Seth (min)</v>
      </c>
      <c r="Q97" s="129" t="str">
        <f t="shared" si="20"/>
        <v/>
      </c>
      <c r="R97" s="217" t="str">
        <f t="shared" si="21"/>
        <v/>
      </c>
      <c r="S97" s="217" t="str">
        <f t="shared" si="22"/>
        <v/>
      </c>
      <c r="T97" s="217" t="str">
        <f t="shared" si="23"/>
        <v/>
      </c>
      <c r="U97" s="102" t="s">
        <v>568</v>
      </c>
      <c r="V97" s="173"/>
      <c r="W97" s="102"/>
      <c r="X97" s="173"/>
      <c r="Y97" s="102"/>
      <c r="Z97" s="173"/>
      <c r="AA97" s="102"/>
      <c r="AB97" s="102"/>
      <c r="AC97" s="102"/>
      <c r="AD97" s="102"/>
      <c r="AE97" s="131"/>
    </row>
    <row r="98" spans="1:31" s="193" customFormat="1" ht="14.25" customHeight="1">
      <c r="A98" s="102" t="s">
        <v>2485</v>
      </c>
      <c r="B98" s="175" t="str">
        <f t="shared" si="14"/>
        <v>Bell</v>
      </c>
      <c r="C98" s="180" t="str">
        <f t="shared" si="15"/>
        <v>Josh</v>
      </c>
      <c r="D98" s="102" t="str">
        <f t="shared" si="16"/>
        <v>J. Bell</v>
      </c>
      <c r="E98" s="168" t="str">
        <f t="shared" si="17"/>
        <v>Josh Bell</v>
      </c>
      <c r="F98" s="103" t="s">
        <v>854</v>
      </c>
      <c r="G98" s="103"/>
      <c r="H98" s="103"/>
      <c r="I98" s="103"/>
      <c r="J98" s="155">
        <v>33830</v>
      </c>
      <c r="K98" s="111" t="s">
        <v>852</v>
      </c>
      <c r="L98" s="103" t="s">
        <v>7</v>
      </c>
      <c r="M98" s="155" t="str">
        <f t="shared" si="18"/>
        <v>Y3</v>
      </c>
      <c r="N98" s="111" t="str">
        <f>Mays!$G$2</f>
        <v>Palo Alto</v>
      </c>
      <c r="O98" s="132" t="s">
        <v>716</v>
      </c>
      <c r="P98" s="168" t="str">
        <f t="shared" si="19"/>
        <v>Bell, Josh (Y3)</v>
      </c>
      <c r="Q98" s="129">
        <f t="shared" si="20"/>
        <v>400000</v>
      </c>
      <c r="R98" s="217" t="str">
        <f t="shared" si="21"/>
        <v/>
      </c>
      <c r="S98" s="217" t="str">
        <f t="shared" si="22"/>
        <v/>
      </c>
      <c r="T98" s="217" t="str">
        <f t="shared" si="23"/>
        <v/>
      </c>
      <c r="U98" s="102" t="s">
        <v>322</v>
      </c>
      <c r="V98" s="173">
        <v>400000</v>
      </c>
      <c r="W98" s="102" t="s">
        <v>555</v>
      </c>
      <c r="X98" s="173"/>
      <c r="Y98" s="102" t="s">
        <v>820</v>
      </c>
      <c r="Z98" s="102"/>
      <c r="AA98" s="102" t="s">
        <v>821</v>
      </c>
      <c r="AB98" s="102"/>
      <c r="AC98" s="102" t="s">
        <v>822</v>
      </c>
      <c r="AD98" s="102"/>
      <c r="AE98" s="131"/>
    </row>
    <row r="99" spans="1:31" ht="14.25" customHeight="1">
      <c r="A99" s="102" t="s">
        <v>1304</v>
      </c>
      <c r="B99" s="175" t="str">
        <f t="shared" ref="B99:B130" si="24">LEFT(A99,FIND(", ",A99,1)-1)</f>
        <v>Bellinger</v>
      </c>
      <c r="C99" s="180" t="str">
        <f t="shared" ref="C99:C130" si="25">RIGHT(A99,LEN(A99)-FIND(", ",A99,1)-1)</f>
        <v>Cody</v>
      </c>
      <c r="D99" s="102" t="str">
        <f t="shared" ref="D99:D130" si="26">CONCATENATE(MID(C99,1,1),". ",B99)</f>
        <v>C. Bellinger</v>
      </c>
      <c r="E99" s="168" t="str">
        <f t="shared" ref="E99:E130" si="27">CONCATENATE(C99," ",B99)</f>
        <v>Cody Bellinger</v>
      </c>
      <c r="F99" s="204" t="s">
        <v>354</v>
      </c>
      <c r="G99" s="501">
        <v>146</v>
      </c>
      <c r="H99" s="501">
        <v>6</v>
      </c>
      <c r="I99" s="501">
        <v>7</v>
      </c>
      <c r="J99" s="256">
        <v>34893</v>
      </c>
      <c r="K99" s="157" t="s">
        <v>846</v>
      </c>
      <c r="L99" s="103" t="s">
        <v>7</v>
      </c>
      <c r="M99" s="155" t="str">
        <f t="shared" si="18"/>
        <v>Y2</v>
      </c>
      <c r="N99" s="111" t="str">
        <f>Cobb!$M$2</f>
        <v>Mansfield</v>
      </c>
      <c r="O99" s="132" t="s">
        <v>1298</v>
      </c>
      <c r="P99" s="168" t="str">
        <f t="shared" si="19"/>
        <v>Bellinger, Cody (Y2)</v>
      </c>
      <c r="Q99" s="129">
        <f t="shared" si="20"/>
        <v>300000</v>
      </c>
      <c r="R99" s="217">
        <f t="shared" si="21"/>
        <v>400000</v>
      </c>
      <c r="S99" s="217" t="str">
        <f t="shared" si="22"/>
        <v/>
      </c>
      <c r="T99" s="217" t="str">
        <f t="shared" si="23"/>
        <v/>
      </c>
      <c r="U99" s="102" t="s">
        <v>446</v>
      </c>
      <c r="V99" s="173">
        <v>300000</v>
      </c>
      <c r="W99" s="102" t="s">
        <v>322</v>
      </c>
      <c r="X99" s="173">
        <v>400000</v>
      </c>
      <c r="Y99" s="102" t="s">
        <v>555</v>
      </c>
      <c r="Z99" s="102"/>
      <c r="AA99" s="102"/>
      <c r="AB99" s="102"/>
      <c r="AC99" s="102"/>
      <c r="AD99" s="102"/>
    </row>
    <row r="100" spans="1:31" s="193" customFormat="1" ht="14.25" customHeight="1">
      <c r="A100" s="102" t="s">
        <v>241</v>
      </c>
      <c r="B100" s="175" t="str">
        <f t="shared" si="24"/>
        <v>Belt</v>
      </c>
      <c r="C100" s="180" t="str">
        <f t="shared" si="25"/>
        <v>Brandon</v>
      </c>
      <c r="D100" s="102" t="str">
        <f t="shared" si="26"/>
        <v>B. Belt</v>
      </c>
      <c r="E100" s="168" t="str">
        <f t="shared" si="27"/>
        <v>Brandon Belt</v>
      </c>
      <c r="F100" s="103" t="s">
        <v>354</v>
      </c>
      <c r="G100" s="103"/>
      <c r="H100" s="103"/>
      <c r="I100" s="103"/>
      <c r="J100" s="155">
        <v>32253</v>
      </c>
      <c r="K100" s="111" t="s">
        <v>846</v>
      </c>
      <c r="L100" s="103" t="s">
        <v>7</v>
      </c>
      <c r="M100" s="155" t="str">
        <f t="shared" si="18"/>
        <v>5,L5-14M</v>
      </c>
      <c r="N100" s="111" t="str">
        <f>Mays!$A$2</f>
        <v>Aspen</v>
      </c>
      <c r="O100" s="132" t="s">
        <v>997</v>
      </c>
      <c r="P100" s="168" t="str">
        <f t="shared" si="19"/>
        <v>Belt, Brandon (5,L5-14M)</v>
      </c>
      <c r="Q100" s="129">
        <f t="shared" si="20"/>
        <v>2800000</v>
      </c>
      <c r="R100" s="217" t="str">
        <f t="shared" si="21"/>
        <v/>
      </c>
      <c r="S100" s="217" t="str">
        <f t="shared" si="22"/>
        <v/>
      </c>
      <c r="T100" s="217" t="str">
        <f t="shared" si="23"/>
        <v/>
      </c>
      <c r="U100" s="102" t="s">
        <v>521</v>
      </c>
      <c r="V100" s="173">
        <v>2800000</v>
      </c>
      <c r="W100" s="111" t="s">
        <v>283</v>
      </c>
      <c r="X100" s="173"/>
      <c r="Y100" s="102"/>
      <c r="Z100" s="102"/>
      <c r="AA100" s="169"/>
      <c r="AB100" s="102"/>
      <c r="AC100" s="102"/>
      <c r="AD100" s="102"/>
      <c r="AE100" s="131"/>
    </row>
    <row r="101" spans="1:31" s="193" customFormat="1" ht="14.25" customHeight="1">
      <c r="A101" s="208" t="s">
        <v>868</v>
      </c>
      <c r="B101" s="175" t="str">
        <f t="shared" si="24"/>
        <v>Beltre</v>
      </c>
      <c r="C101" s="180" t="str">
        <f t="shared" si="25"/>
        <v>Adrian</v>
      </c>
      <c r="D101" s="102" t="str">
        <f t="shared" si="26"/>
        <v>A. Beltre</v>
      </c>
      <c r="E101" s="168" t="str">
        <f t="shared" si="27"/>
        <v>Adrian Beltre</v>
      </c>
      <c r="F101" s="288" t="s">
        <v>847</v>
      </c>
      <c r="G101" s="261"/>
      <c r="H101" s="261"/>
      <c r="I101" s="261"/>
      <c r="J101" s="291">
        <v>28952</v>
      </c>
      <c r="K101" s="299" t="s">
        <v>850</v>
      </c>
      <c r="L101" s="103" t="s">
        <v>7</v>
      </c>
      <c r="M101" s="155" t="str">
        <f t="shared" si="18"/>
        <v>3,F3-$10M</v>
      </c>
      <c r="N101" s="208" t="str">
        <f>Mays!$S$2</f>
        <v>Thunder Bay</v>
      </c>
      <c r="O101" s="311" t="s">
        <v>1407</v>
      </c>
      <c r="P101" s="168" t="str">
        <f t="shared" si="19"/>
        <v>Beltre, Adrian (3,F3-$10M)</v>
      </c>
      <c r="Q101" s="129">
        <f t="shared" si="20"/>
        <v>3333333</v>
      </c>
      <c r="R101" s="217" t="str">
        <f t="shared" si="21"/>
        <v/>
      </c>
      <c r="S101" s="217" t="str">
        <f t="shared" si="22"/>
        <v/>
      </c>
      <c r="T101" s="217" t="str">
        <f t="shared" si="23"/>
        <v/>
      </c>
      <c r="U101" s="282" t="s">
        <v>1494</v>
      </c>
      <c r="V101" s="362">
        <v>3333333</v>
      </c>
      <c r="W101" s="102" t="s">
        <v>283</v>
      </c>
      <c r="X101" s="173"/>
      <c r="Y101" s="102"/>
      <c r="Z101" s="102"/>
      <c r="AA101" s="102"/>
      <c r="AB101" s="102"/>
      <c r="AC101" s="102"/>
      <c r="AD101" s="102"/>
      <c r="AE101" s="131"/>
    </row>
    <row r="102" spans="1:31" ht="14.25" customHeight="1">
      <c r="A102" s="102" t="s">
        <v>1305</v>
      </c>
      <c r="B102" s="175" t="str">
        <f t="shared" si="24"/>
        <v>Benintendi</v>
      </c>
      <c r="C102" s="180" t="str">
        <f t="shared" si="25"/>
        <v>Andrew</v>
      </c>
      <c r="D102" s="102" t="str">
        <f t="shared" si="26"/>
        <v>A. Benintendi</v>
      </c>
      <c r="E102" s="168" t="str">
        <f t="shared" si="27"/>
        <v>Andrew Benintendi</v>
      </c>
      <c r="F102" s="204" t="s">
        <v>354</v>
      </c>
      <c r="G102" s="501">
        <v>16</v>
      </c>
      <c r="H102" s="501">
        <v>1</v>
      </c>
      <c r="I102" s="501">
        <v>16</v>
      </c>
      <c r="J102" s="256">
        <v>34521</v>
      </c>
      <c r="K102" s="157" t="s">
        <v>853</v>
      </c>
      <c r="L102" s="103" t="s">
        <v>7</v>
      </c>
      <c r="M102" s="155" t="str">
        <f t="shared" si="18"/>
        <v>Y3</v>
      </c>
      <c r="N102" s="208" t="str">
        <f>Aaron!$Y$2</f>
        <v>Columbus</v>
      </c>
      <c r="O102" s="132" t="s">
        <v>1298</v>
      </c>
      <c r="P102" s="168" t="str">
        <f t="shared" si="19"/>
        <v>Benintendi, Andrew (Y3)</v>
      </c>
      <c r="Q102" s="129">
        <f t="shared" si="20"/>
        <v>400000</v>
      </c>
      <c r="R102" s="217" t="str">
        <f t="shared" si="21"/>
        <v/>
      </c>
      <c r="S102" s="217" t="str">
        <f t="shared" si="22"/>
        <v/>
      </c>
      <c r="T102" s="217" t="str">
        <f t="shared" si="23"/>
        <v/>
      </c>
      <c r="U102" s="102" t="s">
        <v>322</v>
      </c>
      <c r="V102" s="173">
        <v>400000</v>
      </c>
      <c r="W102" s="102" t="s">
        <v>555</v>
      </c>
      <c r="X102" s="173"/>
      <c r="Y102" s="102" t="s">
        <v>820</v>
      </c>
      <c r="Z102" s="130"/>
      <c r="AA102" s="102" t="s">
        <v>821</v>
      </c>
      <c r="AB102" s="102"/>
      <c r="AC102" s="102" t="s">
        <v>822</v>
      </c>
      <c r="AD102" s="102"/>
    </row>
    <row r="103" spans="1:31" s="193" customFormat="1" ht="14.25" customHeight="1">
      <c r="A103" s="110" t="s">
        <v>1109</v>
      </c>
      <c r="B103" s="175" t="str">
        <f t="shared" si="24"/>
        <v>Berrios</v>
      </c>
      <c r="C103" s="180" t="str">
        <f t="shared" si="25"/>
        <v>Jose</v>
      </c>
      <c r="D103" s="102" t="str">
        <f t="shared" si="26"/>
        <v>J. Berrios</v>
      </c>
      <c r="E103" s="168" t="str">
        <f t="shared" si="27"/>
        <v>Jose Berrios</v>
      </c>
      <c r="F103" s="103" t="s">
        <v>847</v>
      </c>
      <c r="G103" s="103"/>
      <c r="H103" s="103"/>
      <c r="I103" s="103"/>
      <c r="J103" s="155">
        <v>34481</v>
      </c>
      <c r="K103" s="111" t="s">
        <v>647</v>
      </c>
      <c r="L103" s="103" t="s">
        <v>114</v>
      </c>
      <c r="M103" s="155" t="str">
        <f t="shared" si="18"/>
        <v>Y3</v>
      </c>
      <c r="N103" s="208" t="str">
        <f>Aaron!$Y$2</f>
        <v>Columbus</v>
      </c>
      <c r="O103" s="103" t="s">
        <v>1098</v>
      </c>
      <c r="P103" s="168" t="str">
        <f t="shared" si="19"/>
        <v>Berrios, Jose (Y3)</v>
      </c>
      <c r="Q103" s="129">
        <f t="shared" si="20"/>
        <v>400000</v>
      </c>
      <c r="R103" s="217" t="str">
        <f t="shared" si="21"/>
        <v/>
      </c>
      <c r="S103" s="217" t="str">
        <f t="shared" si="22"/>
        <v/>
      </c>
      <c r="T103" s="217" t="str">
        <f t="shared" si="23"/>
        <v/>
      </c>
      <c r="U103" s="102" t="s">
        <v>322</v>
      </c>
      <c r="V103" s="173">
        <v>400000</v>
      </c>
      <c r="W103" s="102" t="s">
        <v>555</v>
      </c>
      <c r="X103" s="173"/>
      <c r="Y103" s="102" t="s">
        <v>820</v>
      </c>
      <c r="Z103" s="102"/>
      <c r="AA103" s="102" t="s">
        <v>821</v>
      </c>
      <c r="AB103" s="102"/>
      <c r="AC103" s="102" t="s">
        <v>822</v>
      </c>
      <c r="AD103" s="102"/>
      <c r="AE103" s="131"/>
    </row>
    <row r="104" spans="1:31" s="193" customFormat="1" ht="14.25" customHeight="1">
      <c r="A104" s="176" t="s">
        <v>968</v>
      </c>
      <c r="B104" s="175" t="str">
        <f t="shared" si="24"/>
        <v>Betances</v>
      </c>
      <c r="C104" s="180" t="str">
        <f t="shared" si="25"/>
        <v>Dellin</v>
      </c>
      <c r="D104" s="102" t="str">
        <f t="shared" si="26"/>
        <v>D. Betances</v>
      </c>
      <c r="E104" s="168" t="str">
        <f t="shared" si="27"/>
        <v>Dellin Betances</v>
      </c>
      <c r="F104" s="179" t="s">
        <v>847</v>
      </c>
      <c r="G104" s="179"/>
      <c r="H104" s="179"/>
      <c r="I104" s="179"/>
      <c r="J104" s="466">
        <v>32225</v>
      </c>
      <c r="K104" s="182" t="s">
        <v>114</v>
      </c>
      <c r="L104" s="103" t="s">
        <v>114</v>
      </c>
      <c r="M104" s="155" t="str">
        <f t="shared" si="18"/>
        <v>ARB-Y5</v>
      </c>
      <c r="N104" s="111" t="str">
        <f>Ruth!$A$2</f>
        <v>Plum Island</v>
      </c>
      <c r="O104" s="174" t="s">
        <v>913</v>
      </c>
      <c r="P104" s="168" t="str">
        <f t="shared" si="19"/>
        <v>Betances, Dellin (ARB-Y5)</v>
      </c>
      <c r="Q104" s="129">
        <f t="shared" si="20"/>
        <v>1092000</v>
      </c>
      <c r="R104" s="217" t="str">
        <f t="shared" si="21"/>
        <v/>
      </c>
      <c r="S104" s="217" t="str">
        <f t="shared" si="22"/>
        <v/>
      </c>
      <c r="T104" s="217" t="str">
        <f t="shared" si="23"/>
        <v/>
      </c>
      <c r="U104" s="102" t="s">
        <v>820</v>
      </c>
      <c r="V104" s="173">
        <v>1092000</v>
      </c>
      <c r="W104" s="102" t="s">
        <v>821</v>
      </c>
      <c r="X104" s="173"/>
      <c r="Y104" s="102" t="s">
        <v>822</v>
      </c>
      <c r="Z104" s="102"/>
      <c r="AA104" s="102" t="s">
        <v>283</v>
      </c>
      <c r="AB104" s="102"/>
      <c r="AC104" s="102"/>
      <c r="AD104" s="102"/>
      <c r="AE104" s="131"/>
    </row>
    <row r="105" spans="1:31" ht="14.25" customHeight="1">
      <c r="A105" s="110" t="s">
        <v>674</v>
      </c>
      <c r="B105" s="175" t="str">
        <f t="shared" si="24"/>
        <v>Bettis</v>
      </c>
      <c r="C105" s="180" t="str">
        <f t="shared" si="25"/>
        <v>Chad</v>
      </c>
      <c r="D105" s="102" t="str">
        <f t="shared" si="26"/>
        <v>C. Bettis</v>
      </c>
      <c r="E105" s="168" t="str">
        <f t="shared" si="27"/>
        <v>Chad Bettis</v>
      </c>
      <c r="F105" s="103" t="s">
        <v>847</v>
      </c>
      <c r="G105" s="204"/>
      <c r="H105" s="111"/>
      <c r="I105" s="103"/>
      <c r="J105" s="155">
        <v>32624</v>
      </c>
      <c r="K105" s="102" t="s">
        <v>647</v>
      </c>
      <c r="L105" s="103" t="s">
        <v>114</v>
      </c>
      <c r="M105" s="155" t="str">
        <f t="shared" si="18"/>
        <v>1,F2-$4.4M</v>
      </c>
      <c r="N105" s="111" t="str">
        <f>Ruth!$G$2</f>
        <v>Gotham City</v>
      </c>
      <c r="O105" s="132" t="s">
        <v>3147</v>
      </c>
      <c r="P105" s="168" t="str">
        <f t="shared" si="19"/>
        <v>Bettis, Chad (1,F2-$4.4M)</v>
      </c>
      <c r="Q105" s="129">
        <f t="shared" si="20"/>
        <v>2200000</v>
      </c>
      <c r="R105" s="217">
        <f t="shared" si="21"/>
        <v>2200000</v>
      </c>
      <c r="S105" s="217" t="str">
        <f t="shared" si="22"/>
        <v/>
      </c>
      <c r="T105" s="217" t="str">
        <f t="shared" si="23"/>
        <v/>
      </c>
      <c r="U105" s="168" t="s">
        <v>3156</v>
      </c>
      <c r="V105" s="102">
        <v>2200000</v>
      </c>
      <c r="W105" s="270" t="s">
        <v>3157</v>
      </c>
      <c r="X105" s="130">
        <v>2200000</v>
      </c>
      <c r="Y105" s="221"/>
      <c r="Z105" s="130"/>
      <c r="AA105" s="221"/>
      <c r="AB105" s="102"/>
      <c r="AC105" s="102"/>
      <c r="AD105" s="102"/>
    </row>
    <row r="106" spans="1:31" ht="14.25" customHeight="1">
      <c r="A106" s="175" t="s">
        <v>923</v>
      </c>
      <c r="B106" s="175" t="str">
        <f t="shared" si="24"/>
        <v>Betts</v>
      </c>
      <c r="C106" s="180" t="str">
        <f t="shared" si="25"/>
        <v>Mookie</v>
      </c>
      <c r="D106" s="102" t="str">
        <f t="shared" si="26"/>
        <v>M. Betts</v>
      </c>
      <c r="E106" s="168" t="str">
        <f t="shared" si="27"/>
        <v>Mookie Betts</v>
      </c>
      <c r="F106" s="174" t="s">
        <v>847</v>
      </c>
      <c r="G106" s="174"/>
      <c r="H106" s="174"/>
      <c r="I106" s="174"/>
      <c r="J106" s="184">
        <v>33884</v>
      </c>
      <c r="K106" s="185" t="s">
        <v>845</v>
      </c>
      <c r="L106" s="103" t="s">
        <v>7</v>
      </c>
      <c r="M106" s="155" t="str">
        <f t="shared" si="18"/>
        <v>2,L5-$14M</v>
      </c>
      <c r="N106" s="111" t="str">
        <f>Cobb!$G$2</f>
        <v>Alaska</v>
      </c>
      <c r="O106" s="174" t="s">
        <v>913</v>
      </c>
      <c r="P106" s="168" t="str">
        <f t="shared" si="19"/>
        <v>Betts, Mookie (2,L5-$14M)</v>
      </c>
      <c r="Q106" s="129">
        <f t="shared" si="20"/>
        <v>2800000</v>
      </c>
      <c r="R106" s="217">
        <f t="shared" si="21"/>
        <v>2800000</v>
      </c>
      <c r="S106" s="217">
        <f t="shared" si="22"/>
        <v>2800000</v>
      </c>
      <c r="T106" s="217">
        <f t="shared" si="23"/>
        <v>2800000</v>
      </c>
      <c r="U106" s="102" t="s">
        <v>1751</v>
      </c>
      <c r="V106" s="169">
        <v>2800000</v>
      </c>
      <c r="W106" s="102" t="s">
        <v>1752</v>
      </c>
      <c r="X106" s="173">
        <v>2800000</v>
      </c>
      <c r="Y106" s="102" t="s">
        <v>1753</v>
      </c>
      <c r="Z106" s="130">
        <v>2800000</v>
      </c>
      <c r="AA106" s="102" t="s">
        <v>1754</v>
      </c>
      <c r="AB106" s="130">
        <v>2800000</v>
      </c>
      <c r="AC106" s="102" t="s">
        <v>283</v>
      </c>
      <c r="AD106" s="102"/>
    </row>
    <row r="107" spans="1:31" ht="14.25" customHeight="1">
      <c r="A107" s="102" t="s">
        <v>1676</v>
      </c>
      <c r="B107" s="175" t="str">
        <f t="shared" si="24"/>
        <v>Biagini</v>
      </c>
      <c r="C107" s="180" t="str">
        <f t="shared" si="25"/>
        <v>Joe</v>
      </c>
      <c r="D107" s="102" t="str">
        <f t="shared" si="26"/>
        <v>J. Biagini</v>
      </c>
      <c r="E107" s="168" t="str">
        <f t="shared" si="27"/>
        <v>Joe Biagini</v>
      </c>
      <c r="F107" s="174" t="s">
        <v>847</v>
      </c>
      <c r="G107" s="102">
        <f>G106+1</f>
        <v>1</v>
      </c>
      <c r="H107" s="102" t="s">
        <v>538</v>
      </c>
      <c r="I107" s="102">
        <v>6</v>
      </c>
      <c r="J107" s="322">
        <v>33022</v>
      </c>
      <c r="K107" s="102" t="s">
        <v>844</v>
      </c>
      <c r="L107" s="103" t="s">
        <v>114</v>
      </c>
      <c r="M107" s="155" t="str">
        <f t="shared" si="18"/>
        <v>Y3</v>
      </c>
      <c r="N107" s="111" t="str">
        <f>Cobb!$Y$2</f>
        <v>Gateway</v>
      </c>
      <c r="O107" s="103" t="s">
        <v>1534</v>
      </c>
      <c r="P107" s="168" t="str">
        <f t="shared" si="19"/>
        <v>Biagini, Joe (Y3)</v>
      </c>
      <c r="Q107" s="129">
        <f t="shared" si="20"/>
        <v>400000</v>
      </c>
      <c r="R107" s="217" t="str">
        <f t="shared" si="21"/>
        <v/>
      </c>
      <c r="S107" s="217" t="str">
        <f t="shared" si="22"/>
        <v/>
      </c>
      <c r="T107" s="217" t="str">
        <f t="shared" si="23"/>
        <v/>
      </c>
      <c r="U107" s="102" t="s">
        <v>322</v>
      </c>
      <c r="V107" s="173">
        <v>400000</v>
      </c>
      <c r="W107" s="102" t="s">
        <v>555</v>
      </c>
      <c r="X107" s="130"/>
      <c r="Y107" s="102" t="s">
        <v>820</v>
      </c>
      <c r="Z107" s="102"/>
      <c r="AA107" s="102" t="s">
        <v>821</v>
      </c>
      <c r="AB107" s="102"/>
      <c r="AC107" s="102" t="s">
        <v>822</v>
      </c>
      <c r="AD107" s="102"/>
    </row>
    <row r="108" spans="1:31" ht="14.25" customHeight="1">
      <c r="A108" s="102" t="s">
        <v>1603</v>
      </c>
      <c r="B108" s="175" t="str">
        <f t="shared" si="24"/>
        <v>Bichette</v>
      </c>
      <c r="C108" s="180" t="str">
        <f t="shared" si="25"/>
        <v>Bo</v>
      </c>
      <c r="D108" s="102" t="str">
        <f t="shared" si="26"/>
        <v>B. Bichette</v>
      </c>
      <c r="E108" s="168" t="str">
        <f t="shared" si="27"/>
        <v>Bo Bichette</v>
      </c>
      <c r="F108" s="174" t="s">
        <v>847</v>
      </c>
      <c r="G108" s="102">
        <f>'Free Agents'!G191+1</f>
        <v>103</v>
      </c>
      <c r="H108" s="102">
        <v>9</v>
      </c>
      <c r="I108" s="102">
        <v>2</v>
      </c>
      <c r="J108" s="322">
        <v>35859</v>
      </c>
      <c r="K108" s="102" t="s">
        <v>858</v>
      </c>
      <c r="L108" s="103" t="s">
        <v>444</v>
      </c>
      <c r="M108" s="155" t="str">
        <f t="shared" si="18"/>
        <v>min</v>
      </c>
      <c r="N108" s="111" t="str">
        <f>Aaron!$AE$2</f>
        <v>Pismo Beach</v>
      </c>
      <c r="O108" s="103" t="s">
        <v>1534</v>
      </c>
      <c r="P108" s="168" t="str">
        <f t="shared" si="19"/>
        <v>Bichette, Bo (min)</v>
      </c>
      <c r="Q108" s="129" t="str">
        <f t="shared" si="20"/>
        <v/>
      </c>
      <c r="R108" s="217" t="str">
        <f t="shared" si="21"/>
        <v/>
      </c>
      <c r="S108" s="217" t="str">
        <f t="shared" si="22"/>
        <v/>
      </c>
      <c r="T108" s="217" t="str">
        <f t="shared" si="23"/>
        <v/>
      </c>
      <c r="U108" s="102" t="s">
        <v>568</v>
      </c>
      <c r="V108" s="130"/>
      <c r="W108" s="102"/>
      <c r="X108" s="130"/>
      <c r="Y108" s="102"/>
      <c r="Z108" s="102"/>
      <c r="AA108" s="102"/>
      <c r="AB108" s="102"/>
      <c r="AC108" s="102"/>
      <c r="AD108" s="102"/>
    </row>
    <row r="109" spans="1:31" ht="14.25" customHeight="1">
      <c r="A109" s="266" t="s">
        <v>3708</v>
      </c>
      <c r="B109" s="175" t="str">
        <f t="shared" si="24"/>
        <v>Biddle</v>
      </c>
      <c r="C109" s="180" t="str">
        <f t="shared" si="25"/>
        <v>Jesse</v>
      </c>
      <c r="D109" s="102" t="str">
        <f t="shared" si="26"/>
        <v>J. Biddle</v>
      </c>
      <c r="E109" s="168" t="str">
        <f t="shared" si="27"/>
        <v>Jesse Biddle</v>
      </c>
      <c r="F109" s="204" t="s">
        <v>354</v>
      </c>
      <c r="G109" s="204" t="s">
        <v>3913</v>
      </c>
      <c r="H109" s="204" t="s">
        <v>1953</v>
      </c>
      <c r="I109" s="204" t="s">
        <v>3864</v>
      </c>
      <c r="J109" s="155">
        <v>33533</v>
      </c>
      <c r="K109" s="157" t="s">
        <v>844</v>
      </c>
      <c r="L109" s="103" t="s">
        <v>114</v>
      </c>
      <c r="M109" s="155" t="str">
        <f t="shared" si="18"/>
        <v>Y1</v>
      </c>
      <c r="N109" s="111" t="s">
        <v>565</v>
      </c>
      <c r="O109" s="132" t="s">
        <v>3850</v>
      </c>
      <c r="P109" s="168" t="str">
        <f t="shared" si="19"/>
        <v>Biddle, Jesse (Y1)</v>
      </c>
      <c r="Q109" s="129">
        <f t="shared" si="20"/>
        <v>200000</v>
      </c>
      <c r="R109" s="217">
        <f t="shared" si="21"/>
        <v>300000</v>
      </c>
      <c r="S109" s="217">
        <f t="shared" si="22"/>
        <v>400000</v>
      </c>
      <c r="T109" s="217" t="str">
        <f t="shared" si="23"/>
        <v/>
      </c>
      <c r="U109" s="102" t="s">
        <v>445</v>
      </c>
      <c r="V109" s="173">
        <v>200000</v>
      </c>
      <c r="W109" s="102" t="s">
        <v>446</v>
      </c>
      <c r="X109" s="173">
        <v>300000</v>
      </c>
      <c r="Y109" s="102" t="s">
        <v>322</v>
      </c>
      <c r="Z109" s="173">
        <v>400000</v>
      </c>
      <c r="AA109" s="102" t="s">
        <v>555</v>
      </c>
      <c r="AB109" s="102"/>
      <c r="AC109" s="102"/>
      <c r="AD109" s="102"/>
    </row>
    <row r="110" spans="1:31" s="193" customFormat="1" ht="14.25" customHeight="1">
      <c r="A110" s="102" t="s">
        <v>1995</v>
      </c>
      <c r="B110" s="175" t="str">
        <f t="shared" si="24"/>
        <v>Bieber</v>
      </c>
      <c r="C110" s="180" t="str">
        <f t="shared" si="25"/>
        <v>Shane</v>
      </c>
      <c r="D110" s="102" t="str">
        <f t="shared" si="26"/>
        <v>S. Bieber</v>
      </c>
      <c r="E110" s="168" t="str">
        <f t="shared" si="27"/>
        <v>Shane Bieber</v>
      </c>
      <c r="F110" s="204"/>
      <c r="G110" s="204">
        <v>139</v>
      </c>
      <c r="H110" s="204" t="s">
        <v>1957</v>
      </c>
      <c r="I110" s="204"/>
      <c r="J110" s="155"/>
      <c r="K110" s="157"/>
      <c r="L110" s="103" t="s">
        <v>114</v>
      </c>
      <c r="M110" s="155" t="str">
        <f t="shared" si="18"/>
        <v>Y1</v>
      </c>
      <c r="N110" s="111" t="str">
        <f>Cobb!$AE$2</f>
        <v>Chicago</v>
      </c>
      <c r="O110" s="132" t="s">
        <v>1966</v>
      </c>
      <c r="P110" s="168" t="str">
        <f t="shared" si="19"/>
        <v>Bieber, Shane (Y1)</v>
      </c>
      <c r="Q110" s="129">
        <f t="shared" si="20"/>
        <v>200000</v>
      </c>
      <c r="R110" s="217">
        <f t="shared" si="21"/>
        <v>300000</v>
      </c>
      <c r="S110" s="217">
        <f t="shared" si="22"/>
        <v>400000</v>
      </c>
      <c r="T110" s="217" t="str">
        <f t="shared" si="23"/>
        <v/>
      </c>
      <c r="U110" s="102" t="s">
        <v>445</v>
      </c>
      <c r="V110" s="130">
        <v>200000</v>
      </c>
      <c r="W110" s="102" t="s">
        <v>446</v>
      </c>
      <c r="X110" s="173">
        <v>300000</v>
      </c>
      <c r="Y110" s="102" t="s">
        <v>322</v>
      </c>
      <c r="Z110" s="173">
        <v>400000</v>
      </c>
      <c r="AA110" s="102" t="s">
        <v>555</v>
      </c>
      <c r="AB110" s="102"/>
      <c r="AC110" s="102"/>
      <c r="AD110" s="501"/>
    </row>
    <row r="111" spans="1:31" ht="14.25" customHeight="1">
      <c r="A111" s="266" t="s">
        <v>3776</v>
      </c>
      <c r="B111" s="175" t="str">
        <f t="shared" si="24"/>
        <v>Biggio</v>
      </c>
      <c r="C111" s="180" t="str">
        <f t="shared" si="25"/>
        <v>Cavan</v>
      </c>
      <c r="D111" s="102" t="str">
        <f t="shared" si="26"/>
        <v>C. Biggio</v>
      </c>
      <c r="E111" s="168" t="str">
        <f t="shared" si="27"/>
        <v>Cavan Biggio</v>
      </c>
      <c r="F111" s="204" t="s">
        <v>354</v>
      </c>
      <c r="G111" s="204" t="s">
        <v>3985</v>
      </c>
      <c r="H111" s="204" t="s">
        <v>1955</v>
      </c>
      <c r="I111" s="204" t="s">
        <v>3861</v>
      </c>
      <c r="J111" s="155">
        <v>34800</v>
      </c>
      <c r="K111" s="157" t="s">
        <v>845</v>
      </c>
      <c r="L111" s="103" t="s">
        <v>444</v>
      </c>
      <c r="M111" s="155" t="str">
        <f t="shared" si="18"/>
        <v>min</v>
      </c>
      <c r="N111" s="111" t="s">
        <v>908</v>
      </c>
      <c r="O111" s="132" t="s">
        <v>3850</v>
      </c>
      <c r="P111" s="168" t="str">
        <f t="shared" si="19"/>
        <v>Biggio, Cavan (min)</v>
      </c>
      <c r="Q111" s="129" t="str">
        <f t="shared" si="20"/>
        <v/>
      </c>
      <c r="R111" s="217" t="str">
        <f t="shared" si="21"/>
        <v/>
      </c>
      <c r="S111" s="217" t="str">
        <f t="shared" si="22"/>
        <v/>
      </c>
      <c r="T111" s="217" t="str">
        <f t="shared" si="23"/>
        <v/>
      </c>
      <c r="U111" s="102" t="s">
        <v>568</v>
      </c>
      <c r="V111" s="173"/>
      <c r="W111" s="102"/>
      <c r="X111" s="173"/>
      <c r="Y111" s="102"/>
      <c r="Z111" s="173"/>
      <c r="AA111" s="102"/>
      <c r="AB111" s="102"/>
      <c r="AC111" s="102"/>
      <c r="AD111" s="102"/>
    </row>
    <row r="112" spans="1:31" ht="14.25" customHeight="1">
      <c r="A112" s="501" t="s">
        <v>1147</v>
      </c>
      <c r="B112" s="175" t="str">
        <f t="shared" si="24"/>
        <v>Bird</v>
      </c>
      <c r="C112" s="180" t="str">
        <f t="shared" si="25"/>
        <v>Greg</v>
      </c>
      <c r="D112" s="102" t="str">
        <f t="shared" si="26"/>
        <v>G. Bird</v>
      </c>
      <c r="E112" s="168" t="str">
        <f t="shared" si="27"/>
        <v>Greg Bird</v>
      </c>
      <c r="F112" s="103" t="s">
        <v>354</v>
      </c>
      <c r="G112" s="103"/>
      <c r="H112" s="103"/>
      <c r="I112" s="103"/>
      <c r="J112" s="256">
        <v>33917</v>
      </c>
      <c r="K112" s="102" t="s">
        <v>846</v>
      </c>
      <c r="L112" s="103" t="s">
        <v>7</v>
      </c>
      <c r="M112" s="155" t="str">
        <f t="shared" si="18"/>
        <v>Y3</v>
      </c>
      <c r="N112" s="111" t="str">
        <f>Mays!$Y$2</f>
        <v>Los Angeles</v>
      </c>
      <c r="O112" s="103" t="s">
        <v>1094</v>
      </c>
      <c r="P112" s="168" t="str">
        <f t="shared" si="19"/>
        <v>Bird, Greg (Y3)</v>
      </c>
      <c r="Q112" s="129">
        <f t="shared" si="20"/>
        <v>400000</v>
      </c>
      <c r="R112" s="217" t="str">
        <f t="shared" si="21"/>
        <v/>
      </c>
      <c r="S112" s="217" t="str">
        <f t="shared" si="22"/>
        <v/>
      </c>
      <c r="T112" s="217" t="str">
        <f t="shared" si="23"/>
        <v/>
      </c>
      <c r="U112" s="102" t="s">
        <v>322</v>
      </c>
      <c r="V112" s="173">
        <v>400000</v>
      </c>
      <c r="W112" s="102" t="s">
        <v>555</v>
      </c>
      <c r="X112" s="173"/>
      <c r="Y112" s="102" t="s">
        <v>820</v>
      </c>
      <c r="Z112" s="102"/>
      <c r="AA112" s="102" t="s">
        <v>821</v>
      </c>
      <c r="AB112" s="102"/>
      <c r="AC112" s="102" t="s">
        <v>822</v>
      </c>
      <c r="AD112" s="501"/>
      <c r="AE112" s="193"/>
    </row>
    <row r="113" spans="1:31" ht="14.25" customHeight="1">
      <c r="A113" s="102" t="s">
        <v>1621</v>
      </c>
      <c r="B113" s="175" t="str">
        <f t="shared" si="24"/>
        <v>Blach</v>
      </c>
      <c r="C113" s="180" t="str">
        <f t="shared" si="25"/>
        <v>Ty</v>
      </c>
      <c r="D113" s="102" t="str">
        <f t="shared" si="26"/>
        <v>T. Blach</v>
      </c>
      <c r="E113" s="168" t="str">
        <f t="shared" si="27"/>
        <v>Ty Blach</v>
      </c>
      <c r="F113" s="174" t="s">
        <v>354</v>
      </c>
      <c r="G113" s="102" t="e">
        <f>#REF!+1</f>
        <v>#REF!</v>
      </c>
      <c r="H113" s="102">
        <v>2</v>
      </c>
      <c r="I113" s="102">
        <v>22</v>
      </c>
      <c r="J113" s="322">
        <v>33166</v>
      </c>
      <c r="K113" s="102" t="s">
        <v>647</v>
      </c>
      <c r="L113" s="103" t="s">
        <v>114</v>
      </c>
      <c r="M113" s="155" t="str">
        <f t="shared" si="18"/>
        <v>Y2</v>
      </c>
      <c r="N113" s="111" t="str">
        <f>Cobb!$A$2</f>
        <v>Greenville</v>
      </c>
      <c r="O113" s="103" t="s">
        <v>2071</v>
      </c>
      <c r="P113" s="168" t="str">
        <f t="shared" si="19"/>
        <v>Blach, Ty (Y2)</v>
      </c>
      <c r="Q113" s="129">
        <f t="shared" si="20"/>
        <v>300000</v>
      </c>
      <c r="R113" s="217">
        <f t="shared" si="21"/>
        <v>400000</v>
      </c>
      <c r="S113" s="217" t="str">
        <f t="shared" si="22"/>
        <v/>
      </c>
      <c r="T113" s="217" t="str">
        <f t="shared" si="23"/>
        <v/>
      </c>
      <c r="U113" s="102" t="s">
        <v>446</v>
      </c>
      <c r="V113" s="173">
        <v>300000</v>
      </c>
      <c r="W113" s="102" t="s">
        <v>322</v>
      </c>
      <c r="X113" s="173">
        <v>400000</v>
      </c>
      <c r="Y113" s="102" t="s">
        <v>555</v>
      </c>
      <c r="Z113" s="102"/>
      <c r="AA113" s="102"/>
      <c r="AB113" s="102"/>
      <c r="AC113" s="102"/>
      <c r="AD113" s="501"/>
      <c r="AE113" s="193"/>
    </row>
    <row r="114" spans="1:31" ht="14.25" customHeight="1">
      <c r="A114" s="266" t="s">
        <v>3797</v>
      </c>
      <c r="B114" s="175" t="str">
        <f t="shared" si="24"/>
        <v>Black</v>
      </c>
      <c r="C114" s="180" t="str">
        <f t="shared" si="25"/>
        <v>Ray</v>
      </c>
      <c r="D114" s="102" t="str">
        <f t="shared" si="26"/>
        <v>R. Black</v>
      </c>
      <c r="E114" s="168" t="str">
        <f t="shared" si="27"/>
        <v>Ray Black</v>
      </c>
      <c r="F114" s="204" t="s">
        <v>847</v>
      </c>
      <c r="G114" s="204" t="s">
        <v>4007</v>
      </c>
      <c r="H114" s="204" t="s">
        <v>1957</v>
      </c>
      <c r="I114" s="204" t="s">
        <v>3861</v>
      </c>
      <c r="J114" s="155">
        <v>33050</v>
      </c>
      <c r="K114" s="157" t="s">
        <v>844</v>
      </c>
      <c r="L114" s="103" t="s">
        <v>114</v>
      </c>
      <c r="M114" s="155" t="str">
        <f t="shared" si="18"/>
        <v>MM</v>
      </c>
      <c r="N114" s="111" t="s">
        <v>339</v>
      </c>
      <c r="O114" s="132" t="s">
        <v>3850</v>
      </c>
      <c r="P114" s="168" t="str">
        <f t="shared" si="19"/>
        <v>Black, Ray (MM)</v>
      </c>
      <c r="Q114" s="129">
        <f t="shared" si="20"/>
        <v>100000</v>
      </c>
      <c r="R114" s="217" t="str">
        <f t="shared" si="21"/>
        <v/>
      </c>
      <c r="S114" s="217" t="str">
        <f t="shared" si="22"/>
        <v/>
      </c>
      <c r="T114" s="217" t="str">
        <f t="shared" si="23"/>
        <v/>
      </c>
      <c r="U114" s="102" t="s">
        <v>442</v>
      </c>
      <c r="V114" s="173">
        <v>100000</v>
      </c>
      <c r="W114" s="102"/>
      <c r="X114" s="173"/>
      <c r="Y114" s="102"/>
      <c r="Z114" s="173"/>
      <c r="AA114" s="102"/>
      <c r="AB114" s="102"/>
      <c r="AC114" s="102"/>
      <c r="AD114" s="102"/>
    </row>
    <row r="115" spans="1:31" ht="14.25" customHeight="1">
      <c r="A115" s="102" t="s">
        <v>1878</v>
      </c>
      <c r="B115" s="175" t="str">
        <f t="shared" si="24"/>
        <v>Blackburn</v>
      </c>
      <c r="C115" s="180" t="str">
        <f t="shared" si="25"/>
        <v>Paul</v>
      </c>
      <c r="D115" s="102" t="str">
        <f t="shared" si="26"/>
        <v>P. Blackburn</v>
      </c>
      <c r="E115" s="168" t="str">
        <f t="shared" si="27"/>
        <v>Paul Blackburn</v>
      </c>
      <c r="F115" s="204" t="s">
        <v>847</v>
      </c>
      <c r="G115" s="204">
        <v>56</v>
      </c>
      <c r="H115" s="204" t="s">
        <v>1953</v>
      </c>
      <c r="I115" s="204"/>
      <c r="J115" s="155">
        <v>34307</v>
      </c>
      <c r="K115" s="157" t="s">
        <v>647</v>
      </c>
      <c r="L115" s="103" t="s">
        <v>114</v>
      </c>
      <c r="M115" s="155" t="str">
        <f t="shared" si="18"/>
        <v>Y1*</v>
      </c>
      <c r="N115" s="111" t="str">
        <f>Cobb!$AE$2</f>
        <v>Chicago</v>
      </c>
      <c r="O115" s="132" t="s">
        <v>1966</v>
      </c>
      <c r="P115" s="168" t="str">
        <f t="shared" si="19"/>
        <v>Blackburn, Paul (Y1*)</v>
      </c>
      <c r="Q115" s="129">
        <f t="shared" si="20"/>
        <v>200000</v>
      </c>
      <c r="R115" s="217">
        <f t="shared" si="21"/>
        <v>300000</v>
      </c>
      <c r="S115" s="217">
        <f t="shared" si="22"/>
        <v>400000</v>
      </c>
      <c r="T115" s="217" t="str">
        <f t="shared" si="23"/>
        <v/>
      </c>
      <c r="U115" s="102" t="s">
        <v>220</v>
      </c>
      <c r="V115" s="130">
        <v>200000</v>
      </c>
      <c r="W115" s="102" t="s">
        <v>446</v>
      </c>
      <c r="X115" s="173">
        <v>300000</v>
      </c>
      <c r="Y115" s="102" t="s">
        <v>322</v>
      </c>
      <c r="Z115" s="173">
        <v>400000</v>
      </c>
      <c r="AA115" s="102" t="s">
        <v>555</v>
      </c>
      <c r="AB115" s="102"/>
      <c r="AC115" s="102"/>
      <c r="AD115" s="501"/>
      <c r="AE115" s="193"/>
    </row>
    <row r="116" spans="1:31" ht="14.25" customHeight="1">
      <c r="A116" s="102" t="s">
        <v>696</v>
      </c>
      <c r="B116" s="175" t="str">
        <f t="shared" si="24"/>
        <v>Blackmon</v>
      </c>
      <c r="C116" s="180" t="str">
        <f t="shared" si="25"/>
        <v>Charlie</v>
      </c>
      <c r="D116" s="102" t="str">
        <f t="shared" si="26"/>
        <v>C. Blackmon</v>
      </c>
      <c r="E116" s="168" t="str">
        <f t="shared" si="27"/>
        <v>Charlie Blackmon</v>
      </c>
      <c r="F116" s="103" t="s">
        <v>354</v>
      </c>
      <c r="G116" s="103"/>
      <c r="H116" s="103"/>
      <c r="I116" s="103"/>
      <c r="J116" s="155">
        <v>31594</v>
      </c>
      <c r="K116" s="111" t="s">
        <v>852</v>
      </c>
      <c r="L116" s="103" t="s">
        <v>7</v>
      </c>
      <c r="M116" s="155" t="str">
        <f t="shared" si="18"/>
        <v>1,F4-$18M</v>
      </c>
      <c r="N116" s="111" t="str">
        <f>Aaron!$A$2</f>
        <v>Middlesex</v>
      </c>
      <c r="O116" s="132" t="s">
        <v>3147</v>
      </c>
      <c r="P116" s="168" t="str">
        <f t="shared" si="19"/>
        <v>Blackmon, Charlie (1,F4-$18M)</v>
      </c>
      <c r="Q116" s="129">
        <f t="shared" si="20"/>
        <v>4500000</v>
      </c>
      <c r="R116" s="217">
        <f t="shared" si="21"/>
        <v>4500000</v>
      </c>
      <c r="S116" s="217">
        <f t="shared" si="22"/>
        <v>4500000</v>
      </c>
      <c r="T116" s="217">
        <f t="shared" si="23"/>
        <v>4500000</v>
      </c>
      <c r="U116" s="102" t="s">
        <v>1780</v>
      </c>
      <c r="V116" s="173">
        <v>4500000</v>
      </c>
      <c r="W116" s="102" t="s">
        <v>2148</v>
      </c>
      <c r="X116" s="173">
        <v>4500000</v>
      </c>
      <c r="Y116" s="102" t="s">
        <v>2207</v>
      </c>
      <c r="Z116" s="173">
        <v>4500000</v>
      </c>
      <c r="AA116" s="102" t="s">
        <v>2223</v>
      </c>
      <c r="AB116" s="102">
        <v>4500000</v>
      </c>
      <c r="AC116" s="102" t="s">
        <v>283</v>
      </c>
      <c r="AD116" s="102"/>
    </row>
    <row r="117" spans="1:31" ht="14.25" customHeight="1">
      <c r="A117" s="112" t="s">
        <v>859</v>
      </c>
      <c r="B117" s="175" t="str">
        <f t="shared" si="24"/>
        <v>Blanco</v>
      </c>
      <c r="C117" s="180" t="str">
        <f t="shared" si="25"/>
        <v>Gregor</v>
      </c>
      <c r="D117" s="102" t="str">
        <f t="shared" si="26"/>
        <v>G. Blanco</v>
      </c>
      <c r="E117" s="168" t="str">
        <f t="shared" si="27"/>
        <v>Gregor Blanco</v>
      </c>
      <c r="F117" s="161" t="s">
        <v>354</v>
      </c>
      <c r="G117" s="161"/>
      <c r="H117" s="161"/>
      <c r="I117" s="161"/>
      <c r="J117" s="164">
        <v>30674</v>
      </c>
      <c r="K117" s="165" t="s">
        <v>853</v>
      </c>
      <c r="L117" s="103" t="s">
        <v>7</v>
      </c>
      <c r="M117" s="155" t="str">
        <f t="shared" si="18"/>
        <v>2,F2-$500k</v>
      </c>
      <c r="N117" s="111" t="str">
        <f>Cobb!$M$2</f>
        <v>Mansfield</v>
      </c>
      <c r="O117" s="132" t="s">
        <v>1764</v>
      </c>
      <c r="P117" s="168" t="str">
        <f t="shared" si="19"/>
        <v>Blanco, Gregor (2,F2-$500k)</v>
      </c>
      <c r="Q117" s="129">
        <f t="shared" si="20"/>
        <v>250000</v>
      </c>
      <c r="R117" s="217" t="str">
        <f t="shared" si="21"/>
        <v/>
      </c>
      <c r="S117" s="217" t="str">
        <f t="shared" si="22"/>
        <v/>
      </c>
      <c r="T117" s="217" t="str">
        <f t="shared" si="23"/>
        <v/>
      </c>
      <c r="U117" s="155" t="s">
        <v>1232</v>
      </c>
      <c r="V117" s="130">
        <v>250000</v>
      </c>
      <c r="W117" s="191" t="s">
        <v>283</v>
      </c>
      <c r="X117" s="173"/>
      <c r="Y117" s="130"/>
      <c r="Z117" s="221"/>
      <c r="AA117" s="102"/>
      <c r="AB117" s="102"/>
      <c r="AC117" s="102"/>
      <c r="AD117" s="501"/>
      <c r="AE117" s="193"/>
    </row>
    <row r="118" spans="1:31" ht="14.25" customHeight="1">
      <c r="A118" s="266" t="s">
        <v>3799</v>
      </c>
      <c r="B118" s="175" t="str">
        <f t="shared" si="24"/>
        <v>Blandino</v>
      </c>
      <c r="C118" s="180" t="str">
        <f t="shared" si="25"/>
        <v>Alex</v>
      </c>
      <c r="D118" s="102" t="str">
        <f t="shared" si="26"/>
        <v>A. Blandino</v>
      </c>
      <c r="E118" s="168" t="str">
        <f t="shared" si="27"/>
        <v>Alex Blandino</v>
      </c>
      <c r="F118" s="204" t="s">
        <v>847</v>
      </c>
      <c r="G118" s="204" t="s">
        <v>4009</v>
      </c>
      <c r="H118" s="204" t="s">
        <v>1957</v>
      </c>
      <c r="I118" s="204" t="s">
        <v>3863</v>
      </c>
      <c r="J118" s="155">
        <v>33914</v>
      </c>
      <c r="K118" s="157" t="s">
        <v>845</v>
      </c>
      <c r="L118" s="103" t="s">
        <v>7</v>
      </c>
      <c r="M118" s="155" t="str">
        <f t="shared" si="18"/>
        <v>Y1</v>
      </c>
      <c r="N118" s="111" t="s">
        <v>201</v>
      </c>
      <c r="O118" s="132" t="s">
        <v>3850</v>
      </c>
      <c r="P118" s="168" t="str">
        <f t="shared" si="19"/>
        <v>Blandino, Alex (Y1)</v>
      </c>
      <c r="Q118" s="129">
        <f t="shared" si="20"/>
        <v>200000</v>
      </c>
      <c r="R118" s="217">
        <f t="shared" si="21"/>
        <v>300000</v>
      </c>
      <c r="S118" s="217">
        <f t="shared" si="22"/>
        <v>400000</v>
      </c>
      <c r="T118" s="217" t="str">
        <f t="shared" si="23"/>
        <v/>
      </c>
      <c r="U118" s="102" t="s">
        <v>445</v>
      </c>
      <c r="V118" s="173">
        <v>200000</v>
      </c>
      <c r="W118" s="102" t="s">
        <v>446</v>
      </c>
      <c r="X118" s="173">
        <v>300000</v>
      </c>
      <c r="Y118" s="102" t="s">
        <v>322</v>
      </c>
      <c r="Z118" s="173">
        <v>400000</v>
      </c>
      <c r="AA118" s="102" t="s">
        <v>555</v>
      </c>
      <c r="AB118" s="102"/>
      <c r="AC118" s="102"/>
      <c r="AD118" s="102"/>
    </row>
    <row r="119" spans="1:31" ht="14.25" customHeight="1">
      <c r="A119" s="102" t="s">
        <v>1690</v>
      </c>
      <c r="B119" s="175" t="str">
        <f t="shared" si="24"/>
        <v>Bleier</v>
      </c>
      <c r="C119" s="180" t="str">
        <f t="shared" si="25"/>
        <v>Richard</v>
      </c>
      <c r="D119" s="102" t="str">
        <f t="shared" si="26"/>
        <v>R. Bleier</v>
      </c>
      <c r="E119" s="168" t="str">
        <f t="shared" si="27"/>
        <v>Richard Bleier</v>
      </c>
      <c r="F119" s="174" t="s">
        <v>354</v>
      </c>
      <c r="G119" s="102">
        <f>'Free Agents'!G146+1</f>
        <v>1</v>
      </c>
      <c r="H119" s="102">
        <v>4</v>
      </c>
      <c r="I119" s="102">
        <v>16</v>
      </c>
      <c r="J119" s="322">
        <v>31883</v>
      </c>
      <c r="K119" s="102" t="s">
        <v>844</v>
      </c>
      <c r="L119" s="103" t="s">
        <v>114</v>
      </c>
      <c r="M119" s="155" t="str">
        <f t="shared" si="18"/>
        <v>Y3</v>
      </c>
      <c r="N119" s="111" t="str">
        <f>Aaron!$A$2</f>
        <v>Middlesex</v>
      </c>
      <c r="O119" s="103" t="s">
        <v>1534</v>
      </c>
      <c r="P119" s="168" t="str">
        <f t="shared" si="19"/>
        <v>Bleier, Richard (Y3)</v>
      </c>
      <c r="Q119" s="129">
        <f t="shared" si="20"/>
        <v>400000</v>
      </c>
      <c r="R119" s="217" t="str">
        <f t="shared" si="21"/>
        <v/>
      </c>
      <c r="S119" s="217" t="str">
        <f t="shared" si="22"/>
        <v/>
      </c>
      <c r="T119" s="217" t="str">
        <f t="shared" si="23"/>
        <v/>
      </c>
      <c r="U119" s="102" t="s">
        <v>322</v>
      </c>
      <c r="V119" s="173">
        <v>400000</v>
      </c>
      <c r="W119" s="102" t="s">
        <v>555</v>
      </c>
      <c r="X119" s="130"/>
      <c r="Y119" s="102" t="s">
        <v>820</v>
      </c>
      <c r="Z119" s="102"/>
      <c r="AA119" s="102" t="s">
        <v>821</v>
      </c>
      <c r="AB119" s="102"/>
      <c r="AC119" s="102" t="s">
        <v>822</v>
      </c>
      <c r="AD119" s="501"/>
      <c r="AE119" s="193"/>
    </row>
    <row r="120" spans="1:31" ht="14.25" customHeight="1">
      <c r="A120" s="281" t="s">
        <v>437</v>
      </c>
      <c r="B120" s="175" t="str">
        <f t="shared" si="24"/>
        <v>Blevins</v>
      </c>
      <c r="C120" s="180" t="str">
        <f t="shared" si="25"/>
        <v>Jerry</v>
      </c>
      <c r="D120" s="102" t="str">
        <f t="shared" si="26"/>
        <v>J. Blevins</v>
      </c>
      <c r="E120" s="168" t="str">
        <f t="shared" si="27"/>
        <v>Jerry Blevins</v>
      </c>
      <c r="F120" s="308" t="s">
        <v>354</v>
      </c>
      <c r="G120" s="281"/>
      <c r="H120" s="281"/>
      <c r="I120" s="281"/>
      <c r="J120" s="309">
        <v>30565</v>
      </c>
      <c r="K120" s="310" t="s">
        <v>844</v>
      </c>
      <c r="L120" s="279" t="s">
        <v>114</v>
      </c>
      <c r="M120" s="155" t="str">
        <f t="shared" si="18"/>
        <v>1,F1-200K</v>
      </c>
      <c r="N120" s="111" t="str">
        <f>Ruth!$S$2</f>
        <v>New York</v>
      </c>
      <c r="O120" s="311" t="s">
        <v>3147</v>
      </c>
      <c r="P120" s="168" t="str">
        <f t="shared" si="19"/>
        <v>Blevins, Jerry (1,F1-200K)</v>
      </c>
      <c r="Q120" s="129">
        <f t="shared" si="20"/>
        <v>200000</v>
      </c>
      <c r="R120" s="217" t="str">
        <f t="shared" si="21"/>
        <v/>
      </c>
      <c r="S120" s="217" t="str">
        <f t="shared" si="22"/>
        <v/>
      </c>
      <c r="T120" s="217" t="str">
        <f t="shared" si="23"/>
        <v/>
      </c>
      <c r="U120" s="282" t="s">
        <v>3158</v>
      </c>
      <c r="V120" s="173">
        <v>200000</v>
      </c>
      <c r="W120" s="102" t="s">
        <v>283</v>
      </c>
      <c r="X120" s="173"/>
      <c r="Y120" s="102"/>
      <c r="Z120" s="173"/>
      <c r="AA120" s="102"/>
      <c r="AB120" s="102"/>
      <c r="AC120" s="102"/>
      <c r="AD120" s="102"/>
    </row>
    <row r="121" spans="1:31" ht="14.25" customHeight="1">
      <c r="A121" s="102" t="s">
        <v>698</v>
      </c>
      <c r="B121" s="175" t="str">
        <f t="shared" si="24"/>
        <v>Bogaerts</v>
      </c>
      <c r="C121" s="180" t="str">
        <f t="shared" si="25"/>
        <v>Xander</v>
      </c>
      <c r="D121" s="102" t="str">
        <f t="shared" si="26"/>
        <v>X. Bogaerts</v>
      </c>
      <c r="E121" s="168" t="str">
        <f t="shared" si="27"/>
        <v>Xander Bogaerts</v>
      </c>
      <c r="F121" s="103" t="s">
        <v>847</v>
      </c>
      <c r="G121" s="103"/>
      <c r="H121" s="103"/>
      <c r="I121" s="103"/>
      <c r="J121" s="155">
        <v>33878</v>
      </c>
      <c r="K121" s="111" t="s">
        <v>851</v>
      </c>
      <c r="L121" s="103" t="s">
        <v>7</v>
      </c>
      <c r="M121" s="155" t="str">
        <f t="shared" si="18"/>
        <v>2,L5-$14M</v>
      </c>
      <c r="N121" s="111" t="str">
        <f>Cobb!$AE$2</f>
        <v>Chicago</v>
      </c>
      <c r="O121" s="132" t="s">
        <v>716</v>
      </c>
      <c r="P121" s="168" t="str">
        <f t="shared" si="19"/>
        <v>Bogaerts, Xander (2,L5-$14M)</v>
      </c>
      <c r="Q121" s="129">
        <f t="shared" si="20"/>
        <v>2800000</v>
      </c>
      <c r="R121" s="217">
        <f t="shared" si="21"/>
        <v>2800000</v>
      </c>
      <c r="S121" s="217">
        <f t="shared" si="22"/>
        <v>2800000</v>
      </c>
      <c r="T121" s="217">
        <f t="shared" si="23"/>
        <v>2800000</v>
      </c>
      <c r="U121" s="102" t="s">
        <v>1751</v>
      </c>
      <c r="V121" s="169">
        <v>2800000</v>
      </c>
      <c r="W121" s="102" t="s">
        <v>1752</v>
      </c>
      <c r="X121" s="173">
        <v>2800000</v>
      </c>
      <c r="Y121" s="102" t="s">
        <v>1753</v>
      </c>
      <c r="Z121" s="130">
        <v>2800000</v>
      </c>
      <c r="AA121" s="102" t="s">
        <v>1754</v>
      </c>
      <c r="AB121" s="130">
        <v>2800000</v>
      </c>
      <c r="AC121" s="102" t="s">
        <v>283</v>
      </c>
      <c r="AD121" s="501"/>
      <c r="AE121" s="193"/>
    </row>
    <row r="122" spans="1:31" ht="14.25" customHeight="1">
      <c r="A122" s="266" t="s">
        <v>3690</v>
      </c>
      <c r="B122" s="175" t="str">
        <f t="shared" si="24"/>
        <v>Bohm</v>
      </c>
      <c r="C122" s="180" t="str">
        <f t="shared" si="25"/>
        <v>Alec</v>
      </c>
      <c r="D122" s="102" t="str">
        <f t="shared" si="26"/>
        <v>A. Bohm</v>
      </c>
      <c r="E122" s="168" t="str">
        <f t="shared" si="27"/>
        <v>Alec Bohm</v>
      </c>
      <c r="F122" s="204" t="s">
        <v>847</v>
      </c>
      <c r="G122" s="204" t="s">
        <v>3894</v>
      </c>
      <c r="H122" s="204" t="s">
        <v>1952</v>
      </c>
      <c r="I122" s="204" t="s">
        <v>3868</v>
      </c>
      <c r="J122" s="155">
        <v>35280</v>
      </c>
      <c r="K122" s="157" t="s">
        <v>850</v>
      </c>
      <c r="L122" s="103" t="s">
        <v>444</v>
      </c>
      <c r="M122" s="155" t="str">
        <f t="shared" si="18"/>
        <v>min</v>
      </c>
      <c r="N122" s="111" t="s">
        <v>346</v>
      </c>
      <c r="O122" s="132" t="s">
        <v>3850</v>
      </c>
      <c r="P122" s="168" t="str">
        <f t="shared" si="19"/>
        <v>Bohm, Alec (min)</v>
      </c>
      <c r="Q122" s="129" t="str">
        <f t="shared" si="20"/>
        <v/>
      </c>
      <c r="R122" s="217" t="str">
        <f t="shared" si="21"/>
        <v/>
      </c>
      <c r="S122" s="217" t="str">
        <f t="shared" si="22"/>
        <v/>
      </c>
      <c r="T122" s="217" t="str">
        <f t="shared" si="23"/>
        <v/>
      </c>
      <c r="U122" s="102" t="s">
        <v>568</v>
      </c>
      <c r="V122" s="173"/>
      <c r="W122" s="102"/>
      <c r="X122" s="173"/>
      <c r="Y122" s="102"/>
      <c r="Z122" s="173"/>
      <c r="AA122" s="102"/>
      <c r="AB122" s="102"/>
      <c r="AC122" s="102"/>
      <c r="AD122" s="102"/>
    </row>
    <row r="123" spans="1:31" ht="14.25" customHeight="1">
      <c r="A123" s="110" t="s">
        <v>795</v>
      </c>
      <c r="B123" s="175" t="str">
        <f t="shared" si="24"/>
        <v>Bonifacio</v>
      </c>
      <c r="C123" s="180" t="str">
        <f t="shared" si="25"/>
        <v>Jorge</v>
      </c>
      <c r="D123" s="102" t="str">
        <f t="shared" si="26"/>
        <v>J. Bonifacio</v>
      </c>
      <c r="E123" s="168" t="str">
        <f t="shared" si="27"/>
        <v>Jorge Bonifacio</v>
      </c>
      <c r="F123" s="103" t="s">
        <v>847</v>
      </c>
      <c r="G123" s="103"/>
      <c r="H123" s="103"/>
      <c r="I123" s="103"/>
      <c r="J123" s="155">
        <v>34124</v>
      </c>
      <c r="K123" s="111" t="s">
        <v>852</v>
      </c>
      <c r="L123" s="103" t="s">
        <v>7</v>
      </c>
      <c r="M123" s="155" t="str">
        <f t="shared" si="18"/>
        <v>Y2</v>
      </c>
      <c r="N123" s="111" t="str">
        <f>Aaron!$A$2</f>
        <v>Middlesex</v>
      </c>
      <c r="O123" s="103" t="s">
        <v>739</v>
      </c>
      <c r="P123" s="168" t="str">
        <f t="shared" si="19"/>
        <v>Bonifacio, Jorge (Y2)</v>
      </c>
      <c r="Q123" s="129">
        <f t="shared" si="20"/>
        <v>300000</v>
      </c>
      <c r="R123" s="217">
        <f t="shared" si="21"/>
        <v>400000</v>
      </c>
      <c r="S123" s="217" t="str">
        <f t="shared" si="22"/>
        <v/>
      </c>
      <c r="T123" s="217" t="str">
        <f t="shared" si="23"/>
        <v/>
      </c>
      <c r="U123" s="102" t="s">
        <v>446</v>
      </c>
      <c r="V123" s="173">
        <v>300000</v>
      </c>
      <c r="W123" s="102" t="s">
        <v>322</v>
      </c>
      <c r="X123" s="173">
        <v>400000</v>
      </c>
      <c r="Y123" s="102" t="s">
        <v>555</v>
      </c>
      <c r="Z123" s="102"/>
      <c r="AA123" s="501"/>
      <c r="AB123" s="102"/>
      <c r="AC123" s="102"/>
      <c r="AD123" s="501"/>
      <c r="AE123" s="193"/>
    </row>
    <row r="124" spans="1:31" ht="14.25" customHeight="1">
      <c r="A124" s="102" t="s">
        <v>1977</v>
      </c>
      <c r="B124" s="175" t="str">
        <f t="shared" si="24"/>
        <v>Borucki</v>
      </c>
      <c r="C124" s="180" t="str">
        <f t="shared" si="25"/>
        <v>Ryan</v>
      </c>
      <c r="D124" s="102" t="str">
        <f t="shared" si="26"/>
        <v>R. Borucki</v>
      </c>
      <c r="E124" s="168" t="str">
        <f t="shared" si="27"/>
        <v>Ryan Borucki</v>
      </c>
      <c r="F124" s="204"/>
      <c r="G124" s="204">
        <v>192</v>
      </c>
      <c r="H124" s="204" t="s">
        <v>1959</v>
      </c>
      <c r="I124" s="204"/>
      <c r="J124" s="155"/>
      <c r="K124" s="157"/>
      <c r="L124" s="103" t="s">
        <v>114</v>
      </c>
      <c r="M124" s="155" t="str">
        <f t="shared" si="18"/>
        <v>Y1</v>
      </c>
      <c r="N124" s="111" t="str">
        <f>Mays!$A$2</f>
        <v>Aspen</v>
      </c>
      <c r="O124" s="132" t="s">
        <v>1966</v>
      </c>
      <c r="P124" s="168" t="str">
        <f t="shared" si="19"/>
        <v>Borucki, Ryan (Y1)</v>
      </c>
      <c r="Q124" s="129">
        <f t="shared" si="20"/>
        <v>200000</v>
      </c>
      <c r="R124" s="217">
        <f t="shared" si="21"/>
        <v>300000</v>
      </c>
      <c r="S124" s="217">
        <f t="shared" si="22"/>
        <v>400000</v>
      </c>
      <c r="T124" s="217" t="str">
        <f t="shared" si="23"/>
        <v/>
      </c>
      <c r="U124" s="102" t="s">
        <v>445</v>
      </c>
      <c r="V124" s="130">
        <v>200000</v>
      </c>
      <c r="W124" s="102" t="s">
        <v>446</v>
      </c>
      <c r="X124" s="173">
        <v>300000</v>
      </c>
      <c r="Y124" s="102" t="s">
        <v>322</v>
      </c>
      <c r="Z124" s="173">
        <v>400000</v>
      </c>
      <c r="AA124" s="102" t="s">
        <v>555</v>
      </c>
      <c r="AB124" s="102"/>
      <c r="AC124" s="102"/>
      <c r="AD124" s="102"/>
    </row>
    <row r="125" spans="1:31" ht="14.25" customHeight="1">
      <c r="A125" s="102" t="s">
        <v>1968</v>
      </c>
      <c r="B125" s="175" t="str">
        <f t="shared" si="24"/>
        <v>Bostick</v>
      </c>
      <c r="C125" s="180" t="str">
        <f t="shared" si="25"/>
        <v>Christopher</v>
      </c>
      <c r="D125" s="102" t="str">
        <f t="shared" si="26"/>
        <v>C. Bostick</v>
      </c>
      <c r="E125" s="168" t="str">
        <f t="shared" si="27"/>
        <v>Christopher Bostick</v>
      </c>
      <c r="F125" s="204" t="s">
        <v>847</v>
      </c>
      <c r="G125" s="204">
        <v>220</v>
      </c>
      <c r="H125" s="204" t="s">
        <v>1964</v>
      </c>
      <c r="I125" s="204"/>
      <c r="J125" s="155">
        <v>34052</v>
      </c>
      <c r="K125" s="157" t="s">
        <v>845</v>
      </c>
      <c r="L125" s="103" t="s">
        <v>7</v>
      </c>
      <c r="M125" s="155" t="str">
        <f t="shared" si="18"/>
        <v>MM</v>
      </c>
      <c r="N125" s="111" t="str">
        <f>Aaron!$M$2</f>
        <v>Virginia</v>
      </c>
      <c r="O125" s="132" t="s">
        <v>1966</v>
      </c>
      <c r="P125" s="168" t="str">
        <f t="shared" si="19"/>
        <v>Bostick, Christopher (MM)</v>
      </c>
      <c r="Q125" s="129">
        <f t="shared" si="20"/>
        <v>100000</v>
      </c>
      <c r="R125" s="217" t="str">
        <f t="shared" si="21"/>
        <v/>
      </c>
      <c r="S125" s="217" t="str">
        <f t="shared" si="22"/>
        <v/>
      </c>
      <c r="T125" s="217" t="str">
        <f t="shared" si="23"/>
        <v/>
      </c>
      <c r="U125" s="102" t="s">
        <v>442</v>
      </c>
      <c r="V125" s="268">
        <v>100000</v>
      </c>
      <c r="W125" s="102"/>
      <c r="X125" s="173"/>
      <c r="Y125" s="102"/>
      <c r="Z125" s="173"/>
      <c r="AA125" s="102"/>
      <c r="AB125" s="102"/>
      <c r="AC125" s="102"/>
      <c r="AD125" s="102"/>
    </row>
    <row r="126" spans="1:31" ht="14.25" customHeight="1">
      <c r="A126" s="266" t="s">
        <v>3670</v>
      </c>
      <c r="B126" s="175" t="str">
        <f t="shared" si="24"/>
        <v>Bote</v>
      </c>
      <c r="C126" s="180" t="str">
        <f t="shared" si="25"/>
        <v>David</v>
      </c>
      <c r="D126" s="102" t="str">
        <f t="shared" si="26"/>
        <v>D. Bote</v>
      </c>
      <c r="E126" s="168" t="str">
        <f t="shared" si="27"/>
        <v>David Bote</v>
      </c>
      <c r="F126" s="204" t="s">
        <v>847</v>
      </c>
      <c r="G126" s="204" t="s">
        <v>3874</v>
      </c>
      <c r="H126" s="204" t="s">
        <v>1952</v>
      </c>
      <c r="I126" s="204" t="s">
        <v>1954</v>
      </c>
      <c r="J126" s="155">
        <v>34066</v>
      </c>
      <c r="K126" s="157" t="s">
        <v>850</v>
      </c>
      <c r="L126" s="103" t="s">
        <v>7</v>
      </c>
      <c r="M126" s="155" t="str">
        <f t="shared" si="18"/>
        <v>Y1</v>
      </c>
      <c r="N126" s="111" t="s">
        <v>1027</v>
      </c>
      <c r="O126" s="132" t="s">
        <v>3850</v>
      </c>
      <c r="P126" s="168" t="str">
        <f t="shared" si="19"/>
        <v>Bote, David (Y1)</v>
      </c>
      <c r="Q126" s="129">
        <f t="shared" si="20"/>
        <v>200000</v>
      </c>
      <c r="R126" s="217">
        <f t="shared" si="21"/>
        <v>300000</v>
      </c>
      <c r="S126" s="217">
        <f t="shared" si="22"/>
        <v>400000</v>
      </c>
      <c r="T126" s="217" t="str">
        <f t="shared" si="23"/>
        <v/>
      </c>
      <c r="U126" s="102" t="s">
        <v>445</v>
      </c>
      <c r="V126" s="173">
        <v>200000</v>
      </c>
      <c r="W126" s="102" t="s">
        <v>446</v>
      </c>
      <c r="X126" s="173">
        <v>300000</v>
      </c>
      <c r="Y126" s="102" t="s">
        <v>322</v>
      </c>
      <c r="Z126" s="173">
        <v>400000</v>
      </c>
      <c r="AA126" s="102" t="s">
        <v>555</v>
      </c>
      <c r="AB126" s="102"/>
      <c r="AC126" s="102"/>
      <c r="AD126" s="102"/>
    </row>
    <row r="127" spans="1:31" ht="14.25" customHeight="1">
      <c r="A127" s="498" t="s">
        <v>1278</v>
      </c>
      <c r="B127" s="175" t="str">
        <f t="shared" si="24"/>
        <v>Bour</v>
      </c>
      <c r="C127" s="180" t="str">
        <f t="shared" si="25"/>
        <v>Justin*</v>
      </c>
      <c r="D127" s="102" t="str">
        <f t="shared" si="26"/>
        <v>J. Bour</v>
      </c>
      <c r="E127" s="168" t="str">
        <f t="shared" si="27"/>
        <v>Justin* Bour</v>
      </c>
      <c r="F127" s="204" t="s">
        <v>354</v>
      </c>
      <c r="G127" s="501">
        <v>43</v>
      </c>
      <c r="H127" s="501">
        <v>2</v>
      </c>
      <c r="I127" s="501">
        <v>19</v>
      </c>
      <c r="J127" s="256">
        <v>32291</v>
      </c>
      <c r="K127" s="157" t="s">
        <v>846</v>
      </c>
      <c r="L127" s="103" t="s">
        <v>7</v>
      </c>
      <c r="M127" s="155" t="str">
        <f t="shared" si="18"/>
        <v>ARB-Y4</v>
      </c>
      <c r="N127" s="111" t="str">
        <f>Ruth!$M$2</f>
        <v>Hoboken</v>
      </c>
      <c r="O127" s="132" t="s">
        <v>1298</v>
      </c>
      <c r="P127" s="168" t="str">
        <f t="shared" si="19"/>
        <v>Bour, Justin* (ARB-Y4)</v>
      </c>
      <c r="Q127" s="129">
        <f t="shared" si="20"/>
        <v>840000</v>
      </c>
      <c r="R127" s="217" t="str">
        <f t="shared" si="21"/>
        <v/>
      </c>
      <c r="S127" s="217" t="str">
        <f t="shared" si="22"/>
        <v/>
      </c>
      <c r="T127" s="217" t="str">
        <f t="shared" si="23"/>
        <v/>
      </c>
      <c r="U127" s="102" t="s">
        <v>555</v>
      </c>
      <c r="V127" s="173">
        <v>840000</v>
      </c>
      <c r="W127" s="102" t="s">
        <v>820</v>
      </c>
      <c r="X127" s="173"/>
      <c r="Y127" s="102" t="s">
        <v>821</v>
      </c>
      <c r="Z127" s="501"/>
      <c r="AA127" s="102" t="s">
        <v>822</v>
      </c>
      <c r="AB127" s="102"/>
      <c r="AC127" s="102" t="s">
        <v>283</v>
      </c>
      <c r="AD127" s="102"/>
    </row>
    <row r="128" spans="1:31" ht="14.25" customHeight="1">
      <c r="A128" s="102" t="s">
        <v>1656</v>
      </c>
      <c r="B128" s="175" t="str">
        <f t="shared" si="24"/>
        <v>Bowman</v>
      </c>
      <c r="C128" s="180" t="str">
        <f t="shared" si="25"/>
        <v>Matthew</v>
      </c>
      <c r="D128" s="102" t="str">
        <f t="shared" si="26"/>
        <v>M. Bowman</v>
      </c>
      <c r="E128" s="168" t="str">
        <f t="shared" si="27"/>
        <v>Matthew Bowman</v>
      </c>
      <c r="F128" s="174" t="s">
        <v>847</v>
      </c>
      <c r="G128" s="102">
        <f>G127+1</f>
        <v>44</v>
      </c>
      <c r="H128" s="102">
        <v>2</v>
      </c>
      <c r="I128" s="102">
        <v>9</v>
      </c>
      <c r="J128" s="322">
        <v>33389</v>
      </c>
      <c r="K128" s="102" t="s">
        <v>844</v>
      </c>
      <c r="L128" s="103" t="s">
        <v>114</v>
      </c>
      <c r="M128" s="155" t="str">
        <f t="shared" si="18"/>
        <v>Y3</v>
      </c>
      <c r="N128" s="111" t="str">
        <f>Mays!$Y$2</f>
        <v>Los Angeles</v>
      </c>
      <c r="O128" s="103" t="s">
        <v>1534</v>
      </c>
      <c r="P128" s="168" t="str">
        <f t="shared" si="19"/>
        <v>Bowman, Matthew (Y3)</v>
      </c>
      <c r="Q128" s="129">
        <f t="shared" si="20"/>
        <v>400000</v>
      </c>
      <c r="R128" s="217" t="str">
        <f t="shared" si="21"/>
        <v/>
      </c>
      <c r="S128" s="217" t="str">
        <f t="shared" si="22"/>
        <v/>
      </c>
      <c r="T128" s="217" t="str">
        <f t="shared" si="23"/>
        <v/>
      </c>
      <c r="U128" s="102" t="s">
        <v>322</v>
      </c>
      <c r="V128" s="173">
        <v>400000</v>
      </c>
      <c r="W128" s="102" t="s">
        <v>555</v>
      </c>
      <c r="X128" s="130"/>
      <c r="Y128" s="102" t="s">
        <v>820</v>
      </c>
      <c r="Z128" s="102"/>
      <c r="AA128" s="102" t="s">
        <v>821</v>
      </c>
      <c r="AB128" s="102"/>
      <c r="AC128" s="102" t="s">
        <v>822</v>
      </c>
      <c r="AD128" s="102"/>
    </row>
    <row r="129" spans="1:31" ht="14.25" customHeight="1">
      <c r="A129" s="102" t="s">
        <v>1800</v>
      </c>
      <c r="B129" s="175" t="str">
        <f t="shared" si="24"/>
        <v>Boxberger</v>
      </c>
      <c r="C129" s="180" t="str">
        <f t="shared" si="25"/>
        <v>Brad</v>
      </c>
      <c r="D129" s="102" t="str">
        <f t="shared" si="26"/>
        <v>B. Boxberger</v>
      </c>
      <c r="E129" s="168" t="str">
        <f t="shared" si="27"/>
        <v>Brad Boxberger</v>
      </c>
      <c r="F129" s="204" t="s">
        <v>847</v>
      </c>
      <c r="G129" s="204"/>
      <c r="H129" s="204"/>
      <c r="I129" s="204"/>
      <c r="J129" s="155">
        <v>32290</v>
      </c>
      <c r="K129" s="157" t="s">
        <v>844</v>
      </c>
      <c r="L129" s="103" t="s">
        <v>114</v>
      </c>
      <c r="M129" s="155" t="str">
        <f t="shared" si="18"/>
        <v>2,F3-$2.7M</v>
      </c>
      <c r="N129" s="111" t="str">
        <f>Cobb!$AE$2</f>
        <v>Chicago</v>
      </c>
      <c r="O129" s="132" t="s">
        <v>1764</v>
      </c>
      <c r="P129" s="168" t="str">
        <f t="shared" si="19"/>
        <v>Boxberger, Brad (2,F3-$2.7M)</v>
      </c>
      <c r="Q129" s="129">
        <f t="shared" si="20"/>
        <v>900000</v>
      </c>
      <c r="R129" s="217">
        <f t="shared" si="21"/>
        <v>900000</v>
      </c>
      <c r="S129" s="217" t="str">
        <f t="shared" si="22"/>
        <v/>
      </c>
      <c r="T129" s="217" t="str">
        <f t="shared" si="23"/>
        <v/>
      </c>
      <c r="U129" s="155" t="s">
        <v>2128</v>
      </c>
      <c r="V129" s="130">
        <v>900000</v>
      </c>
      <c r="W129" s="155" t="s">
        <v>2188</v>
      </c>
      <c r="X129" s="130">
        <v>900000</v>
      </c>
      <c r="Y129" s="130" t="s">
        <v>283</v>
      </c>
      <c r="Z129" s="102"/>
      <c r="AA129" s="102"/>
      <c r="AB129" s="102"/>
      <c r="AC129" s="102"/>
      <c r="AD129" s="102"/>
    </row>
    <row r="130" spans="1:31" ht="14.25" customHeight="1">
      <c r="A130" s="498" t="s">
        <v>1279</v>
      </c>
      <c r="B130" s="175" t="str">
        <f t="shared" si="24"/>
        <v>Boyd</v>
      </c>
      <c r="C130" s="180" t="str">
        <f t="shared" si="25"/>
        <v>Matt*</v>
      </c>
      <c r="D130" s="102" t="str">
        <f t="shared" si="26"/>
        <v>M. Boyd</v>
      </c>
      <c r="E130" s="168" t="str">
        <f t="shared" si="27"/>
        <v>Matt* Boyd</v>
      </c>
      <c r="F130" s="204" t="s">
        <v>354</v>
      </c>
      <c r="G130" s="498">
        <v>46</v>
      </c>
      <c r="H130" s="498">
        <v>2</v>
      </c>
      <c r="I130" s="498">
        <v>22</v>
      </c>
      <c r="J130" s="256">
        <v>33271</v>
      </c>
      <c r="K130" s="157" t="s">
        <v>647</v>
      </c>
      <c r="L130" s="103" t="s">
        <v>114</v>
      </c>
      <c r="M130" s="155" t="str">
        <f t="shared" si="18"/>
        <v>ARB-Y4</v>
      </c>
      <c r="N130" s="111" t="str">
        <f>Mays!$AE$2</f>
        <v>West Oakland</v>
      </c>
      <c r="O130" s="132" t="s">
        <v>1298</v>
      </c>
      <c r="P130" s="168" t="str">
        <f t="shared" si="19"/>
        <v>Boyd, Matt* (ARB-Y4)</v>
      </c>
      <c r="Q130" s="129">
        <f t="shared" si="20"/>
        <v>1000000</v>
      </c>
      <c r="R130" s="217" t="str">
        <f t="shared" si="21"/>
        <v/>
      </c>
      <c r="S130" s="217" t="str">
        <f t="shared" si="22"/>
        <v/>
      </c>
      <c r="T130" s="217" t="str">
        <f t="shared" si="23"/>
        <v/>
      </c>
      <c r="U130" s="102" t="s">
        <v>555</v>
      </c>
      <c r="V130" s="173">
        <v>1000000</v>
      </c>
      <c r="W130" s="102" t="s">
        <v>820</v>
      </c>
      <c r="X130" s="173"/>
      <c r="Y130" s="102" t="s">
        <v>821</v>
      </c>
      <c r="Z130" s="102"/>
      <c r="AA130" s="102" t="s">
        <v>822</v>
      </c>
      <c r="AB130" s="102"/>
      <c r="AC130" s="102" t="s">
        <v>283</v>
      </c>
      <c r="AD130" s="501"/>
      <c r="AE130" s="193"/>
    </row>
    <row r="131" spans="1:31" ht="14.25" customHeight="1">
      <c r="A131" s="312" t="s">
        <v>751</v>
      </c>
      <c r="B131" s="175" t="str">
        <f t="shared" ref="B131:B162" si="28">LEFT(A131,FIND(", ",A131,1)-1)</f>
        <v>Brach</v>
      </c>
      <c r="C131" s="180" t="str">
        <f t="shared" ref="C131:C153" si="29">RIGHT(A131,LEN(A131)-FIND(", ",A131,1)-1)</f>
        <v>Brad</v>
      </c>
      <c r="D131" s="102" t="str">
        <f t="shared" ref="D131:D162" si="30">CONCATENATE(MID(C131,1,1),". ",B131)</f>
        <v>B. Brach</v>
      </c>
      <c r="E131" s="168" t="str">
        <f t="shared" ref="E131:E153" si="31">CONCATENATE(C131," ",B131)</f>
        <v>Brad Brach</v>
      </c>
      <c r="F131" s="276" t="s">
        <v>847</v>
      </c>
      <c r="G131" s="103"/>
      <c r="H131" s="103"/>
      <c r="I131" s="103"/>
      <c r="J131" s="277">
        <v>31514</v>
      </c>
      <c r="K131" s="278" t="s">
        <v>844</v>
      </c>
      <c r="L131" s="103" t="s">
        <v>114</v>
      </c>
      <c r="M131" s="155" t="str">
        <f t="shared" ref="M131:M194" si="32">$U131</f>
        <v>1,F2-$1.45M</v>
      </c>
      <c r="N131" s="208" t="str">
        <f>Ruth!$AE$2</f>
        <v>Williamsburg</v>
      </c>
      <c r="O131" s="311" t="s">
        <v>3147</v>
      </c>
      <c r="P131" s="168" t="str">
        <f t="shared" ref="P131:P194" si="33">CONCATENATE(A131," (",M131,")")</f>
        <v>Brach, Brad (1,F2-$1.45M)</v>
      </c>
      <c r="Q131" s="129">
        <f t="shared" ref="Q131:Q194" si="34">IF(ISBLANK($V131),"",$V131)</f>
        <v>725000</v>
      </c>
      <c r="R131" s="217">
        <f t="shared" ref="R131:R194" si="35">IF(ISBLANK($X131),"",$X131)</f>
        <v>725000</v>
      </c>
      <c r="S131" s="217" t="str">
        <f t="shared" ref="S131:S194" si="36">IF(ISBLANK($Z131),"",$Z131)</f>
        <v/>
      </c>
      <c r="T131" s="217" t="str">
        <f t="shared" ref="T131:T194" si="37">IF(ISBLANK($AB131),"",$AB131)</f>
        <v/>
      </c>
      <c r="U131" s="282" t="s">
        <v>3159</v>
      </c>
      <c r="V131" s="362">
        <v>725000</v>
      </c>
      <c r="W131" s="102" t="s">
        <v>3160</v>
      </c>
      <c r="X131" s="173">
        <v>725000</v>
      </c>
      <c r="Y131" s="102" t="s">
        <v>283</v>
      </c>
      <c r="Z131" s="102"/>
      <c r="AA131" s="102"/>
      <c r="AB131" s="102"/>
      <c r="AC131" s="102"/>
      <c r="AD131" s="102"/>
    </row>
    <row r="132" spans="1:31" ht="14.25" customHeight="1">
      <c r="A132" s="312" t="s">
        <v>3161</v>
      </c>
      <c r="B132" s="175" t="str">
        <f t="shared" si="28"/>
        <v>Bracho</v>
      </c>
      <c r="C132" s="180" t="str">
        <f t="shared" si="29"/>
        <v>Silvino</v>
      </c>
      <c r="D132" s="102" t="str">
        <f t="shared" si="30"/>
        <v>S. Bracho</v>
      </c>
      <c r="E132" s="168" t="str">
        <f t="shared" si="31"/>
        <v>Silvino Bracho</v>
      </c>
      <c r="F132" s="276"/>
      <c r="G132" s="103"/>
      <c r="H132" s="103"/>
      <c r="I132" s="103"/>
      <c r="J132" s="277"/>
      <c r="K132" s="278"/>
      <c r="L132" s="103" t="s">
        <v>114</v>
      </c>
      <c r="M132" s="155" t="str">
        <f t="shared" si="32"/>
        <v>1,F2-$1.15M</v>
      </c>
      <c r="N132" s="111" t="str">
        <f>Ruth!$A$2</f>
        <v>Plum Island</v>
      </c>
      <c r="O132" s="311" t="s">
        <v>3147</v>
      </c>
      <c r="P132" s="168" t="str">
        <f t="shared" si="33"/>
        <v>Bracho, Silvino (1,F2-$1.15M)</v>
      </c>
      <c r="Q132" s="129">
        <f t="shared" si="34"/>
        <v>575000</v>
      </c>
      <c r="R132" s="217">
        <f t="shared" si="35"/>
        <v>575000</v>
      </c>
      <c r="S132" s="217" t="str">
        <f t="shared" si="36"/>
        <v/>
      </c>
      <c r="T132" s="217" t="str">
        <f t="shared" si="37"/>
        <v/>
      </c>
      <c r="U132" s="282" t="s">
        <v>3162</v>
      </c>
      <c r="V132" s="362">
        <v>575000</v>
      </c>
      <c r="W132" s="102" t="s">
        <v>3163</v>
      </c>
      <c r="X132" s="173">
        <v>575000</v>
      </c>
      <c r="Y132" s="102" t="s">
        <v>283</v>
      </c>
      <c r="Z132" s="102"/>
      <c r="AA132" s="102"/>
      <c r="AB132" s="102"/>
      <c r="AC132" s="102"/>
      <c r="AD132" s="102"/>
    </row>
    <row r="133" spans="1:31" ht="14.25" customHeight="1">
      <c r="A133" s="102" t="s">
        <v>1967</v>
      </c>
      <c r="B133" s="175" t="str">
        <f t="shared" si="28"/>
        <v>Bradford</v>
      </c>
      <c r="C133" s="180" t="str">
        <f t="shared" si="29"/>
        <v>Chasen</v>
      </c>
      <c r="D133" s="102" t="str">
        <f t="shared" si="30"/>
        <v>C. Bradford</v>
      </c>
      <c r="E133" s="168" t="str">
        <f t="shared" si="31"/>
        <v>Chasen Bradford</v>
      </c>
      <c r="F133" s="204" t="s">
        <v>847</v>
      </c>
      <c r="G133" s="204">
        <v>137</v>
      </c>
      <c r="H133" s="204" t="s">
        <v>1957</v>
      </c>
      <c r="I133" s="204"/>
      <c r="J133" s="155">
        <v>32725</v>
      </c>
      <c r="K133" s="157" t="s">
        <v>844</v>
      </c>
      <c r="L133" s="103" t="s">
        <v>114</v>
      </c>
      <c r="M133" s="155" t="str">
        <f t="shared" si="32"/>
        <v>Y2</v>
      </c>
      <c r="N133" s="111" t="str">
        <f>Cobb!$A$2</f>
        <v>Greenville</v>
      </c>
      <c r="O133" s="132" t="s">
        <v>1966</v>
      </c>
      <c r="P133" s="168" t="str">
        <f t="shared" si="33"/>
        <v>Bradford, Chasen (Y2)</v>
      </c>
      <c r="Q133" s="129">
        <f t="shared" si="34"/>
        <v>300000</v>
      </c>
      <c r="R133" s="217">
        <f t="shared" si="35"/>
        <v>400000</v>
      </c>
      <c r="S133" s="217" t="str">
        <f t="shared" si="36"/>
        <v/>
      </c>
      <c r="T133" s="217" t="str">
        <f t="shared" si="37"/>
        <v/>
      </c>
      <c r="U133" s="102" t="s">
        <v>446</v>
      </c>
      <c r="V133" s="173">
        <v>300000</v>
      </c>
      <c r="W133" s="102" t="s">
        <v>322</v>
      </c>
      <c r="X133" s="173">
        <v>400000</v>
      </c>
      <c r="Y133" s="102" t="s">
        <v>555</v>
      </c>
      <c r="Z133" s="173"/>
      <c r="AA133" s="102"/>
      <c r="AB133" s="102"/>
      <c r="AC133" s="102"/>
      <c r="AD133" s="102"/>
    </row>
    <row r="134" spans="1:31" ht="14.25" customHeight="1">
      <c r="A134" s="102" t="s">
        <v>699</v>
      </c>
      <c r="B134" s="175" t="str">
        <f t="shared" si="28"/>
        <v>Bradley</v>
      </c>
      <c r="C134" s="180" t="str">
        <f t="shared" si="29"/>
        <v>Archie </v>
      </c>
      <c r="D134" s="102" t="str">
        <f t="shared" si="30"/>
        <v>A. Bradley</v>
      </c>
      <c r="E134" s="168" t="str">
        <f t="shared" si="31"/>
        <v>Archie  Bradley</v>
      </c>
      <c r="F134" s="103" t="s">
        <v>847</v>
      </c>
      <c r="G134" s="103"/>
      <c r="H134" s="103"/>
      <c r="I134" s="103"/>
      <c r="J134" s="155">
        <v>33826</v>
      </c>
      <c r="K134" s="111" t="s">
        <v>647</v>
      </c>
      <c r="L134" s="103" t="s">
        <v>114</v>
      </c>
      <c r="M134" s="155" t="str">
        <f t="shared" si="32"/>
        <v>ARB-Y4</v>
      </c>
      <c r="N134" s="111" t="str">
        <f>Aaron!$A$2</f>
        <v>Middlesex</v>
      </c>
      <c r="O134" s="132" t="s">
        <v>716</v>
      </c>
      <c r="P134" s="168" t="str">
        <f t="shared" si="33"/>
        <v>Bradley, Archie  (ARB-Y4)</v>
      </c>
      <c r="Q134" s="129">
        <f t="shared" si="34"/>
        <v>840000</v>
      </c>
      <c r="R134" s="217" t="str">
        <f t="shared" si="35"/>
        <v/>
      </c>
      <c r="S134" s="217" t="str">
        <f t="shared" si="36"/>
        <v/>
      </c>
      <c r="T134" s="217" t="str">
        <f t="shared" si="37"/>
        <v/>
      </c>
      <c r="U134" s="102" t="s">
        <v>555</v>
      </c>
      <c r="V134" s="173">
        <v>840000</v>
      </c>
      <c r="W134" s="102" t="s">
        <v>820</v>
      </c>
      <c r="X134" s="173"/>
      <c r="Y134" s="102" t="s">
        <v>821</v>
      </c>
      <c r="Z134" s="501"/>
      <c r="AA134" s="102" t="s">
        <v>822</v>
      </c>
      <c r="AB134" s="102"/>
      <c r="AC134" s="102" t="s">
        <v>283</v>
      </c>
      <c r="AD134" s="130"/>
    </row>
    <row r="135" spans="1:31" ht="14.25" customHeight="1">
      <c r="A135" s="102" t="s">
        <v>1306</v>
      </c>
      <c r="B135" s="175" t="str">
        <f t="shared" si="28"/>
        <v>Bradley</v>
      </c>
      <c r="C135" s="180" t="str">
        <f t="shared" si="29"/>
        <v>Bobby</v>
      </c>
      <c r="D135" s="102" t="str">
        <f t="shared" si="30"/>
        <v>B. Bradley</v>
      </c>
      <c r="E135" s="168" t="str">
        <f t="shared" si="31"/>
        <v>Bobby Bradley</v>
      </c>
      <c r="F135" s="204" t="s">
        <v>354</v>
      </c>
      <c r="G135" s="501">
        <v>47</v>
      </c>
      <c r="H135" s="501">
        <v>2</v>
      </c>
      <c r="I135" s="501">
        <v>23</v>
      </c>
      <c r="J135" s="256">
        <v>35214</v>
      </c>
      <c r="K135" s="157"/>
      <c r="L135" s="103" t="s">
        <v>444</v>
      </c>
      <c r="M135" s="155" t="str">
        <f t="shared" si="32"/>
        <v>min</v>
      </c>
      <c r="N135" s="111" t="str">
        <f>Ruth!$A$2</f>
        <v>Plum Island</v>
      </c>
      <c r="O135" s="132" t="s">
        <v>1298</v>
      </c>
      <c r="P135" s="168" t="str">
        <f t="shared" si="33"/>
        <v>Bradley, Bobby (min)</v>
      </c>
      <c r="Q135" s="129" t="str">
        <f t="shared" si="34"/>
        <v/>
      </c>
      <c r="R135" s="217" t="str">
        <f t="shared" si="35"/>
        <v/>
      </c>
      <c r="S135" s="217" t="str">
        <f t="shared" si="36"/>
        <v/>
      </c>
      <c r="T135" s="217" t="str">
        <f t="shared" si="37"/>
        <v/>
      </c>
      <c r="U135" s="102" t="s">
        <v>568</v>
      </c>
      <c r="V135" s="173"/>
      <c r="W135" s="102"/>
      <c r="X135" s="173"/>
      <c r="Y135" s="102"/>
      <c r="Z135" s="102"/>
      <c r="AA135" s="102"/>
      <c r="AB135" s="102"/>
      <c r="AC135" s="102"/>
      <c r="AD135" s="130"/>
    </row>
    <row r="136" spans="1:31" ht="14.25" customHeight="1">
      <c r="A136" s="102" t="s">
        <v>96</v>
      </c>
      <c r="B136" s="175" t="str">
        <f t="shared" si="28"/>
        <v>Bradley</v>
      </c>
      <c r="C136" s="180" t="str">
        <f t="shared" si="29"/>
        <v>Jackie</v>
      </c>
      <c r="D136" s="102" t="str">
        <f t="shared" si="30"/>
        <v>J. Bradley</v>
      </c>
      <c r="E136" s="168" t="str">
        <f t="shared" si="31"/>
        <v>Jackie Bradley</v>
      </c>
      <c r="F136" s="103" t="s">
        <v>354</v>
      </c>
      <c r="G136" s="103"/>
      <c r="H136" s="103"/>
      <c r="I136" s="103"/>
      <c r="J136" s="155">
        <v>32982</v>
      </c>
      <c r="K136" s="111" t="s">
        <v>849</v>
      </c>
      <c r="L136" s="103" t="s">
        <v>7</v>
      </c>
      <c r="M136" s="155" t="str">
        <f t="shared" si="32"/>
        <v>3,L5-14M</v>
      </c>
      <c r="N136" s="111" t="str">
        <f>Cobb!$S$2</f>
        <v>Waikiki</v>
      </c>
      <c r="O136" s="132" t="s">
        <v>403</v>
      </c>
      <c r="P136" s="168" t="str">
        <f t="shared" si="33"/>
        <v>Bradley, Jackie (3,L5-14M)</v>
      </c>
      <c r="Q136" s="129">
        <f t="shared" si="34"/>
        <v>2800000</v>
      </c>
      <c r="R136" s="217">
        <f t="shared" si="35"/>
        <v>2800000</v>
      </c>
      <c r="S136" s="217">
        <f t="shared" si="36"/>
        <v>2800000</v>
      </c>
      <c r="T136" s="217" t="str">
        <f t="shared" si="37"/>
        <v/>
      </c>
      <c r="U136" s="102" t="s">
        <v>268</v>
      </c>
      <c r="V136" s="173">
        <v>2800000</v>
      </c>
      <c r="W136" s="102" t="s">
        <v>267</v>
      </c>
      <c r="X136" s="173">
        <v>2800000</v>
      </c>
      <c r="Y136" s="102" t="s">
        <v>521</v>
      </c>
      <c r="Z136" s="130">
        <v>2800000</v>
      </c>
      <c r="AA136" s="102" t="s">
        <v>283</v>
      </c>
      <c r="AB136" s="102"/>
      <c r="AC136" s="102"/>
      <c r="AD136" s="338"/>
    </row>
    <row r="137" spans="1:31" ht="14.25" customHeight="1">
      <c r="A137" s="266" t="s">
        <v>3858</v>
      </c>
      <c r="B137" s="175" t="str">
        <f t="shared" si="28"/>
        <v>Brannen</v>
      </c>
      <c r="C137" s="180" t="str">
        <f t="shared" si="29"/>
        <v>Cole</v>
      </c>
      <c r="D137" s="102" t="str">
        <f t="shared" si="30"/>
        <v>C. Brannen</v>
      </c>
      <c r="E137" s="168" t="str">
        <f t="shared" si="31"/>
        <v>Cole Brannen</v>
      </c>
      <c r="F137" s="204" t="s">
        <v>354</v>
      </c>
      <c r="G137" s="204" t="s">
        <v>4060</v>
      </c>
      <c r="H137" s="204" t="s">
        <v>1964</v>
      </c>
      <c r="I137" s="204" t="s">
        <v>1953</v>
      </c>
      <c r="J137" s="155">
        <v>36011</v>
      </c>
      <c r="K137" s="157" t="s">
        <v>849</v>
      </c>
      <c r="L137" s="103" t="s">
        <v>444</v>
      </c>
      <c r="M137" s="155" t="str">
        <f t="shared" si="32"/>
        <v>min</v>
      </c>
      <c r="N137" s="111" t="s">
        <v>486</v>
      </c>
      <c r="O137" s="132" t="s">
        <v>3850</v>
      </c>
      <c r="P137" s="168" t="str">
        <f t="shared" si="33"/>
        <v>Brannen, Cole (min)</v>
      </c>
      <c r="Q137" s="129" t="str">
        <f t="shared" si="34"/>
        <v/>
      </c>
      <c r="R137" s="217" t="str">
        <f t="shared" si="35"/>
        <v/>
      </c>
      <c r="S137" s="217" t="str">
        <f t="shared" si="36"/>
        <v/>
      </c>
      <c r="T137" s="217" t="str">
        <f t="shared" si="37"/>
        <v/>
      </c>
      <c r="U137" s="102" t="s">
        <v>568</v>
      </c>
      <c r="V137" s="173"/>
      <c r="W137" s="102"/>
      <c r="X137" s="173"/>
      <c r="Y137" s="102"/>
      <c r="Z137" s="173"/>
      <c r="AA137" s="102"/>
      <c r="AB137" s="102"/>
      <c r="AC137" s="102"/>
      <c r="AD137" s="102"/>
    </row>
    <row r="138" spans="1:31" ht="14.25" customHeight="1">
      <c r="A138" s="111" t="s">
        <v>287</v>
      </c>
      <c r="B138" s="175" t="str">
        <f t="shared" si="28"/>
        <v>Brantley</v>
      </c>
      <c r="C138" s="180" t="str">
        <f t="shared" si="29"/>
        <v>Michael</v>
      </c>
      <c r="D138" s="102" t="str">
        <f t="shared" si="30"/>
        <v>M. Brantley</v>
      </c>
      <c r="E138" s="168" t="str">
        <f t="shared" si="31"/>
        <v>Michael Brantley</v>
      </c>
      <c r="F138" s="276" t="s">
        <v>354</v>
      </c>
      <c r="G138" s="103"/>
      <c r="H138" s="103"/>
      <c r="I138" s="103"/>
      <c r="J138" s="277">
        <v>31912</v>
      </c>
      <c r="K138" s="278" t="s">
        <v>853</v>
      </c>
      <c r="L138" s="103" t="s">
        <v>7</v>
      </c>
      <c r="M138" s="155" t="str">
        <f t="shared" si="32"/>
        <v>3,F4-$8.45M</v>
      </c>
      <c r="N138" s="111" t="str">
        <f>Mays!$G$2</f>
        <v>Palo Alto</v>
      </c>
      <c r="O138" s="311" t="s">
        <v>1407</v>
      </c>
      <c r="P138" s="168" t="str">
        <f t="shared" si="33"/>
        <v>Brantley, Michael (3,F4-$8.45M)</v>
      </c>
      <c r="Q138" s="129">
        <f t="shared" si="34"/>
        <v>2112600</v>
      </c>
      <c r="R138" s="217">
        <f t="shared" si="35"/>
        <v>2112600</v>
      </c>
      <c r="S138" s="217" t="str">
        <f t="shared" si="36"/>
        <v/>
      </c>
      <c r="T138" s="217" t="str">
        <f t="shared" si="37"/>
        <v/>
      </c>
      <c r="U138" s="282" t="s">
        <v>1470</v>
      </c>
      <c r="V138" s="362">
        <v>2112600</v>
      </c>
      <c r="W138" s="282" t="s">
        <v>1474</v>
      </c>
      <c r="X138" s="362">
        <v>2112600</v>
      </c>
      <c r="Y138" s="102" t="s">
        <v>283</v>
      </c>
      <c r="Z138" s="102"/>
      <c r="AA138" s="102"/>
      <c r="AB138" s="102"/>
      <c r="AC138" s="102"/>
      <c r="AD138" s="102"/>
    </row>
    <row r="139" spans="1:31" ht="14.25" customHeight="1">
      <c r="A139" s="266" t="s">
        <v>3684</v>
      </c>
      <c r="B139" s="175" t="str">
        <f t="shared" si="28"/>
        <v>Brasier</v>
      </c>
      <c r="C139" s="180" t="str">
        <f t="shared" si="29"/>
        <v>Ryan</v>
      </c>
      <c r="D139" s="102" t="str">
        <f t="shared" si="30"/>
        <v>R. Brasier</v>
      </c>
      <c r="E139" s="168" t="str">
        <f t="shared" si="31"/>
        <v>Ryan Brasier</v>
      </c>
      <c r="F139" s="204" t="s">
        <v>847</v>
      </c>
      <c r="G139" s="204" t="s">
        <v>3888</v>
      </c>
      <c r="H139" s="204" t="s">
        <v>1952</v>
      </c>
      <c r="I139" s="204" t="s">
        <v>3863</v>
      </c>
      <c r="J139" s="155">
        <v>32015</v>
      </c>
      <c r="K139" s="157" t="s">
        <v>844</v>
      </c>
      <c r="L139" s="103" t="s">
        <v>114</v>
      </c>
      <c r="M139" s="155" t="str">
        <f t="shared" si="32"/>
        <v>Y1</v>
      </c>
      <c r="N139" s="111" t="s">
        <v>908</v>
      </c>
      <c r="O139" s="132" t="s">
        <v>3850</v>
      </c>
      <c r="P139" s="168" t="str">
        <f t="shared" si="33"/>
        <v>Brasier, Ryan (Y1)</v>
      </c>
      <c r="Q139" s="129">
        <f t="shared" si="34"/>
        <v>200000</v>
      </c>
      <c r="R139" s="217">
        <f t="shared" si="35"/>
        <v>300000</v>
      </c>
      <c r="S139" s="217">
        <f t="shared" si="36"/>
        <v>400000</v>
      </c>
      <c r="T139" s="217" t="str">
        <f t="shared" si="37"/>
        <v/>
      </c>
      <c r="U139" s="102" t="s">
        <v>445</v>
      </c>
      <c r="V139" s="173">
        <v>200000</v>
      </c>
      <c r="W139" s="102" t="s">
        <v>446</v>
      </c>
      <c r="X139" s="173">
        <v>300000</v>
      </c>
      <c r="Y139" s="102" t="s">
        <v>322</v>
      </c>
      <c r="Z139" s="173">
        <v>400000</v>
      </c>
      <c r="AA139" s="102" t="s">
        <v>555</v>
      </c>
      <c r="AB139" s="102"/>
      <c r="AC139" s="102"/>
      <c r="AD139" s="102"/>
    </row>
    <row r="140" spans="1:31" ht="14.25" customHeight="1">
      <c r="A140" s="102" t="s">
        <v>1689</v>
      </c>
      <c r="B140" s="175" t="str">
        <f t="shared" si="28"/>
        <v>Brault</v>
      </c>
      <c r="C140" s="180" t="str">
        <f t="shared" si="29"/>
        <v>Steven</v>
      </c>
      <c r="D140" s="102" t="str">
        <f t="shared" si="30"/>
        <v>S. Brault</v>
      </c>
      <c r="E140" s="168" t="str">
        <f t="shared" si="31"/>
        <v>Steven Brault</v>
      </c>
      <c r="F140" s="174" t="s">
        <v>354</v>
      </c>
      <c r="G140" s="102">
        <f>G139+1</f>
        <v>45</v>
      </c>
      <c r="H140" s="102">
        <v>4</v>
      </c>
      <c r="I140" s="102">
        <v>15</v>
      </c>
      <c r="J140" s="322">
        <v>33723</v>
      </c>
      <c r="K140" s="102" t="s">
        <v>647</v>
      </c>
      <c r="L140" s="103" t="s">
        <v>114</v>
      </c>
      <c r="M140" s="155" t="str">
        <f t="shared" si="32"/>
        <v>Y3</v>
      </c>
      <c r="N140" s="111" t="str">
        <f>Ruth!$G$2</f>
        <v>Gotham City</v>
      </c>
      <c r="O140" s="103" t="s">
        <v>1534</v>
      </c>
      <c r="P140" s="168" t="str">
        <f t="shared" si="33"/>
        <v>Brault, Steven (Y3)</v>
      </c>
      <c r="Q140" s="129">
        <f t="shared" si="34"/>
        <v>400000</v>
      </c>
      <c r="R140" s="217" t="str">
        <f t="shared" si="35"/>
        <v/>
      </c>
      <c r="S140" s="217" t="str">
        <f t="shared" si="36"/>
        <v/>
      </c>
      <c r="T140" s="217" t="str">
        <f t="shared" si="37"/>
        <v/>
      </c>
      <c r="U140" s="102" t="s">
        <v>322</v>
      </c>
      <c r="V140" s="173">
        <v>400000</v>
      </c>
      <c r="W140" s="102" t="s">
        <v>555</v>
      </c>
      <c r="X140" s="130"/>
      <c r="Y140" s="102" t="s">
        <v>820</v>
      </c>
      <c r="Z140" s="102"/>
      <c r="AA140" s="102" t="s">
        <v>821</v>
      </c>
      <c r="AB140" s="102"/>
      <c r="AC140" s="102" t="s">
        <v>822</v>
      </c>
      <c r="AD140" s="102"/>
    </row>
    <row r="141" spans="1:31" ht="14.25" customHeight="1">
      <c r="A141" s="112" t="s">
        <v>1247</v>
      </c>
      <c r="B141" s="175" t="str">
        <f t="shared" si="28"/>
        <v>Braun</v>
      </c>
      <c r="C141" s="180" t="str">
        <f t="shared" si="29"/>
        <v>Ryan</v>
      </c>
      <c r="D141" s="102" t="str">
        <f t="shared" si="30"/>
        <v>R. Braun</v>
      </c>
      <c r="E141" s="168" t="str">
        <f t="shared" si="31"/>
        <v>Ryan Braun</v>
      </c>
      <c r="F141" s="103" t="s">
        <v>847</v>
      </c>
      <c r="G141" s="103"/>
      <c r="H141" s="103"/>
      <c r="I141" s="103"/>
      <c r="J141" s="155">
        <v>30637</v>
      </c>
      <c r="K141" s="111" t="s">
        <v>853</v>
      </c>
      <c r="L141" s="103" t="s">
        <v>7</v>
      </c>
      <c r="M141" s="155" t="str">
        <f t="shared" si="32"/>
        <v>4,F5-$16.68M</v>
      </c>
      <c r="N141" s="111" t="str">
        <f>Cobb!$G$2</f>
        <v>Alaska</v>
      </c>
      <c r="O141" s="253" t="s">
        <v>1192</v>
      </c>
      <c r="P141" s="168" t="str">
        <f t="shared" si="33"/>
        <v>Braun, Ryan (4,F5-$16.68M)</v>
      </c>
      <c r="Q141" s="129">
        <f t="shared" si="34"/>
        <v>3336000</v>
      </c>
      <c r="R141" s="217">
        <f t="shared" si="35"/>
        <v>3336000</v>
      </c>
      <c r="S141" s="217" t="str">
        <f t="shared" si="36"/>
        <v/>
      </c>
      <c r="T141" s="217" t="str">
        <f t="shared" si="37"/>
        <v/>
      </c>
      <c r="U141" s="112" t="s">
        <v>1211</v>
      </c>
      <c r="V141" s="268">
        <v>3336000</v>
      </c>
      <c r="W141" s="112" t="s">
        <v>1196</v>
      </c>
      <c r="X141" s="268">
        <v>3336000</v>
      </c>
      <c r="Y141" s="102" t="s">
        <v>283</v>
      </c>
      <c r="Z141" s="102"/>
      <c r="AA141" s="102"/>
      <c r="AB141" s="130"/>
      <c r="AC141" s="102"/>
      <c r="AD141" s="102"/>
    </row>
    <row r="142" spans="1:31" ht="14.25" customHeight="1">
      <c r="A142" s="102" t="s">
        <v>1881</v>
      </c>
      <c r="B142" s="175" t="str">
        <f t="shared" si="28"/>
        <v>Brebbia</v>
      </c>
      <c r="C142" s="180" t="str">
        <f t="shared" si="29"/>
        <v>John</v>
      </c>
      <c r="D142" s="102" t="str">
        <f t="shared" si="30"/>
        <v>J. Brebbia</v>
      </c>
      <c r="E142" s="168" t="str">
        <f t="shared" si="31"/>
        <v>John Brebbia</v>
      </c>
      <c r="F142" s="204" t="s">
        <v>847</v>
      </c>
      <c r="G142" s="204">
        <v>60</v>
      </c>
      <c r="H142" s="204" t="s">
        <v>1953</v>
      </c>
      <c r="I142" s="204"/>
      <c r="J142" s="155">
        <v>33023</v>
      </c>
      <c r="K142" s="157" t="s">
        <v>844</v>
      </c>
      <c r="L142" s="103" t="s">
        <v>114</v>
      </c>
      <c r="M142" s="155" t="str">
        <f t="shared" si="32"/>
        <v>Y2</v>
      </c>
      <c r="N142" s="111" t="str">
        <f>Cobb!$M$2</f>
        <v>Mansfield</v>
      </c>
      <c r="O142" s="132" t="s">
        <v>1966</v>
      </c>
      <c r="P142" s="168" t="str">
        <f t="shared" si="33"/>
        <v>Brebbia, John (Y2)</v>
      </c>
      <c r="Q142" s="129">
        <f t="shared" si="34"/>
        <v>300000</v>
      </c>
      <c r="R142" s="217">
        <f t="shared" si="35"/>
        <v>400000</v>
      </c>
      <c r="S142" s="217" t="str">
        <f t="shared" si="36"/>
        <v/>
      </c>
      <c r="T142" s="217" t="str">
        <f t="shared" si="37"/>
        <v/>
      </c>
      <c r="U142" s="102" t="s">
        <v>446</v>
      </c>
      <c r="V142" s="173">
        <v>300000</v>
      </c>
      <c r="W142" s="102" t="s">
        <v>322</v>
      </c>
      <c r="X142" s="173">
        <v>400000</v>
      </c>
      <c r="Y142" s="102" t="s">
        <v>555</v>
      </c>
      <c r="Z142" s="173"/>
      <c r="AA142" s="102"/>
      <c r="AB142" s="102"/>
      <c r="AC142" s="102"/>
      <c r="AD142" s="102"/>
    </row>
    <row r="143" spans="1:31" ht="14.25" customHeight="1">
      <c r="A143" s="102" t="s">
        <v>1307</v>
      </c>
      <c r="B143" s="175" t="str">
        <f t="shared" si="28"/>
        <v>Bregman</v>
      </c>
      <c r="C143" s="180" t="str">
        <f t="shared" si="29"/>
        <v>Alex</v>
      </c>
      <c r="D143" s="102" t="str">
        <f t="shared" si="30"/>
        <v>A. Bregman</v>
      </c>
      <c r="E143" s="168" t="str">
        <f t="shared" si="31"/>
        <v>Alex Bregman</v>
      </c>
      <c r="F143" s="204" t="s">
        <v>847</v>
      </c>
      <c r="G143" s="501">
        <v>10</v>
      </c>
      <c r="H143" s="501">
        <v>1</v>
      </c>
      <c r="I143" s="501">
        <v>10</v>
      </c>
      <c r="J143" s="256">
        <v>34423</v>
      </c>
      <c r="K143" s="157" t="s">
        <v>850</v>
      </c>
      <c r="L143" s="103" t="s">
        <v>7</v>
      </c>
      <c r="M143" s="155" t="str">
        <f t="shared" si="32"/>
        <v>Y3</v>
      </c>
      <c r="N143" s="111" t="str">
        <f>Mays!$AE$2</f>
        <v>West Oakland</v>
      </c>
      <c r="O143" s="132" t="s">
        <v>1386</v>
      </c>
      <c r="P143" s="168" t="str">
        <f t="shared" si="33"/>
        <v>Bregman, Alex (Y3)</v>
      </c>
      <c r="Q143" s="129">
        <f t="shared" si="34"/>
        <v>400000</v>
      </c>
      <c r="R143" s="217" t="str">
        <f t="shared" si="35"/>
        <v/>
      </c>
      <c r="S143" s="217" t="str">
        <f t="shared" si="36"/>
        <v/>
      </c>
      <c r="T143" s="217" t="str">
        <f t="shared" si="37"/>
        <v/>
      </c>
      <c r="U143" s="102" t="s">
        <v>322</v>
      </c>
      <c r="V143" s="173">
        <v>400000</v>
      </c>
      <c r="W143" s="102" t="s">
        <v>555</v>
      </c>
      <c r="X143" s="173"/>
      <c r="Y143" s="102" t="s">
        <v>820</v>
      </c>
      <c r="Z143" s="102"/>
      <c r="AA143" s="102" t="s">
        <v>821</v>
      </c>
      <c r="AB143" s="102"/>
      <c r="AC143" s="102" t="s">
        <v>822</v>
      </c>
      <c r="AD143" s="102"/>
    </row>
    <row r="144" spans="1:31" ht="14.25" customHeight="1">
      <c r="A144" s="266" t="s">
        <v>3860</v>
      </c>
      <c r="B144" s="175" t="str">
        <f t="shared" si="28"/>
        <v>Brewer</v>
      </c>
      <c r="C144" s="180" t="str">
        <f t="shared" si="29"/>
        <v>Colten</v>
      </c>
      <c r="D144" s="102" t="str">
        <f t="shared" si="30"/>
        <v>C. Brewer</v>
      </c>
      <c r="E144" s="168" t="str">
        <f t="shared" si="31"/>
        <v>Colten Brewer</v>
      </c>
      <c r="F144" s="204" t="s">
        <v>847</v>
      </c>
      <c r="G144" s="204" t="s">
        <v>4067</v>
      </c>
      <c r="H144" s="204" t="s">
        <v>3864</v>
      </c>
      <c r="I144" s="204" t="s">
        <v>1951</v>
      </c>
      <c r="J144" s="155">
        <v>33906</v>
      </c>
      <c r="K144" s="157" t="s">
        <v>844</v>
      </c>
      <c r="L144" s="103" t="s">
        <v>114</v>
      </c>
      <c r="M144" s="155" t="str">
        <f t="shared" si="32"/>
        <v>MM</v>
      </c>
      <c r="N144" s="111" t="s">
        <v>808</v>
      </c>
      <c r="O144" s="132" t="s">
        <v>3850</v>
      </c>
      <c r="P144" s="168" t="str">
        <f t="shared" si="33"/>
        <v>Brewer, Colten (MM)</v>
      </c>
      <c r="Q144" s="129">
        <f t="shared" si="34"/>
        <v>100000</v>
      </c>
      <c r="R144" s="217" t="str">
        <f t="shared" si="35"/>
        <v/>
      </c>
      <c r="S144" s="217" t="str">
        <f t="shared" si="36"/>
        <v/>
      </c>
      <c r="T144" s="217" t="str">
        <f t="shared" si="37"/>
        <v/>
      </c>
      <c r="U144" s="102" t="s">
        <v>442</v>
      </c>
      <c r="V144" s="173">
        <v>100000</v>
      </c>
      <c r="W144" s="102"/>
      <c r="X144" s="173"/>
      <c r="Y144" s="102"/>
      <c r="Z144" s="173"/>
      <c r="AA144" s="102"/>
      <c r="AB144" s="102"/>
      <c r="AC144" s="102"/>
      <c r="AD144" s="102"/>
    </row>
    <row r="145" spans="1:30" ht="14.25" customHeight="1">
      <c r="A145" s="266" t="s">
        <v>3734</v>
      </c>
      <c r="B145" s="175" t="str">
        <f t="shared" si="28"/>
        <v>Briceno</v>
      </c>
      <c r="C145" s="180" t="str">
        <f t="shared" si="29"/>
        <v>Jose</v>
      </c>
      <c r="D145" s="102" t="str">
        <f t="shared" si="30"/>
        <v>J. Briceno</v>
      </c>
      <c r="E145" s="168" t="str">
        <f t="shared" si="31"/>
        <v>Jose Briceno</v>
      </c>
      <c r="F145" s="204" t="s">
        <v>847</v>
      </c>
      <c r="G145" s="204" t="s">
        <v>3940</v>
      </c>
      <c r="H145" s="204" t="s">
        <v>538</v>
      </c>
      <c r="I145" s="204" t="s">
        <v>3863</v>
      </c>
      <c r="J145" s="155">
        <v>33866</v>
      </c>
      <c r="K145" s="157" t="s">
        <v>848</v>
      </c>
      <c r="L145" s="103" t="s">
        <v>7</v>
      </c>
      <c r="M145" s="155" t="str">
        <f t="shared" si="32"/>
        <v>Y1</v>
      </c>
      <c r="N145" s="111" t="s">
        <v>908</v>
      </c>
      <c r="O145" s="132" t="s">
        <v>3850</v>
      </c>
      <c r="P145" s="168" t="str">
        <f t="shared" si="33"/>
        <v>Briceno, Jose (Y1)</v>
      </c>
      <c r="Q145" s="129">
        <f t="shared" si="34"/>
        <v>200000</v>
      </c>
      <c r="R145" s="217">
        <f t="shared" si="35"/>
        <v>300000</v>
      </c>
      <c r="S145" s="217">
        <f t="shared" si="36"/>
        <v>400000</v>
      </c>
      <c r="T145" s="217" t="str">
        <f t="shared" si="37"/>
        <v/>
      </c>
      <c r="U145" s="102" t="s">
        <v>445</v>
      </c>
      <c r="V145" s="173">
        <v>200000</v>
      </c>
      <c r="W145" s="102" t="s">
        <v>446</v>
      </c>
      <c r="X145" s="173">
        <v>300000</v>
      </c>
      <c r="Y145" s="102" t="s">
        <v>322</v>
      </c>
      <c r="Z145" s="173">
        <v>400000</v>
      </c>
      <c r="AA145" s="102" t="s">
        <v>555</v>
      </c>
      <c r="AB145" s="102"/>
      <c r="AC145" s="102"/>
      <c r="AD145" s="102"/>
    </row>
    <row r="146" spans="1:30" ht="14.25" customHeight="1">
      <c r="A146" s="102" t="s">
        <v>1860</v>
      </c>
      <c r="B146" s="175" t="str">
        <f t="shared" si="28"/>
        <v>Bridwell</v>
      </c>
      <c r="C146" s="180" t="str">
        <f t="shared" si="29"/>
        <v>Parker</v>
      </c>
      <c r="D146" s="102" t="str">
        <f t="shared" si="30"/>
        <v>P. Bridwell</v>
      </c>
      <c r="E146" s="168" t="str">
        <f t="shared" si="31"/>
        <v>Parker Bridwell</v>
      </c>
      <c r="F146" s="204" t="s">
        <v>847</v>
      </c>
      <c r="G146" s="204">
        <v>12</v>
      </c>
      <c r="H146" s="204" t="s">
        <v>1951</v>
      </c>
      <c r="I146" s="204"/>
      <c r="J146" s="155">
        <v>33452</v>
      </c>
      <c r="K146" s="157" t="s">
        <v>647</v>
      </c>
      <c r="L146" s="103" t="s">
        <v>114</v>
      </c>
      <c r="M146" s="155" t="str">
        <f t="shared" si="32"/>
        <v>Y1*</v>
      </c>
      <c r="N146" s="111" t="str">
        <f>Ruth!$Y$2</f>
        <v xml:space="preserve">New Jersey </v>
      </c>
      <c r="O146" s="132" t="s">
        <v>1966</v>
      </c>
      <c r="P146" s="168" t="str">
        <f t="shared" si="33"/>
        <v>Bridwell, Parker (Y1*)</v>
      </c>
      <c r="Q146" s="129">
        <f t="shared" si="34"/>
        <v>200000</v>
      </c>
      <c r="R146" s="217">
        <f t="shared" si="35"/>
        <v>300000</v>
      </c>
      <c r="S146" s="217">
        <f t="shared" si="36"/>
        <v>400000</v>
      </c>
      <c r="T146" s="217" t="str">
        <f t="shared" si="37"/>
        <v/>
      </c>
      <c r="U146" s="102" t="s">
        <v>220</v>
      </c>
      <c r="V146" s="130">
        <v>200000</v>
      </c>
      <c r="W146" s="102" t="s">
        <v>446</v>
      </c>
      <c r="X146" s="173">
        <v>300000</v>
      </c>
      <c r="Y146" s="102" t="s">
        <v>322</v>
      </c>
      <c r="Z146" s="173">
        <v>400000</v>
      </c>
      <c r="AA146" s="102" t="s">
        <v>555</v>
      </c>
      <c r="AB146" s="102"/>
      <c r="AC146" s="102"/>
      <c r="AD146" s="102"/>
    </row>
    <row r="147" spans="1:30" ht="14.25" customHeight="1">
      <c r="A147" s="102" t="s">
        <v>1308</v>
      </c>
      <c r="B147" s="175" t="str">
        <f t="shared" si="28"/>
        <v>Brinson</v>
      </c>
      <c r="C147" s="180" t="str">
        <f t="shared" si="29"/>
        <v>Lewis</v>
      </c>
      <c r="D147" s="102" t="str">
        <f t="shared" si="30"/>
        <v>L. Brinson</v>
      </c>
      <c r="E147" s="168" t="str">
        <f t="shared" si="31"/>
        <v>Lewis Brinson</v>
      </c>
      <c r="F147" s="204" t="s">
        <v>847</v>
      </c>
      <c r="G147" s="501">
        <v>5</v>
      </c>
      <c r="H147" s="501">
        <v>1</v>
      </c>
      <c r="I147" s="501">
        <v>5</v>
      </c>
      <c r="J147" s="256">
        <v>34462</v>
      </c>
      <c r="K147" s="157" t="s">
        <v>849</v>
      </c>
      <c r="L147" s="103" t="s">
        <v>7</v>
      </c>
      <c r="M147" s="155" t="str">
        <f t="shared" si="32"/>
        <v>Y1</v>
      </c>
      <c r="N147" s="111" t="str">
        <f>Mays!$AE$2</f>
        <v>West Oakland</v>
      </c>
      <c r="O147" s="132" t="s">
        <v>1298</v>
      </c>
      <c r="P147" s="168" t="str">
        <f t="shared" si="33"/>
        <v>Brinson, Lewis (Y1)</v>
      </c>
      <c r="Q147" s="129">
        <f t="shared" si="34"/>
        <v>200000</v>
      </c>
      <c r="R147" s="217">
        <f t="shared" si="35"/>
        <v>300000</v>
      </c>
      <c r="S147" s="217">
        <f t="shared" si="36"/>
        <v>400000</v>
      </c>
      <c r="T147" s="217" t="str">
        <f t="shared" si="37"/>
        <v/>
      </c>
      <c r="U147" s="102" t="s">
        <v>445</v>
      </c>
      <c r="V147" s="130">
        <v>200000</v>
      </c>
      <c r="W147" s="102" t="s">
        <v>446</v>
      </c>
      <c r="X147" s="173">
        <v>300000</v>
      </c>
      <c r="Y147" s="102" t="s">
        <v>322</v>
      </c>
      <c r="Z147" s="173">
        <v>400000</v>
      </c>
      <c r="AA147" s="102" t="s">
        <v>555</v>
      </c>
      <c r="AB147" s="102"/>
      <c r="AC147" s="102"/>
      <c r="AD147" s="102"/>
    </row>
    <row r="148" spans="1:30" ht="14.25" customHeight="1">
      <c r="A148" s="102" t="s">
        <v>620</v>
      </c>
      <c r="B148" s="175" t="str">
        <f t="shared" si="28"/>
        <v>Britton</v>
      </c>
      <c r="C148" s="180" t="str">
        <f t="shared" si="29"/>
        <v>Zach</v>
      </c>
      <c r="D148" s="102" t="str">
        <f t="shared" si="30"/>
        <v>Z. Britton</v>
      </c>
      <c r="E148" s="168" t="str">
        <f t="shared" si="31"/>
        <v>Zach Britton</v>
      </c>
      <c r="F148" s="103" t="s">
        <v>354</v>
      </c>
      <c r="G148" s="103"/>
      <c r="H148" s="103"/>
      <c r="I148" s="103"/>
      <c r="J148" s="155">
        <v>32133</v>
      </c>
      <c r="K148" s="111" t="s">
        <v>647</v>
      </c>
      <c r="L148" s="103" t="s">
        <v>114</v>
      </c>
      <c r="M148" s="155" t="str">
        <f t="shared" si="32"/>
        <v>1,F3-$3M</v>
      </c>
      <c r="N148" s="111" t="str">
        <f>Cobb!$G$2</f>
        <v>Alaska</v>
      </c>
      <c r="O148" s="132" t="s">
        <v>3147</v>
      </c>
      <c r="P148" s="168" t="str">
        <f t="shared" si="33"/>
        <v>Britton, Zach (1,F3-$3M)</v>
      </c>
      <c r="Q148" s="129">
        <f t="shared" si="34"/>
        <v>1000000</v>
      </c>
      <c r="R148" s="217">
        <f t="shared" si="35"/>
        <v>1000000</v>
      </c>
      <c r="S148" s="217">
        <f t="shared" si="36"/>
        <v>1000000</v>
      </c>
      <c r="T148" s="217" t="str">
        <f t="shared" si="37"/>
        <v/>
      </c>
      <c r="U148" s="102" t="s">
        <v>3164</v>
      </c>
      <c r="V148" s="268">
        <v>1000000</v>
      </c>
      <c r="W148" s="112" t="s">
        <v>3165</v>
      </c>
      <c r="X148" s="268">
        <v>1000000</v>
      </c>
      <c r="Y148" s="102" t="s">
        <v>3166</v>
      </c>
      <c r="Z148" s="501">
        <v>1000000</v>
      </c>
      <c r="AA148" s="102" t="s">
        <v>283</v>
      </c>
      <c r="AB148" s="102"/>
      <c r="AC148" s="102"/>
      <c r="AD148" s="102"/>
    </row>
    <row r="149" spans="1:30" ht="14.25" customHeight="1">
      <c r="A149" s="266" t="s">
        <v>3843</v>
      </c>
      <c r="B149" s="415" t="str">
        <f t="shared" si="28"/>
        <v>Brown</v>
      </c>
      <c r="C149" s="416" t="str">
        <f t="shared" si="29"/>
        <v>Zack</v>
      </c>
      <c r="D149" s="266" t="str">
        <f t="shared" si="30"/>
        <v>Z. Brown</v>
      </c>
      <c r="E149" s="417" t="str">
        <f t="shared" si="31"/>
        <v>Zack Brown</v>
      </c>
      <c r="F149" s="423" t="s">
        <v>847</v>
      </c>
      <c r="G149" s="423" t="s">
        <v>4058</v>
      </c>
      <c r="H149" s="423" t="s">
        <v>1964</v>
      </c>
      <c r="I149" s="423" t="s">
        <v>1951</v>
      </c>
      <c r="J149" s="419">
        <v>34683</v>
      </c>
      <c r="K149" s="424" t="s">
        <v>647</v>
      </c>
      <c r="L149" s="418" t="s">
        <v>444</v>
      </c>
      <c r="M149" s="419" t="str">
        <f t="shared" si="32"/>
        <v>min</v>
      </c>
      <c r="N149" s="375" t="s">
        <v>201</v>
      </c>
      <c r="O149" s="425" t="s">
        <v>4223</v>
      </c>
      <c r="P149" s="168" t="str">
        <f t="shared" si="33"/>
        <v>Brown, Zack (min)</v>
      </c>
      <c r="Q149" s="129" t="str">
        <f t="shared" si="34"/>
        <v/>
      </c>
      <c r="R149" s="217" t="str">
        <f t="shared" si="35"/>
        <v/>
      </c>
      <c r="S149" s="217" t="str">
        <f t="shared" si="36"/>
        <v/>
      </c>
      <c r="T149" s="217" t="str">
        <f t="shared" si="37"/>
        <v/>
      </c>
      <c r="U149" s="102" t="s">
        <v>568</v>
      </c>
      <c r="V149" s="173"/>
      <c r="W149" s="102"/>
      <c r="X149" s="173"/>
      <c r="Y149" s="102"/>
      <c r="Z149" s="173"/>
      <c r="AA149" s="102"/>
      <c r="AB149" s="102"/>
      <c r="AC149" s="102"/>
      <c r="AD149" s="102"/>
    </row>
    <row r="150" spans="1:30" ht="14.25" customHeight="1">
      <c r="A150" s="102" t="s">
        <v>1665</v>
      </c>
      <c r="B150" s="175" t="str">
        <f t="shared" si="28"/>
        <v>Broxton</v>
      </c>
      <c r="C150" s="180" t="str">
        <f t="shared" si="29"/>
        <v>Keon</v>
      </c>
      <c r="D150" s="102" t="str">
        <f t="shared" si="30"/>
        <v>K. Broxton</v>
      </c>
      <c r="E150" s="168" t="str">
        <f t="shared" si="31"/>
        <v>Keon Broxton</v>
      </c>
      <c r="F150" s="174" t="s">
        <v>847</v>
      </c>
      <c r="G150" s="102">
        <f>Cuts!G89+1</f>
        <v>1</v>
      </c>
      <c r="H150" s="102">
        <v>3</v>
      </c>
      <c r="I150" s="102">
        <v>5</v>
      </c>
      <c r="J150" s="322">
        <v>33000</v>
      </c>
      <c r="K150" s="102" t="s">
        <v>849</v>
      </c>
      <c r="L150" s="103" t="s">
        <v>7</v>
      </c>
      <c r="M150" s="155" t="str">
        <f t="shared" si="32"/>
        <v>Y2*</v>
      </c>
      <c r="N150" s="111" t="str">
        <f>Mays!$AE$2</f>
        <v>West Oakland</v>
      </c>
      <c r="O150" s="103" t="s">
        <v>1534</v>
      </c>
      <c r="P150" s="168" t="str">
        <f t="shared" si="33"/>
        <v>Broxton, Keon (Y2*)</v>
      </c>
      <c r="Q150" s="129">
        <f t="shared" si="34"/>
        <v>300000</v>
      </c>
      <c r="R150" s="217">
        <f t="shared" si="35"/>
        <v>400000</v>
      </c>
      <c r="S150" s="217" t="str">
        <f t="shared" si="36"/>
        <v/>
      </c>
      <c r="T150" s="217" t="str">
        <f t="shared" si="37"/>
        <v/>
      </c>
      <c r="U150" s="102" t="s">
        <v>219</v>
      </c>
      <c r="V150" s="173">
        <v>300000</v>
      </c>
      <c r="W150" s="102" t="s">
        <v>322</v>
      </c>
      <c r="X150" s="173">
        <v>400000</v>
      </c>
      <c r="Y150" s="102" t="s">
        <v>555</v>
      </c>
      <c r="Z150" s="102"/>
      <c r="AA150" s="102"/>
      <c r="AB150" s="102"/>
      <c r="AC150" s="102"/>
      <c r="AD150" s="102"/>
    </row>
    <row r="151" spans="1:30" ht="14.25" customHeight="1">
      <c r="A151" s="111" t="s">
        <v>399</v>
      </c>
      <c r="B151" s="175" t="str">
        <f t="shared" si="28"/>
        <v>Bruce</v>
      </c>
      <c r="C151" s="180" t="str">
        <f t="shared" si="29"/>
        <v>Jay</v>
      </c>
      <c r="D151" s="102" t="str">
        <f t="shared" si="30"/>
        <v>J. Bruce</v>
      </c>
      <c r="E151" s="168" t="str">
        <f t="shared" si="31"/>
        <v>Jay Bruce</v>
      </c>
      <c r="F151" s="276" t="s">
        <v>354</v>
      </c>
      <c r="G151" s="103"/>
      <c r="H151" s="103"/>
      <c r="I151" s="103"/>
      <c r="J151" s="277">
        <v>31870</v>
      </c>
      <c r="K151" s="278" t="s">
        <v>852</v>
      </c>
      <c r="L151" s="103" t="s">
        <v>7</v>
      </c>
      <c r="M151" s="155" t="str">
        <f t="shared" si="32"/>
        <v>2,X4-$24M</v>
      </c>
      <c r="N151" s="111" t="str">
        <f>Ruth!$Y$2</f>
        <v xml:space="preserve">New Jersey </v>
      </c>
      <c r="O151" s="311" t="s">
        <v>1407</v>
      </c>
      <c r="P151" s="168" t="str">
        <f t="shared" si="33"/>
        <v>Bruce, Jay (2,X4-$24M)</v>
      </c>
      <c r="Q151" s="129">
        <f t="shared" si="34"/>
        <v>6000000</v>
      </c>
      <c r="R151" s="217">
        <f t="shared" si="35"/>
        <v>6000000</v>
      </c>
      <c r="S151" s="217">
        <f t="shared" si="36"/>
        <v>6000000</v>
      </c>
      <c r="T151" s="217" t="str">
        <f t="shared" si="37"/>
        <v/>
      </c>
      <c r="U151" s="102" t="s">
        <v>1736</v>
      </c>
      <c r="V151" s="173">
        <v>6000000</v>
      </c>
      <c r="W151" s="102" t="s">
        <v>1737</v>
      </c>
      <c r="X151" s="173">
        <v>6000000</v>
      </c>
      <c r="Y151" s="102" t="s">
        <v>1738</v>
      </c>
      <c r="Z151" s="130">
        <v>6000000</v>
      </c>
      <c r="AA151" s="102" t="s">
        <v>283</v>
      </c>
      <c r="AB151" s="102"/>
      <c r="AC151" s="102"/>
      <c r="AD151" s="102"/>
    </row>
    <row r="152" spans="1:30" ht="14.25" customHeight="1">
      <c r="A152" s="266" t="s">
        <v>3659</v>
      </c>
      <c r="B152" s="175" t="str">
        <f t="shared" si="28"/>
        <v>Brujan</v>
      </c>
      <c r="C152" s="180" t="str">
        <f t="shared" si="29"/>
        <v>Vidal</v>
      </c>
      <c r="D152" s="102" t="str">
        <f t="shared" si="30"/>
        <v>V. Brujan</v>
      </c>
      <c r="E152" s="168" t="str">
        <f t="shared" si="31"/>
        <v>Vidal Brujan</v>
      </c>
      <c r="F152" s="204" t="s">
        <v>854</v>
      </c>
      <c r="G152" s="204" t="s">
        <v>3864</v>
      </c>
      <c r="H152" s="204" t="s">
        <v>1951</v>
      </c>
      <c r="I152" s="204" t="s">
        <v>3864</v>
      </c>
      <c r="J152" s="155">
        <v>35835</v>
      </c>
      <c r="K152" s="157" t="s">
        <v>845</v>
      </c>
      <c r="L152" s="103" t="s">
        <v>444</v>
      </c>
      <c r="M152" s="155" t="str">
        <f t="shared" si="32"/>
        <v>min</v>
      </c>
      <c r="N152" s="111" t="s">
        <v>349</v>
      </c>
      <c r="O152" s="132" t="s">
        <v>3850</v>
      </c>
      <c r="P152" s="168" t="str">
        <f t="shared" si="33"/>
        <v>Brujan, Vidal (min)</v>
      </c>
      <c r="Q152" s="129" t="str">
        <f t="shared" si="34"/>
        <v/>
      </c>
      <c r="R152" s="217" t="str">
        <f t="shared" si="35"/>
        <v/>
      </c>
      <c r="S152" s="217" t="str">
        <f t="shared" si="36"/>
        <v/>
      </c>
      <c r="T152" s="217" t="str">
        <f t="shared" si="37"/>
        <v/>
      </c>
      <c r="U152" s="102" t="s">
        <v>568</v>
      </c>
      <c r="V152" s="173"/>
      <c r="W152" s="102"/>
      <c r="X152" s="173"/>
      <c r="Y152" s="102"/>
      <c r="Z152" s="173"/>
      <c r="AA152" s="102"/>
      <c r="AB152" s="102"/>
      <c r="AC152" s="102"/>
      <c r="AD152" s="102"/>
    </row>
    <row r="153" spans="1:30" ht="14.25" customHeight="1">
      <c r="A153" s="177" t="s">
        <v>939</v>
      </c>
      <c r="B153" s="175" t="str">
        <f t="shared" si="28"/>
        <v>Bryant</v>
      </c>
      <c r="C153" s="180" t="str">
        <f t="shared" si="29"/>
        <v>Kris</v>
      </c>
      <c r="D153" s="102" t="str">
        <f t="shared" si="30"/>
        <v>K. Bryant</v>
      </c>
      <c r="E153" s="168" t="str">
        <f t="shared" si="31"/>
        <v>Kris Bryant</v>
      </c>
      <c r="F153" s="189" t="s">
        <v>847</v>
      </c>
      <c r="G153" s="189"/>
      <c r="H153" s="189"/>
      <c r="I153" s="189"/>
      <c r="J153" s="184">
        <v>33607</v>
      </c>
      <c r="K153" s="168" t="s">
        <v>915</v>
      </c>
      <c r="L153" s="103" t="s">
        <v>7</v>
      </c>
      <c r="M153" s="155" t="str">
        <f t="shared" si="32"/>
        <v>1,L5-14M</v>
      </c>
      <c r="N153" s="111" t="str">
        <f>Mays!$G$2</f>
        <v>Palo Alto</v>
      </c>
      <c r="O153" s="174" t="s">
        <v>913</v>
      </c>
      <c r="P153" s="168" t="str">
        <f t="shared" si="33"/>
        <v>Bryant, Kris (1,L5-14M)</v>
      </c>
      <c r="Q153" s="129">
        <f t="shared" si="34"/>
        <v>2800000</v>
      </c>
      <c r="R153" s="217">
        <f t="shared" si="35"/>
        <v>2800000</v>
      </c>
      <c r="S153" s="217">
        <f t="shared" si="36"/>
        <v>2800000</v>
      </c>
      <c r="T153" s="217">
        <f t="shared" si="37"/>
        <v>2800000</v>
      </c>
      <c r="U153" s="102" t="s">
        <v>3123</v>
      </c>
      <c r="V153" s="173">
        <v>2800000</v>
      </c>
      <c r="W153" s="102" t="s">
        <v>557</v>
      </c>
      <c r="X153" s="173">
        <v>2800000</v>
      </c>
      <c r="Y153" s="102" t="s">
        <v>268</v>
      </c>
      <c r="Z153" s="130">
        <v>2800000</v>
      </c>
      <c r="AA153" s="102" t="s">
        <v>267</v>
      </c>
      <c r="AB153" s="454">
        <v>2800000</v>
      </c>
      <c r="AC153" s="102" t="s">
        <v>521</v>
      </c>
      <c r="AD153" s="454">
        <v>2800000</v>
      </c>
    </row>
    <row r="154" spans="1:30" ht="14.25" customHeight="1">
      <c r="A154" s="177" t="s">
        <v>3167</v>
      </c>
      <c r="B154" s="175"/>
      <c r="C154" s="180"/>
      <c r="D154" s="102"/>
      <c r="E154" s="168"/>
      <c r="F154" s="189"/>
      <c r="G154" s="189"/>
      <c r="H154" s="189"/>
      <c r="I154" s="189"/>
      <c r="J154" s="184"/>
      <c r="K154" s="168"/>
      <c r="L154" s="103" t="s">
        <v>114</v>
      </c>
      <c r="M154" s="155" t="str">
        <f t="shared" si="32"/>
        <v>1,F3-$8.25M</v>
      </c>
      <c r="N154" s="111" t="str">
        <f>Ruth!$M$2</f>
        <v>Hoboken</v>
      </c>
      <c r="O154" s="174" t="s">
        <v>3147</v>
      </c>
      <c r="P154" s="168" t="str">
        <f t="shared" si="33"/>
        <v>Buchholz, Clay (1,F3-$8.25M)</v>
      </c>
      <c r="Q154" s="129">
        <f t="shared" si="34"/>
        <v>2750000</v>
      </c>
      <c r="R154" s="217">
        <f t="shared" si="35"/>
        <v>2750000</v>
      </c>
      <c r="S154" s="217">
        <f t="shared" si="36"/>
        <v>2750000</v>
      </c>
      <c r="T154" s="217" t="str">
        <f t="shared" si="37"/>
        <v/>
      </c>
      <c r="U154" s="102" t="s">
        <v>3168</v>
      </c>
      <c r="V154" s="173">
        <v>2750000</v>
      </c>
      <c r="W154" s="102" t="s">
        <v>3169</v>
      </c>
      <c r="X154" s="173">
        <v>2750000</v>
      </c>
      <c r="Y154" s="102" t="s">
        <v>3170</v>
      </c>
      <c r="Z154" s="130">
        <v>2750000</v>
      </c>
      <c r="AA154" s="102" t="s">
        <v>283</v>
      </c>
      <c r="AB154" s="454"/>
      <c r="AC154" s="102"/>
      <c r="AD154" s="454"/>
    </row>
    <row r="155" spans="1:30" ht="14.25" customHeight="1">
      <c r="A155" s="102" t="s">
        <v>1668</v>
      </c>
      <c r="B155" s="175" t="str">
        <f t="shared" ref="B155:B186" si="38">LEFT(A155,FIND(", ",A155,1)-1)</f>
        <v>Buchter</v>
      </c>
      <c r="C155" s="180" t="str">
        <f t="shared" ref="C155:C186" si="39">RIGHT(A155,LEN(A155)-FIND(", ",A155,1)-1)</f>
        <v>Ryan</v>
      </c>
      <c r="D155" s="102" t="str">
        <f t="shared" ref="D155:D186" si="40">CONCATENATE(MID(C155,1,1),". ",B155)</f>
        <v>R. Buchter</v>
      </c>
      <c r="E155" s="168" t="str">
        <f t="shared" ref="E155:E186" si="41">CONCATENATE(C155," ",B155)</f>
        <v>Ryan Buchter</v>
      </c>
      <c r="F155" s="174" t="s">
        <v>354</v>
      </c>
      <c r="G155" s="102">
        <f>Cuts!G68+1</f>
        <v>1</v>
      </c>
      <c r="H155" s="102">
        <v>3</v>
      </c>
      <c r="I155" s="102">
        <v>13</v>
      </c>
      <c r="J155" s="322">
        <v>31821</v>
      </c>
      <c r="K155" s="102" t="s">
        <v>844</v>
      </c>
      <c r="L155" s="103" t="s">
        <v>114</v>
      </c>
      <c r="M155" s="155" t="str">
        <f t="shared" si="32"/>
        <v>Y3</v>
      </c>
      <c r="N155" s="111" t="str">
        <f>Cobb!$AE$2</f>
        <v>Chicago</v>
      </c>
      <c r="O155" s="103" t="s">
        <v>1534</v>
      </c>
      <c r="P155" s="168" t="str">
        <f t="shared" si="33"/>
        <v>Buchter, Ryan (Y3)</v>
      </c>
      <c r="Q155" s="129">
        <f t="shared" si="34"/>
        <v>400000</v>
      </c>
      <c r="R155" s="217" t="str">
        <f t="shared" si="35"/>
        <v/>
      </c>
      <c r="S155" s="217" t="str">
        <f t="shared" si="36"/>
        <v/>
      </c>
      <c r="T155" s="217" t="str">
        <f t="shared" si="37"/>
        <v/>
      </c>
      <c r="U155" s="102" t="s">
        <v>322</v>
      </c>
      <c r="V155" s="173">
        <v>400000</v>
      </c>
      <c r="W155" s="102" t="s">
        <v>555</v>
      </c>
      <c r="X155" s="130"/>
      <c r="Y155" s="102" t="s">
        <v>820</v>
      </c>
      <c r="Z155" s="102"/>
      <c r="AA155" s="102" t="s">
        <v>821</v>
      </c>
      <c r="AB155" s="102"/>
      <c r="AC155" s="102" t="s">
        <v>822</v>
      </c>
      <c r="AD155" s="102"/>
    </row>
    <row r="156" spans="1:30" ht="14.25" customHeight="1">
      <c r="A156" s="102" t="s">
        <v>1556</v>
      </c>
      <c r="B156" s="175" t="str">
        <f t="shared" si="38"/>
        <v>Buehler</v>
      </c>
      <c r="C156" s="180" t="str">
        <f t="shared" si="39"/>
        <v>Walker</v>
      </c>
      <c r="D156" s="102" t="str">
        <f t="shared" si="40"/>
        <v>W. Buehler</v>
      </c>
      <c r="E156" s="168" t="str">
        <f t="shared" si="41"/>
        <v>Walker Buehler</v>
      </c>
      <c r="F156" s="174" t="s">
        <v>847</v>
      </c>
      <c r="G156" s="102">
        <f>G155+1</f>
        <v>2</v>
      </c>
      <c r="H156" s="102">
        <v>2</v>
      </c>
      <c r="I156" s="102">
        <v>19</v>
      </c>
      <c r="J156" s="322">
        <v>34543</v>
      </c>
      <c r="K156" s="102" t="s">
        <v>647</v>
      </c>
      <c r="L156" s="103" t="s">
        <v>114</v>
      </c>
      <c r="M156" s="155" t="str">
        <f t="shared" si="32"/>
        <v>Y1</v>
      </c>
      <c r="N156" s="111" t="str">
        <f>Cobb!$S$2</f>
        <v>Waikiki</v>
      </c>
      <c r="O156" s="103" t="s">
        <v>1534</v>
      </c>
      <c r="P156" s="168" t="str">
        <f t="shared" si="33"/>
        <v>Buehler, Walker (Y1)</v>
      </c>
      <c r="Q156" s="129">
        <f t="shared" si="34"/>
        <v>200000</v>
      </c>
      <c r="R156" s="217">
        <f t="shared" si="35"/>
        <v>300000</v>
      </c>
      <c r="S156" s="217">
        <f t="shared" si="36"/>
        <v>400000</v>
      </c>
      <c r="T156" s="217" t="str">
        <f t="shared" si="37"/>
        <v/>
      </c>
      <c r="U156" s="102" t="s">
        <v>445</v>
      </c>
      <c r="V156" s="130">
        <v>200000</v>
      </c>
      <c r="W156" s="102" t="s">
        <v>446</v>
      </c>
      <c r="X156" s="173">
        <v>300000</v>
      </c>
      <c r="Y156" s="102" t="s">
        <v>322</v>
      </c>
      <c r="Z156" s="173">
        <v>400000</v>
      </c>
      <c r="AA156" s="102" t="s">
        <v>555</v>
      </c>
      <c r="AB156" s="102"/>
      <c r="AC156" s="102"/>
      <c r="AD156" s="102"/>
    </row>
    <row r="157" spans="1:30" ht="14.25" customHeight="1">
      <c r="A157" s="102" t="s">
        <v>2032</v>
      </c>
      <c r="B157" s="175" t="str">
        <f t="shared" si="38"/>
        <v>Bukauskas</v>
      </c>
      <c r="C157" s="180" t="str">
        <f t="shared" si="39"/>
        <v>JB</v>
      </c>
      <c r="D157" s="102" t="str">
        <f t="shared" si="40"/>
        <v>J. Bukauskas</v>
      </c>
      <c r="E157" s="168" t="str">
        <f t="shared" si="41"/>
        <v>JB Bukauskas</v>
      </c>
      <c r="F157" s="204"/>
      <c r="G157" s="204">
        <v>26</v>
      </c>
      <c r="H157" s="204" t="s">
        <v>1952</v>
      </c>
      <c r="I157" s="204"/>
      <c r="J157" s="155"/>
      <c r="K157" s="157"/>
      <c r="L157" s="103" t="s">
        <v>444</v>
      </c>
      <c r="M157" s="155" t="str">
        <f t="shared" si="32"/>
        <v>min</v>
      </c>
      <c r="N157" s="111" t="str">
        <f>Ruth!$G$2</f>
        <v>Gotham City</v>
      </c>
      <c r="O157" s="132" t="s">
        <v>1966</v>
      </c>
      <c r="P157" s="168" t="str">
        <f t="shared" si="33"/>
        <v>Bukauskas, JB (min)</v>
      </c>
      <c r="Q157" s="129" t="str">
        <f t="shared" si="34"/>
        <v/>
      </c>
      <c r="R157" s="217" t="str">
        <f t="shared" si="35"/>
        <v/>
      </c>
      <c r="S157" s="217" t="str">
        <f t="shared" si="36"/>
        <v/>
      </c>
      <c r="T157" s="217" t="str">
        <f t="shared" si="37"/>
        <v/>
      </c>
      <c r="U157" s="102" t="s">
        <v>568</v>
      </c>
      <c r="V157" s="173"/>
      <c r="W157" s="102"/>
      <c r="X157" s="173"/>
      <c r="Y157" s="102"/>
      <c r="Z157" s="173"/>
      <c r="AA157" s="102"/>
      <c r="AB157" s="102"/>
      <c r="AC157" s="102"/>
      <c r="AD157" s="102"/>
    </row>
    <row r="158" spans="1:30" ht="14.25" customHeight="1">
      <c r="A158" s="102" t="s">
        <v>342</v>
      </c>
      <c r="B158" s="175" t="str">
        <f t="shared" si="38"/>
        <v>Bumgarner</v>
      </c>
      <c r="C158" s="180" t="str">
        <f t="shared" si="39"/>
        <v>Madison</v>
      </c>
      <c r="D158" s="102" t="str">
        <f t="shared" si="40"/>
        <v>M. Bumgarner</v>
      </c>
      <c r="E158" s="168" t="str">
        <f t="shared" si="41"/>
        <v>Madison Bumgarner</v>
      </c>
      <c r="F158" s="103" t="s">
        <v>354</v>
      </c>
      <c r="G158" s="103"/>
      <c r="H158" s="103"/>
      <c r="I158" s="103"/>
      <c r="J158" s="155">
        <v>32721</v>
      </c>
      <c r="K158" s="111" t="s">
        <v>647</v>
      </c>
      <c r="L158" s="103" t="s">
        <v>114</v>
      </c>
      <c r="M158" s="155" t="str">
        <f t="shared" si="32"/>
        <v>1,F4-$20.885M</v>
      </c>
      <c r="N158" s="111" t="str">
        <f>Mays!$AE$2</f>
        <v>West Oakland</v>
      </c>
      <c r="O158" s="132" t="s">
        <v>3147</v>
      </c>
      <c r="P158" s="168" t="str">
        <f t="shared" si="33"/>
        <v>Bumgarner, Madison (1,F4-$20.885M)</v>
      </c>
      <c r="Q158" s="129">
        <f t="shared" si="34"/>
        <v>5222000</v>
      </c>
      <c r="R158" s="217">
        <f t="shared" si="35"/>
        <v>5222000</v>
      </c>
      <c r="S158" s="217">
        <f t="shared" si="36"/>
        <v>5222000</v>
      </c>
      <c r="T158" s="217">
        <f t="shared" si="37"/>
        <v>5222000</v>
      </c>
      <c r="U158" s="102" t="s">
        <v>3171</v>
      </c>
      <c r="V158" s="173">
        <v>5222000</v>
      </c>
      <c r="W158" s="102" t="s">
        <v>3172</v>
      </c>
      <c r="X158" s="173">
        <v>5222000</v>
      </c>
      <c r="Y158" s="102" t="s">
        <v>3173</v>
      </c>
      <c r="Z158" s="173">
        <v>5222000</v>
      </c>
      <c r="AA158" s="102" t="s">
        <v>3174</v>
      </c>
      <c r="AB158" s="102">
        <v>5222000</v>
      </c>
      <c r="AC158" s="102" t="s">
        <v>283</v>
      </c>
      <c r="AD158" s="102"/>
    </row>
    <row r="159" spans="1:30" ht="14.25" customHeight="1">
      <c r="A159" s="102" t="s">
        <v>700</v>
      </c>
      <c r="B159" s="175" t="str">
        <f t="shared" si="38"/>
        <v>Bundy</v>
      </c>
      <c r="C159" s="180" t="str">
        <f t="shared" si="39"/>
        <v>Dylan</v>
      </c>
      <c r="D159" s="102" t="str">
        <f t="shared" si="40"/>
        <v>D. Bundy</v>
      </c>
      <c r="E159" s="168" t="str">
        <f t="shared" si="41"/>
        <v>Dylan Bundy</v>
      </c>
      <c r="F159" s="103" t="s">
        <v>847</v>
      </c>
      <c r="G159" s="103"/>
      <c r="H159" s="103"/>
      <c r="I159" s="103"/>
      <c r="J159" s="155">
        <v>33923</v>
      </c>
      <c r="K159" s="111" t="s">
        <v>647</v>
      </c>
      <c r="L159" s="103" t="s">
        <v>114</v>
      </c>
      <c r="M159" s="155" t="str">
        <f t="shared" si="32"/>
        <v>Y3</v>
      </c>
      <c r="N159" s="111" t="str">
        <f>Cobb!$M$2</f>
        <v>Mansfield</v>
      </c>
      <c r="O159" s="132" t="s">
        <v>1524</v>
      </c>
      <c r="P159" s="168" t="str">
        <f t="shared" si="33"/>
        <v>Bundy, Dylan (Y3)</v>
      </c>
      <c r="Q159" s="129">
        <f t="shared" si="34"/>
        <v>400000</v>
      </c>
      <c r="R159" s="217" t="str">
        <f t="shared" si="35"/>
        <v/>
      </c>
      <c r="S159" s="217" t="str">
        <f t="shared" si="36"/>
        <v/>
      </c>
      <c r="T159" s="217" t="str">
        <f t="shared" si="37"/>
        <v/>
      </c>
      <c r="U159" s="102" t="s">
        <v>322</v>
      </c>
      <c r="V159" s="173">
        <v>400000</v>
      </c>
      <c r="W159" s="102" t="s">
        <v>555</v>
      </c>
      <c r="X159" s="173"/>
      <c r="Y159" s="102" t="s">
        <v>820</v>
      </c>
      <c r="Z159" s="102"/>
      <c r="AA159" s="102" t="s">
        <v>821</v>
      </c>
      <c r="AB159" s="102"/>
      <c r="AC159" s="102" t="s">
        <v>822</v>
      </c>
      <c r="AD159" s="102"/>
    </row>
    <row r="160" spans="1:30" ht="14.25" customHeight="1">
      <c r="A160" s="266" t="s">
        <v>3783</v>
      </c>
      <c r="B160" s="175" t="str">
        <f t="shared" si="38"/>
        <v>Burdi</v>
      </c>
      <c r="C160" s="180" t="str">
        <f t="shared" si="39"/>
        <v>Nick</v>
      </c>
      <c r="D160" s="102" t="str">
        <f t="shared" si="40"/>
        <v>N. Burdi</v>
      </c>
      <c r="E160" s="168" t="str">
        <f t="shared" si="41"/>
        <v>Nick Burdi</v>
      </c>
      <c r="F160" s="204" t="s">
        <v>847</v>
      </c>
      <c r="G160" s="204" t="s">
        <v>3993</v>
      </c>
      <c r="H160" s="204" t="s">
        <v>1957</v>
      </c>
      <c r="I160" s="204" t="s">
        <v>1952</v>
      </c>
      <c r="J160" s="155">
        <v>33988</v>
      </c>
      <c r="K160" s="157" t="s">
        <v>844</v>
      </c>
      <c r="L160" s="103" t="s">
        <v>114</v>
      </c>
      <c r="M160" s="155" t="str">
        <f t="shared" si="32"/>
        <v>MM</v>
      </c>
      <c r="N160" s="111" t="s">
        <v>567</v>
      </c>
      <c r="O160" s="132" t="s">
        <v>3850</v>
      </c>
      <c r="P160" s="168" t="str">
        <f t="shared" si="33"/>
        <v>Burdi, Nick (MM)</v>
      </c>
      <c r="Q160" s="129">
        <f t="shared" si="34"/>
        <v>100000</v>
      </c>
      <c r="R160" s="217" t="str">
        <f t="shared" si="35"/>
        <v/>
      </c>
      <c r="S160" s="217" t="str">
        <f t="shared" si="36"/>
        <v/>
      </c>
      <c r="T160" s="217" t="str">
        <f t="shared" si="37"/>
        <v/>
      </c>
      <c r="U160" s="102" t="s">
        <v>442</v>
      </c>
      <c r="V160" s="173">
        <v>100000</v>
      </c>
      <c r="W160" s="102"/>
      <c r="X160" s="173"/>
      <c r="Y160" s="102"/>
      <c r="Z160" s="173"/>
      <c r="AA160" s="102"/>
      <c r="AB160" s="102"/>
      <c r="AC160" s="102"/>
      <c r="AD160" s="102"/>
    </row>
    <row r="161" spans="1:30" ht="14.25" customHeight="1">
      <c r="A161" s="102" t="s">
        <v>1566</v>
      </c>
      <c r="B161" s="175" t="str">
        <f t="shared" si="38"/>
        <v>Burdi</v>
      </c>
      <c r="C161" s="180" t="str">
        <f t="shared" si="39"/>
        <v>Zack</v>
      </c>
      <c r="D161" s="102" t="str">
        <f t="shared" si="40"/>
        <v>Z. Burdi</v>
      </c>
      <c r="E161" s="168" t="str">
        <f t="shared" si="41"/>
        <v>Zack Burdi</v>
      </c>
      <c r="F161" s="174" t="s">
        <v>847</v>
      </c>
      <c r="G161" s="102">
        <f>Players!G717+1</f>
        <v>1</v>
      </c>
      <c r="H161" s="102" t="s">
        <v>538</v>
      </c>
      <c r="I161" s="102">
        <v>2</v>
      </c>
      <c r="J161" s="322">
        <v>34767</v>
      </c>
      <c r="K161" s="102" t="s">
        <v>844</v>
      </c>
      <c r="L161" s="103" t="s">
        <v>444</v>
      </c>
      <c r="M161" s="155" t="str">
        <f t="shared" si="32"/>
        <v>min</v>
      </c>
      <c r="N161" s="208" t="str">
        <f>Aaron!$G$2</f>
        <v>Exeter</v>
      </c>
      <c r="O161" s="103" t="s">
        <v>1534</v>
      </c>
      <c r="P161" s="168" t="str">
        <f t="shared" si="33"/>
        <v>Burdi, Zack (min)</v>
      </c>
      <c r="Q161" s="129" t="str">
        <f t="shared" si="34"/>
        <v/>
      </c>
      <c r="R161" s="217" t="str">
        <f t="shared" si="35"/>
        <v/>
      </c>
      <c r="S161" s="217" t="str">
        <f t="shared" si="36"/>
        <v/>
      </c>
      <c r="T161" s="217" t="str">
        <f t="shared" si="37"/>
        <v/>
      </c>
      <c r="U161" s="102" t="s">
        <v>568</v>
      </c>
      <c r="V161" s="130"/>
      <c r="W161" s="102"/>
      <c r="X161" s="130"/>
      <c r="Y161" s="102"/>
      <c r="Z161" s="102"/>
      <c r="AA161" s="102"/>
      <c r="AB161" s="102"/>
      <c r="AC161" s="102"/>
      <c r="AD161" s="102"/>
    </row>
    <row r="162" spans="1:30" ht="14.25" customHeight="1">
      <c r="A162" s="102" t="s">
        <v>2012</v>
      </c>
      <c r="B162" s="175" t="str">
        <f t="shared" si="38"/>
        <v>Burger</v>
      </c>
      <c r="C162" s="180" t="str">
        <f t="shared" si="39"/>
        <v>Jake</v>
      </c>
      <c r="D162" s="102" t="str">
        <f t="shared" si="40"/>
        <v>J. Burger</v>
      </c>
      <c r="E162" s="168" t="str">
        <f t="shared" si="41"/>
        <v>Jake Burger</v>
      </c>
      <c r="F162" s="204"/>
      <c r="G162" s="204">
        <v>68</v>
      </c>
      <c r="H162" s="204" t="s">
        <v>1953</v>
      </c>
      <c r="I162" s="204"/>
      <c r="J162" s="155"/>
      <c r="K162" s="157"/>
      <c r="L162" s="103" t="s">
        <v>444</v>
      </c>
      <c r="M162" s="155" t="str">
        <f t="shared" si="32"/>
        <v>min</v>
      </c>
      <c r="N162" s="111" t="str">
        <f>Mays!$Y$2</f>
        <v>Los Angeles</v>
      </c>
      <c r="O162" s="132" t="s">
        <v>1966</v>
      </c>
      <c r="P162" s="168" t="str">
        <f t="shared" si="33"/>
        <v>Burger, Jake (min)</v>
      </c>
      <c r="Q162" s="129" t="str">
        <f t="shared" si="34"/>
        <v/>
      </c>
      <c r="R162" s="217" t="str">
        <f t="shared" si="35"/>
        <v/>
      </c>
      <c r="S162" s="217" t="str">
        <f t="shared" si="36"/>
        <v/>
      </c>
      <c r="T162" s="217" t="str">
        <f t="shared" si="37"/>
        <v/>
      </c>
      <c r="U162" s="102" t="s">
        <v>568</v>
      </c>
      <c r="V162" s="173"/>
      <c r="W162" s="102"/>
      <c r="X162" s="173"/>
      <c r="Y162" s="102"/>
      <c r="Z162" s="173"/>
      <c r="AA162" s="102"/>
      <c r="AB162" s="102"/>
      <c r="AC162" s="102"/>
      <c r="AD162" s="102"/>
    </row>
    <row r="163" spans="1:30" ht="14.25" customHeight="1">
      <c r="A163" s="102" t="s">
        <v>2036</v>
      </c>
      <c r="B163" s="175" t="str">
        <f t="shared" si="38"/>
        <v>Burnes</v>
      </c>
      <c r="C163" s="180" t="str">
        <f t="shared" si="39"/>
        <v>Corbin</v>
      </c>
      <c r="D163" s="102" t="str">
        <f t="shared" si="40"/>
        <v>C. Burnes</v>
      </c>
      <c r="E163" s="168" t="str">
        <f t="shared" si="41"/>
        <v>Corbin Burnes</v>
      </c>
      <c r="F163" s="204"/>
      <c r="G163" s="204">
        <v>18</v>
      </c>
      <c r="H163" s="204" t="s">
        <v>1951</v>
      </c>
      <c r="I163" s="204"/>
      <c r="J163" s="155"/>
      <c r="K163" s="157"/>
      <c r="L163" s="103" t="s">
        <v>114</v>
      </c>
      <c r="M163" s="155" t="str">
        <f t="shared" si="32"/>
        <v>Y1</v>
      </c>
      <c r="N163" s="111" t="str">
        <f>Mays!$Y$2</f>
        <v>Los Angeles</v>
      </c>
      <c r="O163" s="132" t="s">
        <v>1966</v>
      </c>
      <c r="P163" s="168" t="str">
        <f t="shared" si="33"/>
        <v>Burnes, Corbin (Y1)</v>
      </c>
      <c r="Q163" s="129">
        <f t="shared" si="34"/>
        <v>200000</v>
      </c>
      <c r="R163" s="217">
        <f t="shared" si="35"/>
        <v>300000</v>
      </c>
      <c r="S163" s="217">
        <f t="shared" si="36"/>
        <v>400000</v>
      </c>
      <c r="T163" s="217" t="str">
        <f t="shared" si="37"/>
        <v/>
      </c>
      <c r="U163" s="102" t="s">
        <v>445</v>
      </c>
      <c r="V163" s="130">
        <v>200000</v>
      </c>
      <c r="W163" s="102" t="s">
        <v>446</v>
      </c>
      <c r="X163" s="173">
        <v>300000</v>
      </c>
      <c r="Y163" s="102" t="s">
        <v>322</v>
      </c>
      <c r="Z163" s="173">
        <v>400000</v>
      </c>
      <c r="AA163" s="102" t="s">
        <v>555</v>
      </c>
      <c r="AB163" s="102"/>
      <c r="AC163" s="102"/>
      <c r="AD163" s="102"/>
    </row>
    <row r="164" spans="1:30" ht="14.25" customHeight="1">
      <c r="A164" s="102" t="s">
        <v>1309</v>
      </c>
      <c r="B164" s="175" t="str">
        <f t="shared" si="38"/>
        <v>Burrows</v>
      </c>
      <c r="C164" s="180" t="str">
        <f t="shared" si="39"/>
        <v>Beau</v>
      </c>
      <c r="D164" s="102" t="str">
        <f t="shared" si="40"/>
        <v>B. Burrows</v>
      </c>
      <c r="E164" s="168" t="str">
        <f t="shared" si="41"/>
        <v>Beau Burrows</v>
      </c>
      <c r="F164" s="204" t="s">
        <v>847</v>
      </c>
      <c r="G164" s="501">
        <v>133</v>
      </c>
      <c r="H164" s="501">
        <v>5</v>
      </c>
      <c r="I164" s="501">
        <v>17</v>
      </c>
      <c r="J164" s="256">
        <v>35326</v>
      </c>
      <c r="K164" s="157" t="s">
        <v>1366</v>
      </c>
      <c r="L164" s="103" t="s">
        <v>444</v>
      </c>
      <c r="M164" s="155" t="str">
        <f t="shared" si="32"/>
        <v>min</v>
      </c>
      <c r="N164" s="111" t="str">
        <f>Cobb!$A$2</f>
        <v>Greenville</v>
      </c>
      <c r="O164" s="132" t="s">
        <v>1298</v>
      </c>
      <c r="P164" s="168" t="str">
        <f t="shared" si="33"/>
        <v>Burrows, Beau (min)</v>
      </c>
      <c r="Q164" s="129" t="str">
        <f t="shared" si="34"/>
        <v/>
      </c>
      <c r="R164" s="217" t="str">
        <f t="shared" si="35"/>
        <v/>
      </c>
      <c r="S164" s="217" t="str">
        <f t="shared" si="36"/>
        <v/>
      </c>
      <c r="T164" s="217" t="str">
        <f t="shared" si="37"/>
        <v/>
      </c>
      <c r="U164" s="102" t="s">
        <v>568</v>
      </c>
      <c r="V164" s="173"/>
      <c r="W164" s="102"/>
      <c r="X164" s="173"/>
      <c r="Y164" s="102"/>
      <c r="Z164" s="130"/>
      <c r="AA164" s="102"/>
      <c r="AB164" s="130"/>
      <c r="AC164" s="102"/>
      <c r="AD164" s="102"/>
    </row>
    <row r="165" spans="1:30" ht="14.25" customHeight="1">
      <c r="A165" s="266" t="s">
        <v>3762</v>
      </c>
      <c r="B165" s="175" t="str">
        <f t="shared" si="38"/>
        <v>Buttrey</v>
      </c>
      <c r="C165" s="180" t="str">
        <f t="shared" si="39"/>
        <v>Ty</v>
      </c>
      <c r="D165" s="102" t="str">
        <f t="shared" si="40"/>
        <v>T. Buttrey</v>
      </c>
      <c r="E165" s="168" t="str">
        <f t="shared" si="41"/>
        <v>Ty Buttrey</v>
      </c>
      <c r="F165" s="204" t="s">
        <v>847</v>
      </c>
      <c r="G165" s="204" t="s">
        <v>3970</v>
      </c>
      <c r="H165" s="204" t="s">
        <v>1955</v>
      </c>
      <c r="I165" s="204" t="s">
        <v>1951</v>
      </c>
      <c r="J165" s="155">
        <v>34059</v>
      </c>
      <c r="K165" s="157" t="s">
        <v>844</v>
      </c>
      <c r="L165" s="103" t="s">
        <v>114</v>
      </c>
      <c r="M165" s="155" t="str">
        <f t="shared" si="32"/>
        <v>MM</v>
      </c>
      <c r="N165" s="111" t="s">
        <v>296</v>
      </c>
      <c r="O165" s="132" t="s">
        <v>3850</v>
      </c>
      <c r="P165" s="168" t="str">
        <f t="shared" si="33"/>
        <v>Buttrey, Ty (MM)</v>
      </c>
      <c r="Q165" s="129">
        <f t="shared" si="34"/>
        <v>100000</v>
      </c>
      <c r="R165" s="217" t="str">
        <f t="shared" si="35"/>
        <v/>
      </c>
      <c r="S165" s="217" t="str">
        <f t="shared" si="36"/>
        <v/>
      </c>
      <c r="T165" s="217" t="str">
        <f t="shared" si="37"/>
        <v/>
      </c>
      <c r="U165" s="102" t="s">
        <v>442</v>
      </c>
      <c r="V165" s="173">
        <v>100000</v>
      </c>
      <c r="W165" s="102"/>
      <c r="X165" s="173"/>
      <c r="Y165" s="102"/>
      <c r="Z165" s="173"/>
      <c r="AA165" s="102"/>
      <c r="AB165" s="102"/>
      <c r="AC165" s="102"/>
      <c r="AD165" s="102"/>
    </row>
    <row r="166" spans="1:30" ht="14.25" customHeight="1">
      <c r="A166" s="102" t="s">
        <v>697</v>
      </c>
      <c r="B166" s="175" t="str">
        <f t="shared" si="38"/>
        <v>Buxton</v>
      </c>
      <c r="C166" s="180" t="str">
        <f t="shared" si="39"/>
        <v>Byron</v>
      </c>
      <c r="D166" s="102" t="str">
        <f t="shared" si="40"/>
        <v>B. Buxton</v>
      </c>
      <c r="E166" s="168" t="str">
        <f t="shared" si="41"/>
        <v>Byron Buxton</v>
      </c>
      <c r="F166" s="103" t="s">
        <v>847</v>
      </c>
      <c r="G166" s="103"/>
      <c r="H166" s="103"/>
      <c r="I166" s="103"/>
      <c r="J166" s="155">
        <v>34321</v>
      </c>
      <c r="K166" s="111" t="s">
        <v>849</v>
      </c>
      <c r="L166" s="103" t="s">
        <v>7</v>
      </c>
      <c r="M166" s="155" t="str">
        <f t="shared" si="32"/>
        <v>ARB-Y4</v>
      </c>
      <c r="N166" s="111" t="str">
        <f>Aaron!$AE$2</f>
        <v>Pismo Beach</v>
      </c>
      <c r="O166" s="132" t="s">
        <v>716</v>
      </c>
      <c r="P166" s="168" t="str">
        <f t="shared" si="33"/>
        <v>Buxton, Byron (ARB-Y4)</v>
      </c>
      <c r="Q166" s="129">
        <f t="shared" si="34"/>
        <v>600000</v>
      </c>
      <c r="R166" s="217" t="str">
        <f t="shared" si="35"/>
        <v/>
      </c>
      <c r="S166" s="217" t="str">
        <f t="shared" si="36"/>
        <v/>
      </c>
      <c r="T166" s="217" t="str">
        <f t="shared" si="37"/>
        <v/>
      </c>
      <c r="U166" s="102" t="s">
        <v>555</v>
      </c>
      <c r="V166" s="173">
        <v>600000</v>
      </c>
      <c r="W166" s="102" t="s">
        <v>820</v>
      </c>
      <c r="X166" s="173"/>
      <c r="Y166" s="102" t="s">
        <v>821</v>
      </c>
      <c r="Z166" s="501"/>
      <c r="AA166" s="102" t="s">
        <v>822</v>
      </c>
      <c r="AB166" s="102"/>
      <c r="AC166" s="102" t="s">
        <v>283</v>
      </c>
      <c r="AD166" s="102"/>
    </row>
    <row r="167" spans="1:30" ht="14.25" customHeight="1">
      <c r="A167" s="102" t="s">
        <v>79</v>
      </c>
      <c r="B167" s="175" t="str">
        <f t="shared" si="38"/>
        <v>Cabrera</v>
      </c>
      <c r="C167" s="180" t="str">
        <f t="shared" si="39"/>
        <v>Asdrubal</v>
      </c>
      <c r="D167" s="102" t="str">
        <f t="shared" si="40"/>
        <v>A. Cabrera</v>
      </c>
      <c r="E167" s="168" t="str">
        <f t="shared" si="41"/>
        <v>Asdrubal Cabrera</v>
      </c>
      <c r="F167" s="103" t="s">
        <v>854</v>
      </c>
      <c r="G167" s="103"/>
      <c r="H167" s="103"/>
      <c r="I167" s="103"/>
      <c r="J167" s="155">
        <v>31364</v>
      </c>
      <c r="K167" s="111" t="s">
        <v>851</v>
      </c>
      <c r="L167" s="103" t="s">
        <v>7</v>
      </c>
      <c r="M167" s="155" t="str">
        <f t="shared" si="32"/>
        <v>5,F5-18.112M</v>
      </c>
      <c r="N167" s="111" t="str">
        <f>Cobb!$M$2</f>
        <v>Mansfield</v>
      </c>
      <c r="O167" s="213" t="s">
        <v>1030</v>
      </c>
      <c r="P167" s="168" t="str">
        <f t="shared" si="33"/>
        <v>Cabrera, Asdrubal (5,F5-18.112M)</v>
      </c>
      <c r="Q167" s="129">
        <f t="shared" si="34"/>
        <v>3622500</v>
      </c>
      <c r="R167" s="217" t="str">
        <f t="shared" si="35"/>
        <v/>
      </c>
      <c r="S167" s="217" t="str">
        <f t="shared" si="36"/>
        <v/>
      </c>
      <c r="T167" s="217" t="str">
        <f t="shared" si="37"/>
        <v/>
      </c>
      <c r="U167" s="111" t="s">
        <v>1040</v>
      </c>
      <c r="V167" s="172">
        <v>3622500</v>
      </c>
      <c r="W167" s="111" t="s">
        <v>283</v>
      </c>
      <c r="X167" s="173"/>
      <c r="Y167" s="102"/>
      <c r="Z167" s="102"/>
      <c r="AA167" s="102"/>
      <c r="AB167" s="102"/>
      <c r="AC167" s="102"/>
      <c r="AD167" s="102"/>
    </row>
    <row r="168" spans="1:30" ht="14.25" customHeight="1">
      <c r="A168" s="160" t="s">
        <v>884</v>
      </c>
      <c r="B168" s="175" t="str">
        <f t="shared" si="38"/>
        <v>Cabrera</v>
      </c>
      <c r="C168" s="180" t="str">
        <f t="shared" si="39"/>
        <v>Melky</v>
      </c>
      <c r="D168" s="102" t="str">
        <f t="shared" si="40"/>
        <v>M. Cabrera</v>
      </c>
      <c r="E168" s="168" t="str">
        <f t="shared" si="41"/>
        <v>Melky Cabrera</v>
      </c>
      <c r="F168" s="161" t="s">
        <v>854</v>
      </c>
      <c r="G168" s="161"/>
      <c r="H168" s="161"/>
      <c r="I168" s="161"/>
      <c r="J168" s="164">
        <v>30905</v>
      </c>
      <c r="K168" s="165" t="s">
        <v>853</v>
      </c>
      <c r="L168" s="103" t="s">
        <v>7</v>
      </c>
      <c r="M168" s="155" t="str">
        <f t="shared" si="32"/>
        <v>2,F2-$580.264k</v>
      </c>
      <c r="N168" s="111" t="str">
        <f>Cobb!$M$2</f>
        <v>Mansfield</v>
      </c>
      <c r="O168" s="132" t="s">
        <v>1764</v>
      </c>
      <c r="P168" s="168" t="str">
        <f t="shared" si="33"/>
        <v>Cabrera, Melky (2,F2-$580.264k)</v>
      </c>
      <c r="Q168" s="129">
        <f t="shared" si="34"/>
        <v>291000</v>
      </c>
      <c r="R168" s="217" t="str">
        <f t="shared" si="35"/>
        <v/>
      </c>
      <c r="S168" s="217" t="str">
        <f t="shared" si="36"/>
        <v/>
      </c>
      <c r="T168" s="217" t="str">
        <f t="shared" si="37"/>
        <v/>
      </c>
      <c r="U168" s="155" t="s">
        <v>2177</v>
      </c>
      <c r="V168" s="130">
        <v>291000</v>
      </c>
      <c r="W168" s="191" t="s">
        <v>283</v>
      </c>
      <c r="X168" s="173"/>
      <c r="Y168" s="130"/>
      <c r="Z168" s="221"/>
      <c r="AA168" s="102"/>
      <c r="AB168" s="102"/>
      <c r="AC168" s="102"/>
      <c r="AD168" s="102"/>
    </row>
    <row r="169" spans="1:30" ht="14.25" customHeight="1">
      <c r="A169" s="111" t="s">
        <v>227</v>
      </c>
      <c r="B169" s="175" t="str">
        <f t="shared" si="38"/>
        <v>Cabrera</v>
      </c>
      <c r="C169" s="180" t="str">
        <f t="shared" si="39"/>
        <v>Miguel</v>
      </c>
      <c r="D169" s="102" t="str">
        <f t="shared" si="40"/>
        <v>M. Cabrera</v>
      </c>
      <c r="E169" s="168" t="str">
        <f t="shared" si="41"/>
        <v>Miguel Cabrera</v>
      </c>
      <c r="F169" s="276" t="s">
        <v>847</v>
      </c>
      <c r="G169" s="103"/>
      <c r="H169" s="103"/>
      <c r="I169" s="103"/>
      <c r="J169" s="277">
        <v>30424</v>
      </c>
      <c r="K169" s="278" t="s">
        <v>850</v>
      </c>
      <c r="L169" s="103" t="s">
        <v>7</v>
      </c>
      <c r="M169" s="155" t="str">
        <f t="shared" si="32"/>
        <v xml:space="preserve">3,F5-$37,333M </v>
      </c>
      <c r="N169" s="111" t="str">
        <f>Cobb!$Y$2</f>
        <v>Gateway</v>
      </c>
      <c r="O169" s="311" t="s">
        <v>1407</v>
      </c>
      <c r="P169" s="168" t="str">
        <f t="shared" si="33"/>
        <v>Cabrera, Miguel (3,F5-$37,333M )</v>
      </c>
      <c r="Q169" s="129">
        <f t="shared" si="34"/>
        <v>7466667</v>
      </c>
      <c r="R169" s="217">
        <f t="shared" si="35"/>
        <v>7466667</v>
      </c>
      <c r="S169" s="217">
        <f t="shared" si="36"/>
        <v>7466667</v>
      </c>
      <c r="T169" s="217" t="str">
        <f t="shared" si="37"/>
        <v/>
      </c>
      <c r="U169" s="282" t="s">
        <v>1510</v>
      </c>
      <c r="V169" s="362">
        <v>7466667</v>
      </c>
      <c r="W169" s="282" t="s">
        <v>1512</v>
      </c>
      <c r="X169" s="362">
        <v>7466667</v>
      </c>
      <c r="Y169" s="282" t="s">
        <v>1514</v>
      </c>
      <c r="Z169" s="280">
        <v>7466667</v>
      </c>
      <c r="AA169" s="102" t="s">
        <v>283</v>
      </c>
      <c r="AB169" s="102"/>
      <c r="AC169" s="102"/>
      <c r="AD169" s="102"/>
    </row>
    <row r="170" spans="1:30" ht="14.25" customHeight="1">
      <c r="A170" s="102" t="s">
        <v>518</v>
      </c>
      <c r="B170" s="175" t="str">
        <f t="shared" si="38"/>
        <v>Cahill</v>
      </c>
      <c r="C170" s="180" t="str">
        <f t="shared" si="39"/>
        <v>Trevor</v>
      </c>
      <c r="D170" s="102" t="str">
        <f t="shared" si="40"/>
        <v>T. Cahill</v>
      </c>
      <c r="E170" s="168" t="str">
        <f t="shared" si="41"/>
        <v>Trevor Cahill</v>
      </c>
      <c r="F170" s="103" t="s">
        <v>847</v>
      </c>
      <c r="G170" s="103"/>
      <c r="H170" s="103"/>
      <c r="I170" s="103"/>
      <c r="J170" s="155">
        <v>32203</v>
      </c>
      <c r="K170" s="111" t="s">
        <v>647</v>
      </c>
      <c r="L170" s="103" t="s">
        <v>114</v>
      </c>
      <c r="M170" s="155" t="str">
        <f t="shared" si="32"/>
        <v>2,F3-$2.106M</v>
      </c>
      <c r="N170" s="111" t="str">
        <f>Cobb!$AE$2</f>
        <v>Chicago</v>
      </c>
      <c r="O170" s="132" t="s">
        <v>1764</v>
      </c>
      <c r="P170" s="168" t="str">
        <f t="shared" si="33"/>
        <v>Cahill, Trevor (2,F3-$2.106M)</v>
      </c>
      <c r="Q170" s="129">
        <f t="shared" si="34"/>
        <v>702000</v>
      </c>
      <c r="R170" s="217">
        <f t="shared" si="35"/>
        <v>702000</v>
      </c>
      <c r="S170" s="217" t="str">
        <f t="shared" si="36"/>
        <v/>
      </c>
      <c r="T170" s="217" t="str">
        <f t="shared" si="37"/>
        <v/>
      </c>
      <c r="U170" s="155" t="s">
        <v>2124</v>
      </c>
      <c r="V170" s="130">
        <v>702000</v>
      </c>
      <c r="W170" s="155" t="s">
        <v>2185</v>
      </c>
      <c r="X170" s="130">
        <v>702000</v>
      </c>
      <c r="Y170" s="130" t="s">
        <v>283</v>
      </c>
      <c r="Z170" s="221"/>
      <c r="AA170" s="102"/>
      <c r="AB170" s="102"/>
      <c r="AC170" s="102"/>
      <c r="AD170" s="102"/>
    </row>
    <row r="171" spans="1:30" ht="14.25" customHeight="1">
      <c r="A171" s="102" t="s">
        <v>196</v>
      </c>
      <c r="B171" s="175" t="str">
        <f t="shared" si="38"/>
        <v>Cain</v>
      </c>
      <c r="C171" s="180" t="str">
        <f t="shared" si="39"/>
        <v>Lorenzo</v>
      </c>
      <c r="D171" s="102" t="str">
        <f t="shared" si="40"/>
        <v>L. Cain</v>
      </c>
      <c r="E171" s="168" t="str">
        <f t="shared" si="41"/>
        <v>Lorenzo Cain</v>
      </c>
      <c r="F171" s="103" t="s">
        <v>847</v>
      </c>
      <c r="G171" s="103"/>
      <c r="H171" s="103"/>
      <c r="I171" s="103"/>
      <c r="J171" s="155">
        <v>31515</v>
      </c>
      <c r="K171" s="111" t="s">
        <v>849</v>
      </c>
      <c r="L171" s="103" t="s">
        <v>7</v>
      </c>
      <c r="M171" s="155" t="str">
        <f t="shared" si="32"/>
        <v>5,L5-14M</v>
      </c>
      <c r="N171" s="111" t="str">
        <f>Aaron!$M$2</f>
        <v>Virginia</v>
      </c>
      <c r="O171" s="132" t="s">
        <v>1521</v>
      </c>
      <c r="P171" s="168" t="str">
        <f t="shared" si="33"/>
        <v>Cain, Lorenzo (5,L5-14M)</v>
      </c>
      <c r="Q171" s="129">
        <f t="shared" si="34"/>
        <v>2800000</v>
      </c>
      <c r="R171" s="217" t="str">
        <f t="shared" si="35"/>
        <v/>
      </c>
      <c r="S171" s="217" t="str">
        <f t="shared" si="36"/>
        <v/>
      </c>
      <c r="T171" s="217" t="str">
        <f t="shared" si="37"/>
        <v/>
      </c>
      <c r="U171" s="102" t="s">
        <v>521</v>
      </c>
      <c r="V171" s="173">
        <v>2800000</v>
      </c>
      <c r="W171" s="111" t="s">
        <v>283</v>
      </c>
      <c r="X171" s="173"/>
      <c r="Y171" s="102"/>
      <c r="Z171" s="102"/>
      <c r="AA171" s="102"/>
      <c r="AB171" s="130"/>
      <c r="AC171" s="102"/>
      <c r="AD171" s="102"/>
    </row>
    <row r="172" spans="1:30" ht="14.25" customHeight="1">
      <c r="A172" s="110" t="s">
        <v>745</v>
      </c>
      <c r="B172" s="175" t="str">
        <f t="shared" si="38"/>
        <v>Calhoun</v>
      </c>
      <c r="C172" s="180" t="str">
        <f t="shared" si="39"/>
        <v>Kole</v>
      </c>
      <c r="D172" s="102" t="str">
        <f t="shared" si="40"/>
        <v>K. Calhoun</v>
      </c>
      <c r="E172" s="168" t="str">
        <f t="shared" si="41"/>
        <v>Kole Calhoun</v>
      </c>
      <c r="F172" s="103" t="s">
        <v>354</v>
      </c>
      <c r="G172" s="103"/>
      <c r="H172" s="103"/>
      <c r="I172" s="103"/>
      <c r="J172" s="155">
        <v>32064</v>
      </c>
      <c r="K172" s="111" t="s">
        <v>852</v>
      </c>
      <c r="L172" s="103" t="s">
        <v>7</v>
      </c>
      <c r="M172" s="155" t="str">
        <f t="shared" si="32"/>
        <v>ARB-Y6</v>
      </c>
      <c r="N172" s="111" t="str">
        <f>Cobb!$Y$2</f>
        <v>Gateway</v>
      </c>
      <c r="O172" s="103" t="s">
        <v>739</v>
      </c>
      <c r="P172" s="168" t="str">
        <f t="shared" si="33"/>
        <v>Calhoun, Kole (ARB-Y6)</v>
      </c>
      <c r="Q172" s="129">
        <f t="shared" si="34"/>
        <v>1686400</v>
      </c>
      <c r="R172" s="217" t="str">
        <f t="shared" si="35"/>
        <v/>
      </c>
      <c r="S172" s="217" t="str">
        <f t="shared" si="36"/>
        <v/>
      </c>
      <c r="T172" s="217" t="str">
        <f t="shared" si="37"/>
        <v/>
      </c>
      <c r="U172" s="102" t="s">
        <v>821</v>
      </c>
      <c r="V172" s="173">
        <v>1686400</v>
      </c>
      <c r="W172" s="102" t="s">
        <v>822</v>
      </c>
      <c r="X172" s="173"/>
      <c r="Y172" s="102" t="s">
        <v>283</v>
      </c>
      <c r="Z172" s="102"/>
      <c r="AA172" s="102"/>
      <c r="AB172" s="102"/>
      <c r="AC172" s="102"/>
      <c r="AD172" s="102"/>
    </row>
    <row r="173" spans="1:30" ht="14.25" customHeight="1">
      <c r="A173" s="102" t="s">
        <v>1557</v>
      </c>
      <c r="B173" s="175" t="str">
        <f t="shared" si="38"/>
        <v>Calhoun</v>
      </c>
      <c r="C173" s="180" t="str">
        <f t="shared" si="39"/>
        <v>Willie</v>
      </c>
      <c r="D173" s="102" t="str">
        <f t="shared" si="40"/>
        <v>W. Calhoun</v>
      </c>
      <c r="E173" s="168" t="str">
        <f t="shared" si="41"/>
        <v>Willie Calhoun</v>
      </c>
      <c r="F173" s="174" t="s">
        <v>354</v>
      </c>
      <c r="G173" s="102">
        <f>G172+1</f>
        <v>1</v>
      </c>
      <c r="H173" s="102">
        <v>2</v>
      </c>
      <c r="I173" s="102">
        <v>23</v>
      </c>
      <c r="J173" s="322">
        <v>34642</v>
      </c>
      <c r="K173" s="102" t="s">
        <v>845</v>
      </c>
      <c r="L173" s="103" t="s">
        <v>7</v>
      </c>
      <c r="M173" s="155" t="str">
        <f t="shared" si="32"/>
        <v>Y1</v>
      </c>
      <c r="N173" s="111" t="str">
        <f>Mays!$A$2</f>
        <v>Aspen</v>
      </c>
      <c r="O173" s="103" t="s">
        <v>1534</v>
      </c>
      <c r="P173" s="168" t="str">
        <f t="shared" si="33"/>
        <v>Calhoun, Willie (Y1)</v>
      </c>
      <c r="Q173" s="129">
        <f t="shared" si="34"/>
        <v>200000</v>
      </c>
      <c r="R173" s="217">
        <f t="shared" si="35"/>
        <v>300000</v>
      </c>
      <c r="S173" s="217">
        <f t="shared" si="36"/>
        <v>400000</v>
      </c>
      <c r="T173" s="217" t="str">
        <f t="shared" si="37"/>
        <v/>
      </c>
      <c r="U173" s="102" t="s">
        <v>445</v>
      </c>
      <c r="V173" s="130">
        <v>200000</v>
      </c>
      <c r="W173" s="102" t="s">
        <v>446</v>
      </c>
      <c r="X173" s="173">
        <v>300000</v>
      </c>
      <c r="Y173" s="102" t="s">
        <v>322</v>
      </c>
      <c r="Z173" s="173">
        <v>400000</v>
      </c>
      <c r="AA173" s="102" t="s">
        <v>555</v>
      </c>
      <c r="AB173" s="501"/>
      <c r="AC173" s="102"/>
      <c r="AD173" s="102"/>
    </row>
    <row r="174" spans="1:30" ht="14.25" customHeight="1">
      <c r="A174" s="102" t="s">
        <v>1859</v>
      </c>
      <c r="B174" s="175" t="str">
        <f t="shared" si="38"/>
        <v>Camargo</v>
      </c>
      <c r="C174" s="180" t="str">
        <f t="shared" si="39"/>
        <v>Johan</v>
      </c>
      <c r="D174" s="102" t="str">
        <f t="shared" si="40"/>
        <v>J. Camargo</v>
      </c>
      <c r="E174" s="168" t="str">
        <f t="shared" si="41"/>
        <v>Johan Camargo</v>
      </c>
      <c r="F174" s="204" t="s">
        <v>854</v>
      </c>
      <c r="G174" s="204">
        <v>10</v>
      </c>
      <c r="H174" s="204" t="s">
        <v>1951</v>
      </c>
      <c r="I174" s="204"/>
      <c r="J174" s="155">
        <v>34316</v>
      </c>
      <c r="K174" s="157" t="s">
        <v>850</v>
      </c>
      <c r="L174" s="103" t="s">
        <v>7</v>
      </c>
      <c r="M174" s="155" t="str">
        <f t="shared" si="32"/>
        <v>Y2</v>
      </c>
      <c r="N174" s="111" t="str">
        <f>Cobb!$M$2</f>
        <v>Mansfield</v>
      </c>
      <c r="O174" s="132" t="s">
        <v>1966</v>
      </c>
      <c r="P174" s="168" t="str">
        <f t="shared" si="33"/>
        <v>Camargo, Johan (Y2)</v>
      </c>
      <c r="Q174" s="129">
        <f t="shared" si="34"/>
        <v>300000</v>
      </c>
      <c r="R174" s="217">
        <f t="shared" si="35"/>
        <v>400000</v>
      </c>
      <c r="S174" s="217" t="str">
        <f t="shared" si="36"/>
        <v/>
      </c>
      <c r="T174" s="217" t="str">
        <f t="shared" si="37"/>
        <v/>
      </c>
      <c r="U174" s="102" t="s">
        <v>446</v>
      </c>
      <c r="V174" s="173">
        <v>300000</v>
      </c>
      <c r="W174" s="102" t="s">
        <v>322</v>
      </c>
      <c r="X174" s="173">
        <v>400000</v>
      </c>
      <c r="Y174" s="102" t="s">
        <v>555</v>
      </c>
      <c r="Z174" s="173"/>
      <c r="AA174" s="102"/>
      <c r="AB174" s="102"/>
      <c r="AC174" s="102"/>
      <c r="AD174" s="102"/>
    </row>
    <row r="175" spans="1:30" ht="14.25" customHeight="1">
      <c r="A175" s="102" t="s">
        <v>1310</v>
      </c>
      <c r="B175" s="175" t="str">
        <f t="shared" si="38"/>
        <v>Cameron</v>
      </c>
      <c r="C175" s="180" t="str">
        <f t="shared" si="39"/>
        <v>Daz</v>
      </c>
      <c r="D175" s="102" t="str">
        <f t="shared" si="40"/>
        <v>D. Cameron</v>
      </c>
      <c r="E175" s="168" t="str">
        <f t="shared" si="41"/>
        <v>Daz Cameron</v>
      </c>
      <c r="F175" s="204" t="s">
        <v>847</v>
      </c>
      <c r="G175" s="501">
        <v>37</v>
      </c>
      <c r="H175" s="501">
        <v>2</v>
      </c>
      <c r="I175" s="501">
        <v>13</v>
      </c>
      <c r="J175" s="256">
        <v>35445</v>
      </c>
      <c r="K175" s="157"/>
      <c r="L175" s="103" t="s">
        <v>444</v>
      </c>
      <c r="M175" s="155" t="str">
        <f t="shared" si="32"/>
        <v>min</v>
      </c>
      <c r="N175" s="111" t="str">
        <f>Mays!$M$2</f>
        <v>Mudville</v>
      </c>
      <c r="O175" s="132" t="s">
        <v>1298</v>
      </c>
      <c r="P175" s="168" t="str">
        <f t="shared" si="33"/>
        <v>Cameron, Daz (min)</v>
      </c>
      <c r="Q175" s="129" t="str">
        <f t="shared" si="34"/>
        <v/>
      </c>
      <c r="R175" s="217" t="str">
        <f t="shared" si="35"/>
        <v/>
      </c>
      <c r="S175" s="217" t="str">
        <f t="shared" si="36"/>
        <v/>
      </c>
      <c r="T175" s="217" t="str">
        <f t="shared" si="37"/>
        <v/>
      </c>
      <c r="U175" s="102" t="s">
        <v>568</v>
      </c>
      <c r="V175" s="173"/>
      <c r="W175" s="102"/>
      <c r="X175" s="173"/>
      <c r="Y175" s="102"/>
      <c r="Z175" s="102"/>
      <c r="AA175" s="102"/>
      <c r="AB175" s="102"/>
      <c r="AC175" s="102"/>
      <c r="AD175" s="102"/>
    </row>
    <row r="176" spans="1:30" ht="14.25" customHeight="1">
      <c r="A176" s="102" t="s">
        <v>1311</v>
      </c>
      <c r="B176" s="175" t="str">
        <f t="shared" si="38"/>
        <v>Candelario</v>
      </c>
      <c r="C176" s="180" t="str">
        <f t="shared" si="39"/>
        <v>Jeimer</v>
      </c>
      <c r="D176" s="102" t="str">
        <f t="shared" si="40"/>
        <v>J. Candelario</v>
      </c>
      <c r="E176" s="168" t="str">
        <f t="shared" si="41"/>
        <v>Jeimer Candelario</v>
      </c>
      <c r="F176" s="204" t="s">
        <v>854</v>
      </c>
      <c r="G176" s="501">
        <v>66</v>
      </c>
      <c r="H176" s="501">
        <v>3</v>
      </c>
      <c r="I176" s="501">
        <v>17</v>
      </c>
      <c r="J176" s="256">
        <v>34297</v>
      </c>
      <c r="K176" s="157" t="s">
        <v>850</v>
      </c>
      <c r="L176" s="103" t="s">
        <v>7</v>
      </c>
      <c r="M176" s="155" t="str">
        <f t="shared" si="32"/>
        <v>Y2</v>
      </c>
      <c r="N176" s="111" t="str">
        <f>Cobb!$A$2</f>
        <v>Greenville</v>
      </c>
      <c r="O176" s="132" t="s">
        <v>1298</v>
      </c>
      <c r="P176" s="168" t="str">
        <f t="shared" si="33"/>
        <v>Candelario, Jeimer (Y2)</v>
      </c>
      <c r="Q176" s="129">
        <f t="shared" si="34"/>
        <v>300000</v>
      </c>
      <c r="R176" s="217">
        <f t="shared" si="35"/>
        <v>400000</v>
      </c>
      <c r="S176" s="217" t="str">
        <f t="shared" si="36"/>
        <v/>
      </c>
      <c r="T176" s="217" t="str">
        <f t="shared" si="37"/>
        <v/>
      </c>
      <c r="U176" s="102" t="s">
        <v>446</v>
      </c>
      <c r="V176" s="173">
        <v>300000</v>
      </c>
      <c r="W176" s="102" t="s">
        <v>322</v>
      </c>
      <c r="X176" s="173">
        <v>400000</v>
      </c>
      <c r="Y176" s="102" t="s">
        <v>555</v>
      </c>
      <c r="Z176" s="130"/>
      <c r="AA176" s="102"/>
      <c r="AB176" s="501"/>
      <c r="AC176" s="102"/>
      <c r="AD176" s="102"/>
    </row>
    <row r="177" spans="1:31" ht="14.25" customHeight="1">
      <c r="A177" s="102" t="s">
        <v>3175</v>
      </c>
      <c r="B177" s="175" t="str">
        <f t="shared" si="38"/>
        <v>Canha</v>
      </c>
      <c r="C177" s="180" t="str">
        <f t="shared" si="39"/>
        <v>Mark</v>
      </c>
      <c r="D177" s="102" t="str">
        <f t="shared" si="40"/>
        <v>M. Canha</v>
      </c>
      <c r="E177" s="168" t="str">
        <f t="shared" si="41"/>
        <v>Mark Canha</v>
      </c>
      <c r="F177" s="204"/>
      <c r="G177" s="501"/>
      <c r="H177" s="501"/>
      <c r="I177" s="501"/>
      <c r="J177" s="256"/>
      <c r="K177" s="157"/>
      <c r="L177" s="103" t="s">
        <v>7</v>
      </c>
      <c r="M177" s="155" t="str">
        <f t="shared" si="32"/>
        <v>1,F3-$3.6M</v>
      </c>
      <c r="N177" s="111" t="str">
        <f>Cobb!$Y$2</f>
        <v>Gateway</v>
      </c>
      <c r="O177" s="132" t="s">
        <v>3147</v>
      </c>
      <c r="P177" s="168" t="str">
        <f t="shared" si="33"/>
        <v>Canha, Mark (1,F3-$3.6M)</v>
      </c>
      <c r="Q177" s="129">
        <f t="shared" si="34"/>
        <v>1200000</v>
      </c>
      <c r="R177" s="217">
        <f t="shared" si="35"/>
        <v>1200000</v>
      </c>
      <c r="S177" s="217">
        <f t="shared" si="36"/>
        <v>1200000</v>
      </c>
      <c r="T177" s="217" t="str">
        <f t="shared" si="37"/>
        <v/>
      </c>
      <c r="U177" s="102" t="s">
        <v>3176</v>
      </c>
      <c r="V177" s="173">
        <v>1200000</v>
      </c>
      <c r="W177" s="102" t="s">
        <v>3177</v>
      </c>
      <c r="X177" s="173">
        <v>1200000</v>
      </c>
      <c r="Y177" s="102" t="s">
        <v>3178</v>
      </c>
      <c r="Z177" s="130">
        <v>1200000</v>
      </c>
      <c r="AA177" s="102" t="s">
        <v>283</v>
      </c>
      <c r="AB177" s="501"/>
      <c r="AC177" s="102"/>
      <c r="AD177" s="102"/>
    </row>
    <row r="178" spans="1:31" ht="14.25" customHeight="1">
      <c r="A178" s="266" t="s">
        <v>3704</v>
      </c>
      <c r="B178" s="175" t="str">
        <f t="shared" si="38"/>
        <v>Canning</v>
      </c>
      <c r="C178" s="180" t="str">
        <f t="shared" si="39"/>
        <v>Griffin</v>
      </c>
      <c r="D178" s="102" t="str">
        <f t="shared" si="40"/>
        <v>G. Canning</v>
      </c>
      <c r="E178" s="168" t="str">
        <f t="shared" si="41"/>
        <v>Griffin Canning</v>
      </c>
      <c r="F178" s="204" t="s">
        <v>847</v>
      </c>
      <c r="G178" s="204" t="s">
        <v>3909</v>
      </c>
      <c r="H178" s="204" t="s">
        <v>1953</v>
      </c>
      <c r="I178" s="204" t="s">
        <v>1965</v>
      </c>
      <c r="J178" s="155">
        <v>35196</v>
      </c>
      <c r="K178" s="157" t="s">
        <v>647</v>
      </c>
      <c r="L178" s="103" t="s">
        <v>444</v>
      </c>
      <c r="M178" s="155" t="str">
        <f t="shared" si="32"/>
        <v>min</v>
      </c>
      <c r="N178" s="111" t="s">
        <v>1022</v>
      </c>
      <c r="O178" s="132" t="s">
        <v>3850</v>
      </c>
      <c r="P178" s="168" t="str">
        <f t="shared" si="33"/>
        <v>Canning, Griffin (min)</v>
      </c>
      <c r="Q178" s="129" t="str">
        <f t="shared" si="34"/>
        <v/>
      </c>
      <c r="R178" s="217" t="str">
        <f t="shared" si="35"/>
        <v/>
      </c>
      <c r="S178" s="217" t="str">
        <f t="shared" si="36"/>
        <v/>
      </c>
      <c r="T178" s="217" t="str">
        <f t="shared" si="37"/>
        <v/>
      </c>
      <c r="U178" s="102" t="s">
        <v>568</v>
      </c>
      <c r="V178" s="173"/>
      <c r="W178" s="102"/>
      <c r="X178" s="173"/>
      <c r="Y178" s="102"/>
      <c r="Z178" s="173"/>
      <c r="AA178" s="102"/>
      <c r="AB178" s="102"/>
      <c r="AC178" s="102"/>
      <c r="AD178" s="102"/>
    </row>
    <row r="179" spans="1:31" ht="14.25" customHeight="1">
      <c r="A179" s="160" t="s">
        <v>887</v>
      </c>
      <c r="B179" s="175" t="str">
        <f t="shared" si="38"/>
        <v>Cano</v>
      </c>
      <c r="C179" s="180" t="str">
        <f t="shared" si="39"/>
        <v>Robinson</v>
      </c>
      <c r="D179" s="102" t="str">
        <f t="shared" si="40"/>
        <v>R. Cano</v>
      </c>
      <c r="E179" s="168" t="str">
        <f t="shared" si="41"/>
        <v>Robinson Cano</v>
      </c>
      <c r="F179" s="161" t="s">
        <v>354</v>
      </c>
      <c r="G179" s="161"/>
      <c r="H179" s="161"/>
      <c r="I179" s="161"/>
      <c r="J179" s="164">
        <v>30246</v>
      </c>
      <c r="K179" s="165" t="s">
        <v>845</v>
      </c>
      <c r="L179" s="103" t="s">
        <v>7</v>
      </c>
      <c r="M179" s="155" t="str">
        <f t="shared" si="32"/>
        <v>1,F4-$22.046M</v>
      </c>
      <c r="N179" s="111" t="str">
        <f>Mays!$Y$2</f>
        <v>Los Angeles</v>
      </c>
      <c r="O179" s="161" t="s">
        <v>3147</v>
      </c>
      <c r="P179" s="168" t="str">
        <f t="shared" si="33"/>
        <v>Cano, Robinson (1,F4-$22.046M)</v>
      </c>
      <c r="Q179" s="129">
        <f t="shared" si="34"/>
        <v>5802000</v>
      </c>
      <c r="R179" s="217">
        <f t="shared" si="35"/>
        <v>5802000</v>
      </c>
      <c r="S179" s="217">
        <f t="shared" si="36"/>
        <v>5802000</v>
      </c>
      <c r="T179" s="217">
        <f t="shared" si="37"/>
        <v>5802000</v>
      </c>
      <c r="U179" s="102" t="s">
        <v>3179</v>
      </c>
      <c r="V179" s="173">
        <v>5802000</v>
      </c>
      <c r="W179" s="102" t="s">
        <v>3180</v>
      </c>
      <c r="X179" s="173">
        <v>5802000</v>
      </c>
      <c r="Y179" s="102" t="s">
        <v>3181</v>
      </c>
      <c r="Z179" s="102">
        <v>5802000</v>
      </c>
      <c r="AA179" s="102" t="s">
        <v>3182</v>
      </c>
      <c r="AB179" s="102">
        <v>5802000</v>
      </c>
      <c r="AC179" s="102" t="s">
        <v>283</v>
      </c>
      <c r="AD179" s="102"/>
    </row>
    <row r="180" spans="1:31" ht="14.25" customHeight="1">
      <c r="A180" s="102" t="s">
        <v>1616</v>
      </c>
      <c r="B180" s="175" t="str">
        <f t="shared" si="38"/>
        <v>Capellan</v>
      </c>
      <c r="C180" s="180" t="str">
        <f t="shared" si="39"/>
        <v>Jonathan</v>
      </c>
      <c r="D180" s="102" t="str">
        <f t="shared" si="40"/>
        <v>J. Capellan</v>
      </c>
      <c r="E180" s="168" t="str">
        <f t="shared" si="41"/>
        <v>Jonathan Capellan</v>
      </c>
      <c r="F180" s="174" t="s">
        <v>847</v>
      </c>
      <c r="G180" s="102">
        <v>227</v>
      </c>
      <c r="H180" s="102">
        <v>15</v>
      </c>
      <c r="I180" s="102">
        <v>2</v>
      </c>
      <c r="J180" s="322">
        <v>36245</v>
      </c>
      <c r="K180" s="102"/>
      <c r="L180" s="103" t="s">
        <v>444</v>
      </c>
      <c r="M180" s="155" t="str">
        <f t="shared" si="32"/>
        <v>min</v>
      </c>
      <c r="N180" s="111" t="str">
        <f>Aaron!$A$2</f>
        <v>Middlesex</v>
      </c>
      <c r="O180" s="103" t="s">
        <v>1534</v>
      </c>
      <c r="P180" s="168" t="str">
        <f t="shared" si="33"/>
        <v>Capellan, Jonathan (min)</v>
      </c>
      <c r="Q180" s="129" t="str">
        <f t="shared" si="34"/>
        <v/>
      </c>
      <c r="R180" s="217" t="str">
        <f t="shared" si="35"/>
        <v/>
      </c>
      <c r="S180" s="217" t="str">
        <f t="shared" si="36"/>
        <v/>
      </c>
      <c r="T180" s="217" t="str">
        <f t="shared" si="37"/>
        <v/>
      </c>
      <c r="U180" s="102" t="s">
        <v>568</v>
      </c>
      <c r="V180" s="130"/>
      <c r="W180" s="102"/>
      <c r="X180" s="130"/>
      <c r="Y180" s="102"/>
      <c r="Z180" s="102"/>
      <c r="AA180" s="102"/>
      <c r="AB180" s="102"/>
      <c r="AC180" s="102"/>
      <c r="AD180" s="102"/>
    </row>
    <row r="181" spans="1:31" ht="14.25" customHeight="1">
      <c r="A181" s="102" t="s">
        <v>1885</v>
      </c>
      <c r="B181" s="175" t="str">
        <f t="shared" si="38"/>
        <v>Caratini</v>
      </c>
      <c r="C181" s="180" t="str">
        <f t="shared" si="39"/>
        <v>Victor</v>
      </c>
      <c r="D181" s="102" t="str">
        <f t="shared" si="40"/>
        <v>V. Caratini</v>
      </c>
      <c r="E181" s="168" t="str">
        <f t="shared" si="41"/>
        <v>Victor Caratini</v>
      </c>
      <c r="F181" s="204" t="s">
        <v>854</v>
      </c>
      <c r="G181" s="204">
        <v>66</v>
      </c>
      <c r="H181" s="204" t="s">
        <v>1953</v>
      </c>
      <c r="I181" s="204"/>
      <c r="J181" s="155">
        <v>34198</v>
      </c>
      <c r="K181" s="157" t="s">
        <v>848</v>
      </c>
      <c r="L181" s="103" t="s">
        <v>7</v>
      </c>
      <c r="M181" s="155" t="str">
        <f t="shared" si="32"/>
        <v>Y1</v>
      </c>
      <c r="N181" s="208" t="str">
        <f>Aaron!$G$2</f>
        <v>Exeter</v>
      </c>
      <c r="O181" s="132" t="s">
        <v>1966</v>
      </c>
      <c r="P181" s="168" t="str">
        <f t="shared" si="33"/>
        <v>Caratini, Victor (Y1)</v>
      </c>
      <c r="Q181" s="129">
        <f t="shared" si="34"/>
        <v>200000</v>
      </c>
      <c r="R181" s="217">
        <f t="shared" si="35"/>
        <v>300000</v>
      </c>
      <c r="S181" s="217">
        <f t="shared" si="36"/>
        <v>400000</v>
      </c>
      <c r="T181" s="217" t="str">
        <f t="shared" si="37"/>
        <v/>
      </c>
      <c r="U181" s="102" t="s">
        <v>445</v>
      </c>
      <c r="V181" s="130">
        <v>200000</v>
      </c>
      <c r="W181" s="102" t="s">
        <v>446</v>
      </c>
      <c r="X181" s="173">
        <v>300000</v>
      </c>
      <c r="Y181" s="102" t="s">
        <v>322</v>
      </c>
      <c r="Z181" s="173">
        <v>400000</v>
      </c>
      <c r="AA181" s="102" t="s">
        <v>555</v>
      </c>
      <c r="AB181" s="102"/>
      <c r="AC181" s="102"/>
      <c r="AD181" s="102"/>
    </row>
    <row r="182" spans="1:31" ht="14.25" customHeight="1">
      <c r="A182" s="266" t="s">
        <v>3710</v>
      </c>
      <c r="B182" s="175" t="str">
        <f t="shared" si="38"/>
        <v>Carle</v>
      </c>
      <c r="C182" s="180" t="str">
        <f t="shared" si="39"/>
        <v>Shane</v>
      </c>
      <c r="D182" s="102" t="str">
        <f t="shared" si="40"/>
        <v>S. Carle</v>
      </c>
      <c r="E182" s="168" t="str">
        <f t="shared" si="41"/>
        <v>Shane Carle</v>
      </c>
      <c r="F182" s="204" t="s">
        <v>847</v>
      </c>
      <c r="G182" s="204" t="s">
        <v>3915</v>
      </c>
      <c r="H182" s="204" t="s">
        <v>1953</v>
      </c>
      <c r="I182" s="204" t="s">
        <v>3865</v>
      </c>
      <c r="J182" s="155">
        <v>33480</v>
      </c>
      <c r="K182" s="157" t="s">
        <v>844</v>
      </c>
      <c r="L182" s="103" t="s">
        <v>114</v>
      </c>
      <c r="M182" s="155" t="str">
        <f t="shared" si="32"/>
        <v>Y1</v>
      </c>
      <c r="N182" s="111" t="s">
        <v>201</v>
      </c>
      <c r="O182" s="132" t="s">
        <v>3850</v>
      </c>
      <c r="P182" s="168" t="str">
        <f t="shared" si="33"/>
        <v>Carle, Shane (Y1)</v>
      </c>
      <c r="Q182" s="129">
        <f t="shared" si="34"/>
        <v>200000</v>
      </c>
      <c r="R182" s="217">
        <f t="shared" si="35"/>
        <v>300000</v>
      </c>
      <c r="S182" s="217">
        <f t="shared" si="36"/>
        <v>400000</v>
      </c>
      <c r="T182" s="217" t="str">
        <f t="shared" si="37"/>
        <v/>
      </c>
      <c r="U182" s="102" t="s">
        <v>445</v>
      </c>
      <c r="V182" s="173">
        <v>200000</v>
      </c>
      <c r="W182" s="102" t="s">
        <v>446</v>
      </c>
      <c r="X182" s="173">
        <v>300000</v>
      </c>
      <c r="Y182" s="102" t="s">
        <v>322</v>
      </c>
      <c r="Z182" s="173">
        <v>400000</v>
      </c>
      <c r="AA182" s="102" t="s">
        <v>555</v>
      </c>
      <c r="AB182" s="102"/>
      <c r="AC182" s="102"/>
      <c r="AD182" s="102"/>
    </row>
    <row r="183" spans="1:31" ht="14.25" customHeight="1">
      <c r="A183" s="102" t="s">
        <v>682</v>
      </c>
      <c r="B183" s="175" t="str">
        <f t="shared" si="38"/>
        <v>Carpenter</v>
      </c>
      <c r="C183" s="180" t="str">
        <f t="shared" si="39"/>
        <v>Matt</v>
      </c>
      <c r="D183" s="102" t="str">
        <f t="shared" si="40"/>
        <v>M. Carpenter</v>
      </c>
      <c r="E183" s="168" t="str">
        <f t="shared" si="41"/>
        <v>Matt Carpenter</v>
      </c>
      <c r="F183" s="103" t="s">
        <v>354</v>
      </c>
      <c r="G183" s="103"/>
      <c r="H183" s="103"/>
      <c r="I183" s="103"/>
      <c r="J183" s="155">
        <v>31377</v>
      </c>
      <c r="K183" s="111" t="s">
        <v>845</v>
      </c>
      <c r="L183" s="103" t="s">
        <v>7</v>
      </c>
      <c r="M183" s="155" t="str">
        <f t="shared" si="32"/>
        <v>4,L5-14M</v>
      </c>
      <c r="N183" s="111" t="str">
        <f>Mays!$G$2</f>
        <v>Palo Alto</v>
      </c>
      <c r="O183" s="132" t="s">
        <v>716</v>
      </c>
      <c r="P183" s="168" t="str">
        <f t="shared" si="33"/>
        <v>Carpenter, Matt (4,L5-14M)</v>
      </c>
      <c r="Q183" s="129">
        <f t="shared" si="34"/>
        <v>2800000</v>
      </c>
      <c r="R183" s="217">
        <f t="shared" si="35"/>
        <v>2800000</v>
      </c>
      <c r="S183" s="217" t="str">
        <f t="shared" si="36"/>
        <v/>
      </c>
      <c r="T183" s="217" t="str">
        <f t="shared" si="37"/>
        <v/>
      </c>
      <c r="U183" s="111" t="s">
        <v>267</v>
      </c>
      <c r="V183" s="173">
        <v>2800000</v>
      </c>
      <c r="W183" s="111" t="s">
        <v>521</v>
      </c>
      <c r="X183" s="173">
        <v>2800000</v>
      </c>
      <c r="Y183" s="102" t="s">
        <v>283</v>
      </c>
      <c r="Z183" s="102"/>
      <c r="AA183" s="102"/>
      <c r="AB183" s="102"/>
      <c r="AC183" s="102"/>
      <c r="AD183" s="102"/>
    </row>
    <row r="184" spans="1:31" ht="14.25" customHeight="1">
      <c r="A184" s="102" t="s">
        <v>535</v>
      </c>
      <c r="B184" s="175" t="str">
        <f t="shared" si="38"/>
        <v>Carrasco</v>
      </c>
      <c r="C184" s="180" t="str">
        <f t="shared" si="39"/>
        <v>Carlos</v>
      </c>
      <c r="D184" s="102" t="str">
        <f t="shared" si="40"/>
        <v>C. Carrasco</v>
      </c>
      <c r="E184" s="168" t="str">
        <f t="shared" si="41"/>
        <v>Carlos Carrasco</v>
      </c>
      <c r="F184" s="103" t="s">
        <v>847</v>
      </c>
      <c r="G184" s="103"/>
      <c r="H184" s="103"/>
      <c r="I184" s="103"/>
      <c r="J184" s="155">
        <v>31857</v>
      </c>
      <c r="K184" s="111" t="s">
        <v>647</v>
      </c>
      <c r="L184" s="103" t="s">
        <v>114</v>
      </c>
      <c r="M184" s="155" t="str">
        <f t="shared" si="32"/>
        <v>5,L5-14M</v>
      </c>
      <c r="N184" s="111" t="str">
        <f>Ruth!$A$2</f>
        <v>Plum Island</v>
      </c>
      <c r="O184" s="132" t="s">
        <v>275</v>
      </c>
      <c r="P184" s="168" t="str">
        <f t="shared" si="33"/>
        <v>Carrasco, Carlos (5,L5-14M)</v>
      </c>
      <c r="Q184" s="129">
        <f t="shared" si="34"/>
        <v>2800000</v>
      </c>
      <c r="R184" s="217" t="str">
        <f t="shared" si="35"/>
        <v/>
      </c>
      <c r="S184" s="217" t="str">
        <f t="shared" si="36"/>
        <v/>
      </c>
      <c r="T184" s="217" t="str">
        <f t="shared" si="37"/>
        <v/>
      </c>
      <c r="U184" s="102" t="s">
        <v>521</v>
      </c>
      <c r="V184" s="173">
        <v>2800000</v>
      </c>
      <c r="W184" s="111" t="s">
        <v>283</v>
      </c>
      <c r="X184" s="173"/>
      <c r="Y184" s="102"/>
      <c r="Z184" s="102"/>
      <c r="AA184" s="102"/>
      <c r="AB184" s="102"/>
      <c r="AC184" s="102"/>
      <c r="AD184" s="102"/>
    </row>
    <row r="185" spans="1:31" ht="14.25" customHeight="1">
      <c r="A185" s="266" t="s">
        <v>3715</v>
      </c>
      <c r="B185" s="175" t="str">
        <f t="shared" si="38"/>
        <v>Cartaya</v>
      </c>
      <c r="C185" s="180" t="str">
        <f t="shared" si="39"/>
        <v>Diego</v>
      </c>
      <c r="D185" s="102" t="str">
        <f t="shared" si="40"/>
        <v>D. Cartaya</v>
      </c>
      <c r="E185" s="168" t="str">
        <f t="shared" si="41"/>
        <v>Diego Cartaya</v>
      </c>
      <c r="F185" s="204"/>
      <c r="G185" s="204" t="s">
        <v>3920</v>
      </c>
      <c r="H185" s="204" t="s">
        <v>4069</v>
      </c>
      <c r="I185" s="204" t="s">
        <v>1952</v>
      </c>
      <c r="J185" s="155"/>
      <c r="K185" s="157"/>
      <c r="L185" s="103" t="s">
        <v>444</v>
      </c>
      <c r="M185" s="155" t="str">
        <f t="shared" si="32"/>
        <v>min</v>
      </c>
      <c r="N185" s="111" t="s">
        <v>199</v>
      </c>
      <c r="O185" s="132" t="s">
        <v>3850</v>
      </c>
      <c r="P185" s="168" t="str">
        <f t="shared" si="33"/>
        <v>Cartaya, Diego (min)</v>
      </c>
      <c r="Q185" s="129" t="str">
        <f t="shared" si="34"/>
        <v/>
      </c>
      <c r="R185" s="217" t="str">
        <f t="shared" si="35"/>
        <v/>
      </c>
      <c r="S185" s="217" t="str">
        <f t="shared" si="36"/>
        <v/>
      </c>
      <c r="T185" s="217" t="str">
        <f t="shared" si="37"/>
        <v/>
      </c>
      <c r="U185" s="102" t="s">
        <v>568</v>
      </c>
      <c r="V185" s="173"/>
      <c r="W185" s="102"/>
      <c r="X185" s="173"/>
      <c r="Y185" s="102"/>
      <c r="Z185" s="173"/>
      <c r="AA185" s="102"/>
      <c r="AB185" s="102"/>
      <c r="AC185" s="102"/>
      <c r="AD185" s="102"/>
    </row>
    <row r="186" spans="1:31" ht="14.25" customHeight="1">
      <c r="A186" s="102" t="s">
        <v>3183</v>
      </c>
      <c r="B186" s="175" t="str">
        <f t="shared" si="38"/>
        <v>Casali</v>
      </c>
      <c r="C186" s="180" t="str">
        <f t="shared" si="39"/>
        <v>Curt</v>
      </c>
      <c r="D186" s="102" t="str">
        <f t="shared" si="40"/>
        <v>C. Casali</v>
      </c>
      <c r="E186" s="168" t="str">
        <f t="shared" si="41"/>
        <v>Curt Casali</v>
      </c>
      <c r="F186" s="103"/>
      <c r="G186" s="103"/>
      <c r="H186" s="103"/>
      <c r="I186" s="103"/>
      <c r="J186" s="155"/>
      <c r="K186" s="111"/>
      <c r="L186" s="103" t="s">
        <v>7</v>
      </c>
      <c r="M186" s="155" t="str">
        <f t="shared" si="32"/>
        <v>1,F3-$1.95M</v>
      </c>
      <c r="N186" s="111" t="str">
        <f>Aaron!$A$2</f>
        <v>Middlesex</v>
      </c>
      <c r="O186" s="132" t="s">
        <v>3147</v>
      </c>
      <c r="P186" s="168" t="str">
        <f t="shared" si="33"/>
        <v>Casali, Curt (1,F3-$1.95M)</v>
      </c>
      <c r="Q186" s="129">
        <f t="shared" si="34"/>
        <v>650000</v>
      </c>
      <c r="R186" s="217">
        <f t="shared" si="35"/>
        <v>650000</v>
      </c>
      <c r="S186" s="217">
        <f t="shared" si="36"/>
        <v>650000</v>
      </c>
      <c r="T186" s="217" t="str">
        <f t="shared" si="37"/>
        <v/>
      </c>
      <c r="U186" s="102" t="s">
        <v>3184</v>
      </c>
      <c r="V186" s="173">
        <v>650000</v>
      </c>
      <c r="W186" s="111" t="s">
        <v>3185</v>
      </c>
      <c r="X186" s="173">
        <v>650000</v>
      </c>
      <c r="Y186" s="102" t="s">
        <v>3186</v>
      </c>
      <c r="Z186" s="102">
        <v>650000</v>
      </c>
      <c r="AA186" s="102" t="s">
        <v>283</v>
      </c>
      <c r="AB186" s="102"/>
      <c r="AC186" s="102"/>
      <c r="AD186" s="102"/>
    </row>
    <row r="187" spans="1:31" s="193" customFormat="1" ht="14.25" customHeight="1">
      <c r="A187" s="266" t="s">
        <v>3747</v>
      </c>
      <c r="B187" s="175" t="str">
        <f t="shared" ref="B187:B218" si="42">LEFT(A187,FIND(", ",A187,1)-1)</f>
        <v>Casas</v>
      </c>
      <c r="C187" s="180" t="str">
        <f t="shared" ref="C187:C217" si="43">RIGHT(A187,LEN(A187)-FIND(", ",A187,1)-1)</f>
        <v>Triston</v>
      </c>
      <c r="D187" s="102" t="str">
        <f t="shared" ref="D187:D218" si="44">CONCATENATE(MID(C187,1,1),". ",B187)</f>
        <v>T. Casas</v>
      </c>
      <c r="E187" s="168" t="str">
        <f t="shared" ref="E187:E217" si="45">CONCATENATE(C187," ",B187)</f>
        <v>Triston Casas</v>
      </c>
      <c r="F187" s="204" t="s">
        <v>354</v>
      </c>
      <c r="G187" s="204" t="s">
        <v>3954</v>
      </c>
      <c r="H187" s="204" t="s">
        <v>1954</v>
      </c>
      <c r="I187" s="204" t="s">
        <v>1956</v>
      </c>
      <c r="J187" s="155">
        <v>36540</v>
      </c>
      <c r="K187" s="157" t="s">
        <v>850</v>
      </c>
      <c r="L187" s="103" t="s">
        <v>444</v>
      </c>
      <c r="M187" s="155" t="str">
        <f t="shared" si="32"/>
        <v>min</v>
      </c>
      <c r="N187" s="111" t="s">
        <v>565</v>
      </c>
      <c r="O187" s="132" t="s">
        <v>3850</v>
      </c>
      <c r="P187" s="168" t="str">
        <f t="shared" si="33"/>
        <v>Casas, Triston (min)</v>
      </c>
      <c r="Q187" s="129" t="str">
        <f t="shared" si="34"/>
        <v/>
      </c>
      <c r="R187" s="217" t="str">
        <f t="shared" si="35"/>
        <v/>
      </c>
      <c r="S187" s="217" t="str">
        <f t="shared" si="36"/>
        <v/>
      </c>
      <c r="T187" s="217" t="str">
        <f t="shared" si="37"/>
        <v/>
      </c>
      <c r="U187" s="102" t="s">
        <v>568</v>
      </c>
      <c r="V187" s="173"/>
      <c r="W187" s="102"/>
      <c r="X187" s="173"/>
      <c r="Y187" s="102"/>
      <c r="Z187" s="173"/>
      <c r="AA187" s="102"/>
      <c r="AB187" s="102"/>
      <c r="AC187" s="102"/>
      <c r="AD187" s="102"/>
      <c r="AE187" s="131"/>
    </row>
    <row r="188" spans="1:31" ht="14.25" customHeight="1">
      <c r="A188" s="111" t="s">
        <v>589</v>
      </c>
      <c r="B188" s="175" t="str">
        <f t="shared" si="42"/>
        <v>Cashner</v>
      </c>
      <c r="C188" s="180" t="str">
        <f t="shared" si="43"/>
        <v>Andrew</v>
      </c>
      <c r="D188" s="102" t="str">
        <f t="shared" si="44"/>
        <v>A. Cashner</v>
      </c>
      <c r="E188" s="168" t="str">
        <f t="shared" si="45"/>
        <v>Andrew Cashner</v>
      </c>
      <c r="F188" s="276" t="s">
        <v>847</v>
      </c>
      <c r="G188" s="103"/>
      <c r="H188" s="103"/>
      <c r="I188" s="103"/>
      <c r="J188" s="277">
        <v>31666</v>
      </c>
      <c r="K188" s="278" t="s">
        <v>647</v>
      </c>
      <c r="L188" s="103" t="s">
        <v>114</v>
      </c>
      <c r="M188" s="155" t="str">
        <f t="shared" si="32"/>
        <v>3,F4-$5.166M</v>
      </c>
      <c r="N188" s="208" t="str">
        <f>Mays!$S$2</f>
        <v>Thunder Bay</v>
      </c>
      <c r="O188" s="311" t="s">
        <v>1407</v>
      </c>
      <c r="P188" s="168" t="str">
        <f t="shared" si="33"/>
        <v>Cashner, Andrew (3,F4-$5.166M)</v>
      </c>
      <c r="Q188" s="129">
        <f t="shared" si="34"/>
        <v>1291500</v>
      </c>
      <c r="R188" s="217">
        <f t="shared" si="35"/>
        <v>1291500</v>
      </c>
      <c r="S188" s="217" t="str">
        <f t="shared" si="36"/>
        <v/>
      </c>
      <c r="T188" s="217" t="str">
        <f t="shared" si="37"/>
        <v/>
      </c>
      <c r="U188" s="282" t="s">
        <v>1450</v>
      </c>
      <c r="V188" s="362">
        <v>1291500</v>
      </c>
      <c r="W188" s="282" t="s">
        <v>1451</v>
      </c>
      <c r="X188" s="362">
        <v>1291500</v>
      </c>
      <c r="Y188" s="102" t="s">
        <v>283</v>
      </c>
      <c r="Z188" s="102"/>
      <c r="AA188" s="102"/>
      <c r="AB188" s="102"/>
      <c r="AC188" s="102"/>
      <c r="AD188" s="102"/>
    </row>
    <row r="189" spans="1:31" s="193" customFormat="1" ht="14.25" customHeight="1">
      <c r="A189" s="112" t="s">
        <v>860</v>
      </c>
      <c r="B189" s="175" t="str">
        <f t="shared" si="42"/>
        <v>Casilla</v>
      </c>
      <c r="C189" s="180" t="str">
        <f t="shared" si="43"/>
        <v>Santiago</v>
      </c>
      <c r="D189" s="102" t="str">
        <f t="shared" si="44"/>
        <v>S. Casilla</v>
      </c>
      <c r="E189" s="168" t="str">
        <f t="shared" si="45"/>
        <v>Santiago Casilla</v>
      </c>
      <c r="F189" s="161" t="s">
        <v>847</v>
      </c>
      <c r="G189" s="161"/>
      <c r="H189" s="161"/>
      <c r="I189" s="161"/>
      <c r="J189" s="162">
        <v>29427</v>
      </c>
      <c r="K189" s="163" t="s">
        <v>844</v>
      </c>
      <c r="L189" s="103" t="s">
        <v>114</v>
      </c>
      <c r="M189" s="155" t="str">
        <f t="shared" si="32"/>
        <v>1,F1-$370K</v>
      </c>
      <c r="N189" s="111" t="str">
        <f>Cobb!$S$2</f>
        <v>Waikiki</v>
      </c>
      <c r="O189" s="132" t="s">
        <v>3147</v>
      </c>
      <c r="P189" s="168" t="str">
        <f t="shared" si="33"/>
        <v>Casilla, Santiago (1,F1-$370K)</v>
      </c>
      <c r="Q189" s="129">
        <f t="shared" si="34"/>
        <v>370000</v>
      </c>
      <c r="R189" s="217" t="str">
        <f t="shared" si="35"/>
        <v/>
      </c>
      <c r="S189" s="217" t="str">
        <f t="shared" si="36"/>
        <v/>
      </c>
      <c r="T189" s="217" t="str">
        <f t="shared" si="37"/>
        <v/>
      </c>
      <c r="U189" s="172" t="s">
        <v>3187</v>
      </c>
      <c r="V189" s="173">
        <v>370000</v>
      </c>
      <c r="W189" s="102" t="s">
        <v>283</v>
      </c>
      <c r="X189" s="173"/>
      <c r="Y189" s="102"/>
      <c r="Z189" s="173"/>
      <c r="AA189" s="102"/>
      <c r="AB189" s="102"/>
      <c r="AC189" s="102"/>
      <c r="AD189" s="102"/>
      <c r="AE189" s="131"/>
    </row>
    <row r="190" spans="1:31" ht="14.25" customHeight="1">
      <c r="A190" s="102" t="s">
        <v>1982</v>
      </c>
      <c r="B190" s="175" t="str">
        <f t="shared" si="42"/>
        <v>Castellani</v>
      </c>
      <c r="C190" s="180" t="str">
        <f t="shared" si="43"/>
        <v>Ryan</v>
      </c>
      <c r="D190" s="102" t="str">
        <f t="shared" si="44"/>
        <v>R. Castellani</v>
      </c>
      <c r="E190" s="168" t="str">
        <f t="shared" si="45"/>
        <v>Ryan Castellani</v>
      </c>
      <c r="F190" s="204"/>
      <c r="G190" s="204">
        <v>174</v>
      </c>
      <c r="H190" s="204" t="s">
        <v>1956</v>
      </c>
      <c r="I190" s="204"/>
      <c r="J190" s="155"/>
      <c r="K190" s="157"/>
      <c r="L190" s="103" t="s">
        <v>444</v>
      </c>
      <c r="M190" s="155" t="str">
        <f t="shared" si="32"/>
        <v>min</v>
      </c>
      <c r="N190" s="111" t="str">
        <f>Ruth!$M$2</f>
        <v>Hoboken</v>
      </c>
      <c r="O190" s="132" t="s">
        <v>1966</v>
      </c>
      <c r="P190" s="168" t="str">
        <f t="shared" si="33"/>
        <v>Castellani, Ryan (min)</v>
      </c>
      <c r="Q190" s="129" t="str">
        <f t="shared" si="34"/>
        <v/>
      </c>
      <c r="R190" s="217" t="str">
        <f t="shared" si="35"/>
        <v/>
      </c>
      <c r="S190" s="217" t="str">
        <f t="shared" si="36"/>
        <v/>
      </c>
      <c r="T190" s="217" t="str">
        <f t="shared" si="37"/>
        <v/>
      </c>
      <c r="U190" s="102" t="s">
        <v>568</v>
      </c>
      <c r="V190" s="173"/>
      <c r="W190" s="102"/>
      <c r="X190" s="173"/>
      <c r="Y190" s="102"/>
      <c r="Z190" s="173"/>
      <c r="AA190" s="102"/>
      <c r="AB190" s="102"/>
      <c r="AC190" s="102"/>
      <c r="AD190" s="102"/>
    </row>
    <row r="191" spans="1:31" ht="14.25" customHeight="1">
      <c r="A191" s="102" t="s">
        <v>256</v>
      </c>
      <c r="B191" s="175" t="str">
        <f t="shared" si="42"/>
        <v>Castellanos</v>
      </c>
      <c r="C191" s="180" t="str">
        <f t="shared" si="43"/>
        <v>Nick</v>
      </c>
      <c r="D191" s="102" t="str">
        <f t="shared" si="44"/>
        <v>N. Castellanos</v>
      </c>
      <c r="E191" s="168" t="str">
        <f t="shared" si="45"/>
        <v>Nick Castellanos</v>
      </c>
      <c r="F191" s="103" t="s">
        <v>847</v>
      </c>
      <c r="G191" s="103"/>
      <c r="H191" s="103"/>
      <c r="I191" s="103"/>
      <c r="J191" s="155">
        <v>33667</v>
      </c>
      <c r="K191" s="111" t="s">
        <v>850</v>
      </c>
      <c r="L191" s="103" t="s">
        <v>7</v>
      </c>
      <c r="M191" s="155" t="str">
        <f t="shared" si="32"/>
        <v>ARB-Y5</v>
      </c>
      <c r="N191" s="111" t="str">
        <f>Aaron!$M$2</f>
        <v>Virginia</v>
      </c>
      <c r="O191" s="132" t="s">
        <v>1365</v>
      </c>
      <c r="P191" s="168" t="str">
        <f t="shared" si="33"/>
        <v>Castellanos, Nick (ARB-Y5)</v>
      </c>
      <c r="Q191" s="129">
        <f t="shared" si="34"/>
        <v>2250000</v>
      </c>
      <c r="R191" s="217" t="str">
        <f t="shared" si="35"/>
        <v/>
      </c>
      <c r="S191" s="217" t="str">
        <f t="shared" si="36"/>
        <v/>
      </c>
      <c r="T191" s="217" t="str">
        <f t="shared" si="37"/>
        <v/>
      </c>
      <c r="U191" s="102" t="s">
        <v>820</v>
      </c>
      <c r="V191" s="173">
        <v>2250000</v>
      </c>
      <c r="W191" s="102" t="s">
        <v>821</v>
      </c>
      <c r="X191" s="173"/>
      <c r="Y191" s="102" t="s">
        <v>822</v>
      </c>
      <c r="Z191" s="102"/>
      <c r="AA191" s="102" t="s">
        <v>283</v>
      </c>
      <c r="AB191" s="501"/>
      <c r="AC191" s="102"/>
      <c r="AD191" s="102"/>
    </row>
    <row r="192" spans="1:31" ht="14.25" customHeight="1">
      <c r="A192" s="266" t="s">
        <v>3667</v>
      </c>
      <c r="B192" s="175" t="str">
        <f t="shared" si="42"/>
        <v>Castillo</v>
      </c>
      <c r="C192" s="180" t="str">
        <f t="shared" si="43"/>
        <v>Diego</v>
      </c>
      <c r="D192" s="102" t="str">
        <f t="shared" si="44"/>
        <v>D. Castillo</v>
      </c>
      <c r="E192" s="168" t="str">
        <f t="shared" si="45"/>
        <v>Diego Castillo</v>
      </c>
      <c r="F192" s="204" t="s">
        <v>847</v>
      </c>
      <c r="G192" s="204" t="s">
        <v>3871</v>
      </c>
      <c r="H192" s="204" t="s">
        <v>1952</v>
      </c>
      <c r="I192" s="204" t="s">
        <v>1951</v>
      </c>
      <c r="J192" s="155">
        <v>34352</v>
      </c>
      <c r="K192" s="157" t="s">
        <v>647</v>
      </c>
      <c r="L192" s="103" t="s">
        <v>114</v>
      </c>
      <c r="M192" s="155" t="str">
        <f t="shared" si="32"/>
        <v>Y1</v>
      </c>
      <c r="N192" s="111" t="s">
        <v>296</v>
      </c>
      <c r="O192" s="132" t="s">
        <v>3850</v>
      </c>
      <c r="P192" s="168" t="str">
        <f t="shared" si="33"/>
        <v>Castillo, Diego (Y1)</v>
      </c>
      <c r="Q192" s="129">
        <f t="shared" si="34"/>
        <v>200000</v>
      </c>
      <c r="R192" s="217">
        <f t="shared" si="35"/>
        <v>300000</v>
      </c>
      <c r="S192" s="217">
        <f t="shared" si="36"/>
        <v>400000</v>
      </c>
      <c r="T192" s="217" t="str">
        <f t="shared" si="37"/>
        <v/>
      </c>
      <c r="U192" s="102" t="s">
        <v>445</v>
      </c>
      <c r="V192" s="173">
        <v>200000</v>
      </c>
      <c r="W192" s="102" t="s">
        <v>446</v>
      </c>
      <c r="X192" s="173">
        <v>300000</v>
      </c>
      <c r="Y192" s="102" t="s">
        <v>322</v>
      </c>
      <c r="Z192" s="173">
        <v>400000</v>
      </c>
      <c r="AA192" s="102" t="s">
        <v>555</v>
      </c>
      <c r="AB192" s="102"/>
      <c r="AC192" s="102"/>
      <c r="AD192" s="102"/>
    </row>
    <row r="193" spans="1:31" ht="14.25" customHeight="1">
      <c r="A193" s="266" t="s">
        <v>3691</v>
      </c>
      <c r="B193" s="175" t="str">
        <f t="shared" si="42"/>
        <v>Castillo</v>
      </c>
      <c r="C193" s="180" t="str">
        <f t="shared" si="43"/>
        <v>Jose</v>
      </c>
      <c r="D193" s="102" t="str">
        <f t="shared" si="44"/>
        <v>J. Castillo</v>
      </c>
      <c r="E193" s="168" t="str">
        <f t="shared" si="45"/>
        <v>Jose Castillo</v>
      </c>
      <c r="F193" s="204" t="s">
        <v>354</v>
      </c>
      <c r="G193" s="204" t="s">
        <v>3895</v>
      </c>
      <c r="H193" s="204" t="s">
        <v>1953</v>
      </c>
      <c r="I193" s="204" t="s">
        <v>1951</v>
      </c>
      <c r="J193" s="155">
        <v>35074</v>
      </c>
      <c r="K193" s="157" t="s">
        <v>844</v>
      </c>
      <c r="L193" s="103" t="s">
        <v>114</v>
      </c>
      <c r="M193" s="155" t="str">
        <f t="shared" si="32"/>
        <v>Y1</v>
      </c>
      <c r="N193" s="111" t="s">
        <v>296</v>
      </c>
      <c r="O193" s="132" t="s">
        <v>3850</v>
      </c>
      <c r="P193" s="168" t="str">
        <f t="shared" si="33"/>
        <v>Castillo, Jose (Y1)</v>
      </c>
      <c r="Q193" s="129">
        <f t="shared" si="34"/>
        <v>200000</v>
      </c>
      <c r="R193" s="217">
        <f t="shared" si="35"/>
        <v>300000</v>
      </c>
      <c r="S193" s="217">
        <f t="shared" si="36"/>
        <v>400000</v>
      </c>
      <c r="T193" s="217" t="str">
        <f t="shared" si="37"/>
        <v/>
      </c>
      <c r="U193" s="102" t="s">
        <v>445</v>
      </c>
      <c r="V193" s="173">
        <v>200000</v>
      </c>
      <c r="W193" s="102" t="s">
        <v>446</v>
      </c>
      <c r="X193" s="173">
        <v>300000</v>
      </c>
      <c r="Y193" s="102" t="s">
        <v>322</v>
      </c>
      <c r="Z193" s="173">
        <v>400000</v>
      </c>
      <c r="AA193" s="102" t="s">
        <v>555</v>
      </c>
      <c r="AB193" s="102"/>
      <c r="AC193" s="102"/>
      <c r="AD193" s="102"/>
    </row>
    <row r="194" spans="1:31" ht="14.25" customHeight="1">
      <c r="A194" s="102" t="s">
        <v>1593</v>
      </c>
      <c r="B194" s="175" t="str">
        <f t="shared" si="42"/>
        <v>Castillo</v>
      </c>
      <c r="C194" s="180" t="str">
        <f t="shared" si="43"/>
        <v>Luis Miguel</v>
      </c>
      <c r="D194" s="102" t="str">
        <f t="shared" si="44"/>
        <v>L. Castillo</v>
      </c>
      <c r="E194" s="168" t="str">
        <f t="shared" si="45"/>
        <v>Luis Miguel Castillo</v>
      </c>
      <c r="F194" s="174" t="s">
        <v>847</v>
      </c>
      <c r="G194" s="102">
        <f>G193+1</f>
        <v>52</v>
      </c>
      <c r="H194" s="102">
        <v>6</v>
      </c>
      <c r="I194" s="102">
        <v>21</v>
      </c>
      <c r="J194" s="322">
        <v>33950</v>
      </c>
      <c r="K194" s="102" t="s">
        <v>647</v>
      </c>
      <c r="L194" s="103" t="s">
        <v>114</v>
      </c>
      <c r="M194" s="155" t="str">
        <f t="shared" si="32"/>
        <v>Y2</v>
      </c>
      <c r="N194" s="111" t="str">
        <f>Aaron!$S$2</f>
        <v>Washington</v>
      </c>
      <c r="O194" s="103" t="s">
        <v>1534</v>
      </c>
      <c r="P194" s="168" t="str">
        <f t="shared" si="33"/>
        <v>Castillo, Luis Miguel (Y2)</v>
      </c>
      <c r="Q194" s="129">
        <f t="shared" si="34"/>
        <v>300000</v>
      </c>
      <c r="R194" s="217">
        <f t="shared" si="35"/>
        <v>400000</v>
      </c>
      <c r="S194" s="217" t="str">
        <f t="shared" si="36"/>
        <v/>
      </c>
      <c r="T194" s="217" t="str">
        <f t="shared" si="37"/>
        <v/>
      </c>
      <c r="U194" s="102" t="s">
        <v>446</v>
      </c>
      <c r="V194" s="173">
        <v>300000</v>
      </c>
      <c r="W194" s="102" t="s">
        <v>322</v>
      </c>
      <c r="X194" s="173">
        <v>400000</v>
      </c>
      <c r="Y194" s="102" t="s">
        <v>555</v>
      </c>
      <c r="Z194" s="102"/>
      <c r="AA194" s="102"/>
      <c r="AB194" s="102"/>
      <c r="AC194" s="102"/>
      <c r="AD194" s="102"/>
    </row>
    <row r="195" spans="1:31" s="193" customFormat="1" ht="14.25" customHeight="1">
      <c r="A195" s="102" t="s">
        <v>701</v>
      </c>
      <c r="B195" s="175" t="str">
        <f t="shared" si="42"/>
        <v>Castillo</v>
      </c>
      <c r="C195" s="180" t="str">
        <f t="shared" si="43"/>
        <v>Welington</v>
      </c>
      <c r="D195" s="102" t="str">
        <f t="shared" si="44"/>
        <v>W. Castillo</v>
      </c>
      <c r="E195" s="168" t="str">
        <f t="shared" si="45"/>
        <v>Welington Castillo</v>
      </c>
      <c r="F195" s="103" t="s">
        <v>847</v>
      </c>
      <c r="G195" s="103"/>
      <c r="H195" s="103"/>
      <c r="I195" s="103"/>
      <c r="J195" s="155">
        <v>31891</v>
      </c>
      <c r="K195" s="111" t="s">
        <v>848</v>
      </c>
      <c r="L195" s="103" t="s">
        <v>7</v>
      </c>
      <c r="M195" s="155" t="str">
        <f t="shared" ref="M195:M258" si="46">$U195</f>
        <v>1,F3-$2.49M</v>
      </c>
      <c r="N195" s="111" t="str">
        <f>Cobb!$S$2</f>
        <v>Waikiki</v>
      </c>
      <c r="O195" s="132" t="s">
        <v>3147</v>
      </c>
      <c r="P195" s="168" t="str">
        <f t="shared" ref="P195:P258" si="47">CONCATENATE(A195," (",M195,")")</f>
        <v>Castillo, Welington (1,F3-$2.49M)</v>
      </c>
      <c r="Q195" s="129">
        <f t="shared" ref="Q195:Q258" si="48">IF(ISBLANK($V195),"",$V195)</f>
        <v>830000</v>
      </c>
      <c r="R195" s="217">
        <f t="shared" ref="R195:R258" si="49">IF(ISBLANK($X195),"",$X195)</f>
        <v>830000</v>
      </c>
      <c r="S195" s="217">
        <f t="shared" ref="S195:S258" si="50">IF(ISBLANK($Z195),"",$Z195)</f>
        <v>830000</v>
      </c>
      <c r="T195" s="217" t="str">
        <f t="shared" ref="T195:T258" si="51">IF(ISBLANK($AB195),"",$AB195)</f>
        <v/>
      </c>
      <c r="U195" s="102" t="s">
        <v>3188</v>
      </c>
      <c r="V195" s="169">
        <v>830000</v>
      </c>
      <c r="W195" s="102" t="s">
        <v>3189</v>
      </c>
      <c r="X195" s="173">
        <v>830000</v>
      </c>
      <c r="Y195" s="102" t="s">
        <v>3190</v>
      </c>
      <c r="Z195" s="102">
        <v>830000</v>
      </c>
      <c r="AA195" s="102" t="s">
        <v>283</v>
      </c>
      <c r="AB195" s="102"/>
      <c r="AC195" s="102"/>
      <c r="AD195" s="102"/>
      <c r="AE195" s="131"/>
    </row>
    <row r="196" spans="1:31" ht="14.25" customHeight="1">
      <c r="A196" s="102" t="s">
        <v>1891</v>
      </c>
      <c r="B196" s="175" t="str">
        <f t="shared" si="42"/>
        <v>Castro</v>
      </c>
      <c r="C196" s="180" t="str">
        <f t="shared" si="43"/>
        <v>Miguel</v>
      </c>
      <c r="D196" s="102" t="str">
        <f t="shared" si="44"/>
        <v>M. Castro</v>
      </c>
      <c r="E196" s="168" t="str">
        <f t="shared" si="45"/>
        <v>Miguel Castro</v>
      </c>
      <c r="F196" s="204" t="s">
        <v>847</v>
      </c>
      <c r="G196" s="204">
        <v>78</v>
      </c>
      <c r="H196" s="204" t="s">
        <v>1954</v>
      </c>
      <c r="I196" s="204"/>
      <c r="J196" s="155">
        <v>34692</v>
      </c>
      <c r="K196" s="157" t="s">
        <v>844</v>
      </c>
      <c r="L196" s="103" t="s">
        <v>114</v>
      </c>
      <c r="M196" s="155" t="str">
        <f t="shared" si="46"/>
        <v>Y2</v>
      </c>
      <c r="N196" s="111" t="str">
        <f>Aaron!$A$2</f>
        <v>Middlesex</v>
      </c>
      <c r="O196" s="132" t="s">
        <v>1966</v>
      </c>
      <c r="P196" s="168" t="str">
        <f t="shared" si="47"/>
        <v>Castro, Miguel (Y2)</v>
      </c>
      <c r="Q196" s="129">
        <f t="shared" si="48"/>
        <v>300000</v>
      </c>
      <c r="R196" s="217">
        <f t="shared" si="49"/>
        <v>400000</v>
      </c>
      <c r="S196" s="217" t="str">
        <f t="shared" si="50"/>
        <v/>
      </c>
      <c r="T196" s="217" t="str">
        <f t="shared" si="51"/>
        <v/>
      </c>
      <c r="U196" s="102" t="s">
        <v>446</v>
      </c>
      <c r="V196" s="173">
        <v>300000</v>
      </c>
      <c r="W196" s="102" t="s">
        <v>322</v>
      </c>
      <c r="X196" s="173">
        <v>400000</v>
      </c>
      <c r="Y196" s="102" t="s">
        <v>555</v>
      </c>
      <c r="Z196" s="173"/>
      <c r="AA196" s="102"/>
      <c r="AB196" s="102"/>
      <c r="AC196" s="102"/>
      <c r="AD196" s="102"/>
    </row>
    <row r="197" spans="1:31" s="193" customFormat="1" ht="14.25" customHeight="1">
      <c r="A197" s="102" t="s">
        <v>592</v>
      </c>
      <c r="B197" s="175" t="str">
        <f t="shared" si="42"/>
        <v>Castro</v>
      </c>
      <c r="C197" s="180" t="str">
        <f t="shared" si="43"/>
        <v>Starlin</v>
      </c>
      <c r="D197" s="102" t="str">
        <f t="shared" si="44"/>
        <v>S. Castro</v>
      </c>
      <c r="E197" s="168" t="str">
        <f t="shared" si="45"/>
        <v>Starlin Castro</v>
      </c>
      <c r="F197" s="103" t="s">
        <v>847</v>
      </c>
      <c r="G197" s="103"/>
      <c r="H197" s="103"/>
      <c r="I197" s="103"/>
      <c r="J197" s="155">
        <v>32956</v>
      </c>
      <c r="K197" s="111" t="s">
        <v>851</v>
      </c>
      <c r="L197" s="103" t="s">
        <v>7</v>
      </c>
      <c r="M197" s="155" t="str">
        <f t="shared" si="46"/>
        <v>2,F4-$9.975M</v>
      </c>
      <c r="N197" s="111" t="s">
        <v>539</v>
      </c>
      <c r="O197" s="132" t="s">
        <v>3604</v>
      </c>
      <c r="P197" s="168" t="str">
        <f t="shared" si="47"/>
        <v>Castro, Starlin (2,F4-$9.975M)</v>
      </c>
      <c r="Q197" s="129">
        <f t="shared" si="48"/>
        <v>2494000</v>
      </c>
      <c r="R197" s="217">
        <f t="shared" si="49"/>
        <v>2494000</v>
      </c>
      <c r="S197" s="217">
        <f t="shared" si="50"/>
        <v>2494000</v>
      </c>
      <c r="T197" s="217" t="str">
        <f t="shared" si="51"/>
        <v/>
      </c>
      <c r="U197" s="155" t="s">
        <v>2155</v>
      </c>
      <c r="V197" s="253">
        <v>2494000</v>
      </c>
      <c r="W197" s="155" t="s">
        <v>2214</v>
      </c>
      <c r="X197" s="253">
        <v>2494000</v>
      </c>
      <c r="Y197" s="155" t="s">
        <v>2230</v>
      </c>
      <c r="Z197" s="253">
        <v>2494000</v>
      </c>
      <c r="AA197" s="102" t="s">
        <v>283</v>
      </c>
      <c r="AB197" s="102"/>
      <c r="AC197" s="501"/>
      <c r="AD197" s="102"/>
      <c r="AE197" s="131"/>
    </row>
    <row r="198" spans="1:31" s="193" customFormat="1" ht="14.25" customHeight="1">
      <c r="A198" s="102" t="s">
        <v>2019</v>
      </c>
      <c r="B198" s="175" t="str">
        <f t="shared" si="42"/>
        <v>Castro</v>
      </c>
      <c r="C198" s="180" t="str">
        <f t="shared" si="43"/>
        <v>Willi</v>
      </c>
      <c r="D198" s="102" t="str">
        <f t="shared" si="44"/>
        <v>W. Castro</v>
      </c>
      <c r="E198" s="168" t="str">
        <f t="shared" si="45"/>
        <v>Willi Castro</v>
      </c>
      <c r="F198" s="204"/>
      <c r="G198" s="204">
        <v>46</v>
      </c>
      <c r="H198" s="204" t="s">
        <v>1952</v>
      </c>
      <c r="I198" s="204"/>
      <c r="J198" s="155"/>
      <c r="K198" s="157"/>
      <c r="L198" s="103" t="s">
        <v>444</v>
      </c>
      <c r="M198" s="155" t="str">
        <f t="shared" si="46"/>
        <v>min</v>
      </c>
      <c r="N198" s="111" t="str">
        <f>Cobb!$G$2</f>
        <v>Alaska</v>
      </c>
      <c r="O198" s="132" t="s">
        <v>1966</v>
      </c>
      <c r="P198" s="168" t="str">
        <f t="shared" si="47"/>
        <v>Castro, Willi (min)</v>
      </c>
      <c r="Q198" s="129" t="str">
        <f t="shared" si="48"/>
        <v/>
      </c>
      <c r="R198" s="217" t="str">
        <f t="shared" si="49"/>
        <v/>
      </c>
      <c r="S198" s="217" t="str">
        <f t="shared" si="50"/>
        <v/>
      </c>
      <c r="T198" s="217" t="str">
        <f t="shared" si="51"/>
        <v/>
      </c>
      <c r="U198" s="102" t="s">
        <v>568</v>
      </c>
      <c r="V198" s="173"/>
      <c r="W198" s="102"/>
      <c r="X198" s="173"/>
      <c r="Y198" s="102"/>
      <c r="Z198" s="173"/>
      <c r="AA198" s="102"/>
      <c r="AB198" s="102"/>
      <c r="AC198" s="102"/>
      <c r="AD198" s="102"/>
      <c r="AE198" s="131"/>
    </row>
    <row r="199" spans="1:31" ht="14.25" customHeight="1">
      <c r="A199" s="266" t="s">
        <v>3676</v>
      </c>
      <c r="B199" s="175" t="str">
        <f t="shared" si="42"/>
        <v>Cave</v>
      </c>
      <c r="C199" s="180" t="str">
        <f t="shared" si="43"/>
        <v>Jake</v>
      </c>
      <c r="D199" s="102" t="str">
        <f t="shared" si="44"/>
        <v>J. Cave</v>
      </c>
      <c r="E199" s="168" t="str">
        <f t="shared" si="45"/>
        <v>Jake Cave</v>
      </c>
      <c r="F199" s="204" t="s">
        <v>354</v>
      </c>
      <c r="G199" s="204" t="s">
        <v>3880</v>
      </c>
      <c r="H199" s="204" t="s">
        <v>1952</v>
      </c>
      <c r="I199" s="204" t="s">
        <v>1960</v>
      </c>
      <c r="J199" s="155">
        <v>33942</v>
      </c>
      <c r="K199" s="157" t="s">
        <v>849</v>
      </c>
      <c r="L199" s="103" t="s">
        <v>7</v>
      </c>
      <c r="M199" s="155" t="str">
        <f t="shared" si="46"/>
        <v>Y1</v>
      </c>
      <c r="N199" s="111" t="s">
        <v>454</v>
      </c>
      <c r="O199" s="132" t="s">
        <v>3850</v>
      </c>
      <c r="P199" s="168" t="str">
        <f t="shared" si="47"/>
        <v>Cave, Jake (Y1)</v>
      </c>
      <c r="Q199" s="129">
        <f t="shared" si="48"/>
        <v>200000</v>
      </c>
      <c r="R199" s="217">
        <f t="shared" si="49"/>
        <v>300000</v>
      </c>
      <c r="S199" s="217">
        <f t="shared" si="50"/>
        <v>400000</v>
      </c>
      <c r="T199" s="217" t="str">
        <f t="shared" si="51"/>
        <v/>
      </c>
      <c r="U199" s="102" t="s">
        <v>445</v>
      </c>
      <c r="V199" s="173">
        <v>200000</v>
      </c>
      <c r="W199" s="102" t="s">
        <v>446</v>
      </c>
      <c r="X199" s="173">
        <v>300000</v>
      </c>
      <c r="Y199" s="102" t="s">
        <v>322</v>
      </c>
      <c r="Z199" s="173">
        <v>400000</v>
      </c>
      <c r="AA199" s="102" t="s">
        <v>555</v>
      </c>
      <c r="AB199" s="102"/>
      <c r="AC199" s="102"/>
      <c r="AD199" s="102"/>
    </row>
    <row r="200" spans="1:31" ht="14.25" customHeight="1">
      <c r="A200" s="102" t="s">
        <v>1312</v>
      </c>
      <c r="B200" s="175" t="str">
        <f t="shared" si="42"/>
        <v>Cease</v>
      </c>
      <c r="C200" s="180" t="str">
        <f t="shared" si="43"/>
        <v>Dylan</v>
      </c>
      <c r="D200" s="102" t="str">
        <f t="shared" si="44"/>
        <v>D. Cease</v>
      </c>
      <c r="E200" s="168" t="str">
        <f t="shared" si="45"/>
        <v>Dylan Cease</v>
      </c>
      <c r="F200" s="204" t="s">
        <v>847</v>
      </c>
      <c r="G200" s="501">
        <v>38</v>
      </c>
      <c r="H200" s="501">
        <v>2</v>
      </c>
      <c r="I200" s="501">
        <v>14</v>
      </c>
      <c r="J200" s="256">
        <v>35061</v>
      </c>
      <c r="K200" s="157"/>
      <c r="L200" s="103" t="s">
        <v>444</v>
      </c>
      <c r="M200" s="155" t="str">
        <f t="shared" si="46"/>
        <v>min</v>
      </c>
      <c r="N200" s="111" t="str">
        <f>Cobb!$AE$2</f>
        <v>Chicago</v>
      </c>
      <c r="O200" s="132" t="s">
        <v>1719</v>
      </c>
      <c r="P200" s="168" t="str">
        <f t="shared" si="47"/>
        <v>Cease, Dylan (min)</v>
      </c>
      <c r="Q200" s="129" t="str">
        <f t="shared" si="48"/>
        <v/>
      </c>
      <c r="R200" s="217" t="str">
        <f t="shared" si="49"/>
        <v/>
      </c>
      <c r="S200" s="217" t="str">
        <f t="shared" si="50"/>
        <v/>
      </c>
      <c r="T200" s="217" t="str">
        <f t="shared" si="51"/>
        <v/>
      </c>
      <c r="U200" s="102" t="s">
        <v>568</v>
      </c>
      <c r="V200" s="173"/>
      <c r="W200" s="102"/>
      <c r="X200" s="173"/>
      <c r="Y200" s="102"/>
      <c r="Z200" s="102"/>
      <c r="AA200" s="102"/>
      <c r="AB200" s="130"/>
      <c r="AC200" s="102"/>
      <c r="AD200" s="102"/>
    </row>
    <row r="201" spans="1:31" ht="14.25" customHeight="1">
      <c r="A201" s="501" t="s">
        <v>714</v>
      </c>
      <c r="B201" s="175" t="str">
        <f t="shared" si="42"/>
        <v>Cecchini</v>
      </c>
      <c r="C201" s="180" t="str">
        <f t="shared" si="43"/>
        <v>Gavin</v>
      </c>
      <c r="D201" s="102" t="str">
        <f t="shared" si="44"/>
        <v>G. Cecchini</v>
      </c>
      <c r="E201" s="168" t="str">
        <f t="shared" si="45"/>
        <v>Gavin Cecchini</v>
      </c>
      <c r="F201" s="103" t="s">
        <v>847</v>
      </c>
      <c r="G201" s="103"/>
      <c r="H201" s="103"/>
      <c r="I201" s="103"/>
      <c r="J201" s="256">
        <v>34325</v>
      </c>
      <c r="K201" s="102" t="s">
        <v>851</v>
      </c>
      <c r="L201" s="103" t="s">
        <v>7</v>
      </c>
      <c r="M201" s="155" t="str">
        <f t="shared" si="46"/>
        <v>MM</v>
      </c>
      <c r="N201" s="111" t="str">
        <f>Cobb!$G$2</f>
        <v>Alaska</v>
      </c>
      <c r="O201" s="103" t="s">
        <v>1523</v>
      </c>
      <c r="P201" s="168" t="str">
        <f t="shared" si="47"/>
        <v>Cecchini, Gavin (MM)</v>
      </c>
      <c r="Q201" s="129">
        <f t="shared" si="48"/>
        <v>100000</v>
      </c>
      <c r="R201" s="217" t="str">
        <f t="shared" si="49"/>
        <v/>
      </c>
      <c r="S201" s="217" t="str">
        <f t="shared" si="50"/>
        <v/>
      </c>
      <c r="T201" s="217" t="str">
        <f t="shared" si="51"/>
        <v/>
      </c>
      <c r="U201" s="102" t="s">
        <v>442</v>
      </c>
      <c r="V201" s="268">
        <v>100000</v>
      </c>
      <c r="W201" s="102"/>
      <c r="X201" s="173"/>
      <c r="Y201" s="102"/>
      <c r="Z201" s="130"/>
      <c r="AA201" s="102"/>
      <c r="AB201" s="102"/>
      <c r="AC201" s="102"/>
      <c r="AD201" s="102"/>
    </row>
    <row r="202" spans="1:31" s="193" customFormat="1" ht="14.25" customHeight="1">
      <c r="A202" s="160" t="s">
        <v>882</v>
      </c>
      <c r="B202" s="175" t="str">
        <f t="shared" si="42"/>
        <v>Cecil</v>
      </c>
      <c r="C202" s="180" t="str">
        <f t="shared" si="43"/>
        <v>Brett</v>
      </c>
      <c r="D202" s="102" t="str">
        <f t="shared" si="44"/>
        <v>B. Cecil</v>
      </c>
      <c r="E202" s="168" t="str">
        <f t="shared" si="45"/>
        <v>Brett Cecil</v>
      </c>
      <c r="F202" s="161" t="s">
        <v>354</v>
      </c>
      <c r="G202" s="161"/>
      <c r="H202" s="161"/>
      <c r="I202" s="161"/>
      <c r="J202" s="162">
        <v>31595</v>
      </c>
      <c r="K202" s="163" t="s">
        <v>844</v>
      </c>
      <c r="L202" s="103" t="s">
        <v>114</v>
      </c>
      <c r="M202" s="155" t="str">
        <f t="shared" si="46"/>
        <v>2,F4-$4.9M</v>
      </c>
      <c r="N202" s="111" t="str">
        <f>Cobb!$Y$2</f>
        <v>Gateway</v>
      </c>
      <c r="O202" s="132" t="s">
        <v>1764</v>
      </c>
      <c r="P202" s="168" t="str">
        <f t="shared" si="47"/>
        <v>Cecil, Brett (2,F4-$4.9M)</v>
      </c>
      <c r="Q202" s="129">
        <f t="shared" si="48"/>
        <v>1225000</v>
      </c>
      <c r="R202" s="217">
        <f t="shared" si="49"/>
        <v>1225000</v>
      </c>
      <c r="S202" s="217">
        <f t="shared" si="50"/>
        <v>1225000</v>
      </c>
      <c r="T202" s="217" t="str">
        <f t="shared" si="51"/>
        <v/>
      </c>
      <c r="U202" s="155" t="s">
        <v>2149</v>
      </c>
      <c r="V202" s="130">
        <v>1225000</v>
      </c>
      <c r="W202" s="155" t="s">
        <v>2208</v>
      </c>
      <c r="X202" s="130">
        <v>1225000</v>
      </c>
      <c r="Y202" s="155" t="s">
        <v>2224</v>
      </c>
      <c r="Z202" s="130">
        <v>1225000</v>
      </c>
      <c r="AA202" s="102" t="s">
        <v>283</v>
      </c>
      <c r="AB202" s="102"/>
      <c r="AC202" s="102"/>
      <c r="AD202" s="102"/>
      <c r="AE202" s="131"/>
    </row>
    <row r="203" spans="1:31" ht="14.25" customHeight="1">
      <c r="A203" s="160" t="s">
        <v>3191</v>
      </c>
      <c r="B203" s="175" t="str">
        <f t="shared" si="42"/>
        <v>Cedeno</v>
      </c>
      <c r="C203" s="180" t="str">
        <f t="shared" si="43"/>
        <v>Xavier</v>
      </c>
      <c r="D203" s="102" t="str">
        <f t="shared" si="44"/>
        <v>X. Cedeno</v>
      </c>
      <c r="E203" s="168" t="str">
        <f t="shared" si="45"/>
        <v>Xavier Cedeno</v>
      </c>
      <c r="F203" s="161"/>
      <c r="G203" s="161"/>
      <c r="H203" s="161"/>
      <c r="I203" s="161"/>
      <c r="J203" s="162"/>
      <c r="K203" s="163"/>
      <c r="L203" s="103" t="s">
        <v>114</v>
      </c>
      <c r="M203" s="155" t="str">
        <f t="shared" si="46"/>
        <v>1,F1-$420K</v>
      </c>
      <c r="N203" s="111" t="str">
        <f>Cobb!$S$2</f>
        <v>Waikiki</v>
      </c>
      <c r="O203" s="132" t="s">
        <v>3147</v>
      </c>
      <c r="P203" s="168" t="str">
        <f t="shared" si="47"/>
        <v>Cedeno, Xavier (1,F1-$420K)</v>
      </c>
      <c r="Q203" s="129">
        <f t="shared" si="48"/>
        <v>420000</v>
      </c>
      <c r="R203" s="217" t="str">
        <f t="shared" si="49"/>
        <v/>
      </c>
      <c r="S203" s="217" t="str">
        <f t="shared" si="50"/>
        <v/>
      </c>
      <c r="T203" s="217" t="str">
        <f t="shared" si="51"/>
        <v/>
      </c>
      <c r="U203" s="155" t="s">
        <v>3192</v>
      </c>
      <c r="V203" s="130">
        <v>420000</v>
      </c>
      <c r="W203" s="155" t="s">
        <v>283</v>
      </c>
      <c r="X203" s="130"/>
      <c r="Y203" s="155"/>
      <c r="Z203" s="130"/>
      <c r="AA203" s="102"/>
      <c r="AB203" s="102"/>
      <c r="AC203" s="102"/>
      <c r="AD203" s="102"/>
    </row>
    <row r="204" spans="1:31" ht="14.25" customHeight="1">
      <c r="A204" s="112" t="s">
        <v>863</v>
      </c>
      <c r="B204" s="175" t="str">
        <f t="shared" si="42"/>
        <v>Cervelli</v>
      </c>
      <c r="C204" s="180" t="str">
        <f t="shared" si="43"/>
        <v>Francisco</v>
      </c>
      <c r="D204" s="102" t="str">
        <f t="shared" si="44"/>
        <v>F. Cervelli</v>
      </c>
      <c r="E204" s="168" t="str">
        <f t="shared" si="45"/>
        <v>Francisco Cervelli</v>
      </c>
      <c r="F204" s="161" t="s">
        <v>847</v>
      </c>
      <c r="G204" s="161"/>
      <c r="H204" s="161"/>
      <c r="I204" s="161"/>
      <c r="J204" s="164">
        <v>31477</v>
      </c>
      <c r="K204" s="165" t="s">
        <v>848</v>
      </c>
      <c r="L204" s="103" t="s">
        <v>7</v>
      </c>
      <c r="M204" s="155" t="str">
        <f t="shared" si="46"/>
        <v>4,F5-$17M</v>
      </c>
      <c r="N204" s="111" t="str">
        <f>Cobb!$A$2</f>
        <v>Greenville</v>
      </c>
      <c r="O204" s="253" t="s">
        <v>2071</v>
      </c>
      <c r="P204" s="168" t="str">
        <f t="shared" si="47"/>
        <v>Cervelli, Francisco (4,F5-$17M)</v>
      </c>
      <c r="Q204" s="129">
        <f t="shared" si="48"/>
        <v>3400000</v>
      </c>
      <c r="R204" s="217">
        <f t="shared" si="49"/>
        <v>3400000</v>
      </c>
      <c r="S204" s="217" t="str">
        <f t="shared" si="50"/>
        <v/>
      </c>
      <c r="T204" s="217" t="str">
        <f t="shared" si="51"/>
        <v/>
      </c>
      <c r="U204" s="112" t="s">
        <v>1212</v>
      </c>
      <c r="V204" s="268">
        <v>3400000</v>
      </c>
      <c r="W204" s="112" t="s">
        <v>1197</v>
      </c>
      <c r="X204" s="268">
        <v>3400000</v>
      </c>
      <c r="Y204" s="102" t="s">
        <v>283</v>
      </c>
      <c r="Z204" s="102"/>
      <c r="AA204" s="102"/>
      <c r="AB204" s="501"/>
      <c r="AC204" s="102"/>
      <c r="AD204" s="102"/>
    </row>
    <row r="205" spans="1:31" ht="14.25" customHeight="1">
      <c r="A205" s="102" t="s">
        <v>726</v>
      </c>
      <c r="B205" s="175" t="str">
        <f t="shared" si="42"/>
        <v>Cespedes</v>
      </c>
      <c r="C205" s="180" t="str">
        <f t="shared" si="43"/>
        <v>Yoenis</v>
      </c>
      <c r="D205" s="102" t="str">
        <f t="shared" si="44"/>
        <v>Y. Cespedes</v>
      </c>
      <c r="E205" s="168" t="str">
        <f t="shared" si="45"/>
        <v>Yoenis Cespedes</v>
      </c>
      <c r="F205" s="103" t="s">
        <v>847</v>
      </c>
      <c r="G205" s="103"/>
      <c r="H205" s="103"/>
      <c r="I205" s="103"/>
      <c r="J205" s="155">
        <v>31338</v>
      </c>
      <c r="K205" s="111" t="s">
        <v>853</v>
      </c>
      <c r="L205" s="103" t="s">
        <v>7</v>
      </c>
      <c r="M205" s="155" t="str">
        <f t="shared" si="46"/>
        <v>2,F3-$7.5M</v>
      </c>
      <c r="N205" s="111" t="str">
        <f>Ruth!$S$2</f>
        <v>New York</v>
      </c>
      <c r="O205" s="132" t="s">
        <v>1764</v>
      </c>
      <c r="P205" s="168" t="str">
        <f t="shared" si="47"/>
        <v>Cespedes, Yoenis (2,F3-$7.5M)</v>
      </c>
      <c r="Q205" s="129">
        <f t="shared" si="48"/>
        <v>2500000</v>
      </c>
      <c r="R205" s="217">
        <f t="shared" si="49"/>
        <v>2500000</v>
      </c>
      <c r="S205" s="217" t="str">
        <f t="shared" si="50"/>
        <v/>
      </c>
      <c r="T205" s="217" t="str">
        <f t="shared" si="51"/>
        <v/>
      </c>
      <c r="U205" s="155" t="s">
        <v>2142</v>
      </c>
      <c r="V205" s="130">
        <v>2500000</v>
      </c>
      <c r="W205" s="155" t="s">
        <v>2202</v>
      </c>
      <c r="X205" s="130">
        <v>2500000</v>
      </c>
      <c r="Y205" s="130" t="s">
        <v>283</v>
      </c>
      <c r="Z205" s="102"/>
      <c r="AA205" s="102"/>
      <c r="AB205" s="102"/>
      <c r="AC205" s="102"/>
      <c r="AD205" s="102"/>
    </row>
    <row r="206" spans="1:31" ht="14.25" customHeight="1">
      <c r="A206" s="102" t="s">
        <v>311</v>
      </c>
      <c r="B206" s="175" t="str">
        <f t="shared" si="42"/>
        <v>Chacin</v>
      </c>
      <c r="C206" s="180" t="str">
        <f t="shared" si="43"/>
        <v>Jhoulys</v>
      </c>
      <c r="D206" s="102" t="str">
        <f t="shared" si="44"/>
        <v>J. Chacin</v>
      </c>
      <c r="E206" s="168" t="str">
        <f t="shared" si="45"/>
        <v>Jhoulys Chacin</v>
      </c>
      <c r="F206" s="103" t="s">
        <v>847</v>
      </c>
      <c r="G206" s="103"/>
      <c r="H206" s="103"/>
      <c r="I206" s="103"/>
      <c r="J206" s="155">
        <v>32149</v>
      </c>
      <c r="K206" s="111" t="s">
        <v>647</v>
      </c>
      <c r="L206" s="103" t="s">
        <v>114</v>
      </c>
      <c r="M206" s="155" t="str">
        <f t="shared" si="46"/>
        <v>2,F4-$15.6M</v>
      </c>
      <c r="N206" s="111" t="str">
        <f>Mays!$Y$2</f>
        <v>Los Angeles</v>
      </c>
      <c r="O206" s="132" t="s">
        <v>1764</v>
      </c>
      <c r="P206" s="168" t="str">
        <f t="shared" si="47"/>
        <v>Chacin, Jhoulys (2,F4-$15.6M)</v>
      </c>
      <c r="Q206" s="129">
        <f t="shared" si="48"/>
        <v>3900000</v>
      </c>
      <c r="R206" s="217">
        <f t="shared" si="49"/>
        <v>3900000</v>
      </c>
      <c r="S206" s="217">
        <f t="shared" si="50"/>
        <v>3900000</v>
      </c>
      <c r="T206" s="217" t="str">
        <f t="shared" si="51"/>
        <v/>
      </c>
      <c r="U206" s="155" t="s">
        <v>2147</v>
      </c>
      <c r="V206" s="130">
        <v>3900000</v>
      </c>
      <c r="W206" s="155" t="s">
        <v>2206</v>
      </c>
      <c r="X206" s="130">
        <v>3900000</v>
      </c>
      <c r="Y206" s="155" t="s">
        <v>2222</v>
      </c>
      <c r="Z206" s="130">
        <v>3900000</v>
      </c>
      <c r="AA206" s="102" t="s">
        <v>283</v>
      </c>
      <c r="AB206" s="102"/>
      <c r="AC206" s="102"/>
      <c r="AD206" s="102"/>
    </row>
    <row r="207" spans="1:31" ht="14.25" customHeight="1">
      <c r="A207" s="501" t="s">
        <v>1076</v>
      </c>
      <c r="B207" s="175" t="str">
        <f t="shared" si="42"/>
        <v>Chafin</v>
      </c>
      <c r="C207" s="180" t="str">
        <f t="shared" si="43"/>
        <v>Andrew*</v>
      </c>
      <c r="D207" s="102" t="str">
        <f t="shared" si="44"/>
        <v>A. Chafin</v>
      </c>
      <c r="E207" s="168" t="str">
        <f t="shared" si="45"/>
        <v>Andrew* Chafin</v>
      </c>
      <c r="F207" s="103" t="s">
        <v>354</v>
      </c>
      <c r="G207" s="103"/>
      <c r="H207" s="103"/>
      <c r="I207" s="103"/>
      <c r="J207" s="256">
        <v>33041</v>
      </c>
      <c r="K207" s="102" t="s">
        <v>647</v>
      </c>
      <c r="L207" s="103" t="s">
        <v>114</v>
      </c>
      <c r="M207" s="155" t="str">
        <f t="shared" si="46"/>
        <v>ARB-Y4</v>
      </c>
      <c r="N207" s="111" t="str">
        <f>Aaron!$S$2</f>
        <v>Washington</v>
      </c>
      <c r="O207" s="103" t="s">
        <v>1094</v>
      </c>
      <c r="P207" s="168" t="str">
        <f t="shared" si="47"/>
        <v>Chafin, Andrew* (ARB-Y4)</v>
      </c>
      <c r="Q207" s="129">
        <f t="shared" si="48"/>
        <v>840000</v>
      </c>
      <c r="R207" s="217" t="str">
        <f t="shared" si="49"/>
        <v/>
      </c>
      <c r="S207" s="217" t="str">
        <f t="shared" si="50"/>
        <v/>
      </c>
      <c r="T207" s="217" t="str">
        <f t="shared" si="51"/>
        <v/>
      </c>
      <c r="U207" s="102" t="s">
        <v>555</v>
      </c>
      <c r="V207" s="268">
        <v>840000</v>
      </c>
      <c r="W207" s="102" t="s">
        <v>820</v>
      </c>
      <c r="X207" s="173"/>
      <c r="Y207" s="102" t="s">
        <v>821</v>
      </c>
      <c r="Z207" s="102"/>
      <c r="AA207" s="102" t="s">
        <v>822</v>
      </c>
      <c r="AB207" s="102"/>
      <c r="AC207" s="102" t="s">
        <v>283</v>
      </c>
      <c r="AD207" s="102"/>
    </row>
    <row r="208" spans="1:31" ht="14.25" customHeight="1">
      <c r="A208" s="102" t="s">
        <v>1994</v>
      </c>
      <c r="B208" s="175" t="str">
        <f t="shared" si="42"/>
        <v>Chang</v>
      </c>
      <c r="C208" s="180" t="str">
        <f t="shared" si="43"/>
        <v>Yu-Cheng</v>
      </c>
      <c r="D208" s="102" t="str">
        <f t="shared" si="44"/>
        <v>Y. Chang</v>
      </c>
      <c r="E208" s="168" t="str">
        <f t="shared" si="45"/>
        <v>Yu-Cheng Chang</v>
      </c>
      <c r="F208" s="204"/>
      <c r="G208" s="204">
        <v>142</v>
      </c>
      <c r="H208" s="204" t="s">
        <v>1957</v>
      </c>
      <c r="I208" s="204"/>
      <c r="J208" s="155"/>
      <c r="K208" s="157"/>
      <c r="L208" s="103" t="s">
        <v>444</v>
      </c>
      <c r="M208" s="155" t="str">
        <f t="shared" si="46"/>
        <v>min</v>
      </c>
      <c r="N208" s="111" t="str">
        <f>Cobb!$AE$2</f>
        <v>Chicago</v>
      </c>
      <c r="O208" s="132" t="s">
        <v>1966</v>
      </c>
      <c r="P208" s="168" t="str">
        <f t="shared" si="47"/>
        <v>Chang, Yu-Cheng (min)</v>
      </c>
      <c r="Q208" s="129" t="str">
        <f t="shared" si="48"/>
        <v/>
      </c>
      <c r="R208" s="217" t="str">
        <f t="shared" si="49"/>
        <v/>
      </c>
      <c r="S208" s="217" t="str">
        <f t="shared" si="50"/>
        <v/>
      </c>
      <c r="T208" s="217" t="str">
        <f t="shared" si="51"/>
        <v/>
      </c>
      <c r="U208" s="102" t="s">
        <v>568</v>
      </c>
      <c r="V208" s="173"/>
      <c r="W208" s="102"/>
      <c r="X208" s="173"/>
      <c r="Y208" s="102"/>
      <c r="Z208" s="173"/>
      <c r="AA208" s="102"/>
      <c r="AB208" s="102"/>
      <c r="AC208" s="102"/>
      <c r="AD208" s="102"/>
    </row>
    <row r="209" spans="1:31" ht="14.25" customHeight="1">
      <c r="A209" s="102" t="s">
        <v>72</v>
      </c>
      <c r="B209" s="175" t="str">
        <f t="shared" si="42"/>
        <v>Chapman</v>
      </c>
      <c r="C209" s="180" t="str">
        <f t="shared" si="43"/>
        <v>Aroldis</v>
      </c>
      <c r="D209" s="102" t="str">
        <f t="shared" si="44"/>
        <v>A. Chapman</v>
      </c>
      <c r="E209" s="168" t="str">
        <f t="shared" si="45"/>
        <v>Aroldis Chapman</v>
      </c>
      <c r="F209" s="103" t="s">
        <v>354</v>
      </c>
      <c r="G209" s="103"/>
      <c r="H209" s="103"/>
      <c r="I209" s="103"/>
      <c r="J209" s="155">
        <v>32201</v>
      </c>
      <c r="K209" s="111" t="s">
        <v>844</v>
      </c>
      <c r="L209" s="103" t="s">
        <v>114</v>
      </c>
      <c r="M209" s="155" t="str">
        <f t="shared" si="46"/>
        <v>5,L5-14M</v>
      </c>
      <c r="N209" s="111" t="str">
        <f>Mays!$Y$2</f>
        <v>Los Angeles</v>
      </c>
      <c r="O209" s="132" t="s">
        <v>266</v>
      </c>
      <c r="P209" s="168" t="str">
        <f t="shared" si="47"/>
        <v>Chapman, Aroldis (5,L5-14M)</v>
      </c>
      <c r="Q209" s="129">
        <f t="shared" si="48"/>
        <v>2800000</v>
      </c>
      <c r="R209" s="217" t="str">
        <f t="shared" si="49"/>
        <v/>
      </c>
      <c r="S209" s="217" t="str">
        <f t="shared" si="50"/>
        <v/>
      </c>
      <c r="T209" s="217" t="str">
        <f t="shared" si="51"/>
        <v/>
      </c>
      <c r="U209" s="102" t="s">
        <v>521</v>
      </c>
      <c r="V209" s="173">
        <v>2800000</v>
      </c>
      <c r="W209" s="111" t="s">
        <v>283</v>
      </c>
      <c r="X209" s="173"/>
      <c r="Y209" s="102"/>
      <c r="Z209" s="102"/>
      <c r="AA209" s="102"/>
      <c r="AB209" s="102"/>
      <c r="AC209" s="102"/>
      <c r="AD209" s="102"/>
    </row>
    <row r="210" spans="1:31" ht="14.25" customHeight="1">
      <c r="A210" s="501" t="s">
        <v>1164</v>
      </c>
      <c r="B210" s="175" t="str">
        <f t="shared" si="42"/>
        <v>Chapman</v>
      </c>
      <c r="C210" s="180" t="str">
        <f t="shared" si="43"/>
        <v>Matt</v>
      </c>
      <c r="D210" s="102" t="str">
        <f t="shared" si="44"/>
        <v>M. Chapman</v>
      </c>
      <c r="E210" s="168" t="str">
        <f t="shared" si="45"/>
        <v>Matt Chapman</v>
      </c>
      <c r="F210" s="103" t="s">
        <v>847</v>
      </c>
      <c r="G210" s="103"/>
      <c r="H210" s="103"/>
      <c r="I210" s="103"/>
      <c r="J210" s="256">
        <v>34087</v>
      </c>
      <c r="K210" s="102" t="s">
        <v>850</v>
      </c>
      <c r="L210" s="103" t="s">
        <v>7</v>
      </c>
      <c r="M210" s="155" t="str">
        <f t="shared" si="46"/>
        <v>Y2</v>
      </c>
      <c r="N210" s="111" t="str">
        <f>Ruth!$S$2</f>
        <v>New York</v>
      </c>
      <c r="O210" s="103" t="s">
        <v>1094</v>
      </c>
      <c r="P210" s="168" t="str">
        <f t="shared" si="47"/>
        <v>Chapman, Matt (Y2)</v>
      </c>
      <c r="Q210" s="129">
        <f t="shared" si="48"/>
        <v>300000</v>
      </c>
      <c r="R210" s="217">
        <f t="shared" si="49"/>
        <v>400000</v>
      </c>
      <c r="S210" s="217" t="str">
        <f t="shared" si="50"/>
        <v/>
      </c>
      <c r="T210" s="217" t="str">
        <f t="shared" si="51"/>
        <v/>
      </c>
      <c r="U210" s="102" t="s">
        <v>446</v>
      </c>
      <c r="V210" s="173">
        <v>300000</v>
      </c>
      <c r="W210" s="102" t="s">
        <v>322</v>
      </c>
      <c r="X210" s="173">
        <v>400000</v>
      </c>
      <c r="Y210" s="102" t="s">
        <v>555</v>
      </c>
      <c r="Z210" s="102"/>
      <c r="AA210" s="102"/>
      <c r="AB210" s="102"/>
      <c r="AC210" s="102"/>
      <c r="AD210" s="102"/>
    </row>
    <row r="211" spans="1:31" s="193" customFormat="1" ht="14.25" customHeight="1">
      <c r="A211" s="281" t="s">
        <v>1406</v>
      </c>
      <c r="B211" s="175" t="str">
        <f t="shared" si="42"/>
        <v>Chatwood</v>
      </c>
      <c r="C211" s="180" t="str">
        <f t="shared" si="43"/>
        <v xml:space="preserve">Tyler </v>
      </c>
      <c r="D211" s="102" t="str">
        <f t="shared" si="44"/>
        <v>T. Chatwood</v>
      </c>
      <c r="E211" s="168" t="str">
        <f t="shared" si="45"/>
        <v>Tyler  Chatwood</v>
      </c>
      <c r="F211" s="308" t="s">
        <v>847</v>
      </c>
      <c r="G211" s="281"/>
      <c r="H211" s="281"/>
      <c r="I211" s="281"/>
      <c r="J211" s="309">
        <v>32858</v>
      </c>
      <c r="K211" s="310" t="s">
        <v>647</v>
      </c>
      <c r="L211" s="279" t="s">
        <v>114</v>
      </c>
      <c r="M211" s="155" t="str">
        <f t="shared" si="46"/>
        <v>3,F5-$9.375M</v>
      </c>
      <c r="N211" s="111" t="str">
        <f>Ruth!$A$2</f>
        <v>Plum Island</v>
      </c>
      <c r="O211" s="311" t="s">
        <v>1407</v>
      </c>
      <c r="P211" s="168" t="str">
        <f t="shared" si="47"/>
        <v>Chatwood, Tyler  (3,F5-$9.375M)</v>
      </c>
      <c r="Q211" s="129">
        <f t="shared" si="48"/>
        <v>1875000</v>
      </c>
      <c r="R211" s="217">
        <f t="shared" si="49"/>
        <v>1875000</v>
      </c>
      <c r="S211" s="217">
        <f t="shared" si="50"/>
        <v>1875000</v>
      </c>
      <c r="T211" s="217" t="str">
        <f t="shared" si="51"/>
        <v/>
      </c>
      <c r="U211" s="282" t="s">
        <v>1466</v>
      </c>
      <c r="V211" s="362">
        <v>1875000</v>
      </c>
      <c r="W211" s="282" t="s">
        <v>1467</v>
      </c>
      <c r="X211" s="362">
        <v>1875000</v>
      </c>
      <c r="Y211" s="282" t="s">
        <v>1468</v>
      </c>
      <c r="Z211" s="280">
        <v>1875000</v>
      </c>
      <c r="AA211" s="102" t="s">
        <v>283</v>
      </c>
      <c r="AB211" s="102"/>
      <c r="AC211" s="102"/>
      <c r="AD211" s="102"/>
      <c r="AE211" s="131"/>
    </row>
    <row r="212" spans="1:31" s="193" customFormat="1" ht="14.25" customHeight="1">
      <c r="A212" s="112" t="s">
        <v>861</v>
      </c>
      <c r="B212" s="175" t="str">
        <f t="shared" si="42"/>
        <v>Chavez</v>
      </c>
      <c r="C212" s="180" t="str">
        <f t="shared" si="43"/>
        <v>Jesse</v>
      </c>
      <c r="D212" s="102" t="str">
        <f t="shared" si="44"/>
        <v>J. Chavez</v>
      </c>
      <c r="E212" s="168" t="str">
        <f t="shared" si="45"/>
        <v>Jesse Chavez</v>
      </c>
      <c r="F212" s="161" t="s">
        <v>847</v>
      </c>
      <c r="G212" s="161"/>
      <c r="H212" s="161"/>
      <c r="I212" s="161"/>
      <c r="J212" s="162">
        <v>30549</v>
      </c>
      <c r="K212" s="163" t="s">
        <v>844</v>
      </c>
      <c r="L212" s="103" t="s">
        <v>114</v>
      </c>
      <c r="M212" s="155" t="str">
        <f t="shared" si="46"/>
        <v>1,F2-$8M</v>
      </c>
      <c r="N212" s="208" t="str">
        <f>Aaron!$Y$2</f>
        <v>Columbus</v>
      </c>
      <c r="O212" s="253" t="s">
        <v>3147</v>
      </c>
      <c r="P212" s="168" t="str">
        <f t="shared" si="47"/>
        <v>Chavez, Jesse (1,F2-$8M)</v>
      </c>
      <c r="Q212" s="129">
        <f t="shared" si="48"/>
        <v>4000000</v>
      </c>
      <c r="R212" s="217">
        <f t="shared" si="49"/>
        <v>4000000</v>
      </c>
      <c r="S212" s="217" t="str">
        <f t="shared" si="50"/>
        <v/>
      </c>
      <c r="T212" s="217" t="str">
        <f t="shared" si="51"/>
        <v/>
      </c>
      <c r="U212" s="102" t="s">
        <v>3193</v>
      </c>
      <c r="V212" s="173">
        <v>4000000</v>
      </c>
      <c r="W212" s="102" t="s">
        <v>1487</v>
      </c>
      <c r="X212" s="173">
        <v>4000000</v>
      </c>
      <c r="Y212" s="102" t="s">
        <v>283</v>
      </c>
      <c r="Z212" s="173"/>
      <c r="AA212" s="102"/>
      <c r="AB212" s="102"/>
      <c r="AC212" s="102"/>
      <c r="AD212" s="102"/>
      <c r="AE212" s="131"/>
    </row>
    <row r="213" spans="1:31" s="193" customFormat="1" ht="14.25" customHeight="1">
      <c r="A213" s="102" t="s">
        <v>2023</v>
      </c>
      <c r="B213" s="175" t="str">
        <f t="shared" si="42"/>
        <v>Chavis</v>
      </c>
      <c r="C213" s="180" t="str">
        <f t="shared" si="43"/>
        <v>Michael</v>
      </c>
      <c r="D213" s="102" t="str">
        <f t="shared" si="44"/>
        <v>M. Chavis</v>
      </c>
      <c r="E213" s="168" t="str">
        <f t="shared" si="45"/>
        <v>Michael Chavis</v>
      </c>
      <c r="F213" s="204"/>
      <c r="G213" s="204">
        <v>35</v>
      </c>
      <c r="H213" s="204" t="s">
        <v>1952</v>
      </c>
      <c r="I213" s="204"/>
      <c r="J213" s="155"/>
      <c r="K213" s="157"/>
      <c r="L213" s="103" t="s">
        <v>444</v>
      </c>
      <c r="M213" s="155" t="str">
        <f t="shared" si="46"/>
        <v>min</v>
      </c>
      <c r="N213" s="111" t="str">
        <f>Ruth!$M$2</f>
        <v>Hoboken</v>
      </c>
      <c r="O213" s="132" t="s">
        <v>1966</v>
      </c>
      <c r="P213" s="168" t="str">
        <f t="shared" si="47"/>
        <v>Chavis, Michael (min)</v>
      </c>
      <c r="Q213" s="129" t="str">
        <f t="shared" si="48"/>
        <v/>
      </c>
      <c r="R213" s="217" t="str">
        <f t="shared" si="49"/>
        <v/>
      </c>
      <c r="S213" s="217" t="str">
        <f t="shared" si="50"/>
        <v/>
      </c>
      <c r="T213" s="217" t="str">
        <f t="shared" si="51"/>
        <v/>
      </c>
      <c r="U213" s="102" t="s">
        <v>568</v>
      </c>
      <c r="V213" s="173"/>
      <c r="W213" s="102"/>
      <c r="X213" s="173"/>
      <c r="Y213" s="102"/>
      <c r="Z213" s="173"/>
      <c r="AA213" s="102"/>
      <c r="AB213" s="102"/>
      <c r="AC213" s="102"/>
      <c r="AD213" s="102"/>
      <c r="AE213" s="131"/>
    </row>
    <row r="214" spans="1:31" s="193" customFormat="1" ht="14.25" customHeight="1">
      <c r="A214" s="112" t="s">
        <v>1243</v>
      </c>
      <c r="B214" s="175" t="str">
        <f t="shared" si="42"/>
        <v>Chen</v>
      </c>
      <c r="C214" s="180" t="str">
        <f t="shared" si="43"/>
        <v>Wei-Yen</v>
      </c>
      <c r="D214" s="102" t="str">
        <f t="shared" si="44"/>
        <v>W. Chen</v>
      </c>
      <c r="E214" s="168" t="str">
        <f t="shared" si="45"/>
        <v>Wei-Yen Chen</v>
      </c>
      <c r="F214" s="204" t="s">
        <v>354</v>
      </c>
      <c r="G214" s="204"/>
      <c r="H214" s="204"/>
      <c r="I214" s="204"/>
      <c r="J214" s="155">
        <v>31249</v>
      </c>
      <c r="K214" s="157" t="s">
        <v>647</v>
      </c>
      <c r="L214" s="103" t="s">
        <v>114</v>
      </c>
      <c r="M214" s="155" t="str">
        <f t="shared" si="46"/>
        <v>4,F4-$10M</v>
      </c>
      <c r="N214" s="111" t="str">
        <f>Cobb!$G$2</f>
        <v>Alaska</v>
      </c>
      <c r="O214" s="253" t="s">
        <v>1192</v>
      </c>
      <c r="P214" s="168" t="str">
        <f t="shared" si="47"/>
        <v>Chen, Wei-Yen (4,F4-$10M)</v>
      </c>
      <c r="Q214" s="129">
        <f t="shared" si="48"/>
        <v>2500000</v>
      </c>
      <c r="R214" s="217" t="str">
        <f t="shared" si="49"/>
        <v/>
      </c>
      <c r="S214" s="217" t="str">
        <f t="shared" si="50"/>
        <v/>
      </c>
      <c r="T214" s="217" t="str">
        <f t="shared" si="51"/>
        <v/>
      </c>
      <c r="U214" s="112" t="s">
        <v>1200</v>
      </c>
      <c r="V214" s="268">
        <v>2500000</v>
      </c>
      <c r="W214" s="102" t="s">
        <v>283</v>
      </c>
      <c r="X214" s="173"/>
      <c r="Y214" s="102"/>
      <c r="Z214" s="102"/>
      <c r="AA214" s="102"/>
      <c r="AB214" s="102"/>
      <c r="AC214" s="102"/>
      <c r="AD214" s="102"/>
      <c r="AE214" s="131"/>
    </row>
    <row r="215" spans="1:31" ht="14.25" customHeight="1">
      <c r="A215" s="501" t="s">
        <v>1058</v>
      </c>
      <c r="B215" s="175" t="str">
        <f t="shared" si="42"/>
        <v>Chirinos</v>
      </c>
      <c r="C215" s="180" t="str">
        <f t="shared" si="43"/>
        <v>Robinson</v>
      </c>
      <c r="D215" s="102" t="str">
        <f t="shared" si="44"/>
        <v>R. Chirinos</v>
      </c>
      <c r="E215" s="168" t="str">
        <f t="shared" si="45"/>
        <v>Robinson Chirinos</v>
      </c>
      <c r="F215" s="103" t="s">
        <v>847</v>
      </c>
      <c r="G215" s="103"/>
      <c r="H215" s="103"/>
      <c r="I215" s="103"/>
      <c r="J215" s="256">
        <v>30838</v>
      </c>
      <c r="K215" s="102" t="s">
        <v>848</v>
      </c>
      <c r="L215" s="103" t="s">
        <v>7</v>
      </c>
      <c r="M215" s="155" t="str">
        <f t="shared" si="46"/>
        <v>ARB-Y5</v>
      </c>
      <c r="N215" s="111" t="str">
        <f>Ruth!$Y$2</f>
        <v xml:space="preserve">New Jersey </v>
      </c>
      <c r="O215" s="103" t="s">
        <v>1250</v>
      </c>
      <c r="P215" s="168" t="str">
        <f t="shared" si="47"/>
        <v>Chirinos, Robinson (ARB-Y5)</v>
      </c>
      <c r="Q215" s="129">
        <f t="shared" si="48"/>
        <v>1080000</v>
      </c>
      <c r="R215" s="217" t="str">
        <f t="shared" si="49"/>
        <v/>
      </c>
      <c r="S215" s="217" t="str">
        <f t="shared" si="50"/>
        <v/>
      </c>
      <c r="T215" s="217" t="str">
        <f t="shared" si="51"/>
        <v/>
      </c>
      <c r="U215" s="102" t="s">
        <v>820</v>
      </c>
      <c r="V215" s="268">
        <v>1080000</v>
      </c>
      <c r="W215" s="102" t="s">
        <v>821</v>
      </c>
      <c r="X215" s="173"/>
      <c r="Y215" s="102" t="s">
        <v>822</v>
      </c>
      <c r="Z215" s="102"/>
      <c r="AA215" s="102" t="s">
        <v>283</v>
      </c>
      <c r="AB215" s="102"/>
      <c r="AC215" s="102"/>
      <c r="AD215" s="102"/>
    </row>
    <row r="216" spans="1:31" ht="14.25" customHeight="1">
      <c r="A216" s="266" t="s">
        <v>3652</v>
      </c>
      <c r="B216" s="175" t="str">
        <f t="shared" si="42"/>
        <v>Chirinos</v>
      </c>
      <c r="C216" s="180" t="str">
        <f t="shared" si="43"/>
        <v>Yonny</v>
      </c>
      <c r="D216" s="102" t="str">
        <f t="shared" si="44"/>
        <v>Y. Chirinos</v>
      </c>
      <c r="E216" s="168" t="str">
        <f t="shared" si="45"/>
        <v>Yonny Chirinos</v>
      </c>
      <c r="F216" s="204" t="s">
        <v>847</v>
      </c>
      <c r="G216" s="204" t="s">
        <v>1962</v>
      </c>
      <c r="H216" s="204" t="s">
        <v>1951</v>
      </c>
      <c r="I216" s="204" t="s">
        <v>1962</v>
      </c>
      <c r="J216" s="155">
        <v>34329</v>
      </c>
      <c r="K216" s="157" t="s">
        <v>647</v>
      </c>
      <c r="L216" s="103" t="s">
        <v>114</v>
      </c>
      <c r="M216" s="155" t="str">
        <f t="shared" si="46"/>
        <v>Y1</v>
      </c>
      <c r="N216" s="111" t="s">
        <v>539</v>
      </c>
      <c r="O216" s="132" t="s">
        <v>3850</v>
      </c>
      <c r="P216" s="168" t="str">
        <f t="shared" si="47"/>
        <v>Chirinos, Yonny (Y1)</v>
      </c>
      <c r="Q216" s="129">
        <f t="shared" si="48"/>
        <v>200000</v>
      </c>
      <c r="R216" s="217">
        <f t="shared" si="49"/>
        <v>300000</v>
      </c>
      <c r="S216" s="217">
        <f t="shared" si="50"/>
        <v>400000</v>
      </c>
      <c r="T216" s="217" t="str">
        <f t="shared" si="51"/>
        <v/>
      </c>
      <c r="U216" s="102" t="s">
        <v>445</v>
      </c>
      <c r="V216" s="173">
        <v>200000</v>
      </c>
      <c r="W216" s="102" t="s">
        <v>446</v>
      </c>
      <c r="X216" s="173">
        <v>300000</v>
      </c>
      <c r="Y216" s="102" t="s">
        <v>322</v>
      </c>
      <c r="Z216" s="173">
        <v>400000</v>
      </c>
      <c r="AA216" s="102" t="s">
        <v>555</v>
      </c>
      <c r="AB216" s="102"/>
      <c r="AC216" s="102"/>
      <c r="AD216" s="102"/>
    </row>
    <row r="217" spans="1:31" s="193" customFormat="1" ht="14.25" customHeight="1">
      <c r="A217" s="266" t="s">
        <v>3666</v>
      </c>
      <c r="B217" s="175" t="str">
        <f t="shared" si="42"/>
        <v>Chisholm</v>
      </c>
      <c r="C217" s="180" t="str">
        <f t="shared" si="43"/>
        <v>Jazz</v>
      </c>
      <c r="D217" s="102" t="str">
        <f t="shared" si="44"/>
        <v>J. Chisholm</v>
      </c>
      <c r="E217" s="168" t="str">
        <f t="shared" si="45"/>
        <v>Jazz Chisholm</v>
      </c>
      <c r="F217" s="204" t="s">
        <v>354</v>
      </c>
      <c r="G217" s="204" t="s">
        <v>3870</v>
      </c>
      <c r="H217" s="204" t="s">
        <v>4068</v>
      </c>
      <c r="I217" s="204" t="s">
        <v>1952</v>
      </c>
      <c r="J217" s="155">
        <v>35827</v>
      </c>
      <c r="K217" s="157" t="s">
        <v>851</v>
      </c>
      <c r="L217" s="103" t="s">
        <v>444</v>
      </c>
      <c r="M217" s="155" t="str">
        <f t="shared" si="46"/>
        <v>min</v>
      </c>
      <c r="N217" s="111" t="s">
        <v>339</v>
      </c>
      <c r="O217" s="132" t="s">
        <v>3850</v>
      </c>
      <c r="P217" s="168" t="str">
        <f t="shared" si="47"/>
        <v>Chisholm, Jazz (min)</v>
      </c>
      <c r="Q217" s="129" t="str">
        <f t="shared" si="48"/>
        <v/>
      </c>
      <c r="R217" s="217" t="str">
        <f t="shared" si="49"/>
        <v/>
      </c>
      <c r="S217" s="217" t="str">
        <f t="shared" si="50"/>
        <v/>
      </c>
      <c r="T217" s="217" t="str">
        <f t="shared" si="51"/>
        <v/>
      </c>
      <c r="U217" s="102" t="s">
        <v>568</v>
      </c>
      <c r="V217" s="173"/>
      <c r="W217" s="102"/>
      <c r="X217" s="173"/>
      <c r="Y217" s="102"/>
      <c r="Z217" s="173"/>
      <c r="AA217" s="102"/>
      <c r="AB217" s="102"/>
      <c r="AC217" s="102"/>
      <c r="AD217" s="102"/>
      <c r="AE217" s="131"/>
    </row>
    <row r="218" spans="1:31" s="193" customFormat="1" ht="14.25" customHeight="1">
      <c r="A218" s="501" t="s">
        <v>3194</v>
      </c>
      <c r="B218" s="175"/>
      <c r="C218" s="180"/>
      <c r="D218" s="102"/>
      <c r="E218" s="168"/>
      <c r="F218" s="103"/>
      <c r="G218" s="103"/>
      <c r="H218" s="103"/>
      <c r="I218" s="103"/>
      <c r="J218" s="256"/>
      <c r="K218" s="102"/>
      <c r="L218" s="103" t="s">
        <v>7</v>
      </c>
      <c r="M218" s="155" t="str">
        <f t="shared" si="46"/>
        <v>1,F2-$1.838M</v>
      </c>
      <c r="N218" s="111" t="str">
        <f>Mays!$G$2</f>
        <v>Palo Alto</v>
      </c>
      <c r="O218" s="103" t="s">
        <v>3147</v>
      </c>
      <c r="P218" s="168" t="str">
        <f t="shared" si="47"/>
        <v>Choi, Ji-Man (1,F2-$1.838M)</v>
      </c>
      <c r="Q218" s="129">
        <f t="shared" si="48"/>
        <v>919000</v>
      </c>
      <c r="R218" s="217">
        <f t="shared" si="49"/>
        <v>919000</v>
      </c>
      <c r="S218" s="217" t="str">
        <f t="shared" si="50"/>
        <v/>
      </c>
      <c r="T218" s="217" t="str">
        <f t="shared" si="51"/>
        <v/>
      </c>
      <c r="U218" s="102" t="s">
        <v>3195</v>
      </c>
      <c r="V218" s="268">
        <v>919000</v>
      </c>
      <c r="W218" s="102" t="s">
        <v>3196</v>
      </c>
      <c r="X218" s="173">
        <v>919000</v>
      </c>
      <c r="Y218" s="102" t="s">
        <v>283</v>
      </c>
      <c r="Z218" s="102"/>
      <c r="AA218" s="102"/>
      <c r="AB218" s="102"/>
      <c r="AC218" s="102"/>
      <c r="AD218" s="102"/>
      <c r="AE218" s="131"/>
    </row>
    <row r="219" spans="1:31" ht="14.25" customHeight="1">
      <c r="A219" s="102" t="s">
        <v>472</v>
      </c>
      <c r="B219" s="175" t="str">
        <f t="shared" ref="B219:B258" si="52">LEFT(A219,FIND(", ",A219,1)-1)</f>
        <v>Choo</v>
      </c>
      <c r="C219" s="180" t="str">
        <f t="shared" ref="C219:C258" si="53">RIGHT(A219,LEN(A219)-FIND(", ",A219,1)-1)</f>
        <v>Shin-Soo</v>
      </c>
      <c r="D219" s="102" t="str">
        <f t="shared" ref="D219:D258" si="54">CONCATENATE(MID(C219,1,1),". ",B219)</f>
        <v>S. Choo</v>
      </c>
      <c r="E219" s="168" t="str">
        <f t="shared" ref="E219:E258" si="55">CONCATENATE(C219," ",B219)</f>
        <v>Shin-Soo Choo</v>
      </c>
      <c r="F219" s="103" t="s">
        <v>354</v>
      </c>
      <c r="G219" s="103"/>
      <c r="H219" s="103"/>
      <c r="I219" s="103"/>
      <c r="J219" s="155">
        <v>30145</v>
      </c>
      <c r="K219" s="111" t="s">
        <v>849</v>
      </c>
      <c r="L219" s="103" t="s">
        <v>7</v>
      </c>
      <c r="M219" s="155" t="str">
        <f t="shared" si="46"/>
        <v>1,F1-$3.212M</v>
      </c>
      <c r="N219" s="208" t="str">
        <f>Aaron!$G$2</f>
        <v>Exeter</v>
      </c>
      <c r="O219" s="213" t="s">
        <v>3147</v>
      </c>
      <c r="P219" s="168" t="str">
        <f t="shared" si="47"/>
        <v>Choo, Shin-Soo (1,F1-$3.212M)</v>
      </c>
      <c r="Q219" s="129">
        <f t="shared" si="48"/>
        <v>3212000</v>
      </c>
      <c r="R219" s="217" t="str">
        <f t="shared" si="49"/>
        <v/>
      </c>
      <c r="S219" s="217" t="str">
        <f t="shared" si="50"/>
        <v/>
      </c>
      <c r="T219" s="217" t="str">
        <f t="shared" si="51"/>
        <v/>
      </c>
      <c r="U219" s="111" t="s">
        <v>3197</v>
      </c>
      <c r="V219" s="270">
        <v>3212000</v>
      </c>
      <c r="W219" s="130" t="s">
        <v>283</v>
      </c>
      <c r="X219" s="221"/>
      <c r="Y219" s="130"/>
      <c r="Z219" s="221"/>
      <c r="AA219" s="102"/>
      <c r="AB219" s="102"/>
      <c r="AC219" s="102"/>
      <c r="AD219" s="102"/>
    </row>
    <row r="220" spans="1:31" s="193" customFormat="1" ht="14.25" customHeight="1">
      <c r="A220" s="266" t="s">
        <v>3725</v>
      </c>
      <c r="B220" s="175" t="str">
        <f t="shared" si="52"/>
        <v>Cimber</v>
      </c>
      <c r="C220" s="180" t="str">
        <f t="shared" si="53"/>
        <v>Adam</v>
      </c>
      <c r="D220" s="102" t="str">
        <f t="shared" si="54"/>
        <v>A. Cimber</v>
      </c>
      <c r="E220" s="168" t="str">
        <f t="shared" si="55"/>
        <v>Adam Cimber</v>
      </c>
      <c r="F220" s="204" t="s">
        <v>847</v>
      </c>
      <c r="G220" s="204" t="s">
        <v>3930</v>
      </c>
      <c r="H220" s="204" t="s">
        <v>538</v>
      </c>
      <c r="I220" s="204" t="s">
        <v>1956</v>
      </c>
      <c r="J220" s="155">
        <v>33100</v>
      </c>
      <c r="K220" s="157" t="s">
        <v>844</v>
      </c>
      <c r="L220" s="103" t="s">
        <v>114</v>
      </c>
      <c r="M220" s="155" t="str">
        <f t="shared" si="46"/>
        <v>Y1</v>
      </c>
      <c r="N220" s="111" t="s">
        <v>402</v>
      </c>
      <c r="O220" s="132" t="s">
        <v>3850</v>
      </c>
      <c r="P220" s="168" t="str">
        <f t="shared" si="47"/>
        <v>Cimber, Adam (Y1)</v>
      </c>
      <c r="Q220" s="129">
        <f t="shared" si="48"/>
        <v>200000</v>
      </c>
      <c r="R220" s="217">
        <f t="shared" si="49"/>
        <v>300000</v>
      </c>
      <c r="S220" s="217">
        <f t="shared" si="50"/>
        <v>400000</v>
      </c>
      <c r="T220" s="217" t="str">
        <f t="shared" si="51"/>
        <v/>
      </c>
      <c r="U220" s="102" t="s">
        <v>445</v>
      </c>
      <c r="V220" s="173">
        <v>200000</v>
      </c>
      <c r="W220" s="102" t="s">
        <v>446</v>
      </c>
      <c r="X220" s="173">
        <v>300000</v>
      </c>
      <c r="Y220" s="102" t="s">
        <v>322</v>
      </c>
      <c r="Z220" s="173">
        <v>400000</v>
      </c>
      <c r="AA220" s="102" t="s">
        <v>555</v>
      </c>
      <c r="AB220" s="102"/>
      <c r="AC220" s="102"/>
      <c r="AD220" s="102"/>
      <c r="AE220" s="131"/>
    </row>
    <row r="221" spans="1:31" s="193" customFormat="1" ht="14.25" customHeight="1">
      <c r="A221" s="102" t="s">
        <v>692</v>
      </c>
      <c r="B221" s="175" t="str">
        <f t="shared" si="52"/>
        <v>Cishek</v>
      </c>
      <c r="C221" s="180" t="str">
        <f t="shared" si="53"/>
        <v>Steve</v>
      </c>
      <c r="D221" s="102" t="str">
        <f t="shared" si="54"/>
        <v>S. Cishek</v>
      </c>
      <c r="E221" s="168" t="str">
        <f t="shared" si="55"/>
        <v>Steve Cishek</v>
      </c>
      <c r="F221" s="103" t="s">
        <v>847</v>
      </c>
      <c r="G221" s="103"/>
      <c r="H221" s="103"/>
      <c r="I221" s="103"/>
      <c r="J221" s="155">
        <v>31581</v>
      </c>
      <c r="K221" s="111" t="s">
        <v>844</v>
      </c>
      <c r="L221" s="103" t="s">
        <v>114</v>
      </c>
      <c r="M221" s="155" t="str">
        <f t="shared" si="46"/>
        <v>ARB-Y7</v>
      </c>
      <c r="N221" s="111" t="str">
        <f>Aaron!$M$2</f>
        <v>Virginia</v>
      </c>
      <c r="O221" s="132" t="s">
        <v>1699</v>
      </c>
      <c r="P221" s="168" t="str">
        <f t="shared" si="47"/>
        <v>Cishek, Steve (ARB-Y7)</v>
      </c>
      <c r="Q221" s="129">
        <f t="shared" si="48"/>
        <v>3118500</v>
      </c>
      <c r="R221" s="217" t="str">
        <f t="shared" si="49"/>
        <v/>
      </c>
      <c r="S221" s="217" t="str">
        <f t="shared" si="50"/>
        <v/>
      </c>
      <c r="T221" s="217" t="str">
        <f t="shared" si="51"/>
        <v/>
      </c>
      <c r="U221" s="102" t="s">
        <v>822</v>
      </c>
      <c r="V221" s="173">
        <v>3118500</v>
      </c>
      <c r="W221" s="102" t="s">
        <v>283</v>
      </c>
      <c r="X221" s="173"/>
      <c r="Y221" s="102"/>
      <c r="Z221" s="102"/>
      <c r="AA221" s="102"/>
      <c r="AB221" s="501"/>
      <c r="AC221" s="102"/>
      <c r="AD221" s="102"/>
      <c r="AE221" s="131"/>
    </row>
    <row r="222" spans="1:31" ht="14.25" customHeight="1">
      <c r="A222" s="266" t="s">
        <v>3847</v>
      </c>
      <c r="B222" s="175" t="str">
        <f t="shared" si="52"/>
        <v>Ciuffo</v>
      </c>
      <c r="C222" s="180" t="str">
        <f t="shared" si="53"/>
        <v>Nick</v>
      </c>
      <c r="D222" s="102" t="str">
        <f t="shared" si="54"/>
        <v>N. Ciuffo</v>
      </c>
      <c r="E222" s="168" t="str">
        <f t="shared" si="55"/>
        <v>Nick Ciuffo</v>
      </c>
      <c r="F222" s="204" t="s">
        <v>354</v>
      </c>
      <c r="G222" s="204" t="s">
        <v>4063</v>
      </c>
      <c r="H222" s="204" t="s">
        <v>3861</v>
      </c>
      <c r="I222" s="204" t="s">
        <v>1951</v>
      </c>
      <c r="J222" s="155">
        <v>34765</v>
      </c>
      <c r="K222" s="157" t="s">
        <v>848</v>
      </c>
      <c r="L222" s="103" t="s">
        <v>7</v>
      </c>
      <c r="M222" s="155" t="str">
        <f t="shared" si="46"/>
        <v>MM</v>
      </c>
      <c r="N222" s="111" t="s">
        <v>808</v>
      </c>
      <c r="O222" s="132" t="s">
        <v>3850</v>
      </c>
      <c r="P222" s="168" t="str">
        <f t="shared" si="47"/>
        <v>Ciuffo, Nick (MM)</v>
      </c>
      <c r="Q222" s="129">
        <f t="shared" si="48"/>
        <v>100000</v>
      </c>
      <c r="R222" s="217" t="str">
        <f t="shared" si="49"/>
        <v/>
      </c>
      <c r="S222" s="217" t="str">
        <f t="shared" si="50"/>
        <v/>
      </c>
      <c r="T222" s="217" t="str">
        <f t="shared" si="51"/>
        <v/>
      </c>
      <c r="U222" s="102" t="s">
        <v>442</v>
      </c>
      <c r="V222" s="173">
        <v>100000</v>
      </c>
      <c r="W222" s="102"/>
      <c r="X222" s="173"/>
      <c r="Y222" s="102"/>
      <c r="Z222" s="173"/>
      <c r="AA222" s="102"/>
      <c r="AB222" s="102"/>
      <c r="AC222" s="102"/>
      <c r="AD222" s="102"/>
    </row>
    <row r="223" spans="1:31" ht="14.25" customHeight="1">
      <c r="A223" s="102" t="s">
        <v>1313</v>
      </c>
      <c r="B223" s="175" t="str">
        <f t="shared" si="52"/>
        <v>Clark</v>
      </c>
      <c r="C223" s="180" t="str">
        <f t="shared" si="53"/>
        <v>Trent</v>
      </c>
      <c r="D223" s="102" t="str">
        <f t="shared" si="54"/>
        <v>T. Clark</v>
      </c>
      <c r="E223" s="168" t="str">
        <f t="shared" si="55"/>
        <v>Trent Clark</v>
      </c>
      <c r="F223" s="204"/>
      <c r="G223" s="501">
        <v>63</v>
      </c>
      <c r="H223" s="501">
        <v>3</v>
      </c>
      <c r="I223" s="501">
        <v>14</v>
      </c>
      <c r="J223" s="256">
        <v>35370</v>
      </c>
      <c r="K223" s="157"/>
      <c r="L223" s="103" t="s">
        <v>444</v>
      </c>
      <c r="M223" s="155" t="str">
        <f t="shared" si="46"/>
        <v>min</v>
      </c>
      <c r="N223" s="111" t="str">
        <f>Mays!$Y$2</f>
        <v>Los Angeles</v>
      </c>
      <c r="O223" s="132" t="s">
        <v>1298</v>
      </c>
      <c r="P223" s="168" t="str">
        <f t="shared" si="47"/>
        <v>Clark, Trent (min)</v>
      </c>
      <c r="Q223" s="129" t="str">
        <f t="shared" si="48"/>
        <v/>
      </c>
      <c r="R223" s="217" t="str">
        <f t="shared" si="49"/>
        <v/>
      </c>
      <c r="S223" s="217" t="str">
        <f t="shared" si="50"/>
        <v/>
      </c>
      <c r="T223" s="217" t="str">
        <f t="shared" si="51"/>
        <v/>
      </c>
      <c r="U223" s="102" t="s">
        <v>568</v>
      </c>
      <c r="V223" s="173"/>
      <c r="W223" s="102"/>
      <c r="X223" s="173"/>
      <c r="Y223" s="102"/>
      <c r="Z223" s="130"/>
      <c r="AA223" s="102"/>
      <c r="AB223" s="501"/>
      <c r="AC223" s="102"/>
      <c r="AD223" s="102"/>
    </row>
    <row r="224" spans="1:31" ht="14.25" customHeight="1">
      <c r="A224" s="501" t="s">
        <v>1088</v>
      </c>
      <c r="B224" s="175" t="str">
        <f t="shared" si="52"/>
        <v>Claudio</v>
      </c>
      <c r="C224" s="180" t="str">
        <f t="shared" si="53"/>
        <v>Alex*</v>
      </c>
      <c r="D224" s="102" t="str">
        <f t="shared" si="54"/>
        <v>A. Claudio</v>
      </c>
      <c r="E224" s="168" t="str">
        <f t="shared" si="55"/>
        <v>Alex* Claudio</v>
      </c>
      <c r="F224" s="103" t="s">
        <v>354</v>
      </c>
      <c r="G224" s="103"/>
      <c r="H224" s="103"/>
      <c r="I224" s="103"/>
      <c r="J224" s="256">
        <v>33634</v>
      </c>
      <c r="K224" s="102" t="s">
        <v>844</v>
      </c>
      <c r="L224" s="103" t="s">
        <v>114</v>
      </c>
      <c r="M224" s="155" t="str">
        <f t="shared" si="46"/>
        <v>Y3</v>
      </c>
      <c r="N224" s="111" t="str">
        <f>Aaron!$M$2</f>
        <v>Virginia</v>
      </c>
      <c r="O224" s="103" t="s">
        <v>1371</v>
      </c>
      <c r="P224" s="168" t="str">
        <f t="shared" si="47"/>
        <v>Claudio, Alex* (Y3)</v>
      </c>
      <c r="Q224" s="129">
        <f t="shared" si="48"/>
        <v>400000</v>
      </c>
      <c r="R224" s="217" t="str">
        <f t="shared" si="49"/>
        <v/>
      </c>
      <c r="S224" s="217" t="str">
        <f t="shared" si="50"/>
        <v/>
      </c>
      <c r="T224" s="217" t="str">
        <f t="shared" si="51"/>
        <v/>
      </c>
      <c r="U224" s="102" t="s">
        <v>322</v>
      </c>
      <c r="V224" s="173">
        <v>400000</v>
      </c>
      <c r="W224" s="102" t="s">
        <v>555</v>
      </c>
      <c r="X224" s="173"/>
      <c r="Y224" s="102" t="s">
        <v>820</v>
      </c>
      <c r="Z224" s="102"/>
      <c r="AA224" s="102" t="s">
        <v>821</v>
      </c>
      <c r="AB224" s="102"/>
      <c r="AC224" s="102" t="s">
        <v>822</v>
      </c>
      <c r="AD224" s="102"/>
    </row>
    <row r="225" spans="1:31" ht="14.25" customHeight="1">
      <c r="A225" s="266" t="s">
        <v>3813</v>
      </c>
      <c r="B225" s="175" t="str">
        <f t="shared" si="52"/>
        <v>Clemens</v>
      </c>
      <c r="C225" s="180" t="str">
        <f t="shared" si="53"/>
        <v>Kody</v>
      </c>
      <c r="D225" s="102" t="str">
        <f t="shared" si="54"/>
        <v>K. Clemens</v>
      </c>
      <c r="E225" s="168" t="str">
        <f t="shared" si="55"/>
        <v>Kody Clemens</v>
      </c>
      <c r="F225" s="204" t="s">
        <v>354</v>
      </c>
      <c r="G225" s="204" t="s">
        <v>4025</v>
      </c>
      <c r="H225" s="204" t="s">
        <v>1956</v>
      </c>
      <c r="I225" s="204" t="s">
        <v>1952</v>
      </c>
      <c r="J225" s="155">
        <v>35200</v>
      </c>
      <c r="K225" s="157" t="s">
        <v>845</v>
      </c>
      <c r="L225" s="103" t="s">
        <v>444</v>
      </c>
      <c r="M225" s="155" t="str">
        <f t="shared" si="46"/>
        <v>min</v>
      </c>
      <c r="N225" s="111" t="s">
        <v>1101</v>
      </c>
      <c r="O225" s="132" t="s">
        <v>3850</v>
      </c>
      <c r="P225" s="168" t="str">
        <f t="shared" si="47"/>
        <v>Clemens, Kody (min)</v>
      </c>
      <c r="Q225" s="129" t="str">
        <f t="shared" si="48"/>
        <v/>
      </c>
      <c r="R225" s="217" t="str">
        <f t="shared" si="49"/>
        <v/>
      </c>
      <c r="S225" s="217" t="str">
        <f t="shared" si="50"/>
        <v/>
      </c>
      <c r="T225" s="217" t="str">
        <f t="shared" si="51"/>
        <v/>
      </c>
      <c r="U225" s="102" t="s">
        <v>568</v>
      </c>
      <c r="V225" s="173"/>
      <c r="W225" s="102"/>
      <c r="X225" s="173"/>
      <c r="Y225" s="102"/>
      <c r="Z225" s="173"/>
      <c r="AA225" s="102"/>
      <c r="AB225" s="102"/>
      <c r="AC225" s="102"/>
      <c r="AD225" s="102"/>
    </row>
    <row r="226" spans="1:31" ht="14.25" customHeight="1">
      <c r="A226" s="102" t="s">
        <v>1314</v>
      </c>
      <c r="B226" s="175" t="str">
        <f t="shared" si="52"/>
        <v>Clevinger</v>
      </c>
      <c r="C226" s="180" t="str">
        <f t="shared" si="53"/>
        <v>Mike</v>
      </c>
      <c r="D226" s="102" t="str">
        <f t="shared" si="54"/>
        <v>M. Clevinger</v>
      </c>
      <c r="E226" s="168" t="str">
        <f t="shared" si="55"/>
        <v>Mike Clevinger</v>
      </c>
      <c r="F226" s="204" t="s">
        <v>847</v>
      </c>
      <c r="G226" s="501">
        <v>123</v>
      </c>
      <c r="H226" s="501">
        <v>5</v>
      </c>
      <c r="I226" s="501">
        <v>7</v>
      </c>
      <c r="J226" s="256">
        <v>33228</v>
      </c>
      <c r="K226" s="157" t="s">
        <v>647</v>
      </c>
      <c r="L226" s="103" t="s">
        <v>114</v>
      </c>
      <c r="M226" s="155" t="str">
        <f t="shared" si="46"/>
        <v>Y3</v>
      </c>
      <c r="N226" s="111" t="str">
        <f>Cobb!$M$2</f>
        <v>Mansfield</v>
      </c>
      <c r="O226" s="132" t="s">
        <v>1298</v>
      </c>
      <c r="P226" s="168" t="str">
        <f t="shared" si="47"/>
        <v>Clevinger, Mike (Y3)</v>
      </c>
      <c r="Q226" s="129">
        <f t="shared" si="48"/>
        <v>400000</v>
      </c>
      <c r="R226" s="217" t="str">
        <f t="shared" si="49"/>
        <v/>
      </c>
      <c r="S226" s="217" t="str">
        <f t="shared" si="50"/>
        <v/>
      </c>
      <c r="T226" s="217" t="str">
        <f t="shared" si="51"/>
        <v/>
      </c>
      <c r="U226" s="102" t="s">
        <v>322</v>
      </c>
      <c r="V226" s="173">
        <v>400000</v>
      </c>
      <c r="W226" s="102" t="s">
        <v>555</v>
      </c>
      <c r="X226" s="173"/>
      <c r="Y226" s="102" t="s">
        <v>820</v>
      </c>
      <c r="Z226" s="102"/>
      <c r="AA226" s="102" t="s">
        <v>821</v>
      </c>
      <c r="AB226" s="102"/>
      <c r="AC226" s="102" t="s">
        <v>822</v>
      </c>
      <c r="AD226" s="102"/>
    </row>
    <row r="227" spans="1:31" ht="14.25" customHeight="1">
      <c r="A227" s="102" t="s">
        <v>1568</v>
      </c>
      <c r="B227" s="175" t="str">
        <f t="shared" si="52"/>
        <v>Clifton</v>
      </c>
      <c r="C227" s="180" t="str">
        <f t="shared" si="53"/>
        <v>Trevor</v>
      </c>
      <c r="D227" s="102" t="str">
        <f t="shared" si="54"/>
        <v>T. Clifton</v>
      </c>
      <c r="E227" s="168" t="str">
        <f t="shared" si="55"/>
        <v>Trevor Clifton</v>
      </c>
      <c r="F227" s="174" t="s">
        <v>847</v>
      </c>
      <c r="G227" s="102">
        <f>G226+1</f>
        <v>124</v>
      </c>
      <c r="H227" s="102" t="s">
        <v>538</v>
      </c>
      <c r="I227" s="102">
        <v>12</v>
      </c>
      <c r="J227" s="322">
        <v>34830</v>
      </c>
      <c r="K227" s="102" t="s">
        <v>647</v>
      </c>
      <c r="L227" s="103" t="s">
        <v>444</v>
      </c>
      <c r="M227" s="155" t="str">
        <f t="shared" si="46"/>
        <v>min</v>
      </c>
      <c r="N227" s="111" t="str">
        <f>Mays!$G$2</f>
        <v>Palo Alto</v>
      </c>
      <c r="O227" s="103" t="s">
        <v>1534</v>
      </c>
      <c r="P227" s="168" t="str">
        <f t="shared" si="47"/>
        <v>Clifton, Trevor (min)</v>
      </c>
      <c r="Q227" s="129" t="str">
        <f t="shared" si="48"/>
        <v/>
      </c>
      <c r="R227" s="217" t="str">
        <f t="shared" si="49"/>
        <v/>
      </c>
      <c r="S227" s="217" t="str">
        <f t="shared" si="50"/>
        <v/>
      </c>
      <c r="T227" s="217" t="str">
        <f t="shared" si="51"/>
        <v/>
      </c>
      <c r="U227" s="102" t="s">
        <v>568</v>
      </c>
      <c r="V227" s="130"/>
      <c r="W227" s="102"/>
      <c r="X227" s="130"/>
      <c r="Y227" s="102"/>
      <c r="Z227" s="102"/>
      <c r="AA227" s="102"/>
      <c r="AB227" s="130"/>
      <c r="AC227" s="102"/>
      <c r="AD227" s="102"/>
    </row>
    <row r="228" spans="1:31" ht="14.25" customHeight="1">
      <c r="A228" s="111" t="s">
        <v>601</v>
      </c>
      <c r="B228" s="175" t="str">
        <f t="shared" si="52"/>
        <v>Clippard</v>
      </c>
      <c r="C228" s="180" t="str">
        <f t="shared" si="53"/>
        <v>Tyler</v>
      </c>
      <c r="D228" s="102" t="str">
        <f t="shared" si="54"/>
        <v>T. Clippard</v>
      </c>
      <c r="E228" s="168" t="str">
        <f t="shared" si="55"/>
        <v>Tyler Clippard</v>
      </c>
      <c r="F228" s="276" t="s">
        <v>847</v>
      </c>
      <c r="G228" s="103"/>
      <c r="H228" s="103"/>
      <c r="I228" s="103"/>
      <c r="J228" s="277">
        <v>31092</v>
      </c>
      <c r="K228" s="278" t="s">
        <v>844</v>
      </c>
      <c r="L228" s="103" t="s">
        <v>114</v>
      </c>
      <c r="M228" s="155" t="str">
        <f t="shared" si="46"/>
        <v>3,F3-$2.331M</v>
      </c>
      <c r="N228" s="111" t="str">
        <f>Mays!$A$2</f>
        <v>Aspen</v>
      </c>
      <c r="O228" s="311" t="s">
        <v>1407</v>
      </c>
      <c r="P228" s="168" t="str">
        <f t="shared" si="47"/>
        <v>Clippard, Tyler (3,F3-$2.331M)</v>
      </c>
      <c r="Q228" s="129">
        <f t="shared" si="48"/>
        <v>777001</v>
      </c>
      <c r="R228" s="217" t="str">
        <f t="shared" si="49"/>
        <v/>
      </c>
      <c r="S228" s="217" t="str">
        <f t="shared" si="50"/>
        <v/>
      </c>
      <c r="T228" s="217" t="str">
        <f t="shared" si="51"/>
        <v/>
      </c>
      <c r="U228" s="282" t="s">
        <v>1433</v>
      </c>
      <c r="V228" s="362">
        <v>777001</v>
      </c>
      <c r="W228" s="102" t="s">
        <v>283</v>
      </c>
      <c r="X228" s="173"/>
      <c r="Y228" s="102"/>
      <c r="Z228" s="102"/>
      <c r="AA228" s="102"/>
      <c r="AB228" s="102"/>
      <c r="AC228" s="102"/>
      <c r="AD228" s="501"/>
      <c r="AE228" s="193"/>
    </row>
    <row r="229" spans="1:31" ht="14.25" customHeight="1">
      <c r="A229" s="102" t="s">
        <v>709</v>
      </c>
      <c r="B229" s="175" t="str">
        <f t="shared" si="52"/>
        <v>Cobb</v>
      </c>
      <c r="C229" s="180" t="str">
        <f t="shared" si="53"/>
        <v>Alex</v>
      </c>
      <c r="D229" s="102" t="str">
        <f t="shared" si="54"/>
        <v>A. Cobb</v>
      </c>
      <c r="E229" s="168" t="str">
        <f t="shared" si="55"/>
        <v>Alex Cobb</v>
      </c>
      <c r="F229" s="103" t="s">
        <v>847</v>
      </c>
      <c r="G229" s="103"/>
      <c r="H229" s="103"/>
      <c r="I229" s="103"/>
      <c r="J229" s="155">
        <v>32057</v>
      </c>
      <c r="K229" s="111" t="s">
        <v>647</v>
      </c>
      <c r="L229" s="103" t="s">
        <v>114</v>
      </c>
      <c r="M229" s="155" t="str">
        <f t="shared" si="46"/>
        <v>5,L5-14M</v>
      </c>
      <c r="N229" s="111" t="str">
        <f>Mays!$AE$2</f>
        <v>West Oakland</v>
      </c>
      <c r="O229" s="132" t="s">
        <v>716</v>
      </c>
      <c r="P229" s="168" t="str">
        <f t="shared" si="47"/>
        <v>Cobb, Alex (5,L5-14M)</v>
      </c>
      <c r="Q229" s="129">
        <f t="shared" si="48"/>
        <v>2800000</v>
      </c>
      <c r="R229" s="217" t="str">
        <f t="shared" si="49"/>
        <v/>
      </c>
      <c r="S229" s="217" t="str">
        <f t="shared" si="50"/>
        <v/>
      </c>
      <c r="T229" s="217" t="str">
        <f t="shared" si="51"/>
        <v/>
      </c>
      <c r="U229" s="102" t="s">
        <v>521</v>
      </c>
      <c r="V229" s="173">
        <v>2800000</v>
      </c>
      <c r="W229" s="111" t="s">
        <v>283</v>
      </c>
      <c r="X229" s="173"/>
      <c r="Y229" s="102"/>
      <c r="Z229" s="102"/>
      <c r="AA229" s="102"/>
      <c r="AB229" s="102"/>
      <c r="AC229" s="102"/>
      <c r="AD229" s="102"/>
    </row>
    <row r="230" spans="1:31" ht="14.25" customHeight="1">
      <c r="A230" s="102" t="s">
        <v>671</v>
      </c>
      <c r="B230" s="175" t="str">
        <f t="shared" si="52"/>
        <v>Cole</v>
      </c>
      <c r="C230" s="180" t="str">
        <f t="shared" si="53"/>
        <v>A.J.</v>
      </c>
      <c r="D230" s="102" t="str">
        <f t="shared" si="54"/>
        <v>A. Cole</v>
      </c>
      <c r="E230" s="168" t="str">
        <f t="shared" si="55"/>
        <v>A.J. Cole</v>
      </c>
      <c r="F230" s="103" t="s">
        <v>847</v>
      </c>
      <c r="G230" s="103"/>
      <c r="H230" s="103"/>
      <c r="I230" s="103"/>
      <c r="J230" s="155">
        <v>33608</v>
      </c>
      <c r="K230" s="111" t="s">
        <v>647</v>
      </c>
      <c r="L230" s="103" t="s">
        <v>114</v>
      </c>
      <c r="M230" s="155" t="str">
        <f t="shared" si="46"/>
        <v>Y3</v>
      </c>
      <c r="N230" s="111" t="str">
        <f>Mays!$G$2</f>
        <v>Palo Alto</v>
      </c>
      <c r="O230" s="132" t="s">
        <v>2104</v>
      </c>
      <c r="P230" s="168" t="str">
        <f t="shared" si="47"/>
        <v>Cole, A.J. (Y3)</v>
      </c>
      <c r="Q230" s="129">
        <f t="shared" si="48"/>
        <v>400000</v>
      </c>
      <c r="R230" s="217" t="str">
        <f t="shared" si="49"/>
        <v/>
      </c>
      <c r="S230" s="217" t="str">
        <f t="shared" si="50"/>
        <v/>
      </c>
      <c r="T230" s="217" t="str">
        <f t="shared" si="51"/>
        <v/>
      </c>
      <c r="U230" s="102" t="s">
        <v>322</v>
      </c>
      <c r="V230" s="173">
        <v>400000</v>
      </c>
      <c r="W230" s="102" t="s">
        <v>555</v>
      </c>
      <c r="X230" s="173"/>
      <c r="Y230" s="102" t="s">
        <v>820</v>
      </c>
      <c r="Z230" s="102"/>
      <c r="AA230" s="102" t="s">
        <v>821</v>
      </c>
      <c r="AB230" s="102"/>
      <c r="AC230" s="102" t="s">
        <v>822</v>
      </c>
      <c r="AD230" s="501"/>
      <c r="AE230" s="193"/>
    </row>
    <row r="231" spans="1:31" ht="14.25" customHeight="1">
      <c r="A231" s="102" t="s">
        <v>1017</v>
      </c>
      <c r="B231" s="175" t="str">
        <f t="shared" si="52"/>
        <v>Cole</v>
      </c>
      <c r="C231" s="180" t="str">
        <f t="shared" si="53"/>
        <v>Gerrit</v>
      </c>
      <c r="D231" s="102" t="str">
        <f t="shared" si="54"/>
        <v>G. Cole</v>
      </c>
      <c r="E231" s="168" t="str">
        <f t="shared" si="55"/>
        <v>Gerrit Cole</v>
      </c>
      <c r="F231" s="103" t="s">
        <v>847</v>
      </c>
      <c r="G231" s="103"/>
      <c r="H231" s="103"/>
      <c r="I231" s="103"/>
      <c r="J231" s="155">
        <v>33124</v>
      </c>
      <c r="K231" s="111" t="s">
        <v>647</v>
      </c>
      <c r="L231" s="103" t="s">
        <v>114</v>
      </c>
      <c r="M231" s="155" t="str">
        <f t="shared" si="46"/>
        <v>3,L5-14M</v>
      </c>
      <c r="N231" s="111" t="str">
        <f>Ruth!$S$2</f>
        <v>New York</v>
      </c>
      <c r="O231" s="132" t="s">
        <v>101</v>
      </c>
      <c r="P231" s="168" t="str">
        <f t="shared" si="47"/>
        <v>Cole, Gerrit (3,L5-14M)</v>
      </c>
      <c r="Q231" s="129">
        <f t="shared" si="48"/>
        <v>2800000</v>
      </c>
      <c r="R231" s="217">
        <f t="shared" si="49"/>
        <v>2800000</v>
      </c>
      <c r="S231" s="217">
        <f t="shared" si="50"/>
        <v>2800000</v>
      </c>
      <c r="T231" s="217" t="str">
        <f t="shared" si="51"/>
        <v/>
      </c>
      <c r="U231" s="102" t="s">
        <v>268</v>
      </c>
      <c r="V231" s="173">
        <v>2800000</v>
      </c>
      <c r="W231" s="102" t="s">
        <v>267</v>
      </c>
      <c r="X231" s="173">
        <v>2800000</v>
      </c>
      <c r="Y231" s="102" t="s">
        <v>521</v>
      </c>
      <c r="Z231" s="130">
        <v>2800000</v>
      </c>
      <c r="AA231" s="102" t="s">
        <v>283</v>
      </c>
      <c r="AB231" s="501"/>
      <c r="AC231" s="102"/>
      <c r="AD231" s="102"/>
    </row>
    <row r="232" spans="1:31" ht="14.25" customHeight="1">
      <c r="A232" s="266" t="s">
        <v>3733</v>
      </c>
      <c r="B232" s="175" t="str">
        <f t="shared" si="52"/>
        <v>Cole</v>
      </c>
      <c r="C232" s="180" t="str">
        <f t="shared" si="53"/>
        <v>Taylor</v>
      </c>
      <c r="D232" s="102" t="str">
        <f t="shared" si="54"/>
        <v>T. Cole</v>
      </c>
      <c r="E232" s="168" t="str">
        <f t="shared" si="55"/>
        <v>Taylor Cole</v>
      </c>
      <c r="F232" s="204" t="s">
        <v>847</v>
      </c>
      <c r="G232" s="204" t="s">
        <v>3939</v>
      </c>
      <c r="H232" s="204" t="s">
        <v>538</v>
      </c>
      <c r="I232" s="204" t="s">
        <v>3862</v>
      </c>
      <c r="J232" s="155">
        <v>32740</v>
      </c>
      <c r="K232" s="157" t="s">
        <v>844</v>
      </c>
      <c r="L232" s="103" t="s">
        <v>114</v>
      </c>
      <c r="M232" s="155" t="str">
        <f t="shared" si="46"/>
        <v>Y1</v>
      </c>
      <c r="N232" s="111" t="s">
        <v>378</v>
      </c>
      <c r="O232" s="132" t="s">
        <v>3850</v>
      </c>
      <c r="P232" s="168" t="str">
        <f t="shared" si="47"/>
        <v>Cole, Taylor (Y1)</v>
      </c>
      <c r="Q232" s="129">
        <f t="shared" si="48"/>
        <v>200000</v>
      </c>
      <c r="R232" s="217">
        <f t="shared" si="49"/>
        <v>300000</v>
      </c>
      <c r="S232" s="217">
        <f t="shared" si="50"/>
        <v>400000</v>
      </c>
      <c r="T232" s="217" t="str">
        <f t="shared" si="51"/>
        <v/>
      </c>
      <c r="U232" s="102" t="s">
        <v>445</v>
      </c>
      <c r="V232" s="173">
        <v>200000</v>
      </c>
      <c r="W232" s="102" t="s">
        <v>446</v>
      </c>
      <c r="X232" s="173">
        <v>300000</v>
      </c>
      <c r="Y232" s="102" t="s">
        <v>322</v>
      </c>
      <c r="Z232" s="173">
        <v>400000</v>
      </c>
      <c r="AA232" s="102" t="s">
        <v>555</v>
      </c>
      <c r="AB232" s="102"/>
      <c r="AC232" s="102"/>
      <c r="AD232" s="102"/>
    </row>
    <row r="233" spans="1:31" ht="14.25" customHeight="1">
      <c r="A233" s="266" t="s">
        <v>3198</v>
      </c>
      <c r="B233" s="415" t="str">
        <f t="shared" si="52"/>
        <v>Coleman</v>
      </c>
      <c r="C233" s="416" t="str">
        <f t="shared" si="53"/>
        <v>Louis</v>
      </c>
      <c r="D233" s="266" t="str">
        <f t="shared" si="54"/>
        <v>L. Coleman</v>
      </c>
      <c r="E233" s="417" t="str">
        <f t="shared" si="55"/>
        <v>Louis Coleman</v>
      </c>
      <c r="F233" s="418"/>
      <c r="G233" s="418"/>
      <c r="H233" s="418"/>
      <c r="I233" s="418"/>
      <c r="J233" s="419"/>
      <c r="K233" s="375"/>
      <c r="L233" s="418" t="s">
        <v>114</v>
      </c>
      <c r="M233" s="419" t="str">
        <f t="shared" si="46"/>
        <v>1,F1-$350K</v>
      </c>
      <c r="N233" s="375" t="s">
        <v>908</v>
      </c>
      <c r="O233" s="425" t="s">
        <v>3617</v>
      </c>
      <c r="P233" s="168" t="str">
        <f t="shared" si="47"/>
        <v>Coleman, Louis (1,F1-$350K)</v>
      </c>
      <c r="Q233" s="129">
        <f t="shared" si="48"/>
        <v>350000</v>
      </c>
      <c r="R233" s="217" t="str">
        <f t="shared" si="49"/>
        <v/>
      </c>
      <c r="S233" s="217" t="str">
        <f t="shared" si="50"/>
        <v/>
      </c>
      <c r="T233" s="217" t="str">
        <f t="shared" si="51"/>
        <v/>
      </c>
      <c r="U233" s="102" t="s">
        <v>3151</v>
      </c>
      <c r="V233" s="173">
        <v>350000</v>
      </c>
      <c r="W233" s="102" t="s">
        <v>283</v>
      </c>
      <c r="X233" s="173"/>
      <c r="Y233" s="102"/>
      <c r="Z233" s="130"/>
      <c r="AA233" s="102"/>
      <c r="AB233" s="501"/>
      <c r="AC233" s="102"/>
      <c r="AD233" s="102"/>
    </row>
    <row r="234" spans="1:31" ht="14.25" customHeight="1">
      <c r="A234" s="102" t="s">
        <v>1540</v>
      </c>
      <c r="B234" s="175" t="str">
        <f t="shared" si="52"/>
        <v>Collins</v>
      </c>
      <c r="C234" s="180" t="str">
        <f t="shared" si="53"/>
        <v>Zack</v>
      </c>
      <c r="D234" s="102" t="str">
        <f t="shared" si="54"/>
        <v>Z. Collins</v>
      </c>
      <c r="E234" s="168" t="str">
        <f t="shared" si="55"/>
        <v>Zack Collins</v>
      </c>
      <c r="F234" s="174" t="s">
        <v>354</v>
      </c>
      <c r="G234" s="102">
        <f>'Free Agents'!G184+1</f>
        <v>1</v>
      </c>
      <c r="H234" s="102">
        <v>1</v>
      </c>
      <c r="I234" s="102">
        <v>18</v>
      </c>
      <c r="J234" s="322">
        <v>34736</v>
      </c>
      <c r="K234" s="102" t="s">
        <v>848</v>
      </c>
      <c r="L234" s="103" t="s">
        <v>444</v>
      </c>
      <c r="M234" s="155" t="str">
        <f t="shared" si="46"/>
        <v>min</v>
      </c>
      <c r="N234" s="208" t="str">
        <f>Aaron!$Y$2</f>
        <v>Columbus</v>
      </c>
      <c r="O234" s="103" t="s">
        <v>1534</v>
      </c>
      <c r="P234" s="168" t="str">
        <f t="shared" si="47"/>
        <v>Collins, Zack (min)</v>
      </c>
      <c r="Q234" s="129" t="str">
        <f t="shared" si="48"/>
        <v/>
      </c>
      <c r="R234" s="217" t="str">
        <f t="shared" si="49"/>
        <v/>
      </c>
      <c r="S234" s="217" t="str">
        <f t="shared" si="50"/>
        <v/>
      </c>
      <c r="T234" s="217" t="str">
        <f t="shared" si="51"/>
        <v/>
      </c>
      <c r="U234" s="102" t="s">
        <v>568</v>
      </c>
      <c r="V234" s="130"/>
      <c r="W234" s="102"/>
      <c r="X234" s="130"/>
      <c r="Y234" s="102"/>
      <c r="Z234" s="102"/>
      <c r="AA234" s="102"/>
      <c r="AB234" s="102"/>
      <c r="AC234" s="102"/>
      <c r="AD234" s="102"/>
    </row>
    <row r="235" spans="1:31" ht="14.25" customHeight="1">
      <c r="A235" s="102" t="s">
        <v>1838</v>
      </c>
      <c r="B235" s="175" t="str">
        <f t="shared" si="52"/>
        <v>Colome</v>
      </c>
      <c r="C235" s="180" t="str">
        <f t="shared" si="53"/>
        <v>Alex</v>
      </c>
      <c r="D235" s="102" t="str">
        <f t="shared" si="54"/>
        <v>A. Colome</v>
      </c>
      <c r="E235" s="168" t="str">
        <f t="shared" si="55"/>
        <v>Alex Colome</v>
      </c>
      <c r="F235" s="103" t="s">
        <v>847</v>
      </c>
      <c r="G235" s="103"/>
      <c r="H235" s="103"/>
      <c r="I235" s="103"/>
      <c r="J235" s="155">
        <v>32508</v>
      </c>
      <c r="K235" s="111" t="s">
        <v>647</v>
      </c>
      <c r="L235" s="103" t="s">
        <v>114</v>
      </c>
      <c r="M235" s="155" t="str">
        <f t="shared" si="46"/>
        <v>ARB-Y4</v>
      </c>
      <c r="N235" s="111" t="str">
        <f>Ruth!$M$2</f>
        <v>Hoboken</v>
      </c>
      <c r="O235" s="132" t="s">
        <v>630</v>
      </c>
      <c r="P235" s="168" t="str">
        <f t="shared" si="47"/>
        <v>Colome, Alex (ARB-Y4)</v>
      </c>
      <c r="Q235" s="129">
        <f t="shared" si="48"/>
        <v>840000</v>
      </c>
      <c r="R235" s="217" t="str">
        <f t="shared" si="49"/>
        <v/>
      </c>
      <c r="S235" s="217" t="str">
        <f t="shared" si="50"/>
        <v/>
      </c>
      <c r="T235" s="217" t="str">
        <f t="shared" si="51"/>
        <v/>
      </c>
      <c r="U235" s="102" t="s">
        <v>555</v>
      </c>
      <c r="V235" s="173">
        <v>840000</v>
      </c>
      <c r="W235" s="102" t="s">
        <v>820</v>
      </c>
      <c r="X235" s="173"/>
      <c r="Y235" s="102" t="s">
        <v>821</v>
      </c>
      <c r="Z235" s="102"/>
      <c r="AA235" s="102" t="s">
        <v>822</v>
      </c>
      <c r="AB235" s="102"/>
      <c r="AC235" s="102" t="s">
        <v>283</v>
      </c>
      <c r="AD235" s="102"/>
    </row>
    <row r="236" spans="1:31" ht="14.25" customHeight="1">
      <c r="A236" s="112" t="s">
        <v>380</v>
      </c>
      <c r="B236" s="175" t="str">
        <f t="shared" si="52"/>
        <v>Colon</v>
      </c>
      <c r="C236" s="180" t="str">
        <f t="shared" si="53"/>
        <v>Bartolo</v>
      </c>
      <c r="D236" s="102" t="str">
        <f t="shared" si="54"/>
        <v>B. Colon</v>
      </c>
      <c r="E236" s="168" t="str">
        <f t="shared" si="55"/>
        <v>Bartolo Colon</v>
      </c>
      <c r="F236" s="276" t="s">
        <v>847</v>
      </c>
      <c r="G236" s="103"/>
      <c r="H236" s="103"/>
      <c r="I236" s="103"/>
      <c r="J236" s="277">
        <v>26808</v>
      </c>
      <c r="K236" s="278" t="s">
        <v>647</v>
      </c>
      <c r="L236" s="103" t="s">
        <v>114</v>
      </c>
      <c r="M236" s="155" t="str">
        <f t="shared" si="46"/>
        <v>1,F1-$2M</v>
      </c>
      <c r="N236" s="208" t="str">
        <f>Ruth!$AE$2</f>
        <v>Williamsburg</v>
      </c>
      <c r="O236" s="311" t="s">
        <v>3147</v>
      </c>
      <c r="P236" s="168" t="str">
        <f t="shared" si="47"/>
        <v>Colon, Bartolo (1,F1-$2M)</v>
      </c>
      <c r="Q236" s="129">
        <f t="shared" si="48"/>
        <v>2000000</v>
      </c>
      <c r="R236" s="217" t="str">
        <f t="shared" si="49"/>
        <v/>
      </c>
      <c r="S236" s="217" t="str">
        <f t="shared" si="50"/>
        <v/>
      </c>
      <c r="T236" s="217" t="str">
        <f t="shared" si="51"/>
        <v/>
      </c>
      <c r="U236" s="282" t="s">
        <v>3199</v>
      </c>
      <c r="V236" s="172">
        <v>2000000</v>
      </c>
      <c r="W236" s="102" t="s">
        <v>283</v>
      </c>
      <c r="X236" s="173"/>
      <c r="Y236" s="102"/>
      <c r="Z236" s="173"/>
      <c r="AA236" s="102"/>
      <c r="AB236" s="102"/>
      <c r="AC236" s="102"/>
      <c r="AD236" s="102"/>
    </row>
    <row r="237" spans="1:31" ht="14.25" customHeight="1">
      <c r="A237" s="501" t="s">
        <v>1168</v>
      </c>
      <c r="B237" s="175" t="str">
        <f t="shared" si="52"/>
        <v>Conforto</v>
      </c>
      <c r="C237" s="180" t="str">
        <f t="shared" si="53"/>
        <v>Michael</v>
      </c>
      <c r="D237" s="102" t="str">
        <f t="shared" si="54"/>
        <v>M. Conforto</v>
      </c>
      <c r="E237" s="168" t="str">
        <f t="shared" si="55"/>
        <v>Michael Conforto</v>
      </c>
      <c r="F237" s="103" t="s">
        <v>354</v>
      </c>
      <c r="G237" s="103"/>
      <c r="H237" s="103"/>
      <c r="I237" s="103"/>
      <c r="J237" s="256">
        <v>34029</v>
      </c>
      <c r="K237" s="102" t="s">
        <v>853</v>
      </c>
      <c r="L237" s="103" t="s">
        <v>7</v>
      </c>
      <c r="M237" s="155" t="str">
        <f t="shared" si="46"/>
        <v>1,L5-14M</v>
      </c>
      <c r="N237" s="111" t="str">
        <f>Mays!$AE$2</f>
        <v>West Oakland</v>
      </c>
      <c r="O237" s="103" t="s">
        <v>1094</v>
      </c>
      <c r="P237" s="168" t="str">
        <f t="shared" si="47"/>
        <v>Conforto, Michael (1,L5-14M)</v>
      </c>
      <c r="Q237" s="129">
        <f t="shared" si="48"/>
        <v>2800000</v>
      </c>
      <c r="R237" s="217">
        <f t="shared" si="49"/>
        <v>2800000</v>
      </c>
      <c r="S237" s="217">
        <f t="shared" si="50"/>
        <v>2800000</v>
      </c>
      <c r="T237" s="217">
        <f t="shared" si="51"/>
        <v>2800000</v>
      </c>
      <c r="U237" s="102" t="s">
        <v>3123</v>
      </c>
      <c r="V237" s="268">
        <v>2800000</v>
      </c>
      <c r="W237" s="102" t="s">
        <v>557</v>
      </c>
      <c r="X237" s="173">
        <v>2800000</v>
      </c>
      <c r="Y237" s="102" t="s">
        <v>268</v>
      </c>
      <c r="Z237" s="454">
        <v>2800000</v>
      </c>
      <c r="AA237" s="102" t="s">
        <v>267</v>
      </c>
      <c r="AB237" s="454">
        <v>2800000</v>
      </c>
      <c r="AC237" s="102" t="s">
        <v>521</v>
      </c>
      <c r="AD237" s="191">
        <v>2800000</v>
      </c>
      <c r="AE237" s="193"/>
    </row>
    <row r="238" spans="1:31" ht="14.25" customHeight="1">
      <c r="A238" s="501" t="s">
        <v>1280</v>
      </c>
      <c r="B238" s="175" t="str">
        <f t="shared" si="52"/>
        <v>Conley</v>
      </c>
      <c r="C238" s="180" t="str">
        <f t="shared" si="53"/>
        <v>Adam*</v>
      </c>
      <c r="D238" s="102" t="str">
        <f t="shared" si="54"/>
        <v>A. Conley</v>
      </c>
      <c r="E238" s="168" t="str">
        <f t="shared" si="55"/>
        <v>Adam* Conley</v>
      </c>
      <c r="F238" s="204" t="s">
        <v>354</v>
      </c>
      <c r="G238" s="501">
        <v>41</v>
      </c>
      <c r="H238" s="501">
        <v>2</v>
      </c>
      <c r="I238" s="501">
        <v>17</v>
      </c>
      <c r="J238" s="256">
        <v>33017</v>
      </c>
      <c r="K238" s="157" t="s">
        <v>647</v>
      </c>
      <c r="L238" s="103" t="s">
        <v>114</v>
      </c>
      <c r="M238" s="155" t="str">
        <f t="shared" si="46"/>
        <v>ARB-Y4</v>
      </c>
      <c r="N238" s="111" t="str">
        <f>Mays!$M$2</f>
        <v>Mudville</v>
      </c>
      <c r="O238" s="132" t="s">
        <v>2046</v>
      </c>
      <c r="P238" s="168" t="str">
        <f t="shared" si="47"/>
        <v>Conley, Adam* (ARB-Y4)</v>
      </c>
      <c r="Q238" s="129">
        <f t="shared" si="48"/>
        <v>600000</v>
      </c>
      <c r="R238" s="217" t="str">
        <f t="shared" si="49"/>
        <v/>
      </c>
      <c r="S238" s="217" t="str">
        <f t="shared" si="50"/>
        <v/>
      </c>
      <c r="T238" s="217" t="str">
        <f t="shared" si="51"/>
        <v/>
      </c>
      <c r="U238" s="102" t="s">
        <v>555</v>
      </c>
      <c r="V238" s="173">
        <v>600000</v>
      </c>
      <c r="W238" s="102" t="s">
        <v>820</v>
      </c>
      <c r="X238" s="173"/>
      <c r="Y238" s="102" t="s">
        <v>821</v>
      </c>
      <c r="Z238" s="102"/>
      <c r="AA238" s="102" t="s">
        <v>822</v>
      </c>
      <c r="AB238" s="501"/>
      <c r="AC238" s="102" t="s">
        <v>283</v>
      </c>
      <c r="AD238" s="102"/>
    </row>
    <row r="239" spans="1:31" ht="14.25" customHeight="1">
      <c r="A239" s="102" t="s">
        <v>1985</v>
      </c>
      <c r="B239" s="175" t="str">
        <f t="shared" si="52"/>
        <v>Contreras</v>
      </c>
      <c r="C239" s="180" t="str">
        <f t="shared" si="53"/>
        <v>William</v>
      </c>
      <c r="D239" s="102" t="str">
        <f t="shared" si="54"/>
        <v>W. Contreras</v>
      </c>
      <c r="E239" s="168" t="str">
        <f t="shared" si="55"/>
        <v>William Contreras</v>
      </c>
      <c r="F239" s="204"/>
      <c r="G239" s="204">
        <v>170</v>
      </c>
      <c r="H239" s="204" t="s">
        <v>1956</v>
      </c>
      <c r="I239" s="204"/>
      <c r="J239" s="155"/>
      <c r="K239" s="157"/>
      <c r="L239" s="103" t="s">
        <v>444</v>
      </c>
      <c r="M239" s="155" t="str">
        <f t="shared" si="46"/>
        <v>min</v>
      </c>
      <c r="N239" s="111" t="str">
        <f>Cobb!$S$2</f>
        <v>Waikiki</v>
      </c>
      <c r="O239" s="132" t="s">
        <v>2047</v>
      </c>
      <c r="P239" s="168" t="str">
        <f t="shared" si="47"/>
        <v>Contreras, William (min)</v>
      </c>
      <c r="Q239" s="129" t="str">
        <f t="shared" si="48"/>
        <v/>
      </c>
      <c r="R239" s="217" t="str">
        <f t="shared" si="49"/>
        <v/>
      </c>
      <c r="S239" s="217" t="str">
        <f t="shared" si="50"/>
        <v/>
      </c>
      <c r="T239" s="217" t="str">
        <f t="shared" si="51"/>
        <v/>
      </c>
      <c r="U239" s="102" t="s">
        <v>568</v>
      </c>
      <c r="V239" s="173"/>
      <c r="W239" s="102"/>
      <c r="X239" s="173"/>
      <c r="Y239" s="102"/>
      <c r="Z239" s="173"/>
      <c r="AA239" s="102"/>
      <c r="AB239" s="102"/>
      <c r="AC239" s="102"/>
      <c r="AD239" s="501"/>
      <c r="AE239" s="193"/>
    </row>
    <row r="240" spans="1:31" ht="14.25" customHeight="1">
      <c r="A240" s="102" t="s">
        <v>1315</v>
      </c>
      <c r="B240" s="175" t="str">
        <f t="shared" si="52"/>
        <v>Contreras</v>
      </c>
      <c r="C240" s="180" t="str">
        <f t="shared" si="53"/>
        <v>Willson</v>
      </c>
      <c r="D240" s="102" t="str">
        <f t="shared" si="54"/>
        <v>W. Contreras</v>
      </c>
      <c r="E240" s="168" t="str">
        <f t="shared" si="55"/>
        <v>Willson Contreras</v>
      </c>
      <c r="F240" s="204" t="s">
        <v>847</v>
      </c>
      <c r="G240" s="501">
        <v>36</v>
      </c>
      <c r="H240" s="501">
        <v>2</v>
      </c>
      <c r="I240" s="501">
        <v>12</v>
      </c>
      <c r="J240" s="256">
        <v>33737</v>
      </c>
      <c r="K240" s="157" t="s">
        <v>1095</v>
      </c>
      <c r="L240" s="103" t="s">
        <v>7</v>
      </c>
      <c r="M240" s="155" t="str">
        <f t="shared" si="46"/>
        <v>Y3</v>
      </c>
      <c r="N240" s="111" t="str">
        <f>Mays!$AE$2</f>
        <v>West Oakland</v>
      </c>
      <c r="O240" s="132" t="s">
        <v>1298</v>
      </c>
      <c r="P240" s="168" t="str">
        <f t="shared" si="47"/>
        <v>Contreras, Willson (Y3)</v>
      </c>
      <c r="Q240" s="129">
        <f t="shared" si="48"/>
        <v>400000</v>
      </c>
      <c r="R240" s="217" t="str">
        <f t="shared" si="49"/>
        <v/>
      </c>
      <c r="S240" s="217" t="str">
        <f t="shared" si="50"/>
        <v/>
      </c>
      <c r="T240" s="217" t="str">
        <f t="shared" si="51"/>
        <v/>
      </c>
      <c r="U240" s="102" t="s">
        <v>322</v>
      </c>
      <c r="V240" s="173">
        <v>400000</v>
      </c>
      <c r="W240" s="102" t="s">
        <v>555</v>
      </c>
      <c r="X240" s="173"/>
      <c r="Y240" s="102" t="s">
        <v>820</v>
      </c>
      <c r="Z240" s="102"/>
      <c r="AA240" s="102" t="s">
        <v>821</v>
      </c>
      <c r="AB240" s="102"/>
      <c r="AC240" s="102" t="s">
        <v>822</v>
      </c>
      <c r="AD240" s="501"/>
      <c r="AE240" s="193"/>
    </row>
    <row r="241" spans="1:31" ht="14.25" customHeight="1">
      <c r="A241" s="110" t="s">
        <v>753</v>
      </c>
      <c r="B241" s="175" t="str">
        <f t="shared" si="52"/>
        <v>Corbin</v>
      </c>
      <c r="C241" s="180" t="str">
        <f t="shared" si="53"/>
        <v>Patrick</v>
      </c>
      <c r="D241" s="102" t="str">
        <f t="shared" si="54"/>
        <v>P. Corbin</v>
      </c>
      <c r="E241" s="168" t="str">
        <f t="shared" si="55"/>
        <v>Patrick Corbin</v>
      </c>
      <c r="F241" s="103" t="s">
        <v>354</v>
      </c>
      <c r="G241" s="103"/>
      <c r="H241" s="103"/>
      <c r="I241" s="103"/>
      <c r="J241" s="155">
        <v>32708</v>
      </c>
      <c r="K241" s="111" t="s">
        <v>647</v>
      </c>
      <c r="L241" s="103" t="s">
        <v>114</v>
      </c>
      <c r="M241" s="155" t="str">
        <f t="shared" si="46"/>
        <v>ARB-Y6</v>
      </c>
      <c r="N241" s="111" t="str">
        <f>Ruth!$M$2</f>
        <v>Hoboken</v>
      </c>
      <c r="O241" s="103" t="s">
        <v>739</v>
      </c>
      <c r="P241" s="168" t="str">
        <f t="shared" si="47"/>
        <v>Corbin, Patrick (ARB-Y6)</v>
      </c>
      <c r="Q241" s="129">
        <f t="shared" si="48"/>
        <v>3360000</v>
      </c>
      <c r="R241" s="217" t="str">
        <f t="shared" si="49"/>
        <v/>
      </c>
      <c r="S241" s="217" t="str">
        <f t="shared" si="50"/>
        <v/>
      </c>
      <c r="T241" s="217" t="str">
        <f t="shared" si="51"/>
        <v/>
      </c>
      <c r="U241" s="102" t="s">
        <v>821</v>
      </c>
      <c r="V241" s="173">
        <v>3360000</v>
      </c>
      <c r="W241" s="102" t="s">
        <v>822</v>
      </c>
      <c r="X241" s="173"/>
      <c r="Y241" s="102" t="s">
        <v>283</v>
      </c>
      <c r="Z241" s="102"/>
      <c r="AA241" s="501"/>
      <c r="AB241" s="102"/>
      <c r="AC241" s="102"/>
      <c r="AD241" s="102"/>
    </row>
    <row r="242" spans="1:31" ht="14.25" customHeight="1">
      <c r="A242" s="266" t="s">
        <v>3774</v>
      </c>
      <c r="B242" s="175" t="str">
        <f t="shared" si="52"/>
        <v>Corcino</v>
      </c>
      <c r="C242" s="180" t="str">
        <f t="shared" si="53"/>
        <v>Daniel</v>
      </c>
      <c r="D242" s="102" t="str">
        <f t="shared" si="54"/>
        <v>D. Corcino</v>
      </c>
      <c r="E242" s="168" t="str">
        <f t="shared" si="55"/>
        <v>Daniel Corcino</v>
      </c>
      <c r="F242" s="204" t="s">
        <v>847</v>
      </c>
      <c r="G242" s="204" t="s">
        <v>3983</v>
      </c>
      <c r="H242" s="204" t="s">
        <v>1955</v>
      </c>
      <c r="I242" s="204" t="s">
        <v>1964</v>
      </c>
      <c r="J242" s="155">
        <v>33111</v>
      </c>
      <c r="K242" s="157" t="s">
        <v>844</v>
      </c>
      <c r="L242" s="103" t="s">
        <v>114</v>
      </c>
      <c r="M242" s="155" t="str">
        <f t="shared" si="46"/>
        <v>MM</v>
      </c>
      <c r="N242" s="111" t="s">
        <v>199</v>
      </c>
      <c r="O242" s="132" t="s">
        <v>3850</v>
      </c>
      <c r="P242" s="168" t="str">
        <f t="shared" si="47"/>
        <v>Corcino, Daniel (MM)</v>
      </c>
      <c r="Q242" s="129">
        <f t="shared" si="48"/>
        <v>100000</v>
      </c>
      <c r="R242" s="217" t="str">
        <f t="shared" si="49"/>
        <v/>
      </c>
      <c r="S242" s="217" t="str">
        <f t="shared" si="50"/>
        <v/>
      </c>
      <c r="T242" s="217" t="str">
        <f t="shared" si="51"/>
        <v/>
      </c>
      <c r="U242" s="102" t="s">
        <v>442</v>
      </c>
      <c r="V242" s="173">
        <v>100000</v>
      </c>
      <c r="W242" s="102"/>
      <c r="X242" s="173"/>
      <c r="Y242" s="102"/>
      <c r="Z242" s="173"/>
      <c r="AA242" s="102"/>
      <c r="AB242" s="102"/>
      <c r="AC242" s="102"/>
      <c r="AD242" s="102"/>
    </row>
    <row r="243" spans="1:31" ht="14.25" customHeight="1">
      <c r="A243" s="102" t="s">
        <v>1889</v>
      </c>
      <c r="B243" s="175" t="str">
        <f t="shared" si="52"/>
        <v>Cordero</v>
      </c>
      <c r="C243" s="180" t="str">
        <f t="shared" si="53"/>
        <v>Franchy</v>
      </c>
      <c r="D243" s="102" t="str">
        <f t="shared" si="54"/>
        <v>F. Cordero</v>
      </c>
      <c r="E243" s="168" t="str">
        <f t="shared" si="55"/>
        <v>Franchy Cordero</v>
      </c>
      <c r="F243" s="204" t="s">
        <v>354</v>
      </c>
      <c r="G243" s="204">
        <v>74</v>
      </c>
      <c r="H243" s="204" t="s">
        <v>1953</v>
      </c>
      <c r="I243" s="204"/>
      <c r="J243" s="155">
        <v>34579</v>
      </c>
      <c r="K243" s="157" t="s">
        <v>849</v>
      </c>
      <c r="L243" s="103" t="s">
        <v>7</v>
      </c>
      <c r="M243" s="155" t="str">
        <f t="shared" si="46"/>
        <v>Y1</v>
      </c>
      <c r="N243" s="111" t="str">
        <f>Mays!$AE$2</f>
        <v>West Oakland</v>
      </c>
      <c r="O243" s="132" t="s">
        <v>1966</v>
      </c>
      <c r="P243" s="168" t="str">
        <f t="shared" si="47"/>
        <v>Cordero, Franchy (Y1)</v>
      </c>
      <c r="Q243" s="129">
        <f t="shared" si="48"/>
        <v>200000</v>
      </c>
      <c r="R243" s="217">
        <f t="shared" si="49"/>
        <v>300000</v>
      </c>
      <c r="S243" s="217">
        <f t="shared" si="50"/>
        <v>400000</v>
      </c>
      <c r="T243" s="217" t="str">
        <f t="shared" si="51"/>
        <v/>
      </c>
      <c r="U243" s="102" t="s">
        <v>445</v>
      </c>
      <c r="V243" s="130">
        <v>200000</v>
      </c>
      <c r="W243" s="102" t="s">
        <v>446</v>
      </c>
      <c r="X243" s="173">
        <v>300000</v>
      </c>
      <c r="Y243" s="102" t="s">
        <v>322</v>
      </c>
      <c r="Z243" s="173">
        <v>400000</v>
      </c>
      <c r="AA243" s="102" t="s">
        <v>555</v>
      </c>
      <c r="AB243" s="102"/>
      <c r="AC243" s="102"/>
      <c r="AD243" s="102"/>
    </row>
    <row r="244" spans="1:31" ht="14.25" customHeight="1">
      <c r="A244" s="110" t="s">
        <v>776</v>
      </c>
      <c r="B244" s="175" t="str">
        <f t="shared" si="52"/>
        <v>Correa</v>
      </c>
      <c r="C244" s="180" t="str">
        <f t="shared" si="53"/>
        <v>Carlos</v>
      </c>
      <c r="D244" s="102" t="str">
        <f t="shared" si="54"/>
        <v>C. Correa</v>
      </c>
      <c r="E244" s="168" t="str">
        <f t="shared" si="55"/>
        <v>Carlos Correa</v>
      </c>
      <c r="F244" s="103" t="s">
        <v>847</v>
      </c>
      <c r="G244" s="103"/>
      <c r="H244" s="103"/>
      <c r="I244" s="103"/>
      <c r="J244" s="155">
        <v>34599</v>
      </c>
      <c r="K244" s="111" t="s">
        <v>851</v>
      </c>
      <c r="L244" s="103" t="s">
        <v>7</v>
      </c>
      <c r="M244" s="155" t="str">
        <f t="shared" si="46"/>
        <v>1,L5-14M</v>
      </c>
      <c r="N244" s="111" t="str">
        <f>Ruth!$A$2</f>
        <v>Plum Island</v>
      </c>
      <c r="O244" s="103" t="s">
        <v>739</v>
      </c>
      <c r="P244" s="168" t="str">
        <f t="shared" si="47"/>
        <v>Correa, Carlos (1,L5-14M)</v>
      </c>
      <c r="Q244" s="129">
        <f t="shared" si="48"/>
        <v>2800000</v>
      </c>
      <c r="R244" s="217">
        <f t="shared" si="49"/>
        <v>2800000</v>
      </c>
      <c r="S244" s="217">
        <f t="shared" si="50"/>
        <v>2800000</v>
      </c>
      <c r="T244" s="217">
        <f t="shared" si="51"/>
        <v>2800000</v>
      </c>
      <c r="U244" s="102" t="s">
        <v>3123</v>
      </c>
      <c r="V244" s="173">
        <v>2800000</v>
      </c>
      <c r="W244" s="102" t="s">
        <v>557</v>
      </c>
      <c r="X244" s="173">
        <v>2800000</v>
      </c>
      <c r="Y244" s="102" t="s">
        <v>268</v>
      </c>
      <c r="Z244" s="191">
        <v>2800000</v>
      </c>
      <c r="AA244" s="102" t="s">
        <v>267</v>
      </c>
      <c r="AB244" s="454">
        <v>2800000</v>
      </c>
      <c r="AC244" s="102" t="s">
        <v>521</v>
      </c>
      <c r="AD244" s="454">
        <v>2800000</v>
      </c>
    </row>
    <row r="245" spans="1:31" ht="14.25" customHeight="1">
      <c r="A245" s="102" t="s">
        <v>251</v>
      </c>
      <c r="B245" s="175" t="str">
        <f t="shared" si="52"/>
        <v>Cosart</v>
      </c>
      <c r="C245" s="180" t="str">
        <f t="shared" si="53"/>
        <v>Jarred</v>
      </c>
      <c r="D245" s="102" t="str">
        <f t="shared" si="54"/>
        <v>J. Cosart</v>
      </c>
      <c r="E245" s="168" t="str">
        <f t="shared" si="55"/>
        <v>Jarred Cosart</v>
      </c>
      <c r="F245" s="103" t="s">
        <v>847</v>
      </c>
      <c r="G245" s="103"/>
      <c r="H245" s="103"/>
      <c r="I245" s="103"/>
      <c r="J245" s="155">
        <v>33018</v>
      </c>
      <c r="K245" s="111" t="s">
        <v>647</v>
      </c>
      <c r="L245" s="103" t="s">
        <v>114</v>
      </c>
      <c r="M245" s="155" t="str">
        <f t="shared" si="46"/>
        <v>3,L5-14M</v>
      </c>
      <c r="N245" s="111" t="str">
        <f>Ruth!$Y$2</f>
        <v xml:space="preserve">New Jersey </v>
      </c>
      <c r="O245" s="132" t="s">
        <v>1251</v>
      </c>
      <c r="P245" s="168" t="str">
        <f t="shared" si="47"/>
        <v>Cosart, Jarred (3,L5-14M)</v>
      </c>
      <c r="Q245" s="129">
        <f t="shared" si="48"/>
        <v>2800000</v>
      </c>
      <c r="R245" s="217">
        <f t="shared" si="49"/>
        <v>2800000</v>
      </c>
      <c r="S245" s="217">
        <f t="shared" si="50"/>
        <v>2800000</v>
      </c>
      <c r="T245" s="217" t="str">
        <f t="shared" si="51"/>
        <v/>
      </c>
      <c r="U245" s="102" t="s">
        <v>268</v>
      </c>
      <c r="V245" s="173">
        <v>2800000</v>
      </c>
      <c r="W245" s="102" t="s">
        <v>267</v>
      </c>
      <c r="X245" s="173">
        <v>2800000</v>
      </c>
      <c r="Y245" s="102" t="s">
        <v>521</v>
      </c>
      <c r="Z245" s="130">
        <v>2800000</v>
      </c>
      <c r="AA245" s="102" t="s">
        <v>283</v>
      </c>
      <c r="AB245" s="102"/>
      <c r="AC245" s="102"/>
      <c r="AD245" s="501"/>
      <c r="AE245" s="193"/>
    </row>
    <row r="246" spans="1:31" ht="14.25" customHeight="1">
      <c r="A246" s="102" t="s">
        <v>1678</v>
      </c>
      <c r="B246" s="175" t="str">
        <f t="shared" si="52"/>
        <v>Coulombe</v>
      </c>
      <c r="C246" s="180" t="str">
        <f t="shared" si="53"/>
        <v>Daniel</v>
      </c>
      <c r="D246" s="102" t="str">
        <f t="shared" si="54"/>
        <v>D. Coulombe</v>
      </c>
      <c r="E246" s="168" t="str">
        <f t="shared" si="55"/>
        <v>Daniel Coulombe</v>
      </c>
      <c r="F246" s="174" t="s">
        <v>354</v>
      </c>
      <c r="G246" s="102">
        <f>Players!G442+1</f>
        <v>1</v>
      </c>
      <c r="H246" s="102" t="s">
        <v>538</v>
      </c>
      <c r="I246" s="102">
        <v>10</v>
      </c>
      <c r="J246" s="322">
        <v>32807</v>
      </c>
      <c r="K246" s="102" t="s">
        <v>844</v>
      </c>
      <c r="L246" s="103" t="s">
        <v>114</v>
      </c>
      <c r="M246" s="155" t="str">
        <f t="shared" si="46"/>
        <v>Y3</v>
      </c>
      <c r="N246" s="111" t="str">
        <f>Aaron!$M$2</f>
        <v>Virginia</v>
      </c>
      <c r="O246" s="103" t="s">
        <v>1534</v>
      </c>
      <c r="P246" s="168" t="str">
        <f t="shared" si="47"/>
        <v>Coulombe, Daniel (Y3)</v>
      </c>
      <c r="Q246" s="129">
        <f t="shared" si="48"/>
        <v>400000</v>
      </c>
      <c r="R246" s="217" t="str">
        <f t="shared" si="49"/>
        <v/>
      </c>
      <c r="S246" s="217" t="str">
        <f t="shared" si="50"/>
        <v/>
      </c>
      <c r="T246" s="217" t="str">
        <f t="shared" si="51"/>
        <v/>
      </c>
      <c r="U246" s="102" t="s">
        <v>322</v>
      </c>
      <c r="V246" s="173">
        <v>400000</v>
      </c>
      <c r="W246" s="102" t="s">
        <v>555</v>
      </c>
      <c r="X246" s="130"/>
      <c r="Y246" s="102" t="s">
        <v>820</v>
      </c>
      <c r="Z246" s="102"/>
      <c r="AA246" s="102" t="s">
        <v>821</v>
      </c>
      <c r="AB246" s="102"/>
      <c r="AC246" s="102" t="s">
        <v>822</v>
      </c>
      <c r="AD246" s="102"/>
    </row>
    <row r="247" spans="1:31" ht="14.25" customHeight="1">
      <c r="A247" s="102" t="s">
        <v>1918</v>
      </c>
      <c r="B247" s="175" t="str">
        <f t="shared" si="52"/>
        <v>Covey</v>
      </c>
      <c r="C247" s="180" t="str">
        <f t="shared" si="53"/>
        <v>Dylan</v>
      </c>
      <c r="D247" s="102" t="str">
        <f t="shared" si="54"/>
        <v>D. Covey</v>
      </c>
      <c r="E247" s="168" t="str">
        <f t="shared" si="55"/>
        <v>Dylan Covey</v>
      </c>
      <c r="F247" s="204" t="s">
        <v>847</v>
      </c>
      <c r="G247" s="204">
        <v>134</v>
      </c>
      <c r="H247" s="204" t="s">
        <v>1957</v>
      </c>
      <c r="I247" s="204"/>
      <c r="J247" s="155">
        <v>33464</v>
      </c>
      <c r="K247" s="157" t="s">
        <v>647</v>
      </c>
      <c r="L247" s="103" t="s">
        <v>114</v>
      </c>
      <c r="M247" s="155" t="str">
        <f t="shared" si="46"/>
        <v>Y2</v>
      </c>
      <c r="N247" s="111" t="str">
        <f>Ruth!$Y$2</f>
        <v xml:space="preserve">New Jersey </v>
      </c>
      <c r="O247" s="132" t="s">
        <v>1966</v>
      </c>
      <c r="P247" s="168" t="str">
        <f t="shared" si="47"/>
        <v>Covey, Dylan (Y2)</v>
      </c>
      <c r="Q247" s="129">
        <f t="shared" si="48"/>
        <v>300000</v>
      </c>
      <c r="R247" s="217">
        <f t="shared" si="49"/>
        <v>400000</v>
      </c>
      <c r="S247" s="217" t="str">
        <f t="shared" si="50"/>
        <v/>
      </c>
      <c r="T247" s="217" t="str">
        <f t="shared" si="51"/>
        <v/>
      </c>
      <c r="U247" s="102" t="s">
        <v>446</v>
      </c>
      <c r="V247" s="173">
        <v>300000</v>
      </c>
      <c r="W247" s="102" t="s">
        <v>322</v>
      </c>
      <c r="X247" s="173">
        <v>400000</v>
      </c>
      <c r="Y247" s="102" t="s">
        <v>555</v>
      </c>
      <c r="Z247" s="173"/>
      <c r="AA247" s="102"/>
      <c r="AB247" s="102"/>
      <c r="AC247" s="102"/>
      <c r="AD247" s="102"/>
    </row>
    <row r="248" spans="1:31" ht="14.25" customHeight="1">
      <c r="A248" s="102" t="s">
        <v>262</v>
      </c>
      <c r="B248" s="175" t="str">
        <f t="shared" si="52"/>
        <v>Cozart</v>
      </c>
      <c r="C248" s="180" t="str">
        <f t="shared" si="53"/>
        <v>Zack</v>
      </c>
      <c r="D248" s="102" t="str">
        <f t="shared" si="54"/>
        <v>Z. Cozart</v>
      </c>
      <c r="E248" s="168" t="str">
        <f t="shared" si="55"/>
        <v>Zack Cozart</v>
      </c>
      <c r="F248" s="103" t="s">
        <v>847</v>
      </c>
      <c r="G248" s="103"/>
      <c r="H248" s="103"/>
      <c r="I248" s="103"/>
      <c r="J248" s="155">
        <v>31271</v>
      </c>
      <c r="K248" s="111" t="s">
        <v>851</v>
      </c>
      <c r="L248" s="103" t="s">
        <v>7</v>
      </c>
      <c r="M248" s="155" t="str">
        <f t="shared" si="46"/>
        <v>1,F3-$2.325M</v>
      </c>
      <c r="N248" s="111" t="str">
        <f>Cobb!$S$2</f>
        <v>Waikiki</v>
      </c>
      <c r="O248" s="132" t="s">
        <v>3147</v>
      </c>
      <c r="P248" s="168" t="str">
        <f t="shared" si="47"/>
        <v>Cozart, Zack (1,F3-$2.325M)</v>
      </c>
      <c r="Q248" s="129">
        <f t="shared" si="48"/>
        <v>775000</v>
      </c>
      <c r="R248" s="217">
        <f t="shared" si="49"/>
        <v>775000</v>
      </c>
      <c r="S248" s="217">
        <f t="shared" si="50"/>
        <v>775000</v>
      </c>
      <c r="T248" s="217" t="str">
        <f t="shared" si="51"/>
        <v/>
      </c>
      <c r="U248" s="102" t="s">
        <v>3200</v>
      </c>
      <c r="V248" s="173">
        <v>775000</v>
      </c>
      <c r="W248" s="102" t="s">
        <v>3201</v>
      </c>
      <c r="X248" s="173">
        <v>775000</v>
      </c>
      <c r="Y248" s="102" t="s">
        <v>3202</v>
      </c>
      <c r="Z248" s="102">
        <v>775000</v>
      </c>
      <c r="AA248" s="102" t="s">
        <v>283</v>
      </c>
      <c r="AB248" s="102"/>
      <c r="AC248" s="501"/>
      <c r="AD248" s="102"/>
    </row>
    <row r="249" spans="1:31" ht="14.25" customHeight="1">
      <c r="A249" s="266" t="s">
        <v>3800</v>
      </c>
      <c r="B249" s="175" t="str">
        <f t="shared" si="52"/>
        <v>Cozens</v>
      </c>
      <c r="C249" s="180" t="str">
        <f t="shared" si="53"/>
        <v>Dylan</v>
      </c>
      <c r="D249" s="102" t="str">
        <f t="shared" si="54"/>
        <v>D. Cozens</v>
      </c>
      <c r="E249" s="168" t="str">
        <f t="shared" si="55"/>
        <v>Dylan Cozens</v>
      </c>
      <c r="F249" s="204" t="s">
        <v>354</v>
      </c>
      <c r="G249" s="204" t="s">
        <v>4011</v>
      </c>
      <c r="H249" s="204" t="s">
        <v>1957</v>
      </c>
      <c r="I249" s="204" t="s">
        <v>84</v>
      </c>
      <c r="J249" s="155">
        <v>34485</v>
      </c>
      <c r="K249" s="157" t="s">
        <v>912</v>
      </c>
      <c r="L249" s="103" t="s">
        <v>7</v>
      </c>
      <c r="M249" s="155" t="str">
        <f t="shared" si="46"/>
        <v>MM</v>
      </c>
      <c r="N249" s="111" t="s">
        <v>567</v>
      </c>
      <c r="O249" s="132" t="s">
        <v>3850</v>
      </c>
      <c r="P249" s="168" t="str">
        <f t="shared" si="47"/>
        <v>Cozens, Dylan (MM)</v>
      </c>
      <c r="Q249" s="129">
        <f t="shared" si="48"/>
        <v>100000</v>
      </c>
      <c r="R249" s="217" t="str">
        <f t="shared" si="49"/>
        <v/>
      </c>
      <c r="S249" s="217" t="str">
        <f t="shared" si="50"/>
        <v/>
      </c>
      <c r="T249" s="217" t="str">
        <f t="shared" si="51"/>
        <v/>
      </c>
      <c r="U249" s="102" t="s">
        <v>442</v>
      </c>
      <c r="V249" s="173">
        <v>100000</v>
      </c>
      <c r="W249" s="102"/>
      <c r="X249" s="173"/>
      <c r="Y249" s="102"/>
      <c r="Z249" s="173"/>
      <c r="AA249" s="102"/>
      <c r="AB249" s="102"/>
      <c r="AC249" s="102"/>
      <c r="AD249" s="102"/>
    </row>
    <row r="250" spans="1:31" ht="14.25" customHeight="1">
      <c r="A250" s="102" t="s">
        <v>672</v>
      </c>
      <c r="B250" s="175" t="str">
        <f t="shared" si="52"/>
        <v>Crawford</v>
      </c>
      <c r="C250" s="180" t="str">
        <f t="shared" si="53"/>
        <v>Brandon</v>
      </c>
      <c r="D250" s="102" t="str">
        <f t="shared" si="54"/>
        <v>B. Crawford</v>
      </c>
      <c r="E250" s="168" t="str">
        <f t="shared" si="55"/>
        <v>Brandon Crawford</v>
      </c>
      <c r="F250" s="103" t="s">
        <v>354</v>
      </c>
      <c r="G250" s="103"/>
      <c r="H250" s="103"/>
      <c r="I250" s="103"/>
      <c r="J250" s="155">
        <v>31798</v>
      </c>
      <c r="K250" s="111" t="s">
        <v>851</v>
      </c>
      <c r="L250" s="103" t="s">
        <v>7</v>
      </c>
      <c r="M250" s="155" t="str">
        <f t="shared" si="46"/>
        <v>2,F3-$6.6M</v>
      </c>
      <c r="N250" s="111" t="str">
        <f>Mays!$AE$2</f>
        <v>West Oakland</v>
      </c>
      <c r="O250" s="132" t="s">
        <v>1764</v>
      </c>
      <c r="P250" s="168" t="str">
        <f t="shared" si="47"/>
        <v>Crawford, Brandon (2,F3-$6.6M)</v>
      </c>
      <c r="Q250" s="129">
        <f t="shared" si="48"/>
        <v>2200000</v>
      </c>
      <c r="R250" s="217">
        <f t="shared" si="49"/>
        <v>2200000</v>
      </c>
      <c r="S250" s="217" t="str">
        <f t="shared" si="50"/>
        <v/>
      </c>
      <c r="T250" s="217" t="str">
        <f t="shared" si="51"/>
        <v/>
      </c>
      <c r="U250" s="155" t="s">
        <v>2138</v>
      </c>
      <c r="V250" s="130">
        <v>2200000</v>
      </c>
      <c r="W250" s="155" t="s">
        <v>2198</v>
      </c>
      <c r="X250" s="130">
        <v>2200000</v>
      </c>
      <c r="Y250" s="130" t="s">
        <v>283</v>
      </c>
      <c r="Z250" s="173"/>
      <c r="AA250" s="102"/>
      <c r="AB250" s="102"/>
      <c r="AC250" s="102"/>
      <c r="AD250" s="102"/>
    </row>
    <row r="251" spans="1:31" ht="14.25" customHeight="1">
      <c r="A251" s="175" t="s">
        <v>957</v>
      </c>
      <c r="B251" s="175" t="str">
        <f t="shared" si="52"/>
        <v>Crawford</v>
      </c>
      <c r="C251" s="180" t="str">
        <f t="shared" si="53"/>
        <v>JP</v>
      </c>
      <c r="D251" s="102" t="str">
        <f t="shared" si="54"/>
        <v>J. Crawford</v>
      </c>
      <c r="E251" s="168" t="str">
        <f t="shared" si="55"/>
        <v>JP Crawford</v>
      </c>
      <c r="F251" s="174" t="s">
        <v>354</v>
      </c>
      <c r="G251" s="174"/>
      <c r="H251" s="174"/>
      <c r="I251" s="174"/>
      <c r="J251" s="184">
        <v>34710</v>
      </c>
      <c r="K251" s="185" t="s">
        <v>851</v>
      </c>
      <c r="L251" s="103" t="s">
        <v>7</v>
      </c>
      <c r="M251" s="155" t="str">
        <f t="shared" si="46"/>
        <v>Y1</v>
      </c>
      <c r="N251" s="111" t="str">
        <f>Mays!$AE$2</f>
        <v>West Oakland</v>
      </c>
      <c r="O251" s="174" t="s">
        <v>913</v>
      </c>
      <c r="P251" s="168" t="str">
        <f t="shared" si="47"/>
        <v>Crawford, JP (Y1)</v>
      </c>
      <c r="Q251" s="129">
        <f t="shared" si="48"/>
        <v>200000</v>
      </c>
      <c r="R251" s="217">
        <f t="shared" si="49"/>
        <v>300000</v>
      </c>
      <c r="S251" s="217">
        <f t="shared" si="50"/>
        <v>400000</v>
      </c>
      <c r="T251" s="217" t="str">
        <f t="shared" si="51"/>
        <v/>
      </c>
      <c r="U251" s="102" t="s">
        <v>445</v>
      </c>
      <c r="V251" s="130">
        <v>200000</v>
      </c>
      <c r="W251" s="102" t="s">
        <v>446</v>
      </c>
      <c r="X251" s="173">
        <v>300000</v>
      </c>
      <c r="Y251" s="102" t="s">
        <v>322</v>
      </c>
      <c r="Z251" s="173">
        <v>400000</v>
      </c>
      <c r="AA251" s="102" t="s">
        <v>555</v>
      </c>
      <c r="AB251" s="102"/>
      <c r="AC251" s="102"/>
      <c r="AD251" s="102"/>
    </row>
    <row r="252" spans="1:31" ht="14.25" customHeight="1">
      <c r="A252" s="102" t="s">
        <v>1898</v>
      </c>
      <c r="B252" s="175" t="str">
        <f t="shared" si="52"/>
        <v>Crick</v>
      </c>
      <c r="C252" s="180" t="str">
        <f t="shared" si="53"/>
        <v>Kyle</v>
      </c>
      <c r="D252" s="102" t="str">
        <f t="shared" si="54"/>
        <v>K. Crick</v>
      </c>
      <c r="E252" s="168" t="str">
        <f t="shared" si="55"/>
        <v>Kyle Crick</v>
      </c>
      <c r="F252" s="204" t="s">
        <v>847</v>
      </c>
      <c r="G252" s="204">
        <v>90</v>
      </c>
      <c r="H252" s="204" t="s">
        <v>1954</v>
      </c>
      <c r="I252" s="204"/>
      <c r="J252" s="155">
        <v>33938</v>
      </c>
      <c r="K252" s="157" t="s">
        <v>844</v>
      </c>
      <c r="L252" s="103" t="s">
        <v>114</v>
      </c>
      <c r="M252" s="155" t="str">
        <f t="shared" si="46"/>
        <v>Y2</v>
      </c>
      <c r="N252" s="111" t="str">
        <f>Cobb!$AE$2</f>
        <v>Chicago</v>
      </c>
      <c r="O252" s="132" t="s">
        <v>1966</v>
      </c>
      <c r="P252" s="168" t="str">
        <f t="shared" si="47"/>
        <v>Crick, Kyle (Y2)</v>
      </c>
      <c r="Q252" s="129">
        <f t="shared" si="48"/>
        <v>300000</v>
      </c>
      <c r="R252" s="217">
        <f t="shared" si="49"/>
        <v>400000</v>
      </c>
      <c r="S252" s="217" t="str">
        <f t="shared" si="50"/>
        <v/>
      </c>
      <c r="T252" s="217" t="str">
        <f t="shared" si="51"/>
        <v/>
      </c>
      <c r="U252" s="102" t="s">
        <v>446</v>
      </c>
      <c r="V252" s="173">
        <v>300000</v>
      </c>
      <c r="W252" s="102" t="s">
        <v>322</v>
      </c>
      <c r="X252" s="173">
        <v>400000</v>
      </c>
      <c r="Y252" s="102" t="s">
        <v>555</v>
      </c>
      <c r="Z252" s="173"/>
      <c r="AA252" s="102"/>
      <c r="AB252" s="102"/>
      <c r="AC252" s="102"/>
      <c r="AD252" s="102"/>
    </row>
    <row r="253" spans="1:31" ht="14.25" customHeight="1">
      <c r="A253" s="110" t="s">
        <v>774</v>
      </c>
      <c r="B253" s="175" t="str">
        <f t="shared" si="52"/>
        <v>Cron</v>
      </c>
      <c r="C253" s="180" t="str">
        <f t="shared" si="53"/>
        <v>CJ</v>
      </c>
      <c r="D253" s="102" t="str">
        <f t="shared" si="54"/>
        <v>C. Cron</v>
      </c>
      <c r="E253" s="168" t="str">
        <f t="shared" si="55"/>
        <v>CJ Cron</v>
      </c>
      <c r="F253" s="103" t="s">
        <v>847</v>
      </c>
      <c r="G253" s="103"/>
      <c r="H253" s="103"/>
      <c r="I253" s="103"/>
      <c r="J253" s="155">
        <v>32878</v>
      </c>
      <c r="K253" s="111" t="s">
        <v>846</v>
      </c>
      <c r="L253" s="103" t="s">
        <v>7</v>
      </c>
      <c r="M253" s="155" t="str">
        <f t="shared" si="46"/>
        <v>2,F3-$1M</v>
      </c>
      <c r="N253" s="111" t="str">
        <f>Aaron!$AE$2</f>
        <v>Pismo Beach</v>
      </c>
      <c r="O253" s="132" t="s">
        <v>1764</v>
      </c>
      <c r="P253" s="168" t="str">
        <f t="shared" si="47"/>
        <v>Cron, CJ (2,F3-$1M)</v>
      </c>
      <c r="Q253" s="129">
        <f t="shared" si="48"/>
        <v>333333</v>
      </c>
      <c r="R253" s="217">
        <f t="shared" si="49"/>
        <v>333333</v>
      </c>
      <c r="S253" s="217" t="str">
        <f t="shared" si="50"/>
        <v/>
      </c>
      <c r="T253" s="217" t="str">
        <f t="shared" si="51"/>
        <v/>
      </c>
      <c r="U253" s="155" t="s">
        <v>1236</v>
      </c>
      <c r="V253" s="130">
        <v>333333</v>
      </c>
      <c r="W253" s="155" t="s">
        <v>1225</v>
      </c>
      <c r="X253" s="130">
        <v>333333</v>
      </c>
      <c r="Y253" s="130" t="s">
        <v>283</v>
      </c>
      <c r="Z253" s="173"/>
      <c r="AA253" s="102"/>
      <c r="AB253" s="102"/>
      <c r="AC253" s="102"/>
      <c r="AD253" s="102"/>
    </row>
    <row r="254" spans="1:31" ht="14.25" customHeight="1">
      <c r="A254" s="266" t="s">
        <v>3696</v>
      </c>
      <c r="B254" s="175" t="str">
        <f t="shared" si="52"/>
        <v>Crouse</v>
      </c>
      <c r="C254" s="180" t="str">
        <f t="shared" si="53"/>
        <v>Hans</v>
      </c>
      <c r="D254" s="102" t="str">
        <f t="shared" si="54"/>
        <v>H. Crouse</v>
      </c>
      <c r="E254" s="168" t="str">
        <f t="shared" si="55"/>
        <v>Hans Crouse</v>
      </c>
      <c r="F254" s="204" t="s">
        <v>847</v>
      </c>
      <c r="G254" s="204" t="s">
        <v>3901</v>
      </c>
      <c r="H254" s="204" t="s">
        <v>1953</v>
      </c>
      <c r="I254" s="204" t="s">
        <v>1958</v>
      </c>
      <c r="J254" s="155">
        <v>36053</v>
      </c>
      <c r="K254" s="157" t="s">
        <v>647</v>
      </c>
      <c r="L254" s="103" t="s">
        <v>444</v>
      </c>
      <c r="M254" s="155" t="str">
        <f t="shared" si="46"/>
        <v>min</v>
      </c>
      <c r="N254" s="111" t="s">
        <v>58</v>
      </c>
      <c r="O254" s="132" t="s">
        <v>3850</v>
      </c>
      <c r="P254" s="168" t="str">
        <f t="shared" si="47"/>
        <v>Crouse, Hans (min)</v>
      </c>
      <c r="Q254" s="129" t="str">
        <f t="shared" si="48"/>
        <v/>
      </c>
      <c r="R254" s="217" t="str">
        <f t="shared" si="49"/>
        <v/>
      </c>
      <c r="S254" s="217" t="str">
        <f t="shared" si="50"/>
        <v/>
      </c>
      <c r="T254" s="217" t="str">
        <f t="shared" si="51"/>
        <v/>
      </c>
      <c r="U254" s="102" t="s">
        <v>568</v>
      </c>
      <c r="V254" s="173"/>
      <c r="W254" s="102"/>
      <c r="X254" s="173"/>
      <c r="Y254" s="102"/>
      <c r="Z254" s="173"/>
      <c r="AA254" s="102"/>
      <c r="AB254" s="102"/>
      <c r="AC254" s="102"/>
      <c r="AD254" s="102"/>
    </row>
    <row r="255" spans="1:31" ht="14.25" customHeight="1">
      <c r="A255" s="111" t="s">
        <v>511</v>
      </c>
      <c r="B255" s="175" t="str">
        <f t="shared" si="52"/>
        <v>Cruz</v>
      </c>
      <c r="C255" s="180" t="str">
        <f t="shared" si="53"/>
        <v>Nelson R.</v>
      </c>
      <c r="D255" s="102" t="str">
        <f t="shared" si="54"/>
        <v>N. Cruz</v>
      </c>
      <c r="E255" s="168" t="str">
        <f t="shared" si="55"/>
        <v>Nelson R. Cruz</v>
      </c>
      <c r="F255" s="276" t="s">
        <v>847</v>
      </c>
      <c r="G255" s="103"/>
      <c r="H255" s="103"/>
      <c r="I255" s="103"/>
      <c r="J255" s="277">
        <v>29403</v>
      </c>
      <c r="K255" s="278" t="s">
        <v>852</v>
      </c>
      <c r="L255" s="103" t="s">
        <v>7</v>
      </c>
      <c r="M255" s="155" t="str">
        <f t="shared" si="46"/>
        <v>1,F1-$4.632M</v>
      </c>
      <c r="N255" s="111" t="str">
        <f>Ruth!$A$2</f>
        <v>Plum Island</v>
      </c>
      <c r="O255" s="311" t="s">
        <v>3147</v>
      </c>
      <c r="P255" s="168" t="str">
        <f t="shared" si="47"/>
        <v>Cruz, Nelson R. (1,F1-$4.632M)</v>
      </c>
      <c r="Q255" s="129">
        <f t="shared" si="48"/>
        <v>4632000</v>
      </c>
      <c r="R255" s="217" t="str">
        <f t="shared" si="49"/>
        <v/>
      </c>
      <c r="S255" s="217" t="str">
        <f t="shared" si="50"/>
        <v/>
      </c>
      <c r="T255" s="217" t="str">
        <f t="shared" si="51"/>
        <v/>
      </c>
      <c r="U255" s="102" t="s">
        <v>3203</v>
      </c>
      <c r="V255" s="102">
        <v>4632000</v>
      </c>
      <c r="W255" s="172" t="s">
        <v>283</v>
      </c>
      <c r="X255" s="129"/>
      <c r="Y255" s="172"/>
      <c r="Z255" s="130"/>
      <c r="AA255" s="221"/>
      <c r="AB255" s="102"/>
      <c r="AC255" s="102"/>
      <c r="AD255" s="102"/>
    </row>
    <row r="256" spans="1:31" ht="14.25" customHeight="1">
      <c r="A256" s="266" t="s">
        <v>3697</v>
      </c>
      <c r="B256" s="175" t="str">
        <f t="shared" si="52"/>
        <v>Cruz</v>
      </c>
      <c r="C256" s="180" t="str">
        <f t="shared" si="53"/>
        <v>Oneil</v>
      </c>
      <c r="D256" s="102" t="str">
        <f t="shared" si="54"/>
        <v>O. Cruz</v>
      </c>
      <c r="E256" s="168" t="str">
        <f t="shared" si="55"/>
        <v>Oneil Cruz</v>
      </c>
      <c r="F256" s="204" t="s">
        <v>354</v>
      </c>
      <c r="G256" s="204" t="s">
        <v>3902</v>
      </c>
      <c r="H256" s="204" t="s">
        <v>1953</v>
      </c>
      <c r="I256" s="204" t="s">
        <v>1956</v>
      </c>
      <c r="J256" s="155">
        <v>36072</v>
      </c>
      <c r="K256" s="157" t="s">
        <v>851</v>
      </c>
      <c r="L256" s="103" t="s">
        <v>444</v>
      </c>
      <c r="M256" s="155" t="str">
        <f t="shared" si="46"/>
        <v>min</v>
      </c>
      <c r="N256" s="111" t="s">
        <v>402</v>
      </c>
      <c r="O256" s="132" t="s">
        <v>3850</v>
      </c>
      <c r="P256" s="168" t="str">
        <f t="shared" si="47"/>
        <v>Cruz, Oneil (min)</v>
      </c>
      <c r="Q256" s="129" t="str">
        <f t="shared" si="48"/>
        <v/>
      </c>
      <c r="R256" s="217" t="str">
        <f t="shared" si="49"/>
        <v/>
      </c>
      <c r="S256" s="217" t="str">
        <f t="shared" si="50"/>
        <v/>
      </c>
      <c r="T256" s="217" t="str">
        <f t="shared" si="51"/>
        <v/>
      </c>
      <c r="U256" s="102" t="s">
        <v>568</v>
      </c>
      <c r="V256" s="173"/>
      <c r="W256" s="102"/>
      <c r="X256" s="173"/>
      <c r="Y256" s="102"/>
      <c r="Z256" s="173"/>
      <c r="AA256" s="102"/>
      <c r="AB256" s="102"/>
      <c r="AC256" s="102"/>
      <c r="AD256" s="102"/>
    </row>
    <row r="257" spans="1:32" ht="14.25" customHeight="1">
      <c r="A257" s="111" t="s">
        <v>56</v>
      </c>
      <c r="B257" s="175" t="str">
        <f t="shared" si="52"/>
        <v>Cueto</v>
      </c>
      <c r="C257" s="180" t="str">
        <f t="shared" si="53"/>
        <v>Johnny</v>
      </c>
      <c r="D257" s="102" t="str">
        <f t="shared" si="54"/>
        <v>J. Cueto</v>
      </c>
      <c r="E257" s="168" t="str">
        <f t="shared" si="55"/>
        <v>Johnny Cueto</v>
      </c>
      <c r="F257" s="276" t="s">
        <v>847</v>
      </c>
      <c r="G257" s="103"/>
      <c r="H257" s="103"/>
      <c r="I257" s="103"/>
      <c r="J257" s="277">
        <v>31458</v>
      </c>
      <c r="K257" s="278" t="s">
        <v>647</v>
      </c>
      <c r="L257" s="103" t="s">
        <v>114</v>
      </c>
      <c r="M257" s="155" t="str">
        <f t="shared" si="46"/>
        <v>3,F3-$21M</v>
      </c>
      <c r="N257" s="111" t="str">
        <f>Aaron!$A$2</f>
        <v>Middlesex</v>
      </c>
      <c r="O257" s="311" t="s">
        <v>1756</v>
      </c>
      <c r="P257" s="168" t="str">
        <f t="shared" si="47"/>
        <v>Cueto, Johnny (3,F3-$21M)</v>
      </c>
      <c r="Q257" s="129">
        <f t="shared" si="48"/>
        <v>7000000</v>
      </c>
      <c r="R257" s="217" t="str">
        <f t="shared" si="49"/>
        <v/>
      </c>
      <c r="S257" s="217" t="str">
        <f t="shared" si="50"/>
        <v/>
      </c>
      <c r="T257" s="217" t="str">
        <f t="shared" si="51"/>
        <v/>
      </c>
      <c r="U257" s="282" t="s">
        <v>1509</v>
      </c>
      <c r="V257" s="362">
        <v>7000000</v>
      </c>
      <c r="W257" s="102" t="s">
        <v>283</v>
      </c>
      <c r="X257" s="173"/>
      <c r="Y257" s="102"/>
      <c r="Z257" s="102"/>
      <c r="AA257" s="102"/>
      <c r="AB257" s="102"/>
      <c r="AC257" s="102"/>
      <c r="AD257" s="501"/>
      <c r="AE257" s="193"/>
    </row>
    <row r="258" spans="1:32" ht="14.25" customHeight="1">
      <c r="A258" s="266" t="s">
        <v>3844</v>
      </c>
      <c r="B258" s="175" t="str">
        <f t="shared" si="52"/>
        <v>Cuevas</v>
      </c>
      <c r="C258" s="180" t="str">
        <f t="shared" si="53"/>
        <v>Noel</v>
      </c>
      <c r="D258" s="102" t="str">
        <f t="shared" si="54"/>
        <v>N. Cuevas</v>
      </c>
      <c r="E258" s="168" t="str">
        <f t="shared" si="55"/>
        <v>Noel Cuevas</v>
      </c>
      <c r="F258" s="204" t="s">
        <v>847</v>
      </c>
      <c r="G258" s="204" t="s">
        <v>4059</v>
      </c>
      <c r="H258" s="204" t="s">
        <v>1964</v>
      </c>
      <c r="I258" s="204" t="s">
        <v>1952</v>
      </c>
      <c r="J258" s="155">
        <v>33513</v>
      </c>
      <c r="K258" s="157" t="s">
        <v>912</v>
      </c>
      <c r="L258" s="103" t="s">
        <v>7</v>
      </c>
      <c r="M258" s="155" t="str">
        <f t="shared" si="46"/>
        <v>Y1</v>
      </c>
      <c r="N258" s="111" t="s">
        <v>808</v>
      </c>
      <c r="O258" s="132" t="s">
        <v>3850</v>
      </c>
      <c r="P258" s="168" t="str">
        <f t="shared" si="47"/>
        <v>Cuevas, Noel (Y1)</v>
      </c>
      <c r="Q258" s="129">
        <f t="shared" si="48"/>
        <v>200000</v>
      </c>
      <c r="R258" s="217">
        <f t="shared" si="49"/>
        <v>300000</v>
      </c>
      <c r="S258" s="217">
        <f t="shared" si="50"/>
        <v>400000</v>
      </c>
      <c r="T258" s="217" t="str">
        <f t="shared" si="51"/>
        <v/>
      </c>
      <c r="U258" s="102" t="s">
        <v>445</v>
      </c>
      <c r="V258" s="173">
        <v>200000</v>
      </c>
      <c r="W258" s="102" t="s">
        <v>446</v>
      </c>
      <c r="X258" s="173">
        <v>300000</v>
      </c>
      <c r="Y258" s="102" t="s">
        <v>322</v>
      </c>
      <c r="Z258" s="173">
        <v>400000</v>
      </c>
      <c r="AA258" s="102" t="s">
        <v>555</v>
      </c>
      <c r="AB258" s="102"/>
      <c r="AC258" s="102"/>
      <c r="AD258" s="102"/>
    </row>
    <row r="259" spans="1:32" ht="14.25" customHeight="1">
      <c r="A259" s="111" t="s">
        <v>3204</v>
      </c>
      <c r="B259" s="175"/>
      <c r="C259" s="180"/>
      <c r="D259" s="102"/>
      <c r="E259" s="168"/>
      <c r="F259" s="276"/>
      <c r="G259" s="103"/>
      <c r="H259" s="103"/>
      <c r="I259" s="103"/>
      <c r="J259" s="277"/>
      <c r="K259" s="278"/>
      <c r="L259" s="103" t="s">
        <v>7</v>
      </c>
      <c r="M259" s="155" t="str">
        <f t="shared" ref="M259:M322" si="56">$U259</f>
        <v>1,F1-$3M</v>
      </c>
      <c r="N259" s="111" t="str">
        <f>Cobb!$G$2</f>
        <v>Alaska</v>
      </c>
      <c r="O259" s="311" t="s">
        <v>3147</v>
      </c>
      <c r="P259" s="168" t="str">
        <f t="shared" ref="P259:P322" si="57">CONCATENATE(A259," (",M259,")")</f>
        <v>Culberson, Charlie (1,F1-$3M)</v>
      </c>
      <c r="Q259" s="129">
        <f t="shared" ref="Q259:Q322" si="58">IF(ISBLANK($V259),"",$V259)</f>
        <v>3000000</v>
      </c>
      <c r="R259" s="217" t="str">
        <f t="shared" ref="R259:R322" si="59">IF(ISBLANK($X259),"",$X259)</f>
        <v/>
      </c>
      <c r="S259" s="217" t="str">
        <f t="shared" ref="S259:S322" si="60">IF(ISBLANK($Z259),"",$Z259)</f>
        <v/>
      </c>
      <c r="T259" s="217" t="str">
        <f t="shared" ref="T259:T322" si="61">IF(ISBLANK($AB259),"",$AB259)</f>
        <v/>
      </c>
      <c r="U259" s="282" t="s">
        <v>3205</v>
      </c>
      <c r="V259" s="362">
        <v>3000000</v>
      </c>
      <c r="W259" s="102" t="s">
        <v>283</v>
      </c>
      <c r="X259" s="173"/>
      <c r="Y259" s="102"/>
      <c r="Z259" s="102"/>
      <c r="AA259" s="102"/>
      <c r="AB259" s="102"/>
      <c r="AC259" s="102"/>
      <c r="AD259" s="501"/>
      <c r="AE259" s="193"/>
    </row>
    <row r="260" spans="1:32" ht="14.25" customHeight="1">
      <c r="A260" s="102" t="s">
        <v>657</v>
      </c>
      <c r="B260" s="175" t="str">
        <f>LEFT(A260,FIND(", ",A260,1)-1)</f>
        <v>Cuthbert</v>
      </c>
      <c r="C260" s="180" t="str">
        <f>RIGHT(A260,LEN(A260)-FIND(", ",A260,1)-1)</f>
        <v>Cheslor</v>
      </c>
      <c r="D260" s="102" t="str">
        <f>CONCATENATE(MID(C260,1,1),". ",B260)</f>
        <v>C. Cuthbert</v>
      </c>
      <c r="E260" s="168" t="str">
        <f>CONCATENATE(C260," ",B260)</f>
        <v>Cheslor Cuthbert</v>
      </c>
      <c r="F260" s="103" t="s">
        <v>847</v>
      </c>
      <c r="G260" s="103"/>
      <c r="H260" s="103"/>
      <c r="I260" s="103"/>
      <c r="J260" s="155">
        <v>33924</v>
      </c>
      <c r="K260" s="111" t="s">
        <v>850</v>
      </c>
      <c r="L260" s="103" t="s">
        <v>7</v>
      </c>
      <c r="M260" s="155" t="str">
        <f t="shared" si="56"/>
        <v>Y3</v>
      </c>
      <c r="N260" s="111" t="str">
        <f>Cobb!$Y$2</f>
        <v>Gateway</v>
      </c>
      <c r="O260" s="132" t="s">
        <v>716</v>
      </c>
      <c r="P260" s="168" t="str">
        <f t="shared" si="57"/>
        <v>Cuthbert, Cheslor (Y3)</v>
      </c>
      <c r="Q260" s="129">
        <f t="shared" si="58"/>
        <v>400000</v>
      </c>
      <c r="R260" s="217" t="str">
        <f t="shared" si="59"/>
        <v/>
      </c>
      <c r="S260" s="217" t="str">
        <f t="shared" si="60"/>
        <v/>
      </c>
      <c r="T260" s="217" t="str">
        <f t="shared" si="61"/>
        <v/>
      </c>
      <c r="U260" s="102" t="s">
        <v>322</v>
      </c>
      <c r="V260" s="173">
        <v>400000</v>
      </c>
      <c r="W260" s="102" t="s">
        <v>555</v>
      </c>
      <c r="X260" s="173"/>
      <c r="Y260" s="102" t="s">
        <v>820</v>
      </c>
      <c r="Z260" s="102"/>
      <c r="AA260" s="102" t="s">
        <v>821</v>
      </c>
      <c r="AB260" s="102"/>
      <c r="AC260" s="102" t="s">
        <v>822</v>
      </c>
      <c r="AD260" s="501"/>
      <c r="AE260" s="193"/>
    </row>
    <row r="261" spans="1:32" ht="14.25" customHeight="1">
      <c r="A261" s="175" t="s">
        <v>947</v>
      </c>
      <c r="B261" s="175" t="str">
        <f>LEFT(A261,FIND(", ",A261,1)-1)</f>
        <v>Dahl</v>
      </c>
      <c r="C261" s="180" t="str">
        <f>RIGHT(A261,LEN(A261)-FIND(", ",A261,1)-1)</f>
        <v>David</v>
      </c>
      <c r="D261" s="102" t="str">
        <f>CONCATENATE(MID(C261,1,1),". ",B261)</f>
        <v>D. Dahl</v>
      </c>
      <c r="E261" s="168" t="str">
        <f>CONCATENATE(C261," ",B261)</f>
        <v>David Dahl</v>
      </c>
      <c r="F261" s="174" t="s">
        <v>354</v>
      </c>
      <c r="G261" s="174"/>
      <c r="H261" s="174"/>
      <c r="I261" s="174"/>
      <c r="J261" s="184">
        <v>34425</v>
      </c>
      <c r="K261" s="185" t="s">
        <v>912</v>
      </c>
      <c r="L261" s="103" t="s">
        <v>7</v>
      </c>
      <c r="M261" s="155" t="str">
        <f t="shared" si="56"/>
        <v>Y2</v>
      </c>
      <c r="N261" s="208" t="str">
        <f>Mays!$S$2</f>
        <v>Thunder Bay</v>
      </c>
      <c r="O261" s="174" t="s">
        <v>913</v>
      </c>
      <c r="P261" s="168" t="str">
        <f t="shared" si="57"/>
        <v>Dahl, David (Y2)</v>
      </c>
      <c r="Q261" s="129">
        <f t="shared" si="58"/>
        <v>300000</v>
      </c>
      <c r="R261" s="217">
        <f t="shared" si="59"/>
        <v>400000</v>
      </c>
      <c r="S261" s="217" t="str">
        <f t="shared" si="60"/>
        <v/>
      </c>
      <c r="T261" s="217" t="str">
        <f t="shared" si="61"/>
        <v/>
      </c>
      <c r="U261" s="102" t="s">
        <v>446</v>
      </c>
      <c r="V261" s="173">
        <v>300000</v>
      </c>
      <c r="W261" s="102" t="s">
        <v>322</v>
      </c>
      <c r="X261" s="173">
        <v>400000</v>
      </c>
      <c r="Y261" s="102" t="s">
        <v>555</v>
      </c>
      <c r="Z261" s="501"/>
      <c r="AA261" s="102"/>
      <c r="AB261" s="102"/>
      <c r="AC261" s="102"/>
      <c r="AD261" s="102"/>
    </row>
    <row r="262" spans="1:32" ht="14.25" customHeight="1">
      <c r="A262" s="102" t="s">
        <v>1614</v>
      </c>
      <c r="B262" s="175" t="str">
        <f>LEFT(A262,FIND(", ",A262,1)-1)</f>
        <v>Dalbec</v>
      </c>
      <c r="C262" s="180" t="str">
        <f>RIGHT(A262,LEN(A262)-FIND(", ",A262,1)-1)</f>
        <v>Bobby</v>
      </c>
      <c r="D262" s="102" t="str">
        <f>CONCATENATE(MID(C262,1,1),". ",B262)</f>
        <v>B. Dalbec</v>
      </c>
      <c r="E262" s="168" t="str">
        <f>CONCATENATE(C262," ",B262)</f>
        <v>Bobby Dalbec</v>
      </c>
      <c r="F262" s="174" t="s">
        <v>847</v>
      </c>
      <c r="G262" s="102">
        <v>218</v>
      </c>
      <c r="H262" s="102">
        <v>12</v>
      </c>
      <c r="I262" s="102">
        <v>4</v>
      </c>
      <c r="J262" s="322">
        <v>34879</v>
      </c>
      <c r="K262" s="102" t="s">
        <v>850</v>
      </c>
      <c r="L262" s="103" t="s">
        <v>444</v>
      </c>
      <c r="M262" s="155" t="str">
        <f t="shared" si="56"/>
        <v xml:space="preserve">min </v>
      </c>
      <c r="N262" s="111" t="str">
        <f>Aaron!$A$2</f>
        <v>Middlesex</v>
      </c>
      <c r="O262" s="103" t="s">
        <v>1534</v>
      </c>
      <c r="P262" s="168" t="str">
        <f t="shared" si="57"/>
        <v>Dalbec, Bobby (min )</v>
      </c>
      <c r="Q262" s="129" t="str">
        <f t="shared" si="58"/>
        <v/>
      </c>
      <c r="R262" s="217" t="str">
        <f t="shared" si="59"/>
        <v/>
      </c>
      <c r="S262" s="217" t="str">
        <f t="shared" si="60"/>
        <v/>
      </c>
      <c r="T262" s="217" t="str">
        <f t="shared" si="61"/>
        <v/>
      </c>
      <c r="U262" s="102" t="s">
        <v>2496</v>
      </c>
      <c r="V262" s="130"/>
      <c r="W262" s="102"/>
      <c r="X262" s="130"/>
      <c r="Y262" s="102"/>
      <c r="Z262" s="102"/>
      <c r="AA262" s="102"/>
      <c r="AB262" s="102"/>
      <c r="AC262" s="102"/>
      <c r="AD262" s="102"/>
    </row>
    <row r="263" spans="1:32" ht="14.25" customHeight="1">
      <c r="A263" s="102" t="s">
        <v>3206</v>
      </c>
      <c r="B263" s="175"/>
      <c r="C263" s="180"/>
      <c r="D263" s="102"/>
      <c r="E263" s="168"/>
      <c r="F263" s="103"/>
      <c r="G263" s="103"/>
      <c r="H263" s="103"/>
      <c r="I263" s="103"/>
      <c r="J263" s="155"/>
      <c r="K263" s="111"/>
      <c r="L263" s="103" t="s">
        <v>7</v>
      </c>
      <c r="M263" s="155" t="str">
        <f t="shared" si="56"/>
        <v>1,F1-200K</v>
      </c>
      <c r="N263" s="111" t="str">
        <f>Ruth!$Y$2</f>
        <v xml:space="preserve">New Jersey </v>
      </c>
      <c r="O263" s="132" t="s">
        <v>3147</v>
      </c>
      <c r="P263" s="168" t="str">
        <f t="shared" si="57"/>
        <v>D'arnaud, Chase (1,F1-200K)</v>
      </c>
      <c r="Q263" s="129">
        <f t="shared" si="58"/>
        <v>200000</v>
      </c>
      <c r="R263" s="217" t="str">
        <f t="shared" si="59"/>
        <v/>
      </c>
      <c r="S263" s="217" t="str">
        <f t="shared" si="60"/>
        <v/>
      </c>
      <c r="T263" s="217" t="str">
        <f t="shared" si="61"/>
        <v/>
      </c>
      <c r="U263" s="102" t="s">
        <v>3158</v>
      </c>
      <c r="V263" s="173">
        <v>200000</v>
      </c>
      <c r="W263" s="102" t="s">
        <v>283</v>
      </c>
      <c r="X263" s="173"/>
      <c r="Y263" s="102"/>
      <c r="Z263" s="102"/>
      <c r="AA263" s="102"/>
      <c r="AB263" s="102"/>
      <c r="AC263" s="102"/>
      <c r="AD263" s="501"/>
      <c r="AE263" s="193"/>
      <c r="AF263" s="149"/>
    </row>
    <row r="264" spans="1:32" ht="14.25" customHeight="1">
      <c r="A264" s="266" t="s">
        <v>727</v>
      </c>
      <c r="B264" s="415" t="str">
        <f t="shared" ref="B264:B280" si="62">LEFT(A264,FIND(", ",A264,1)-1)</f>
        <v>Darvish</v>
      </c>
      <c r="C264" s="416" t="str">
        <f t="shared" ref="C264:C280" si="63">RIGHT(A264,LEN(A264)-FIND(", ",A264,1)-1)</f>
        <v>Yu</v>
      </c>
      <c r="D264" s="266" t="str">
        <f t="shared" ref="D264:D280" si="64">CONCATENATE(MID(C264,1,1),". ",B264)</f>
        <v>Y. Darvish</v>
      </c>
      <c r="E264" s="417" t="str">
        <f t="shared" ref="E264:E280" si="65">CONCATENATE(C264," ",B264)</f>
        <v>Yu Darvish</v>
      </c>
      <c r="F264" s="418" t="s">
        <v>847</v>
      </c>
      <c r="G264" s="418"/>
      <c r="H264" s="418"/>
      <c r="I264" s="418"/>
      <c r="J264" s="419">
        <v>31640</v>
      </c>
      <c r="K264" s="375" t="s">
        <v>647</v>
      </c>
      <c r="L264" s="418" t="s">
        <v>114</v>
      </c>
      <c r="M264" s="419" t="str">
        <f t="shared" si="56"/>
        <v>2,F5-$39.6863M</v>
      </c>
      <c r="N264" s="420" t="s">
        <v>349</v>
      </c>
      <c r="O264" s="425" t="s">
        <v>4215</v>
      </c>
      <c r="P264" s="168" t="str">
        <f t="shared" si="57"/>
        <v>Darvish, Yu (2,F5-$39.6863M)</v>
      </c>
      <c r="Q264" s="129">
        <f t="shared" si="58"/>
        <v>7938000</v>
      </c>
      <c r="R264" s="217">
        <f t="shared" si="59"/>
        <v>7938000</v>
      </c>
      <c r="S264" s="217">
        <f t="shared" si="60"/>
        <v>7938000</v>
      </c>
      <c r="T264" s="217">
        <f t="shared" si="61"/>
        <v>7938000</v>
      </c>
      <c r="U264" s="155" t="s">
        <v>2161</v>
      </c>
      <c r="V264" s="130">
        <v>7938000</v>
      </c>
      <c r="W264" s="155" t="s">
        <v>2220</v>
      </c>
      <c r="X264" s="130">
        <v>7938000</v>
      </c>
      <c r="Y264" s="155" t="s">
        <v>2236</v>
      </c>
      <c r="Z264" s="130">
        <v>7938000</v>
      </c>
      <c r="AA264" s="155" t="s">
        <v>2242</v>
      </c>
      <c r="AB264" s="130">
        <v>7938000</v>
      </c>
      <c r="AC264" s="102" t="s">
        <v>283</v>
      </c>
      <c r="AD264" s="501"/>
      <c r="AE264" s="193"/>
    </row>
    <row r="265" spans="1:32" ht="14.25" customHeight="1">
      <c r="A265" s="102" t="s">
        <v>86</v>
      </c>
      <c r="B265" s="175" t="str">
        <f t="shared" si="62"/>
        <v>Davidson</v>
      </c>
      <c r="C265" s="180" t="str">
        <f t="shared" si="63"/>
        <v>Matt</v>
      </c>
      <c r="D265" s="102" t="str">
        <f t="shared" si="64"/>
        <v>M. Davidson</v>
      </c>
      <c r="E265" s="168" t="str">
        <f t="shared" si="65"/>
        <v>Matt Davidson</v>
      </c>
      <c r="F265" s="103" t="s">
        <v>847</v>
      </c>
      <c r="G265" s="103"/>
      <c r="H265" s="103"/>
      <c r="I265" s="103"/>
      <c r="J265" s="155">
        <v>33323</v>
      </c>
      <c r="K265" s="111" t="s">
        <v>850</v>
      </c>
      <c r="L265" s="103" t="s">
        <v>7</v>
      </c>
      <c r="M265" s="155" t="str">
        <f t="shared" si="56"/>
        <v>Y2</v>
      </c>
      <c r="N265" s="111" t="str">
        <f>Ruth!$G$2</f>
        <v>Gotham City</v>
      </c>
      <c r="O265" s="132" t="s">
        <v>266</v>
      </c>
      <c r="P265" s="168" t="str">
        <f t="shared" si="57"/>
        <v>Davidson, Matt (Y2)</v>
      </c>
      <c r="Q265" s="129">
        <f t="shared" si="58"/>
        <v>300000</v>
      </c>
      <c r="R265" s="217">
        <f t="shared" si="59"/>
        <v>400000</v>
      </c>
      <c r="S265" s="217" t="str">
        <f t="shared" si="60"/>
        <v/>
      </c>
      <c r="T265" s="217" t="str">
        <f t="shared" si="61"/>
        <v/>
      </c>
      <c r="U265" s="102" t="s">
        <v>446</v>
      </c>
      <c r="V265" s="173">
        <v>300000</v>
      </c>
      <c r="W265" s="102" t="s">
        <v>322</v>
      </c>
      <c r="X265" s="173">
        <v>400000</v>
      </c>
      <c r="Y265" s="102" t="s">
        <v>555</v>
      </c>
      <c r="Z265" s="102"/>
      <c r="AA265" s="102"/>
      <c r="AB265" s="501"/>
      <c r="AC265" s="102"/>
      <c r="AD265" s="501"/>
      <c r="AE265" s="193"/>
    </row>
    <row r="266" spans="1:32" ht="14.25" customHeight="1">
      <c r="A266" s="501" t="s">
        <v>1114</v>
      </c>
      <c r="B266" s="175" t="str">
        <f t="shared" si="62"/>
        <v>Davies</v>
      </c>
      <c r="C266" s="180" t="str">
        <f t="shared" si="63"/>
        <v>Zach</v>
      </c>
      <c r="D266" s="102" t="str">
        <f t="shared" si="64"/>
        <v>Z. Davies</v>
      </c>
      <c r="E266" s="168" t="str">
        <f t="shared" si="65"/>
        <v>Zach Davies</v>
      </c>
      <c r="F266" s="103" t="s">
        <v>847</v>
      </c>
      <c r="G266" s="103"/>
      <c r="H266" s="103"/>
      <c r="I266" s="103"/>
      <c r="J266" s="256">
        <v>34007</v>
      </c>
      <c r="K266" s="102" t="s">
        <v>647</v>
      </c>
      <c r="L266" s="103" t="s">
        <v>114</v>
      </c>
      <c r="M266" s="155" t="str">
        <f t="shared" si="56"/>
        <v>ARB-Y4</v>
      </c>
      <c r="N266" s="111" t="str">
        <f>Cobb!$S$2</f>
        <v>Waikiki</v>
      </c>
      <c r="O266" s="103" t="s">
        <v>1094</v>
      </c>
      <c r="P266" s="168" t="str">
        <f t="shared" si="57"/>
        <v>Davies, Zach (ARB-Y4)</v>
      </c>
      <c r="Q266" s="129">
        <f t="shared" si="58"/>
        <v>600000</v>
      </c>
      <c r="R266" s="217" t="str">
        <f t="shared" si="59"/>
        <v/>
      </c>
      <c r="S266" s="217" t="str">
        <f t="shared" si="60"/>
        <v/>
      </c>
      <c r="T266" s="217" t="str">
        <f t="shared" si="61"/>
        <v/>
      </c>
      <c r="U266" s="102" t="s">
        <v>555</v>
      </c>
      <c r="V266" s="268">
        <v>600000</v>
      </c>
      <c r="W266" s="102" t="s">
        <v>820</v>
      </c>
      <c r="X266" s="173"/>
      <c r="Y266" s="102" t="s">
        <v>821</v>
      </c>
      <c r="Z266" s="102"/>
      <c r="AA266" s="102" t="s">
        <v>822</v>
      </c>
      <c r="AB266" s="102"/>
      <c r="AC266" s="102" t="s">
        <v>283</v>
      </c>
      <c r="AD266" s="102"/>
    </row>
    <row r="267" spans="1:32" ht="14.25" customHeight="1">
      <c r="A267" s="266" t="s">
        <v>3826</v>
      </c>
      <c r="B267" s="175" t="str">
        <f t="shared" si="62"/>
        <v>Davis</v>
      </c>
      <c r="C267" s="180" t="str">
        <f t="shared" si="63"/>
        <v>Austin</v>
      </c>
      <c r="D267" s="102" t="str">
        <f t="shared" si="64"/>
        <v>A. Davis</v>
      </c>
      <c r="E267" s="168" t="str">
        <f t="shared" si="65"/>
        <v>Austin Davis</v>
      </c>
      <c r="F267" s="204" t="s">
        <v>354</v>
      </c>
      <c r="G267" s="204" t="s">
        <v>4038</v>
      </c>
      <c r="H267" s="204" t="s">
        <v>1959</v>
      </c>
      <c r="I267" s="204" t="s">
        <v>1955</v>
      </c>
      <c r="J267" s="155">
        <v>34003</v>
      </c>
      <c r="K267" s="157" t="s">
        <v>844</v>
      </c>
      <c r="L267" s="103" t="s">
        <v>114</v>
      </c>
      <c r="M267" s="155" t="str">
        <f t="shared" si="56"/>
        <v>Y1</v>
      </c>
      <c r="N267" s="111" t="s">
        <v>2058</v>
      </c>
      <c r="O267" s="132" t="s">
        <v>3850</v>
      </c>
      <c r="P267" s="168" t="str">
        <f t="shared" si="57"/>
        <v>Davis, Austin (Y1)</v>
      </c>
      <c r="Q267" s="129">
        <f t="shared" si="58"/>
        <v>200000</v>
      </c>
      <c r="R267" s="217">
        <f t="shared" si="59"/>
        <v>300000</v>
      </c>
      <c r="S267" s="217">
        <f t="shared" si="60"/>
        <v>400000</v>
      </c>
      <c r="T267" s="217" t="str">
        <f t="shared" si="61"/>
        <v/>
      </c>
      <c r="U267" s="102" t="s">
        <v>445</v>
      </c>
      <c r="V267" s="173">
        <v>200000</v>
      </c>
      <c r="W267" s="102" t="s">
        <v>446</v>
      </c>
      <c r="X267" s="173">
        <v>300000</v>
      </c>
      <c r="Y267" s="102" t="s">
        <v>322</v>
      </c>
      <c r="Z267" s="173">
        <v>400000</v>
      </c>
      <c r="AA267" s="102" t="s">
        <v>555</v>
      </c>
      <c r="AB267" s="102"/>
      <c r="AC267" s="102"/>
      <c r="AD267" s="102"/>
    </row>
    <row r="268" spans="1:32" ht="14.25" customHeight="1">
      <c r="A268" s="102" t="s">
        <v>1901</v>
      </c>
      <c r="B268" s="175" t="str">
        <f t="shared" si="62"/>
        <v>Davis</v>
      </c>
      <c r="C268" s="180" t="str">
        <f t="shared" si="63"/>
        <v>J.D.</v>
      </c>
      <c r="D268" s="102" t="str">
        <f t="shared" si="64"/>
        <v>J. Davis</v>
      </c>
      <c r="E268" s="168" t="str">
        <f t="shared" si="65"/>
        <v>J.D. Davis</v>
      </c>
      <c r="F268" s="204" t="s">
        <v>847</v>
      </c>
      <c r="G268" s="204">
        <v>97</v>
      </c>
      <c r="H268" s="204" t="s">
        <v>1954</v>
      </c>
      <c r="I268" s="204"/>
      <c r="J268" s="155">
        <v>34086</v>
      </c>
      <c r="K268" s="157" t="s">
        <v>850</v>
      </c>
      <c r="L268" s="103" t="s">
        <v>7</v>
      </c>
      <c r="M268" s="155" t="str">
        <f t="shared" si="56"/>
        <v>Y1</v>
      </c>
      <c r="N268" s="111" t="str">
        <f>Mays!$A$2</f>
        <v>Aspen</v>
      </c>
      <c r="O268" s="132" t="s">
        <v>1966</v>
      </c>
      <c r="P268" s="168" t="str">
        <f t="shared" si="57"/>
        <v>Davis, J.D. (Y1)</v>
      </c>
      <c r="Q268" s="129">
        <f t="shared" si="58"/>
        <v>200000</v>
      </c>
      <c r="R268" s="217">
        <f t="shared" si="59"/>
        <v>300000</v>
      </c>
      <c r="S268" s="217">
        <f t="shared" si="60"/>
        <v>400000</v>
      </c>
      <c r="T268" s="217" t="str">
        <f t="shared" si="61"/>
        <v/>
      </c>
      <c r="U268" s="102" t="s">
        <v>445</v>
      </c>
      <c r="V268" s="130">
        <v>200000</v>
      </c>
      <c r="W268" s="102" t="s">
        <v>446</v>
      </c>
      <c r="X268" s="173">
        <v>300000</v>
      </c>
      <c r="Y268" s="102" t="s">
        <v>322</v>
      </c>
      <c r="Z268" s="173">
        <v>400000</v>
      </c>
      <c r="AA268" s="102" t="s">
        <v>555</v>
      </c>
      <c r="AB268" s="102"/>
      <c r="AC268" s="102"/>
      <c r="AD268" s="501"/>
      <c r="AE268" s="193"/>
    </row>
    <row r="269" spans="1:32" ht="14.25" customHeight="1">
      <c r="A269" s="181" t="s">
        <v>984</v>
      </c>
      <c r="B269" s="175" t="str">
        <f t="shared" si="62"/>
        <v>Davis</v>
      </c>
      <c r="C269" s="180" t="str">
        <f t="shared" si="63"/>
        <v>Khris</v>
      </c>
      <c r="D269" s="102" t="str">
        <f t="shared" si="64"/>
        <v>K. Davis</v>
      </c>
      <c r="E269" s="168" t="str">
        <f t="shared" si="65"/>
        <v>Khris Davis</v>
      </c>
      <c r="F269" s="187" t="s">
        <v>847</v>
      </c>
      <c r="G269" s="187"/>
      <c r="H269" s="187"/>
      <c r="I269" s="187"/>
      <c r="J269" s="188">
        <v>32132</v>
      </c>
      <c r="K269" s="181" t="s">
        <v>919</v>
      </c>
      <c r="L269" s="103" t="s">
        <v>7</v>
      </c>
      <c r="M269" s="155" t="str">
        <f t="shared" si="56"/>
        <v>3,L5-14M</v>
      </c>
      <c r="N269" s="111" t="str">
        <f>Mays!$Y$2</f>
        <v>Los Angeles</v>
      </c>
      <c r="O269" s="174" t="s">
        <v>1717</v>
      </c>
      <c r="P269" s="168" t="str">
        <f t="shared" si="57"/>
        <v>Davis, Khris (3,L5-14M)</v>
      </c>
      <c r="Q269" s="129">
        <f t="shared" si="58"/>
        <v>2800000</v>
      </c>
      <c r="R269" s="217">
        <f t="shared" si="59"/>
        <v>2800000</v>
      </c>
      <c r="S269" s="217">
        <f t="shared" si="60"/>
        <v>2800000</v>
      </c>
      <c r="T269" s="217" t="str">
        <f t="shared" si="61"/>
        <v/>
      </c>
      <c r="U269" s="102" t="s">
        <v>268</v>
      </c>
      <c r="V269" s="173">
        <v>2800000</v>
      </c>
      <c r="W269" s="102" t="s">
        <v>267</v>
      </c>
      <c r="X269" s="173">
        <v>2800000</v>
      </c>
      <c r="Y269" s="102" t="s">
        <v>521</v>
      </c>
      <c r="Z269" s="130">
        <v>2800000</v>
      </c>
      <c r="AA269" s="102" t="s">
        <v>283</v>
      </c>
      <c r="AB269" s="130"/>
      <c r="AC269" s="102"/>
      <c r="AD269" s="501"/>
      <c r="AE269" s="193"/>
    </row>
    <row r="270" spans="1:32" ht="14.25" customHeight="1">
      <c r="A270" s="102" t="s">
        <v>338</v>
      </c>
      <c r="B270" s="175" t="str">
        <f t="shared" si="62"/>
        <v>Davis</v>
      </c>
      <c r="C270" s="180" t="str">
        <f t="shared" si="63"/>
        <v>Wade</v>
      </c>
      <c r="D270" s="102" t="str">
        <f t="shared" si="64"/>
        <v>W. Davis</v>
      </c>
      <c r="E270" s="168" t="str">
        <f t="shared" si="65"/>
        <v>Wade Davis</v>
      </c>
      <c r="F270" s="103" t="s">
        <v>847</v>
      </c>
      <c r="G270" s="103"/>
      <c r="H270" s="103"/>
      <c r="I270" s="103"/>
      <c r="J270" s="155">
        <v>31297</v>
      </c>
      <c r="K270" s="111" t="s">
        <v>647</v>
      </c>
      <c r="L270" s="103" t="s">
        <v>114</v>
      </c>
      <c r="M270" s="155" t="str">
        <f t="shared" si="56"/>
        <v>1,F3-$6,949M</v>
      </c>
      <c r="N270" s="111" t="str">
        <f>Cobb!$Y$2</f>
        <v>Gateway</v>
      </c>
      <c r="O270" s="132" t="s">
        <v>3147</v>
      </c>
      <c r="P270" s="168" t="str">
        <f t="shared" si="57"/>
        <v>Davis, Wade (1,F3-$6,949M)</v>
      </c>
      <c r="Q270" s="129">
        <f t="shared" si="58"/>
        <v>2317000</v>
      </c>
      <c r="R270" s="217">
        <f t="shared" si="59"/>
        <v>2317000</v>
      </c>
      <c r="S270" s="217">
        <f t="shared" si="60"/>
        <v>2317000</v>
      </c>
      <c r="T270" s="217" t="str">
        <f t="shared" si="61"/>
        <v/>
      </c>
      <c r="U270" s="172" t="s">
        <v>3207</v>
      </c>
      <c r="V270" s="173">
        <v>2317000</v>
      </c>
      <c r="W270" s="102" t="s">
        <v>3208</v>
      </c>
      <c r="X270" s="173">
        <v>2317000</v>
      </c>
      <c r="Y270" s="102" t="s">
        <v>3209</v>
      </c>
      <c r="Z270" s="173">
        <v>2317000</v>
      </c>
      <c r="AA270" s="102" t="s">
        <v>283</v>
      </c>
      <c r="AB270" s="102"/>
      <c r="AC270" s="102"/>
      <c r="AD270" s="102"/>
    </row>
    <row r="271" spans="1:32" ht="14.25" customHeight="1">
      <c r="A271" s="266" t="s">
        <v>337</v>
      </c>
      <c r="B271" s="415" t="str">
        <f t="shared" si="62"/>
        <v>de la Rosa</v>
      </c>
      <c r="C271" s="416" t="str">
        <f t="shared" si="63"/>
        <v>Jorge</v>
      </c>
      <c r="D271" s="266" t="str">
        <f t="shared" si="64"/>
        <v>J. de la Rosa</v>
      </c>
      <c r="E271" s="417" t="str">
        <f t="shared" si="65"/>
        <v>Jorge de la Rosa</v>
      </c>
      <c r="F271" s="418" t="s">
        <v>354</v>
      </c>
      <c r="G271" s="418"/>
      <c r="H271" s="418"/>
      <c r="I271" s="418"/>
      <c r="J271" s="419">
        <v>29681</v>
      </c>
      <c r="K271" s="375" t="s">
        <v>647</v>
      </c>
      <c r="L271" s="418" t="s">
        <v>114</v>
      </c>
      <c r="M271" s="419" t="str">
        <f t="shared" si="56"/>
        <v>1,F1-200K</v>
      </c>
      <c r="N271" s="375" t="s">
        <v>2058</v>
      </c>
      <c r="O271" s="425" t="s">
        <v>4220</v>
      </c>
      <c r="P271" s="168" t="str">
        <f t="shared" si="57"/>
        <v>de la Rosa, Jorge (1,F1-200K)</v>
      </c>
      <c r="Q271" s="129">
        <f t="shared" si="58"/>
        <v>200000</v>
      </c>
      <c r="R271" s="217" t="str">
        <f t="shared" si="59"/>
        <v/>
      </c>
      <c r="S271" s="217" t="str">
        <f t="shared" si="60"/>
        <v/>
      </c>
      <c r="T271" s="217" t="str">
        <f t="shared" si="61"/>
        <v/>
      </c>
      <c r="U271" s="172" t="s">
        <v>3158</v>
      </c>
      <c r="V271" s="173">
        <v>200000</v>
      </c>
      <c r="W271" s="102" t="s">
        <v>283</v>
      </c>
      <c r="X271" s="173"/>
      <c r="Y271" s="102"/>
      <c r="Z271" s="130"/>
      <c r="AA271" s="102"/>
      <c r="AB271" s="102"/>
      <c r="AC271" s="102"/>
      <c r="AD271" s="102"/>
    </row>
    <row r="272" spans="1:32" ht="14.25" customHeight="1">
      <c r="A272" s="501" t="s">
        <v>1155</v>
      </c>
      <c r="B272" s="175" t="str">
        <f t="shared" si="62"/>
        <v>De Leon</v>
      </c>
      <c r="C272" s="180" t="str">
        <f t="shared" si="63"/>
        <v>Juan</v>
      </c>
      <c r="D272" s="102" t="str">
        <f t="shared" si="64"/>
        <v>J. De Leon</v>
      </c>
      <c r="E272" s="168" t="str">
        <f t="shared" si="65"/>
        <v>Juan De Leon</v>
      </c>
      <c r="F272" s="500" t="s">
        <v>847</v>
      </c>
      <c r="G272" s="500"/>
      <c r="H272" s="500"/>
      <c r="I272" s="500"/>
      <c r="J272" s="256">
        <v>35686</v>
      </c>
      <c r="K272" s="501"/>
      <c r="L272" s="103" t="s">
        <v>444</v>
      </c>
      <c r="M272" s="155" t="str">
        <f t="shared" si="56"/>
        <v>min</v>
      </c>
      <c r="N272" s="111" t="str">
        <f>Cobb!$Y$2</f>
        <v>Gateway</v>
      </c>
      <c r="O272" s="103" t="s">
        <v>1094</v>
      </c>
      <c r="P272" s="168" t="str">
        <f t="shared" si="57"/>
        <v>De Leon, Juan (min)</v>
      </c>
      <c r="Q272" s="129" t="str">
        <f t="shared" si="58"/>
        <v/>
      </c>
      <c r="R272" s="217" t="str">
        <f t="shared" si="59"/>
        <v/>
      </c>
      <c r="S272" s="217" t="str">
        <f t="shared" si="60"/>
        <v/>
      </c>
      <c r="T272" s="217" t="str">
        <f t="shared" si="61"/>
        <v/>
      </c>
      <c r="U272" s="102" t="s">
        <v>568</v>
      </c>
      <c r="V272" s="268"/>
      <c r="W272" s="102"/>
      <c r="X272" s="173"/>
      <c r="Y272" s="102"/>
      <c r="Z272" s="102"/>
      <c r="AA272" s="102"/>
      <c r="AB272" s="102"/>
      <c r="AC272" s="501"/>
      <c r="AD272" s="102"/>
    </row>
    <row r="273" spans="1:30" ht="14.25" customHeight="1">
      <c r="A273" s="266" t="s">
        <v>3768</v>
      </c>
      <c r="B273" s="175" t="e">
        <f t="shared" si="62"/>
        <v>#VALUE!</v>
      </c>
      <c r="C273" s="180" t="e">
        <f t="shared" si="63"/>
        <v>#VALUE!</v>
      </c>
      <c r="D273" s="102" t="e">
        <f t="shared" si="64"/>
        <v>#VALUE!</v>
      </c>
      <c r="E273" s="168" t="e">
        <f t="shared" si="65"/>
        <v>#VALUE!</v>
      </c>
      <c r="F273" s="204" t="s">
        <v>847</v>
      </c>
      <c r="G273" s="204" t="s">
        <v>3977</v>
      </c>
      <c r="H273" s="204" t="s">
        <v>1955</v>
      </c>
      <c r="I273" s="204" t="s">
        <v>1956</v>
      </c>
      <c r="J273" s="155">
        <v>35058</v>
      </c>
      <c r="K273" s="157" t="s">
        <v>844</v>
      </c>
      <c r="L273" s="103" t="s">
        <v>114</v>
      </c>
      <c r="M273" s="155" t="str">
        <f t="shared" si="56"/>
        <v>MM</v>
      </c>
      <c r="N273" s="111" t="s">
        <v>402</v>
      </c>
      <c r="O273" s="132" t="s">
        <v>3850</v>
      </c>
      <c r="P273" s="168" t="str">
        <f t="shared" si="57"/>
        <v>De Los Santos,Enyel (MM)</v>
      </c>
      <c r="Q273" s="129">
        <f t="shared" si="58"/>
        <v>100000</v>
      </c>
      <c r="R273" s="217" t="str">
        <f t="shared" si="59"/>
        <v/>
      </c>
      <c r="S273" s="217" t="str">
        <f t="shared" si="60"/>
        <v/>
      </c>
      <c r="T273" s="217" t="str">
        <f t="shared" si="61"/>
        <v/>
      </c>
      <c r="U273" s="102" t="s">
        <v>442</v>
      </c>
      <c r="V273" s="173">
        <v>100000</v>
      </c>
      <c r="W273" s="102"/>
      <c r="X273" s="173"/>
      <c r="Y273" s="102"/>
      <c r="Z273" s="173"/>
      <c r="AA273" s="102"/>
      <c r="AB273" s="102"/>
      <c r="AC273" s="102"/>
      <c r="AD273" s="102"/>
    </row>
    <row r="274" spans="1:30" ht="14.25" customHeight="1">
      <c r="A274" s="266" t="s">
        <v>3778</v>
      </c>
      <c r="B274" s="175" t="str">
        <f t="shared" si="62"/>
        <v>Dean</v>
      </c>
      <c r="C274" s="180" t="str">
        <f t="shared" si="63"/>
        <v>Austin</v>
      </c>
      <c r="D274" s="102" t="str">
        <f t="shared" si="64"/>
        <v>A. Dean</v>
      </c>
      <c r="E274" s="168" t="str">
        <f t="shared" si="65"/>
        <v>Austin Dean</v>
      </c>
      <c r="F274" s="204" t="s">
        <v>847</v>
      </c>
      <c r="G274" s="204" t="s">
        <v>3987</v>
      </c>
      <c r="H274" s="204" t="s">
        <v>1955</v>
      </c>
      <c r="I274" s="204" t="s">
        <v>3863</v>
      </c>
      <c r="J274" s="155">
        <v>34256</v>
      </c>
      <c r="K274" s="157" t="s">
        <v>853</v>
      </c>
      <c r="L274" s="103" t="s">
        <v>7</v>
      </c>
      <c r="M274" s="155" t="str">
        <f t="shared" si="56"/>
        <v>Y1</v>
      </c>
      <c r="N274" s="111" t="s">
        <v>339</v>
      </c>
      <c r="O274" s="132" t="s">
        <v>3850</v>
      </c>
      <c r="P274" s="168" t="str">
        <f t="shared" si="57"/>
        <v>Dean, Austin (Y1)</v>
      </c>
      <c r="Q274" s="129">
        <f t="shared" si="58"/>
        <v>200000</v>
      </c>
      <c r="R274" s="217">
        <f t="shared" si="59"/>
        <v>300000</v>
      </c>
      <c r="S274" s="217">
        <f t="shared" si="60"/>
        <v>400000</v>
      </c>
      <c r="T274" s="217" t="str">
        <f t="shared" si="61"/>
        <v/>
      </c>
      <c r="U274" s="102" t="s">
        <v>445</v>
      </c>
      <c r="V274" s="173">
        <v>200000</v>
      </c>
      <c r="W274" s="102" t="s">
        <v>446</v>
      </c>
      <c r="X274" s="173">
        <v>300000</v>
      </c>
      <c r="Y274" s="102" t="s">
        <v>322</v>
      </c>
      <c r="Z274" s="173">
        <v>400000</v>
      </c>
      <c r="AA274" s="102" t="s">
        <v>555</v>
      </c>
      <c r="AB274" s="102"/>
      <c r="AC274" s="102"/>
      <c r="AD274" s="102"/>
    </row>
    <row r="275" spans="1:30" ht="14.25" customHeight="1">
      <c r="A275" s="339" t="s">
        <v>1066</v>
      </c>
      <c r="B275" s="415" t="str">
        <f t="shared" si="62"/>
        <v>Degrom</v>
      </c>
      <c r="C275" s="416" t="str">
        <f t="shared" si="63"/>
        <v>Jacob</v>
      </c>
      <c r="D275" s="266" t="str">
        <f t="shared" si="64"/>
        <v>J. Degrom</v>
      </c>
      <c r="E275" s="417" t="str">
        <f t="shared" si="65"/>
        <v>Jacob Degrom</v>
      </c>
      <c r="F275" s="418" t="s">
        <v>847</v>
      </c>
      <c r="G275" s="418"/>
      <c r="H275" s="418"/>
      <c r="I275" s="418"/>
      <c r="J275" s="427">
        <v>32313</v>
      </c>
      <c r="K275" s="266" t="s">
        <v>647</v>
      </c>
      <c r="L275" s="418" t="s">
        <v>114</v>
      </c>
      <c r="M275" s="419" t="str">
        <f t="shared" si="56"/>
        <v>2,L5-$14M</v>
      </c>
      <c r="N275" s="375" t="s">
        <v>346</v>
      </c>
      <c r="O275" s="418" t="s">
        <v>3631</v>
      </c>
      <c r="P275" s="168" t="str">
        <f t="shared" si="57"/>
        <v>Degrom, Jacob (2,L5-$14M)</v>
      </c>
      <c r="Q275" s="129">
        <f t="shared" si="58"/>
        <v>2800000</v>
      </c>
      <c r="R275" s="217">
        <f t="shared" si="59"/>
        <v>2800000</v>
      </c>
      <c r="S275" s="217">
        <f t="shared" si="60"/>
        <v>2800000</v>
      </c>
      <c r="T275" s="217">
        <f t="shared" si="61"/>
        <v>2800000</v>
      </c>
      <c r="U275" s="102" t="s">
        <v>1751</v>
      </c>
      <c r="V275" s="169">
        <v>2800000</v>
      </c>
      <c r="W275" s="102" t="s">
        <v>1752</v>
      </c>
      <c r="X275" s="173">
        <v>2800000</v>
      </c>
      <c r="Y275" s="102" t="s">
        <v>1753</v>
      </c>
      <c r="Z275" s="130">
        <v>2800000</v>
      </c>
      <c r="AA275" s="102" t="s">
        <v>1754</v>
      </c>
      <c r="AB275" s="130">
        <v>2800000</v>
      </c>
      <c r="AC275" s="102" t="s">
        <v>283</v>
      </c>
      <c r="AD275" s="102"/>
    </row>
    <row r="276" spans="1:30" ht="14.25" customHeight="1">
      <c r="A276" s="102" t="s">
        <v>1976</v>
      </c>
      <c r="B276" s="175" t="str">
        <f t="shared" si="62"/>
        <v>Deichmann</v>
      </c>
      <c r="C276" s="180" t="str">
        <f t="shared" si="63"/>
        <v>Greg</v>
      </c>
      <c r="D276" s="102" t="str">
        <f t="shared" si="64"/>
        <v>G. Deichmann</v>
      </c>
      <c r="E276" s="168" t="str">
        <f t="shared" si="65"/>
        <v>Greg Deichmann</v>
      </c>
      <c r="F276" s="204"/>
      <c r="G276" s="204">
        <v>193</v>
      </c>
      <c r="H276" s="204" t="s">
        <v>1960</v>
      </c>
      <c r="I276" s="204"/>
      <c r="J276" s="155"/>
      <c r="K276" s="157"/>
      <c r="L276" s="103" t="s">
        <v>444</v>
      </c>
      <c r="M276" s="155" t="str">
        <f t="shared" si="56"/>
        <v>min</v>
      </c>
      <c r="N276" s="111" t="str">
        <f>Ruth!$G$2</f>
        <v>Gotham City</v>
      </c>
      <c r="O276" s="132" t="s">
        <v>1966</v>
      </c>
      <c r="P276" s="168" t="str">
        <f t="shared" si="57"/>
        <v>Deichmann, Greg (min)</v>
      </c>
      <c r="Q276" s="129" t="str">
        <f t="shared" si="58"/>
        <v/>
      </c>
      <c r="R276" s="217" t="str">
        <f t="shared" si="59"/>
        <v/>
      </c>
      <c r="S276" s="217" t="str">
        <f t="shared" si="60"/>
        <v/>
      </c>
      <c r="T276" s="217" t="str">
        <f t="shared" si="61"/>
        <v/>
      </c>
      <c r="U276" s="102" t="s">
        <v>568</v>
      </c>
      <c r="V276" s="173"/>
      <c r="W276" s="102"/>
      <c r="X276" s="173"/>
      <c r="Y276" s="102"/>
      <c r="Z276" s="173"/>
      <c r="AA276" s="102"/>
      <c r="AB276" s="102"/>
      <c r="AC276" s="102"/>
      <c r="AD276" s="102"/>
    </row>
    <row r="277" spans="1:30" ht="14.25" customHeight="1">
      <c r="A277" s="102" t="s">
        <v>1854</v>
      </c>
      <c r="B277" s="175" t="str">
        <f t="shared" si="62"/>
        <v>Dejong</v>
      </c>
      <c r="C277" s="180" t="str">
        <f t="shared" si="63"/>
        <v>Paul</v>
      </c>
      <c r="D277" s="102" t="str">
        <f t="shared" si="64"/>
        <v>P. Dejong</v>
      </c>
      <c r="E277" s="168" t="str">
        <f t="shared" si="65"/>
        <v>Paul Dejong</v>
      </c>
      <c r="F277" s="204" t="s">
        <v>847</v>
      </c>
      <c r="G277" s="204">
        <v>2</v>
      </c>
      <c r="H277" s="204" t="s">
        <v>1951</v>
      </c>
      <c r="I277" s="204"/>
      <c r="J277" s="155">
        <v>34183</v>
      </c>
      <c r="K277" s="157" t="s">
        <v>851</v>
      </c>
      <c r="L277" s="103" t="s">
        <v>7</v>
      </c>
      <c r="M277" s="155" t="str">
        <f t="shared" si="56"/>
        <v>Y2</v>
      </c>
      <c r="N277" s="111" t="str">
        <f>Mays!$M$2</f>
        <v>Mudville</v>
      </c>
      <c r="O277" s="132" t="s">
        <v>1966</v>
      </c>
      <c r="P277" s="168" t="str">
        <f t="shared" si="57"/>
        <v>Dejong, Paul (Y2)</v>
      </c>
      <c r="Q277" s="129">
        <f t="shared" si="58"/>
        <v>300000</v>
      </c>
      <c r="R277" s="217">
        <f t="shared" si="59"/>
        <v>400000</v>
      </c>
      <c r="S277" s="217" t="str">
        <f t="shared" si="60"/>
        <v/>
      </c>
      <c r="T277" s="217" t="str">
        <f t="shared" si="61"/>
        <v/>
      </c>
      <c r="U277" s="102" t="s">
        <v>446</v>
      </c>
      <c r="V277" s="173">
        <v>300000</v>
      </c>
      <c r="W277" s="102" t="s">
        <v>322</v>
      </c>
      <c r="X277" s="173">
        <v>400000</v>
      </c>
      <c r="Y277" s="102" t="s">
        <v>555</v>
      </c>
      <c r="Z277" s="173"/>
      <c r="AA277" s="102"/>
      <c r="AB277" s="102"/>
      <c r="AC277" s="102"/>
      <c r="AD277" s="102"/>
    </row>
    <row r="278" spans="1:30" ht="14.25" customHeight="1">
      <c r="A278" s="111" t="s">
        <v>249</v>
      </c>
      <c r="B278" s="175" t="str">
        <f t="shared" si="62"/>
        <v>Delgado</v>
      </c>
      <c r="C278" s="180" t="str">
        <f t="shared" si="63"/>
        <v>Randall</v>
      </c>
      <c r="D278" s="102" t="str">
        <f t="shared" si="64"/>
        <v>R. Delgado</v>
      </c>
      <c r="E278" s="168" t="str">
        <f t="shared" si="65"/>
        <v>Randall Delgado</v>
      </c>
      <c r="F278" s="276" t="s">
        <v>847</v>
      </c>
      <c r="G278" s="103"/>
      <c r="H278" s="103"/>
      <c r="I278" s="103"/>
      <c r="J278" s="277">
        <v>32913</v>
      </c>
      <c r="K278" s="278" t="s">
        <v>647</v>
      </c>
      <c r="L278" s="103" t="s">
        <v>114</v>
      </c>
      <c r="M278" s="155" t="str">
        <f t="shared" si="56"/>
        <v>3,F3-$1.26M</v>
      </c>
      <c r="N278" s="111" t="str">
        <f>Cobb!$Y$2</f>
        <v>Gateway</v>
      </c>
      <c r="O278" s="311" t="s">
        <v>1407</v>
      </c>
      <c r="P278" s="168" t="str">
        <f t="shared" si="57"/>
        <v>Delgado, Randall (3,F3-$1.26M)</v>
      </c>
      <c r="Q278" s="129">
        <f t="shared" si="58"/>
        <v>420001</v>
      </c>
      <c r="R278" s="217" t="str">
        <f t="shared" si="59"/>
        <v/>
      </c>
      <c r="S278" s="217" t="str">
        <f t="shared" si="60"/>
        <v/>
      </c>
      <c r="T278" s="217" t="str">
        <f t="shared" si="61"/>
        <v/>
      </c>
      <c r="U278" s="282" t="s">
        <v>1216</v>
      </c>
      <c r="V278" s="362">
        <v>420001</v>
      </c>
      <c r="W278" s="102" t="s">
        <v>283</v>
      </c>
      <c r="X278" s="173"/>
      <c r="Y278" s="102"/>
      <c r="Z278" s="102"/>
      <c r="AA278" s="102"/>
      <c r="AB278" s="102"/>
      <c r="AC278" s="501"/>
      <c r="AD278" s="102"/>
    </row>
    <row r="279" spans="1:30" ht="14.25" customHeight="1">
      <c r="A279" s="102" t="s">
        <v>1866</v>
      </c>
      <c r="B279" s="175" t="str">
        <f t="shared" si="62"/>
        <v>Delmonico</v>
      </c>
      <c r="C279" s="180" t="str">
        <f t="shared" si="63"/>
        <v>Nicky</v>
      </c>
      <c r="D279" s="102" t="str">
        <f t="shared" si="64"/>
        <v>N. Delmonico</v>
      </c>
      <c r="E279" s="168" t="str">
        <f t="shared" si="65"/>
        <v>Nicky Delmonico</v>
      </c>
      <c r="F279" s="204" t="s">
        <v>354</v>
      </c>
      <c r="G279" s="204">
        <v>36</v>
      </c>
      <c r="H279" s="204" t="s">
        <v>1952</v>
      </c>
      <c r="I279" s="204"/>
      <c r="J279" s="155">
        <v>33797</v>
      </c>
      <c r="K279" s="157" t="s">
        <v>853</v>
      </c>
      <c r="L279" s="103" t="s">
        <v>7</v>
      </c>
      <c r="M279" s="155" t="str">
        <f t="shared" si="56"/>
        <v>Y2</v>
      </c>
      <c r="N279" s="111" t="str">
        <f>Cobb!$M$2</f>
        <v>Mansfield</v>
      </c>
      <c r="O279" s="132" t="s">
        <v>1966</v>
      </c>
      <c r="P279" s="168" t="str">
        <f t="shared" si="57"/>
        <v>Delmonico, Nicky (Y2)</v>
      </c>
      <c r="Q279" s="129">
        <f t="shared" si="58"/>
        <v>300000</v>
      </c>
      <c r="R279" s="217">
        <f t="shared" si="59"/>
        <v>400000</v>
      </c>
      <c r="S279" s="217" t="str">
        <f t="shared" si="60"/>
        <v/>
      </c>
      <c r="T279" s="217" t="str">
        <f t="shared" si="61"/>
        <v/>
      </c>
      <c r="U279" s="102" t="s">
        <v>446</v>
      </c>
      <c r="V279" s="173">
        <v>300000</v>
      </c>
      <c r="W279" s="102" t="s">
        <v>322</v>
      </c>
      <c r="X279" s="173">
        <v>400000</v>
      </c>
      <c r="Y279" s="102" t="s">
        <v>555</v>
      </c>
      <c r="Z279" s="173"/>
      <c r="AA279" s="102"/>
      <c r="AB279" s="102"/>
      <c r="AC279" s="102"/>
      <c r="AD279" s="102"/>
    </row>
    <row r="280" spans="1:30" ht="14.25" customHeight="1">
      <c r="A280" s="112" t="s">
        <v>90</v>
      </c>
      <c r="B280" s="175" t="str">
        <f t="shared" si="62"/>
        <v>Descalso</v>
      </c>
      <c r="C280" s="180" t="str">
        <f t="shared" si="63"/>
        <v>Daniel</v>
      </c>
      <c r="D280" s="102" t="str">
        <f t="shared" si="64"/>
        <v>D. Descalso</v>
      </c>
      <c r="E280" s="168" t="str">
        <f t="shared" si="65"/>
        <v>Daniel Descalso</v>
      </c>
      <c r="F280" s="103" t="s">
        <v>354</v>
      </c>
      <c r="G280" s="103"/>
      <c r="H280" s="103"/>
      <c r="I280" s="103"/>
      <c r="J280" s="155">
        <v>31704</v>
      </c>
      <c r="K280" s="111" t="s">
        <v>851</v>
      </c>
      <c r="L280" s="103" t="s">
        <v>7</v>
      </c>
      <c r="M280" s="155" t="str">
        <f t="shared" si="56"/>
        <v>2,F2-$2M</v>
      </c>
      <c r="N280" s="111" t="str">
        <f>Mays!$A$2</f>
        <v>Aspen</v>
      </c>
      <c r="O280" s="132" t="s">
        <v>1764</v>
      </c>
      <c r="P280" s="168" t="str">
        <f t="shared" si="57"/>
        <v>Descalso, Daniel (2,F2-$2M)</v>
      </c>
      <c r="Q280" s="129">
        <f t="shared" si="58"/>
        <v>1000000</v>
      </c>
      <c r="R280" s="217" t="str">
        <f t="shared" si="59"/>
        <v/>
      </c>
      <c r="S280" s="217" t="str">
        <f t="shared" si="60"/>
        <v/>
      </c>
      <c r="T280" s="217" t="str">
        <f t="shared" si="61"/>
        <v/>
      </c>
      <c r="U280" s="155" t="s">
        <v>2171</v>
      </c>
      <c r="V280" s="130">
        <v>1000000</v>
      </c>
      <c r="W280" s="191" t="s">
        <v>283</v>
      </c>
      <c r="X280" s="268"/>
      <c r="Y280" s="130"/>
      <c r="Z280" s="221"/>
      <c r="AA280" s="102"/>
      <c r="AB280" s="102"/>
      <c r="AC280" s="102"/>
      <c r="AD280" s="102"/>
    </row>
    <row r="281" spans="1:30" ht="14.25" customHeight="1">
      <c r="A281" s="501" t="s">
        <v>3210</v>
      </c>
      <c r="B281" s="175"/>
      <c r="C281" s="180"/>
      <c r="D281" s="102"/>
      <c r="E281" s="168"/>
      <c r="F281" s="204"/>
      <c r="G281" s="501"/>
      <c r="H281" s="501"/>
      <c r="I281" s="501"/>
      <c r="J281" s="256"/>
      <c r="K281" s="157"/>
      <c r="L281" s="103" t="s">
        <v>114</v>
      </c>
      <c r="M281" s="155" t="str">
        <f t="shared" si="56"/>
        <v>1,F5-$16M</v>
      </c>
      <c r="N281" s="111" t="str">
        <f>Ruth!$G$2</f>
        <v>Gotham City</v>
      </c>
      <c r="O281" s="132" t="s">
        <v>3147</v>
      </c>
      <c r="P281" s="168" t="str">
        <f t="shared" si="57"/>
        <v>DeSclafani, Anthony (1,F5-$16M)</v>
      </c>
      <c r="Q281" s="129">
        <f t="shared" si="58"/>
        <v>3200000</v>
      </c>
      <c r="R281" s="217">
        <f t="shared" si="59"/>
        <v>3200000</v>
      </c>
      <c r="S281" s="217">
        <f t="shared" si="60"/>
        <v>3200000</v>
      </c>
      <c r="T281" s="217">
        <f t="shared" si="61"/>
        <v>3200000</v>
      </c>
      <c r="U281" s="102" t="s">
        <v>3211</v>
      </c>
      <c r="V281" s="173">
        <v>3200000</v>
      </c>
      <c r="W281" s="102" t="s">
        <v>3212</v>
      </c>
      <c r="X281" s="173">
        <v>3200000</v>
      </c>
      <c r="Y281" s="102" t="s">
        <v>3213</v>
      </c>
      <c r="Z281" s="173">
        <v>3200000</v>
      </c>
      <c r="AA281" s="102" t="s">
        <v>3214</v>
      </c>
      <c r="AB281" s="173">
        <v>3200000</v>
      </c>
      <c r="AC281" s="102" t="s">
        <v>3215</v>
      </c>
      <c r="AD281" s="173">
        <v>3200000</v>
      </c>
    </row>
    <row r="282" spans="1:30" ht="14.25" customHeight="1">
      <c r="A282" s="498" t="s">
        <v>1281</v>
      </c>
      <c r="B282" s="175" t="str">
        <f t="shared" ref="B282:B322" si="66">LEFT(A282,FIND(", ",A282,1)-1)</f>
        <v>Deshields</v>
      </c>
      <c r="C282" s="180" t="str">
        <f t="shared" ref="C282:C322" si="67">RIGHT(A282,LEN(A282)-FIND(", ",A282,1)-1)</f>
        <v>Delino</v>
      </c>
      <c r="D282" s="102" t="str">
        <f t="shared" ref="D282:D322" si="68">CONCATENATE(MID(C282,1,1),". ",B282)</f>
        <v>D. Deshields</v>
      </c>
      <c r="E282" s="168" t="str">
        <f t="shared" ref="E282:E322" si="69">CONCATENATE(C282," ",B282)</f>
        <v>Delino Deshields</v>
      </c>
      <c r="F282" s="204" t="s">
        <v>847</v>
      </c>
      <c r="G282" s="501">
        <v>15</v>
      </c>
      <c r="H282" s="501">
        <v>1</v>
      </c>
      <c r="I282" s="501">
        <v>15</v>
      </c>
      <c r="J282" s="256">
        <v>33832</v>
      </c>
      <c r="K282" s="157" t="s">
        <v>849</v>
      </c>
      <c r="L282" s="103" t="s">
        <v>7</v>
      </c>
      <c r="M282" s="155" t="str">
        <f t="shared" si="56"/>
        <v>ARB-Y4</v>
      </c>
      <c r="N282" s="111" t="str">
        <f>Aaron!$M$2</f>
        <v>Virginia</v>
      </c>
      <c r="O282" s="132" t="s">
        <v>1298</v>
      </c>
      <c r="P282" s="168" t="str">
        <f t="shared" si="57"/>
        <v>Deshields, Delino (ARB-Y4)</v>
      </c>
      <c r="Q282" s="129">
        <f t="shared" si="58"/>
        <v>700000</v>
      </c>
      <c r="R282" s="217" t="str">
        <f t="shared" si="59"/>
        <v/>
      </c>
      <c r="S282" s="217" t="str">
        <f t="shared" si="60"/>
        <v/>
      </c>
      <c r="T282" s="217" t="str">
        <f t="shared" si="61"/>
        <v/>
      </c>
      <c r="U282" s="102" t="s">
        <v>555</v>
      </c>
      <c r="V282" s="173">
        <v>700000</v>
      </c>
      <c r="W282" s="102" t="s">
        <v>820</v>
      </c>
      <c r="X282" s="173"/>
      <c r="Y282" s="102" t="s">
        <v>821</v>
      </c>
      <c r="Z282" s="130"/>
      <c r="AA282" s="102" t="s">
        <v>822</v>
      </c>
      <c r="AB282" s="102"/>
      <c r="AC282" s="102" t="s">
        <v>283</v>
      </c>
      <c r="AD282" s="102"/>
    </row>
    <row r="283" spans="1:30" ht="14.25" customHeight="1">
      <c r="A283" s="102" t="s">
        <v>523</v>
      </c>
      <c r="B283" s="175" t="str">
        <f t="shared" si="66"/>
        <v>Desmond</v>
      </c>
      <c r="C283" s="180" t="str">
        <f t="shared" si="67"/>
        <v>Ian</v>
      </c>
      <c r="D283" s="102" t="str">
        <f t="shared" si="68"/>
        <v>I. Desmond</v>
      </c>
      <c r="E283" s="168" t="str">
        <f t="shared" si="69"/>
        <v>Ian Desmond</v>
      </c>
      <c r="F283" s="103" t="s">
        <v>847</v>
      </c>
      <c r="G283" s="103"/>
      <c r="H283" s="103"/>
      <c r="I283" s="103"/>
      <c r="J283" s="155">
        <v>31310</v>
      </c>
      <c r="K283" s="111" t="s">
        <v>851</v>
      </c>
      <c r="L283" s="103" t="s">
        <v>7</v>
      </c>
      <c r="M283" s="155" t="str">
        <f t="shared" si="56"/>
        <v>1,F3-$1.8M</v>
      </c>
      <c r="N283" s="111" t="str">
        <f>Mays!$A$2</f>
        <v>Aspen</v>
      </c>
      <c r="O283" s="132" t="s">
        <v>3147</v>
      </c>
      <c r="P283" s="168" t="str">
        <f t="shared" si="57"/>
        <v>Desmond, Ian (1,F3-$1.8M)</v>
      </c>
      <c r="Q283" s="129">
        <f t="shared" si="58"/>
        <v>600000</v>
      </c>
      <c r="R283" s="217">
        <f t="shared" si="59"/>
        <v>600000</v>
      </c>
      <c r="S283" s="217">
        <f t="shared" si="60"/>
        <v>600000</v>
      </c>
      <c r="T283" s="217" t="str">
        <f t="shared" si="61"/>
        <v/>
      </c>
      <c r="U283" s="102" t="s">
        <v>3216</v>
      </c>
      <c r="V283" s="173">
        <v>600000</v>
      </c>
      <c r="W283" s="102" t="s">
        <v>3217</v>
      </c>
      <c r="X283" s="173">
        <v>600000</v>
      </c>
      <c r="Y283" s="102" t="s">
        <v>3218</v>
      </c>
      <c r="Z283" s="102">
        <v>600000</v>
      </c>
      <c r="AA283" s="102" t="s">
        <v>283</v>
      </c>
      <c r="AB283" s="102"/>
      <c r="AC283" s="102"/>
      <c r="AD283" s="102"/>
    </row>
    <row r="284" spans="1:30" ht="14.25" customHeight="1">
      <c r="A284" s="102" t="s">
        <v>1801</v>
      </c>
      <c r="B284" s="175" t="str">
        <f t="shared" si="66"/>
        <v>Despaigne</v>
      </c>
      <c r="C284" s="180" t="str">
        <f t="shared" si="67"/>
        <v>Odrisamer</v>
      </c>
      <c r="D284" s="102" t="str">
        <f t="shared" si="68"/>
        <v>O. Despaigne</v>
      </c>
      <c r="E284" s="168" t="str">
        <f t="shared" si="69"/>
        <v>Odrisamer Despaigne</v>
      </c>
      <c r="F284" s="204" t="s">
        <v>847</v>
      </c>
      <c r="G284" s="204"/>
      <c r="H284" s="204"/>
      <c r="I284" s="204"/>
      <c r="J284" s="155">
        <v>31871</v>
      </c>
      <c r="K284" s="157" t="s">
        <v>647</v>
      </c>
      <c r="L284" s="103" t="s">
        <v>114</v>
      </c>
      <c r="M284" s="155" t="str">
        <f t="shared" si="56"/>
        <v>2,F3-$1.311225M</v>
      </c>
      <c r="N284" s="208" t="str">
        <f>Mays!$S$2</f>
        <v>Thunder Bay</v>
      </c>
      <c r="O284" s="132" t="s">
        <v>1764</v>
      </c>
      <c r="P284" s="168" t="str">
        <f t="shared" si="57"/>
        <v>Despaigne, Odrisamer (2,F3-$1.311225M)</v>
      </c>
      <c r="Q284" s="129">
        <f t="shared" si="58"/>
        <v>438000</v>
      </c>
      <c r="R284" s="217">
        <f t="shared" si="59"/>
        <v>438000</v>
      </c>
      <c r="S284" s="217" t="str">
        <f t="shared" si="60"/>
        <v/>
      </c>
      <c r="T284" s="217" t="str">
        <f t="shared" si="61"/>
        <v/>
      </c>
      <c r="U284" s="155" t="s">
        <v>2119</v>
      </c>
      <c r="V284" s="130">
        <v>438000</v>
      </c>
      <c r="W284" s="155" t="s">
        <v>2181</v>
      </c>
      <c r="X284" s="130">
        <v>438000</v>
      </c>
      <c r="Y284" s="130" t="s">
        <v>283</v>
      </c>
      <c r="Z284" s="102"/>
      <c r="AA284" s="102"/>
      <c r="AB284" s="130"/>
      <c r="AC284" s="102"/>
      <c r="AD284" s="102"/>
    </row>
    <row r="285" spans="1:30" ht="14.25" customHeight="1">
      <c r="A285" s="102" t="s">
        <v>1650</v>
      </c>
      <c r="B285" s="175" t="str">
        <f t="shared" si="66"/>
        <v>Devenski</v>
      </c>
      <c r="C285" s="180" t="str">
        <f t="shared" si="67"/>
        <v>Chris</v>
      </c>
      <c r="D285" s="102" t="str">
        <f t="shared" si="68"/>
        <v>C. Devenski</v>
      </c>
      <c r="E285" s="168" t="str">
        <f t="shared" si="69"/>
        <v>Chris Devenski</v>
      </c>
      <c r="F285" s="174" t="s">
        <v>847</v>
      </c>
      <c r="G285" s="102">
        <f>G281+1</f>
        <v>1</v>
      </c>
      <c r="H285" s="102">
        <v>1</v>
      </c>
      <c r="I285" s="102">
        <v>12</v>
      </c>
      <c r="J285" s="322">
        <v>33190</v>
      </c>
      <c r="K285" s="102" t="s">
        <v>844</v>
      </c>
      <c r="L285" s="103" t="s">
        <v>114</v>
      </c>
      <c r="M285" s="155" t="str">
        <f t="shared" si="56"/>
        <v>Y3</v>
      </c>
      <c r="N285" s="111" t="str">
        <f>Aaron!$M$2</f>
        <v>Virginia</v>
      </c>
      <c r="O285" s="103" t="s">
        <v>1534</v>
      </c>
      <c r="P285" s="168" t="str">
        <f t="shared" si="57"/>
        <v>Devenski, Chris (Y3)</v>
      </c>
      <c r="Q285" s="129">
        <f t="shared" si="58"/>
        <v>400000</v>
      </c>
      <c r="R285" s="217" t="str">
        <f t="shared" si="59"/>
        <v/>
      </c>
      <c r="S285" s="217" t="str">
        <f t="shared" si="60"/>
        <v/>
      </c>
      <c r="T285" s="217" t="str">
        <f t="shared" si="61"/>
        <v/>
      </c>
      <c r="U285" s="102" t="s">
        <v>322</v>
      </c>
      <c r="V285" s="173">
        <v>400000</v>
      </c>
      <c r="W285" s="102" t="s">
        <v>555</v>
      </c>
      <c r="X285" s="130"/>
      <c r="Y285" s="102" t="s">
        <v>820</v>
      </c>
      <c r="Z285" s="102"/>
      <c r="AA285" s="102" t="s">
        <v>821</v>
      </c>
      <c r="AB285" s="102"/>
      <c r="AC285" s="102" t="s">
        <v>822</v>
      </c>
      <c r="AD285" s="102"/>
    </row>
    <row r="286" spans="1:30" ht="14.25" customHeight="1">
      <c r="A286" s="501" t="s">
        <v>1173</v>
      </c>
      <c r="B286" s="175" t="str">
        <f t="shared" si="66"/>
        <v>Devers</v>
      </c>
      <c r="C286" s="180" t="str">
        <f t="shared" si="67"/>
        <v>Rafael</v>
      </c>
      <c r="D286" s="102" t="str">
        <f t="shared" si="68"/>
        <v>R. Devers</v>
      </c>
      <c r="E286" s="168" t="str">
        <f t="shared" si="69"/>
        <v>Rafael Devers</v>
      </c>
      <c r="F286" s="103" t="s">
        <v>354</v>
      </c>
      <c r="G286" s="103"/>
      <c r="H286" s="103"/>
      <c r="I286" s="103"/>
      <c r="J286" s="256">
        <v>35362</v>
      </c>
      <c r="K286" s="102" t="s">
        <v>850</v>
      </c>
      <c r="L286" s="103" t="s">
        <v>7</v>
      </c>
      <c r="M286" s="155" t="str">
        <f t="shared" si="56"/>
        <v>Y2</v>
      </c>
      <c r="N286" s="111" t="str">
        <f>Cobb!$A$2</f>
        <v>Greenville</v>
      </c>
      <c r="O286" s="103" t="s">
        <v>1094</v>
      </c>
      <c r="P286" s="168" t="str">
        <f t="shared" si="57"/>
        <v>Devers, Rafael (Y2)</v>
      </c>
      <c r="Q286" s="129">
        <f t="shared" si="58"/>
        <v>300000</v>
      </c>
      <c r="R286" s="217">
        <f t="shared" si="59"/>
        <v>400000</v>
      </c>
      <c r="S286" s="217" t="str">
        <f t="shared" si="60"/>
        <v/>
      </c>
      <c r="T286" s="217" t="str">
        <f t="shared" si="61"/>
        <v/>
      </c>
      <c r="U286" s="102" t="s">
        <v>446</v>
      </c>
      <c r="V286" s="173">
        <v>300000</v>
      </c>
      <c r="W286" s="102" t="s">
        <v>322</v>
      </c>
      <c r="X286" s="173">
        <v>400000</v>
      </c>
      <c r="Y286" s="102" t="s">
        <v>555</v>
      </c>
      <c r="Z286" s="102"/>
      <c r="AA286" s="102"/>
      <c r="AB286" s="102"/>
      <c r="AC286" s="501"/>
      <c r="AD286" s="102"/>
    </row>
    <row r="287" spans="1:30" ht="14.25" customHeight="1">
      <c r="A287" s="102" t="s">
        <v>1647</v>
      </c>
      <c r="B287" s="175" t="str">
        <f t="shared" si="66"/>
        <v>Diaz</v>
      </c>
      <c r="C287" s="180" t="str">
        <f t="shared" si="67"/>
        <v>Aledmys</v>
      </c>
      <c r="D287" s="102" t="str">
        <f t="shared" si="68"/>
        <v>A. Diaz</v>
      </c>
      <c r="E287" s="168" t="str">
        <f t="shared" si="69"/>
        <v>Aledmys Diaz</v>
      </c>
      <c r="F287" s="174" t="s">
        <v>847</v>
      </c>
      <c r="G287" s="102">
        <f>G286+1</f>
        <v>1</v>
      </c>
      <c r="H287" s="102">
        <v>1</v>
      </c>
      <c r="I287" s="102">
        <v>5</v>
      </c>
      <c r="J287" s="322">
        <v>33086</v>
      </c>
      <c r="K287" s="102" t="s">
        <v>851</v>
      </c>
      <c r="L287" s="103" t="s">
        <v>7</v>
      </c>
      <c r="M287" s="155" t="str">
        <f t="shared" si="56"/>
        <v>Y3</v>
      </c>
      <c r="N287" s="111" t="str">
        <f>Ruth!$G$2</f>
        <v>Gotham City</v>
      </c>
      <c r="O287" s="103" t="s">
        <v>1534</v>
      </c>
      <c r="P287" s="168" t="str">
        <f t="shared" si="57"/>
        <v>Diaz, Aledmys (Y3)</v>
      </c>
      <c r="Q287" s="129">
        <f t="shared" si="58"/>
        <v>400000</v>
      </c>
      <c r="R287" s="217" t="str">
        <f t="shared" si="59"/>
        <v/>
      </c>
      <c r="S287" s="217" t="str">
        <f t="shared" si="60"/>
        <v/>
      </c>
      <c r="T287" s="217" t="str">
        <f t="shared" si="61"/>
        <v/>
      </c>
      <c r="U287" s="102" t="s">
        <v>322</v>
      </c>
      <c r="V287" s="173">
        <v>400000</v>
      </c>
      <c r="W287" s="102" t="s">
        <v>555</v>
      </c>
      <c r="X287" s="130"/>
      <c r="Y287" s="102" t="s">
        <v>820</v>
      </c>
      <c r="Z287" s="102"/>
      <c r="AA287" s="102" t="s">
        <v>821</v>
      </c>
      <c r="AB287" s="130"/>
      <c r="AC287" s="102" t="s">
        <v>822</v>
      </c>
      <c r="AD287" s="102"/>
    </row>
    <row r="288" spans="1:30" ht="14.25" customHeight="1">
      <c r="A288" s="175" t="s">
        <v>941</v>
      </c>
      <c r="B288" s="175" t="str">
        <f t="shared" si="66"/>
        <v>Diaz</v>
      </c>
      <c r="C288" s="180" t="str">
        <f t="shared" si="67"/>
        <v>Edwin</v>
      </c>
      <c r="D288" s="102" t="str">
        <f t="shared" si="68"/>
        <v>E. Diaz</v>
      </c>
      <c r="E288" s="168" t="str">
        <f t="shared" si="69"/>
        <v>Edwin Diaz</v>
      </c>
      <c r="F288" s="174" t="s">
        <v>847</v>
      </c>
      <c r="G288" s="174"/>
      <c r="H288" s="174"/>
      <c r="I288" s="174"/>
      <c r="J288" s="184">
        <v>34415</v>
      </c>
      <c r="K288" s="185" t="s">
        <v>114</v>
      </c>
      <c r="L288" s="103" t="s">
        <v>114</v>
      </c>
      <c r="M288" s="155" t="str">
        <f t="shared" si="56"/>
        <v>Y3</v>
      </c>
      <c r="N288" s="208" t="str">
        <f>Aaron!$Y$2</f>
        <v>Columbus</v>
      </c>
      <c r="O288" s="174" t="s">
        <v>1522</v>
      </c>
      <c r="P288" s="168" t="str">
        <f t="shared" si="57"/>
        <v>Diaz, Edwin (Y3)</v>
      </c>
      <c r="Q288" s="129">
        <f t="shared" si="58"/>
        <v>400000</v>
      </c>
      <c r="R288" s="217" t="str">
        <f t="shared" si="59"/>
        <v/>
      </c>
      <c r="S288" s="217" t="str">
        <f t="shared" si="60"/>
        <v/>
      </c>
      <c r="T288" s="217" t="str">
        <f t="shared" si="61"/>
        <v/>
      </c>
      <c r="U288" s="102" t="s">
        <v>322</v>
      </c>
      <c r="V288" s="173">
        <v>400000</v>
      </c>
      <c r="W288" s="102" t="s">
        <v>555</v>
      </c>
      <c r="X288" s="173"/>
      <c r="Y288" s="102" t="s">
        <v>820</v>
      </c>
      <c r="Z288" s="102"/>
      <c r="AA288" s="102" t="s">
        <v>821</v>
      </c>
      <c r="AB288" s="102"/>
      <c r="AC288" s="102" t="s">
        <v>822</v>
      </c>
      <c r="AD288" s="102"/>
    </row>
    <row r="289" spans="1:30" ht="14.25" customHeight="1">
      <c r="A289" s="501" t="s">
        <v>1268</v>
      </c>
      <c r="B289" s="175" t="str">
        <f t="shared" si="66"/>
        <v>Diaz</v>
      </c>
      <c r="C289" s="180" t="str">
        <f t="shared" si="67"/>
        <v>Elias</v>
      </c>
      <c r="D289" s="102" t="str">
        <f t="shared" si="68"/>
        <v>E. Diaz</v>
      </c>
      <c r="E289" s="168" t="str">
        <f t="shared" si="69"/>
        <v>Elias Diaz</v>
      </c>
      <c r="F289" s="204" t="s">
        <v>847</v>
      </c>
      <c r="G289" s="501">
        <v>102</v>
      </c>
      <c r="H289" s="501">
        <v>4</v>
      </c>
      <c r="I289" s="501">
        <v>9</v>
      </c>
      <c r="J289" s="256">
        <v>33194</v>
      </c>
      <c r="K289" s="157" t="s">
        <v>848</v>
      </c>
      <c r="L289" s="103" t="s">
        <v>7</v>
      </c>
      <c r="M289" s="155" t="str">
        <f t="shared" si="56"/>
        <v>Y2</v>
      </c>
      <c r="N289" s="111" t="str">
        <f>Cobb!$S$2</f>
        <v>Waikiki</v>
      </c>
      <c r="O289" s="132" t="s">
        <v>1298</v>
      </c>
      <c r="P289" s="168" t="str">
        <f t="shared" si="57"/>
        <v>Diaz, Elias (Y2)</v>
      </c>
      <c r="Q289" s="129">
        <f t="shared" si="58"/>
        <v>300000</v>
      </c>
      <c r="R289" s="217">
        <f t="shared" si="59"/>
        <v>400000</v>
      </c>
      <c r="S289" s="217" t="str">
        <f t="shared" si="60"/>
        <v/>
      </c>
      <c r="T289" s="217" t="str">
        <f t="shared" si="61"/>
        <v/>
      </c>
      <c r="U289" s="102" t="s">
        <v>446</v>
      </c>
      <c r="V289" s="173">
        <v>300000</v>
      </c>
      <c r="W289" s="102" t="s">
        <v>322</v>
      </c>
      <c r="X289" s="173">
        <v>400000</v>
      </c>
      <c r="Y289" s="102" t="s">
        <v>555</v>
      </c>
      <c r="Z289" s="102"/>
      <c r="AA289" s="102"/>
      <c r="AB289" s="130"/>
      <c r="AC289" s="501"/>
      <c r="AD289" s="102"/>
    </row>
    <row r="290" spans="1:30" ht="14.25" customHeight="1">
      <c r="A290" s="266" t="s">
        <v>3754</v>
      </c>
      <c r="B290" s="175" t="str">
        <f t="shared" si="66"/>
        <v>Diaz</v>
      </c>
      <c r="C290" s="180" t="str">
        <f t="shared" si="67"/>
        <v>Isan</v>
      </c>
      <c r="D290" s="102" t="str">
        <f t="shared" si="68"/>
        <v>I. Diaz</v>
      </c>
      <c r="E290" s="168" t="str">
        <f t="shared" si="69"/>
        <v>Isan Diaz</v>
      </c>
      <c r="F290" s="204" t="s">
        <v>354</v>
      </c>
      <c r="G290" s="204" t="s">
        <v>3962</v>
      </c>
      <c r="H290" s="204" t="s">
        <v>1954</v>
      </c>
      <c r="I290" s="204" t="s">
        <v>3861</v>
      </c>
      <c r="J290" s="155">
        <v>35212</v>
      </c>
      <c r="K290" s="157" t="s">
        <v>845</v>
      </c>
      <c r="L290" s="103" t="s">
        <v>444</v>
      </c>
      <c r="M290" s="155" t="str">
        <f t="shared" si="56"/>
        <v>min</v>
      </c>
      <c r="N290" s="111" t="s">
        <v>378</v>
      </c>
      <c r="O290" s="132" t="s">
        <v>3850</v>
      </c>
      <c r="P290" s="168" t="str">
        <f t="shared" si="57"/>
        <v>Diaz, Isan (min)</v>
      </c>
      <c r="Q290" s="129" t="str">
        <f t="shared" si="58"/>
        <v/>
      </c>
      <c r="R290" s="217" t="str">
        <f t="shared" si="59"/>
        <v/>
      </c>
      <c r="S290" s="217" t="str">
        <f t="shared" si="60"/>
        <v/>
      </c>
      <c r="T290" s="217" t="str">
        <f t="shared" si="61"/>
        <v/>
      </c>
      <c r="U290" s="102" t="s">
        <v>568</v>
      </c>
      <c r="V290" s="173"/>
      <c r="W290" s="102"/>
      <c r="X290" s="173"/>
      <c r="Y290" s="102"/>
      <c r="Z290" s="173"/>
      <c r="AA290" s="102"/>
      <c r="AB290" s="102"/>
      <c r="AC290" s="102"/>
      <c r="AD290" s="102"/>
    </row>
    <row r="291" spans="1:30" ht="14.25" customHeight="1">
      <c r="A291" s="102" t="s">
        <v>1579</v>
      </c>
      <c r="B291" s="175" t="str">
        <f t="shared" si="66"/>
        <v>Diaz</v>
      </c>
      <c r="C291" s="180" t="str">
        <f t="shared" si="67"/>
        <v>Yandy</v>
      </c>
      <c r="D291" s="102" t="str">
        <f t="shared" si="68"/>
        <v>Y. Diaz</v>
      </c>
      <c r="E291" s="168" t="str">
        <f t="shared" si="69"/>
        <v>Yandy Diaz</v>
      </c>
      <c r="F291" s="174" t="s">
        <v>847</v>
      </c>
      <c r="G291" s="102" t="e">
        <f>#REF!+1</f>
        <v>#REF!</v>
      </c>
      <c r="H291" s="102">
        <v>5</v>
      </c>
      <c r="I291" s="102">
        <v>2</v>
      </c>
      <c r="J291" s="322">
        <v>33458</v>
      </c>
      <c r="K291" s="102" t="s">
        <v>912</v>
      </c>
      <c r="L291" s="103" t="s">
        <v>7</v>
      </c>
      <c r="M291" s="155" t="str">
        <f t="shared" si="56"/>
        <v>Y2</v>
      </c>
      <c r="N291" s="111" t="str">
        <f>Aaron!$AE$2</f>
        <v>Pismo Beach</v>
      </c>
      <c r="O291" s="103" t="s">
        <v>1534</v>
      </c>
      <c r="P291" s="168" t="str">
        <f t="shared" si="57"/>
        <v>Diaz, Yandy (Y2)</v>
      </c>
      <c r="Q291" s="129">
        <f t="shared" si="58"/>
        <v>300000</v>
      </c>
      <c r="R291" s="217">
        <f t="shared" si="59"/>
        <v>400000</v>
      </c>
      <c r="S291" s="217" t="str">
        <f t="shared" si="60"/>
        <v/>
      </c>
      <c r="T291" s="217" t="str">
        <f t="shared" si="61"/>
        <v/>
      </c>
      <c r="U291" s="102" t="s">
        <v>446</v>
      </c>
      <c r="V291" s="173">
        <v>300000</v>
      </c>
      <c r="W291" s="102" t="s">
        <v>322</v>
      </c>
      <c r="X291" s="173">
        <v>400000</v>
      </c>
      <c r="Y291" s="102" t="s">
        <v>555</v>
      </c>
      <c r="Z291" s="102"/>
      <c r="AA291" s="102"/>
      <c r="AB291" s="102"/>
      <c r="AC291" s="102"/>
      <c r="AD291" s="102"/>
    </row>
    <row r="292" spans="1:30" ht="14.25" customHeight="1">
      <c r="A292" s="102" t="s">
        <v>1845</v>
      </c>
      <c r="B292" s="175" t="str">
        <f t="shared" si="66"/>
        <v>Diaz</v>
      </c>
      <c r="C292" s="180" t="str">
        <f t="shared" si="67"/>
        <v>Yusniel</v>
      </c>
      <c r="D292" s="102" t="str">
        <f t="shared" si="68"/>
        <v>Y. Diaz</v>
      </c>
      <c r="E292" s="168" t="str">
        <f t="shared" si="69"/>
        <v>Yusniel Diaz</v>
      </c>
      <c r="F292" s="204" t="s">
        <v>847</v>
      </c>
      <c r="G292" s="501">
        <v>23</v>
      </c>
      <c r="H292" s="501">
        <v>1</v>
      </c>
      <c r="I292" s="501">
        <v>23</v>
      </c>
      <c r="J292" s="256">
        <v>35345</v>
      </c>
      <c r="K292" s="157"/>
      <c r="L292" s="103" t="s">
        <v>444</v>
      </c>
      <c r="M292" s="155" t="str">
        <f t="shared" si="56"/>
        <v>min</v>
      </c>
      <c r="N292" s="111" t="str">
        <f>Ruth!$A$2</f>
        <v>Plum Island</v>
      </c>
      <c r="O292" s="132" t="s">
        <v>1298</v>
      </c>
      <c r="P292" s="168" t="str">
        <f t="shared" si="57"/>
        <v>Diaz, Yusniel (min)</v>
      </c>
      <c r="Q292" s="129" t="str">
        <f t="shared" si="58"/>
        <v/>
      </c>
      <c r="R292" s="217" t="str">
        <f t="shared" si="59"/>
        <v/>
      </c>
      <c r="S292" s="217" t="str">
        <f t="shared" si="60"/>
        <v/>
      </c>
      <c r="T292" s="217" t="str">
        <f t="shared" si="61"/>
        <v/>
      </c>
      <c r="U292" s="102" t="s">
        <v>568</v>
      </c>
      <c r="V292" s="173"/>
      <c r="W292" s="102"/>
      <c r="X292" s="173"/>
      <c r="Y292" s="102"/>
      <c r="Z292" s="130"/>
      <c r="AA292" s="501"/>
      <c r="AB292" s="102"/>
      <c r="AC292" s="102"/>
      <c r="AD292" s="102"/>
    </row>
    <row r="293" spans="1:30" ht="14.25" customHeight="1">
      <c r="A293" s="181" t="s">
        <v>992</v>
      </c>
      <c r="B293" s="175" t="str">
        <f t="shared" si="66"/>
        <v>Dickerson</v>
      </c>
      <c r="C293" s="180" t="str">
        <f t="shared" si="67"/>
        <v>Corey</v>
      </c>
      <c r="D293" s="102" t="str">
        <f t="shared" si="68"/>
        <v>C. Dickerson</v>
      </c>
      <c r="E293" s="168" t="str">
        <f t="shared" si="69"/>
        <v>Corey Dickerson</v>
      </c>
      <c r="F293" s="187" t="s">
        <v>354</v>
      </c>
      <c r="G293" s="187"/>
      <c r="H293" s="187"/>
      <c r="I293" s="187"/>
      <c r="J293" s="188">
        <v>32650</v>
      </c>
      <c r="K293" s="181" t="s">
        <v>920</v>
      </c>
      <c r="L293" s="103" t="s">
        <v>7</v>
      </c>
      <c r="M293" s="155" t="str">
        <f t="shared" si="56"/>
        <v>ARB-Y6</v>
      </c>
      <c r="N293" s="111" t="str">
        <f>Ruth!$M$2</f>
        <v>Hoboken</v>
      </c>
      <c r="O293" s="174" t="s">
        <v>1700</v>
      </c>
      <c r="P293" s="168" t="str">
        <f t="shared" si="57"/>
        <v>Dickerson, Corey (ARB-Y6)</v>
      </c>
      <c r="Q293" s="129">
        <f t="shared" si="58"/>
        <v>2280000</v>
      </c>
      <c r="R293" s="217" t="str">
        <f t="shared" si="59"/>
        <v/>
      </c>
      <c r="S293" s="217" t="str">
        <f t="shared" si="60"/>
        <v/>
      </c>
      <c r="T293" s="217" t="str">
        <f t="shared" si="61"/>
        <v/>
      </c>
      <c r="U293" s="102" t="s">
        <v>821</v>
      </c>
      <c r="V293" s="173">
        <v>2280000</v>
      </c>
      <c r="W293" s="102" t="s">
        <v>822</v>
      </c>
      <c r="X293" s="173"/>
      <c r="Y293" s="102" t="s">
        <v>283</v>
      </c>
      <c r="Z293" s="102"/>
      <c r="AA293" s="102"/>
      <c r="AB293" s="102"/>
      <c r="AC293" s="102"/>
      <c r="AD293" s="102"/>
    </row>
    <row r="294" spans="1:30" ht="14.25" customHeight="1">
      <c r="A294" s="181" t="s">
        <v>3229</v>
      </c>
      <c r="B294" s="175" t="str">
        <f t="shared" si="66"/>
        <v>Diekman</v>
      </c>
      <c r="C294" s="180" t="str">
        <f t="shared" si="67"/>
        <v>Jake*</v>
      </c>
      <c r="D294" s="102" t="str">
        <f t="shared" si="68"/>
        <v>J. Diekman</v>
      </c>
      <c r="E294" s="168" t="str">
        <f t="shared" si="69"/>
        <v>Jake* Diekman</v>
      </c>
      <c r="F294" s="187"/>
      <c r="G294" s="187"/>
      <c r="H294" s="187"/>
      <c r="I294" s="187"/>
      <c r="J294" s="188"/>
      <c r="K294" s="181"/>
      <c r="L294" s="103" t="s">
        <v>114</v>
      </c>
      <c r="M294" s="155" t="str">
        <f t="shared" si="56"/>
        <v>1,F1-$585K</v>
      </c>
      <c r="N294" s="208" t="str">
        <f>Ruth!$AE$2</f>
        <v>Williamsburg</v>
      </c>
      <c r="O294" s="174" t="s">
        <v>3147</v>
      </c>
      <c r="P294" s="168" t="str">
        <f t="shared" si="57"/>
        <v>Diekman, Jake* (1,F1-$585K)</v>
      </c>
      <c r="Q294" s="129">
        <f t="shared" si="58"/>
        <v>585000</v>
      </c>
      <c r="R294" s="217" t="str">
        <f t="shared" si="59"/>
        <v/>
      </c>
      <c r="S294" s="217" t="str">
        <f t="shared" si="60"/>
        <v/>
      </c>
      <c r="T294" s="217" t="str">
        <f t="shared" si="61"/>
        <v/>
      </c>
      <c r="U294" s="102" t="s">
        <v>3219</v>
      </c>
      <c r="V294" s="173">
        <v>585000</v>
      </c>
      <c r="W294" s="102" t="s">
        <v>283</v>
      </c>
      <c r="X294" s="173"/>
      <c r="Y294" s="102"/>
      <c r="Z294" s="102"/>
      <c r="AA294" s="102"/>
      <c r="AB294" s="102"/>
      <c r="AC294" s="102"/>
      <c r="AD294" s="102"/>
    </row>
    <row r="295" spans="1:30" ht="14.25" customHeight="1">
      <c r="A295" s="176" t="s">
        <v>975</v>
      </c>
      <c r="B295" s="175" t="str">
        <f t="shared" si="66"/>
        <v>Dietrich</v>
      </c>
      <c r="C295" s="180" t="str">
        <f t="shared" si="67"/>
        <v>Derek</v>
      </c>
      <c r="D295" s="102" t="str">
        <f t="shared" si="68"/>
        <v>D. Dietrich</v>
      </c>
      <c r="E295" s="168" t="str">
        <f t="shared" si="69"/>
        <v>Derek Dietrich</v>
      </c>
      <c r="F295" s="179" t="s">
        <v>354</v>
      </c>
      <c r="G295" s="179"/>
      <c r="H295" s="179"/>
      <c r="I295" s="179"/>
      <c r="J295" s="186">
        <v>32707</v>
      </c>
      <c r="K295" s="182" t="s">
        <v>7</v>
      </c>
      <c r="L295" s="103" t="s">
        <v>7</v>
      </c>
      <c r="M295" s="155" t="str">
        <f t="shared" si="56"/>
        <v>ARB-Y6</v>
      </c>
      <c r="N295" s="111" t="str">
        <f>Cobb!$Y$2</f>
        <v>Gateway</v>
      </c>
      <c r="O295" s="174" t="s">
        <v>913</v>
      </c>
      <c r="P295" s="168" t="str">
        <f t="shared" si="57"/>
        <v>Dietrich, Derek (ARB-Y6)</v>
      </c>
      <c r="Q295" s="129">
        <f t="shared" si="58"/>
        <v>2646000</v>
      </c>
      <c r="R295" s="217" t="str">
        <f t="shared" si="59"/>
        <v/>
      </c>
      <c r="S295" s="217" t="str">
        <f t="shared" si="60"/>
        <v/>
      </c>
      <c r="T295" s="217" t="str">
        <f t="shared" si="61"/>
        <v/>
      </c>
      <c r="U295" s="102" t="s">
        <v>821</v>
      </c>
      <c r="V295" s="173">
        <v>2646000</v>
      </c>
      <c r="W295" s="102" t="s">
        <v>822</v>
      </c>
      <c r="X295" s="173"/>
      <c r="Y295" s="102" t="s">
        <v>283</v>
      </c>
      <c r="Z295" s="102"/>
      <c r="AA295" s="102"/>
      <c r="AB295" s="102"/>
      <c r="AC295" s="102"/>
      <c r="AD295" s="102"/>
    </row>
    <row r="296" spans="1:30" ht="14.25" customHeight="1">
      <c r="A296" s="501" t="s">
        <v>1116</v>
      </c>
      <c r="B296" s="175" t="str">
        <f t="shared" si="66"/>
        <v>Difo</v>
      </c>
      <c r="C296" s="180" t="str">
        <f t="shared" si="67"/>
        <v>Wilmer</v>
      </c>
      <c r="D296" s="102" t="str">
        <f t="shared" si="68"/>
        <v>W. Difo</v>
      </c>
      <c r="E296" s="168" t="str">
        <f t="shared" si="69"/>
        <v>Wilmer Difo</v>
      </c>
      <c r="F296" s="103" t="s">
        <v>854</v>
      </c>
      <c r="G296" s="103"/>
      <c r="H296" s="103"/>
      <c r="I296" s="103"/>
      <c r="J296" s="256">
        <v>33696</v>
      </c>
      <c r="K296" s="102" t="s">
        <v>851</v>
      </c>
      <c r="L296" s="103" t="s">
        <v>7</v>
      </c>
      <c r="M296" s="155" t="str">
        <f t="shared" si="56"/>
        <v>Y2</v>
      </c>
      <c r="N296" s="111" t="str">
        <f>Aaron!$AE$2</f>
        <v>Pismo Beach</v>
      </c>
      <c r="O296" s="103" t="s">
        <v>1364</v>
      </c>
      <c r="P296" s="168" t="str">
        <f t="shared" si="57"/>
        <v>Difo, Wilmer (Y2)</v>
      </c>
      <c r="Q296" s="129">
        <f t="shared" si="58"/>
        <v>300000</v>
      </c>
      <c r="R296" s="217">
        <f t="shared" si="59"/>
        <v>400000</v>
      </c>
      <c r="S296" s="217" t="str">
        <f t="shared" si="60"/>
        <v/>
      </c>
      <c r="T296" s="217" t="str">
        <f t="shared" si="61"/>
        <v/>
      </c>
      <c r="U296" s="102" t="s">
        <v>446</v>
      </c>
      <c r="V296" s="173">
        <v>300000</v>
      </c>
      <c r="W296" s="102" t="s">
        <v>322</v>
      </c>
      <c r="X296" s="173">
        <v>400000</v>
      </c>
      <c r="Y296" s="102" t="s">
        <v>555</v>
      </c>
      <c r="Z296" s="102"/>
      <c r="AA296" s="102"/>
      <c r="AB296" s="102"/>
      <c r="AC296" s="102"/>
      <c r="AD296" s="102"/>
    </row>
    <row r="297" spans="1:30" ht="14.25" customHeight="1">
      <c r="A297" s="102" t="s">
        <v>1606</v>
      </c>
      <c r="B297" s="175" t="str">
        <f t="shared" si="66"/>
        <v>Diplan</v>
      </c>
      <c r="C297" s="180" t="str">
        <f t="shared" si="67"/>
        <v>Marco</v>
      </c>
      <c r="D297" s="102" t="str">
        <f t="shared" si="68"/>
        <v>M. Diplan</v>
      </c>
      <c r="E297" s="168" t="str">
        <f t="shared" si="69"/>
        <v>Marco Diplan</v>
      </c>
      <c r="F297" s="174" t="s">
        <v>847</v>
      </c>
      <c r="G297" s="102">
        <f>G296+1</f>
        <v>1</v>
      </c>
      <c r="H297" s="102">
        <v>9</v>
      </c>
      <c r="I297" s="102">
        <v>9</v>
      </c>
      <c r="J297" s="322">
        <v>35326</v>
      </c>
      <c r="K297" s="102" t="s">
        <v>647</v>
      </c>
      <c r="L297" s="103" t="s">
        <v>444</v>
      </c>
      <c r="M297" s="155" t="str">
        <f t="shared" si="56"/>
        <v>min</v>
      </c>
      <c r="N297" s="111" t="str">
        <f>Aaron!$S$2</f>
        <v>Washington</v>
      </c>
      <c r="O297" s="103" t="s">
        <v>1534</v>
      </c>
      <c r="P297" s="168" t="str">
        <f t="shared" si="57"/>
        <v>Diplan, Marco (min)</v>
      </c>
      <c r="Q297" s="129" t="str">
        <f t="shared" si="58"/>
        <v/>
      </c>
      <c r="R297" s="217" t="str">
        <f t="shared" si="59"/>
        <v/>
      </c>
      <c r="S297" s="217" t="str">
        <f t="shared" si="60"/>
        <v/>
      </c>
      <c r="T297" s="217" t="str">
        <f t="shared" si="61"/>
        <v/>
      </c>
      <c r="U297" s="102" t="s">
        <v>568</v>
      </c>
      <c r="V297" s="130"/>
      <c r="W297" s="102"/>
      <c r="X297" s="130"/>
      <c r="Y297" s="102"/>
      <c r="Z297" s="102"/>
      <c r="AA297" s="102"/>
      <c r="AB297" s="130"/>
      <c r="AC297" s="102"/>
      <c r="AD297" s="102"/>
    </row>
    <row r="298" spans="1:30" ht="14.25" customHeight="1">
      <c r="A298" s="266" t="s">
        <v>3658</v>
      </c>
      <c r="B298" s="175" t="str">
        <f t="shared" si="66"/>
        <v>Dominguez</v>
      </c>
      <c r="C298" s="180" t="str">
        <f t="shared" si="67"/>
        <v>Seranthony</v>
      </c>
      <c r="D298" s="102" t="str">
        <f t="shared" si="68"/>
        <v>S. Dominguez</v>
      </c>
      <c r="E298" s="168" t="str">
        <f t="shared" si="69"/>
        <v>Seranthony Dominguez</v>
      </c>
      <c r="F298" s="204" t="s">
        <v>847</v>
      </c>
      <c r="G298" s="204" t="s">
        <v>3863</v>
      </c>
      <c r="H298" s="204" t="s">
        <v>1951</v>
      </c>
      <c r="I298" s="204" t="s">
        <v>3863</v>
      </c>
      <c r="J298" s="155">
        <v>34663</v>
      </c>
      <c r="K298" s="157" t="s">
        <v>844</v>
      </c>
      <c r="L298" s="103" t="s">
        <v>114</v>
      </c>
      <c r="M298" s="155" t="str">
        <f t="shared" si="56"/>
        <v>Y1</v>
      </c>
      <c r="N298" s="111" t="s">
        <v>908</v>
      </c>
      <c r="O298" s="132" t="s">
        <v>3850</v>
      </c>
      <c r="P298" s="168" t="str">
        <f t="shared" si="57"/>
        <v>Dominguez, Seranthony (Y1)</v>
      </c>
      <c r="Q298" s="129">
        <f t="shared" si="58"/>
        <v>200000</v>
      </c>
      <c r="R298" s="217">
        <f t="shared" si="59"/>
        <v>300000</v>
      </c>
      <c r="S298" s="217">
        <f t="shared" si="60"/>
        <v>400000</v>
      </c>
      <c r="T298" s="217" t="str">
        <f t="shared" si="61"/>
        <v/>
      </c>
      <c r="U298" s="102" t="s">
        <v>445</v>
      </c>
      <c r="V298" s="173">
        <v>200000</v>
      </c>
      <c r="W298" s="102" t="s">
        <v>446</v>
      </c>
      <c r="X298" s="173">
        <v>300000</v>
      </c>
      <c r="Y298" s="102" t="s">
        <v>322</v>
      </c>
      <c r="Z298" s="173">
        <v>400000</v>
      </c>
      <c r="AA298" s="102" t="s">
        <v>555</v>
      </c>
      <c r="AB298" s="102"/>
      <c r="AC298" s="102"/>
      <c r="AD298" s="102"/>
    </row>
    <row r="299" spans="1:30" ht="14.25" customHeight="1">
      <c r="A299" s="102" t="s">
        <v>584</v>
      </c>
      <c r="B299" s="175" t="str">
        <f t="shared" si="66"/>
        <v>Donaldson</v>
      </c>
      <c r="C299" s="180" t="str">
        <f t="shared" si="67"/>
        <v>Josh</v>
      </c>
      <c r="D299" s="102" t="str">
        <f t="shared" si="68"/>
        <v>J. Donaldson</v>
      </c>
      <c r="E299" s="168" t="str">
        <f t="shared" si="69"/>
        <v>Josh Donaldson</v>
      </c>
      <c r="F299" s="103" t="s">
        <v>847</v>
      </c>
      <c r="G299" s="103"/>
      <c r="H299" s="103"/>
      <c r="I299" s="103"/>
      <c r="J299" s="155">
        <v>31389</v>
      </c>
      <c r="K299" s="111" t="s">
        <v>850</v>
      </c>
      <c r="L299" s="103" t="s">
        <v>7</v>
      </c>
      <c r="M299" s="155" t="str">
        <f t="shared" si="56"/>
        <v>1,F3-$8.475M</v>
      </c>
      <c r="N299" s="208" t="str">
        <f>Ruth!$AE$2</f>
        <v>Williamsburg</v>
      </c>
      <c r="O299" s="132" t="s">
        <v>3147</v>
      </c>
      <c r="P299" s="168" t="str">
        <f t="shared" si="57"/>
        <v>Donaldson, Josh (1,F3-$8.475M)</v>
      </c>
      <c r="Q299" s="129">
        <f t="shared" si="58"/>
        <v>2825000</v>
      </c>
      <c r="R299" s="217">
        <f t="shared" si="59"/>
        <v>2825000</v>
      </c>
      <c r="S299" s="217">
        <f t="shared" si="60"/>
        <v>2825000</v>
      </c>
      <c r="T299" s="217" t="str">
        <f t="shared" si="61"/>
        <v/>
      </c>
      <c r="U299" s="102" t="s">
        <v>3220</v>
      </c>
      <c r="V299" s="173">
        <v>2825000</v>
      </c>
      <c r="W299" s="102" t="s">
        <v>3221</v>
      </c>
      <c r="X299" s="173">
        <v>2825000</v>
      </c>
      <c r="Y299" s="102" t="s">
        <v>3222</v>
      </c>
      <c r="Z299" s="501">
        <v>2825000</v>
      </c>
      <c r="AA299" s="102" t="s">
        <v>283</v>
      </c>
      <c r="AB299" s="102"/>
      <c r="AC299" s="102"/>
      <c r="AD299" s="102"/>
    </row>
    <row r="300" spans="1:30" ht="14.25" customHeight="1">
      <c r="A300" s="312" t="s">
        <v>3228</v>
      </c>
      <c r="B300" s="175" t="str">
        <f t="shared" si="66"/>
        <v>Doolittle</v>
      </c>
      <c r="C300" s="180" t="str">
        <f t="shared" si="67"/>
        <v>Sean*</v>
      </c>
      <c r="D300" s="102" t="str">
        <f t="shared" si="68"/>
        <v>S. Doolittle</v>
      </c>
      <c r="E300" s="168" t="str">
        <f t="shared" si="69"/>
        <v>Sean* Doolittle</v>
      </c>
      <c r="F300" s="276" t="s">
        <v>354</v>
      </c>
      <c r="G300" s="103"/>
      <c r="H300" s="103"/>
      <c r="I300" s="103"/>
      <c r="J300" s="277">
        <v>31681</v>
      </c>
      <c r="K300" s="278" t="s">
        <v>844</v>
      </c>
      <c r="L300" s="103" t="s">
        <v>114</v>
      </c>
      <c r="M300" s="155" t="str">
        <f t="shared" si="56"/>
        <v>1,F5-$9.975M</v>
      </c>
      <c r="N300" s="111" t="str">
        <f>Ruth!$S$2</f>
        <v>New York</v>
      </c>
      <c r="O300" s="311" t="s">
        <v>3147</v>
      </c>
      <c r="P300" s="168" t="str">
        <f t="shared" si="57"/>
        <v>Doolittle, Sean* (1,F5-$9.975M)</v>
      </c>
      <c r="Q300" s="129">
        <f t="shared" si="58"/>
        <v>1995000</v>
      </c>
      <c r="R300" s="217">
        <f t="shared" si="59"/>
        <v>1995000</v>
      </c>
      <c r="S300" s="217">
        <f t="shared" si="60"/>
        <v>1995000</v>
      </c>
      <c r="T300" s="217">
        <f t="shared" si="61"/>
        <v>1995000</v>
      </c>
      <c r="U300" s="282" t="s">
        <v>3223</v>
      </c>
      <c r="V300" s="282">
        <v>1995000</v>
      </c>
      <c r="W300" s="282" t="s">
        <v>3227</v>
      </c>
      <c r="X300" s="282">
        <v>1995000</v>
      </c>
      <c r="Y300" s="282" t="s">
        <v>3226</v>
      </c>
      <c r="Z300" s="282">
        <v>1995000</v>
      </c>
      <c r="AA300" s="282" t="s">
        <v>3225</v>
      </c>
      <c r="AB300" s="282">
        <v>1995000</v>
      </c>
      <c r="AC300" s="282" t="s">
        <v>3224</v>
      </c>
      <c r="AD300" s="282">
        <v>1995000</v>
      </c>
    </row>
    <row r="301" spans="1:30" ht="14.25" customHeight="1">
      <c r="A301" s="102" t="s">
        <v>661</v>
      </c>
      <c r="B301" s="175" t="str">
        <f t="shared" si="66"/>
        <v>Dozier</v>
      </c>
      <c r="C301" s="180" t="str">
        <f t="shared" si="67"/>
        <v>Brian</v>
      </c>
      <c r="D301" s="102" t="str">
        <f t="shared" si="68"/>
        <v>B. Dozier</v>
      </c>
      <c r="E301" s="168" t="str">
        <f t="shared" si="69"/>
        <v>Brian Dozier</v>
      </c>
      <c r="F301" s="103" t="s">
        <v>847</v>
      </c>
      <c r="G301" s="103"/>
      <c r="H301" s="103"/>
      <c r="I301" s="103"/>
      <c r="J301" s="155">
        <v>31912</v>
      </c>
      <c r="K301" s="111" t="s">
        <v>845</v>
      </c>
      <c r="L301" s="103" t="s">
        <v>7</v>
      </c>
      <c r="M301" s="155" t="str">
        <f t="shared" si="56"/>
        <v>4,L5-14M</v>
      </c>
      <c r="N301" s="111" t="str">
        <f>Cobb!$S$2</f>
        <v>Waikiki</v>
      </c>
      <c r="O301" s="132" t="s">
        <v>1758</v>
      </c>
      <c r="P301" s="168" t="str">
        <f t="shared" si="57"/>
        <v>Dozier, Brian (4,L5-14M)</v>
      </c>
      <c r="Q301" s="129">
        <f t="shared" si="58"/>
        <v>2800000</v>
      </c>
      <c r="R301" s="217">
        <f t="shared" si="59"/>
        <v>2800000</v>
      </c>
      <c r="S301" s="217" t="str">
        <f t="shared" si="60"/>
        <v/>
      </c>
      <c r="T301" s="217" t="str">
        <f t="shared" si="61"/>
        <v/>
      </c>
      <c r="U301" s="111" t="s">
        <v>267</v>
      </c>
      <c r="V301" s="173">
        <v>2800000</v>
      </c>
      <c r="W301" s="111" t="s">
        <v>521</v>
      </c>
      <c r="X301" s="173">
        <v>2800000</v>
      </c>
      <c r="Y301" s="102" t="s">
        <v>283</v>
      </c>
      <c r="Z301" s="102"/>
      <c r="AA301" s="102"/>
      <c r="AB301" s="130"/>
      <c r="AC301" s="102"/>
      <c r="AD301" s="102"/>
    </row>
    <row r="302" spans="1:30" ht="14.25" customHeight="1">
      <c r="A302" s="266" t="s">
        <v>1623</v>
      </c>
      <c r="B302" s="175" t="str">
        <f t="shared" si="66"/>
        <v>Dozier</v>
      </c>
      <c r="C302" s="180" t="str">
        <f t="shared" si="67"/>
        <v>Hunter</v>
      </c>
      <c r="D302" s="102" t="str">
        <f t="shared" si="68"/>
        <v>H. Dozier</v>
      </c>
      <c r="E302" s="168" t="str">
        <f t="shared" si="69"/>
        <v>Hunter Dozier</v>
      </c>
      <c r="F302" s="204" t="s">
        <v>847</v>
      </c>
      <c r="G302" s="204" t="s">
        <v>3900</v>
      </c>
      <c r="H302" s="204" t="s">
        <v>1953</v>
      </c>
      <c r="I302" s="204" t="s">
        <v>1957</v>
      </c>
      <c r="J302" s="155">
        <v>33472</v>
      </c>
      <c r="K302" s="157" t="s">
        <v>846</v>
      </c>
      <c r="L302" s="103" t="s">
        <v>7</v>
      </c>
      <c r="M302" s="155" t="str">
        <f t="shared" si="56"/>
        <v>Y1</v>
      </c>
      <c r="N302" s="111" t="s">
        <v>808</v>
      </c>
      <c r="O302" s="132" t="s">
        <v>3850</v>
      </c>
      <c r="P302" s="168" t="str">
        <f t="shared" si="57"/>
        <v>Dozier, Hunter (Y1)</v>
      </c>
      <c r="Q302" s="129">
        <f t="shared" si="58"/>
        <v>200000</v>
      </c>
      <c r="R302" s="217">
        <f t="shared" si="59"/>
        <v>300000</v>
      </c>
      <c r="S302" s="217">
        <f t="shared" si="60"/>
        <v>400000</v>
      </c>
      <c r="T302" s="217" t="str">
        <f t="shared" si="61"/>
        <v/>
      </c>
      <c r="U302" s="102" t="s">
        <v>445</v>
      </c>
      <c r="V302" s="173">
        <v>200000</v>
      </c>
      <c r="W302" s="102" t="s">
        <v>446</v>
      </c>
      <c r="X302" s="173">
        <v>300000</v>
      </c>
      <c r="Y302" s="102" t="s">
        <v>322</v>
      </c>
      <c r="Z302" s="173">
        <v>400000</v>
      </c>
      <c r="AA302" s="102" t="s">
        <v>555</v>
      </c>
      <c r="AB302" s="102"/>
      <c r="AC302" s="102"/>
      <c r="AD302" s="102"/>
    </row>
    <row r="303" spans="1:30" ht="14.25" customHeight="1">
      <c r="A303" s="501" t="s">
        <v>1137</v>
      </c>
      <c r="B303" s="175" t="str">
        <f t="shared" si="66"/>
        <v>Drury</v>
      </c>
      <c r="C303" s="180" t="str">
        <f t="shared" si="67"/>
        <v>Brandon</v>
      </c>
      <c r="D303" s="102" t="str">
        <f t="shared" si="68"/>
        <v>B. Drury</v>
      </c>
      <c r="E303" s="168" t="str">
        <f t="shared" si="69"/>
        <v>Brandon Drury</v>
      </c>
      <c r="F303" s="103" t="s">
        <v>847</v>
      </c>
      <c r="G303" s="103"/>
      <c r="H303" s="103"/>
      <c r="I303" s="103"/>
      <c r="J303" s="256">
        <v>33837</v>
      </c>
      <c r="K303" s="102" t="s">
        <v>850</v>
      </c>
      <c r="L303" s="103" t="s">
        <v>7</v>
      </c>
      <c r="M303" s="155" t="str">
        <f t="shared" si="56"/>
        <v>Y2*</v>
      </c>
      <c r="N303" s="111" t="str">
        <f>Cobb!$G$2</f>
        <v>Alaska</v>
      </c>
      <c r="O303" s="103" t="s">
        <v>1094</v>
      </c>
      <c r="P303" s="168" t="str">
        <f t="shared" si="57"/>
        <v>Drury, Brandon (Y2*)</v>
      </c>
      <c r="Q303" s="129">
        <f t="shared" si="58"/>
        <v>300000</v>
      </c>
      <c r="R303" s="217">
        <f t="shared" si="59"/>
        <v>400000</v>
      </c>
      <c r="S303" s="217" t="str">
        <f t="shared" si="60"/>
        <v/>
      </c>
      <c r="T303" s="217" t="str">
        <f t="shared" si="61"/>
        <v/>
      </c>
      <c r="U303" s="102" t="s">
        <v>219</v>
      </c>
      <c r="V303" s="173">
        <v>300000</v>
      </c>
      <c r="W303" s="102" t="s">
        <v>322</v>
      </c>
      <c r="X303" s="173">
        <v>400000</v>
      </c>
      <c r="Y303" s="102" t="s">
        <v>555</v>
      </c>
      <c r="Z303" s="102"/>
      <c r="AA303" s="102"/>
      <c r="AB303" s="102"/>
      <c r="AC303" s="102"/>
      <c r="AD303" s="102"/>
    </row>
    <row r="304" spans="1:30" ht="14.25" customHeight="1">
      <c r="A304" s="102" t="s">
        <v>1586</v>
      </c>
      <c r="B304" s="175" t="str">
        <f t="shared" si="66"/>
        <v>Dubon</v>
      </c>
      <c r="C304" s="180" t="str">
        <f t="shared" si="67"/>
        <v>Mauricio</v>
      </c>
      <c r="D304" s="102" t="str">
        <f t="shared" si="68"/>
        <v>M. Dubon</v>
      </c>
      <c r="E304" s="168" t="str">
        <f t="shared" si="69"/>
        <v>Mauricio Dubon</v>
      </c>
      <c r="F304" s="174" t="s">
        <v>847</v>
      </c>
      <c r="G304" s="102">
        <f>G303+1</f>
        <v>1</v>
      </c>
      <c r="H304" s="102">
        <v>6</v>
      </c>
      <c r="I304" s="102">
        <v>6</v>
      </c>
      <c r="J304" s="322">
        <v>34534</v>
      </c>
      <c r="K304" s="102" t="s">
        <v>851</v>
      </c>
      <c r="L304" s="103" t="s">
        <v>444</v>
      </c>
      <c r="M304" s="155" t="str">
        <f t="shared" si="56"/>
        <v>min</v>
      </c>
      <c r="N304" s="111" t="str">
        <f>Ruth!$M$2</f>
        <v>Hoboken</v>
      </c>
      <c r="O304" s="103" t="s">
        <v>1534</v>
      </c>
      <c r="P304" s="168" t="str">
        <f t="shared" si="57"/>
        <v>Dubon, Mauricio (min)</v>
      </c>
      <c r="Q304" s="129" t="str">
        <f t="shared" si="58"/>
        <v/>
      </c>
      <c r="R304" s="217" t="str">
        <f t="shared" si="59"/>
        <v/>
      </c>
      <c r="S304" s="217" t="str">
        <f t="shared" si="60"/>
        <v/>
      </c>
      <c r="T304" s="217" t="str">
        <f t="shared" si="61"/>
        <v/>
      </c>
      <c r="U304" s="102" t="s">
        <v>568</v>
      </c>
      <c r="V304" s="130"/>
      <c r="W304" s="102"/>
      <c r="X304" s="130"/>
      <c r="Y304" s="102"/>
      <c r="Z304" s="102"/>
      <c r="AA304" s="102"/>
      <c r="AB304" s="102"/>
      <c r="AC304" s="102"/>
      <c r="AD304" s="102"/>
    </row>
    <row r="305" spans="1:30" ht="14.25" customHeight="1">
      <c r="A305" s="102" t="s">
        <v>89</v>
      </c>
      <c r="B305" s="175" t="str">
        <f t="shared" si="66"/>
        <v>Duda</v>
      </c>
      <c r="C305" s="180" t="str">
        <f t="shared" si="67"/>
        <v>Lucas</v>
      </c>
      <c r="D305" s="102" t="str">
        <f t="shared" si="68"/>
        <v>L. Duda</v>
      </c>
      <c r="E305" s="168" t="str">
        <f t="shared" si="69"/>
        <v>Lucas Duda</v>
      </c>
      <c r="F305" s="103" t="s">
        <v>354</v>
      </c>
      <c r="G305" s="103"/>
      <c r="H305" s="103"/>
      <c r="I305" s="103"/>
      <c r="J305" s="155">
        <v>31446</v>
      </c>
      <c r="K305" s="111" t="s">
        <v>846</v>
      </c>
      <c r="L305" s="103" t="s">
        <v>7</v>
      </c>
      <c r="M305" s="155" t="str">
        <f t="shared" si="56"/>
        <v>5,L5-14M</v>
      </c>
      <c r="N305" s="111" t="str">
        <f>Cobb!$G$2</f>
        <v>Alaska</v>
      </c>
      <c r="O305" s="132" t="s">
        <v>266</v>
      </c>
      <c r="P305" s="168" t="str">
        <f t="shared" si="57"/>
        <v>Duda, Lucas (5,L5-14M)</v>
      </c>
      <c r="Q305" s="129">
        <f t="shared" si="58"/>
        <v>2800000</v>
      </c>
      <c r="R305" s="217" t="str">
        <f t="shared" si="59"/>
        <v/>
      </c>
      <c r="S305" s="217" t="str">
        <f t="shared" si="60"/>
        <v/>
      </c>
      <c r="T305" s="217" t="str">
        <f t="shared" si="61"/>
        <v/>
      </c>
      <c r="U305" s="102" t="s">
        <v>521</v>
      </c>
      <c r="V305" s="173">
        <v>2800000</v>
      </c>
      <c r="W305" s="111" t="s">
        <v>283</v>
      </c>
      <c r="X305" s="173"/>
      <c r="Y305" s="102"/>
      <c r="Z305" s="102"/>
      <c r="AA305" s="102"/>
      <c r="AB305" s="102"/>
      <c r="AC305" s="102"/>
      <c r="AD305" s="102"/>
    </row>
    <row r="306" spans="1:30" ht="14.25" customHeight="1">
      <c r="A306" s="102" t="s">
        <v>1802</v>
      </c>
      <c r="B306" s="175" t="str">
        <f t="shared" si="66"/>
        <v>Duensing</v>
      </c>
      <c r="C306" s="180" t="str">
        <f t="shared" si="67"/>
        <v>Brian*</v>
      </c>
      <c r="D306" s="102" t="str">
        <f t="shared" si="68"/>
        <v>B. Duensing</v>
      </c>
      <c r="E306" s="168" t="str">
        <f t="shared" si="69"/>
        <v>Brian* Duensing</v>
      </c>
      <c r="F306" s="204" t="s">
        <v>354</v>
      </c>
      <c r="G306" s="204"/>
      <c r="H306" s="204"/>
      <c r="I306" s="204"/>
      <c r="J306" s="155">
        <v>30369</v>
      </c>
      <c r="K306" s="157" t="s">
        <v>844</v>
      </c>
      <c r="L306" s="103" t="s">
        <v>114</v>
      </c>
      <c r="M306" s="155" t="str">
        <f t="shared" si="56"/>
        <v>2,F2-$2.0895M</v>
      </c>
      <c r="N306" s="208" t="str">
        <f>Ruth!$AE$2</f>
        <v>Williamsburg</v>
      </c>
      <c r="O306" s="132" t="s">
        <v>1764</v>
      </c>
      <c r="P306" s="168" t="str">
        <f t="shared" si="57"/>
        <v>Duensing, Brian* (2,F2-$2.0895M)</v>
      </c>
      <c r="Q306" s="129">
        <f t="shared" si="58"/>
        <v>1045000</v>
      </c>
      <c r="R306" s="217" t="str">
        <f t="shared" si="59"/>
        <v/>
      </c>
      <c r="S306" s="217" t="str">
        <f t="shared" si="60"/>
        <v/>
      </c>
      <c r="T306" s="217" t="str">
        <f t="shared" si="61"/>
        <v/>
      </c>
      <c r="U306" s="155" t="s">
        <v>2169</v>
      </c>
      <c r="V306" s="130">
        <v>1045000</v>
      </c>
      <c r="W306" s="191" t="s">
        <v>283</v>
      </c>
      <c r="X306" s="102"/>
      <c r="Y306" s="173"/>
      <c r="Z306" s="102"/>
      <c r="AA306" s="102"/>
      <c r="AB306" s="102"/>
      <c r="AC306" s="102"/>
      <c r="AD306" s="102"/>
    </row>
    <row r="307" spans="1:30" ht="14.25" customHeight="1">
      <c r="A307" s="102" t="s">
        <v>246</v>
      </c>
      <c r="B307" s="175" t="str">
        <f t="shared" si="66"/>
        <v>Duffy</v>
      </c>
      <c r="C307" s="180" t="str">
        <f t="shared" si="67"/>
        <v>Danny</v>
      </c>
      <c r="D307" s="102" t="str">
        <f t="shared" si="68"/>
        <v>D. Duffy</v>
      </c>
      <c r="E307" s="168" t="str">
        <f t="shared" si="69"/>
        <v>Danny Duffy</v>
      </c>
      <c r="F307" s="103" t="s">
        <v>354</v>
      </c>
      <c r="G307" s="103"/>
      <c r="H307" s="103"/>
      <c r="I307" s="103"/>
      <c r="J307" s="155">
        <v>32498</v>
      </c>
      <c r="K307" s="111" t="s">
        <v>647</v>
      </c>
      <c r="L307" s="103" t="s">
        <v>114</v>
      </c>
      <c r="M307" s="155" t="str">
        <f t="shared" si="56"/>
        <v>3,L5-14M</v>
      </c>
      <c r="N307" s="111" t="str">
        <f>Mays!$A$2</f>
        <v>Aspen</v>
      </c>
      <c r="O307" s="132" t="s">
        <v>1524</v>
      </c>
      <c r="P307" s="168" t="str">
        <f t="shared" si="57"/>
        <v>Duffy, Danny (3,L5-14M)</v>
      </c>
      <c r="Q307" s="129">
        <f t="shared" si="58"/>
        <v>2800000</v>
      </c>
      <c r="R307" s="217">
        <f t="shared" si="59"/>
        <v>2800000</v>
      </c>
      <c r="S307" s="217">
        <f t="shared" si="60"/>
        <v>2800000</v>
      </c>
      <c r="T307" s="217" t="str">
        <f t="shared" si="61"/>
        <v/>
      </c>
      <c r="U307" s="102" t="s">
        <v>268</v>
      </c>
      <c r="V307" s="173">
        <v>2800000</v>
      </c>
      <c r="W307" s="102" t="s">
        <v>267</v>
      </c>
      <c r="X307" s="173">
        <v>2800000</v>
      </c>
      <c r="Y307" s="102" t="s">
        <v>521</v>
      </c>
      <c r="Z307" s="130">
        <v>2800000</v>
      </c>
      <c r="AA307" s="102" t="s">
        <v>283</v>
      </c>
      <c r="AB307" s="102"/>
      <c r="AC307" s="102"/>
      <c r="AD307" s="102"/>
    </row>
    <row r="308" spans="1:30" ht="14.25" customHeight="1">
      <c r="A308" s="102" t="s">
        <v>3230</v>
      </c>
      <c r="B308" s="175" t="str">
        <f t="shared" si="66"/>
        <v>Duffy</v>
      </c>
      <c r="C308" s="180" t="str">
        <f t="shared" si="67"/>
        <v>Matt</v>
      </c>
      <c r="D308" s="102" t="str">
        <f t="shared" si="68"/>
        <v>M. Duffy</v>
      </c>
      <c r="E308" s="168" t="str">
        <f t="shared" si="69"/>
        <v>Matt Duffy</v>
      </c>
      <c r="F308" s="103"/>
      <c r="G308" s="103"/>
      <c r="H308" s="103"/>
      <c r="I308" s="103"/>
      <c r="J308" s="155"/>
      <c r="K308" s="111"/>
      <c r="L308" s="103" t="s">
        <v>7</v>
      </c>
      <c r="M308" s="155" t="str">
        <f t="shared" si="56"/>
        <v>1,F1-$4.5M</v>
      </c>
      <c r="N308" s="111" t="str">
        <f>Cobb!$S$2</f>
        <v>Waikiki</v>
      </c>
      <c r="O308" s="132" t="s">
        <v>3147</v>
      </c>
      <c r="P308" s="168" t="str">
        <f t="shared" si="57"/>
        <v>Duffy, Matt (1,F1-$4.5M)</v>
      </c>
      <c r="Q308" s="129">
        <f t="shared" si="58"/>
        <v>4500000</v>
      </c>
      <c r="R308" s="217" t="str">
        <f t="shared" si="59"/>
        <v/>
      </c>
      <c r="S308" s="217" t="str">
        <f t="shared" si="60"/>
        <v/>
      </c>
      <c r="T308" s="217" t="str">
        <f t="shared" si="61"/>
        <v/>
      </c>
      <c r="U308" s="102" t="s">
        <v>3231</v>
      </c>
      <c r="V308" s="173">
        <v>4500000</v>
      </c>
      <c r="W308" s="102" t="s">
        <v>283</v>
      </c>
      <c r="X308" s="173"/>
      <c r="Y308" s="102"/>
      <c r="Z308" s="130"/>
      <c r="AA308" s="102"/>
      <c r="AB308" s="102"/>
      <c r="AC308" s="102"/>
      <c r="AD308" s="102"/>
    </row>
    <row r="309" spans="1:30" ht="14.25" customHeight="1">
      <c r="A309" s="266" t="s">
        <v>3692</v>
      </c>
      <c r="B309" s="175" t="str">
        <f t="shared" si="66"/>
        <v>Duggar</v>
      </c>
      <c r="C309" s="180" t="str">
        <f t="shared" si="67"/>
        <v>Steven</v>
      </c>
      <c r="D309" s="102" t="str">
        <f t="shared" si="68"/>
        <v>S. Duggar</v>
      </c>
      <c r="E309" s="168" t="str">
        <f t="shared" si="69"/>
        <v>Steven Duggar</v>
      </c>
      <c r="F309" s="204" t="s">
        <v>354</v>
      </c>
      <c r="G309" s="204" t="s">
        <v>3896</v>
      </c>
      <c r="H309" s="204" t="s">
        <v>1953</v>
      </c>
      <c r="I309" s="204" t="s">
        <v>1952</v>
      </c>
      <c r="J309" s="155">
        <v>34277</v>
      </c>
      <c r="K309" s="157" t="s">
        <v>849</v>
      </c>
      <c r="L309" s="103" t="s">
        <v>7</v>
      </c>
      <c r="M309" s="155" t="str">
        <f t="shared" si="56"/>
        <v>Y1</v>
      </c>
      <c r="N309" s="111" t="s">
        <v>567</v>
      </c>
      <c r="O309" s="132" t="s">
        <v>3850</v>
      </c>
      <c r="P309" s="168" t="str">
        <f t="shared" si="57"/>
        <v>Duggar, Steven (Y1)</v>
      </c>
      <c r="Q309" s="129">
        <f t="shared" si="58"/>
        <v>200000</v>
      </c>
      <c r="R309" s="217">
        <f t="shared" si="59"/>
        <v>300000</v>
      </c>
      <c r="S309" s="217">
        <f t="shared" si="60"/>
        <v>400000</v>
      </c>
      <c r="T309" s="217" t="str">
        <f t="shared" si="61"/>
        <v/>
      </c>
      <c r="U309" s="102" t="s">
        <v>445</v>
      </c>
      <c r="V309" s="173">
        <v>200000</v>
      </c>
      <c r="W309" s="102" t="s">
        <v>446</v>
      </c>
      <c r="X309" s="173">
        <v>300000</v>
      </c>
      <c r="Y309" s="102" t="s">
        <v>322</v>
      </c>
      <c r="Z309" s="173">
        <v>400000</v>
      </c>
      <c r="AA309" s="102" t="s">
        <v>555</v>
      </c>
      <c r="AB309" s="102"/>
      <c r="AC309" s="102"/>
      <c r="AD309" s="102"/>
    </row>
    <row r="310" spans="1:30" ht="14.25" customHeight="1">
      <c r="A310" s="210" t="s">
        <v>1128</v>
      </c>
      <c r="B310" s="175" t="str">
        <f t="shared" si="66"/>
        <v>Duke</v>
      </c>
      <c r="C310" s="180" t="str">
        <f t="shared" si="67"/>
        <v>Zach</v>
      </c>
      <c r="D310" s="102" t="str">
        <f t="shared" si="68"/>
        <v>Z. Duke</v>
      </c>
      <c r="E310" s="168" t="str">
        <f t="shared" si="69"/>
        <v>Zach Duke</v>
      </c>
      <c r="F310" s="213" t="s">
        <v>354</v>
      </c>
      <c r="G310" s="213"/>
      <c r="H310" s="213"/>
      <c r="I310" s="213"/>
      <c r="J310" s="275">
        <v>30425</v>
      </c>
      <c r="K310" s="210" t="s">
        <v>844</v>
      </c>
      <c r="L310" s="103" t="s">
        <v>114</v>
      </c>
      <c r="M310" s="155" t="str">
        <f t="shared" si="56"/>
        <v>2,F2-$500k</v>
      </c>
      <c r="N310" s="208" t="str">
        <f>Aaron!$G$2</f>
        <v>Exeter</v>
      </c>
      <c r="O310" s="132" t="s">
        <v>1764</v>
      </c>
      <c r="P310" s="168" t="str">
        <f t="shared" si="57"/>
        <v>Duke, Zach (2,F2-$500k)</v>
      </c>
      <c r="Q310" s="129">
        <f t="shared" si="58"/>
        <v>250000</v>
      </c>
      <c r="R310" s="217" t="str">
        <f t="shared" si="59"/>
        <v/>
      </c>
      <c r="S310" s="217" t="str">
        <f t="shared" si="60"/>
        <v/>
      </c>
      <c r="T310" s="217" t="str">
        <f t="shared" si="61"/>
        <v/>
      </c>
      <c r="U310" s="155" t="s">
        <v>1232</v>
      </c>
      <c r="V310" s="130">
        <v>250000</v>
      </c>
      <c r="W310" s="191" t="s">
        <v>283</v>
      </c>
      <c r="X310" s="173"/>
      <c r="Y310" s="129"/>
      <c r="Z310" s="270"/>
      <c r="AA310" s="102"/>
      <c r="AB310" s="102"/>
      <c r="AC310" s="102"/>
      <c r="AD310" s="102"/>
    </row>
    <row r="311" spans="1:30" ht="14.25" customHeight="1">
      <c r="A311" s="501" t="s">
        <v>1269</v>
      </c>
      <c r="B311" s="175" t="str">
        <f t="shared" si="66"/>
        <v>Dull</v>
      </c>
      <c r="C311" s="180" t="str">
        <f t="shared" si="67"/>
        <v>Ryan</v>
      </c>
      <c r="D311" s="102" t="str">
        <f t="shared" si="68"/>
        <v>R. Dull</v>
      </c>
      <c r="E311" s="168" t="str">
        <f t="shared" si="69"/>
        <v>Ryan Dull</v>
      </c>
      <c r="F311" s="204" t="s">
        <v>847</v>
      </c>
      <c r="G311" s="501">
        <v>161</v>
      </c>
      <c r="H311" s="501">
        <v>6</v>
      </c>
      <c r="I311" s="501">
        <v>23</v>
      </c>
      <c r="J311" s="256">
        <v>32783</v>
      </c>
      <c r="K311" s="157" t="s">
        <v>844</v>
      </c>
      <c r="L311" s="103" t="s">
        <v>114</v>
      </c>
      <c r="M311" s="155" t="str">
        <f t="shared" si="56"/>
        <v>Y3</v>
      </c>
      <c r="N311" s="111" t="str">
        <f>Ruth!$A$2</f>
        <v>Plum Island</v>
      </c>
      <c r="O311" s="132" t="s">
        <v>1298</v>
      </c>
      <c r="P311" s="168" t="str">
        <f t="shared" si="57"/>
        <v>Dull, Ryan (Y3)</v>
      </c>
      <c r="Q311" s="129">
        <f t="shared" si="58"/>
        <v>400000</v>
      </c>
      <c r="R311" s="217" t="str">
        <f t="shared" si="59"/>
        <v/>
      </c>
      <c r="S311" s="217" t="str">
        <f t="shared" si="60"/>
        <v/>
      </c>
      <c r="T311" s="217" t="str">
        <f t="shared" si="61"/>
        <v/>
      </c>
      <c r="U311" s="102" t="s">
        <v>322</v>
      </c>
      <c r="V311" s="173">
        <v>400000</v>
      </c>
      <c r="W311" s="102" t="s">
        <v>555</v>
      </c>
      <c r="X311" s="173"/>
      <c r="Y311" s="102" t="s">
        <v>820</v>
      </c>
      <c r="Z311" s="102"/>
      <c r="AA311" s="102" t="s">
        <v>821</v>
      </c>
      <c r="AB311" s="102"/>
      <c r="AC311" s="102" t="s">
        <v>822</v>
      </c>
      <c r="AD311" s="102"/>
    </row>
    <row r="312" spans="1:30" ht="14.25" customHeight="1">
      <c r="A312" s="102" t="s">
        <v>1560</v>
      </c>
      <c r="B312" s="175" t="str">
        <f t="shared" si="66"/>
        <v>Dunn</v>
      </c>
      <c r="C312" s="180" t="str">
        <f t="shared" si="67"/>
        <v>Justin</v>
      </c>
      <c r="D312" s="102" t="str">
        <f t="shared" si="68"/>
        <v>J. Dunn</v>
      </c>
      <c r="E312" s="168" t="str">
        <f t="shared" si="69"/>
        <v>Justin Dunn</v>
      </c>
      <c r="F312" s="174" t="s">
        <v>847</v>
      </c>
      <c r="G312" s="102">
        <f>G311+1</f>
        <v>162</v>
      </c>
      <c r="H312" s="102">
        <v>3</v>
      </c>
      <c r="I312" s="102">
        <v>9</v>
      </c>
      <c r="J312" s="322">
        <v>34964</v>
      </c>
      <c r="K312" s="102" t="s">
        <v>647</v>
      </c>
      <c r="L312" s="103" t="s">
        <v>444</v>
      </c>
      <c r="M312" s="155" t="str">
        <f t="shared" si="56"/>
        <v>min</v>
      </c>
      <c r="N312" s="111" t="str">
        <f>Mays!$Y$2</f>
        <v>Los Angeles</v>
      </c>
      <c r="O312" s="103" t="s">
        <v>1534</v>
      </c>
      <c r="P312" s="168" t="str">
        <f t="shared" si="57"/>
        <v>Dunn, Justin (min)</v>
      </c>
      <c r="Q312" s="129" t="str">
        <f t="shared" si="58"/>
        <v/>
      </c>
      <c r="R312" s="217" t="str">
        <f t="shared" si="59"/>
        <v/>
      </c>
      <c r="S312" s="217" t="str">
        <f t="shared" si="60"/>
        <v/>
      </c>
      <c r="T312" s="217" t="str">
        <f t="shared" si="61"/>
        <v/>
      </c>
      <c r="U312" s="102" t="s">
        <v>568</v>
      </c>
      <c r="V312" s="130"/>
      <c r="W312" s="102"/>
      <c r="X312" s="130"/>
      <c r="Y312" s="102"/>
      <c r="Z312" s="102"/>
      <c r="AA312" s="102"/>
      <c r="AB312" s="102"/>
      <c r="AC312" s="102"/>
      <c r="AD312" s="102"/>
    </row>
    <row r="313" spans="1:30" ht="14.25" customHeight="1">
      <c r="A313" s="102" t="s">
        <v>2022</v>
      </c>
      <c r="B313" s="175" t="str">
        <f t="shared" si="66"/>
        <v>Dunning</v>
      </c>
      <c r="C313" s="180" t="str">
        <f t="shared" si="67"/>
        <v>Dane</v>
      </c>
      <c r="D313" s="102" t="str">
        <f t="shared" si="68"/>
        <v>D. Dunning</v>
      </c>
      <c r="E313" s="168" t="str">
        <f t="shared" si="69"/>
        <v>Dane Dunning</v>
      </c>
      <c r="F313" s="204"/>
      <c r="G313" s="204">
        <v>38</v>
      </c>
      <c r="H313" s="204" t="s">
        <v>1952</v>
      </c>
      <c r="I313" s="204"/>
      <c r="J313" s="155"/>
      <c r="K313" s="157"/>
      <c r="L313" s="103" t="s">
        <v>444</v>
      </c>
      <c r="M313" s="155" t="str">
        <f t="shared" si="56"/>
        <v>min</v>
      </c>
      <c r="N313" s="111" t="str">
        <f>Cobb!$Y$2</f>
        <v>Gateway</v>
      </c>
      <c r="O313" s="132" t="s">
        <v>1966</v>
      </c>
      <c r="P313" s="168" t="str">
        <f t="shared" si="57"/>
        <v>Dunning, Dane (min)</v>
      </c>
      <c r="Q313" s="129" t="str">
        <f t="shared" si="58"/>
        <v/>
      </c>
      <c r="R313" s="217" t="str">
        <f t="shared" si="59"/>
        <v/>
      </c>
      <c r="S313" s="217" t="str">
        <f t="shared" si="60"/>
        <v/>
      </c>
      <c r="T313" s="217" t="str">
        <f t="shared" si="61"/>
        <v/>
      </c>
      <c r="U313" s="102" t="s">
        <v>568</v>
      </c>
      <c r="V313" s="173"/>
      <c r="W313" s="102"/>
      <c r="X313" s="173"/>
      <c r="Y313" s="102"/>
      <c r="Z313" s="173"/>
      <c r="AA313" s="102"/>
      <c r="AB313" s="102"/>
      <c r="AC313" s="102"/>
      <c r="AD313" s="102"/>
    </row>
    <row r="314" spans="1:30" ht="14.25" customHeight="1">
      <c r="A314" s="102" t="s">
        <v>2033</v>
      </c>
      <c r="B314" s="175" t="str">
        <f t="shared" si="66"/>
        <v>Duplantier</v>
      </c>
      <c r="C314" s="180" t="str">
        <f t="shared" si="67"/>
        <v>Jon</v>
      </c>
      <c r="D314" s="102" t="str">
        <f t="shared" si="68"/>
        <v>J. Duplantier</v>
      </c>
      <c r="E314" s="168" t="str">
        <f t="shared" si="69"/>
        <v>Jon Duplantier</v>
      </c>
      <c r="F314" s="204"/>
      <c r="G314" s="204">
        <v>22</v>
      </c>
      <c r="H314" s="204" t="s">
        <v>1951</v>
      </c>
      <c r="I314" s="204"/>
      <c r="J314" s="155"/>
      <c r="K314" s="157"/>
      <c r="L314" s="103" t="s">
        <v>444</v>
      </c>
      <c r="M314" s="155" t="str">
        <f t="shared" si="56"/>
        <v>min</v>
      </c>
      <c r="N314" s="111" t="str">
        <f>Cobb!$G$2</f>
        <v>Alaska</v>
      </c>
      <c r="O314" s="132" t="s">
        <v>1966</v>
      </c>
      <c r="P314" s="168" t="str">
        <f t="shared" si="57"/>
        <v>Duplantier, Jon (min)</v>
      </c>
      <c r="Q314" s="129" t="str">
        <f t="shared" si="58"/>
        <v/>
      </c>
      <c r="R314" s="217" t="str">
        <f t="shared" si="59"/>
        <v/>
      </c>
      <c r="S314" s="217" t="str">
        <f t="shared" si="60"/>
        <v/>
      </c>
      <c r="T314" s="217" t="str">
        <f t="shared" si="61"/>
        <v/>
      </c>
      <c r="U314" s="102" t="s">
        <v>568</v>
      </c>
      <c r="V314" s="173"/>
      <c r="W314" s="102"/>
      <c r="X314" s="173"/>
      <c r="Y314" s="102"/>
      <c r="Z314" s="173"/>
      <c r="AA314" s="102"/>
      <c r="AB314" s="102"/>
      <c r="AC314" s="102"/>
      <c r="AD314" s="102"/>
    </row>
    <row r="315" spans="1:30" ht="14.25" customHeight="1">
      <c r="A315" s="501" t="s">
        <v>1078</v>
      </c>
      <c r="B315" s="175" t="str">
        <f t="shared" si="66"/>
        <v>Duvall</v>
      </c>
      <c r="C315" s="180" t="str">
        <f t="shared" si="67"/>
        <v>Adam</v>
      </c>
      <c r="D315" s="102" t="str">
        <f t="shared" si="68"/>
        <v>A. Duvall</v>
      </c>
      <c r="E315" s="168" t="str">
        <f t="shared" si="69"/>
        <v>Adam Duvall</v>
      </c>
      <c r="F315" s="103" t="s">
        <v>847</v>
      </c>
      <c r="G315" s="103"/>
      <c r="H315" s="103"/>
      <c r="I315" s="103"/>
      <c r="J315" s="256">
        <v>32390</v>
      </c>
      <c r="K315" s="102" t="s">
        <v>846</v>
      </c>
      <c r="L315" s="103" t="s">
        <v>7</v>
      </c>
      <c r="M315" s="155" t="str">
        <f t="shared" si="56"/>
        <v>Y3</v>
      </c>
      <c r="N315" s="111" t="str">
        <f>Cobb!$AE$2</f>
        <v>Chicago</v>
      </c>
      <c r="O315" s="103" t="s">
        <v>1094</v>
      </c>
      <c r="P315" s="168" t="str">
        <f t="shared" si="57"/>
        <v>Duvall, Adam (Y3)</v>
      </c>
      <c r="Q315" s="129">
        <f t="shared" si="58"/>
        <v>400000</v>
      </c>
      <c r="R315" s="217" t="str">
        <f t="shared" si="59"/>
        <v/>
      </c>
      <c r="S315" s="217" t="str">
        <f t="shared" si="60"/>
        <v/>
      </c>
      <c r="T315" s="217" t="str">
        <f t="shared" si="61"/>
        <v/>
      </c>
      <c r="U315" s="102" t="s">
        <v>322</v>
      </c>
      <c r="V315" s="173">
        <v>400000</v>
      </c>
      <c r="W315" s="102" t="s">
        <v>555</v>
      </c>
      <c r="X315" s="173"/>
      <c r="Y315" s="102" t="s">
        <v>820</v>
      </c>
      <c r="Z315" s="102"/>
      <c r="AA315" s="102" t="s">
        <v>821</v>
      </c>
      <c r="AB315" s="102"/>
      <c r="AC315" s="102" t="s">
        <v>822</v>
      </c>
      <c r="AD315" s="102"/>
    </row>
    <row r="316" spans="1:30" ht="14.25" customHeight="1">
      <c r="A316" s="110" t="s">
        <v>752</v>
      </c>
      <c r="B316" s="175" t="str">
        <f t="shared" si="66"/>
        <v>Dyson</v>
      </c>
      <c r="C316" s="180" t="str">
        <f t="shared" si="67"/>
        <v>Jarrod</v>
      </c>
      <c r="D316" s="102" t="str">
        <f t="shared" si="68"/>
        <v>J. Dyson</v>
      </c>
      <c r="E316" s="168" t="str">
        <f t="shared" si="69"/>
        <v>Jarrod Dyson</v>
      </c>
      <c r="F316" s="103" t="s">
        <v>354</v>
      </c>
      <c r="G316" s="103"/>
      <c r="H316" s="103"/>
      <c r="I316" s="103"/>
      <c r="J316" s="155">
        <v>30909</v>
      </c>
      <c r="K316" s="111" t="s">
        <v>849</v>
      </c>
      <c r="L316" s="103" t="s">
        <v>7</v>
      </c>
      <c r="M316" s="155" t="str">
        <f t="shared" si="56"/>
        <v>1,F2-$500K</v>
      </c>
      <c r="N316" s="111" t="str">
        <f>Cobb!$Y$2</f>
        <v>Gateway</v>
      </c>
      <c r="O316" s="103" t="s">
        <v>3147</v>
      </c>
      <c r="P316" s="168" t="str">
        <f t="shared" si="57"/>
        <v>Dyson, Jarrod (1,F2-$500K)</v>
      </c>
      <c r="Q316" s="129">
        <f t="shared" si="58"/>
        <v>250000</v>
      </c>
      <c r="R316" s="217">
        <f t="shared" si="59"/>
        <v>250000</v>
      </c>
      <c r="S316" s="217" t="str">
        <f t="shared" si="60"/>
        <v/>
      </c>
      <c r="T316" s="217" t="str">
        <f t="shared" si="61"/>
        <v/>
      </c>
      <c r="U316" s="102" t="s">
        <v>2076</v>
      </c>
      <c r="V316" s="173">
        <v>250000</v>
      </c>
      <c r="W316" s="102" t="s">
        <v>2077</v>
      </c>
      <c r="X316" s="173">
        <v>250000</v>
      </c>
      <c r="Y316" s="102" t="s">
        <v>283</v>
      </c>
      <c r="Z316" s="102"/>
      <c r="AA316" s="130"/>
      <c r="AB316" s="102"/>
      <c r="AC316" s="102"/>
      <c r="AD316" s="102"/>
    </row>
    <row r="317" spans="1:30" ht="14.25" customHeight="1">
      <c r="A317" s="501" t="s">
        <v>1051</v>
      </c>
      <c r="B317" s="175" t="str">
        <f t="shared" si="66"/>
        <v>Dyson</v>
      </c>
      <c r="C317" s="180" t="str">
        <f t="shared" si="67"/>
        <v>Sam</v>
      </c>
      <c r="D317" s="102" t="str">
        <f t="shared" si="68"/>
        <v>S. Dyson</v>
      </c>
      <c r="E317" s="168" t="str">
        <f t="shared" si="69"/>
        <v>Sam Dyson</v>
      </c>
      <c r="F317" s="103" t="s">
        <v>847</v>
      </c>
      <c r="G317" s="103"/>
      <c r="H317" s="103"/>
      <c r="I317" s="103"/>
      <c r="J317" s="256">
        <v>32270</v>
      </c>
      <c r="K317" s="102" t="s">
        <v>844</v>
      </c>
      <c r="L317" s="103" t="s">
        <v>114</v>
      </c>
      <c r="M317" s="155" t="str">
        <f t="shared" si="56"/>
        <v>ARB-Y5</v>
      </c>
      <c r="N317" s="111" t="str">
        <f>Aaron!$A$2</f>
        <v>Middlesex</v>
      </c>
      <c r="O317" s="103" t="s">
        <v>2050</v>
      </c>
      <c r="P317" s="168" t="str">
        <f t="shared" si="57"/>
        <v>Dyson, Sam (ARB-Y5)</v>
      </c>
      <c r="Q317" s="129">
        <f t="shared" si="58"/>
        <v>1080000</v>
      </c>
      <c r="R317" s="217" t="str">
        <f t="shared" si="59"/>
        <v/>
      </c>
      <c r="S317" s="217" t="str">
        <f t="shared" si="60"/>
        <v/>
      </c>
      <c r="T317" s="217" t="str">
        <f t="shared" si="61"/>
        <v/>
      </c>
      <c r="U317" s="102" t="s">
        <v>820</v>
      </c>
      <c r="V317" s="268">
        <v>1080000</v>
      </c>
      <c r="W317" s="102" t="s">
        <v>821</v>
      </c>
      <c r="X317" s="173"/>
      <c r="Y317" s="102" t="s">
        <v>822</v>
      </c>
      <c r="Z317" s="102"/>
      <c r="AA317" s="102" t="s">
        <v>283</v>
      </c>
      <c r="AB317" s="102"/>
      <c r="AC317" s="102"/>
      <c r="AD317" s="102"/>
    </row>
    <row r="318" spans="1:30" ht="14.25" customHeight="1">
      <c r="A318" s="110" t="s">
        <v>550</v>
      </c>
      <c r="B318" s="175" t="str">
        <f t="shared" si="66"/>
        <v>Eaton</v>
      </c>
      <c r="C318" s="180" t="str">
        <f t="shared" si="67"/>
        <v>Adam</v>
      </c>
      <c r="D318" s="102" t="str">
        <f t="shared" si="68"/>
        <v>A. Eaton</v>
      </c>
      <c r="E318" s="168" t="str">
        <f t="shared" si="69"/>
        <v>Adam Eaton</v>
      </c>
      <c r="F318" s="103" t="s">
        <v>354</v>
      </c>
      <c r="G318" s="103"/>
      <c r="H318" s="103"/>
      <c r="I318" s="103"/>
      <c r="J318" s="155">
        <v>32483</v>
      </c>
      <c r="K318" s="111" t="s">
        <v>849</v>
      </c>
      <c r="L318" s="103" t="s">
        <v>7</v>
      </c>
      <c r="M318" s="155" t="str">
        <f t="shared" si="56"/>
        <v>3,L5-14M</v>
      </c>
      <c r="N318" s="111" t="str">
        <f>Cobb!$G$2</f>
        <v>Alaska</v>
      </c>
      <c r="O318" s="103" t="s">
        <v>739</v>
      </c>
      <c r="P318" s="168" t="str">
        <f t="shared" si="57"/>
        <v>Eaton, Adam (3,L5-14M)</v>
      </c>
      <c r="Q318" s="129">
        <f t="shared" si="58"/>
        <v>2800000</v>
      </c>
      <c r="R318" s="217">
        <f t="shared" si="59"/>
        <v>2800000</v>
      </c>
      <c r="S318" s="217">
        <f t="shared" si="60"/>
        <v>2800000</v>
      </c>
      <c r="T318" s="217" t="str">
        <f t="shared" si="61"/>
        <v/>
      </c>
      <c r="U318" s="102" t="s">
        <v>268</v>
      </c>
      <c r="V318" s="169">
        <v>2800000</v>
      </c>
      <c r="W318" s="102" t="s">
        <v>267</v>
      </c>
      <c r="X318" s="173">
        <v>2800000</v>
      </c>
      <c r="Y318" s="102" t="s">
        <v>521</v>
      </c>
      <c r="Z318" s="130">
        <v>2800000</v>
      </c>
      <c r="AA318" s="102" t="s">
        <v>283</v>
      </c>
      <c r="AB318" s="102"/>
      <c r="AC318" s="102"/>
      <c r="AD318" s="102"/>
    </row>
    <row r="319" spans="1:30" ht="14.25" customHeight="1">
      <c r="A319" s="102" t="s">
        <v>1839</v>
      </c>
      <c r="B319" s="175" t="str">
        <f t="shared" si="66"/>
        <v>Edwards</v>
      </c>
      <c r="C319" s="180" t="str">
        <f t="shared" si="67"/>
        <v>Carl</v>
      </c>
      <c r="D319" s="102" t="str">
        <f t="shared" si="68"/>
        <v>C. Edwards</v>
      </c>
      <c r="E319" s="168" t="str">
        <f t="shared" si="69"/>
        <v>Carl Edwards</v>
      </c>
      <c r="F319" s="174" t="s">
        <v>847</v>
      </c>
      <c r="G319" s="102">
        <f>G318+1</f>
        <v>1</v>
      </c>
      <c r="H319" s="102">
        <v>2</v>
      </c>
      <c r="I319" s="102">
        <v>2</v>
      </c>
      <c r="J319" s="322">
        <v>33484</v>
      </c>
      <c r="K319" s="102" t="s">
        <v>844</v>
      </c>
      <c r="L319" s="103" t="s">
        <v>114</v>
      </c>
      <c r="M319" s="155" t="str">
        <f t="shared" si="56"/>
        <v>Y3</v>
      </c>
      <c r="N319" s="111" t="str">
        <f>Aaron!$AE$2</f>
        <v>Pismo Beach</v>
      </c>
      <c r="O319" s="103" t="s">
        <v>1534</v>
      </c>
      <c r="P319" s="168" t="str">
        <f t="shared" si="57"/>
        <v>Edwards, Carl (Y3)</v>
      </c>
      <c r="Q319" s="129">
        <f t="shared" si="58"/>
        <v>400000</v>
      </c>
      <c r="R319" s="217" t="str">
        <f t="shared" si="59"/>
        <v/>
      </c>
      <c r="S319" s="217" t="str">
        <f t="shared" si="60"/>
        <v/>
      </c>
      <c r="T319" s="217" t="str">
        <f t="shared" si="61"/>
        <v/>
      </c>
      <c r="U319" s="102" t="s">
        <v>322</v>
      </c>
      <c r="V319" s="173">
        <v>400000</v>
      </c>
      <c r="W319" s="102" t="s">
        <v>555</v>
      </c>
      <c r="X319" s="130"/>
      <c r="Y319" s="102" t="s">
        <v>820</v>
      </c>
      <c r="Z319" s="102"/>
      <c r="AA319" s="102" t="s">
        <v>821</v>
      </c>
      <c r="AB319" s="102"/>
      <c r="AC319" s="102" t="s">
        <v>822</v>
      </c>
      <c r="AD319" s="102"/>
    </row>
    <row r="320" spans="1:30" ht="14.25" customHeight="1">
      <c r="A320" s="266" t="s">
        <v>3806</v>
      </c>
      <c r="B320" s="175" t="str">
        <f t="shared" si="66"/>
        <v>Edwards</v>
      </c>
      <c r="C320" s="180" t="str">
        <f t="shared" si="67"/>
        <v>Xavier</v>
      </c>
      <c r="D320" s="102" t="str">
        <f t="shared" si="68"/>
        <v>X. Edwards</v>
      </c>
      <c r="E320" s="168" t="str">
        <f t="shared" si="69"/>
        <v>Xavier Edwards</v>
      </c>
      <c r="F320" s="204" t="s">
        <v>854</v>
      </c>
      <c r="G320" s="204" t="s">
        <v>4017</v>
      </c>
      <c r="H320" s="204" t="s">
        <v>1958</v>
      </c>
      <c r="I320" s="204" t="s">
        <v>1957</v>
      </c>
      <c r="J320" s="155">
        <v>36381</v>
      </c>
      <c r="K320" s="157" t="s">
        <v>851</v>
      </c>
      <c r="L320" s="103" t="s">
        <v>444</v>
      </c>
      <c r="M320" s="155" t="str">
        <f t="shared" si="56"/>
        <v>min</v>
      </c>
      <c r="N320" s="111" t="s">
        <v>402</v>
      </c>
      <c r="O320" s="132" t="s">
        <v>3850</v>
      </c>
      <c r="P320" s="168" t="str">
        <f t="shared" si="57"/>
        <v>Edwards, Xavier (min)</v>
      </c>
      <c r="Q320" s="129" t="str">
        <f t="shared" si="58"/>
        <v/>
      </c>
      <c r="R320" s="217" t="str">
        <f t="shared" si="59"/>
        <v/>
      </c>
      <c r="S320" s="217" t="str">
        <f t="shared" si="60"/>
        <v/>
      </c>
      <c r="T320" s="217" t="str">
        <f t="shared" si="61"/>
        <v/>
      </c>
      <c r="U320" s="102" t="s">
        <v>568</v>
      </c>
      <c r="V320" s="173"/>
      <c r="W320" s="102"/>
      <c r="X320" s="173"/>
      <c r="Y320" s="102"/>
      <c r="Z320" s="173"/>
      <c r="AA320" s="102"/>
      <c r="AB320" s="102"/>
      <c r="AC320" s="102"/>
      <c r="AD320" s="102"/>
    </row>
    <row r="321" spans="1:30" ht="14.25" customHeight="1">
      <c r="A321" s="501" t="s">
        <v>1113</v>
      </c>
      <c r="B321" s="175" t="str">
        <f t="shared" si="66"/>
        <v>Eflin</v>
      </c>
      <c r="C321" s="180" t="str">
        <f t="shared" si="67"/>
        <v>Zach</v>
      </c>
      <c r="D321" s="102" t="str">
        <f t="shared" si="68"/>
        <v>Z. Eflin</v>
      </c>
      <c r="E321" s="168" t="str">
        <f t="shared" si="69"/>
        <v>Zach Eflin</v>
      </c>
      <c r="F321" s="103" t="s">
        <v>847</v>
      </c>
      <c r="G321" s="103"/>
      <c r="H321" s="103"/>
      <c r="I321" s="103"/>
      <c r="J321" s="256">
        <v>34432</v>
      </c>
      <c r="K321" s="102" t="s">
        <v>647</v>
      </c>
      <c r="L321" s="103" t="s">
        <v>114</v>
      </c>
      <c r="M321" s="155" t="str">
        <f t="shared" si="56"/>
        <v>Y3</v>
      </c>
      <c r="N321" s="111" t="str">
        <f>Mays!$M$2</f>
        <v>Mudville</v>
      </c>
      <c r="O321" s="103" t="s">
        <v>1834</v>
      </c>
      <c r="P321" s="168" t="str">
        <f t="shared" si="57"/>
        <v>Eflin, Zach (Y3)</v>
      </c>
      <c r="Q321" s="129">
        <f t="shared" si="58"/>
        <v>400000</v>
      </c>
      <c r="R321" s="217" t="str">
        <f t="shared" si="59"/>
        <v/>
      </c>
      <c r="S321" s="217" t="str">
        <f t="shared" si="60"/>
        <v/>
      </c>
      <c r="T321" s="217" t="str">
        <f t="shared" si="61"/>
        <v/>
      </c>
      <c r="U321" s="102" t="s">
        <v>322</v>
      </c>
      <c r="V321" s="173">
        <v>400000</v>
      </c>
      <c r="W321" s="102" t="s">
        <v>555</v>
      </c>
      <c r="X321" s="173"/>
      <c r="Y321" s="102" t="s">
        <v>820</v>
      </c>
      <c r="Z321" s="102"/>
      <c r="AA321" s="102" t="s">
        <v>821</v>
      </c>
      <c r="AB321" s="102"/>
      <c r="AC321" s="102" t="s">
        <v>822</v>
      </c>
      <c r="AD321" s="102"/>
    </row>
    <row r="322" spans="1:30" ht="14.25" customHeight="1">
      <c r="A322" s="501" t="s">
        <v>1283</v>
      </c>
      <c r="B322" s="175" t="str">
        <f t="shared" si="66"/>
        <v>Eickhoff</v>
      </c>
      <c r="C322" s="180" t="str">
        <f t="shared" si="67"/>
        <v>Jerad</v>
      </c>
      <c r="D322" s="102" t="str">
        <f t="shared" si="68"/>
        <v>J. Eickhoff</v>
      </c>
      <c r="E322" s="168" t="str">
        <f t="shared" si="69"/>
        <v>Jerad Eickhoff</v>
      </c>
      <c r="F322" s="204" t="s">
        <v>847</v>
      </c>
      <c r="G322" s="501">
        <v>22</v>
      </c>
      <c r="H322" s="501">
        <v>1</v>
      </c>
      <c r="I322" s="501">
        <v>22</v>
      </c>
      <c r="J322" s="256">
        <v>33056</v>
      </c>
      <c r="K322" s="157" t="s">
        <v>647</v>
      </c>
      <c r="L322" s="103" t="s">
        <v>114</v>
      </c>
      <c r="M322" s="155" t="str">
        <f t="shared" si="56"/>
        <v>ARB-Y4</v>
      </c>
      <c r="N322" s="111" t="str">
        <f>Mays!$AE$2</f>
        <v>West Oakland</v>
      </c>
      <c r="O322" s="132" t="s">
        <v>1298</v>
      </c>
      <c r="P322" s="168" t="str">
        <f t="shared" si="57"/>
        <v>Eickhoff, Jerad (ARB-Y4)</v>
      </c>
      <c r="Q322" s="129">
        <f t="shared" si="58"/>
        <v>600000</v>
      </c>
      <c r="R322" s="217" t="str">
        <f t="shared" si="59"/>
        <v/>
      </c>
      <c r="S322" s="217" t="str">
        <f t="shared" si="60"/>
        <v/>
      </c>
      <c r="T322" s="217" t="str">
        <f t="shared" si="61"/>
        <v/>
      </c>
      <c r="U322" s="102" t="s">
        <v>555</v>
      </c>
      <c r="V322" s="173">
        <v>600000</v>
      </c>
      <c r="W322" s="102" t="s">
        <v>820</v>
      </c>
      <c r="X322" s="173"/>
      <c r="Y322" s="102" t="s">
        <v>821</v>
      </c>
      <c r="Z322" s="501"/>
      <c r="AA322" s="102" t="s">
        <v>822</v>
      </c>
      <c r="AB322" s="102"/>
      <c r="AC322" s="102" t="s">
        <v>283</v>
      </c>
      <c r="AD322" s="102"/>
    </row>
    <row r="323" spans="1:30" ht="14.25" customHeight="1">
      <c r="A323" s="102" t="s">
        <v>3232</v>
      </c>
      <c r="B323" s="175"/>
      <c r="C323" s="180"/>
      <c r="D323" s="102"/>
      <c r="E323" s="168"/>
      <c r="F323" s="204"/>
      <c r="G323" s="501"/>
      <c r="H323" s="501"/>
      <c r="I323" s="501"/>
      <c r="J323" s="256"/>
      <c r="K323" s="157"/>
      <c r="L323" s="103" t="s">
        <v>114</v>
      </c>
      <c r="M323" s="155" t="str">
        <f t="shared" ref="M323:M386" si="70">$U323</f>
        <v>1,F2-$4M</v>
      </c>
      <c r="N323" s="208" t="str">
        <f>Ruth!$AE$2</f>
        <v>Williamsburg</v>
      </c>
      <c r="O323" s="132" t="s">
        <v>3147</v>
      </c>
      <c r="P323" s="168" t="str">
        <f t="shared" ref="P323:P386" si="71">CONCATENATE(A323," (",M323,")")</f>
        <v>Elias, Roenis* (1,F2-$4M)</v>
      </c>
      <c r="Q323" s="129">
        <f t="shared" ref="Q323:Q386" si="72">IF(ISBLANK($V323),"",$V323)</f>
        <v>2000000</v>
      </c>
      <c r="R323" s="217">
        <f t="shared" ref="R323:R386" si="73">IF(ISBLANK($X323),"",$X323)</f>
        <v>2000000</v>
      </c>
      <c r="S323" s="217" t="str">
        <f t="shared" ref="S323:S386" si="74">IF(ISBLANK($Z323),"",$Z323)</f>
        <v/>
      </c>
      <c r="T323" s="217" t="str">
        <f t="shared" ref="T323:T386" si="75">IF(ISBLANK($AB323),"",$AB323)</f>
        <v/>
      </c>
      <c r="U323" s="102" t="s">
        <v>3233</v>
      </c>
      <c r="V323" s="173">
        <v>2000000</v>
      </c>
      <c r="W323" s="102" t="s">
        <v>3234</v>
      </c>
      <c r="X323" s="173">
        <v>2000000</v>
      </c>
      <c r="Y323" s="102" t="s">
        <v>283</v>
      </c>
      <c r="Z323" s="501"/>
      <c r="AA323" s="102"/>
      <c r="AB323" s="102"/>
      <c r="AC323" s="102"/>
      <c r="AD323" s="102"/>
    </row>
    <row r="324" spans="1:30" ht="14.25" customHeight="1">
      <c r="A324" s="111" t="s">
        <v>91</v>
      </c>
      <c r="B324" s="175" t="str">
        <f t="shared" ref="B324:B329" si="76">LEFT(A324,FIND(", ",A324,1)-1)</f>
        <v>Ellis</v>
      </c>
      <c r="C324" s="180" t="str">
        <f t="shared" ref="C324:C329" si="77">RIGHT(A324,LEN(A324)-FIND(", ",A324,1)-1)</f>
        <v>A.J.</v>
      </c>
      <c r="D324" s="102" t="str">
        <f t="shared" ref="D324:D329" si="78">CONCATENATE(MID(C324,1,1),". ",B324)</f>
        <v>A. Ellis</v>
      </c>
      <c r="E324" s="168" t="str">
        <f t="shared" ref="E324:E329" si="79">CONCATENATE(C324," ",B324)</f>
        <v>A.J. Ellis</v>
      </c>
      <c r="F324" s="276" t="s">
        <v>847</v>
      </c>
      <c r="G324" s="103" t="s">
        <v>1369</v>
      </c>
      <c r="H324" s="103" t="s">
        <v>1369</v>
      </c>
      <c r="I324" s="103" t="s">
        <v>1369</v>
      </c>
      <c r="J324" s="277">
        <v>29685</v>
      </c>
      <c r="K324" s="278" t="s">
        <v>848</v>
      </c>
      <c r="L324" s="103" t="s">
        <v>7</v>
      </c>
      <c r="M324" s="155" t="str">
        <f t="shared" si="70"/>
        <v>1,F1-$900K</v>
      </c>
      <c r="N324" s="111" t="str">
        <f>Aaron!$S$2</f>
        <v>Washington</v>
      </c>
      <c r="O324" s="132" t="s">
        <v>3147</v>
      </c>
      <c r="P324" s="168" t="str">
        <f t="shared" si="71"/>
        <v>Ellis, A.J. (1,F1-$900K)</v>
      </c>
      <c r="Q324" s="129">
        <f t="shared" si="72"/>
        <v>900000</v>
      </c>
      <c r="R324" s="217" t="str">
        <f t="shared" si="73"/>
        <v/>
      </c>
      <c r="S324" s="217" t="str">
        <f t="shared" si="74"/>
        <v/>
      </c>
      <c r="T324" s="217" t="str">
        <f t="shared" si="75"/>
        <v/>
      </c>
      <c r="U324" s="172" t="s">
        <v>3235</v>
      </c>
      <c r="V324" s="173">
        <v>900000</v>
      </c>
      <c r="W324" s="102" t="s">
        <v>283</v>
      </c>
      <c r="X324" s="173"/>
      <c r="Y324" s="102"/>
      <c r="Z324" s="173"/>
      <c r="AA324" s="102"/>
      <c r="AB324" s="102"/>
      <c r="AC324" s="102"/>
      <c r="AD324" s="102"/>
    </row>
    <row r="325" spans="1:30" ht="14.25" customHeight="1">
      <c r="A325" s="112" t="s">
        <v>78</v>
      </c>
      <c r="B325" s="175" t="str">
        <f t="shared" si="76"/>
        <v>Ellsbury</v>
      </c>
      <c r="C325" s="180" t="str">
        <f t="shared" si="77"/>
        <v>Jacoby</v>
      </c>
      <c r="D325" s="102" t="str">
        <f t="shared" si="78"/>
        <v>J. Ellsbury</v>
      </c>
      <c r="E325" s="168" t="str">
        <f t="shared" si="79"/>
        <v>Jacoby Ellsbury</v>
      </c>
      <c r="F325" s="103" t="s">
        <v>354</v>
      </c>
      <c r="G325" s="103"/>
      <c r="H325" s="103"/>
      <c r="I325" s="103"/>
      <c r="J325" s="155">
        <v>30570</v>
      </c>
      <c r="K325" s="111" t="s">
        <v>849</v>
      </c>
      <c r="L325" s="103" t="s">
        <v>7</v>
      </c>
      <c r="M325" s="155" t="str">
        <f t="shared" si="70"/>
        <v>4,F5-$11.75M</v>
      </c>
      <c r="N325" s="111" t="str">
        <f>Mays!$A$2</f>
        <v>Aspen</v>
      </c>
      <c r="O325" s="253" t="s">
        <v>1262</v>
      </c>
      <c r="P325" s="168" t="str">
        <f t="shared" si="71"/>
        <v>Ellsbury, Jacoby (4,F5-$11.75M)</v>
      </c>
      <c r="Q325" s="129">
        <f t="shared" si="72"/>
        <v>2350000</v>
      </c>
      <c r="R325" s="217">
        <f t="shared" si="73"/>
        <v>2350000</v>
      </c>
      <c r="S325" s="217" t="str">
        <f t="shared" si="74"/>
        <v/>
      </c>
      <c r="T325" s="217" t="str">
        <f t="shared" si="75"/>
        <v/>
      </c>
      <c r="U325" s="112" t="s">
        <v>1208</v>
      </c>
      <c r="V325" s="268">
        <v>2350000</v>
      </c>
      <c r="W325" s="112" t="s">
        <v>1193</v>
      </c>
      <c r="X325" s="268">
        <v>2350000</v>
      </c>
      <c r="Y325" s="102" t="s">
        <v>283</v>
      </c>
      <c r="Z325" s="102"/>
      <c r="AA325" s="102"/>
      <c r="AB325" s="102"/>
      <c r="AC325" s="102"/>
      <c r="AD325" s="102"/>
    </row>
    <row r="326" spans="1:30" ht="14.25" customHeight="1">
      <c r="A326" s="160" t="s">
        <v>891</v>
      </c>
      <c r="B326" s="175" t="str">
        <f t="shared" si="76"/>
        <v>Encarnacion</v>
      </c>
      <c r="C326" s="180" t="str">
        <f t="shared" si="77"/>
        <v>Edwin</v>
      </c>
      <c r="D326" s="102" t="str">
        <f t="shared" si="78"/>
        <v>E. Encarnacion</v>
      </c>
      <c r="E326" s="168" t="str">
        <f t="shared" si="79"/>
        <v>Edwin Encarnacion</v>
      </c>
      <c r="F326" s="161" t="s">
        <v>847</v>
      </c>
      <c r="G326" s="161"/>
      <c r="H326" s="161"/>
      <c r="I326" s="161"/>
      <c r="J326" s="164">
        <v>30323</v>
      </c>
      <c r="K326" s="165" t="s">
        <v>846</v>
      </c>
      <c r="L326" s="103" t="s">
        <v>7</v>
      </c>
      <c r="M326" s="155" t="str">
        <f t="shared" si="70"/>
        <v>1,F4-$6.693M</v>
      </c>
      <c r="N326" s="111" t="str">
        <f>Aaron!$M$2</f>
        <v>Virginia</v>
      </c>
      <c r="O326" s="161" t="s">
        <v>3147</v>
      </c>
      <c r="P326" s="168" t="str">
        <f t="shared" si="71"/>
        <v>Encarnacion, Edwin (1,F4-$6.693M)</v>
      </c>
      <c r="Q326" s="129">
        <f t="shared" si="72"/>
        <v>1674000</v>
      </c>
      <c r="R326" s="217">
        <f t="shared" si="73"/>
        <v>1674000</v>
      </c>
      <c r="S326" s="217">
        <f t="shared" si="74"/>
        <v>1674000</v>
      </c>
      <c r="T326" s="217">
        <f t="shared" si="75"/>
        <v>1674000</v>
      </c>
      <c r="U326" s="102" t="s">
        <v>3236</v>
      </c>
      <c r="V326" s="102">
        <v>1674000</v>
      </c>
      <c r="W326" s="270" t="s">
        <v>3237</v>
      </c>
      <c r="X326" s="130">
        <v>1674000</v>
      </c>
      <c r="Y326" s="221" t="s">
        <v>3238</v>
      </c>
      <c r="Z326" s="130">
        <v>1674000</v>
      </c>
      <c r="AA326" s="221" t="s">
        <v>3239</v>
      </c>
      <c r="AB326" s="102">
        <v>1674000</v>
      </c>
      <c r="AC326" s="102" t="s">
        <v>283</v>
      </c>
      <c r="AD326" s="102"/>
    </row>
    <row r="327" spans="1:30" ht="14.25" customHeight="1">
      <c r="A327" s="102" t="s">
        <v>1872</v>
      </c>
      <c r="B327" s="175" t="str">
        <f t="shared" si="76"/>
        <v>Engel</v>
      </c>
      <c r="C327" s="180" t="str">
        <f t="shared" si="77"/>
        <v>Adam</v>
      </c>
      <c r="D327" s="102" t="str">
        <f t="shared" si="78"/>
        <v>A. Engel</v>
      </c>
      <c r="E327" s="168" t="str">
        <f t="shared" si="79"/>
        <v>Adam Engel</v>
      </c>
      <c r="F327" s="204" t="s">
        <v>847</v>
      </c>
      <c r="G327" s="204">
        <v>48</v>
      </c>
      <c r="H327" s="204" t="s">
        <v>1952</v>
      </c>
      <c r="I327" s="204"/>
      <c r="J327" s="155">
        <v>33581</v>
      </c>
      <c r="K327" s="157" t="s">
        <v>849</v>
      </c>
      <c r="L327" s="103" t="s">
        <v>7</v>
      </c>
      <c r="M327" s="155" t="str">
        <f t="shared" si="70"/>
        <v>Y2</v>
      </c>
      <c r="N327" s="111" t="str">
        <f>Mays!$A$2</f>
        <v>Aspen</v>
      </c>
      <c r="O327" s="132" t="s">
        <v>1966</v>
      </c>
      <c r="P327" s="168" t="str">
        <f t="shared" si="71"/>
        <v>Engel, Adam (Y2)</v>
      </c>
      <c r="Q327" s="129">
        <f t="shared" si="72"/>
        <v>300000</v>
      </c>
      <c r="R327" s="217">
        <f t="shared" si="73"/>
        <v>400000</v>
      </c>
      <c r="S327" s="217" t="str">
        <f t="shared" si="74"/>
        <v/>
      </c>
      <c r="T327" s="217" t="str">
        <f t="shared" si="75"/>
        <v/>
      </c>
      <c r="U327" s="102" t="s">
        <v>446</v>
      </c>
      <c r="V327" s="173">
        <v>300000</v>
      </c>
      <c r="W327" s="102" t="s">
        <v>322</v>
      </c>
      <c r="X327" s="173">
        <v>400000</v>
      </c>
      <c r="Y327" s="102" t="s">
        <v>555</v>
      </c>
      <c r="Z327" s="173"/>
      <c r="AA327" s="102"/>
      <c r="AB327" s="102"/>
      <c r="AC327" s="102"/>
      <c r="AD327" s="102"/>
    </row>
    <row r="328" spans="1:30" ht="14.25" customHeight="1">
      <c r="A328" s="111" t="s">
        <v>658</v>
      </c>
      <c r="B328" s="175" t="str">
        <f t="shared" si="76"/>
        <v>Eovaldi</v>
      </c>
      <c r="C328" s="180" t="str">
        <f t="shared" si="77"/>
        <v>Nathan</v>
      </c>
      <c r="D328" s="102" t="str">
        <f t="shared" si="78"/>
        <v>N. Eovaldi</v>
      </c>
      <c r="E328" s="168" t="str">
        <f t="shared" si="79"/>
        <v>Nathan Eovaldi</v>
      </c>
      <c r="F328" s="276" t="s">
        <v>847</v>
      </c>
      <c r="G328" s="103"/>
      <c r="H328" s="103"/>
      <c r="I328" s="103"/>
      <c r="J328" s="277">
        <v>32917</v>
      </c>
      <c r="K328" s="278" t="s">
        <v>647</v>
      </c>
      <c r="L328" s="103" t="s">
        <v>114</v>
      </c>
      <c r="M328" s="155" t="str">
        <f t="shared" si="70"/>
        <v>3,F4-$4M</v>
      </c>
      <c r="N328" s="111" t="str">
        <f>Cobb!$A$2</f>
        <v>Greenville</v>
      </c>
      <c r="O328" s="311" t="s">
        <v>1407</v>
      </c>
      <c r="P328" s="168" t="str">
        <f t="shared" si="71"/>
        <v>Eovaldi, Nathan (3,F4-$4M)</v>
      </c>
      <c r="Q328" s="129">
        <f t="shared" si="72"/>
        <v>1000000</v>
      </c>
      <c r="R328" s="217">
        <f t="shared" si="73"/>
        <v>1000000</v>
      </c>
      <c r="S328" s="217" t="str">
        <f t="shared" si="74"/>
        <v/>
      </c>
      <c r="T328" s="217" t="str">
        <f t="shared" si="75"/>
        <v/>
      </c>
      <c r="U328" s="282" t="s">
        <v>1441</v>
      </c>
      <c r="V328" s="362">
        <v>1000000</v>
      </c>
      <c r="W328" s="282" t="s">
        <v>1444</v>
      </c>
      <c r="X328" s="362">
        <v>1000000</v>
      </c>
      <c r="Y328" s="102" t="s">
        <v>283</v>
      </c>
      <c r="Z328" s="102"/>
      <c r="AA328" s="102"/>
      <c r="AB328" s="102"/>
      <c r="AC328" s="102"/>
      <c r="AD328" s="102"/>
    </row>
    <row r="329" spans="1:30" ht="14.25" customHeight="1">
      <c r="A329" s="266" t="s">
        <v>1575</v>
      </c>
      <c r="B329" s="415" t="str">
        <f t="shared" si="76"/>
        <v>Erceg</v>
      </c>
      <c r="C329" s="416" t="str">
        <f t="shared" si="77"/>
        <v>Lucas</v>
      </c>
      <c r="D329" s="266" t="str">
        <f t="shared" si="78"/>
        <v>L. Erceg</v>
      </c>
      <c r="E329" s="417" t="str">
        <f t="shared" si="79"/>
        <v>Lucas Erceg</v>
      </c>
      <c r="F329" s="421" t="s">
        <v>354</v>
      </c>
      <c r="G329" s="266">
        <f>G328+1</f>
        <v>1</v>
      </c>
      <c r="H329" s="266">
        <v>4</v>
      </c>
      <c r="I329" s="266">
        <v>5</v>
      </c>
      <c r="J329" s="422">
        <v>34820</v>
      </c>
      <c r="K329" s="266" t="s">
        <v>850</v>
      </c>
      <c r="L329" s="418" t="s">
        <v>444</v>
      </c>
      <c r="M329" s="419" t="str">
        <f t="shared" si="70"/>
        <v>min</v>
      </c>
      <c r="N329" s="375" t="s">
        <v>908</v>
      </c>
      <c r="O329" s="418" t="s">
        <v>4215</v>
      </c>
      <c r="P329" s="168" t="str">
        <f t="shared" si="71"/>
        <v>Erceg, Lucas (min)</v>
      </c>
      <c r="Q329" s="129" t="str">
        <f t="shared" si="72"/>
        <v/>
      </c>
      <c r="R329" s="217" t="str">
        <f t="shared" si="73"/>
        <v/>
      </c>
      <c r="S329" s="217" t="str">
        <f t="shared" si="74"/>
        <v/>
      </c>
      <c r="T329" s="217" t="str">
        <f t="shared" si="75"/>
        <v/>
      </c>
      <c r="U329" s="102" t="s">
        <v>568</v>
      </c>
      <c r="V329" s="130"/>
      <c r="W329" s="102"/>
      <c r="X329" s="130"/>
      <c r="Y329" s="102"/>
      <c r="Z329" s="102"/>
      <c r="AA329" s="102"/>
      <c r="AB329" s="102"/>
      <c r="AC329" s="102"/>
      <c r="AD329" s="102"/>
    </row>
    <row r="330" spans="1:30" ht="14.25" customHeight="1">
      <c r="A330" s="102" t="s">
        <v>3245</v>
      </c>
      <c r="B330" s="175"/>
      <c r="C330" s="180"/>
      <c r="D330" s="102"/>
      <c r="E330" s="168"/>
      <c r="F330" s="174"/>
      <c r="G330" s="102"/>
      <c r="H330" s="102"/>
      <c r="I330" s="102"/>
      <c r="J330" s="322"/>
      <c r="K330" s="102"/>
      <c r="L330" s="103" t="s">
        <v>114</v>
      </c>
      <c r="M330" s="155" t="str">
        <f t="shared" si="70"/>
        <v>1,F5-$12.75M</v>
      </c>
      <c r="N330" s="111" t="str">
        <f>Ruth!$M$2</f>
        <v>Hoboken</v>
      </c>
      <c r="O330" s="103" t="s">
        <v>3147</v>
      </c>
      <c r="P330" s="168" t="str">
        <f t="shared" si="71"/>
        <v>Erlin, Robbie* (1,F5-$12.75M)</v>
      </c>
      <c r="Q330" s="129">
        <f t="shared" si="72"/>
        <v>2550000</v>
      </c>
      <c r="R330" s="217">
        <f t="shared" si="73"/>
        <v>2550000</v>
      </c>
      <c r="S330" s="217">
        <f t="shared" si="74"/>
        <v>2550000</v>
      </c>
      <c r="T330" s="217">
        <f t="shared" si="75"/>
        <v>2550000</v>
      </c>
      <c r="U330" s="102" t="s">
        <v>3240</v>
      </c>
      <c r="V330" s="130">
        <v>2550000</v>
      </c>
      <c r="W330" s="102" t="s">
        <v>3241</v>
      </c>
      <c r="X330" s="130">
        <v>2550000</v>
      </c>
      <c r="Y330" s="102" t="s">
        <v>3242</v>
      </c>
      <c r="Z330" s="130">
        <v>2550000</v>
      </c>
      <c r="AA330" s="102" t="s">
        <v>3243</v>
      </c>
      <c r="AB330" s="130">
        <v>2550000</v>
      </c>
      <c r="AC330" s="102" t="s">
        <v>3244</v>
      </c>
      <c r="AD330" s="130">
        <v>2550000</v>
      </c>
    </row>
    <row r="331" spans="1:30" ht="14.25" customHeight="1">
      <c r="A331" s="175" t="s">
        <v>1013</v>
      </c>
      <c r="B331" s="175" t="str">
        <f t="shared" ref="B331:B344" si="80">LEFT(A331,FIND(", ",A331,1)-1)</f>
        <v>Ervin</v>
      </c>
      <c r="C331" s="180" t="str">
        <f t="shared" ref="C331:C344" si="81">RIGHT(A331,LEN(A331)-FIND(", ",A331,1)-1)</f>
        <v>Phil</v>
      </c>
      <c r="D331" s="102" t="str">
        <f t="shared" ref="D331:D344" si="82">CONCATENATE(MID(C331,1,1),". ",B331)</f>
        <v>P. Ervin</v>
      </c>
      <c r="E331" s="168" t="str">
        <f t="shared" ref="E331:E344" si="83">CONCATENATE(C331," ",B331)</f>
        <v>Phil Ervin</v>
      </c>
      <c r="F331" s="174" t="s">
        <v>847</v>
      </c>
      <c r="G331" s="174"/>
      <c r="H331" s="174"/>
      <c r="I331" s="174"/>
      <c r="J331" s="184">
        <v>33800</v>
      </c>
      <c r="K331" s="185" t="s">
        <v>912</v>
      </c>
      <c r="L331" s="103" t="s">
        <v>7</v>
      </c>
      <c r="M331" s="155" t="str">
        <f t="shared" si="70"/>
        <v>Y1</v>
      </c>
      <c r="N331" s="111" t="str">
        <f>Ruth!$A$2</f>
        <v>Plum Island</v>
      </c>
      <c r="O331" s="174" t="s">
        <v>913</v>
      </c>
      <c r="P331" s="168" t="str">
        <f t="shared" si="71"/>
        <v>Ervin, Phil (Y1)</v>
      </c>
      <c r="Q331" s="129">
        <f t="shared" si="72"/>
        <v>200000</v>
      </c>
      <c r="R331" s="217">
        <f t="shared" si="73"/>
        <v>300000</v>
      </c>
      <c r="S331" s="217">
        <f t="shared" si="74"/>
        <v>400000</v>
      </c>
      <c r="T331" s="217" t="str">
        <f t="shared" si="75"/>
        <v/>
      </c>
      <c r="U331" s="102" t="s">
        <v>445</v>
      </c>
      <c r="V331" s="130">
        <v>200000</v>
      </c>
      <c r="W331" s="102" t="s">
        <v>446</v>
      </c>
      <c r="X331" s="173">
        <v>300000</v>
      </c>
      <c r="Y331" s="102" t="s">
        <v>322</v>
      </c>
      <c r="Z331" s="173">
        <v>400000</v>
      </c>
      <c r="AA331" s="102" t="s">
        <v>555</v>
      </c>
      <c r="AB331" s="102"/>
      <c r="AC331" s="130"/>
      <c r="AD331" s="102"/>
    </row>
    <row r="332" spans="1:30" ht="14.25" customHeight="1">
      <c r="A332" s="111" t="s">
        <v>49</v>
      </c>
      <c r="B332" s="175" t="str">
        <f t="shared" si="80"/>
        <v>Escobar</v>
      </c>
      <c r="C332" s="180" t="str">
        <f t="shared" si="81"/>
        <v>Alcides</v>
      </c>
      <c r="D332" s="102" t="str">
        <f t="shared" si="82"/>
        <v>A. Escobar</v>
      </c>
      <c r="E332" s="168" t="str">
        <f t="shared" si="83"/>
        <v>Alcides Escobar</v>
      </c>
      <c r="F332" s="276" t="s">
        <v>847</v>
      </c>
      <c r="G332" s="103"/>
      <c r="H332" s="103"/>
      <c r="I332" s="103"/>
      <c r="J332" s="277">
        <v>31762</v>
      </c>
      <c r="K332" s="278" t="s">
        <v>851</v>
      </c>
      <c r="L332" s="103" t="s">
        <v>7</v>
      </c>
      <c r="M332" s="155" t="str">
        <f t="shared" si="70"/>
        <v>3,F4-$4.41M</v>
      </c>
      <c r="N332" s="111" t="str">
        <f>Aaron!$AE$2</f>
        <v>Pismo Beach</v>
      </c>
      <c r="O332" s="311" t="s">
        <v>1407</v>
      </c>
      <c r="P332" s="168" t="str">
        <f t="shared" si="71"/>
        <v>Escobar, Alcides (3,F4-$4.41M)</v>
      </c>
      <c r="Q332" s="129">
        <f t="shared" si="72"/>
        <v>1102500</v>
      </c>
      <c r="R332" s="217">
        <f t="shared" si="73"/>
        <v>1102500</v>
      </c>
      <c r="S332" s="217" t="str">
        <f t="shared" si="74"/>
        <v/>
      </c>
      <c r="T332" s="217" t="str">
        <f t="shared" si="75"/>
        <v/>
      </c>
      <c r="U332" s="282" t="s">
        <v>1447</v>
      </c>
      <c r="V332" s="362">
        <v>1102500</v>
      </c>
      <c r="W332" s="282" t="s">
        <v>1448</v>
      </c>
      <c r="X332" s="362">
        <v>1102500</v>
      </c>
      <c r="Y332" s="102" t="s">
        <v>283</v>
      </c>
      <c r="Z332" s="102"/>
      <c r="AA332" s="102"/>
      <c r="AB332" s="102"/>
      <c r="AC332" s="102"/>
      <c r="AD332" s="102"/>
    </row>
    <row r="333" spans="1:30" ht="14.25" customHeight="1">
      <c r="A333" s="160" t="s">
        <v>857</v>
      </c>
      <c r="B333" s="175" t="str">
        <f t="shared" si="80"/>
        <v>Escobar</v>
      </c>
      <c r="C333" s="180" t="str">
        <f t="shared" si="81"/>
        <v>Eduardo</v>
      </c>
      <c r="D333" s="102" t="str">
        <f t="shared" si="82"/>
        <v>E. Escobar</v>
      </c>
      <c r="E333" s="168" t="str">
        <f t="shared" si="83"/>
        <v>Eduardo Escobar</v>
      </c>
      <c r="F333" s="161" t="s">
        <v>854</v>
      </c>
      <c r="G333" s="161"/>
      <c r="H333" s="161"/>
      <c r="I333" s="161"/>
      <c r="J333" s="164">
        <v>32513</v>
      </c>
      <c r="K333" s="165" t="s">
        <v>851</v>
      </c>
      <c r="L333" s="103" t="s">
        <v>7</v>
      </c>
      <c r="M333" s="155" t="str">
        <f t="shared" si="70"/>
        <v>1,F5-$19M</v>
      </c>
      <c r="N333" s="111" t="str">
        <f>Aaron!$A$2</f>
        <v>Middlesex</v>
      </c>
      <c r="O333" s="213" t="s">
        <v>3147</v>
      </c>
      <c r="P333" s="168" t="str">
        <f t="shared" si="71"/>
        <v>Escobar, Eduardo (1,F5-$19M)</v>
      </c>
      <c r="Q333" s="129">
        <f t="shared" si="72"/>
        <v>3800000</v>
      </c>
      <c r="R333" s="217">
        <f t="shared" si="73"/>
        <v>3800000</v>
      </c>
      <c r="S333" s="217">
        <f t="shared" si="74"/>
        <v>3800000</v>
      </c>
      <c r="T333" s="217">
        <f t="shared" si="75"/>
        <v>3800000</v>
      </c>
      <c r="U333" s="111" t="s">
        <v>3246</v>
      </c>
      <c r="V333" s="173">
        <v>3800000</v>
      </c>
      <c r="W333" s="111" t="s">
        <v>3250</v>
      </c>
      <c r="X333" s="173">
        <v>3800000</v>
      </c>
      <c r="Y333" s="111" t="s">
        <v>3249</v>
      </c>
      <c r="Z333" s="173">
        <v>3800000</v>
      </c>
      <c r="AA333" s="111" t="s">
        <v>3248</v>
      </c>
      <c r="AB333" s="173">
        <v>3800000</v>
      </c>
      <c r="AC333" s="111" t="s">
        <v>3247</v>
      </c>
      <c r="AD333" s="173">
        <v>3800000</v>
      </c>
    </row>
    <row r="334" spans="1:30" ht="14.25" customHeight="1">
      <c r="A334" s="498" t="s">
        <v>1134</v>
      </c>
      <c r="B334" s="175" t="str">
        <f t="shared" si="80"/>
        <v>Espinoza</v>
      </c>
      <c r="C334" s="180" t="str">
        <f t="shared" si="81"/>
        <v>Anderson</v>
      </c>
      <c r="D334" s="102" t="str">
        <f t="shared" si="82"/>
        <v>A. Espinoza</v>
      </c>
      <c r="E334" s="168" t="str">
        <f t="shared" si="83"/>
        <v>Anderson Espinoza</v>
      </c>
      <c r="F334" s="500" t="s">
        <v>847</v>
      </c>
      <c r="G334" s="500"/>
      <c r="H334" s="500"/>
      <c r="I334" s="500"/>
      <c r="J334" s="256">
        <v>35863</v>
      </c>
      <c r="K334" s="501"/>
      <c r="L334" s="103" t="s">
        <v>444</v>
      </c>
      <c r="M334" s="155" t="str">
        <f t="shared" si="70"/>
        <v>min</v>
      </c>
      <c r="N334" s="111" t="str">
        <f>Ruth!$M$2</f>
        <v>Hoboken</v>
      </c>
      <c r="O334" s="103" t="s">
        <v>1094</v>
      </c>
      <c r="P334" s="168" t="str">
        <f t="shared" si="71"/>
        <v>Espinoza, Anderson (min)</v>
      </c>
      <c r="Q334" s="129" t="str">
        <f t="shared" si="72"/>
        <v/>
      </c>
      <c r="R334" s="217" t="str">
        <f t="shared" si="73"/>
        <v/>
      </c>
      <c r="S334" s="217" t="str">
        <f t="shared" si="74"/>
        <v/>
      </c>
      <c r="T334" s="217" t="str">
        <f t="shared" si="75"/>
        <v/>
      </c>
      <c r="U334" s="102" t="s">
        <v>568</v>
      </c>
      <c r="V334" s="268"/>
      <c r="W334" s="102"/>
      <c r="X334" s="173"/>
      <c r="Y334" s="102"/>
      <c r="Z334" s="102"/>
      <c r="AA334" s="102"/>
      <c r="AB334" s="102"/>
      <c r="AC334" s="102"/>
      <c r="AD334" s="102"/>
    </row>
    <row r="335" spans="1:30" ht="14.25" customHeight="1">
      <c r="A335" s="102" t="s">
        <v>655</v>
      </c>
      <c r="B335" s="175" t="str">
        <f t="shared" si="80"/>
        <v>Estrada</v>
      </c>
      <c r="C335" s="180" t="str">
        <f t="shared" si="81"/>
        <v>Marco</v>
      </c>
      <c r="D335" s="102" t="str">
        <f t="shared" si="82"/>
        <v>M. Estrada</v>
      </c>
      <c r="E335" s="168" t="str">
        <f t="shared" si="83"/>
        <v>Marco Estrada</v>
      </c>
      <c r="F335" s="103" t="s">
        <v>847</v>
      </c>
      <c r="G335" s="103"/>
      <c r="H335" s="103"/>
      <c r="I335" s="103"/>
      <c r="J335" s="155">
        <v>30502</v>
      </c>
      <c r="K335" s="111" t="s">
        <v>647</v>
      </c>
      <c r="L335" s="103" t="s">
        <v>114</v>
      </c>
      <c r="M335" s="155" t="str">
        <f t="shared" si="70"/>
        <v>2,F2-$7M</v>
      </c>
      <c r="N335" s="111" t="str">
        <f>Cobb!$AE$2</f>
        <v>Chicago</v>
      </c>
      <c r="O335" s="132" t="s">
        <v>1764</v>
      </c>
      <c r="P335" s="168" t="str">
        <f t="shared" si="71"/>
        <v>Estrada, Marco (2,F2-$7M)</v>
      </c>
      <c r="Q335" s="129">
        <f t="shared" si="72"/>
        <v>3500000</v>
      </c>
      <c r="R335" s="217" t="str">
        <f t="shared" si="73"/>
        <v/>
      </c>
      <c r="S335" s="217" t="str">
        <f t="shared" si="74"/>
        <v/>
      </c>
      <c r="T335" s="217" t="str">
        <f t="shared" si="75"/>
        <v/>
      </c>
      <c r="U335" s="155" t="s">
        <v>2114</v>
      </c>
      <c r="V335" s="130">
        <v>3500000</v>
      </c>
      <c r="W335" s="191" t="s">
        <v>283</v>
      </c>
      <c r="X335" s="173"/>
      <c r="Y335" s="102"/>
      <c r="Z335" s="173"/>
      <c r="AA335" s="102"/>
      <c r="AB335" s="102"/>
      <c r="AC335" s="102"/>
      <c r="AD335" s="102"/>
    </row>
    <row r="336" spans="1:30" ht="14.25" customHeight="1">
      <c r="A336" s="102" t="s">
        <v>2031</v>
      </c>
      <c r="B336" s="175" t="str">
        <f t="shared" si="80"/>
        <v>Faedo</v>
      </c>
      <c r="C336" s="180" t="str">
        <f t="shared" si="81"/>
        <v>Alex</v>
      </c>
      <c r="D336" s="102" t="str">
        <f t="shared" si="82"/>
        <v>A. Faedo</v>
      </c>
      <c r="E336" s="168" t="str">
        <f t="shared" si="83"/>
        <v>Alex Faedo</v>
      </c>
      <c r="F336" s="204"/>
      <c r="G336" s="204">
        <v>25</v>
      </c>
      <c r="H336" s="204" t="s">
        <v>846</v>
      </c>
      <c r="I336" s="204"/>
      <c r="J336" s="155"/>
      <c r="K336" s="157"/>
      <c r="L336" s="103" t="s">
        <v>444</v>
      </c>
      <c r="M336" s="155" t="str">
        <f t="shared" si="70"/>
        <v>min</v>
      </c>
      <c r="N336" s="111" t="str">
        <f>Mays!$Y$2</f>
        <v>Los Angeles</v>
      </c>
      <c r="O336" s="132" t="s">
        <v>1966</v>
      </c>
      <c r="P336" s="168" t="str">
        <f t="shared" si="71"/>
        <v>Faedo, Alex (min)</v>
      </c>
      <c r="Q336" s="129" t="str">
        <f t="shared" si="72"/>
        <v/>
      </c>
      <c r="R336" s="217" t="str">
        <f t="shared" si="73"/>
        <v/>
      </c>
      <c r="S336" s="217" t="str">
        <f t="shared" si="74"/>
        <v/>
      </c>
      <c r="T336" s="217" t="str">
        <f t="shared" si="75"/>
        <v/>
      </c>
      <c r="U336" s="102" t="s">
        <v>568</v>
      </c>
      <c r="V336" s="173"/>
      <c r="W336" s="102"/>
      <c r="X336" s="173"/>
      <c r="Y336" s="102"/>
      <c r="Z336" s="173"/>
      <c r="AA336" s="102"/>
      <c r="AB336" s="102"/>
      <c r="AC336" s="102"/>
      <c r="AD336" s="102"/>
    </row>
    <row r="337" spans="1:30" ht="14.25" customHeight="1">
      <c r="A337" s="102" t="s">
        <v>668</v>
      </c>
      <c r="B337" s="175" t="str">
        <f t="shared" si="80"/>
        <v>Familia</v>
      </c>
      <c r="C337" s="180" t="str">
        <f t="shared" si="81"/>
        <v>Jeurys</v>
      </c>
      <c r="D337" s="102" t="str">
        <f t="shared" si="82"/>
        <v>J. Familia</v>
      </c>
      <c r="E337" s="168" t="str">
        <f t="shared" si="83"/>
        <v>Jeurys Familia</v>
      </c>
      <c r="F337" s="103" t="s">
        <v>847</v>
      </c>
      <c r="G337" s="103"/>
      <c r="H337" s="103"/>
      <c r="I337" s="103"/>
      <c r="J337" s="155">
        <v>32791</v>
      </c>
      <c r="K337" s="111" t="s">
        <v>844</v>
      </c>
      <c r="L337" s="103" t="s">
        <v>114</v>
      </c>
      <c r="M337" s="155" t="str">
        <f t="shared" si="70"/>
        <v>ARB-Y5</v>
      </c>
      <c r="N337" s="111" t="str">
        <f>Ruth!$M$2</f>
        <v>Hoboken</v>
      </c>
      <c r="O337" s="132" t="s">
        <v>716</v>
      </c>
      <c r="P337" s="168" t="str">
        <f t="shared" si="71"/>
        <v>Familia, Jeurys (ARB-Y5)</v>
      </c>
      <c r="Q337" s="129">
        <f t="shared" si="72"/>
        <v>1080000</v>
      </c>
      <c r="R337" s="217" t="str">
        <f t="shared" si="73"/>
        <v/>
      </c>
      <c r="S337" s="217" t="str">
        <f t="shared" si="74"/>
        <v/>
      </c>
      <c r="T337" s="217" t="str">
        <f t="shared" si="75"/>
        <v/>
      </c>
      <c r="U337" s="102" t="s">
        <v>820</v>
      </c>
      <c r="V337" s="173">
        <v>1080000</v>
      </c>
      <c r="W337" s="102" t="s">
        <v>821</v>
      </c>
      <c r="X337" s="173"/>
      <c r="Y337" s="102" t="s">
        <v>822</v>
      </c>
      <c r="Z337" s="102"/>
      <c r="AA337" s="102" t="s">
        <v>283</v>
      </c>
      <c r="AB337" s="130"/>
      <c r="AC337" s="102"/>
      <c r="AD337" s="102"/>
    </row>
    <row r="338" spans="1:30" ht="14.25" customHeight="1">
      <c r="A338" s="102" t="s">
        <v>1733</v>
      </c>
      <c r="B338" s="175" t="str">
        <f t="shared" si="80"/>
        <v>Faria</v>
      </c>
      <c r="C338" s="180" t="str">
        <f t="shared" si="81"/>
        <v>Jake</v>
      </c>
      <c r="D338" s="102" t="str">
        <f t="shared" si="82"/>
        <v>J. Faria</v>
      </c>
      <c r="E338" s="168" t="str">
        <f t="shared" si="83"/>
        <v>Jake Faria</v>
      </c>
      <c r="F338" s="204" t="s">
        <v>847</v>
      </c>
      <c r="G338" s="501">
        <v>197</v>
      </c>
      <c r="H338" s="501">
        <v>9</v>
      </c>
      <c r="I338" s="501">
        <v>4</v>
      </c>
      <c r="J338" s="256">
        <v>34180</v>
      </c>
      <c r="K338" s="157" t="s">
        <v>647</v>
      </c>
      <c r="L338" s="103" t="s">
        <v>114</v>
      </c>
      <c r="M338" s="155" t="str">
        <f t="shared" si="70"/>
        <v>Y2</v>
      </c>
      <c r="N338" s="111" t="str">
        <f>Aaron!$AE$2</f>
        <v>Pismo Beach</v>
      </c>
      <c r="O338" s="132" t="s">
        <v>1298</v>
      </c>
      <c r="P338" s="168" t="str">
        <f t="shared" si="71"/>
        <v>Faria, Jake (Y2)</v>
      </c>
      <c r="Q338" s="129">
        <f t="shared" si="72"/>
        <v>300000</v>
      </c>
      <c r="R338" s="217">
        <f t="shared" si="73"/>
        <v>400000</v>
      </c>
      <c r="S338" s="217" t="str">
        <f t="shared" si="74"/>
        <v/>
      </c>
      <c r="T338" s="217" t="str">
        <f t="shared" si="75"/>
        <v/>
      </c>
      <c r="U338" s="102" t="s">
        <v>446</v>
      </c>
      <c r="V338" s="173">
        <v>300000</v>
      </c>
      <c r="W338" s="102" t="s">
        <v>322</v>
      </c>
      <c r="X338" s="173">
        <v>400000</v>
      </c>
      <c r="Y338" s="102" t="s">
        <v>555</v>
      </c>
      <c r="Z338" s="102"/>
      <c r="AA338" s="102"/>
      <c r="AB338" s="130"/>
      <c r="AC338" s="102"/>
      <c r="AD338" s="102"/>
    </row>
    <row r="339" spans="1:30" ht="14.25" customHeight="1">
      <c r="A339" s="501" t="s">
        <v>1144</v>
      </c>
      <c r="B339" s="175" t="str">
        <f t="shared" si="80"/>
        <v>Fedde</v>
      </c>
      <c r="C339" s="180" t="str">
        <f t="shared" si="81"/>
        <v>Erick</v>
      </c>
      <c r="D339" s="102" t="str">
        <f t="shared" si="82"/>
        <v>E. Fedde</v>
      </c>
      <c r="E339" s="168" t="str">
        <f t="shared" si="83"/>
        <v>Erick Fedde</v>
      </c>
      <c r="F339" s="103" t="s">
        <v>847</v>
      </c>
      <c r="G339" s="500"/>
      <c r="H339" s="500"/>
      <c r="I339" s="500"/>
      <c r="J339" s="256">
        <v>34025</v>
      </c>
      <c r="K339" s="102" t="s">
        <v>647</v>
      </c>
      <c r="L339" s="103" t="s">
        <v>114</v>
      </c>
      <c r="M339" s="155" t="str">
        <f t="shared" si="70"/>
        <v>Y1</v>
      </c>
      <c r="N339" s="111" t="str">
        <f>Cobb!$M$2</f>
        <v>Mansfield</v>
      </c>
      <c r="O339" s="103" t="s">
        <v>1094</v>
      </c>
      <c r="P339" s="168" t="str">
        <f t="shared" si="71"/>
        <v>Fedde, Erick (Y1)</v>
      </c>
      <c r="Q339" s="129">
        <f t="shared" si="72"/>
        <v>200000</v>
      </c>
      <c r="R339" s="217">
        <f t="shared" si="73"/>
        <v>300000</v>
      </c>
      <c r="S339" s="217">
        <f t="shared" si="74"/>
        <v>400000</v>
      </c>
      <c r="T339" s="217" t="str">
        <f t="shared" si="75"/>
        <v/>
      </c>
      <c r="U339" s="102" t="s">
        <v>445</v>
      </c>
      <c r="V339" s="130">
        <v>200000</v>
      </c>
      <c r="W339" s="102" t="s">
        <v>446</v>
      </c>
      <c r="X339" s="173">
        <v>300000</v>
      </c>
      <c r="Y339" s="102" t="s">
        <v>322</v>
      </c>
      <c r="Z339" s="173">
        <v>400000</v>
      </c>
      <c r="AA339" s="102" t="s">
        <v>555</v>
      </c>
      <c r="AB339" s="130"/>
      <c r="AC339" s="168"/>
      <c r="AD339" s="102"/>
    </row>
    <row r="340" spans="1:30" ht="14.25" customHeight="1">
      <c r="A340" s="266" t="s">
        <v>3786</v>
      </c>
      <c r="B340" s="175" t="str">
        <f t="shared" si="80"/>
        <v>Feltman</v>
      </c>
      <c r="C340" s="180" t="str">
        <f t="shared" si="81"/>
        <v>Durbin</v>
      </c>
      <c r="D340" s="102" t="str">
        <f t="shared" si="82"/>
        <v>D. Feltman</v>
      </c>
      <c r="E340" s="168" t="str">
        <f t="shared" si="83"/>
        <v>Durbin Feltman</v>
      </c>
      <c r="F340" s="204" t="s">
        <v>847</v>
      </c>
      <c r="G340" s="204" t="s">
        <v>3996</v>
      </c>
      <c r="H340" s="204" t="s">
        <v>1957</v>
      </c>
      <c r="I340" s="204" t="s">
        <v>1955</v>
      </c>
      <c r="J340" s="155">
        <v>35538</v>
      </c>
      <c r="K340" s="157" t="s">
        <v>844</v>
      </c>
      <c r="L340" s="103" t="s">
        <v>444</v>
      </c>
      <c r="M340" s="155" t="str">
        <f t="shared" si="70"/>
        <v>min</v>
      </c>
      <c r="N340" s="111" t="s">
        <v>808</v>
      </c>
      <c r="O340" s="132" t="s">
        <v>3850</v>
      </c>
      <c r="P340" s="168" t="str">
        <f t="shared" si="71"/>
        <v>Feltman, Durbin (min)</v>
      </c>
      <c r="Q340" s="129" t="str">
        <f t="shared" si="72"/>
        <v/>
      </c>
      <c r="R340" s="217" t="str">
        <f t="shared" si="73"/>
        <v/>
      </c>
      <c r="S340" s="217" t="str">
        <f t="shared" si="74"/>
        <v/>
      </c>
      <c r="T340" s="217" t="str">
        <f t="shared" si="75"/>
        <v/>
      </c>
      <c r="U340" s="102" t="s">
        <v>568</v>
      </c>
      <c r="V340" s="173"/>
      <c r="W340" s="102"/>
      <c r="X340" s="173"/>
      <c r="Y340" s="102"/>
      <c r="Z340" s="173"/>
      <c r="AA340" s="102"/>
      <c r="AB340" s="102"/>
      <c r="AC340" s="102"/>
      <c r="AD340" s="102"/>
    </row>
    <row r="341" spans="1:30" ht="14.25" customHeight="1">
      <c r="A341" s="266" t="s">
        <v>3693</v>
      </c>
      <c r="B341" s="175" t="str">
        <f t="shared" si="80"/>
        <v>Ferguson</v>
      </c>
      <c r="C341" s="180" t="str">
        <f t="shared" si="81"/>
        <v>Caleb</v>
      </c>
      <c r="D341" s="102" t="str">
        <f t="shared" si="82"/>
        <v>C. Ferguson</v>
      </c>
      <c r="E341" s="168" t="str">
        <f t="shared" si="83"/>
        <v>Caleb Ferguson</v>
      </c>
      <c r="F341" s="204" t="s">
        <v>354</v>
      </c>
      <c r="G341" s="204" t="s">
        <v>3897</v>
      </c>
      <c r="H341" s="204" t="s">
        <v>1953</v>
      </c>
      <c r="I341" s="204" t="s">
        <v>1953</v>
      </c>
      <c r="J341" s="155">
        <v>35248</v>
      </c>
      <c r="K341" s="157" t="s">
        <v>844</v>
      </c>
      <c r="L341" s="103" t="s">
        <v>114</v>
      </c>
      <c r="M341" s="155" t="str">
        <f t="shared" si="70"/>
        <v>Y1</v>
      </c>
      <c r="N341" s="111" t="s">
        <v>1101</v>
      </c>
      <c r="O341" s="132" t="s">
        <v>3850</v>
      </c>
      <c r="P341" s="168" t="str">
        <f t="shared" si="71"/>
        <v>Ferguson, Caleb (Y1)</v>
      </c>
      <c r="Q341" s="129">
        <f t="shared" si="72"/>
        <v>200000</v>
      </c>
      <c r="R341" s="217">
        <f t="shared" si="73"/>
        <v>300000</v>
      </c>
      <c r="S341" s="217">
        <f t="shared" si="74"/>
        <v>400000</v>
      </c>
      <c r="T341" s="217" t="str">
        <f t="shared" si="75"/>
        <v/>
      </c>
      <c r="U341" s="102" t="s">
        <v>445</v>
      </c>
      <c r="V341" s="173">
        <v>200000</v>
      </c>
      <c r="W341" s="102" t="s">
        <v>446</v>
      </c>
      <c r="X341" s="173">
        <v>300000</v>
      </c>
      <c r="Y341" s="102" t="s">
        <v>322</v>
      </c>
      <c r="Z341" s="173">
        <v>400000</v>
      </c>
      <c r="AA341" s="102" t="s">
        <v>555</v>
      </c>
      <c r="AB341" s="102"/>
      <c r="AC341" s="102"/>
      <c r="AD341" s="102"/>
    </row>
    <row r="342" spans="1:30" ht="14.25" customHeight="1">
      <c r="A342" s="266" t="s">
        <v>3849</v>
      </c>
      <c r="B342" s="175" t="str">
        <f t="shared" si="80"/>
        <v>Festa</v>
      </c>
      <c r="C342" s="180" t="str">
        <f t="shared" si="81"/>
        <v>Matthew</v>
      </c>
      <c r="D342" s="102" t="str">
        <f t="shared" si="82"/>
        <v>M. Festa</v>
      </c>
      <c r="E342" s="168" t="str">
        <f t="shared" si="83"/>
        <v>Matthew Festa</v>
      </c>
      <c r="F342" s="204" t="s">
        <v>847</v>
      </c>
      <c r="G342" s="204" t="s">
        <v>4065</v>
      </c>
      <c r="H342" s="204" t="s">
        <v>3862</v>
      </c>
      <c r="I342" s="204" t="s">
        <v>1951</v>
      </c>
      <c r="J342" s="155">
        <v>34039</v>
      </c>
      <c r="K342" s="157" t="s">
        <v>844</v>
      </c>
      <c r="L342" s="103" t="s">
        <v>114</v>
      </c>
      <c r="M342" s="155" t="str">
        <f t="shared" si="70"/>
        <v>MM</v>
      </c>
      <c r="N342" s="111" t="s">
        <v>808</v>
      </c>
      <c r="O342" s="132" t="s">
        <v>3850</v>
      </c>
      <c r="P342" s="168" t="str">
        <f t="shared" si="71"/>
        <v>Festa, Matthew (MM)</v>
      </c>
      <c r="Q342" s="129">
        <f t="shared" si="72"/>
        <v>100000</v>
      </c>
      <c r="R342" s="217" t="str">
        <f t="shared" si="73"/>
        <v/>
      </c>
      <c r="S342" s="217" t="str">
        <f t="shared" si="74"/>
        <v/>
      </c>
      <c r="T342" s="217" t="str">
        <f t="shared" si="75"/>
        <v/>
      </c>
      <c r="U342" s="102" t="s">
        <v>442</v>
      </c>
      <c r="V342" s="173">
        <v>100000</v>
      </c>
      <c r="W342" s="102"/>
      <c r="X342" s="173"/>
      <c r="Y342" s="102"/>
      <c r="Z342" s="173"/>
      <c r="AA342" s="102"/>
      <c r="AB342" s="102"/>
      <c r="AC342" s="102"/>
      <c r="AD342" s="102"/>
    </row>
    <row r="343" spans="1:30" ht="14.25" customHeight="1">
      <c r="A343" s="266" t="s">
        <v>3680</v>
      </c>
      <c r="B343" s="175" t="str">
        <f t="shared" si="80"/>
        <v>Field</v>
      </c>
      <c r="C343" s="180" t="str">
        <f t="shared" si="81"/>
        <v>Johnny</v>
      </c>
      <c r="D343" s="102" t="str">
        <f t="shared" si="82"/>
        <v>J. Field</v>
      </c>
      <c r="E343" s="168" t="str">
        <f t="shared" si="83"/>
        <v>Johnny Field</v>
      </c>
      <c r="F343" s="204" t="s">
        <v>847</v>
      </c>
      <c r="G343" s="204" t="s">
        <v>3884</v>
      </c>
      <c r="H343" s="204" t="s">
        <v>1952</v>
      </c>
      <c r="I343" s="204" t="s">
        <v>1964</v>
      </c>
      <c r="J343" s="155">
        <v>33654</v>
      </c>
      <c r="K343" s="157" t="s">
        <v>912</v>
      </c>
      <c r="L343" s="103" t="s">
        <v>7</v>
      </c>
      <c r="M343" s="155" t="str">
        <f t="shared" si="70"/>
        <v>Y1</v>
      </c>
      <c r="N343" s="111" t="s">
        <v>1832</v>
      </c>
      <c r="O343" s="132" t="s">
        <v>3850</v>
      </c>
      <c r="P343" s="168" t="str">
        <f t="shared" si="71"/>
        <v>Field, Johnny (Y1)</v>
      </c>
      <c r="Q343" s="129">
        <f t="shared" si="72"/>
        <v>200000</v>
      </c>
      <c r="R343" s="217">
        <f t="shared" si="73"/>
        <v>300000</v>
      </c>
      <c r="S343" s="217">
        <f t="shared" si="74"/>
        <v>400000</v>
      </c>
      <c r="T343" s="217" t="str">
        <f t="shared" si="75"/>
        <v/>
      </c>
      <c r="U343" s="102" t="s">
        <v>445</v>
      </c>
      <c r="V343" s="173">
        <v>200000</v>
      </c>
      <c r="W343" s="102" t="s">
        <v>446</v>
      </c>
      <c r="X343" s="173">
        <v>300000</v>
      </c>
      <c r="Y343" s="102" t="s">
        <v>322</v>
      </c>
      <c r="Z343" s="173">
        <v>400000</v>
      </c>
      <c r="AA343" s="102" t="s">
        <v>555</v>
      </c>
      <c r="AB343" s="102"/>
      <c r="AC343" s="102"/>
      <c r="AD343" s="102"/>
    </row>
    <row r="344" spans="1:30" ht="14.25" customHeight="1">
      <c r="A344" s="102" t="s">
        <v>2074</v>
      </c>
      <c r="B344" s="175" t="str">
        <f t="shared" si="80"/>
        <v>Fields</v>
      </c>
      <c r="C344" s="180" t="str">
        <f t="shared" si="81"/>
        <v>Josh</v>
      </c>
      <c r="D344" s="102" t="str">
        <f t="shared" si="82"/>
        <v>J. Fields</v>
      </c>
      <c r="E344" s="168" t="str">
        <f t="shared" si="83"/>
        <v>Josh Fields</v>
      </c>
      <c r="F344" s="204"/>
      <c r="G344" s="501"/>
      <c r="H344" s="501"/>
      <c r="I344" s="501"/>
      <c r="J344" s="256"/>
      <c r="K344" s="157"/>
      <c r="L344" s="103" t="s">
        <v>114</v>
      </c>
      <c r="M344" s="155" t="str">
        <f t="shared" si="70"/>
        <v>2,F2-$500K</v>
      </c>
      <c r="N344" s="111" t="str">
        <f>Cobb!$A$2</f>
        <v>Greenville</v>
      </c>
      <c r="O344" s="132" t="s">
        <v>2075</v>
      </c>
      <c r="P344" s="168" t="str">
        <f t="shared" si="71"/>
        <v>Fields, Josh (2,F2-$500K)</v>
      </c>
      <c r="Q344" s="129">
        <f t="shared" si="72"/>
        <v>250000</v>
      </c>
      <c r="R344" s="217" t="str">
        <f t="shared" si="73"/>
        <v/>
      </c>
      <c r="S344" s="217" t="str">
        <f t="shared" si="74"/>
        <v/>
      </c>
      <c r="T344" s="217" t="str">
        <f t="shared" si="75"/>
        <v/>
      </c>
      <c r="U344" s="102" t="s">
        <v>2077</v>
      </c>
      <c r="V344" s="173">
        <v>250000</v>
      </c>
      <c r="W344" s="102" t="s">
        <v>283</v>
      </c>
      <c r="X344" s="173"/>
      <c r="Y344" s="102"/>
      <c r="Z344" s="102"/>
      <c r="AA344" s="102"/>
      <c r="AB344" s="102"/>
      <c r="AC344" s="102"/>
      <c r="AD344" s="102"/>
    </row>
    <row r="345" spans="1:30" ht="14.25" customHeight="1">
      <c r="A345" s="102" t="s">
        <v>756</v>
      </c>
      <c r="B345" s="175"/>
      <c r="C345" s="180"/>
      <c r="D345" s="102"/>
      <c r="E345" s="168"/>
      <c r="F345" s="204"/>
      <c r="G345" s="501"/>
      <c r="H345" s="501"/>
      <c r="I345" s="501"/>
      <c r="J345" s="256"/>
      <c r="K345" s="157"/>
      <c r="L345" s="103" t="s">
        <v>114</v>
      </c>
      <c r="M345" s="155" t="str">
        <f t="shared" si="70"/>
        <v>1,X1-5M</v>
      </c>
      <c r="N345" s="111" t="str">
        <f>Aaron!$A$2</f>
        <v>Middlesex</v>
      </c>
      <c r="O345" s="132" t="s">
        <v>2075</v>
      </c>
      <c r="P345" s="168" t="str">
        <f t="shared" si="71"/>
        <v>Fiers, Mike (1,X1-5M)</v>
      </c>
      <c r="Q345" s="129">
        <f t="shared" si="72"/>
        <v>5000000</v>
      </c>
      <c r="R345" s="217" t="str">
        <f t="shared" si="73"/>
        <v/>
      </c>
      <c r="S345" s="217" t="str">
        <f t="shared" si="74"/>
        <v/>
      </c>
      <c r="T345" s="217" t="str">
        <f t="shared" si="75"/>
        <v/>
      </c>
      <c r="U345" s="102" t="s">
        <v>2479</v>
      </c>
      <c r="V345" s="173">
        <v>5000000</v>
      </c>
      <c r="W345" s="102" t="s">
        <v>283</v>
      </c>
      <c r="X345" s="173"/>
      <c r="Y345" s="102"/>
      <c r="Z345" s="102"/>
      <c r="AA345" s="102"/>
      <c r="AB345" s="102"/>
      <c r="AC345" s="102"/>
      <c r="AD345" s="102"/>
    </row>
    <row r="346" spans="1:30" ht="14.25" customHeight="1">
      <c r="A346" s="266" t="s">
        <v>3729</v>
      </c>
      <c r="B346" s="175" t="str">
        <f t="shared" ref="B346:B377" si="84">LEFT(A346,FIND(", ",A346,1)-1)</f>
        <v>Fillmyer</v>
      </c>
      <c r="C346" s="180" t="str">
        <f t="shared" ref="C346:C377" si="85">RIGHT(A346,LEN(A346)-FIND(", ",A346,1)-1)</f>
        <v>Heath</v>
      </c>
      <c r="D346" s="102" t="str">
        <f t="shared" ref="D346:D377" si="86">CONCATENATE(MID(C346,1,1),". ",B346)</f>
        <v>H. Fillmyer</v>
      </c>
      <c r="E346" s="168" t="str">
        <f t="shared" ref="E346:E377" si="87">CONCATENATE(C346," ",B346)</f>
        <v>Heath Fillmyer</v>
      </c>
      <c r="F346" s="204" t="s">
        <v>847</v>
      </c>
      <c r="G346" s="204" t="s">
        <v>3934</v>
      </c>
      <c r="H346" s="204" t="s">
        <v>538</v>
      </c>
      <c r="I346" s="204" t="s">
        <v>1962</v>
      </c>
      <c r="J346" s="155">
        <v>34470</v>
      </c>
      <c r="K346" s="157" t="s">
        <v>647</v>
      </c>
      <c r="L346" s="103" t="s">
        <v>114</v>
      </c>
      <c r="M346" s="155" t="str">
        <f t="shared" si="70"/>
        <v>Y1</v>
      </c>
      <c r="N346" s="111" t="s">
        <v>539</v>
      </c>
      <c r="O346" s="132" t="s">
        <v>3850</v>
      </c>
      <c r="P346" s="168" t="str">
        <f t="shared" si="71"/>
        <v>Fillmyer, Heath (Y1)</v>
      </c>
      <c r="Q346" s="129">
        <f t="shared" si="72"/>
        <v>200000</v>
      </c>
      <c r="R346" s="217">
        <f t="shared" si="73"/>
        <v>300000</v>
      </c>
      <c r="S346" s="217">
        <f t="shared" si="74"/>
        <v>400000</v>
      </c>
      <c r="T346" s="217" t="str">
        <f t="shared" si="75"/>
        <v/>
      </c>
      <c r="U346" s="102" t="s">
        <v>445</v>
      </c>
      <c r="V346" s="173">
        <v>200000</v>
      </c>
      <c r="W346" s="102" t="s">
        <v>446</v>
      </c>
      <c r="X346" s="173">
        <v>300000</v>
      </c>
      <c r="Y346" s="102" t="s">
        <v>322</v>
      </c>
      <c r="Z346" s="173">
        <v>400000</v>
      </c>
      <c r="AA346" s="102" t="s">
        <v>555</v>
      </c>
      <c r="AB346" s="102"/>
      <c r="AC346" s="102"/>
      <c r="AD346" s="102"/>
    </row>
    <row r="347" spans="1:30" ht="14.25" customHeight="1">
      <c r="A347" s="112" t="s">
        <v>603</v>
      </c>
      <c r="B347" s="175" t="str">
        <f t="shared" si="84"/>
        <v>Fister</v>
      </c>
      <c r="C347" s="180" t="str">
        <f t="shared" si="85"/>
        <v>Doug</v>
      </c>
      <c r="D347" s="102" t="str">
        <f t="shared" si="86"/>
        <v>D. Fister</v>
      </c>
      <c r="E347" s="168" t="str">
        <f t="shared" si="87"/>
        <v>Doug Fister</v>
      </c>
      <c r="F347" s="103" t="s">
        <v>847</v>
      </c>
      <c r="G347" s="103"/>
      <c r="H347" s="103"/>
      <c r="I347" s="103"/>
      <c r="J347" s="155">
        <v>30716</v>
      </c>
      <c r="K347" s="111" t="s">
        <v>647</v>
      </c>
      <c r="L347" s="103" t="s">
        <v>114</v>
      </c>
      <c r="M347" s="155" t="str">
        <f t="shared" si="70"/>
        <v>1,F1-200K</v>
      </c>
      <c r="N347" s="111" t="str">
        <f>Cobb!$M$2</f>
        <v>Mansfield</v>
      </c>
      <c r="O347" s="253" t="s">
        <v>3147</v>
      </c>
      <c r="P347" s="168" t="str">
        <f t="shared" si="71"/>
        <v>Fister, Doug (1,F1-200K)</v>
      </c>
      <c r="Q347" s="129">
        <f t="shared" si="72"/>
        <v>200000</v>
      </c>
      <c r="R347" s="217" t="str">
        <f t="shared" si="73"/>
        <v/>
      </c>
      <c r="S347" s="217" t="str">
        <f t="shared" si="74"/>
        <v/>
      </c>
      <c r="T347" s="217" t="str">
        <f t="shared" si="75"/>
        <v/>
      </c>
      <c r="U347" s="102" t="s">
        <v>3158</v>
      </c>
      <c r="V347" s="270">
        <v>200000</v>
      </c>
      <c r="W347" s="102" t="s">
        <v>283</v>
      </c>
      <c r="X347" s="173"/>
      <c r="Y347" s="102"/>
      <c r="Z347" s="173"/>
      <c r="AA347" s="102"/>
      <c r="AB347" s="102"/>
      <c r="AC347" s="102"/>
      <c r="AD347" s="102"/>
    </row>
    <row r="348" spans="1:30" ht="14.25" customHeight="1">
      <c r="A348" s="501" t="s">
        <v>1148</v>
      </c>
      <c r="B348" s="175" t="str">
        <f t="shared" si="84"/>
        <v>Flaherty</v>
      </c>
      <c r="C348" s="180" t="str">
        <f t="shared" si="85"/>
        <v>Jack</v>
      </c>
      <c r="D348" s="102" t="str">
        <f t="shared" si="86"/>
        <v>J. Flaherty</v>
      </c>
      <c r="E348" s="168" t="str">
        <f t="shared" si="87"/>
        <v>Jack Flaherty</v>
      </c>
      <c r="F348" s="103" t="s">
        <v>847</v>
      </c>
      <c r="G348" s="103"/>
      <c r="H348" s="103"/>
      <c r="I348" s="103"/>
      <c r="J348" s="256">
        <v>34987</v>
      </c>
      <c r="K348" s="102" t="s">
        <v>647</v>
      </c>
      <c r="L348" s="103" t="s">
        <v>114</v>
      </c>
      <c r="M348" s="155" t="str">
        <f t="shared" si="70"/>
        <v>Y1</v>
      </c>
      <c r="N348" s="208" t="str">
        <f>Ruth!$AE$2</f>
        <v>Williamsburg</v>
      </c>
      <c r="O348" s="103" t="s">
        <v>1094</v>
      </c>
      <c r="P348" s="168" t="str">
        <f t="shared" si="71"/>
        <v>Flaherty, Jack (Y1)</v>
      </c>
      <c r="Q348" s="129">
        <f t="shared" si="72"/>
        <v>200000</v>
      </c>
      <c r="R348" s="217">
        <f t="shared" si="73"/>
        <v>300000</v>
      </c>
      <c r="S348" s="217">
        <f t="shared" si="74"/>
        <v>400000</v>
      </c>
      <c r="T348" s="217" t="str">
        <f t="shared" si="75"/>
        <v/>
      </c>
      <c r="U348" s="102" t="s">
        <v>445</v>
      </c>
      <c r="V348" s="130">
        <v>200000</v>
      </c>
      <c r="W348" s="102" t="s">
        <v>446</v>
      </c>
      <c r="X348" s="173">
        <v>300000</v>
      </c>
      <c r="Y348" s="102" t="s">
        <v>322</v>
      </c>
      <c r="Z348" s="173">
        <v>400000</v>
      </c>
      <c r="AA348" s="102" t="s">
        <v>555</v>
      </c>
      <c r="AB348" s="130"/>
      <c r="AC348" s="338"/>
      <c r="AD348" s="102"/>
    </row>
    <row r="349" spans="1:30" ht="14.25" customHeight="1">
      <c r="A349" s="102" t="s">
        <v>3251</v>
      </c>
      <c r="B349" s="175" t="str">
        <f t="shared" si="84"/>
        <v>Flaherty</v>
      </c>
      <c r="C349" s="180" t="str">
        <f t="shared" si="85"/>
        <v>Ryan</v>
      </c>
      <c r="D349" s="102" t="str">
        <f t="shared" si="86"/>
        <v>R. Flaherty</v>
      </c>
      <c r="E349" s="168" t="str">
        <f t="shared" si="87"/>
        <v>Ryan Flaherty</v>
      </c>
      <c r="F349" s="103"/>
      <c r="G349" s="103"/>
      <c r="H349" s="103"/>
      <c r="I349" s="103"/>
      <c r="J349" s="256"/>
      <c r="K349" s="102"/>
      <c r="L349" s="103" t="s">
        <v>7</v>
      </c>
      <c r="M349" s="155" t="str">
        <f t="shared" si="70"/>
        <v>1,F1-$350K</v>
      </c>
      <c r="N349" s="111" t="str">
        <f>Aaron!$S$2</f>
        <v>Washington</v>
      </c>
      <c r="O349" s="103" t="s">
        <v>3147</v>
      </c>
      <c r="P349" s="168" t="str">
        <f t="shared" si="71"/>
        <v>Flaherty, Ryan (1,F1-$350K)</v>
      </c>
      <c r="Q349" s="129">
        <f t="shared" si="72"/>
        <v>350000</v>
      </c>
      <c r="R349" s="217" t="str">
        <f t="shared" si="73"/>
        <v/>
      </c>
      <c r="S349" s="217" t="str">
        <f t="shared" si="74"/>
        <v/>
      </c>
      <c r="T349" s="217" t="str">
        <f t="shared" si="75"/>
        <v/>
      </c>
      <c r="U349" s="102" t="s">
        <v>3151</v>
      </c>
      <c r="V349" s="130">
        <v>350000</v>
      </c>
      <c r="W349" s="102" t="s">
        <v>283</v>
      </c>
      <c r="X349" s="173"/>
      <c r="Y349" s="102"/>
      <c r="Z349" s="173"/>
      <c r="AA349" s="102"/>
      <c r="AB349" s="130"/>
      <c r="AC349" s="338"/>
      <c r="AD349" s="102"/>
    </row>
    <row r="350" spans="1:30" ht="14.25" customHeight="1">
      <c r="A350" s="266" t="s">
        <v>3694</v>
      </c>
      <c r="B350" s="175" t="str">
        <f t="shared" si="84"/>
        <v>Fletcher</v>
      </c>
      <c r="C350" s="180" t="str">
        <f t="shared" si="85"/>
        <v>David</v>
      </c>
      <c r="D350" s="102" t="str">
        <f t="shared" si="86"/>
        <v>D. Fletcher</v>
      </c>
      <c r="E350" s="168" t="str">
        <f t="shared" si="87"/>
        <v>David Fletcher</v>
      </c>
      <c r="F350" s="204" t="s">
        <v>847</v>
      </c>
      <c r="G350" s="204" t="s">
        <v>3898</v>
      </c>
      <c r="H350" s="204" t="s">
        <v>1953</v>
      </c>
      <c r="I350" s="204" t="s">
        <v>1954</v>
      </c>
      <c r="J350" s="155">
        <v>34485</v>
      </c>
      <c r="K350" s="157" t="s">
        <v>845</v>
      </c>
      <c r="L350" s="103" t="s">
        <v>7</v>
      </c>
      <c r="M350" s="155" t="str">
        <f t="shared" si="70"/>
        <v>Y1</v>
      </c>
      <c r="N350" s="111" t="s">
        <v>1027</v>
      </c>
      <c r="O350" s="132" t="s">
        <v>3850</v>
      </c>
      <c r="P350" s="168" t="str">
        <f t="shared" si="71"/>
        <v>Fletcher, David (Y1)</v>
      </c>
      <c r="Q350" s="129">
        <f t="shared" si="72"/>
        <v>200000</v>
      </c>
      <c r="R350" s="217">
        <f t="shared" si="73"/>
        <v>300000</v>
      </c>
      <c r="S350" s="217">
        <f t="shared" si="74"/>
        <v>400000</v>
      </c>
      <c r="T350" s="217" t="str">
        <f t="shared" si="75"/>
        <v/>
      </c>
      <c r="U350" s="102" t="s">
        <v>445</v>
      </c>
      <c r="V350" s="173">
        <v>200000</v>
      </c>
      <c r="W350" s="102" t="s">
        <v>446</v>
      </c>
      <c r="X350" s="173">
        <v>300000</v>
      </c>
      <c r="Y350" s="102" t="s">
        <v>322</v>
      </c>
      <c r="Z350" s="173">
        <v>400000</v>
      </c>
      <c r="AA350" s="102" t="s">
        <v>555</v>
      </c>
      <c r="AB350" s="102"/>
      <c r="AC350" s="102"/>
      <c r="AD350" s="102"/>
    </row>
    <row r="351" spans="1:30" ht="14.25" customHeight="1">
      <c r="A351" s="102" t="s">
        <v>237</v>
      </c>
      <c r="B351" s="175" t="str">
        <f t="shared" si="84"/>
        <v>Flores</v>
      </c>
      <c r="C351" s="180" t="str">
        <f t="shared" si="85"/>
        <v>Wilmer</v>
      </c>
      <c r="D351" s="102" t="str">
        <f t="shared" si="86"/>
        <v>W. Flores</v>
      </c>
      <c r="E351" s="168" t="str">
        <f t="shared" si="87"/>
        <v>Wilmer Flores</v>
      </c>
      <c r="F351" s="103" t="s">
        <v>847</v>
      </c>
      <c r="G351" s="103"/>
      <c r="H351" s="103"/>
      <c r="I351" s="103"/>
      <c r="J351" s="155">
        <v>33456</v>
      </c>
      <c r="K351" s="111" t="s">
        <v>850</v>
      </c>
      <c r="L351" s="103" t="s">
        <v>7</v>
      </c>
      <c r="M351" s="155" t="str">
        <f t="shared" si="70"/>
        <v>ARB-Y6</v>
      </c>
      <c r="N351" s="111" t="str">
        <f>Aaron!$A$2</f>
        <v>Middlesex</v>
      </c>
      <c r="O351" s="132" t="s">
        <v>1720</v>
      </c>
      <c r="P351" s="168" t="str">
        <f t="shared" si="71"/>
        <v>Flores, Wilmer (ARB-Y6)</v>
      </c>
      <c r="Q351" s="129">
        <f t="shared" si="72"/>
        <v>2128000</v>
      </c>
      <c r="R351" s="217" t="str">
        <f t="shared" si="73"/>
        <v/>
      </c>
      <c r="S351" s="217" t="str">
        <f t="shared" si="74"/>
        <v/>
      </c>
      <c r="T351" s="217" t="str">
        <f t="shared" si="75"/>
        <v/>
      </c>
      <c r="U351" s="102" t="s">
        <v>821</v>
      </c>
      <c r="V351" s="173">
        <v>2128000</v>
      </c>
      <c r="W351" s="102" t="s">
        <v>822</v>
      </c>
      <c r="X351" s="173"/>
      <c r="Y351" s="102" t="s">
        <v>283</v>
      </c>
      <c r="Z351" s="501"/>
      <c r="AA351" s="102"/>
      <c r="AB351" s="102"/>
      <c r="AC351" s="102"/>
      <c r="AD351" s="102"/>
    </row>
    <row r="352" spans="1:30" ht="14.25" customHeight="1">
      <c r="A352" s="102" t="s">
        <v>2037</v>
      </c>
      <c r="B352" s="175" t="str">
        <f t="shared" si="84"/>
        <v>Florial</v>
      </c>
      <c r="C352" s="180" t="str">
        <f t="shared" si="85"/>
        <v>Estevan</v>
      </c>
      <c r="D352" s="102" t="str">
        <f t="shared" si="86"/>
        <v>E. Florial</v>
      </c>
      <c r="E352" s="168" t="str">
        <f t="shared" si="87"/>
        <v>Estevan Florial</v>
      </c>
      <c r="F352" s="204" t="s">
        <v>354</v>
      </c>
      <c r="G352" s="204">
        <v>17</v>
      </c>
      <c r="H352" s="204" t="s">
        <v>1951</v>
      </c>
      <c r="I352" s="204"/>
      <c r="J352" s="155">
        <v>35759</v>
      </c>
      <c r="K352" s="157" t="s">
        <v>849</v>
      </c>
      <c r="L352" s="103" t="s">
        <v>444</v>
      </c>
      <c r="M352" s="155" t="str">
        <f t="shared" si="70"/>
        <v>min</v>
      </c>
      <c r="N352" s="111" t="str">
        <f>Mays!$M$2</f>
        <v>Mudville</v>
      </c>
      <c r="O352" s="132" t="s">
        <v>1966</v>
      </c>
      <c r="P352" s="168" t="str">
        <f t="shared" si="71"/>
        <v>Florial, Estevan (min)</v>
      </c>
      <c r="Q352" s="129" t="str">
        <f t="shared" si="72"/>
        <v/>
      </c>
      <c r="R352" s="217" t="str">
        <f t="shared" si="73"/>
        <v/>
      </c>
      <c r="S352" s="217" t="str">
        <f t="shared" si="74"/>
        <v/>
      </c>
      <c r="T352" s="217" t="str">
        <f t="shared" si="75"/>
        <v/>
      </c>
      <c r="U352" s="102" t="s">
        <v>568</v>
      </c>
      <c r="V352" s="173"/>
      <c r="W352" s="102"/>
      <c r="X352" s="173"/>
      <c r="Y352" s="102"/>
      <c r="Z352" s="173"/>
      <c r="AA352" s="102"/>
      <c r="AB352" s="102"/>
      <c r="AC352" s="102"/>
      <c r="AD352" s="102"/>
    </row>
    <row r="353" spans="1:30" ht="14.25" customHeight="1">
      <c r="A353" s="266" t="s">
        <v>3721</v>
      </c>
      <c r="B353" s="175" t="str">
        <f t="shared" si="84"/>
        <v>Floro</v>
      </c>
      <c r="C353" s="180" t="str">
        <f t="shared" si="85"/>
        <v>Dylan</v>
      </c>
      <c r="D353" s="102" t="str">
        <f t="shared" si="86"/>
        <v>D. Floro</v>
      </c>
      <c r="E353" s="168" t="str">
        <f t="shared" si="87"/>
        <v>Dylan Floro</v>
      </c>
      <c r="F353" s="204" t="s">
        <v>847</v>
      </c>
      <c r="G353" s="204" t="s">
        <v>3926</v>
      </c>
      <c r="H353" s="204" t="s">
        <v>538</v>
      </c>
      <c r="I353" s="204" t="s">
        <v>1954</v>
      </c>
      <c r="J353" s="155">
        <v>33234</v>
      </c>
      <c r="K353" s="157" t="s">
        <v>844</v>
      </c>
      <c r="L353" s="103" t="s">
        <v>114</v>
      </c>
      <c r="M353" s="155" t="str">
        <f t="shared" si="70"/>
        <v>Y1</v>
      </c>
      <c r="N353" s="111" t="s">
        <v>1027</v>
      </c>
      <c r="O353" s="132" t="s">
        <v>3850</v>
      </c>
      <c r="P353" s="168" t="str">
        <f t="shared" si="71"/>
        <v>Floro, Dylan (Y1)</v>
      </c>
      <c r="Q353" s="129">
        <f t="shared" si="72"/>
        <v>200000</v>
      </c>
      <c r="R353" s="217">
        <f t="shared" si="73"/>
        <v>300000</v>
      </c>
      <c r="S353" s="217">
        <f t="shared" si="74"/>
        <v>400000</v>
      </c>
      <c r="T353" s="217" t="str">
        <f t="shared" si="75"/>
        <v/>
      </c>
      <c r="U353" s="102" t="s">
        <v>445</v>
      </c>
      <c r="V353" s="173">
        <v>200000</v>
      </c>
      <c r="W353" s="102" t="s">
        <v>446</v>
      </c>
      <c r="X353" s="173">
        <v>300000</v>
      </c>
      <c r="Y353" s="102" t="s">
        <v>322</v>
      </c>
      <c r="Z353" s="173">
        <v>400000</v>
      </c>
      <c r="AA353" s="102" t="s">
        <v>555</v>
      </c>
      <c r="AB353" s="102"/>
      <c r="AC353" s="102"/>
      <c r="AD353" s="102"/>
    </row>
    <row r="354" spans="1:30" ht="14.25" customHeight="1">
      <c r="A354" s="102" t="s">
        <v>288</v>
      </c>
      <c r="B354" s="175" t="str">
        <f t="shared" si="84"/>
        <v>Flowers</v>
      </c>
      <c r="C354" s="180" t="str">
        <f t="shared" si="85"/>
        <v>Tyler</v>
      </c>
      <c r="D354" s="102" t="str">
        <f t="shared" si="86"/>
        <v>T. Flowers</v>
      </c>
      <c r="E354" s="168" t="str">
        <f t="shared" si="87"/>
        <v>Tyler Flowers</v>
      </c>
      <c r="F354" s="103" t="s">
        <v>847</v>
      </c>
      <c r="G354" s="103"/>
      <c r="H354" s="103"/>
      <c r="I354" s="103"/>
      <c r="J354" s="155">
        <v>31436</v>
      </c>
      <c r="K354" s="111" t="s">
        <v>848</v>
      </c>
      <c r="L354" s="103" t="s">
        <v>7</v>
      </c>
      <c r="M354" s="155" t="str">
        <f t="shared" si="70"/>
        <v>1,F3-$3.349M</v>
      </c>
      <c r="N354" s="111" t="str">
        <f>Cobb!$Y$2</f>
        <v>Gateway</v>
      </c>
      <c r="O354" s="132" t="s">
        <v>3147</v>
      </c>
      <c r="P354" s="168" t="str">
        <f t="shared" si="71"/>
        <v>Flowers, Tyler (1,F3-$3.349M)</v>
      </c>
      <c r="Q354" s="129">
        <f t="shared" si="72"/>
        <v>1175000</v>
      </c>
      <c r="R354" s="217">
        <f t="shared" si="73"/>
        <v>1175000</v>
      </c>
      <c r="S354" s="217">
        <f t="shared" si="74"/>
        <v>1175000</v>
      </c>
      <c r="T354" s="217" t="str">
        <f t="shared" si="75"/>
        <v/>
      </c>
      <c r="U354" s="102" t="s">
        <v>3252</v>
      </c>
      <c r="V354" s="102">
        <v>1175000</v>
      </c>
      <c r="W354" s="173" t="s">
        <v>3254</v>
      </c>
      <c r="X354" s="102">
        <v>1175000</v>
      </c>
      <c r="Y354" s="173" t="s">
        <v>3253</v>
      </c>
      <c r="Z354" s="102">
        <v>1175000</v>
      </c>
      <c r="AA354" s="102" t="s">
        <v>283</v>
      </c>
      <c r="AB354" s="501"/>
      <c r="AC354" s="102"/>
      <c r="AD354" s="102"/>
    </row>
    <row r="355" spans="1:30" ht="14.25" customHeight="1">
      <c r="A355" s="175" t="s">
        <v>931</v>
      </c>
      <c r="B355" s="175" t="str">
        <f t="shared" si="84"/>
        <v>Foltynewicz</v>
      </c>
      <c r="C355" s="180" t="str">
        <f t="shared" si="85"/>
        <v>Mike</v>
      </c>
      <c r="D355" s="102" t="str">
        <f t="shared" si="86"/>
        <v>M. Foltynewicz</v>
      </c>
      <c r="E355" s="168" t="str">
        <f t="shared" si="87"/>
        <v>Mike Foltynewicz</v>
      </c>
      <c r="F355" s="174" t="s">
        <v>847</v>
      </c>
      <c r="G355" s="174"/>
      <c r="H355" s="174"/>
      <c r="I355" s="174"/>
      <c r="J355" s="184">
        <v>33518</v>
      </c>
      <c r="K355" s="185" t="s">
        <v>114</v>
      </c>
      <c r="L355" s="103" t="s">
        <v>114</v>
      </c>
      <c r="M355" s="155" t="str">
        <f t="shared" si="70"/>
        <v>ARB-Y4</v>
      </c>
      <c r="N355" s="111" t="str">
        <f>Cobb!$A$2</f>
        <v>Greenville</v>
      </c>
      <c r="O355" s="174" t="s">
        <v>913</v>
      </c>
      <c r="P355" s="168" t="str">
        <f t="shared" si="71"/>
        <v>Foltynewicz, Mike (ARB-Y4)</v>
      </c>
      <c r="Q355" s="129">
        <f t="shared" si="72"/>
        <v>1080000</v>
      </c>
      <c r="R355" s="217" t="str">
        <f t="shared" si="73"/>
        <v/>
      </c>
      <c r="S355" s="217" t="str">
        <f t="shared" si="74"/>
        <v/>
      </c>
      <c r="T355" s="217" t="str">
        <f t="shared" si="75"/>
        <v/>
      </c>
      <c r="U355" s="102" t="s">
        <v>555</v>
      </c>
      <c r="V355" s="173">
        <v>1080000</v>
      </c>
      <c r="W355" s="102" t="s">
        <v>820</v>
      </c>
      <c r="X355" s="173"/>
      <c r="Y355" s="102" t="s">
        <v>821</v>
      </c>
      <c r="Z355" s="501"/>
      <c r="AA355" s="102" t="s">
        <v>822</v>
      </c>
      <c r="AB355" s="501"/>
      <c r="AC355" s="102" t="s">
        <v>283</v>
      </c>
      <c r="AD355" s="102"/>
    </row>
    <row r="356" spans="1:30" ht="14.25" customHeight="1">
      <c r="A356" s="102" t="s">
        <v>1915</v>
      </c>
      <c r="B356" s="175" t="str">
        <f t="shared" si="84"/>
        <v>Font</v>
      </c>
      <c r="C356" s="180" t="str">
        <f t="shared" si="85"/>
        <v>Wilmer</v>
      </c>
      <c r="D356" s="102" t="str">
        <f t="shared" si="86"/>
        <v>W. Font</v>
      </c>
      <c r="E356" s="168" t="str">
        <f t="shared" si="87"/>
        <v>Wilmer Font</v>
      </c>
      <c r="F356" s="204" t="s">
        <v>847</v>
      </c>
      <c r="G356" s="204">
        <v>125</v>
      </c>
      <c r="H356" s="204" t="s">
        <v>1957</v>
      </c>
      <c r="I356" s="204"/>
      <c r="J356" s="155">
        <v>33017</v>
      </c>
      <c r="K356" s="157" t="s">
        <v>844</v>
      </c>
      <c r="L356" s="103" t="s">
        <v>114</v>
      </c>
      <c r="M356" s="155" t="str">
        <f t="shared" si="70"/>
        <v>Y1</v>
      </c>
      <c r="N356" s="111" t="str">
        <f>Mays!$AE$2</f>
        <v>West Oakland</v>
      </c>
      <c r="O356" s="132" t="s">
        <v>1966</v>
      </c>
      <c r="P356" s="168" t="str">
        <f t="shared" si="71"/>
        <v>Font, Wilmer (Y1)</v>
      </c>
      <c r="Q356" s="129">
        <f t="shared" si="72"/>
        <v>200000</v>
      </c>
      <c r="R356" s="217">
        <f t="shared" si="73"/>
        <v>300000</v>
      </c>
      <c r="S356" s="217">
        <f t="shared" si="74"/>
        <v>400000</v>
      </c>
      <c r="T356" s="217" t="str">
        <f t="shared" si="75"/>
        <v/>
      </c>
      <c r="U356" s="102" t="s">
        <v>445</v>
      </c>
      <c r="V356" s="130">
        <v>200000</v>
      </c>
      <c r="W356" s="102" t="s">
        <v>446</v>
      </c>
      <c r="X356" s="173">
        <v>300000</v>
      </c>
      <c r="Y356" s="102" t="s">
        <v>322</v>
      </c>
      <c r="Z356" s="173">
        <v>400000</v>
      </c>
      <c r="AA356" s="102" t="s">
        <v>555</v>
      </c>
      <c r="AB356" s="102"/>
      <c r="AC356" s="102"/>
      <c r="AD356" s="102"/>
    </row>
    <row r="357" spans="1:30" ht="14.25" customHeight="1">
      <c r="A357" s="208" t="s">
        <v>878</v>
      </c>
      <c r="B357" s="175" t="str">
        <f t="shared" si="84"/>
        <v>Forsythe</v>
      </c>
      <c r="C357" s="180" t="str">
        <f t="shared" si="85"/>
        <v>Logan</v>
      </c>
      <c r="D357" s="102" t="str">
        <f t="shared" si="86"/>
        <v>L. Forsythe</v>
      </c>
      <c r="E357" s="168" t="str">
        <f t="shared" si="87"/>
        <v>Logan Forsythe</v>
      </c>
      <c r="F357" s="285" t="s">
        <v>847</v>
      </c>
      <c r="G357" s="161"/>
      <c r="H357" s="161"/>
      <c r="I357" s="161"/>
      <c r="J357" s="291">
        <v>31791</v>
      </c>
      <c r="K357" s="299" t="s">
        <v>845</v>
      </c>
      <c r="L357" s="103" t="s">
        <v>7</v>
      </c>
      <c r="M357" s="155" t="str">
        <f t="shared" si="70"/>
        <v>1,F2-$1.418M</v>
      </c>
      <c r="N357" s="111" t="str">
        <f>Mays!$AE$2</f>
        <v>West Oakland</v>
      </c>
      <c r="O357" s="311" t="s">
        <v>3147</v>
      </c>
      <c r="P357" s="168" t="str">
        <f t="shared" si="71"/>
        <v>Forsythe, Logan (1,F2-$1.418M)</v>
      </c>
      <c r="Q357" s="129">
        <f t="shared" si="72"/>
        <v>709000</v>
      </c>
      <c r="R357" s="217">
        <f t="shared" si="73"/>
        <v>709000</v>
      </c>
      <c r="S357" s="217" t="str">
        <f t="shared" si="74"/>
        <v/>
      </c>
      <c r="T357" s="217" t="str">
        <f t="shared" si="75"/>
        <v/>
      </c>
      <c r="U357" s="282" t="s">
        <v>3255</v>
      </c>
      <c r="V357" s="169">
        <v>709000</v>
      </c>
      <c r="W357" s="282" t="s">
        <v>3256</v>
      </c>
      <c r="X357" s="169">
        <v>709000</v>
      </c>
      <c r="Y357" s="102" t="s">
        <v>283</v>
      </c>
      <c r="Z357" s="268"/>
      <c r="AA357" s="102"/>
      <c r="AB357" s="102"/>
      <c r="AC357" s="102" t="s">
        <v>283</v>
      </c>
      <c r="AD357" s="102"/>
    </row>
    <row r="358" spans="1:30" ht="14.25" customHeight="1">
      <c r="A358" s="111" t="s">
        <v>310</v>
      </c>
      <c r="B358" s="175" t="str">
        <f t="shared" si="84"/>
        <v>Fowler</v>
      </c>
      <c r="C358" s="180" t="str">
        <f t="shared" si="85"/>
        <v>Dexter</v>
      </c>
      <c r="D358" s="102" t="str">
        <f t="shared" si="86"/>
        <v>D. Fowler</v>
      </c>
      <c r="E358" s="168" t="str">
        <f t="shared" si="87"/>
        <v>Dexter Fowler</v>
      </c>
      <c r="F358" s="276" t="s">
        <v>854</v>
      </c>
      <c r="G358" s="103"/>
      <c r="H358" s="103"/>
      <c r="I358" s="103"/>
      <c r="J358" s="277">
        <v>31493</v>
      </c>
      <c r="K358" s="278" t="s">
        <v>849</v>
      </c>
      <c r="L358" s="103" t="s">
        <v>7</v>
      </c>
      <c r="M358" s="155" t="str">
        <f t="shared" si="70"/>
        <v>3,F3-$10.125M</v>
      </c>
      <c r="N358" s="208" t="str">
        <f>Aaron!$G$2</f>
        <v>Exeter</v>
      </c>
      <c r="O358" s="311" t="s">
        <v>1407</v>
      </c>
      <c r="P358" s="168" t="str">
        <f t="shared" si="71"/>
        <v>Fowler, Dexter (3,F3-$10.125M)</v>
      </c>
      <c r="Q358" s="129">
        <f t="shared" si="72"/>
        <v>3375000</v>
      </c>
      <c r="R358" s="217" t="str">
        <f t="shared" si="73"/>
        <v/>
      </c>
      <c r="S358" s="217" t="str">
        <f t="shared" si="74"/>
        <v/>
      </c>
      <c r="T358" s="217" t="str">
        <f t="shared" si="75"/>
        <v/>
      </c>
      <c r="U358" s="282" t="s">
        <v>1495</v>
      </c>
      <c r="V358" s="362">
        <v>3375000</v>
      </c>
      <c r="W358" s="102" t="s">
        <v>283</v>
      </c>
      <c r="X358" s="173"/>
      <c r="Y358" s="102"/>
      <c r="Z358" s="102"/>
      <c r="AA358" s="102"/>
      <c r="AB358" s="102"/>
      <c r="AC358" s="102"/>
      <c r="AD358" s="102"/>
    </row>
    <row r="359" spans="1:30" ht="14.25" customHeight="1">
      <c r="A359" s="102" t="s">
        <v>1615</v>
      </c>
      <c r="B359" s="175" t="str">
        <f t="shared" si="84"/>
        <v>Fowler</v>
      </c>
      <c r="C359" s="180" t="str">
        <f t="shared" si="85"/>
        <v>Dustin</v>
      </c>
      <c r="D359" s="102" t="str">
        <f t="shared" si="86"/>
        <v>D. Fowler</v>
      </c>
      <c r="E359" s="168" t="str">
        <f t="shared" si="87"/>
        <v>Dustin Fowler</v>
      </c>
      <c r="F359" s="174" t="s">
        <v>354</v>
      </c>
      <c r="G359" s="102">
        <v>222</v>
      </c>
      <c r="H359" s="102">
        <v>13</v>
      </c>
      <c r="I359" s="102">
        <v>2</v>
      </c>
      <c r="J359" s="322">
        <v>34697</v>
      </c>
      <c r="K359" s="102" t="s">
        <v>912</v>
      </c>
      <c r="L359" s="103" t="s">
        <v>7</v>
      </c>
      <c r="M359" s="155" t="str">
        <f t="shared" si="70"/>
        <v>Y1</v>
      </c>
      <c r="N359" s="111" t="str">
        <f>Cobb!$G$2</f>
        <v>Alaska</v>
      </c>
      <c r="O359" s="103" t="s">
        <v>2045</v>
      </c>
      <c r="P359" s="168" t="str">
        <f t="shared" si="71"/>
        <v>Fowler, Dustin (Y1)</v>
      </c>
      <c r="Q359" s="129">
        <f t="shared" si="72"/>
        <v>200000</v>
      </c>
      <c r="R359" s="217">
        <f t="shared" si="73"/>
        <v>300000</v>
      </c>
      <c r="S359" s="217">
        <f t="shared" si="74"/>
        <v>400000</v>
      </c>
      <c r="T359" s="217" t="str">
        <f t="shared" si="75"/>
        <v/>
      </c>
      <c r="U359" s="102" t="s">
        <v>445</v>
      </c>
      <c r="V359" s="130">
        <v>200000</v>
      </c>
      <c r="W359" s="102" t="s">
        <v>446</v>
      </c>
      <c r="X359" s="173">
        <v>300000</v>
      </c>
      <c r="Y359" s="102" t="s">
        <v>322</v>
      </c>
      <c r="Z359" s="173">
        <v>400000</v>
      </c>
      <c r="AA359" s="102" t="s">
        <v>555</v>
      </c>
      <c r="AB359" s="102"/>
      <c r="AC359" s="102"/>
      <c r="AD359" s="102"/>
    </row>
    <row r="360" spans="1:30" ht="14.25" customHeight="1">
      <c r="A360" s="266" t="s">
        <v>3759</v>
      </c>
      <c r="B360" s="175" t="str">
        <f t="shared" si="84"/>
        <v>Fox</v>
      </c>
      <c r="C360" s="180" t="str">
        <f t="shared" si="85"/>
        <v>Lucius</v>
      </c>
      <c r="D360" s="102" t="str">
        <f t="shared" si="86"/>
        <v>L. Fox</v>
      </c>
      <c r="E360" s="168" t="str">
        <f t="shared" si="87"/>
        <v>Lucius Fox</v>
      </c>
      <c r="F360" s="204" t="s">
        <v>854</v>
      </c>
      <c r="G360" s="204" t="s">
        <v>3967</v>
      </c>
      <c r="H360" s="204" t="s">
        <v>1954</v>
      </c>
      <c r="I360" s="204" t="s">
        <v>3865</v>
      </c>
      <c r="J360" s="155">
        <v>35613</v>
      </c>
      <c r="K360" s="157" t="s">
        <v>851</v>
      </c>
      <c r="L360" s="103" t="s">
        <v>444</v>
      </c>
      <c r="M360" s="155" t="str">
        <f t="shared" si="70"/>
        <v>min</v>
      </c>
      <c r="N360" s="111" t="s">
        <v>1832</v>
      </c>
      <c r="O360" s="132" t="s">
        <v>3850</v>
      </c>
      <c r="P360" s="168" t="str">
        <f t="shared" si="71"/>
        <v>Fox, Lucius (min)</v>
      </c>
      <c r="Q360" s="129" t="str">
        <f t="shared" si="72"/>
        <v/>
      </c>
      <c r="R360" s="217" t="str">
        <f t="shared" si="73"/>
        <v/>
      </c>
      <c r="S360" s="217" t="str">
        <f t="shared" si="74"/>
        <v/>
      </c>
      <c r="T360" s="217" t="str">
        <f t="shared" si="75"/>
        <v/>
      </c>
      <c r="U360" s="102" t="s">
        <v>568</v>
      </c>
      <c r="V360" s="173"/>
      <c r="W360" s="102"/>
      <c r="X360" s="173"/>
      <c r="Y360" s="102"/>
      <c r="Z360" s="173"/>
      <c r="AA360" s="102"/>
      <c r="AB360" s="102"/>
      <c r="AC360" s="102"/>
      <c r="AD360" s="102"/>
    </row>
    <row r="361" spans="1:30" ht="14.25" customHeight="1">
      <c r="A361" s="175" t="s">
        <v>936</v>
      </c>
      <c r="B361" s="175" t="str">
        <f t="shared" si="84"/>
        <v>Franco</v>
      </c>
      <c r="C361" s="180" t="str">
        <f t="shared" si="85"/>
        <v>Maikel</v>
      </c>
      <c r="D361" s="102" t="str">
        <f t="shared" si="86"/>
        <v>M. Franco</v>
      </c>
      <c r="E361" s="168" t="str">
        <f t="shared" si="87"/>
        <v>Maikel Franco</v>
      </c>
      <c r="F361" s="174" t="s">
        <v>847</v>
      </c>
      <c r="G361" s="174"/>
      <c r="H361" s="174"/>
      <c r="I361" s="174"/>
      <c r="J361" s="184">
        <v>33842</v>
      </c>
      <c r="K361" s="185" t="s">
        <v>850</v>
      </c>
      <c r="L361" s="103" t="s">
        <v>7</v>
      </c>
      <c r="M361" s="155" t="str">
        <f t="shared" si="70"/>
        <v>ARB-Y4</v>
      </c>
      <c r="N361" s="111" t="str">
        <f>Mays!$Y$2</f>
        <v>Los Angeles</v>
      </c>
      <c r="O361" s="174" t="s">
        <v>913</v>
      </c>
      <c r="P361" s="168" t="str">
        <f t="shared" si="71"/>
        <v>Franco, Maikel (ARB-Y4)</v>
      </c>
      <c r="Q361" s="129">
        <f t="shared" si="72"/>
        <v>600000</v>
      </c>
      <c r="R361" s="217" t="str">
        <f t="shared" si="73"/>
        <v/>
      </c>
      <c r="S361" s="217" t="str">
        <f t="shared" si="74"/>
        <v/>
      </c>
      <c r="T361" s="217" t="str">
        <f t="shared" si="75"/>
        <v/>
      </c>
      <c r="U361" s="102" t="s">
        <v>555</v>
      </c>
      <c r="V361" s="173">
        <v>600000</v>
      </c>
      <c r="W361" s="102" t="s">
        <v>820</v>
      </c>
      <c r="X361" s="173"/>
      <c r="Y361" s="102" t="s">
        <v>821</v>
      </c>
      <c r="Z361" s="102"/>
      <c r="AA361" s="102" t="s">
        <v>822</v>
      </c>
      <c r="AB361" s="102"/>
      <c r="AC361" s="102" t="s">
        <v>283</v>
      </c>
      <c r="AD361" s="102"/>
    </row>
    <row r="362" spans="1:30" ht="14.25" customHeight="1">
      <c r="A362" s="102" t="s">
        <v>1991</v>
      </c>
      <c r="B362" s="175" t="str">
        <f t="shared" si="84"/>
        <v>Franco</v>
      </c>
      <c r="C362" s="180" t="str">
        <f t="shared" si="85"/>
        <v>Wander</v>
      </c>
      <c r="D362" s="102" t="str">
        <f t="shared" si="86"/>
        <v>W. Franco</v>
      </c>
      <c r="E362" s="168" t="str">
        <f t="shared" si="87"/>
        <v>Wander Franco</v>
      </c>
      <c r="F362" s="204"/>
      <c r="G362" s="204">
        <v>151</v>
      </c>
      <c r="H362" s="204" t="s">
        <v>1958</v>
      </c>
      <c r="I362" s="204"/>
      <c r="J362" s="155"/>
      <c r="K362" s="157"/>
      <c r="L362" s="103" t="s">
        <v>444</v>
      </c>
      <c r="M362" s="155" t="str">
        <f t="shared" si="70"/>
        <v>min</v>
      </c>
      <c r="N362" s="208" t="str">
        <f>Mays!$S$2</f>
        <v>Thunder Bay</v>
      </c>
      <c r="O362" s="132" t="s">
        <v>1966</v>
      </c>
      <c r="P362" s="168" t="str">
        <f t="shared" si="71"/>
        <v>Franco, Wander (min)</v>
      </c>
      <c r="Q362" s="129" t="str">
        <f t="shared" si="72"/>
        <v/>
      </c>
      <c r="R362" s="217" t="str">
        <f t="shared" si="73"/>
        <v/>
      </c>
      <c r="S362" s="217" t="str">
        <f t="shared" si="74"/>
        <v/>
      </c>
      <c r="T362" s="217" t="str">
        <f t="shared" si="75"/>
        <v/>
      </c>
      <c r="U362" s="102" t="s">
        <v>568</v>
      </c>
      <c r="V362" s="173"/>
      <c r="W362" s="102"/>
      <c r="X362" s="173"/>
      <c r="Y362" s="102"/>
      <c r="Z362" s="173"/>
      <c r="AA362" s="102"/>
      <c r="AB362" s="102"/>
      <c r="AC362" s="102"/>
      <c r="AD362" s="102"/>
    </row>
    <row r="363" spans="1:30" ht="14.25" customHeight="1">
      <c r="A363" s="102" t="s">
        <v>1694</v>
      </c>
      <c r="B363" s="175" t="str">
        <f t="shared" si="84"/>
        <v>Frazier</v>
      </c>
      <c r="C363" s="180" t="str">
        <f t="shared" si="85"/>
        <v>Adam</v>
      </c>
      <c r="D363" s="102" t="str">
        <f t="shared" si="86"/>
        <v>A. Frazier</v>
      </c>
      <c r="E363" s="168" t="str">
        <f t="shared" si="87"/>
        <v>Adam Frazier</v>
      </c>
      <c r="F363" s="174" t="s">
        <v>354</v>
      </c>
      <c r="G363" s="102">
        <f>Cuts!G78+1</f>
        <v>1</v>
      </c>
      <c r="H363" s="102">
        <v>5</v>
      </c>
      <c r="I363" s="102">
        <v>22</v>
      </c>
      <c r="J363" s="322">
        <v>33586</v>
      </c>
      <c r="K363" s="102" t="s">
        <v>853</v>
      </c>
      <c r="L363" s="103" t="s">
        <v>7</v>
      </c>
      <c r="M363" s="155" t="str">
        <f t="shared" si="70"/>
        <v>Y3</v>
      </c>
      <c r="N363" s="208" t="str">
        <f>Aaron!$Y$2</f>
        <v>Columbus</v>
      </c>
      <c r="O363" s="103" t="s">
        <v>1699</v>
      </c>
      <c r="P363" s="168" t="str">
        <f t="shared" si="71"/>
        <v>Frazier, Adam (Y3)</v>
      </c>
      <c r="Q363" s="129">
        <f t="shared" si="72"/>
        <v>400000</v>
      </c>
      <c r="R363" s="217" t="str">
        <f t="shared" si="73"/>
        <v/>
      </c>
      <c r="S363" s="217" t="str">
        <f t="shared" si="74"/>
        <v/>
      </c>
      <c r="T363" s="217" t="str">
        <f t="shared" si="75"/>
        <v/>
      </c>
      <c r="U363" s="102" t="s">
        <v>322</v>
      </c>
      <c r="V363" s="173">
        <v>400000</v>
      </c>
      <c r="W363" s="102" t="s">
        <v>555</v>
      </c>
      <c r="X363" s="130"/>
      <c r="Y363" s="102" t="s">
        <v>820</v>
      </c>
      <c r="Z363" s="102"/>
      <c r="AA363" s="102" t="s">
        <v>821</v>
      </c>
      <c r="AB363" s="130"/>
      <c r="AC363" s="102" t="s">
        <v>822</v>
      </c>
      <c r="AD363" s="102"/>
    </row>
    <row r="364" spans="1:30" ht="14.25" customHeight="1">
      <c r="A364" s="175" t="s">
        <v>944</v>
      </c>
      <c r="B364" s="175" t="str">
        <f t="shared" si="84"/>
        <v>Frazier</v>
      </c>
      <c r="C364" s="180" t="str">
        <f t="shared" si="85"/>
        <v>Clint</v>
      </c>
      <c r="D364" s="102" t="str">
        <f t="shared" si="86"/>
        <v>C. Frazier</v>
      </c>
      <c r="E364" s="168" t="str">
        <f t="shared" si="87"/>
        <v>Clint Frazier</v>
      </c>
      <c r="F364" s="174" t="s">
        <v>847</v>
      </c>
      <c r="G364" s="174"/>
      <c r="H364" s="174"/>
      <c r="I364" s="174"/>
      <c r="J364" s="184">
        <v>34583</v>
      </c>
      <c r="K364" s="185" t="s">
        <v>912</v>
      </c>
      <c r="L364" s="103" t="s">
        <v>7</v>
      </c>
      <c r="M364" s="155" t="str">
        <f t="shared" si="70"/>
        <v>Y1*</v>
      </c>
      <c r="N364" s="111" t="str">
        <f>Cobb!$AE$2</f>
        <v>Chicago</v>
      </c>
      <c r="O364" s="174" t="s">
        <v>913</v>
      </c>
      <c r="P364" s="168" t="str">
        <f t="shared" si="71"/>
        <v>Frazier, Clint (Y1*)</v>
      </c>
      <c r="Q364" s="129">
        <f t="shared" si="72"/>
        <v>200000</v>
      </c>
      <c r="R364" s="217">
        <f t="shared" si="73"/>
        <v>300000</v>
      </c>
      <c r="S364" s="217">
        <f t="shared" si="74"/>
        <v>400000</v>
      </c>
      <c r="T364" s="217" t="str">
        <f t="shared" si="75"/>
        <v/>
      </c>
      <c r="U364" s="102" t="s">
        <v>220</v>
      </c>
      <c r="V364" s="130">
        <v>200000</v>
      </c>
      <c r="W364" s="102" t="s">
        <v>446</v>
      </c>
      <c r="X364" s="173">
        <v>300000</v>
      </c>
      <c r="Y364" s="102" t="s">
        <v>322</v>
      </c>
      <c r="Z364" s="173">
        <v>400000</v>
      </c>
      <c r="AA364" s="102" t="s">
        <v>555</v>
      </c>
      <c r="AB364" s="130"/>
      <c r="AC364" s="102"/>
      <c r="AD364" s="102"/>
    </row>
    <row r="365" spans="1:30" ht="14.25" customHeight="1">
      <c r="A365" s="102" t="s">
        <v>6</v>
      </c>
      <c r="B365" s="175" t="str">
        <f t="shared" si="84"/>
        <v>Frazier</v>
      </c>
      <c r="C365" s="180" t="str">
        <f t="shared" si="85"/>
        <v>Todd</v>
      </c>
      <c r="D365" s="102" t="str">
        <f t="shared" si="86"/>
        <v>T. Frazier</v>
      </c>
      <c r="E365" s="168" t="str">
        <f t="shared" si="87"/>
        <v>Todd Frazier</v>
      </c>
      <c r="F365" s="103" t="s">
        <v>847</v>
      </c>
      <c r="G365" s="103"/>
      <c r="H365" s="103"/>
      <c r="I365" s="103"/>
      <c r="J365" s="155">
        <v>31455</v>
      </c>
      <c r="K365" s="111" t="s">
        <v>850</v>
      </c>
      <c r="L365" s="103" t="s">
        <v>7</v>
      </c>
      <c r="M365" s="155" t="str">
        <f t="shared" si="70"/>
        <v>1,F2-$1.35M</v>
      </c>
      <c r="N365" s="111" t="str">
        <f>Ruth!$A$2</f>
        <v>Plum Island</v>
      </c>
      <c r="O365" s="132" t="s">
        <v>3147</v>
      </c>
      <c r="P365" s="168" t="str">
        <f t="shared" si="71"/>
        <v>Frazier, Todd (1,F2-$1.35M)</v>
      </c>
      <c r="Q365" s="129">
        <f t="shared" si="72"/>
        <v>675000</v>
      </c>
      <c r="R365" s="217">
        <f t="shared" si="73"/>
        <v>675000</v>
      </c>
      <c r="S365" s="217" t="str">
        <f t="shared" si="74"/>
        <v/>
      </c>
      <c r="T365" s="217" t="str">
        <f t="shared" si="75"/>
        <v/>
      </c>
      <c r="U365" s="102" t="s">
        <v>3257</v>
      </c>
      <c r="V365" s="169">
        <v>675000</v>
      </c>
      <c r="W365" s="102" t="s">
        <v>3258</v>
      </c>
      <c r="X365" s="169">
        <v>675000</v>
      </c>
      <c r="Y365" s="102" t="s">
        <v>283</v>
      </c>
      <c r="Z365" s="173"/>
      <c r="AA365" s="102"/>
      <c r="AB365" s="102"/>
      <c r="AC365" s="501"/>
      <c r="AD365" s="102"/>
    </row>
    <row r="366" spans="1:30" ht="14.25" customHeight="1">
      <c r="A366" s="501" t="s">
        <v>1159</v>
      </c>
      <c r="B366" s="175" t="str">
        <f t="shared" si="84"/>
        <v>Freeland</v>
      </c>
      <c r="C366" s="180" t="str">
        <f t="shared" si="85"/>
        <v>Kyle</v>
      </c>
      <c r="D366" s="102" t="str">
        <f t="shared" si="86"/>
        <v>K. Freeland</v>
      </c>
      <c r="E366" s="168" t="str">
        <f t="shared" si="87"/>
        <v>Kyle Freeland</v>
      </c>
      <c r="F366" s="103" t="s">
        <v>354</v>
      </c>
      <c r="G366" s="103"/>
      <c r="H366" s="103"/>
      <c r="I366" s="103"/>
      <c r="J366" s="256">
        <v>34103</v>
      </c>
      <c r="K366" s="102" t="s">
        <v>647</v>
      </c>
      <c r="L366" s="103" t="s">
        <v>114</v>
      </c>
      <c r="M366" s="155" t="str">
        <f t="shared" si="70"/>
        <v>Y2</v>
      </c>
      <c r="N366" s="111" t="str">
        <f>Cobb!$Y$2</f>
        <v>Gateway</v>
      </c>
      <c r="O366" s="103" t="s">
        <v>1094</v>
      </c>
      <c r="P366" s="168" t="str">
        <f t="shared" si="71"/>
        <v>Freeland, Kyle (Y2)</v>
      </c>
      <c r="Q366" s="129">
        <f t="shared" si="72"/>
        <v>300000</v>
      </c>
      <c r="R366" s="217">
        <f t="shared" si="73"/>
        <v>400000</v>
      </c>
      <c r="S366" s="217" t="str">
        <f t="shared" si="74"/>
        <v/>
      </c>
      <c r="T366" s="217" t="str">
        <f t="shared" si="75"/>
        <v/>
      </c>
      <c r="U366" s="102" t="s">
        <v>446</v>
      </c>
      <c r="V366" s="173">
        <v>300000</v>
      </c>
      <c r="W366" s="102" t="s">
        <v>322</v>
      </c>
      <c r="X366" s="173">
        <v>400000</v>
      </c>
      <c r="Y366" s="102" t="s">
        <v>555</v>
      </c>
      <c r="Z366" s="169"/>
      <c r="AA366" s="102"/>
      <c r="AB366" s="102"/>
      <c r="AC366" s="102"/>
      <c r="AD366" s="102"/>
    </row>
    <row r="367" spans="1:30" ht="14.25" customHeight="1">
      <c r="A367" s="102" t="s">
        <v>105</v>
      </c>
      <c r="B367" s="175" t="str">
        <f t="shared" si="84"/>
        <v>Freeman</v>
      </c>
      <c r="C367" s="180" t="str">
        <f t="shared" si="85"/>
        <v>Freddie</v>
      </c>
      <c r="D367" s="102" t="str">
        <f t="shared" si="86"/>
        <v>F. Freeman</v>
      </c>
      <c r="E367" s="168" t="str">
        <f t="shared" si="87"/>
        <v>Freddie Freeman</v>
      </c>
      <c r="F367" s="103" t="s">
        <v>354</v>
      </c>
      <c r="G367" s="103"/>
      <c r="H367" s="103"/>
      <c r="I367" s="103"/>
      <c r="J367" s="155">
        <v>32763</v>
      </c>
      <c r="K367" s="111" t="s">
        <v>846</v>
      </c>
      <c r="L367" s="103" t="s">
        <v>7</v>
      </c>
      <c r="M367" s="155" t="str">
        <f t="shared" si="70"/>
        <v>5,L5-14M</v>
      </c>
      <c r="N367" s="111" t="str">
        <f>Cobb!$A$2</f>
        <v>Greenville</v>
      </c>
      <c r="O367" s="132" t="s">
        <v>282</v>
      </c>
      <c r="P367" s="168" t="str">
        <f t="shared" si="71"/>
        <v>Freeman, Freddie (5,L5-14M)</v>
      </c>
      <c r="Q367" s="129">
        <f t="shared" si="72"/>
        <v>2800000</v>
      </c>
      <c r="R367" s="217" t="str">
        <f t="shared" si="73"/>
        <v/>
      </c>
      <c r="S367" s="217" t="str">
        <f t="shared" si="74"/>
        <v/>
      </c>
      <c r="T367" s="217" t="str">
        <f t="shared" si="75"/>
        <v/>
      </c>
      <c r="U367" s="102" t="s">
        <v>521</v>
      </c>
      <c r="V367" s="173">
        <v>2800000</v>
      </c>
      <c r="W367" s="111" t="s">
        <v>283</v>
      </c>
      <c r="X367" s="173"/>
      <c r="Y367" s="102"/>
      <c r="Z367" s="102"/>
      <c r="AA367" s="102"/>
      <c r="AB367" s="102"/>
      <c r="AC367" s="102"/>
      <c r="AD367" s="102"/>
    </row>
    <row r="368" spans="1:30" ht="14.25" customHeight="1">
      <c r="A368" s="102" t="s">
        <v>1803</v>
      </c>
      <c r="B368" s="175" t="str">
        <f t="shared" si="84"/>
        <v>Freeman</v>
      </c>
      <c r="C368" s="180" t="str">
        <f t="shared" si="85"/>
        <v>Sam*</v>
      </c>
      <c r="D368" s="102" t="str">
        <f t="shared" si="86"/>
        <v>S. Freeman</v>
      </c>
      <c r="E368" s="168" t="str">
        <f t="shared" si="87"/>
        <v>Sam* Freeman</v>
      </c>
      <c r="F368" s="204" t="s">
        <v>354</v>
      </c>
      <c r="G368" s="204"/>
      <c r="H368" s="204"/>
      <c r="I368" s="204"/>
      <c r="J368" s="155">
        <v>31952</v>
      </c>
      <c r="K368" s="157" t="s">
        <v>844</v>
      </c>
      <c r="L368" s="103" t="s">
        <v>114</v>
      </c>
      <c r="M368" s="155" t="str">
        <f t="shared" si="70"/>
        <v>1,F2-$510K</v>
      </c>
      <c r="N368" s="111" t="str">
        <f>Cobb!$AE$2</f>
        <v>Chicago</v>
      </c>
      <c r="O368" s="132" t="s">
        <v>3147</v>
      </c>
      <c r="P368" s="168" t="str">
        <f t="shared" si="71"/>
        <v>Freeman, Sam* (1,F2-$510K)</v>
      </c>
      <c r="Q368" s="129">
        <f t="shared" si="72"/>
        <v>255000</v>
      </c>
      <c r="R368" s="217">
        <f t="shared" si="73"/>
        <v>255000</v>
      </c>
      <c r="S368" s="217" t="str">
        <f t="shared" si="74"/>
        <v/>
      </c>
      <c r="T368" s="217" t="str">
        <f t="shared" si="75"/>
        <v/>
      </c>
      <c r="U368" s="172" t="s">
        <v>3259</v>
      </c>
      <c r="V368" s="191">
        <v>255000</v>
      </c>
      <c r="W368" s="172" t="s">
        <v>3260</v>
      </c>
      <c r="X368" s="191">
        <v>255000</v>
      </c>
      <c r="Y368" s="130" t="s">
        <v>283</v>
      </c>
      <c r="Z368" s="221"/>
      <c r="AA368" s="102"/>
      <c r="AB368" s="102"/>
      <c r="AC368" s="102"/>
      <c r="AD368" s="102"/>
    </row>
    <row r="369" spans="1:30" ht="14.25" customHeight="1">
      <c r="A369" s="111" t="s">
        <v>290</v>
      </c>
      <c r="B369" s="175" t="str">
        <f t="shared" si="84"/>
        <v>Freese</v>
      </c>
      <c r="C369" s="180" t="str">
        <f t="shared" si="85"/>
        <v>David</v>
      </c>
      <c r="D369" s="102" t="str">
        <f t="shared" si="86"/>
        <v>D. Freese</v>
      </c>
      <c r="E369" s="168" t="str">
        <f t="shared" si="87"/>
        <v>David Freese</v>
      </c>
      <c r="F369" s="276" t="s">
        <v>847</v>
      </c>
      <c r="G369" s="103"/>
      <c r="H369" s="103"/>
      <c r="I369" s="103"/>
      <c r="J369" s="277">
        <v>30434</v>
      </c>
      <c r="K369" s="278" t="s">
        <v>850</v>
      </c>
      <c r="L369" s="178" t="s">
        <v>7</v>
      </c>
      <c r="M369" s="155" t="str">
        <f t="shared" si="70"/>
        <v>3,F3-$4.417M</v>
      </c>
      <c r="N369" s="111" t="str">
        <f>Aaron!$S$2</f>
        <v>Washington</v>
      </c>
      <c r="O369" s="311" t="s">
        <v>1407</v>
      </c>
      <c r="P369" s="168" t="str">
        <f t="shared" si="71"/>
        <v>Freese, David (3,F3-$4.417M)</v>
      </c>
      <c r="Q369" s="129">
        <f t="shared" si="72"/>
        <v>1472214</v>
      </c>
      <c r="R369" s="217" t="str">
        <f t="shared" si="73"/>
        <v/>
      </c>
      <c r="S369" s="217" t="str">
        <f t="shared" si="74"/>
        <v/>
      </c>
      <c r="T369" s="217" t="str">
        <f t="shared" si="75"/>
        <v/>
      </c>
      <c r="U369" s="282" t="s">
        <v>1459</v>
      </c>
      <c r="V369" s="362">
        <v>1472214</v>
      </c>
      <c r="W369" s="102" t="s">
        <v>283</v>
      </c>
      <c r="X369" s="173"/>
      <c r="Y369" s="102"/>
      <c r="Z369" s="102"/>
      <c r="AA369" s="102"/>
      <c r="AB369" s="102"/>
      <c r="AC369" s="102"/>
      <c r="AD369" s="102"/>
    </row>
    <row r="370" spans="1:30" ht="14.25" customHeight="1">
      <c r="A370" s="110" t="s">
        <v>777</v>
      </c>
      <c r="B370" s="175" t="str">
        <f t="shared" si="84"/>
        <v>Fried</v>
      </c>
      <c r="C370" s="180" t="str">
        <f t="shared" si="85"/>
        <v>Max</v>
      </c>
      <c r="D370" s="102" t="str">
        <f t="shared" si="86"/>
        <v>M. Fried</v>
      </c>
      <c r="E370" s="168" t="str">
        <f t="shared" si="87"/>
        <v>Max Fried</v>
      </c>
      <c r="F370" s="103" t="s">
        <v>354</v>
      </c>
      <c r="G370" s="103"/>
      <c r="H370" s="103"/>
      <c r="I370" s="103"/>
      <c r="J370" s="155">
        <v>34352</v>
      </c>
      <c r="K370" s="111" t="s">
        <v>647</v>
      </c>
      <c r="L370" s="103" t="s">
        <v>114</v>
      </c>
      <c r="M370" s="155" t="str">
        <f t="shared" si="70"/>
        <v>Y1</v>
      </c>
      <c r="N370" s="111" t="str">
        <f>Ruth!$S$2</f>
        <v>New York</v>
      </c>
      <c r="O370" s="103" t="s">
        <v>739</v>
      </c>
      <c r="P370" s="168" t="str">
        <f t="shared" si="71"/>
        <v>Fried, Max (Y1)</v>
      </c>
      <c r="Q370" s="129">
        <f t="shared" si="72"/>
        <v>200000</v>
      </c>
      <c r="R370" s="217">
        <f t="shared" si="73"/>
        <v>300000</v>
      </c>
      <c r="S370" s="217">
        <f t="shared" si="74"/>
        <v>400000</v>
      </c>
      <c r="T370" s="217" t="str">
        <f t="shared" si="75"/>
        <v/>
      </c>
      <c r="U370" s="102" t="s">
        <v>445</v>
      </c>
      <c r="V370" s="130">
        <v>200000</v>
      </c>
      <c r="W370" s="102" t="s">
        <v>446</v>
      </c>
      <c r="X370" s="173">
        <v>300000</v>
      </c>
      <c r="Y370" s="102" t="s">
        <v>322</v>
      </c>
      <c r="Z370" s="173">
        <v>400000</v>
      </c>
      <c r="AA370" s="102" t="s">
        <v>555</v>
      </c>
      <c r="AB370" s="102"/>
      <c r="AC370" s="102"/>
      <c r="AD370" s="102"/>
    </row>
    <row r="371" spans="1:30" ht="14.25" customHeight="1">
      <c r="A371" s="266" t="s">
        <v>3700</v>
      </c>
      <c r="B371" s="175" t="str">
        <f t="shared" si="84"/>
        <v>Fry</v>
      </c>
      <c r="C371" s="180" t="str">
        <f t="shared" si="85"/>
        <v>Jace</v>
      </c>
      <c r="D371" s="102" t="str">
        <f t="shared" si="86"/>
        <v>J. Fry</v>
      </c>
      <c r="E371" s="168" t="str">
        <f t="shared" si="87"/>
        <v>Jace Fry</v>
      </c>
      <c r="F371" s="204" t="s">
        <v>354</v>
      </c>
      <c r="G371" s="204" t="s">
        <v>3905</v>
      </c>
      <c r="H371" s="204" t="s">
        <v>1953</v>
      </c>
      <c r="I371" s="204" t="s">
        <v>1961</v>
      </c>
      <c r="J371" s="155">
        <v>34159</v>
      </c>
      <c r="K371" s="157" t="s">
        <v>844</v>
      </c>
      <c r="L371" s="103" t="s">
        <v>114</v>
      </c>
      <c r="M371" s="155" t="str">
        <f t="shared" si="70"/>
        <v>Y1</v>
      </c>
      <c r="N371" s="111" t="s">
        <v>1710</v>
      </c>
      <c r="O371" s="132" t="s">
        <v>3850</v>
      </c>
      <c r="P371" s="168" t="str">
        <f t="shared" si="71"/>
        <v>Fry, Jace (Y1)</v>
      </c>
      <c r="Q371" s="129">
        <f t="shared" si="72"/>
        <v>200000</v>
      </c>
      <c r="R371" s="217">
        <f t="shared" si="73"/>
        <v>300000</v>
      </c>
      <c r="S371" s="217">
        <f t="shared" si="74"/>
        <v>400000</v>
      </c>
      <c r="T371" s="217" t="str">
        <f t="shared" si="75"/>
        <v/>
      </c>
      <c r="U371" s="102" t="s">
        <v>445</v>
      </c>
      <c r="V371" s="173">
        <v>200000</v>
      </c>
      <c r="W371" s="102" t="s">
        <v>446</v>
      </c>
      <c r="X371" s="173">
        <v>300000</v>
      </c>
      <c r="Y371" s="102" t="s">
        <v>322</v>
      </c>
      <c r="Z371" s="173">
        <v>400000</v>
      </c>
      <c r="AA371" s="102" t="s">
        <v>555</v>
      </c>
      <c r="AB371" s="102"/>
      <c r="AC371" s="102"/>
      <c r="AD371" s="102"/>
    </row>
    <row r="372" spans="1:30" ht="14.25" customHeight="1">
      <c r="A372" s="266" t="s">
        <v>3766</v>
      </c>
      <c r="B372" s="175" t="str">
        <f t="shared" si="84"/>
        <v>Fry</v>
      </c>
      <c r="C372" s="180" t="str">
        <f t="shared" si="85"/>
        <v>Paul</v>
      </c>
      <c r="D372" s="102" t="str">
        <f t="shared" si="86"/>
        <v>P. Fry</v>
      </c>
      <c r="E372" s="168" t="str">
        <f t="shared" si="87"/>
        <v>Paul Fry</v>
      </c>
      <c r="F372" s="204" t="s">
        <v>354</v>
      </c>
      <c r="G372" s="204" t="s">
        <v>3974</v>
      </c>
      <c r="H372" s="204" t="s">
        <v>1955</v>
      </c>
      <c r="I372" s="204" t="s">
        <v>1955</v>
      </c>
      <c r="J372" s="155">
        <v>33811</v>
      </c>
      <c r="K372" s="157" t="s">
        <v>844</v>
      </c>
      <c r="L372" s="103" t="s">
        <v>114</v>
      </c>
      <c r="M372" s="155" t="str">
        <f t="shared" si="70"/>
        <v>Y1</v>
      </c>
      <c r="N372" s="111" t="s">
        <v>201</v>
      </c>
      <c r="O372" s="132" t="s">
        <v>3850</v>
      </c>
      <c r="P372" s="168" t="str">
        <f t="shared" si="71"/>
        <v>Fry, Paul (Y1)</v>
      </c>
      <c r="Q372" s="129">
        <f t="shared" si="72"/>
        <v>200000</v>
      </c>
      <c r="R372" s="217">
        <f t="shared" si="73"/>
        <v>300000</v>
      </c>
      <c r="S372" s="217">
        <f t="shared" si="74"/>
        <v>400000</v>
      </c>
      <c r="T372" s="217" t="str">
        <f t="shared" si="75"/>
        <v/>
      </c>
      <c r="U372" s="102" t="s">
        <v>445</v>
      </c>
      <c r="V372" s="173">
        <v>200000</v>
      </c>
      <c r="W372" s="102" t="s">
        <v>446</v>
      </c>
      <c r="X372" s="173">
        <v>300000</v>
      </c>
      <c r="Y372" s="102" t="s">
        <v>322</v>
      </c>
      <c r="Z372" s="173">
        <v>400000</v>
      </c>
      <c r="AA372" s="102" t="s">
        <v>555</v>
      </c>
      <c r="AB372" s="102"/>
      <c r="AC372" s="102"/>
      <c r="AD372" s="102"/>
    </row>
    <row r="373" spans="1:30" ht="14.25" customHeight="1">
      <c r="A373" s="102" t="s">
        <v>1318</v>
      </c>
      <c r="B373" s="175" t="str">
        <f t="shared" si="84"/>
        <v>Fulmer</v>
      </c>
      <c r="C373" s="180" t="str">
        <f t="shared" si="85"/>
        <v>Carson</v>
      </c>
      <c r="D373" s="102" t="str">
        <f t="shared" si="86"/>
        <v>C. Fulmer</v>
      </c>
      <c r="E373" s="168" t="str">
        <f t="shared" si="87"/>
        <v>Carson Fulmer</v>
      </c>
      <c r="F373" s="204" t="s">
        <v>847</v>
      </c>
      <c r="G373" s="501">
        <v>29</v>
      </c>
      <c r="H373" s="501">
        <v>2</v>
      </c>
      <c r="I373" s="501">
        <v>5</v>
      </c>
      <c r="J373" s="256">
        <v>34316</v>
      </c>
      <c r="K373" s="157" t="s">
        <v>647</v>
      </c>
      <c r="L373" s="103" t="s">
        <v>114</v>
      </c>
      <c r="M373" s="155" t="str">
        <f t="shared" si="70"/>
        <v>Y1</v>
      </c>
      <c r="N373" s="111" t="str">
        <f>Mays!$M$2</f>
        <v>Mudville</v>
      </c>
      <c r="O373" s="132" t="s">
        <v>1298</v>
      </c>
      <c r="P373" s="168" t="str">
        <f t="shared" si="71"/>
        <v>Fulmer, Carson (Y1)</v>
      </c>
      <c r="Q373" s="129">
        <f t="shared" si="72"/>
        <v>200000</v>
      </c>
      <c r="R373" s="217">
        <f t="shared" si="73"/>
        <v>300000</v>
      </c>
      <c r="S373" s="217">
        <f t="shared" si="74"/>
        <v>400000</v>
      </c>
      <c r="T373" s="217" t="str">
        <f t="shared" si="75"/>
        <v/>
      </c>
      <c r="U373" s="102" t="s">
        <v>445</v>
      </c>
      <c r="V373" s="130">
        <v>200000</v>
      </c>
      <c r="W373" s="102" t="s">
        <v>446</v>
      </c>
      <c r="X373" s="173">
        <v>300000</v>
      </c>
      <c r="Y373" s="102" t="s">
        <v>322</v>
      </c>
      <c r="Z373" s="173">
        <v>400000</v>
      </c>
      <c r="AA373" s="102" t="s">
        <v>555</v>
      </c>
      <c r="AB373" s="102"/>
      <c r="AC373" s="102"/>
      <c r="AD373" s="102"/>
    </row>
    <row r="374" spans="1:30" ht="14.25" customHeight="1">
      <c r="A374" s="102" t="s">
        <v>1319</v>
      </c>
      <c r="B374" s="175" t="str">
        <f t="shared" si="84"/>
        <v>Fulmer</v>
      </c>
      <c r="C374" s="180" t="str">
        <f t="shared" si="85"/>
        <v>Michael</v>
      </c>
      <c r="D374" s="102" t="str">
        <f t="shared" si="86"/>
        <v>M. Fulmer</v>
      </c>
      <c r="E374" s="168" t="str">
        <f t="shared" si="87"/>
        <v>Michael Fulmer</v>
      </c>
      <c r="F374" s="204" t="s">
        <v>847</v>
      </c>
      <c r="G374" s="501">
        <v>11</v>
      </c>
      <c r="H374" s="501">
        <v>1</v>
      </c>
      <c r="I374" s="501">
        <v>11</v>
      </c>
      <c r="J374" s="256">
        <v>34043</v>
      </c>
      <c r="K374" s="157" t="s">
        <v>647</v>
      </c>
      <c r="L374" s="103" t="s">
        <v>114</v>
      </c>
      <c r="M374" s="155" t="str">
        <f t="shared" si="70"/>
        <v>Y3</v>
      </c>
      <c r="N374" s="111" t="str">
        <f>Cobb!$G$2</f>
        <v>Alaska</v>
      </c>
      <c r="O374" s="132" t="s">
        <v>1298</v>
      </c>
      <c r="P374" s="168" t="str">
        <f t="shared" si="71"/>
        <v>Fulmer, Michael (Y3)</v>
      </c>
      <c r="Q374" s="129">
        <f t="shared" si="72"/>
        <v>400000</v>
      </c>
      <c r="R374" s="217" t="str">
        <f t="shared" si="73"/>
        <v/>
      </c>
      <c r="S374" s="217" t="str">
        <f t="shared" si="74"/>
        <v/>
      </c>
      <c r="T374" s="217" t="str">
        <f t="shared" si="75"/>
        <v/>
      </c>
      <c r="U374" s="102" t="s">
        <v>322</v>
      </c>
      <c r="V374" s="173">
        <v>400000</v>
      </c>
      <c r="W374" s="102" t="s">
        <v>555</v>
      </c>
      <c r="X374" s="173"/>
      <c r="Y374" s="102" t="s">
        <v>820</v>
      </c>
      <c r="Z374" s="102"/>
      <c r="AA374" s="102" t="s">
        <v>821</v>
      </c>
      <c r="AB374" s="102"/>
      <c r="AC374" s="102" t="s">
        <v>822</v>
      </c>
      <c r="AD374" s="102"/>
    </row>
    <row r="375" spans="1:30" ht="14.25" customHeight="1">
      <c r="A375" s="102" t="s">
        <v>1971</v>
      </c>
      <c r="B375" s="175" t="str">
        <f t="shared" si="84"/>
        <v>Funkhouser</v>
      </c>
      <c r="C375" s="180" t="str">
        <f t="shared" si="85"/>
        <v>Kyle</v>
      </c>
      <c r="D375" s="102" t="str">
        <f t="shared" si="86"/>
        <v>K. Funkhouser</v>
      </c>
      <c r="E375" s="168" t="str">
        <f t="shared" si="87"/>
        <v>Kyle Funkhouser</v>
      </c>
      <c r="F375" s="204"/>
      <c r="G375" s="204">
        <v>212</v>
      </c>
      <c r="H375" s="204" t="s">
        <v>1962</v>
      </c>
      <c r="I375" s="204"/>
      <c r="J375" s="155"/>
      <c r="K375" s="157"/>
      <c r="L375" s="103" t="s">
        <v>444</v>
      </c>
      <c r="M375" s="155" t="str">
        <f t="shared" si="70"/>
        <v>min</v>
      </c>
      <c r="N375" s="111" t="str">
        <f>Ruth!$Y$2</f>
        <v xml:space="preserve">New Jersey </v>
      </c>
      <c r="O375" s="132" t="s">
        <v>1966</v>
      </c>
      <c r="P375" s="168" t="str">
        <f t="shared" si="71"/>
        <v>Funkhouser, Kyle (min)</v>
      </c>
      <c r="Q375" s="129" t="str">
        <f t="shared" si="72"/>
        <v/>
      </c>
      <c r="R375" s="217" t="str">
        <f t="shared" si="73"/>
        <v/>
      </c>
      <c r="S375" s="217" t="str">
        <f t="shared" si="74"/>
        <v/>
      </c>
      <c r="T375" s="217" t="str">
        <f t="shared" si="75"/>
        <v/>
      </c>
      <c r="U375" s="102" t="s">
        <v>568</v>
      </c>
      <c r="V375" s="173"/>
      <c r="W375" s="102"/>
      <c r="X375" s="173"/>
      <c r="Y375" s="102"/>
      <c r="Z375" s="173"/>
      <c r="AA375" s="102"/>
      <c r="AB375" s="102"/>
      <c r="AC375" s="102"/>
      <c r="AD375" s="102"/>
    </row>
    <row r="376" spans="1:30" ht="14.25" customHeight="1">
      <c r="A376" s="112" t="s">
        <v>1245</v>
      </c>
      <c r="B376" s="175" t="str">
        <f t="shared" si="84"/>
        <v>Gallardo</v>
      </c>
      <c r="C376" s="180" t="str">
        <f t="shared" si="85"/>
        <v>Yovani</v>
      </c>
      <c r="D376" s="102" t="str">
        <f t="shared" si="86"/>
        <v>Y. Gallardo</v>
      </c>
      <c r="E376" s="168" t="str">
        <f t="shared" si="87"/>
        <v>Yovani Gallardo</v>
      </c>
      <c r="F376" s="103" t="s">
        <v>847</v>
      </c>
      <c r="G376" s="103"/>
      <c r="H376" s="103"/>
      <c r="I376" s="103"/>
      <c r="J376" s="155">
        <v>31470</v>
      </c>
      <c r="K376" s="111" t="s">
        <v>647</v>
      </c>
      <c r="L376" s="103" t="s">
        <v>114</v>
      </c>
      <c r="M376" s="155" t="str">
        <f t="shared" si="70"/>
        <v>4,F4-$11M</v>
      </c>
      <c r="N376" s="208" t="str">
        <f>Aaron!$G$2</f>
        <v>Exeter</v>
      </c>
      <c r="O376" s="253" t="s">
        <v>1192</v>
      </c>
      <c r="P376" s="168" t="str">
        <f t="shared" si="71"/>
        <v>Gallardo, Yovani (4,F4-$11M)</v>
      </c>
      <c r="Q376" s="129">
        <f t="shared" si="72"/>
        <v>2750000</v>
      </c>
      <c r="R376" s="217" t="str">
        <f t="shared" si="73"/>
        <v/>
      </c>
      <c r="S376" s="217" t="str">
        <f t="shared" si="74"/>
        <v/>
      </c>
      <c r="T376" s="217" t="str">
        <f t="shared" si="75"/>
        <v/>
      </c>
      <c r="U376" s="112" t="s">
        <v>1202</v>
      </c>
      <c r="V376" s="268">
        <v>2750000</v>
      </c>
      <c r="W376" s="102" t="s">
        <v>283</v>
      </c>
      <c r="X376" s="173"/>
      <c r="Y376" s="102"/>
      <c r="Z376" s="102"/>
      <c r="AA376" s="102"/>
      <c r="AB376" s="102"/>
      <c r="AC376" s="102"/>
      <c r="AD376" s="102"/>
    </row>
    <row r="377" spans="1:30" ht="14.25" customHeight="1">
      <c r="A377" s="102" t="s">
        <v>1921</v>
      </c>
      <c r="B377" s="175" t="str">
        <f t="shared" si="84"/>
        <v>Gallegos</v>
      </c>
      <c r="C377" s="180" t="str">
        <f t="shared" si="85"/>
        <v>Giovanny</v>
      </c>
      <c r="D377" s="102" t="str">
        <f t="shared" si="86"/>
        <v>G. Gallegos</v>
      </c>
      <c r="E377" s="168" t="str">
        <f t="shared" si="87"/>
        <v>Giovanny Gallegos</v>
      </c>
      <c r="F377" s="204" t="s">
        <v>847</v>
      </c>
      <c r="G377" s="204">
        <v>145</v>
      </c>
      <c r="H377" s="204" t="s">
        <v>1957</v>
      </c>
      <c r="I377" s="204"/>
      <c r="J377" s="155">
        <v>33464</v>
      </c>
      <c r="K377" s="157" t="s">
        <v>844</v>
      </c>
      <c r="L377" s="103" t="s">
        <v>114</v>
      </c>
      <c r="M377" s="155" t="str">
        <f t="shared" si="70"/>
        <v>Y1*</v>
      </c>
      <c r="N377" s="111" t="str">
        <f>Cobb!$A$2</f>
        <v>Greenville</v>
      </c>
      <c r="O377" s="132" t="s">
        <v>1966</v>
      </c>
      <c r="P377" s="168" t="str">
        <f t="shared" si="71"/>
        <v>Gallegos, Giovanny (Y1*)</v>
      </c>
      <c r="Q377" s="129">
        <f t="shared" si="72"/>
        <v>200000</v>
      </c>
      <c r="R377" s="217">
        <f t="shared" si="73"/>
        <v>300000</v>
      </c>
      <c r="S377" s="217">
        <f t="shared" si="74"/>
        <v>400000</v>
      </c>
      <c r="T377" s="217" t="str">
        <f t="shared" si="75"/>
        <v/>
      </c>
      <c r="U377" s="102" t="s">
        <v>220</v>
      </c>
      <c r="V377" s="130">
        <v>200000</v>
      </c>
      <c r="W377" s="102" t="s">
        <v>446</v>
      </c>
      <c r="X377" s="173">
        <v>300000</v>
      </c>
      <c r="Y377" s="102" t="s">
        <v>322</v>
      </c>
      <c r="Z377" s="173">
        <v>400000</v>
      </c>
      <c r="AA377" s="102" t="s">
        <v>555</v>
      </c>
      <c r="AB377" s="102"/>
      <c r="AC377" s="102"/>
      <c r="AD377" s="102"/>
    </row>
    <row r="378" spans="1:30" ht="14.25" customHeight="1">
      <c r="A378" s="110" t="s">
        <v>796</v>
      </c>
      <c r="B378" s="175" t="str">
        <f t="shared" ref="B378:B409" si="88">LEFT(A378,FIND(", ",A378,1)-1)</f>
        <v>Gallo</v>
      </c>
      <c r="C378" s="180" t="str">
        <f t="shared" ref="C378:C401" si="89">RIGHT(A378,LEN(A378)-FIND(", ",A378,1)-1)</f>
        <v>Joey</v>
      </c>
      <c r="D378" s="102" t="str">
        <f t="shared" ref="D378:D409" si="90">CONCATENATE(MID(C378,1,1),". ",B378)</f>
        <v>J. Gallo</v>
      </c>
      <c r="E378" s="168" t="str">
        <f t="shared" ref="E378:E401" si="91">CONCATENATE(C378," ",B378)</f>
        <v>Joey Gallo</v>
      </c>
      <c r="F378" s="103" t="s">
        <v>354</v>
      </c>
      <c r="G378" s="103"/>
      <c r="H378" s="103"/>
      <c r="I378" s="103"/>
      <c r="J378" s="155">
        <v>34292</v>
      </c>
      <c r="K378" s="111" t="s">
        <v>850</v>
      </c>
      <c r="L378" s="103" t="s">
        <v>7</v>
      </c>
      <c r="M378" s="155" t="str">
        <f t="shared" si="70"/>
        <v>Y3</v>
      </c>
      <c r="N378" s="111" t="str">
        <f>Aaron!$S$2</f>
        <v>Washington</v>
      </c>
      <c r="O378" s="103" t="s">
        <v>739</v>
      </c>
      <c r="P378" s="168" t="str">
        <f t="shared" si="71"/>
        <v>Gallo, Joey (Y3)</v>
      </c>
      <c r="Q378" s="129">
        <f t="shared" si="72"/>
        <v>400000</v>
      </c>
      <c r="R378" s="217" t="str">
        <f t="shared" si="73"/>
        <v/>
      </c>
      <c r="S378" s="217" t="str">
        <f t="shared" si="74"/>
        <v/>
      </c>
      <c r="T378" s="217" t="str">
        <f t="shared" si="75"/>
        <v/>
      </c>
      <c r="U378" s="102" t="s">
        <v>322</v>
      </c>
      <c r="V378" s="173">
        <v>400000</v>
      </c>
      <c r="W378" s="102" t="s">
        <v>555</v>
      </c>
      <c r="X378" s="173"/>
      <c r="Y378" s="102" t="s">
        <v>820</v>
      </c>
      <c r="Z378" s="102"/>
      <c r="AA378" s="102" t="s">
        <v>821</v>
      </c>
      <c r="AB378" s="102"/>
      <c r="AC378" s="102" t="s">
        <v>822</v>
      </c>
      <c r="AD378" s="102"/>
    </row>
    <row r="379" spans="1:30" ht="14.25" customHeight="1">
      <c r="A379" s="110" t="s">
        <v>766</v>
      </c>
      <c r="B379" s="175" t="str">
        <f t="shared" si="88"/>
        <v>Galvis</v>
      </c>
      <c r="C379" s="180" t="str">
        <f t="shared" si="89"/>
        <v>Freddy</v>
      </c>
      <c r="D379" s="102" t="str">
        <f t="shared" si="90"/>
        <v>F. Galvis</v>
      </c>
      <c r="E379" s="168" t="str">
        <f t="shared" si="91"/>
        <v>Freddy Galvis</v>
      </c>
      <c r="F379" s="103" t="s">
        <v>854</v>
      </c>
      <c r="G379" s="103"/>
      <c r="H379" s="103"/>
      <c r="I379" s="103"/>
      <c r="J379" s="155">
        <v>32826</v>
      </c>
      <c r="K379" s="111" t="s">
        <v>851</v>
      </c>
      <c r="L379" s="103" t="s">
        <v>7</v>
      </c>
      <c r="M379" s="155" t="str">
        <f t="shared" si="70"/>
        <v>ARB-Y7</v>
      </c>
      <c r="N379" s="111" t="str">
        <f>Aaron!$S$2</f>
        <v>Washington</v>
      </c>
      <c r="O379" s="103" t="s">
        <v>1104</v>
      </c>
      <c r="P379" s="168" t="str">
        <f t="shared" si="71"/>
        <v>Galvis, Freddy (ARB-Y7)</v>
      </c>
      <c r="Q379" s="129">
        <f t="shared" si="72"/>
        <v>2232000</v>
      </c>
      <c r="R379" s="217" t="str">
        <f t="shared" si="73"/>
        <v/>
      </c>
      <c r="S379" s="217" t="str">
        <f t="shared" si="74"/>
        <v/>
      </c>
      <c r="T379" s="217" t="str">
        <f t="shared" si="75"/>
        <v/>
      </c>
      <c r="U379" s="102" t="s">
        <v>822</v>
      </c>
      <c r="V379" s="173">
        <v>2232000</v>
      </c>
      <c r="W379" s="102" t="s">
        <v>283</v>
      </c>
      <c r="X379" s="173"/>
      <c r="Y379" s="102"/>
      <c r="Z379" s="102"/>
      <c r="AA379" s="102"/>
      <c r="AB379" s="102"/>
      <c r="AC379" s="102"/>
      <c r="AD379" s="102"/>
    </row>
    <row r="380" spans="1:30" ht="14.25" customHeight="1">
      <c r="A380" s="102" t="s">
        <v>1635</v>
      </c>
      <c r="B380" s="175" t="str">
        <f t="shared" si="88"/>
        <v>Gamel</v>
      </c>
      <c r="C380" s="180" t="str">
        <f t="shared" si="89"/>
        <v>Ben</v>
      </c>
      <c r="D380" s="102" t="str">
        <f t="shared" si="90"/>
        <v>B. Gamel</v>
      </c>
      <c r="E380" s="168" t="str">
        <f t="shared" si="91"/>
        <v>Ben Gamel</v>
      </c>
      <c r="F380" s="174" t="s">
        <v>354</v>
      </c>
      <c r="G380" s="102" t="e">
        <f>#REF!+1</f>
        <v>#REF!</v>
      </c>
      <c r="H380" s="102">
        <v>6</v>
      </c>
      <c r="I380" s="102">
        <v>14</v>
      </c>
      <c r="J380" s="322">
        <v>33741</v>
      </c>
      <c r="K380" s="102" t="s">
        <v>852</v>
      </c>
      <c r="L380" s="103" t="s">
        <v>7</v>
      </c>
      <c r="M380" s="155" t="str">
        <f t="shared" si="70"/>
        <v>Y2</v>
      </c>
      <c r="N380" s="111" t="str">
        <f>Aaron!$A$2</f>
        <v>Middlesex</v>
      </c>
      <c r="O380" s="103" t="s">
        <v>1534</v>
      </c>
      <c r="P380" s="168" t="str">
        <f t="shared" si="71"/>
        <v>Gamel, Ben (Y2)</v>
      </c>
      <c r="Q380" s="129">
        <f t="shared" si="72"/>
        <v>300000</v>
      </c>
      <c r="R380" s="217">
        <f t="shared" si="73"/>
        <v>400000</v>
      </c>
      <c r="S380" s="217" t="str">
        <f t="shared" si="74"/>
        <v/>
      </c>
      <c r="T380" s="217" t="str">
        <f t="shared" si="75"/>
        <v/>
      </c>
      <c r="U380" s="102" t="s">
        <v>446</v>
      </c>
      <c r="V380" s="173">
        <v>300000</v>
      </c>
      <c r="W380" s="102" t="s">
        <v>322</v>
      </c>
      <c r="X380" s="173">
        <v>400000</v>
      </c>
      <c r="Y380" s="102" t="s">
        <v>555</v>
      </c>
      <c r="Z380" s="102"/>
      <c r="AA380" s="102"/>
      <c r="AB380" s="102"/>
      <c r="AC380" s="102"/>
      <c r="AD380" s="102"/>
    </row>
    <row r="381" spans="1:30" ht="14.25" customHeight="1">
      <c r="A381" s="102" t="s">
        <v>3261</v>
      </c>
      <c r="B381" s="175" t="str">
        <f t="shared" si="88"/>
        <v>Gant</v>
      </c>
      <c r="C381" s="180" t="str">
        <f t="shared" si="89"/>
        <v>John</v>
      </c>
      <c r="D381" s="102" t="str">
        <f t="shared" si="90"/>
        <v>J. Gant</v>
      </c>
      <c r="E381" s="168" t="str">
        <f t="shared" si="91"/>
        <v>John Gant</v>
      </c>
      <c r="F381" s="174"/>
      <c r="G381" s="102"/>
      <c r="H381" s="102"/>
      <c r="I381" s="102"/>
      <c r="J381" s="322"/>
      <c r="K381" s="102"/>
      <c r="L381" s="103" t="s">
        <v>114</v>
      </c>
      <c r="M381" s="155" t="str">
        <f t="shared" si="70"/>
        <v>1,F4-$12M</v>
      </c>
      <c r="N381" s="208" t="str">
        <f>Aaron!$Y$2</f>
        <v>Columbus</v>
      </c>
      <c r="O381" s="103" t="s">
        <v>3147</v>
      </c>
      <c r="P381" s="168" t="str">
        <f t="shared" si="71"/>
        <v>Gant, John (1,F4-$12M)</v>
      </c>
      <c r="Q381" s="129">
        <f t="shared" si="72"/>
        <v>3000000</v>
      </c>
      <c r="R381" s="217">
        <f t="shared" si="73"/>
        <v>3000000</v>
      </c>
      <c r="S381" s="217">
        <f t="shared" si="74"/>
        <v>3000000</v>
      </c>
      <c r="T381" s="217">
        <f t="shared" si="75"/>
        <v>3000000</v>
      </c>
      <c r="U381" s="102" t="s">
        <v>3262</v>
      </c>
      <c r="V381" s="173">
        <v>3000000</v>
      </c>
      <c r="W381" s="102" t="s">
        <v>3265</v>
      </c>
      <c r="X381" s="173">
        <v>3000000</v>
      </c>
      <c r="Y381" s="102" t="s">
        <v>3264</v>
      </c>
      <c r="Z381" s="173">
        <v>3000000</v>
      </c>
      <c r="AA381" s="102" t="s">
        <v>3263</v>
      </c>
      <c r="AB381" s="173">
        <v>3000000</v>
      </c>
      <c r="AC381" s="102" t="s">
        <v>283</v>
      </c>
      <c r="AD381" s="102"/>
    </row>
    <row r="382" spans="1:30" ht="14.25" customHeight="1">
      <c r="A382" s="102" t="s">
        <v>2486</v>
      </c>
      <c r="B382" s="175" t="str">
        <f t="shared" si="88"/>
        <v>Garcia</v>
      </c>
      <c r="C382" s="180" t="str">
        <f t="shared" si="89"/>
        <v>Adolis</v>
      </c>
      <c r="D382" s="102" t="str">
        <f t="shared" si="90"/>
        <v>A. Garcia</v>
      </c>
      <c r="E382" s="168" t="str">
        <f t="shared" si="91"/>
        <v>Adolis Garcia</v>
      </c>
      <c r="F382" s="204"/>
      <c r="G382" s="204">
        <v>199</v>
      </c>
      <c r="H382" s="204" t="s">
        <v>1960</v>
      </c>
      <c r="I382" s="204"/>
      <c r="J382" s="155"/>
      <c r="K382" s="157" t="s">
        <v>912</v>
      </c>
      <c r="L382" s="103" t="s">
        <v>7</v>
      </c>
      <c r="M382" s="155" t="str">
        <f t="shared" si="70"/>
        <v>MM</v>
      </c>
      <c r="N382" s="111" t="str">
        <f>Cobb!$Y$2</f>
        <v>Gateway</v>
      </c>
      <c r="O382" s="132" t="s">
        <v>1966</v>
      </c>
      <c r="P382" s="168" t="str">
        <f t="shared" si="71"/>
        <v>Garcia, Adolis (MM)</v>
      </c>
      <c r="Q382" s="129">
        <f t="shared" si="72"/>
        <v>100000</v>
      </c>
      <c r="R382" s="217" t="str">
        <f t="shared" si="73"/>
        <v/>
      </c>
      <c r="S382" s="217" t="str">
        <f t="shared" si="74"/>
        <v/>
      </c>
      <c r="T382" s="217" t="str">
        <f t="shared" si="75"/>
        <v/>
      </c>
      <c r="U382" s="102" t="s">
        <v>442</v>
      </c>
      <c r="V382" s="268">
        <v>100000</v>
      </c>
      <c r="W382" s="102"/>
      <c r="X382" s="173"/>
      <c r="Y382" s="102"/>
      <c r="Z382" s="173"/>
      <c r="AA382" s="102"/>
      <c r="AB382" s="102"/>
      <c r="AC382" s="102"/>
      <c r="AD382" s="102"/>
    </row>
    <row r="383" spans="1:30" ht="14.25" customHeight="1">
      <c r="A383" s="266" t="s">
        <v>3812</v>
      </c>
      <c r="B383" s="175" t="str">
        <f t="shared" si="88"/>
        <v>Garcia</v>
      </c>
      <c r="C383" s="180" t="str">
        <f t="shared" si="89"/>
        <v>Aramis</v>
      </c>
      <c r="D383" s="102" t="str">
        <f t="shared" si="90"/>
        <v>A. Garcia</v>
      </c>
      <c r="E383" s="168" t="str">
        <f t="shared" si="91"/>
        <v>Aramis Garcia</v>
      </c>
      <c r="F383" s="204" t="s">
        <v>847</v>
      </c>
      <c r="G383" s="204" t="s">
        <v>4024</v>
      </c>
      <c r="H383" s="204" t="s">
        <v>1956</v>
      </c>
      <c r="I383" s="204" t="s">
        <v>1951</v>
      </c>
      <c r="J383" s="155">
        <v>33981</v>
      </c>
      <c r="K383" s="157" t="s">
        <v>848</v>
      </c>
      <c r="L383" s="103" t="s">
        <v>7</v>
      </c>
      <c r="M383" s="155" t="str">
        <f t="shared" si="70"/>
        <v>MM</v>
      </c>
      <c r="N383" s="111" t="s">
        <v>296</v>
      </c>
      <c r="O383" s="132" t="s">
        <v>3850</v>
      </c>
      <c r="P383" s="168" t="str">
        <f t="shared" si="71"/>
        <v>Garcia, Aramis (MM)</v>
      </c>
      <c r="Q383" s="129">
        <f t="shared" si="72"/>
        <v>100000</v>
      </c>
      <c r="R383" s="217" t="str">
        <f t="shared" si="73"/>
        <v/>
      </c>
      <c r="S383" s="217" t="str">
        <f t="shared" si="74"/>
        <v/>
      </c>
      <c r="T383" s="217" t="str">
        <f t="shared" si="75"/>
        <v/>
      </c>
      <c r="U383" s="102" t="s">
        <v>442</v>
      </c>
      <c r="V383" s="173">
        <v>100000</v>
      </c>
      <c r="W383" s="102"/>
      <c r="X383" s="173"/>
      <c r="Y383" s="102"/>
      <c r="Z383" s="173"/>
      <c r="AA383" s="102"/>
      <c r="AB383" s="102"/>
      <c r="AC383" s="102"/>
      <c r="AD383" s="102"/>
    </row>
    <row r="384" spans="1:30" ht="14.25" customHeight="1">
      <c r="A384" s="110" t="s">
        <v>747</v>
      </c>
      <c r="B384" s="175" t="str">
        <f t="shared" si="88"/>
        <v>Garcia</v>
      </c>
      <c r="C384" s="180" t="str">
        <f t="shared" si="89"/>
        <v>Avisail</v>
      </c>
      <c r="D384" s="102" t="str">
        <f t="shared" si="90"/>
        <v>A. Garcia</v>
      </c>
      <c r="E384" s="168" t="str">
        <f t="shared" si="91"/>
        <v>Avisail Garcia</v>
      </c>
      <c r="F384" s="103" t="s">
        <v>847</v>
      </c>
      <c r="G384" s="103"/>
      <c r="H384" s="103"/>
      <c r="I384" s="103"/>
      <c r="J384" s="155">
        <v>33401</v>
      </c>
      <c r="K384" s="111" t="s">
        <v>849</v>
      </c>
      <c r="L384" s="103" t="s">
        <v>7</v>
      </c>
      <c r="M384" s="155" t="str">
        <f t="shared" si="70"/>
        <v>ARB-Y6</v>
      </c>
      <c r="N384" s="111" t="str">
        <f>Mays!$AE$2</f>
        <v>West Oakland</v>
      </c>
      <c r="O384" s="103" t="s">
        <v>739</v>
      </c>
      <c r="P384" s="168" t="str">
        <f t="shared" si="71"/>
        <v>Garcia, Avisail (ARB-Y6)</v>
      </c>
      <c r="Q384" s="129">
        <f t="shared" si="72"/>
        <v>2137500</v>
      </c>
      <c r="R384" s="217" t="str">
        <f t="shared" si="73"/>
        <v/>
      </c>
      <c r="S384" s="217" t="str">
        <f t="shared" si="74"/>
        <v/>
      </c>
      <c r="T384" s="217" t="str">
        <f t="shared" si="75"/>
        <v/>
      </c>
      <c r="U384" s="102" t="s">
        <v>821</v>
      </c>
      <c r="V384" s="173">
        <v>2137500</v>
      </c>
      <c r="W384" s="102" t="s">
        <v>822</v>
      </c>
      <c r="X384" s="173"/>
      <c r="Y384" s="102" t="s">
        <v>283</v>
      </c>
      <c r="Z384" s="102"/>
      <c r="AA384" s="102"/>
      <c r="AB384" s="102"/>
      <c r="AC384" s="102"/>
      <c r="AD384" s="102"/>
    </row>
    <row r="385" spans="1:30" ht="14.25" customHeight="1">
      <c r="A385" s="102" t="s">
        <v>1611</v>
      </c>
      <c r="B385" s="175" t="str">
        <f t="shared" si="88"/>
        <v>Garcia</v>
      </c>
      <c r="C385" s="180" t="str">
        <f t="shared" si="89"/>
        <v>David</v>
      </c>
      <c r="D385" s="102" t="str">
        <f t="shared" si="90"/>
        <v>D. Garcia</v>
      </c>
      <c r="E385" s="168" t="str">
        <f t="shared" si="91"/>
        <v>David Garcia</v>
      </c>
      <c r="F385" s="174" t="s">
        <v>854</v>
      </c>
      <c r="G385" s="102">
        <v>213</v>
      </c>
      <c r="H385" s="102">
        <v>11</v>
      </c>
      <c r="I385" s="102">
        <v>4</v>
      </c>
      <c r="J385" s="322">
        <v>36562</v>
      </c>
      <c r="K385" s="102"/>
      <c r="L385" s="103" t="s">
        <v>444</v>
      </c>
      <c r="M385" s="155" t="str">
        <f t="shared" si="70"/>
        <v>min</v>
      </c>
      <c r="N385" s="111" t="str">
        <f>Aaron!$A$2</f>
        <v>Middlesex</v>
      </c>
      <c r="O385" s="103" t="s">
        <v>1534</v>
      </c>
      <c r="P385" s="168" t="str">
        <f t="shared" si="71"/>
        <v>Garcia, David (min)</v>
      </c>
      <c r="Q385" s="129" t="str">
        <f t="shared" si="72"/>
        <v/>
      </c>
      <c r="R385" s="217" t="str">
        <f t="shared" si="73"/>
        <v/>
      </c>
      <c r="S385" s="217" t="str">
        <f t="shared" si="74"/>
        <v/>
      </c>
      <c r="T385" s="217" t="str">
        <f t="shared" si="75"/>
        <v/>
      </c>
      <c r="U385" s="102" t="s">
        <v>568</v>
      </c>
      <c r="V385" s="130"/>
      <c r="W385" s="102"/>
      <c r="X385" s="130"/>
      <c r="Y385" s="102"/>
      <c r="Z385" s="102"/>
      <c r="AA385" s="102"/>
      <c r="AB385" s="102"/>
      <c r="AC385" s="102"/>
      <c r="AD385" s="102"/>
    </row>
    <row r="386" spans="1:30" ht="14.25" customHeight="1">
      <c r="A386" s="266" t="s">
        <v>3737</v>
      </c>
      <c r="B386" s="175" t="str">
        <f t="shared" si="88"/>
        <v>Garcia</v>
      </c>
      <c r="C386" s="180" t="str">
        <f t="shared" si="89"/>
        <v>Deivi</v>
      </c>
      <c r="D386" s="102" t="str">
        <f t="shared" si="90"/>
        <v>D. Garcia</v>
      </c>
      <c r="E386" s="168" t="str">
        <f t="shared" si="91"/>
        <v>Deivi Garcia</v>
      </c>
      <c r="F386" s="204" t="s">
        <v>847</v>
      </c>
      <c r="G386" s="204" t="s">
        <v>3943</v>
      </c>
      <c r="H386" s="204" t="s">
        <v>538</v>
      </c>
      <c r="I386" s="204" t="s">
        <v>3865</v>
      </c>
      <c r="J386" s="155">
        <v>36299</v>
      </c>
      <c r="K386" s="157" t="s">
        <v>647</v>
      </c>
      <c r="L386" s="103" t="s">
        <v>444</v>
      </c>
      <c r="M386" s="155" t="str">
        <f t="shared" si="70"/>
        <v>min</v>
      </c>
      <c r="N386" s="111" t="s">
        <v>201</v>
      </c>
      <c r="O386" s="132" t="s">
        <v>3850</v>
      </c>
      <c r="P386" s="168" t="str">
        <f t="shared" si="71"/>
        <v>Garcia, Deivi (min)</v>
      </c>
      <c r="Q386" s="129" t="str">
        <f t="shared" si="72"/>
        <v/>
      </c>
      <c r="R386" s="217" t="str">
        <f t="shared" si="73"/>
        <v/>
      </c>
      <c r="S386" s="217" t="str">
        <f t="shared" si="74"/>
        <v/>
      </c>
      <c r="T386" s="217" t="str">
        <f t="shared" si="75"/>
        <v/>
      </c>
      <c r="U386" s="102" t="s">
        <v>568</v>
      </c>
      <c r="V386" s="173"/>
      <c r="W386" s="102"/>
      <c r="X386" s="173"/>
      <c r="Y386" s="102"/>
      <c r="Z386" s="173"/>
      <c r="AA386" s="102"/>
      <c r="AB386" s="102"/>
      <c r="AC386" s="102"/>
      <c r="AD386" s="102"/>
    </row>
    <row r="387" spans="1:30" ht="14.25" customHeight="1">
      <c r="A387" s="102" t="s">
        <v>1671</v>
      </c>
      <c r="B387" s="175" t="str">
        <f t="shared" si="88"/>
        <v>Garcia</v>
      </c>
      <c r="C387" s="180" t="str">
        <f t="shared" si="89"/>
        <v>Greg</v>
      </c>
      <c r="D387" s="102" t="str">
        <f t="shared" si="90"/>
        <v>G. Garcia</v>
      </c>
      <c r="E387" s="168" t="str">
        <f t="shared" si="91"/>
        <v>Greg Garcia</v>
      </c>
      <c r="F387" s="174" t="s">
        <v>354</v>
      </c>
      <c r="G387" s="102">
        <f>G386+1</f>
        <v>100</v>
      </c>
      <c r="H387" s="102">
        <v>3</v>
      </c>
      <c r="I387" s="102">
        <v>18</v>
      </c>
      <c r="J387" s="322">
        <v>32728</v>
      </c>
      <c r="K387" s="102" t="s">
        <v>845</v>
      </c>
      <c r="L387" s="103" t="s">
        <v>7</v>
      </c>
      <c r="M387" s="155" t="str">
        <f t="shared" ref="M387:M450" si="92">$U387</f>
        <v>Y3</v>
      </c>
      <c r="N387" s="208" t="str">
        <f>Aaron!$Y$2</f>
        <v>Columbus</v>
      </c>
      <c r="O387" s="103" t="s">
        <v>1534</v>
      </c>
      <c r="P387" s="168" t="str">
        <f t="shared" ref="P387:P450" si="93">CONCATENATE(A387," (",M387,")")</f>
        <v>Garcia, Greg (Y3)</v>
      </c>
      <c r="Q387" s="129">
        <f t="shared" ref="Q387:Q450" si="94">IF(ISBLANK($V387),"",$V387)</f>
        <v>400000</v>
      </c>
      <c r="R387" s="217" t="str">
        <f t="shared" ref="R387:R450" si="95">IF(ISBLANK($X387),"",$X387)</f>
        <v/>
      </c>
      <c r="S387" s="217" t="str">
        <f t="shared" ref="S387:S450" si="96">IF(ISBLANK($Z387),"",$Z387)</f>
        <v/>
      </c>
      <c r="T387" s="217" t="str">
        <f t="shared" ref="T387:T450" si="97">IF(ISBLANK($AB387),"",$AB387)</f>
        <v/>
      </c>
      <c r="U387" s="102" t="s">
        <v>322</v>
      </c>
      <c r="V387" s="173">
        <v>400000</v>
      </c>
      <c r="W387" s="102" t="s">
        <v>555</v>
      </c>
      <c r="X387" s="130"/>
      <c r="Y387" s="102" t="s">
        <v>820</v>
      </c>
      <c r="Z387" s="102"/>
      <c r="AA387" s="102" t="s">
        <v>821</v>
      </c>
      <c r="AB387" s="102"/>
      <c r="AC387" s="102" t="s">
        <v>822</v>
      </c>
      <c r="AD387" s="102"/>
    </row>
    <row r="388" spans="1:30" ht="14.25" customHeight="1">
      <c r="A388" s="208" t="s">
        <v>3267</v>
      </c>
      <c r="B388" s="175" t="str">
        <f t="shared" si="88"/>
        <v>Garcia</v>
      </c>
      <c r="C388" s="180" t="str">
        <f t="shared" si="89"/>
        <v>Jaime*</v>
      </c>
      <c r="D388" s="102" t="str">
        <f t="shared" si="90"/>
        <v>J. Garcia</v>
      </c>
      <c r="E388" s="168" t="str">
        <f t="shared" si="91"/>
        <v>Jaime* Garcia</v>
      </c>
      <c r="F388" s="285" t="s">
        <v>354</v>
      </c>
      <c r="G388" s="161"/>
      <c r="H388" s="161"/>
      <c r="I388" s="161"/>
      <c r="J388" s="292">
        <v>31601</v>
      </c>
      <c r="K388" s="300" t="s">
        <v>647</v>
      </c>
      <c r="L388" s="103" t="s">
        <v>114</v>
      </c>
      <c r="M388" s="155" t="str">
        <f t="shared" si="92"/>
        <v>1,F1-$215K</v>
      </c>
      <c r="N388" s="111" t="str">
        <f>Ruth!$A$2</f>
        <v>Plum Island</v>
      </c>
      <c r="O388" s="311" t="s">
        <v>3147</v>
      </c>
      <c r="P388" s="168" t="str">
        <f t="shared" si="93"/>
        <v>Garcia, Jaime* (1,F1-$215K)</v>
      </c>
      <c r="Q388" s="129">
        <f t="shared" si="94"/>
        <v>215000</v>
      </c>
      <c r="R388" s="217" t="str">
        <f t="shared" si="95"/>
        <v/>
      </c>
      <c r="S388" s="217" t="str">
        <f t="shared" si="96"/>
        <v/>
      </c>
      <c r="T388" s="217" t="str">
        <f t="shared" si="97"/>
        <v/>
      </c>
      <c r="U388" s="282" t="s">
        <v>3266</v>
      </c>
      <c r="V388" s="173">
        <v>215000</v>
      </c>
      <c r="W388" s="102" t="s">
        <v>283</v>
      </c>
      <c r="X388" s="173"/>
      <c r="Y388" s="102"/>
      <c r="Z388" s="173"/>
      <c r="AA388" s="102"/>
      <c r="AB388" s="102"/>
      <c r="AC388" s="102"/>
      <c r="AD388" s="102"/>
    </row>
    <row r="389" spans="1:30" ht="14.25" customHeight="1">
      <c r="A389" s="102" t="s">
        <v>1320</v>
      </c>
      <c r="B389" s="175" t="str">
        <f t="shared" si="88"/>
        <v>Garcia</v>
      </c>
      <c r="C389" s="180" t="str">
        <f t="shared" si="89"/>
        <v>Jarlin</v>
      </c>
      <c r="D389" s="102" t="str">
        <f t="shared" si="90"/>
        <v>J. Garcia</v>
      </c>
      <c r="E389" s="168" t="str">
        <f t="shared" si="91"/>
        <v>Jarlin Garcia</v>
      </c>
      <c r="F389" s="204" t="s">
        <v>354</v>
      </c>
      <c r="G389" s="501">
        <v>152</v>
      </c>
      <c r="H389" s="501">
        <v>6</v>
      </c>
      <c r="I389" s="501">
        <v>14</v>
      </c>
      <c r="J389" s="256">
        <v>33987</v>
      </c>
      <c r="K389" s="157" t="s">
        <v>844</v>
      </c>
      <c r="L389" s="103" t="s">
        <v>114</v>
      </c>
      <c r="M389" s="155" t="str">
        <f t="shared" si="92"/>
        <v>Y2</v>
      </c>
      <c r="N389" s="111" t="str">
        <f>Ruth!$G$2</f>
        <v>Gotham City</v>
      </c>
      <c r="O389" s="132" t="s">
        <v>3609</v>
      </c>
      <c r="P389" s="168" t="str">
        <f t="shared" si="93"/>
        <v>Garcia, Jarlin (Y2)</v>
      </c>
      <c r="Q389" s="129">
        <f t="shared" si="94"/>
        <v>300000</v>
      </c>
      <c r="R389" s="217">
        <f t="shared" si="95"/>
        <v>400000</v>
      </c>
      <c r="S389" s="217" t="str">
        <f t="shared" si="96"/>
        <v/>
      </c>
      <c r="T389" s="217" t="str">
        <f t="shared" si="97"/>
        <v/>
      </c>
      <c r="U389" s="102" t="s">
        <v>446</v>
      </c>
      <c r="V389" s="173">
        <v>300000</v>
      </c>
      <c r="W389" s="102" t="s">
        <v>322</v>
      </c>
      <c r="X389" s="173">
        <v>400000</v>
      </c>
      <c r="Y389" s="102" t="s">
        <v>555</v>
      </c>
      <c r="Z389" s="102"/>
      <c r="AA389" s="102"/>
      <c r="AB389" s="102"/>
      <c r="AC389" s="102"/>
      <c r="AD389" s="102"/>
    </row>
    <row r="390" spans="1:30" ht="14.25" customHeight="1">
      <c r="A390" s="102" t="s">
        <v>1804</v>
      </c>
      <c r="B390" s="175" t="str">
        <f t="shared" si="88"/>
        <v>Garcia</v>
      </c>
      <c r="C390" s="180" t="str">
        <f t="shared" si="89"/>
        <v>Leury+</v>
      </c>
      <c r="D390" s="102" t="str">
        <f t="shared" si="90"/>
        <v>L. Garcia</v>
      </c>
      <c r="E390" s="168" t="str">
        <f t="shared" si="91"/>
        <v>Leury+ Garcia</v>
      </c>
      <c r="F390" s="204" t="s">
        <v>854</v>
      </c>
      <c r="G390" s="204"/>
      <c r="H390" s="204"/>
      <c r="I390" s="204"/>
      <c r="J390" s="155">
        <v>33315</v>
      </c>
      <c r="K390" s="157" t="s">
        <v>849</v>
      </c>
      <c r="L390" s="103" t="s">
        <v>7</v>
      </c>
      <c r="M390" s="155" t="str">
        <f t="shared" si="92"/>
        <v>2,F3-$2.1M</v>
      </c>
      <c r="N390" s="111" t="str">
        <f>Ruth!$G$2</f>
        <v>Gotham City</v>
      </c>
      <c r="O390" s="132" t="s">
        <v>1764</v>
      </c>
      <c r="P390" s="168" t="str">
        <f t="shared" si="93"/>
        <v>Garcia, Leury+ (2,F3-$2.1M)</v>
      </c>
      <c r="Q390" s="129">
        <f t="shared" si="94"/>
        <v>700000</v>
      </c>
      <c r="R390" s="217">
        <f t="shared" si="95"/>
        <v>700000</v>
      </c>
      <c r="S390" s="217" t="str">
        <f t="shared" si="96"/>
        <v/>
      </c>
      <c r="T390" s="217" t="str">
        <f t="shared" si="97"/>
        <v/>
      </c>
      <c r="U390" s="155" t="s">
        <v>2125</v>
      </c>
      <c r="V390" s="130">
        <v>700000</v>
      </c>
      <c r="W390" s="155" t="s">
        <v>2186</v>
      </c>
      <c r="X390" s="130">
        <v>700000</v>
      </c>
      <c r="Y390" s="130" t="s">
        <v>283</v>
      </c>
      <c r="Z390" s="102"/>
      <c r="AA390" s="102"/>
      <c r="AB390" s="169"/>
      <c r="AC390" s="102"/>
      <c r="AD390" s="102"/>
    </row>
    <row r="391" spans="1:30" ht="14.25" customHeight="1">
      <c r="A391" s="266" t="s">
        <v>3706</v>
      </c>
      <c r="B391" s="175" t="str">
        <f t="shared" si="88"/>
        <v>Garcia</v>
      </c>
      <c r="C391" s="180" t="str">
        <f t="shared" si="89"/>
        <v>Luis Jose</v>
      </c>
      <c r="D391" s="102" t="str">
        <f t="shared" si="90"/>
        <v>L. Garcia</v>
      </c>
      <c r="E391" s="168" t="str">
        <f t="shared" si="91"/>
        <v>Luis Jose Garcia</v>
      </c>
      <c r="F391" s="204" t="s">
        <v>854</v>
      </c>
      <c r="G391" s="204" t="s">
        <v>3911</v>
      </c>
      <c r="H391" s="204" t="s">
        <v>1953</v>
      </c>
      <c r="I391" s="204" t="s">
        <v>3862</v>
      </c>
      <c r="J391" s="155">
        <v>36800</v>
      </c>
      <c r="K391" s="157" t="s">
        <v>851</v>
      </c>
      <c r="L391" s="103" t="s">
        <v>444</v>
      </c>
      <c r="M391" s="155" t="str">
        <f t="shared" si="92"/>
        <v>min</v>
      </c>
      <c r="N391" s="111" t="s">
        <v>201</v>
      </c>
      <c r="O391" s="132" t="s">
        <v>3850</v>
      </c>
      <c r="P391" s="168" t="str">
        <f t="shared" si="93"/>
        <v>Garcia, Luis Jose (min)</v>
      </c>
      <c r="Q391" s="129" t="str">
        <f t="shared" si="94"/>
        <v/>
      </c>
      <c r="R391" s="217" t="str">
        <f t="shared" si="95"/>
        <v/>
      </c>
      <c r="S391" s="217" t="str">
        <f t="shared" si="96"/>
        <v/>
      </c>
      <c r="T391" s="217" t="str">
        <f t="shared" si="97"/>
        <v/>
      </c>
      <c r="U391" s="102" t="s">
        <v>568</v>
      </c>
      <c r="V391" s="173"/>
      <c r="W391" s="102"/>
      <c r="X391" s="173"/>
      <c r="Y391" s="102"/>
      <c r="Z391" s="173"/>
      <c r="AA391" s="102"/>
      <c r="AB391" s="102"/>
      <c r="AC391" s="102"/>
      <c r="AD391" s="102"/>
    </row>
    <row r="392" spans="1:30" ht="14.25" customHeight="1">
      <c r="A392" s="102" t="s">
        <v>1794</v>
      </c>
      <c r="B392" s="175" t="str">
        <f t="shared" si="88"/>
        <v>Garcia</v>
      </c>
      <c r="C392" s="180" t="str">
        <f t="shared" si="89"/>
        <v>Luis Victoriano</v>
      </c>
      <c r="D392" s="102" t="str">
        <f t="shared" si="90"/>
        <v>L. Garcia</v>
      </c>
      <c r="E392" s="168" t="str">
        <f t="shared" si="91"/>
        <v>Luis Victoriano Garcia</v>
      </c>
      <c r="F392" s="174" t="s">
        <v>354</v>
      </c>
      <c r="G392" s="102">
        <f>G391+1</f>
        <v>68</v>
      </c>
      <c r="H392" s="102">
        <v>5</v>
      </c>
      <c r="I392" s="102">
        <v>13</v>
      </c>
      <c r="J392" s="322">
        <v>36662</v>
      </c>
      <c r="K392" s="102" t="s">
        <v>851</v>
      </c>
      <c r="L392" s="103" t="s">
        <v>444</v>
      </c>
      <c r="M392" s="155" t="str">
        <f t="shared" si="92"/>
        <v>min</v>
      </c>
      <c r="N392" s="111" t="str">
        <f>Aaron!$M$2</f>
        <v>Virginia</v>
      </c>
      <c r="O392" s="103" t="s">
        <v>1534</v>
      </c>
      <c r="P392" s="168" t="str">
        <f t="shared" si="93"/>
        <v>Garcia, Luis Victoriano (min)</v>
      </c>
      <c r="Q392" s="129" t="str">
        <f t="shared" si="94"/>
        <v/>
      </c>
      <c r="R392" s="217" t="str">
        <f t="shared" si="95"/>
        <v/>
      </c>
      <c r="S392" s="217" t="str">
        <f t="shared" si="96"/>
        <v/>
      </c>
      <c r="T392" s="217" t="str">
        <f t="shared" si="97"/>
        <v/>
      </c>
      <c r="U392" s="102" t="s">
        <v>568</v>
      </c>
      <c r="V392" s="130"/>
      <c r="W392" s="102"/>
      <c r="X392" s="130"/>
      <c r="Y392" s="102"/>
      <c r="Z392" s="102"/>
      <c r="AA392" s="102"/>
      <c r="AB392" s="102"/>
      <c r="AC392" s="102"/>
      <c r="AD392" s="102"/>
    </row>
    <row r="393" spans="1:30" ht="14.25" customHeight="1">
      <c r="A393" s="112" t="s">
        <v>216</v>
      </c>
      <c r="B393" s="175" t="str">
        <f t="shared" si="88"/>
        <v>Gardner</v>
      </c>
      <c r="C393" s="180" t="str">
        <f t="shared" si="89"/>
        <v>Brett</v>
      </c>
      <c r="D393" s="102" t="str">
        <f t="shared" si="90"/>
        <v>B. Gardner</v>
      </c>
      <c r="E393" s="168" t="str">
        <f t="shared" si="91"/>
        <v>Brett Gardner</v>
      </c>
      <c r="F393" s="103" t="s">
        <v>354</v>
      </c>
      <c r="G393" s="103"/>
      <c r="H393" s="103"/>
      <c r="I393" s="103"/>
      <c r="J393" s="155">
        <v>30552</v>
      </c>
      <c r="K393" s="111" t="s">
        <v>849</v>
      </c>
      <c r="L393" s="103" t="s">
        <v>7</v>
      </c>
      <c r="M393" s="155" t="str">
        <f t="shared" si="92"/>
        <v>1,F1-$3.911</v>
      </c>
      <c r="N393" s="208" t="str">
        <f>Aaron!$G$2</f>
        <v>Exeter</v>
      </c>
      <c r="O393" s="253" t="s">
        <v>3147</v>
      </c>
      <c r="P393" s="168" t="str">
        <f t="shared" si="93"/>
        <v>Gardner, Brett (1,F1-$3.911)</v>
      </c>
      <c r="Q393" s="129">
        <f t="shared" si="94"/>
        <v>3911000</v>
      </c>
      <c r="R393" s="217" t="str">
        <f t="shared" si="95"/>
        <v/>
      </c>
      <c r="S393" s="217" t="str">
        <f t="shared" si="96"/>
        <v/>
      </c>
      <c r="T393" s="217" t="str">
        <f t="shared" si="97"/>
        <v/>
      </c>
      <c r="U393" s="102" t="s">
        <v>3268</v>
      </c>
      <c r="V393" s="191">
        <v>3911000</v>
      </c>
      <c r="W393" s="130" t="s">
        <v>283</v>
      </c>
      <c r="X393" s="173"/>
      <c r="Y393" s="130"/>
      <c r="Z393" s="221"/>
      <c r="AA393" s="102"/>
      <c r="AB393" s="102"/>
      <c r="AC393" s="102"/>
      <c r="AD393" s="102"/>
    </row>
    <row r="394" spans="1:30" ht="14.25" customHeight="1">
      <c r="A394" s="102" t="s">
        <v>1321</v>
      </c>
      <c r="B394" s="175" t="str">
        <f t="shared" si="88"/>
        <v>Garrett</v>
      </c>
      <c r="C394" s="180" t="str">
        <f t="shared" si="89"/>
        <v>Amir</v>
      </c>
      <c r="D394" s="102" t="str">
        <f t="shared" si="90"/>
        <v>A. Garrett</v>
      </c>
      <c r="E394" s="168" t="str">
        <f t="shared" si="91"/>
        <v>Amir Garrett</v>
      </c>
      <c r="F394" s="204" t="s">
        <v>354</v>
      </c>
      <c r="G394" s="501">
        <v>70</v>
      </c>
      <c r="H394" s="501">
        <v>3</v>
      </c>
      <c r="I394" s="501">
        <v>21</v>
      </c>
      <c r="J394" s="256">
        <v>33727</v>
      </c>
      <c r="K394" s="157" t="s">
        <v>647</v>
      </c>
      <c r="L394" s="103" t="s">
        <v>114</v>
      </c>
      <c r="M394" s="155" t="str">
        <f t="shared" si="92"/>
        <v>Y2</v>
      </c>
      <c r="N394" s="111" t="str">
        <f>Cobb!$S$2</f>
        <v>Waikiki</v>
      </c>
      <c r="O394" s="132" t="s">
        <v>1298</v>
      </c>
      <c r="P394" s="168" t="str">
        <f t="shared" si="93"/>
        <v>Garrett, Amir (Y2)</v>
      </c>
      <c r="Q394" s="129">
        <f t="shared" si="94"/>
        <v>300000</v>
      </c>
      <c r="R394" s="217">
        <f t="shared" si="95"/>
        <v>400000</v>
      </c>
      <c r="S394" s="217" t="str">
        <f t="shared" si="96"/>
        <v/>
      </c>
      <c r="T394" s="217" t="str">
        <f t="shared" si="97"/>
        <v/>
      </c>
      <c r="U394" s="102" t="s">
        <v>446</v>
      </c>
      <c r="V394" s="173">
        <v>300000</v>
      </c>
      <c r="W394" s="102" t="s">
        <v>322</v>
      </c>
      <c r="X394" s="173">
        <v>400000</v>
      </c>
      <c r="Y394" s="102" t="s">
        <v>555</v>
      </c>
      <c r="Z394" s="102"/>
      <c r="AA394" s="102"/>
      <c r="AB394" s="102"/>
      <c r="AC394" s="102"/>
      <c r="AD394" s="102"/>
    </row>
    <row r="395" spans="1:30" ht="14.25" customHeight="1">
      <c r="A395" s="102" t="s">
        <v>1547</v>
      </c>
      <c r="B395" s="175" t="str">
        <f t="shared" si="88"/>
        <v>Garrett</v>
      </c>
      <c r="C395" s="180" t="str">
        <f t="shared" si="89"/>
        <v>Braxton</v>
      </c>
      <c r="D395" s="102" t="str">
        <f t="shared" si="90"/>
        <v>B. Garrett</v>
      </c>
      <c r="E395" s="168" t="str">
        <f t="shared" si="91"/>
        <v>Braxton Garrett</v>
      </c>
      <c r="F395" s="174" t="s">
        <v>354</v>
      </c>
      <c r="G395" s="102">
        <v>29</v>
      </c>
      <c r="H395" s="102" t="s">
        <v>1544</v>
      </c>
      <c r="I395" s="102">
        <v>5</v>
      </c>
      <c r="J395" s="322">
        <v>35647</v>
      </c>
      <c r="K395" s="102" t="s">
        <v>647</v>
      </c>
      <c r="L395" s="103" t="s">
        <v>444</v>
      </c>
      <c r="M395" s="155" t="str">
        <f t="shared" si="92"/>
        <v>min</v>
      </c>
      <c r="N395" s="111" t="str">
        <f>Ruth!$S$2</f>
        <v>New York</v>
      </c>
      <c r="O395" s="103" t="s">
        <v>1534</v>
      </c>
      <c r="P395" s="168" t="str">
        <f t="shared" si="93"/>
        <v>Garrett, Braxton (min)</v>
      </c>
      <c r="Q395" s="129" t="str">
        <f t="shared" si="94"/>
        <v/>
      </c>
      <c r="R395" s="217" t="str">
        <f t="shared" si="95"/>
        <v/>
      </c>
      <c r="S395" s="217" t="str">
        <f t="shared" si="96"/>
        <v/>
      </c>
      <c r="T395" s="217" t="str">
        <f t="shared" si="97"/>
        <v/>
      </c>
      <c r="U395" s="102" t="s">
        <v>568</v>
      </c>
      <c r="V395" s="130"/>
      <c r="W395" s="102"/>
      <c r="X395" s="130"/>
      <c r="Y395" s="102"/>
      <c r="Z395" s="102"/>
      <c r="AA395" s="102"/>
      <c r="AB395" s="102"/>
      <c r="AC395" s="102"/>
      <c r="AD395" s="102"/>
    </row>
    <row r="396" spans="1:30" ht="14.25" customHeight="1">
      <c r="A396" s="102" t="s">
        <v>1897</v>
      </c>
      <c r="B396" s="175" t="str">
        <f t="shared" si="88"/>
        <v>Garver</v>
      </c>
      <c r="C396" s="180" t="str">
        <f t="shared" si="89"/>
        <v>Mitch</v>
      </c>
      <c r="D396" s="102" t="str">
        <f t="shared" si="90"/>
        <v>M. Garver</v>
      </c>
      <c r="E396" s="168" t="str">
        <f t="shared" si="91"/>
        <v>Mitch Garver</v>
      </c>
      <c r="F396" s="204" t="s">
        <v>847</v>
      </c>
      <c r="G396" s="204">
        <v>88</v>
      </c>
      <c r="H396" s="204" t="s">
        <v>1954</v>
      </c>
      <c r="I396" s="204"/>
      <c r="J396" s="155">
        <v>33253</v>
      </c>
      <c r="K396" s="157" t="s">
        <v>848</v>
      </c>
      <c r="L396" s="103" t="s">
        <v>7</v>
      </c>
      <c r="M396" s="155" t="str">
        <f t="shared" si="92"/>
        <v>Y1</v>
      </c>
      <c r="N396" s="208" t="str">
        <f>Aaron!$G$2</f>
        <v>Exeter</v>
      </c>
      <c r="O396" s="132" t="s">
        <v>1966</v>
      </c>
      <c r="P396" s="168" t="str">
        <f t="shared" si="93"/>
        <v>Garver, Mitch (Y1)</v>
      </c>
      <c r="Q396" s="129">
        <f t="shared" si="94"/>
        <v>200000</v>
      </c>
      <c r="R396" s="217">
        <f t="shared" si="95"/>
        <v>300000</v>
      </c>
      <c r="S396" s="217">
        <f t="shared" si="96"/>
        <v>400000</v>
      </c>
      <c r="T396" s="217" t="str">
        <f t="shared" si="97"/>
        <v/>
      </c>
      <c r="U396" s="102" t="s">
        <v>445</v>
      </c>
      <c r="V396" s="130">
        <v>200000</v>
      </c>
      <c r="W396" s="102" t="s">
        <v>446</v>
      </c>
      <c r="X396" s="173">
        <v>300000</v>
      </c>
      <c r="Y396" s="102" t="s">
        <v>322</v>
      </c>
      <c r="Z396" s="173">
        <v>400000</v>
      </c>
      <c r="AA396" s="102" t="s">
        <v>555</v>
      </c>
      <c r="AB396" s="102"/>
      <c r="AC396" s="102"/>
      <c r="AD396" s="102"/>
    </row>
    <row r="397" spans="1:30" ht="14.25" customHeight="1">
      <c r="A397" s="181" t="s">
        <v>971</v>
      </c>
      <c r="B397" s="175" t="str">
        <f t="shared" si="88"/>
        <v>Gattis</v>
      </c>
      <c r="C397" s="180" t="str">
        <f t="shared" si="89"/>
        <v>Evan</v>
      </c>
      <c r="D397" s="102" t="str">
        <f t="shared" si="90"/>
        <v>E. Gattis</v>
      </c>
      <c r="E397" s="168" t="str">
        <f t="shared" si="91"/>
        <v>Evan Gattis</v>
      </c>
      <c r="F397" s="187" t="s">
        <v>847</v>
      </c>
      <c r="G397" s="187"/>
      <c r="H397" s="187"/>
      <c r="I397" s="187"/>
      <c r="J397" s="188">
        <v>31642</v>
      </c>
      <c r="K397" s="181" t="s">
        <v>916</v>
      </c>
      <c r="L397" s="103" t="s">
        <v>7</v>
      </c>
      <c r="M397" s="155" t="str">
        <f t="shared" si="92"/>
        <v>ARB-Y6</v>
      </c>
      <c r="N397" s="111" t="str">
        <f>Mays!$A$2</f>
        <v>Aspen</v>
      </c>
      <c r="O397" s="174" t="s">
        <v>913</v>
      </c>
      <c r="P397" s="168" t="str">
        <f t="shared" si="93"/>
        <v>Gattis, Evan (ARB-Y6)</v>
      </c>
      <c r="Q397" s="129">
        <f t="shared" si="94"/>
        <v>1200000</v>
      </c>
      <c r="R397" s="217" t="str">
        <f t="shared" si="95"/>
        <v/>
      </c>
      <c r="S397" s="217" t="str">
        <f t="shared" si="96"/>
        <v/>
      </c>
      <c r="T397" s="217" t="str">
        <f t="shared" si="97"/>
        <v/>
      </c>
      <c r="U397" s="102" t="s">
        <v>821</v>
      </c>
      <c r="V397" s="173">
        <v>1200000</v>
      </c>
      <c r="W397" s="102" t="s">
        <v>822</v>
      </c>
      <c r="X397" s="173"/>
      <c r="Y397" s="102" t="s">
        <v>283</v>
      </c>
      <c r="Z397" s="102"/>
      <c r="AA397" s="102"/>
      <c r="AB397" s="102"/>
      <c r="AC397" s="102"/>
      <c r="AD397" s="102"/>
    </row>
    <row r="398" spans="1:30" ht="14.25" customHeight="1">
      <c r="A398" s="102" t="s">
        <v>703</v>
      </c>
      <c r="B398" s="175" t="str">
        <f t="shared" si="88"/>
        <v>Gausman</v>
      </c>
      <c r="C398" s="180" t="str">
        <f t="shared" si="89"/>
        <v>Kevin</v>
      </c>
      <c r="D398" s="102" t="str">
        <f t="shared" si="90"/>
        <v>K. Gausman</v>
      </c>
      <c r="E398" s="168" t="str">
        <f t="shared" si="91"/>
        <v>Kevin Gausman</v>
      </c>
      <c r="F398" s="103" t="s">
        <v>847</v>
      </c>
      <c r="G398" s="103"/>
      <c r="H398" s="103"/>
      <c r="I398" s="103"/>
      <c r="J398" s="155">
        <v>33244</v>
      </c>
      <c r="K398" s="111" t="s">
        <v>844</v>
      </c>
      <c r="L398" s="103" t="s">
        <v>114</v>
      </c>
      <c r="M398" s="155" t="str">
        <f t="shared" si="92"/>
        <v>1,L3-$18M</v>
      </c>
      <c r="N398" s="111" t="str">
        <f>Ruth!$Y$2</f>
        <v xml:space="preserve">New Jersey </v>
      </c>
      <c r="O398" s="132" t="s">
        <v>1758</v>
      </c>
      <c r="P398" s="168" t="str">
        <f t="shared" si="93"/>
        <v>Gausman, Kevin (1,L3-$18M)</v>
      </c>
      <c r="Q398" s="129">
        <f t="shared" si="94"/>
        <v>6000000</v>
      </c>
      <c r="R398" s="217">
        <f t="shared" si="95"/>
        <v>6000000</v>
      </c>
      <c r="S398" s="217">
        <f t="shared" si="96"/>
        <v>6000000</v>
      </c>
      <c r="T398" s="217" t="str">
        <f t="shared" si="97"/>
        <v/>
      </c>
      <c r="U398" s="102" t="s">
        <v>1745</v>
      </c>
      <c r="V398" s="169">
        <v>6000000</v>
      </c>
      <c r="W398" s="102" t="s">
        <v>3124</v>
      </c>
      <c r="X398" s="173">
        <v>6000000</v>
      </c>
      <c r="Y398" s="102" t="s">
        <v>3125</v>
      </c>
      <c r="Z398" s="454">
        <v>6000000</v>
      </c>
      <c r="AA398" s="102" t="s">
        <v>283</v>
      </c>
      <c r="AB398" s="454"/>
      <c r="AC398" s="102"/>
      <c r="AD398" s="454"/>
    </row>
    <row r="399" spans="1:30" ht="14.25" customHeight="1">
      <c r="A399" s="102" t="s">
        <v>1895</v>
      </c>
      <c r="B399" s="175" t="str">
        <f t="shared" si="88"/>
        <v>Gaviglio</v>
      </c>
      <c r="C399" s="180" t="str">
        <f t="shared" si="89"/>
        <v>Sam</v>
      </c>
      <c r="D399" s="102" t="str">
        <f t="shared" si="90"/>
        <v>S. Gaviglio</v>
      </c>
      <c r="E399" s="168" t="str">
        <f t="shared" si="91"/>
        <v>Sam Gaviglio</v>
      </c>
      <c r="F399" s="204" t="s">
        <v>847</v>
      </c>
      <c r="G399" s="204">
        <v>86</v>
      </c>
      <c r="H399" s="204" t="s">
        <v>1954</v>
      </c>
      <c r="I399" s="204"/>
      <c r="J399" s="155">
        <v>33015</v>
      </c>
      <c r="K399" s="157" t="s">
        <v>647</v>
      </c>
      <c r="L399" s="103" t="s">
        <v>114</v>
      </c>
      <c r="M399" s="155" t="str">
        <f t="shared" si="92"/>
        <v>Y2</v>
      </c>
      <c r="N399" s="111" t="str">
        <f>Ruth!$Y$2</f>
        <v xml:space="preserve">New Jersey </v>
      </c>
      <c r="O399" s="132" t="s">
        <v>1966</v>
      </c>
      <c r="P399" s="168" t="str">
        <f t="shared" si="93"/>
        <v>Gaviglio, Sam (Y2)</v>
      </c>
      <c r="Q399" s="129">
        <f t="shared" si="94"/>
        <v>300000</v>
      </c>
      <c r="R399" s="217">
        <f t="shared" si="95"/>
        <v>400000</v>
      </c>
      <c r="S399" s="217" t="str">
        <f t="shared" si="96"/>
        <v/>
      </c>
      <c r="T399" s="217" t="str">
        <f t="shared" si="97"/>
        <v/>
      </c>
      <c r="U399" s="102" t="s">
        <v>446</v>
      </c>
      <c r="V399" s="173">
        <v>300000</v>
      </c>
      <c r="W399" s="102" t="s">
        <v>322</v>
      </c>
      <c r="X399" s="173">
        <v>400000</v>
      </c>
      <c r="Y399" s="102" t="s">
        <v>555</v>
      </c>
      <c r="Z399" s="173"/>
      <c r="AA399" s="102"/>
      <c r="AB399" s="102"/>
      <c r="AC399" s="102"/>
      <c r="AD399" s="102"/>
    </row>
    <row r="400" spans="1:30" ht="14.25" customHeight="1">
      <c r="A400" s="281" t="s">
        <v>1402</v>
      </c>
      <c r="B400" s="175" t="str">
        <f t="shared" si="88"/>
        <v>Gearrin</v>
      </c>
      <c r="C400" s="180" t="str">
        <f t="shared" si="89"/>
        <v>Cory</v>
      </c>
      <c r="D400" s="102" t="str">
        <f t="shared" si="90"/>
        <v>C. Gearrin</v>
      </c>
      <c r="E400" s="168" t="str">
        <f t="shared" si="91"/>
        <v>Cory Gearrin</v>
      </c>
      <c r="F400" s="308" t="s">
        <v>847</v>
      </c>
      <c r="G400" s="281"/>
      <c r="H400" s="281"/>
      <c r="I400" s="281"/>
      <c r="J400" s="309">
        <v>31516</v>
      </c>
      <c r="K400" s="310" t="s">
        <v>844</v>
      </c>
      <c r="L400" s="279" t="s">
        <v>114</v>
      </c>
      <c r="M400" s="155" t="str">
        <f t="shared" si="92"/>
        <v>3,F3-$1.2M</v>
      </c>
      <c r="N400" s="111" t="str">
        <f>Cobb!$A$2</f>
        <v>Greenville</v>
      </c>
      <c r="O400" s="311" t="s">
        <v>1407</v>
      </c>
      <c r="P400" s="168" t="str">
        <f t="shared" si="93"/>
        <v>Gearrin, Cory (3,F3-$1.2M)</v>
      </c>
      <c r="Q400" s="129">
        <f t="shared" si="94"/>
        <v>400000</v>
      </c>
      <c r="R400" s="217" t="str">
        <f t="shared" si="95"/>
        <v/>
      </c>
      <c r="S400" s="217" t="str">
        <f t="shared" si="96"/>
        <v/>
      </c>
      <c r="T400" s="217" t="str">
        <f t="shared" si="97"/>
        <v/>
      </c>
      <c r="U400" s="282" t="s">
        <v>1419</v>
      </c>
      <c r="V400" s="362">
        <v>400000</v>
      </c>
      <c r="W400" s="102" t="s">
        <v>283</v>
      </c>
      <c r="X400" s="173"/>
      <c r="Y400" s="102"/>
      <c r="Z400" s="102"/>
      <c r="AA400" s="102"/>
      <c r="AB400" s="102"/>
      <c r="AC400" s="102"/>
      <c r="AD400" s="102"/>
    </row>
    <row r="401" spans="1:30" ht="14.25" customHeight="1">
      <c r="A401" s="181" t="s">
        <v>987</v>
      </c>
      <c r="B401" s="175" t="str">
        <f t="shared" si="88"/>
        <v>Gennett</v>
      </c>
      <c r="C401" s="180" t="str">
        <f t="shared" si="89"/>
        <v>Scooter</v>
      </c>
      <c r="D401" s="102" t="str">
        <f t="shared" si="90"/>
        <v>S. Gennett</v>
      </c>
      <c r="E401" s="168" t="str">
        <f t="shared" si="91"/>
        <v>Scooter Gennett</v>
      </c>
      <c r="F401" s="187" t="s">
        <v>354</v>
      </c>
      <c r="G401" s="187"/>
      <c r="H401" s="187"/>
      <c r="I401" s="187"/>
      <c r="J401" s="188">
        <v>32994</v>
      </c>
      <c r="K401" s="181" t="s">
        <v>845</v>
      </c>
      <c r="L401" s="103" t="s">
        <v>7</v>
      </c>
      <c r="M401" s="155" t="str">
        <f t="shared" si="92"/>
        <v>3,L5-14M</v>
      </c>
      <c r="N401" s="111" t="str">
        <f>Aaron!$S$2</f>
        <v>Washington</v>
      </c>
      <c r="O401" s="174" t="s">
        <v>913</v>
      </c>
      <c r="P401" s="168" t="str">
        <f t="shared" si="93"/>
        <v>Gennett, Scooter (3,L5-14M)</v>
      </c>
      <c r="Q401" s="129">
        <f t="shared" si="94"/>
        <v>2800000</v>
      </c>
      <c r="R401" s="217">
        <f t="shared" si="95"/>
        <v>2800000</v>
      </c>
      <c r="S401" s="217">
        <f t="shared" si="96"/>
        <v>2800000</v>
      </c>
      <c r="T401" s="217" t="str">
        <f t="shared" si="97"/>
        <v/>
      </c>
      <c r="U401" s="102" t="s">
        <v>268</v>
      </c>
      <c r="V401" s="173">
        <v>2800000</v>
      </c>
      <c r="W401" s="102" t="s">
        <v>267</v>
      </c>
      <c r="X401" s="173">
        <v>2800000</v>
      </c>
      <c r="Y401" s="102" t="s">
        <v>521</v>
      </c>
      <c r="Z401" s="130">
        <v>2800000</v>
      </c>
      <c r="AA401" s="102" t="s">
        <v>283</v>
      </c>
      <c r="AB401" s="102"/>
      <c r="AC401" s="102"/>
      <c r="AD401" s="102"/>
    </row>
    <row r="402" spans="1:30" ht="14.25" customHeight="1">
      <c r="A402" s="181" t="s">
        <v>3269</v>
      </c>
      <c r="B402" s="175"/>
      <c r="C402" s="180"/>
      <c r="D402" s="102"/>
      <c r="E402" s="168"/>
      <c r="F402" s="187"/>
      <c r="G402" s="187"/>
      <c r="H402" s="187"/>
      <c r="I402" s="187"/>
      <c r="J402" s="188"/>
      <c r="K402" s="181"/>
      <c r="L402" s="103" t="s">
        <v>7</v>
      </c>
      <c r="M402" s="155" t="str">
        <f t="shared" si="92"/>
        <v>1,F1-$350K</v>
      </c>
      <c r="N402" s="111" t="str">
        <f>Aaron!$S$2</f>
        <v>Washington</v>
      </c>
      <c r="O402" s="174" t="s">
        <v>3147</v>
      </c>
      <c r="P402" s="168" t="str">
        <f t="shared" si="93"/>
        <v>Gentry, Craig (1,F1-$350K)</v>
      </c>
      <c r="Q402" s="129">
        <f t="shared" si="94"/>
        <v>350000</v>
      </c>
      <c r="R402" s="217" t="str">
        <f t="shared" si="95"/>
        <v/>
      </c>
      <c r="S402" s="217" t="str">
        <f t="shared" si="96"/>
        <v/>
      </c>
      <c r="T402" s="217" t="str">
        <f t="shared" si="97"/>
        <v/>
      </c>
      <c r="U402" s="102" t="s">
        <v>3151</v>
      </c>
      <c r="V402" s="173">
        <v>350000</v>
      </c>
      <c r="W402" s="102" t="s">
        <v>283</v>
      </c>
      <c r="X402" s="173"/>
      <c r="Y402" s="102"/>
      <c r="Z402" s="130"/>
      <c r="AA402" s="102"/>
      <c r="AB402" s="102"/>
      <c r="AC402" s="102"/>
      <c r="AD402" s="102"/>
    </row>
    <row r="403" spans="1:30" ht="14.25" customHeight="1">
      <c r="A403" s="102" t="s">
        <v>1969</v>
      </c>
      <c r="B403" s="175" t="str">
        <f t="shared" ref="B403:B434" si="98">LEFT(A403,FIND(", ",A403,1)-1)</f>
        <v>Gerber</v>
      </c>
      <c r="C403" s="180" t="str">
        <f t="shared" ref="C403:C434" si="99">RIGHT(A403,LEN(A403)-FIND(", ",A403,1)-1)</f>
        <v>Michael</v>
      </c>
      <c r="D403" s="102" t="str">
        <f t="shared" ref="D403:D434" si="100">CONCATENATE(MID(C403,1,1),". ",B403)</f>
        <v>M. Gerber</v>
      </c>
      <c r="E403" s="168" t="str">
        <f t="shared" ref="E403:E434" si="101">CONCATENATE(C403," ",B403)</f>
        <v>Michael Gerber</v>
      </c>
      <c r="F403" s="204"/>
      <c r="G403" s="204">
        <v>216</v>
      </c>
      <c r="H403" s="204" t="s">
        <v>1963</v>
      </c>
      <c r="I403" s="204"/>
      <c r="J403" s="155"/>
      <c r="K403" s="157"/>
      <c r="L403" s="103" t="s">
        <v>444</v>
      </c>
      <c r="M403" s="155" t="str">
        <f t="shared" si="92"/>
        <v>min</v>
      </c>
      <c r="N403" s="111" t="str">
        <f>Ruth!$Y$2</f>
        <v xml:space="preserve">New Jersey </v>
      </c>
      <c r="O403" s="132" t="s">
        <v>1966</v>
      </c>
      <c r="P403" s="168" t="str">
        <f t="shared" si="93"/>
        <v>Gerber, Michael (min)</v>
      </c>
      <c r="Q403" s="129" t="str">
        <f t="shared" si="94"/>
        <v/>
      </c>
      <c r="R403" s="217" t="str">
        <f t="shared" si="95"/>
        <v/>
      </c>
      <c r="S403" s="217" t="str">
        <f t="shared" si="96"/>
        <v/>
      </c>
      <c r="T403" s="217" t="str">
        <f t="shared" si="97"/>
        <v/>
      </c>
      <c r="U403" s="102" t="s">
        <v>568</v>
      </c>
      <c r="V403" s="173"/>
      <c r="W403" s="102"/>
      <c r="X403" s="173"/>
      <c r="Y403" s="102"/>
      <c r="Z403" s="173"/>
      <c r="AA403" s="102"/>
      <c r="AB403" s="102"/>
      <c r="AC403" s="102"/>
      <c r="AD403" s="102"/>
    </row>
    <row r="404" spans="1:30" ht="14.25" customHeight="1">
      <c r="A404" s="102" t="s">
        <v>1949</v>
      </c>
      <c r="B404" s="175" t="str">
        <f t="shared" si="98"/>
        <v>German</v>
      </c>
      <c r="C404" s="180" t="str">
        <f t="shared" si="99"/>
        <v>Domingo</v>
      </c>
      <c r="D404" s="102" t="str">
        <f t="shared" si="100"/>
        <v>D. German</v>
      </c>
      <c r="E404" s="168" t="str">
        <f t="shared" si="101"/>
        <v>Domingo German</v>
      </c>
      <c r="F404" s="204" t="s">
        <v>847</v>
      </c>
      <c r="G404" s="204">
        <v>219</v>
      </c>
      <c r="H404" s="204" t="s">
        <v>1964</v>
      </c>
      <c r="I404" s="204"/>
      <c r="J404" s="155">
        <v>33820</v>
      </c>
      <c r="K404" s="157" t="s">
        <v>844</v>
      </c>
      <c r="L404" s="103" t="s">
        <v>114</v>
      </c>
      <c r="M404" s="155" t="str">
        <f t="shared" si="92"/>
        <v>Y1</v>
      </c>
      <c r="N404" s="111" t="str">
        <f>Aaron!$A$2</f>
        <v>Middlesex</v>
      </c>
      <c r="O404" s="132" t="s">
        <v>1966</v>
      </c>
      <c r="P404" s="168" t="str">
        <f t="shared" si="93"/>
        <v>German, Domingo (Y1)</v>
      </c>
      <c r="Q404" s="129">
        <f t="shared" si="94"/>
        <v>200000</v>
      </c>
      <c r="R404" s="217">
        <f t="shared" si="95"/>
        <v>300000</v>
      </c>
      <c r="S404" s="217">
        <f t="shared" si="96"/>
        <v>400000</v>
      </c>
      <c r="T404" s="217" t="str">
        <f t="shared" si="97"/>
        <v/>
      </c>
      <c r="U404" s="102" t="s">
        <v>445</v>
      </c>
      <c r="V404" s="130">
        <v>200000</v>
      </c>
      <c r="W404" s="102" t="s">
        <v>446</v>
      </c>
      <c r="X404" s="173">
        <v>300000</v>
      </c>
      <c r="Y404" s="102" t="s">
        <v>322</v>
      </c>
      <c r="Z404" s="173">
        <v>400000</v>
      </c>
      <c r="AA404" s="102" t="s">
        <v>555</v>
      </c>
      <c r="AB404" s="102"/>
      <c r="AC404" s="102"/>
      <c r="AD404" s="102"/>
    </row>
    <row r="405" spans="1:30" ht="14.25" customHeight="1">
      <c r="A405" s="312" t="s">
        <v>773</v>
      </c>
      <c r="B405" s="175" t="str">
        <f t="shared" si="98"/>
        <v>Gibson</v>
      </c>
      <c r="C405" s="180" t="str">
        <f t="shared" si="99"/>
        <v>Kyle</v>
      </c>
      <c r="D405" s="102" t="str">
        <f t="shared" si="100"/>
        <v>K. Gibson</v>
      </c>
      <c r="E405" s="168" t="str">
        <f t="shared" si="101"/>
        <v>Kyle Gibson</v>
      </c>
      <c r="F405" s="276" t="s">
        <v>847</v>
      </c>
      <c r="G405" s="103"/>
      <c r="H405" s="103"/>
      <c r="I405" s="103"/>
      <c r="J405" s="277">
        <v>32073</v>
      </c>
      <c r="K405" s="278" t="s">
        <v>647</v>
      </c>
      <c r="L405" s="103" t="s">
        <v>114</v>
      </c>
      <c r="M405" s="155" t="str">
        <f t="shared" si="92"/>
        <v>3,F5-$8.55M</v>
      </c>
      <c r="N405" s="111" t="str">
        <f>Aaron!$A$2</f>
        <v>Middlesex</v>
      </c>
      <c r="O405" s="311" t="s">
        <v>2045</v>
      </c>
      <c r="P405" s="168" t="str">
        <f t="shared" si="93"/>
        <v>Gibson, Kyle (3,F5-$8.55M)</v>
      </c>
      <c r="Q405" s="129">
        <f t="shared" si="94"/>
        <v>1710000</v>
      </c>
      <c r="R405" s="217">
        <f t="shared" si="95"/>
        <v>1710000</v>
      </c>
      <c r="S405" s="217">
        <f t="shared" si="96"/>
        <v>1710000</v>
      </c>
      <c r="T405" s="217" t="str">
        <f t="shared" si="97"/>
        <v/>
      </c>
      <c r="U405" s="282" t="s">
        <v>1461</v>
      </c>
      <c r="V405" s="362">
        <v>1710000</v>
      </c>
      <c r="W405" s="282" t="s">
        <v>1463</v>
      </c>
      <c r="X405" s="362">
        <v>1710000</v>
      </c>
      <c r="Y405" s="282" t="s">
        <v>1465</v>
      </c>
      <c r="Z405" s="280">
        <v>1710000</v>
      </c>
      <c r="AA405" s="102" t="s">
        <v>283</v>
      </c>
      <c r="AB405" s="102"/>
      <c r="AC405" s="102"/>
      <c r="AD405" s="130"/>
    </row>
    <row r="406" spans="1:30" ht="14.25" customHeight="1">
      <c r="A406" s="266" t="s">
        <v>3761</v>
      </c>
      <c r="B406" s="175" t="str">
        <f t="shared" si="98"/>
        <v>Gilbert</v>
      </c>
      <c r="C406" s="180" t="str">
        <f t="shared" si="99"/>
        <v>Logan</v>
      </c>
      <c r="D406" s="102" t="str">
        <f t="shared" si="100"/>
        <v>L. Gilbert</v>
      </c>
      <c r="E406" s="168" t="str">
        <f t="shared" si="101"/>
        <v>Logan Gilbert</v>
      </c>
      <c r="F406" s="204" t="s">
        <v>847</v>
      </c>
      <c r="G406" s="204" t="s">
        <v>3969</v>
      </c>
      <c r="H406" s="204" t="s">
        <v>1954</v>
      </c>
      <c r="I406" s="204" t="s">
        <v>3867</v>
      </c>
      <c r="J406" s="155">
        <v>35555</v>
      </c>
      <c r="K406" s="157"/>
      <c r="L406" s="103" t="s">
        <v>444</v>
      </c>
      <c r="M406" s="155" t="str">
        <f t="shared" si="92"/>
        <v>min</v>
      </c>
      <c r="N406" s="111" t="s">
        <v>346</v>
      </c>
      <c r="O406" s="132" t="s">
        <v>3850</v>
      </c>
      <c r="P406" s="168" t="str">
        <f t="shared" si="93"/>
        <v>Gilbert, Logan (min)</v>
      </c>
      <c r="Q406" s="129" t="str">
        <f t="shared" si="94"/>
        <v/>
      </c>
      <c r="R406" s="217" t="str">
        <f t="shared" si="95"/>
        <v/>
      </c>
      <c r="S406" s="217" t="str">
        <f t="shared" si="96"/>
        <v/>
      </c>
      <c r="T406" s="217" t="str">
        <f t="shared" si="97"/>
        <v/>
      </c>
      <c r="U406" s="102" t="s">
        <v>568</v>
      </c>
      <c r="V406" s="173"/>
      <c r="W406" s="102"/>
      <c r="X406" s="173"/>
      <c r="Y406" s="102"/>
      <c r="Z406" s="173"/>
      <c r="AA406" s="102"/>
      <c r="AB406" s="102"/>
      <c r="AC406" s="102"/>
      <c r="AD406" s="102"/>
    </row>
    <row r="407" spans="1:30" ht="14.25" customHeight="1">
      <c r="A407" s="339" t="s">
        <v>1068</v>
      </c>
      <c r="B407" s="415" t="str">
        <f t="shared" si="98"/>
        <v>Giles</v>
      </c>
      <c r="C407" s="416" t="str">
        <f t="shared" si="99"/>
        <v>Ken</v>
      </c>
      <c r="D407" s="266" t="str">
        <f t="shared" si="100"/>
        <v>K. Giles</v>
      </c>
      <c r="E407" s="417" t="str">
        <f t="shared" si="101"/>
        <v>Ken Giles</v>
      </c>
      <c r="F407" s="418" t="s">
        <v>847</v>
      </c>
      <c r="G407" s="418"/>
      <c r="H407" s="418"/>
      <c r="I407" s="418"/>
      <c r="J407" s="427">
        <v>33136</v>
      </c>
      <c r="K407" s="266" t="s">
        <v>844</v>
      </c>
      <c r="L407" s="418" t="s">
        <v>114</v>
      </c>
      <c r="M407" s="419" t="str">
        <f t="shared" si="92"/>
        <v>ARB-Y5</v>
      </c>
      <c r="N407" s="420" t="s">
        <v>201</v>
      </c>
      <c r="O407" s="418" t="s">
        <v>3617</v>
      </c>
      <c r="P407" s="168" t="str">
        <f t="shared" si="93"/>
        <v>Giles, Ken (ARB-Y5)</v>
      </c>
      <c r="Q407" s="129">
        <f t="shared" si="94"/>
        <v>1596000</v>
      </c>
      <c r="R407" s="217" t="str">
        <f t="shared" si="95"/>
        <v/>
      </c>
      <c r="S407" s="217" t="str">
        <f t="shared" si="96"/>
        <v/>
      </c>
      <c r="T407" s="217" t="str">
        <f t="shared" si="97"/>
        <v/>
      </c>
      <c r="U407" s="102" t="s">
        <v>820</v>
      </c>
      <c r="V407" s="268">
        <v>1596000</v>
      </c>
      <c r="W407" s="102" t="s">
        <v>821</v>
      </c>
      <c r="X407" s="173"/>
      <c r="Y407" s="102" t="s">
        <v>822</v>
      </c>
      <c r="Z407" s="102"/>
      <c r="AA407" s="102" t="s">
        <v>283</v>
      </c>
      <c r="AB407" s="102"/>
      <c r="AC407" s="102"/>
      <c r="AD407" s="102"/>
    </row>
    <row r="408" spans="1:30" ht="14.25" customHeight="1">
      <c r="A408" s="266" t="s">
        <v>1993</v>
      </c>
      <c r="B408" s="415" t="str">
        <f t="shared" si="98"/>
        <v>Gimenez</v>
      </c>
      <c r="C408" s="416" t="str">
        <f t="shared" si="99"/>
        <v>Andres</v>
      </c>
      <c r="D408" s="266" t="str">
        <f t="shared" si="100"/>
        <v>A. Gimenez</v>
      </c>
      <c r="E408" s="417" t="str">
        <f t="shared" si="101"/>
        <v>Andres Gimenez</v>
      </c>
      <c r="F408" s="423"/>
      <c r="G408" s="423">
        <v>143</v>
      </c>
      <c r="H408" s="423" t="s">
        <v>1957</v>
      </c>
      <c r="I408" s="423"/>
      <c r="J408" s="419"/>
      <c r="K408" s="424"/>
      <c r="L408" s="418" t="s">
        <v>444</v>
      </c>
      <c r="M408" s="419" t="str">
        <f t="shared" si="92"/>
        <v>min</v>
      </c>
      <c r="N408" s="375" t="s">
        <v>1101</v>
      </c>
      <c r="O408" s="425" t="s">
        <v>3612</v>
      </c>
      <c r="P408" s="168" t="str">
        <f t="shared" si="93"/>
        <v>Gimenez, Andres (min)</v>
      </c>
      <c r="Q408" s="129" t="str">
        <f t="shared" si="94"/>
        <v/>
      </c>
      <c r="R408" s="217" t="str">
        <f t="shared" si="95"/>
        <v/>
      </c>
      <c r="S408" s="217" t="str">
        <f t="shared" si="96"/>
        <v/>
      </c>
      <c r="T408" s="217" t="str">
        <f t="shared" si="97"/>
        <v/>
      </c>
      <c r="U408" s="102" t="s">
        <v>568</v>
      </c>
      <c r="V408" s="173"/>
      <c r="W408" s="102"/>
      <c r="X408" s="173"/>
      <c r="Y408" s="102"/>
      <c r="Z408" s="173"/>
      <c r="AA408" s="102"/>
      <c r="AB408" s="102"/>
      <c r="AC408" s="102"/>
      <c r="AD408" s="102"/>
    </row>
    <row r="409" spans="1:30" ht="14.25" customHeight="1">
      <c r="A409" s="110" t="s">
        <v>786</v>
      </c>
      <c r="B409" s="175" t="str">
        <f t="shared" si="98"/>
        <v>Giolito</v>
      </c>
      <c r="C409" s="180" t="str">
        <f t="shared" si="99"/>
        <v>Lucas</v>
      </c>
      <c r="D409" s="102" t="str">
        <f t="shared" si="100"/>
        <v>L. Giolito</v>
      </c>
      <c r="E409" s="168" t="str">
        <f t="shared" si="101"/>
        <v>Lucas Giolito</v>
      </c>
      <c r="F409" s="103" t="s">
        <v>847</v>
      </c>
      <c r="G409" s="103"/>
      <c r="H409" s="103"/>
      <c r="I409" s="103"/>
      <c r="J409" s="155">
        <v>34529</v>
      </c>
      <c r="K409" s="111" t="s">
        <v>647</v>
      </c>
      <c r="L409" s="103" t="s">
        <v>114</v>
      </c>
      <c r="M409" s="155" t="str">
        <f t="shared" si="92"/>
        <v>Y1</v>
      </c>
      <c r="N409" s="111" t="str">
        <f>Ruth!$G$2</f>
        <v>Gotham City</v>
      </c>
      <c r="O409" s="103" t="s">
        <v>1760</v>
      </c>
      <c r="P409" s="168" t="str">
        <f t="shared" si="93"/>
        <v>Giolito, Lucas (Y1)</v>
      </c>
      <c r="Q409" s="129">
        <f t="shared" si="94"/>
        <v>200000</v>
      </c>
      <c r="R409" s="217">
        <f t="shared" si="95"/>
        <v>300000</v>
      </c>
      <c r="S409" s="217">
        <f t="shared" si="96"/>
        <v>400000</v>
      </c>
      <c r="T409" s="217" t="str">
        <f t="shared" si="97"/>
        <v/>
      </c>
      <c r="U409" s="102" t="s">
        <v>445</v>
      </c>
      <c r="V409" s="130">
        <v>200000</v>
      </c>
      <c r="W409" s="102" t="s">
        <v>446</v>
      </c>
      <c r="X409" s="173">
        <v>300000</v>
      </c>
      <c r="Y409" s="102" t="s">
        <v>322</v>
      </c>
      <c r="Z409" s="173">
        <v>400000</v>
      </c>
      <c r="AA409" s="102" t="s">
        <v>555</v>
      </c>
      <c r="AB409" s="102"/>
      <c r="AC409" s="102"/>
      <c r="AD409" s="102"/>
    </row>
    <row r="410" spans="1:30" ht="14.25" customHeight="1">
      <c r="A410" s="501" t="s">
        <v>1284</v>
      </c>
      <c r="B410" s="175" t="str">
        <f t="shared" si="98"/>
        <v>Givens</v>
      </c>
      <c r="C410" s="180" t="str">
        <f t="shared" si="99"/>
        <v>Mychal</v>
      </c>
      <c r="D410" s="102" t="str">
        <f t="shared" si="100"/>
        <v>M. Givens</v>
      </c>
      <c r="E410" s="168" t="str">
        <f t="shared" si="101"/>
        <v>Mychal Givens</v>
      </c>
      <c r="F410" s="204" t="s">
        <v>847</v>
      </c>
      <c r="G410" s="498">
        <v>39</v>
      </c>
      <c r="H410" s="498">
        <v>2</v>
      </c>
      <c r="I410" s="498">
        <v>15</v>
      </c>
      <c r="J410" s="256">
        <v>33006</v>
      </c>
      <c r="K410" s="157" t="s">
        <v>844</v>
      </c>
      <c r="L410" s="103" t="s">
        <v>114</v>
      </c>
      <c r="M410" s="155" t="str">
        <f t="shared" si="92"/>
        <v>ARB-Y4</v>
      </c>
      <c r="N410" s="208" t="str">
        <f>Aaron!$Y$2</f>
        <v>Columbus</v>
      </c>
      <c r="O410" s="132" t="s">
        <v>1298</v>
      </c>
      <c r="P410" s="168" t="str">
        <f t="shared" si="93"/>
        <v>Givens, Mychal (ARB-Y4)</v>
      </c>
      <c r="Q410" s="129">
        <f t="shared" si="94"/>
        <v>600000</v>
      </c>
      <c r="R410" s="217" t="str">
        <f t="shared" si="95"/>
        <v/>
      </c>
      <c r="S410" s="217" t="str">
        <f t="shared" si="96"/>
        <v/>
      </c>
      <c r="T410" s="217" t="str">
        <f t="shared" si="97"/>
        <v/>
      </c>
      <c r="U410" s="102" t="s">
        <v>555</v>
      </c>
      <c r="V410" s="173">
        <v>600000</v>
      </c>
      <c r="W410" s="102" t="s">
        <v>820</v>
      </c>
      <c r="X410" s="173"/>
      <c r="Y410" s="102" t="s">
        <v>821</v>
      </c>
      <c r="Z410" s="102"/>
      <c r="AA410" s="102" t="s">
        <v>822</v>
      </c>
      <c r="AB410" s="501"/>
      <c r="AC410" s="102" t="s">
        <v>283</v>
      </c>
      <c r="AD410" s="102"/>
    </row>
    <row r="411" spans="1:30" ht="14.25" customHeight="1">
      <c r="A411" s="177" t="s">
        <v>924</v>
      </c>
      <c r="B411" s="175" t="str">
        <f t="shared" si="98"/>
        <v>Glasnow</v>
      </c>
      <c r="C411" s="180" t="str">
        <f t="shared" si="99"/>
        <v>Tyler</v>
      </c>
      <c r="D411" s="102" t="str">
        <f t="shared" si="100"/>
        <v>T. Glasnow</v>
      </c>
      <c r="E411" s="168" t="str">
        <f t="shared" si="101"/>
        <v>Tyler Glasnow</v>
      </c>
      <c r="F411" s="189" t="s">
        <v>847</v>
      </c>
      <c r="G411" s="189"/>
      <c r="H411" s="189"/>
      <c r="I411" s="189"/>
      <c r="J411" s="206">
        <v>34204</v>
      </c>
      <c r="K411" s="168" t="s">
        <v>647</v>
      </c>
      <c r="L411" s="103" t="s">
        <v>114</v>
      </c>
      <c r="M411" s="155" t="str">
        <f t="shared" si="92"/>
        <v>Y2</v>
      </c>
      <c r="N411" s="111" t="str">
        <f>Cobb!$G$2</f>
        <v>Alaska</v>
      </c>
      <c r="O411" s="174" t="s">
        <v>913</v>
      </c>
      <c r="P411" s="168" t="str">
        <f t="shared" si="93"/>
        <v>Glasnow, Tyler (Y2)</v>
      </c>
      <c r="Q411" s="129">
        <f t="shared" si="94"/>
        <v>300000</v>
      </c>
      <c r="R411" s="217">
        <f t="shared" si="95"/>
        <v>400000</v>
      </c>
      <c r="S411" s="217" t="str">
        <f t="shared" si="96"/>
        <v/>
      </c>
      <c r="T411" s="217" t="str">
        <f t="shared" si="97"/>
        <v/>
      </c>
      <c r="U411" s="102" t="s">
        <v>446</v>
      </c>
      <c r="V411" s="173">
        <v>300000</v>
      </c>
      <c r="W411" s="102" t="s">
        <v>322</v>
      </c>
      <c r="X411" s="173">
        <v>400000</v>
      </c>
      <c r="Y411" s="102" t="s">
        <v>555</v>
      </c>
      <c r="Z411" s="102"/>
      <c r="AA411" s="102"/>
      <c r="AB411" s="102"/>
      <c r="AC411" s="102"/>
      <c r="AD411" s="102"/>
    </row>
    <row r="412" spans="1:30" ht="14.25" customHeight="1">
      <c r="A412" s="266" t="s">
        <v>3695</v>
      </c>
      <c r="B412" s="175" t="str">
        <f t="shared" si="98"/>
        <v>Glover</v>
      </c>
      <c r="C412" s="180" t="str">
        <f t="shared" si="99"/>
        <v>Koda</v>
      </c>
      <c r="D412" s="102" t="str">
        <f t="shared" si="100"/>
        <v>K. Glover</v>
      </c>
      <c r="E412" s="168" t="str">
        <f t="shared" si="101"/>
        <v>Koda Glover</v>
      </c>
      <c r="F412" s="204" t="s">
        <v>847</v>
      </c>
      <c r="G412" s="204" t="s">
        <v>3899</v>
      </c>
      <c r="H412" s="204" t="s">
        <v>1953</v>
      </c>
      <c r="I412" s="204" t="s">
        <v>1955</v>
      </c>
      <c r="J412" s="155">
        <v>34072</v>
      </c>
      <c r="K412" s="157" t="s">
        <v>844</v>
      </c>
      <c r="L412" s="103" t="s">
        <v>114</v>
      </c>
      <c r="M412" s="155" t="str">
        <f t="shared" si="92"/>
        <v>MM</v>
      </c>
      <c r="N412" s="111" t="s">
        <v>1257</v>
      </c>
      <c r="O412" s="132" t="s">
        <v>3850</v>
      </c>
      <c r="P412" s="168" t="str">
        <f t="shared" si="93"/>
        <v>Glover, Koda (MM)</v>
      </c>
      <c r="Q412" s="129">
        <f t="shared" si="94"/>
        <v>100000</v>
      </c>
      <c r="R412" s="217" t="str">
        <f t="shared" si="95"/>
        <v/>
      </c>
      <c r="S412" s="217" t="str">
        <f t="shared" si="96"/>
        <v/>
      </c>
      <c r="T412" s="217" t="str">
        <f t="shared" si="97"/>
        <v/>
      </c>
      <c r="U412" s="102" t="s">
        <v>442</v>
      </c>
      <c r="V412" s="173">
        <v>100000</v>
      </c>
      <c r="W412" s="102"/>
      <c r="X412" s="173"/>
      <c r="Y412" s="102"/>
      <c r="Z412" s="173"/>
      <c r="AA412" s="102"/>
      <c r="AB412" s="102"/>
      <c r="AC412" s="102"/>
      <c r="AD412" s="102"/>
    </row>
    <row r="413" spans="1:30" ht="14.25" customHeight="1">
      <c r="A413" s="501" t="s">
        <v>1285</v>
      </c>
      <c r="B413" s="175" t="str">
        <f t="shared" si="98"/>
        <v>Godley</v>
      </c>
      <c r="C413" s="180" t="str">
        <f t="shared" si="99"/>
        <v>Zack</v>
      </c>
      <c r="D413" s="102" t="str">
        <f t="shared" si="100"/>
        <v>Z. Godley</v>
      </c>
      <c r="E413" s="168" t="str">
        <f t="shared" si="101"/>
        <v>Zack Godley</v>
      </c>
      <c r="F413" s="204" t="s">
        <v>847</v>
      </c>
      <c r="G413" s="501">
        <v>82</v>
      </c>
      <c r="H413" s="501" t="s">
        <v>538</v>
      </c>
      <c r="I413" s="501">
        <v>10</v>
      </c>
      <c r="J413" s="256">
        <v>32984</v>
      </c>
      <c r="K413" s="157" t="s">
        <v>647</v>
      </c>
      <c r="L413" s="103" t="s">
        <v>114</v>
      </c>
      <c r="M413" s="155" t="str">
        <f t="shared" si="92"/>
        <v>ARB-Y4</v>
      </c>
      <c r="N413" s="208" t="str">
        <f>Aaron!$G$2</f>
        <v>Exeter</v>
      </c>
      <c r="O413" s="132" t="s">
        <v>1298</v>
      </c>
      <c r="P413" s="168" t="str">
        <f t="shared" si="93"/>
        <v>Godley, Zack (ARB-Y4)</v>
      </c>
      <c r="Q413" s="129">
        <f t="shared" si="94"/>
        <v>840000</v>
      </c>
      <c r="R413" s="217" t="str">
        <f t="shared" si="95"/>
        <v/>
      </c>
      <c r="S413" s="217" t="str">
        <f t="shared" si="96"/>
        <v/>
      </c>
      <c r="T413" s="217" t="str">
        <f t="shared" si="97"/>
        <v/>
      </c>
      <c r="U413" s="102" t="s">
        <v>555</v>
      </c>
      <c r="V413" s="173">
        <v>840000</v>
      </c>
      <c r="W413" s="102" t="s">
        <v>820</v>
      </c>
      <c r="X413" s="173"/>
      <c r="Y413" s="102" t="s">
        <v>821</v>
      </c>
      <c r="Z413" s="102"/>
      <c r="AA413" s="102" t="s">
        <v>822</v>
      </c>
      <c r="AB413" s="102"/>
      <c r="AC413" s="102" t="s">
        <v>283</v>
      </c>
      <c r="AD413" s="102"/>
    </row>
    <row r="414" spans="1:30" ht="14.25" customHeight="1">
      <c r="A414" s="102" t="s">
        <v>3270</v>
      </c>
      <c r="B414" s="175" t="str">
        <f t="shared" si="98"/>
        <v>Goeddel</v>
      </c>
      <c r="C414" s="180" t="str">
        <f t="shared" si="99"/>
        <v>Erik</v>
      </c>
      <c r="D414" s="102" t="str">
        <f t="shared" si="100"/>
        <v>E. Goeddel</v>
      </c>
      <c r="E414" s="168" t="str">
        <f t="shared" si="101"/>
        <v>Erik Goeddel</v>
      </c>
      <c r="F414" s="204"/>
      <c r="G414" s="501"/>
      <c r="H414" s="501"/>
      <c r="I414" s="501"/>
      <c r="J414" s="256"/>
      <c r="K414" s="157"/>
      <c r="L414" s="103" t="s">
        <v>114</v>
      </c>
      <c r="M414" s="155" t="str">
        <f t="shared" si="92"/>
        <v>1,F1-$531K</v>
      </c>
      <c r="N414" s="111" t="str">
        <f>Aaron!$M$2</f>
        <v>Virginia</v>
      </c>
      <c r="O414" s="132" t="s">
        <v>3147</v>
      </c>
      <c r="P414" s="168" t="str">
        <f t="shared" si="93"/>
        <v>Goeddel, Erik (1,F1-$531K)</v>
      </c>
      <c r="Q414" s="129">
        <f t="shared" si="94"/>
        <v>531000</v>
      </c>
      <c r="R414" s="217" t="str">
        <f t="shared" si="95"/>
        <v/>
      </c>
      <c r="S414" s="217" t="str">
        <f t="shared" si="96"/>
        <v/>
      </c>
      <c r="T414" s="217" t="str">
        <f t="shared" si="97"/>
        <v/>
      </c>
      <c r="U414" s="102" t="s">
        <v>3271</v>
      </c>
      <c r="V414" s="173">
        <v>531000</v>
      </c>
      <c r="W414" s="102" t="s">
        <v>283</v>
      </c>
      <c r="X414" s="173"/>
      <c r="Y414" s="102"/>
      <c r="Z414" s="102"/>
      <c r="AA414" s="102"/>
      <c r="AB414" s="102"/>
      <c r="AC414" s="102"/>
      <c r="AD414" s="102"/>
    </row>
    <row r="415" spans="1:30" ht="14.25" customHeight="1">
      <c r="A415" s="102" t="s">
        <v>1572</v>
      </c>
      <c r="B415" s="175" t="str">
        <f t="shared" si="98"/>
        <v>Gohara</v>
      </c>
      <c r="C415" s="180" t="str">
        <f t="shared" si="99"/>
        <v>Luiz</v>
      </c>
      <c r="D415" s="102" t="str">
        <f t="shared" si="100"/>
        <v>L. Gohara</v>
      </c>
      <c r="E415" s="168" t="str">
        <f t="shared" si="101"/>
        <v>Luiz Gohara</v>
      </c>
      <c r="F415" s="174" t="s">
        <v>354</v>
      </c>
      <c r="G415" s="102">
        <f>Players!G731+1</f>
        <v>1</v>
      </c>
      <c r="H415" s="102" t="s">
        <v>538</v>
      </c>
      <c r="I415" s="102">
        <v>21</v>
      </c>
      <c r="J415" s="322">
        <v>35277</v>
      </c>
      <c r="K415" s="102" t="s">
        <v>647</v>
      </c>
      <c r="L415" s="103" t="s">
        <v>114</v>
      </c>
      <c r="M415" s="155" t="str">
        <f t="shared" si="92"/>
        <v>Y1*</v>
      </c>
      <c r="N415" s="111" t="str">
        <f>Ruth!$A$2</f>
        <v>Plum Island</v>
      </c>
      <c r="O415" s="103" t="s">
        <v>1534</v>
      </c>
      <c r="P415" s="168" t="str">
        <f t="shared" si="93"/>
        <v>Gohara, Luiz (Y1*)</v>
      </c>
      <c r="Q415" s="129">
        <f t="shared" si="94"/>
        <v>200000</v>
      </c>
      <c r="R415" s="217">
        <f t="shared" si="95"/>
        <v>300000</v>
      </c>
      <c r="S415" s="217">
        <f t="shared" si="96"/>
        <v>400000</v>
      </c>
      <c r="T415" s="217" t="str">
        <f t="shared" si="97"/>
        <v/>
      </c>
      <c r="U415" s="102" t="s">
        <v>220</v>
      </c>
      <c r="V415" s="130">
        <v>200000</v>
      </c>
      <c r="W415" s="102" t="s">
        <v>446</v>
      </c>
      <c r="X415" s="173">
        <v>300000</v>
      </c>
      <c r="Y415" s="102" t="s">
        <v>322</v>
      </c>
      <c r="Z415" s="173">
        <v>400000</v>
      </c>
      <c r="AA415" s="102" t="s">
        <v>555</v>
      </c>
      <c r="AB415" s="102"/>
      <c r="AC415" s="102"/>
      <c r="AD415" s="102"/>
    </row>
    <row r="416" spans="1:30" ht="14.25" customHeight="1">
      <c r="A416" s="102" t="s">
        <v>704</v>
      </c>
      <c r="B416" s="175" t="str">
        <f t="shared" si="98"/>
        <v>Goldschmidt</v>
      </c>
      <c r="C416" s="180" t="str">
        <f t="shared" si="99"/>
        <v>Paul</v>
      </c>
      <c r="D416" s="102" t="str">
        <f t="shared" si="100"/>
        <v>P. Goldschmidt</v>
      </c>
      <c r="E416" s="168" t="str">
        <f t="shared" si="101"/>
        <v>Paul Goldschmidt</v>
      </c>
      <c r="F416" s="103" t="s">
        <v>847</v>
      </c>
      <c r="G416" s="103"/>
      <c r="H416" s="103"/>
      <c r="I416" s="103"/>
      <c r="J416" s="155">
        <v>32030</v>
      </c>
      <c r="K416" s="111" t="s">
        <v>846</v>
      </c>
      <c r="L416" s="103" t="s">
        <v>7</v>
      </c>
      <c r="M416" s="155" t="str">
        <f t="shared" si="92"/>
        <v>5,L5-14M</v>
      </c>
      <c r="N416" s="111" t="str">
        <f>Cobb!$S$2</f>
        <v>Waikiki</v>
      </c>
      <c r="O416" s="132" t="s">
        <v>716</v>
      </c>
      <c r="P416" s="168" t="str">
        <f t="shared" si="93"/>
        <v>Goldschmidt, Paul (5,L5-14M)</v>
      </c>
      <c r="Q416" s="129">
        <f t="shared" si="94"/>
        <v>2800000</v>
      </c>
      <c r="R416" s="217" t="str">
        <f t="shared" si="95"/>
        <v/>
      </c>
      <c r="S416" s="217" t="str">
        <f t="shared" si="96"/>
        <v/>
      </c>
      <c r="T416" s="217" t="str">
        <f t="shared" si="97"/>
        <v/>
      </c>
      <c r="U416" s="102" t="s">
        <v>521</v>
      </c>
      <c r="V416" s="173">
        <v>2800000</v>
      </c>
      <c r="W416" s="111" t="s">
        <v>283</v>
      </c>
      <c r="X416" s="173"/>
      <c r="Y416" s="102"/>
      <c r="Z416" s="102"/>
      <c r="AA416" s="102"/>
      <c r="AB416" s="102"/>
      <c r="AC416" s="102"/>
      <c r="AD416" s="102"/>
    </row>
    <row r="417" spans="1:30" ht="14.25" customHeight="1">
      <c r="A417" s="266" t="s">
        <v>3728</v>
      </c>
      <c r="B417" s="175" t="str">
        <f t="shared" si="98"/>
        <v>Gomber</v>
      </c>
      <c r="C417" s="180" t="str">
        <f t="shared" si="99"/>
        <v>Austin</v>
      </c>
      <c r="D417" s="102" t="str">
        <f t="shared" si="100"/>
        <v>A. Gomber</v>
      </c>
      <c r="E417" s="168" t="str">
        <f t="shared" si="101"/>
        <v>Austin Gomber</v>
      </c>
      <c r="F417" s="204" t="s">
        <v>354</v>
      </c>
      <c r="G417" s="204" t="s">
        <v>3933</v>
      </c>
      <c r="H417" s="204" t="s">
        <v>538</v>
      </c>
      <c r="I417" s="204" t="s">
        <v>1961</v>
      </c>
      <c r="J417" s="155">
        <v>34296</v>
      </c>
      <c r="K417" s="157" t="s">
        <v>647</v>
      </c>
      <c r="L417" s="103" t="s">
        <v>114</v>
      </c>
      <c r="M417" s="155" t="str">
        <f t="shared" si="92"/>
        <v>Y1</v>
      </c>
      <c r="N417" s="111" t="s">
        <v>1710</v>
      </c>
      <c r="O417" s="132" t="s">
        <v>3850</v>
      </c>
      <c r="P417" s="168" t="str">
        <f t="shared" si="93"/>
        <v>Gomber, Austin (Y1)</v>
      </c>
      <c r="Q417" s="129">
        <f t="shared" si="94"/>
        <v>200000</v>
      </c>
      <c r="R417" s="217">
        <f t="shared" si="95"/>
        <v>300000</v>
      </c>
      <c r="S417" s="217">
        <f t="shared" si="96"/>
        <v>400000</v>
      </c>
      <c r="T417" s="217" t="str">
        <f t="shared" si="97"/>
        <v/>
      </c>
      <c r="U417" s="102" t="s">
        <v>445</v>
      </c>
      <c r="V417" s="173">
        <v>200000</v>
      </c>
      <c r="W417" s="102" t="s">
        <v>446</v>
      </c>
      <c r="X417" s="173">
        <v>300000</v>
      </c>
      <c r="Y417" s="102" t="s">
        <v>322</v>
      </c>
      <c r="Z417" s="173">
        <v>400000</v>
      </c>
      <c r="AA417" s="102" t="s">
        <v>555</v>
      </c>
      <c r="AB417" s="102"/>
      <c r="AC417" s="102"/>
      <c r="AD417" s="102"/>
    </row>
    <row r="418" spans="1:30" ht="14.25" customHeight="1">
      <c r="A418" s="160" t="s">
        <v>898</v>
      </c>
      <c r="B418" s="175" t="str">
        <f t="shared" si="98"/>
        <v>Gomes</v>
      </c>
      <c r="C418" s="180" t="str">
        <f t="shared" si="99"/>
        <v>Yan</v>
      </c>
      <c r="D418" s="102" t="str">
        <f t="shared" si="100"/>
        <v>Y. Gomes</v>
      </c>
      <c r="E418" s="168" t="str">
        <f t="shared" si="101"/>
        <v>Yan Gomes</v>
      </c>
      <c r="F418" s="161" t="s">
        <v>847</v>
      </c>
      <c r="G418" s="161"/>
      <c r="H418" s="161"/>
      <c r="I418" s="161"/>
      <c r="J418" s="164">
        <v>31977</v>
      </c>
      <c r="K418" s="165" t="s">
        <v>848</v>
      </c>
      <c r="L418" s="103" t="s">
        <v>7</v>
      </c>
      <c r="M418" s="155" t="str">
        <f t="shared" si="92"/>
        <v>1,X1-5M</v>
      </c>
      <c r="N418" s="111" t="str">
        <f>Mays!$Y$2</f>
        <v>Los Angeles</v>
      </c>
      <c r="O418" s="161" t="s">
        <v>2093</v>
      </c>
      <c r="P418" s="168" t="str">
        <f t="shared" si="93"/>
        <v>Gomes, Yan (1,X1-5M)</v>
      </c>
      <c r="Q418" s="129">
        <f t="shared" si="94"/>
        <v>5000000</v>
      </c>
      <c r="R418" s="217" t="str">
        <f t="shared" si="95"/>
        <v/>
      </c>
      <c r="S418" s="217" t="str">
        <f t="shared" si="96"/>
        <v/>
      </c>
      <c r="T418" s="217" t="str">
        <f t="shared" si="97"/>
        <v/>
      </c>
      <c r="U418" s="102" t="s">
        <v>2479</v>
      </c>
      <c r="V418" s="191">
        <v>5000000</v>
      </c>
      <c r="W418" s="364" t="s">
        <v>283</v>
      </c>
      <c r="X418" s="173"/>
      <c r="Y418" s="130"/>
      <c r="Z418" s="221"/>
      <c r="AA418" s="160"/>
      <c r="AB418" s="102"/>
      <c r="AC418" s="102"/>
      <c r="AD418" s="102"/>
    </row>
    <row r="419" spans="1:30" ht="14.25" customHeight="1">
      <c r="A419" s="511" t="s">
        <v>892</v>
      </c>
      <c r="B419" s="415" t="str">
        <f t="shared" si="98"/>
        <v>Gomez</v>
      </c>
      <c r="C419" s="416" t="str">
        <f t="shared" si="99"/>
        <v>Carlos</v>
      </c>
      <c r="D419" s="266" t="str">
        <f t="shared" si="100"/>
        <v>C. Gomez</v>
      </c>
      <c r="E419" s="417" t="str">
        <f t="shared" si="101"/>
        <v>Carlos Gomez</v>
      </c>
      <c r="F419" s="512" t="s">
        <v>847</v>
      </c>
      <c r="G419" s="512"/>
      <c r="H419" s="512"/>
      <c r="I419" s="512"/>
      <c r="J419" s="513">
        <v>31385</v>
      </c>
      <c r="K419" s="514" t="s">
        <v>849</v>
      </c>
      <c r="L419" s="418" t="s">
        <v>7</v>
      </c>
      <c r="M419" s="419" t="str">
        <f t="shared" si="92"/>
        <v>1,F1-200K</v>
      </c>
      <c r="N419" s="375" t="s">
        <v>567</v>
      </c>
      <c r="O419" s="512" t="s">
        <v>4226</v>
      </c>
      <c r="P419" s="168" t="str">
        <f t="shared" si="93"/>
        <v>Gomez, Carlos (1,F1-200K)</v>
      </c>
      <c r="Q419" s="129">
        <f t="shared" si="94"/>
        <v>200000</v>
      </c>
      <c r="R419" s="217" t="str">
        <f t="shared" si="95"/>
        <v/>
      </c>
      <c r="S419" s="217" t="str">
        <f t="shared" si="96"/>
        <v/>
      </c>
      <c r="T419" s="217" t="str">
        <f t="shared" si="97"/>
        <v/>
      </c>
      <c r="U419" s="102" t="s">
        <v>3158</v>
      </c>
      <c r="V419" s="102">
        <v>200000</v>
      </c>
      <c r="W419" s="173" t="s">
        <v>283</v>
      </c>
      <c r="X419" s="102"/>
      <c r="Y419" s="173"/>
      <c r="Z419" s="102"/>
      <c r="AA419" s="102"/>
      <c r="AB419" s="102"/>
      <c r="AC419" s="102"/>
      <c r="AD419" s="102"/>
    </row>
    <row r="420" spans="1:30" ht="14.25" customHeight="1">
      <c r="A420" s="266" t="s">
        <v>3855</v>
      </c>
      <c r="B420" s="175" t="str">
        <f t="shared" si="98"/>
        <v>Gomez</v>
      </c>
      <c r="C420" s="180" t="str">
        <f t="shared" si="99"/>
        <v>Moises Manuel</v>
      </c>
      <c r="D420" s="102" t="str">
        <f t="shared" si="100"/>
        <v>M. Gomez</v>
      </c>
      <c r="E420" s="168" t="str">
        <f t="shared" si="101"/>
        <v>Moises Manuel Gomez</v>
      </c>
      <c r="F420" s="204" t="s">
        <v>847</v>
      </c>
      <c r="G420" s="204" t="s">
        <v>4048</v>
      </c>
      <c r="H420" s="204" t="s">
        <v>1960</v>
      </c>
      <c r="I420" s="204" t="s">
        <v>1957</v>
      </c>
      <c r="J420" s="155">
        <v>36034</v>
      </c>
      <c r="K420" s="157" t="s">
        <v>912</v>
      </c>
      <c r="L420" s="103" t="s">
        <v>444</v>
      </c>
      <c r="M420" s="155" t="str">
        <f t="shared" si="92"/>
        <v>min</v>
      </c>
      <c r="N420" s="111" t="s">
        <v>307</v>
      </c>
      <c r="O420" s="132" t="s">
        <v>3850</v>
      </c>
      <c r="P420" s="168" t="str">
        <f t="shared" si="93"/>
        <v>Gomez, Moises Manuel (min)</v>
      </c>
      <c r="Q420" s="129" t="str">
        <f t="shared" si="94"/>
        <v/>
      </c>
      <c r="R420" s="217" t="str">
        <f t="shared" si="95"/>
        <v/>
      </c>
      <c r="S420" s="217" t="str">
        <f t="shared" si="96"/>
        <v/>
      </c>
      <c r="T420" s="217" t="str">
        <f t="shared" si="97"/>
        <v/>
      </c>
      <c r="U420" s="102" t="s">
        <v>568</v>
      </c>
      <c r="V420" s="173"/>
      <c r="W420" s="102"/>
      <c r="X420" s="173"/>
      <c r="Y420" s="102"/>
      <c r="Z420" s="173"/>
      <c r="AA420" s="102"/>
      <c r="AB420" s="102"/>
      <c r="AC420" s="102"/>
      <c r="AD420" s="102"/>
    </row>
    <row r="421" spans="1:30" ht="14.25" customHeight="1">
      <c r="A421" s="102" t="s">
        <v>1578</v>
      </c>
      <c r="B421" s="175" t="str">
        <f t="shared" si="98"/>
        <v>Gonsalves</v>
      </c>
      <c r="C421" s="180" t="str">
        <f t="shared" si="99"/>
        <v>Stephen</v>
      </c>
      <c r="D421" s="102" t="str">
        <f t="shared" si="100"/>
        <v>S. Gonsalves</v>
      </c>
      <c r="E421" s="168" t="str">
        <f t="shared" si="101"/>
        <v>Stephen Gonsalves</v>
      </c>
      <c r="F421" s="174" t="s">
        <v>354</v>
      </c>
      <c r="G421" s="102">
        <f>G418+1</f>
        <v>1</v>
      </c>
      <c r="H421" s="102">
        <v>4</v>
      </c>
      <c r="I421" s="102">
        <v>20</v>
      </c>
      <c r="J421" s="322">
        <v>34523</v>
      </c>
      <c r="K421" s="102" t="s">
        <v>647</v>
      </c>
      <c r="L421" s="103" t="s">
        <v>114</v>
      </c>
      <c r="M421" s="155" t="str">
        <f t="shared" si="92"/>
        <v>MM</v>
      </c>
      <c r="N421" s="111" t="str">
        <f>Cobb!$G$2</f>
        <v>Alaska</v>
      </c>
      <c r="O421" s="103" t="s">
        <v>1534</v>
      </c>
      <c r="P421" s="168" t="str">
        <f t="shared" si="93"/>
        <v>Gonsalves, Stephen (MM)</v>
      </c>
      <c r="Q421" s="129">
        <f t="shared" si="94"/>
        <v>100000</v>
      </c>
      <c r="R421" s="217" t="str">
        <f t="shared" si="95"/>
        <v/>
      </c>
      <c r="S421" s="217" t="str">
        <f t="shared" si="96"/>
        <v/>
      </c>
      <c r="T421" s="217" t="str">
        <f t="shared" si="97"/>
        <v/>
      </c>
      <c r="U421" s="102" t="s">
        <v>442</v>
      </c>
      <c r="V421" s="268">
        <v>100000</v>
      </c>
      <c r="W421" s="102"/>
      <c r="X421" s="130"/>
      <c r="Y421" s="102"/>
      <c r="Z421" s="102"/>
      <c r="AA421" s="102"/>
      <c r="AB421" s="102"/>
      <c r="AC421" s="102"/>
      <c r="AD421" s="102"/>
    </row>
    <row r="422" spans="1:30" ht="14.25" customHeight="1">
      <c r="A422" s="415" t="s">
        <v>937</v>
      </c>
      <c r="B422" s="415" t="str">
        <f t="shared" si="98"/>
        <v>Gonzales</v>
      </c>
      <c r="C422" s="416" t="str">
        <f t="shared" si="99"/>
        <v>Marco</v>
      </c>
      <c r="D422" s="266" t="str">
        <f t="shared" si="100"/>
        <v>M. Gonzales</v>
      </c>
      <c r="E422" s="417" t="str">
        <f t="shared" si="101"/>
        <v>Marco Gonzales</v>
      </c>
      <c r="F422" s="421" t="s">
        <v>354</v>
      </c>
      <c r="G422" s="421"/>
      <c r="H422" s="421"/>
      <c r="I422" s="421"/>
      <c r="J422" s="476">
        <v>33650</v>
      </c>
      <c r="K422" s="490" t="s">
        <v>114</v>
      </c>
      <c r="L422" s="418" t="s">
        <v>114</v>
      </c>
      <c r="M422" s="419" t="str">
        <f t="shared" si="92"/>
        <v>Y3</v>
      </c>
      <c r="N422" s="375" t="s">
        <v>908</v>
      </c>
      <c r="O422" s="421" t="s">
        <v>3617</v>
      </c>
      <c r="P422" s="168" t="str">
        <f t="shared" si="93"/>
        <v>Gonzales, Marco (Y3)</v>
      </c>
      <c r="Q422" s="129">
        <f t="shared" si="94"/>
        <v>400000</v>
      </c>
      <c r="R422" s="217" t="str">
        <f t="shared" si="95"/>
        <v/>
      </c>
      <c r="S422" s="217" t="str">
        <f t="shared" si="96"/>
        <v/>
      </c>
      <c r="T422" s="217" t="str">
        <f t="shared" si="97"/>
        <v/>
      </c>
      <c r="U422" s="102" t="s">
        <v>322</v>
      </c>
      <c r="V422" s="173">
        <v>400000</v>
      </c>
      <c r="W422" s="102" t="s">
        <v>555</v>
      </c>
      <c r="X422" s="173"/>
      <c r="Y422" s="102" t="s">
        <v>820</v>
      </c>
      <c r="Z422" s="102"/>
      <c r="AA422" s="102" t="s">
        <v>821</v>
      </c>
      <c r="AB422" s="102"/>
      <c r="AC422" s="102" t="s">
        <v>822</v>
      </c>
      <c r="AD422" s="102"/>
    </row>
    <row r="423" spans="1:30" ht="14.25" customHeight="1">
      <c r="A423" s="111" t="s">
        <v>723</v>
      </c>
      <c r="B423" s="175" t="str">
        <f t="shared" si="98"/>
        <v>Gonzalez</v>
      </c>
      <c r="C423" s="180" t="str">
        <f t="shared" si="99"/>
        <v>Carlos</v>
      </c>
      <c r="D423" s="102" t="str">
        <f t="shared" si="100"/>
        <v>C. Gonzalez</v>
      </c>
      <c r="E423" s="168" t="str">
        <f t="shared" si="101"/>
        <v>Carlos Gonzalez</v>
      </c>
      <c r="F423" s="276" t="s">
        <v>354</v>
      </c>
      <c r="G423" s="103"/>
      <c r="H423" s="103"/>
      <c r="I423" s="103"/>
      <c r="J423" s="277">
        <v>31337</v>
      </c>
      <c r="K423" s="278" t="s">
        <v>853</v>
      </c>
      <c r="L423" s="103" t="s">
        <v>7</v>
      </c>
      <c r="M423" s="155" t="str">
        <f t="shared" si="92"/>
        <v>3,F5-$19.076M</v>
      </c>
      <c r="N423" s="111" t="str">
        <f>Aaron!$M$2</f>
        <v>Virginia</v>
      </c>
      <c r="O423" s="311" t="s">
        <v>1407</v>
      </c>
      <c r="P423" s="168" t="str">
        <f t="shared" si="93"/>
        <v>Gonzalez, Carlos (3,F5-$19.076M)</v>
      </c>
      <c r="Q423" s="129">
        <f t="shared" si="94"/>
        <v>3815140</v>
      </c>
      <c r="R423" s="217">
        <f t="shared" si="95"/>
        <v>3815140</v>
      </c>
      <c r="S423" s="217">
        <f t="shared" si="96"/>
        <v>3815140</v>
      </c>
      <c r="T423" s="217" t="str">
        <f t="shared" si="97"/>
        <v/>
      </c>
      <c r="U423" s="282" t="s">
        <v>1500</v>
      </c>
      <c r="V423" s="362">
        <v>3815140</v>
      </c>
      <c r="W423" s="282" t="s">
        <v>1505</v>
      </c>
      <c r="X423" s="362">
        <v>3815140</v>
      </c>
      <c r="Y423" s="282" t="s">
        <v>1508</v>
      </c>
      <c r="Z423" s="280">
        <v>3815140</v>
      </c>
      <c r="AA423" s="102" t="s">
        <v>283</v>
      </c>
      <c r="AB423" s="102"/>
      <c r="AC423" s="102"/>
      <c r="AD423" s="102"/>
    </row>
    <row r="424" spans="1:30" ht="14.25" customHeight="1">
      <c r="A424" s="102" t="s">
        <v>1631</v>
      </c>
      <c r="B424" s="175" t="str">
        <f t="shared" si="98"/>
        <v>Gonzalez</v>
      </c>
      <c r="C424" s="180" t="str">
        <f t="shared" si="99"/>
        <v>Erik</v>
      </c>
      <c r="D424" s="102" t="str">
        <f t="shared" si="100"/>
        <v>E. Gonzalez</v>
      </c>
      <c r="E424" s="168" t="str">
        <f t="shared" si="101"/>
        <v>Erik Gonzalez</v>
      </c>
      <c r="F424" s="174" t="s">
        <v>847</v>
      </c>
      <c r="G424" s="102">
        <f>G423+1</f>
        <v>1</v>
      </c>
      <c r="H424" s="102">
        <v>5</v>
      </c>
      <c r="I424" s="102">
        <v>16</v>
      </c>
      <c r="J424" s="322">
        <v>33481</v>
      </c>
      <c r="K424" s="102" t="s">
        <v>851</v>
      </c>
      <c r="L424" s="103" t="s">
        <v>7</v>
      </c>
      <c r="M424" s="155" t="str">
        <f t="shared" si="92"/>
        <v>Y2</v>
      </c>
      <c r="N424" s="208" t="str">
        <f>Aaron!$G$2</f>
        <v>Exeter</v>
      </c>
      <c r="O424" s="103" t="s">
        <v>2049</v>
      </c>
      <c r="P424" s="168" t="str">
        <f t="shared" si="93"/>
        <v>Gonzalez, Erik (Y2)</v>
      </c>
      <c r="Q424" s="129">
        <f t="shared" si="94"/>
        <v>300000</v>
      </c>
      <c r="R424" s="217">
        <f t="shared" si="95"/>
        <v>400000</v>
      </c>
      <c r="S424" s="217" t="str">
        <f t="shared" si="96"/>
        <v/>
      </c>
      <c r="T424" s="217" t="str">
        <f t="shared" si="97"/>
        <v/>
      </c>
      <c r="U424" s="102" t="s">
        <v>446</v>
      </c>
      <c r="V424" s="173">
        <v>300000</v>
      </c>
      <c r="W424" s="102" t="s">
        <v>322</v>
      </c>
      <c r="X424" s="173">
        <v>400000</v>
      </c>
      <c r="Y424" s="102" t="s">
        <v>555</v>
      </c>
      <c r="Z424" s="102"/>
      <c r="AA424" s="102"/>
      <c r="AB424" s="102"/>
      <c r="AC424" s="102"/>
      <c r="AD424" s="102"/>
    </row>
    <row r="425" spans="1:30" ht="14.25" customHeight="1">
      <c r="A425" s="375" t="s">
        <v>580</v>
      </c>
      <c r="B425" s="415" t="str">
        <f t="shared" si="98"/>
        <v>Gonzalez</v>
      </c>
      <c r="C425" s="416" t="str">
        <f t="shared" si="99"/>
        <v>Gio</v>
      </c>
      <c r="D425" s="266" t="str">
        <f t="shared" si="100"/>
        <v>G. Gonzalez</v>
      </c>
      <c r="E425" s="417" t="str">
        <f t="shared" si="101"/>
        <v>Gio Gonzalez</v>
      </c>
      <c r="F425" s="473" t="s">
        <v>354</v>
      </c>
      <c r="G425" s="418"/>
      <c r="H425" s="418"/>
      <c r="I425" s="418"/>
      <c r="J425" s="474">
        <v>31309</v>
      </c>
      <c r="K425" s="475" t="s">
        <v>647</v>
      </c>
      <c r="L425" s="418" t="s">
        <v>114</v>
      </c>
      <c r="M425" s="419" t="str">
        <f t="shared" si="92"/>
        <v>3,F4-$15.8M</v>
      </c>
      <c r="N425" s="375" t="s">
        <v>486</v>
      </c>
      <c r="O425" s="472" t="s">
        <v>3627</v>
      </c>
      <c r="P425" s="168" t="str">
        <f t="shared" si="93"/>
        <v>Gonzalez, Gio (3,F4-$15.8M)</v>
      </c>
      <c r="Q425" s="129">
        <f t="shared" si="94"/>
        <v>3950000</v>
      </c>
      <c r="R425" s="217">
        <f t="shared" si="95"/>
        <v>3950000</v>
      </c>
      <c r="S425" s="217" t="str">
        <f t="shared" si="96"/>
        <v/>
      </c>
      <c r="T425" s="217" t="str">
        <f t="shared" si="97"/>
        <v/>
      </c>
      <c r="U425" s="282" t="s">
        <v>1501</v>
      </c>
      <c r="V425" s="362">
        <v>3950000</v>
      </c>
      <c r="W425" s="282" t="s">
        <v>1506</v>
      </c>
      <c r="X425" s="362">
        <v>3950000</v>
      </c>
      <c r="Y425" s="102" t="s">
        <v>283</v>
      </c>
      <c r="Z425" s="102"/>
      <c r="AA425" s="102"/>
      <c r="AB425" s="102"/>
      <c r="AC425" s="102"/>
      <c r="AD425" s="102"/>
    </row>
    <row r="426" spans="1:30" ht="14.25" customHeight="1">
      <c r="A426" s="112" t="s">
        <v>1007</v>
      </c>
      <c r="B426" s="175" t="str">
        <f t="shared" si="98"/>
        <v>Gonzalez</v>
      </c>
      <c r="C426" s="180" t="str">
        <f t="shared" si="99"/>
        <v>Marwin</v>
      </c>
      <c r="D426" s="102" t="str">
        <f t="shared" si="100"/>
        <v>M. Gonzalez</v>
      </c>
      <c r="E426" s="168" t="str">
        <f t="shared" si="101"/>
        <v>Marwin Gonzalez</v>
      </c>
      <c r="F426" s="103" t="s">
        <v>854</v>
      </c>
      <c r="G426" s="111"/>
      <c r="H426" s="111"/>
      <c r="I426" s="111"/>
      <c r="J426" s="274">
        <v>32581</v>
      </c>
      <c r="K426" s="102" t="s">
        <v>851</v>
      </c>
      <c r="L426" s="103" t="s">
        <v>7</v>
      </c>
      <c r="M426" s="155" t="str">
        <f t="shared" si="92"/>
        <v>4,F4-$12.4M</v>
      </c>
      <c r="N426" s="111" t="str">
        <f>Ruth!$S$2</f>
        <v>New York</v>
      </c>
      <c r="O426" s="253" t="s">
        <v>1192</v>
      </c>
      <c r="P426" s="168" t="str">
        <f t="shared" si="93"/>
        <v>Gonzalez, Marwin (4,F4-$12.4M)</v>
      </c>
      <c r="Q426" s="129">
        <f t="shared" si="94"/>
        <v>3100000</v>
      </c>
      <c r="R426" s="217" t="str">
        <f t="shared" si="95"/>
        <v/>
      </c>
      <c r="S426" s="217" t="str">
        <f t="shared" si="96"/>
        <v/>
      </c>
      <c r="T426" s="217" t="str">
        <f t="shared" si="97"/>
        <v/>
      </c>
      <c r="U426" s="112" t="s">
        <v>1203</v>
      </c>
      <c r="V426" s="268">
        <v>3100000</v>
      </c>
      <c r="W426" s="102" t="s">
        <v>283</v>
      </c>
      <c r="X426" s="173"/>
      <c r="Y426" s="102"/>
      <c r="Z426" s="130"/>
      <c r="AA426" s="102"/>
      <c r="AB426" s="102"/>
      <c r="AC426" s="102"/>
      <c r="AD426" s="102"/>
    </row>
    <row r="427" spans="1:30" ht="14.25" customHeight="1">
      <c r="A427" s="110" t="s">
        <v>1018</v>
      </c>
      <c r="B427" s="175" t="str">
        <f t="shared" si="98"/>
        <v>Gonzalez</v>
      </c>
      <c r="C427" s="180" t="str">
        <f t="shared" si="99"/>
        <v>Miguel Angel</v>
      </c>
      <c r="D427" s="102" t="str">
        <f t="shared" si="100"/>
        <v>M. Gonzalez</v>
      </c>
      <c r="E427" s="168" t="str">
        <f t="shared" si="101"/>
        <v>Miguel Angel Gonzalez</v>
      </c>
      <c r="F427" s="103" t="s">
        <v>847</v>
      </c>
      <c r="G427" s="103"/>
      <c r="H427" s="103"/>
      <c r="I427" s="103"/>
      <c r="J427" s="155">
        <v>30829</v>
      </c>
      <c r="K427" s="111" t="s">
        <v>647</v>
      </c>
      <c r="L427" s="103" t="s">
        <v>114</v>
      </c>
      <c r="M427" s="155" t="str">
        <f t="shared" si="92"/>
        <v>2,F3-$7.5M</v>
      </c>
      <c r="N427" s="111" t="str">
        <f>Aaron!$A$2</f>
        <v>Middlesex</v>
      </c>
      <c r="O427" s="132" t="s">
        <v>1764</v>
      </c>
      <c r="P427" s="168" t="str">
        <f t="shared" si="93"/>
        <v>Gonzalez, Miguel Angel (2,F3-$7.5M)</v>
      </c>
      <c r="Q427" s="129">
        <f t="shared" si="94"/>
        <v>2500000</v>
      </c>
      <c r="R427" s="217">
        <f t="shared" si="95"/>
        <v>2500000</v>
      </c>
      <c r="S427" s="217" t="str">
        <f t="shared" si="96"/>
        <v/>
      </c>
      <c r="T427" s="217" t="str">
        <f t="shared" si="97"/>
        <v/>
      </c>
      <c r="U427" s="155" t="s">
        <v>2142</v>
      </c>
      <c r="V427" s="130">
        <v>2500000</v>
      </c>
      <c r="W427" s="155" t="s">
        <v>2202</v>
      </c>
      <c r="X427" s="130">
        <v>2500000</v>
      </c>
      <c r="Y427" s="130" t="s">
        <v>283</v>
      </c>
      <c r="Z427" s="173"/>
      <c r="AA427" s="102"/>
      <c r="AB427" s="102"/>
      <c r="AC427" s="102"/>
      <c r="AD427" s="102"/>
    </row>
    <row r="428" spans="1:30" ht="14.25" customHeight="1">
      <c r="A428" s="266" t="s">
        <v>3654</v>
      </c>
      <c r="B428" s="175" t="str">
        <f t="shared" si="98"/>
        <v>Goodrum</v>
      </c>
      <c r="C428" s="180" t="str">
        <f t="shared" si="99"/>
        <v>Niko</v>
      </c>
      <c r="D428" s="102" t="str">
        <f t="shared" si="100"/>
        <v>N. Goodrum</v>
      </c>
      <c r="E428" s="168" t="str">
        <f t="shared" si="101"/>
        <v>Niko Goodrum</v>
      </c>
      <c r="F428" s="204" t="s">
        <v>854</v>
      </c>
      <c r="G428" s="204" t="s">
        <v>1964</v>
      </c>
      <c r="H428" s="204" t="s">
        <v>1951</v>
      </c>
      <c r="I428" s="204" t="s">
        <v>1964</v>
      </c>
      <c r="J428" s="155">
        <v>33662</v>
      </c>
      <c r="K428" s="157" t="s">
        <v>845</v>
      </c>
      <c r="L428" s="103" t="s">
        <v>7</v>
      </c>
      <c r="M428" s="155" t="str">
        <f t="shared" si="92"/>
        <v>Y1</v>
      </c>
      <c r="N428" s="111" t="s">
        <v>1832</v>
      </c>
      <c r="O428" s="132" t="s">
        <v>3850</v>
      </c>
      <c r="P428" s="168" t="str">
        <f t="shared" si="93"/>
        <v>Goodrum, Niko (Y1)</v>
      </c>
      <c r="Q428" s="129">
        <f t="shared" si="94"/>
        <v>200000</v>
      </c>
      <c r="R428" s="217">
        <f t="shared" si="95"/>
        <v>300000</v>
      </c>
      <c r="S428" s="217">
        <f t="shared" si="96"/>
        <v>400000</v>
      </c>
      <c r="T428" s="217" t="str">
        <f t="shared" si="97"/>
        <v/>
      </c>
      <c r="U428" s="102" t="s">
        <v>445</v>
      </c>
      <c r="V428" s="173">
        <v>200000</v>
      </c>
      <c r="W428" s="102" t="s">
        <v>446</v>
      </c>
      <c r="X428" s="173">
        <v>300000</v>
      </c>
      <c r="Y428" s="102" t="s">
        <v>322</v>
      </c>
      <c r="Z428" s="173">
        <v>400000</v>
      </c>
      <c r="AA428" s="102" t="s">
        <v>555</v>
      </c>
      <c r="AB428" s="102"/>
      <c r="AC428" s="102"/>
      <c r="AD428" s="102"/>
    </row>
    <row r="429" spans="1:30" ht="14.25" customHeight="1">
      <c r="A429" s="102" t="s">
        <v>1640</v>
      </c>
      <c r="B429" s="175" t="str">
        <f t="shared" si="98"/>
        <v>Goodwin</v>
      </c>
      <c r="C429" s="180" t="str">
        <f t="shared" si="99"/>
        <v>Brian</v>
      </c>
      <c r="D429" s="102" t="str">
        <f t="shared" si="100"/>
        <v>B. Goodwin</v>
      </c>
      <c r="E429" s="168" t="str">
        <f t="shared" si="101"/>
        <v>Brian Goodwin</v>
      </c>
      <c r="F429" s="174" t="s">
        <v>354</v>
      </c>
      <c r="G429" s="102">
        <f>Cuts!G106+1</f>
        <v>1</v>
      </c>
      <c r="H429" s="102">
        <v>8</v>
      </c>
      <c r="I429" s="102">
        <v>2</v>
      </c>
      <c r="J429" s="322">
        <v>33179</v>
      </c>
      <c r="K429" s="102" t="s">
        <v>912</v>
      </c>
      <c r="L429" s="103" t="s">
        <v>7</v>
      </c>
      <c r="M429" s="155" t="str">
        <f t="shared" si="92"/>
        <v>Y2</v>
      </c>
      <c r="N429" s="111" t="str">
        <f>Aaron!$AE$2</f>
        <v>Pismo Beach</v>
      </c>
      <c r="O429" s="103" t="s">
        <v>1534</v>
      </c>
      <c r="P429" s="168" t="str">
        <f t="shared" si="93"/>
        <v>Goodwin, Brian (Y2)</v>
      </c>
      <c r="Q429" s="129">
        <f t="shared" si="94"/>
        <v>300000</v>
      </c>
      <c r="R429" s="217">
        <f t="shared" si="95"/>
        <v>400000</v>
      </c>
      <c r="S429" s="217" t="str">
        <f t="shared" si="96"/>
        <v/>
      </c>
      <c r="T429" s="217" t="str">
        <f t="shared" si="97"/>
        <v/>
      </c>
      <c r="U429" s="102" t="s">
        <v>446</v>
      </c>
      <c r="V429" s="173">
        <v>300000</v>
      </c>
      <c r="W429" s="102" t="s">
        <v>322</v>
      </c>
      <c r="X429" s="173">
        <v>400000</v>
      </c>
      <c r="Y429" s="102" t="s">
        <v>555</v>
      </c>
      <c r="Z429" s="102"/>
      <c r="AA429" s="102"/>
      <c r="AB429" s="102"/>
      <c r="AC429" s="102"/>
      <c r="AD429" s="102"/>
    </row>
    <row r="430" spans="1:30" ht="14.25" customHeight="1">
      <c r="A430" s="112" t="s">
        <v>325</v>
      </c>
      <c r="B430" s="175" t="str">
        <f t="shared" si="98"/>
        <v>Gordon</v>
      </c>
      <c r="C430" s="180" t="str">
        <f t="shared" si="99"/>
        <v>Alex</v>
      </c>
      <c r="D430" s="102" t="str">
        <f t="shared" si="100"/>
        <v>A. Gordon</v>
      </c>
      <c r="E430" s="168" t="str">
        <f t="shared" si="101"/>
        <v>Alex Gordon</v>
      </c>
      <c r="F430" s="103" t="s">
        <v>354</v>
      </c>
      <c r="G430" s="111"/>
      <c r="H430" s="111"/>
      <c r="I430" s="111"/>
      <c r="J430" s="274">
        <v>30722</v>
      </c>
      <c r="K430" s="102" t="s">
        <v>853</v>
      </c>
      <c r="L430" s="103" t="s">
        <v>7</v>
      </c>
      <c r="M430" s="155" t="str">
        <f t="shared" si="92"/>
        <v>1,F3-$8.4M</v>
      </c>
      <c r="N430" s="111" t="str">
        <f>Ruth!$G$2</f>
        <v>Gotham City</v>
      </c>
      <c r="O430" s="253" t="s">
        <v>3147</v>
      </c>
      <c r="P430" s="168" t="str">
        <f t="shared" si="93"/>
        <v>Gordon, Alex (1,F3-$8.4M)</v>
      </c>
      <c r="Q430" s="129">
        <f t="shared" si="94"/>
        <v>2800000</v>
      </c>
      <c r="R430" s="217">
        <f t="shared" si="95"/>
        <v>2800000</v>
      </c>
      <c r="S430" s="217">
        <f t="shared" si="96"/>
        <v>2800000</v>
      </c>
      <c r="T430" s="217" t="str">
        <f t="shared" si="97"/>
        <v/>
      </c>
      <c r="U430" s="111" t="s">
        <v>3272</v>
      </c>
      <c r="V430" s="111">
        <v>2800000</v>
      </c>
      <c r="W430" s="173" t="s">
        <v>3274</v>
      </c>
      <c r="X430" s="130">
        <v>2800000</v>
      </c>
      <c r="Y430" s="173" t="s">
        <v>3273</v>
      </c>
      <c r="Z430" s="130">
        <v>2800000</v>
      </c>
      <c r="AA430" s="221" t="s">
        <v>283</v>
      </c>
      <c r="AB430" s="102"/>
      <c r="AC430" s="102"/>
      <c r="AD430" s="102"/>
    </row>
    <row r="431" spans="1:30" ht="14.25" customHeight="1">
      <c r="A431" s="102" t="s">
        <v>629</v>
      </c>
      <c r="B431" s="175" t="str">
        <f t="shared" si="98"/>
        <v>Gordon</v>
      </c>
      <c r="C431" s="180" t="str">
        <f t="shared" si="99"/>
        <v>Dee</v>
      </c>
      <c r="D431" s="102" t="str">
        <f t="shared" si="100"/>
        <v>D. Gordon</v>
      </c>
      <c r="E431" s="168" t="str">
        <f t="shared" si="101"/>
        <v>Dee Gordon</v>
      </c>
      <c r="F431" s="103" t="s">
        <v>354</v>
      </c>
      <c r="G431" s="103"/>
      <c r="H431" s="103"/>
      <c r="I431" s="103"/>
      <c r="J431" s="155">
        <v>32255</v>
      </c>
      <c r="K431" s="111" t="s">
        <v>851</v>
      </c>
      <c r="L431" s="103" t="s">
        <v>7</v>
      </c>
      <c r="M431" s="155" t="str">
        <f t="shared" si="92"/>
        <v>1,F3-$6M</v>
      </c>
      <c r="N431" s="111" t="str">
        <f>Ruth!$Y$2</f>
        <v xml:space="preserve">New Jersey </v>
      </c>
      <c r="O431" s="132" t="s">
        <v>3147</v>
      </c>
      <c r="P431" s="168" t="str">
        <f t="shared" si="93"/>
        <v>Gordon, Dee (1,F3-$6M)</v>
      </c>
      <c r="Q431" s="129">
        <f t="shared" si="94"/>
        <v>2000000</v>
      </c>
      <c r="R431" s="217">
        <f t="shared" si="95"/>
        <v>2000000</v>
      </c>
      <c r="S431" s="217">
        <f t="shared" si="96"/>
        <v>2000000</v>
      </c>
      <c r="T431" s="217" t="str">
        <f t="shared" si="97"/>
        <v/>
      </c>
      <c r="U431" s="102" t="s">
        <v>1776</v>
      </c>
      <c r="V431" s="173">
        <v>2000000</v>
      </c>
      <c r="W431" s="130" t="s">
        <v>2140</v>
      </c>
      <c r="X431" s="173">
        <v>2000000</v>
      </c>
      <c r="Y431" s="130" t="s">
        <v>2200</v>
      </c>
      <c r="Z431" s="221">
        <v>2000000</v>
      </c>
      <c r="AA431" s="102" t="s">
        <v>283</v>
      </c>
      <c r="AB431" s="102"/>
      <c r="AC431" s="102"/>
      <c r="AD431" s="102"/>
    </row>
    <row r="432" spans="1:30" ht="14.25" customHeight="1">
      <c r="A432" s="501" t="s">
        <v>1170</v>
      </c>
      <c r="B432" s="175" t="str">
        <f t="shared" si="98"/>
        <v>Gordon</v>
      </c>
      <c r="C432" s="180" t="str">
        <f t="shared" si="99"/>
        <v>Nick</v>
      </c>
      <c r="D432" s="102" t="str">
        <f t="shared" si="100"/>
        <v>N. Gordon</v>
      </c>
      <c r="E432" s="168" t="str">
        <f t="shared" si="101"/>
        <v>Nick Gordon</v>
      </c>
      <c r="F432" s="103" t="s">
        <v>354</v>
      </c>
      <c r="G432" s="103"/>
      <c r="H432" s="103"/>
      <c r="I432" s="103"/>
      <c r="J432" s="256">
        <v>34996</v>
      </c>
      <c r="K432" s="102" t="s">
        <v>851</v>
      </c>
      <c r="L432" s="103" t="s">
        <v>444</v>
      </c>
      <c r="M432" s="155" t="str">
        <f t="shared" si="92"/>
        <v>min</v>
      </c>
      <c r="N432" s="111" t="str">
        <f>Cobb!$G$2</f>
        <v>Alaska</v>
      </c>
      <c r="O432" s="103" t="s">
        <v>1094</v>
      </c>
      <c r="P432" s="168" t="str">
        <f t="shared" si="93"/>
        <v>Gordon, Nick (min)</v>
      </c>
      <c r="Q432" s="129" t="str">
        <f t="shared" si="94"/>
        <v/>
      </c>
      <c r="R432" s="217" t="str">
        <f t="shared" si="95"/>
        <v/>
      </c>
      <c r="S432" s="217" t="str">
        <f t="shared" si="96"/>
        <v/>
      </c>
      <c r="T432" s="217" t="str">
        <f t="shared" si="97"/>
        <v/>
      </c>
      <c r="U432" s="102" t="s">
        <v>568</v>
      </c>
      <c r="V432" s="268"/>
      <c r="W432" s="102"/>
      <c r="X432" s="173"/>
      <c r="Y432" s="102"/>
      <c r="Z432" s="501"/>
      <c r="AA432" s="102"/>
      <c r="AB432" s="102"/>
      <c r="AC432" s="102"/>
      <c r="AD432" s="102"/>
    </row>
    <row r="433" spans="1:30" ht="14.25" customHeight="1">
      <c r="A433" s="102" t="s">
        <v>2043</v>
      </c>
      <c r="B433" s="175" t="str">
        <f t="shared" si="98"/>
        <v>Gore</v>
      </c>
      <c r="C433" s="180" t="str">
        <f t="shared" si="99"/>
        <v>MacKenzie</v>
      </c>
      <c r="D433" s="102" t="str">
        <f t="shared" si="100"/>
        <v>M. Gore</v>
      </c>
      <c r="E433" s="168" t="str">
        <f t="shared" si="101"/>
        <v>MacKenzie Gore</v>
      </c>
      <c r="F433" s="204" t="s">
        <v>354</v>
      </c>
      <c r="G433" s="204">
        <v>3</v>
      </c>
      <c r="H433" s="204" t="s">
        <v>1951</v>
      </c>
      <c r="I433" s="204"/>
      <c r="J433" s="155">
        <v>36215</v>
      </c>
      <c r="K433" s="157" t="s">
        <v>647</v>
      </c>
      <c r="L433" s="103" t="s">
        <v>444</v>
      </c>
      <c r="M433" s="155" t="str">
        <f t="shared" si="92"/>
        <v>min</v>
      </c>
      <c r="N433" s="111" t="str">
        <f>Mays!$AE$2</f>
        <v>West Oakland</v>
      </c>
      <c r="O433" s="132" t="s">
        <v>1966</v>
      </c>
      <c r="P433" s="168" t="str">
        <f t="shared" si="93"/>
        <v>Gore, MacKenzie (min)</v>
      </c>
      <c r="Q433" s="129" t="str">
        <f t="shared" si="94"/>
        <v/>
      </c>
      <c r="R433" s="217" t="str">
        <f t="shared" si="95"/>
        <v/>
      </c>
      <c r="S433" s="217" t="str">
        <f t="shared" si="96"/>
        <v/>
      </c>
      <c r="T433" s="217" t="str">
        <f t="shared" si="97"/>
        <v/>
      </c>
      <c r="U433" s="102" t="s">
        <v>568</v>
      </c>
      <c r="V433" s="173"/>
      <c r="W433" s="102"/>
      <c r="X433" s="173"/>
      <c r="Y433" s="102"/>
      <c r="Z433" s="173"/>
      <c r="AA433" s="102"/>
      <c r="AB433" s="102"/>
      <c r="AC433" s="102"/>
      <c r="AD433" s="102"/>
    </row>
    <row r="434" spans="1:30" ht="14.25" customHeight="1">
      <c r="A434" s="266" t="s">
        <v>3651</v>
      </c>
      <c r="B434" s="175" t="str">
        <f t="shared" si="98"/>
        <v>Gorman</v>
      </c>
      <c r="C434" s="180" t="str">
        <f t="shared" si="99"/>
        <v>Nolan</v>
      </c>
      <c r="D434" s="102" t="str">
        <f t="shared" si="100"/>
        <v>N. Gorman</v>
      </c>
      <c r="E434" s="168" t="str">
        <f t="shared" si="101"/>
        <v>Nolan Gorman</v>
      </c>
      <c r="F434" s="204" t="s">
        <v>354</v>
      </c>
      <c r="G434" s="204" t="s">
        <v>1961</v>
      </c>
      <c r="H434" s="204" t="s">
        <v>1951</v>
      </c>
      <c r="I434" s="204" t="s">
        <v>1961</v>
      </c>
      <c r="J434" s="155">
        <v>36656</v>
      </c>
      <c r="K434" s="157" t="s">
        <v>850</v>
      </c>
      <c r="L434" s="103" t="s">
        <v>444</v>
      </c>
      <c r="M434" s="155" t="str">
        <f t="shared" si="92"/>
        <v>min</v>
      </c>
      <c r="N434" s="111" t="s">
        <v>1710</v>
      </c>
      <c r="O434" s="132" t="s">
        <v>3850</v>
      </c>
      <c r="P434" s="168" t="str">
        <f t="shared" si="93"/>
        <v>Gorman, Nolan (min)</v>
      </c>
      <c r="Q434" s="129" t="str">
        <f t="shared" si="94"/>
        <v/>
      </c>
      <c r="R434" s="217" t="str">
        <f t="shared" si="95"/>
        <v/>
      </c>
      <c r="S434" s="217" t="str">
        <f t="shared" si="96"/>
        <v/>
      </c>
      <c r="T434" s="217" t="str">
        <f t="shared" si="97"/>
        <v/>
      </c>
      <c r="U434" s="102" t="s">
        <v>568</v>
      </c>
      <c r="V434" s="173"/>
      <c r="W434" s="102"/>
      <c r="X434" s="173"/>
      <c r="Y434" s="102"/>
      <c r="Z434" s="173"/>
      <c r="AA434" s="102"/>
      <c r="AB434" s="102"/>
      <c r="AC434" s="102"/>
      <c r="AD434" s="102"/>
    </row>
    <row r="435" spans="1:30" ht="14.25" customHeight="1">
      <c r="A435" s="102" t="s">
        <v>1601</v>
      </c>
      <c r="B435" s="175" t="str">
        <f t="shared" ref="B435:B466" si="102">LEFT(A435,FIND(", ",A435,1)-1)</f>
        <v>Gossett</v>
      </c>
      <c r="C435" s="180" t="str">
        <f t="shared" ref="C435:C466" si="103">RIGHT(A435,LEN(A435)-FIND(", ",A435,1)-1)</f>
        <v>Daniel</v>
      </c>
      <c r="D435" s="102" t="str">
        <f t="shared" ref="D435:D466" si="104">CONCATENATE(MID(C435,1,1),". ",B435)</f>
        <v>D. Gossett</v>
      </c>
      <c r="E435" s="168" t="str">
        <f t="shared" ref="E435:E466" si="105">CONCATENATE(C435," ",B435)</f>
        <v>Daniel Gossett</v>
      </c>
      <c r="F435" s="174" t="s">
        <v>847</v>
      </c>
      <c r="G435" s="102" t="e">
        <f>#REF!+1</f>
        <v>#REF!</v>
      </c>
      <c r="H435" s="102">
        <v>8</v>
      </c>
      <c r="I435" s="102">
        <v>9</v>
      </c>
      <c r="J435" s="322">
        <v>33921</v>
      </c>
      <c r="K435" s="102" t="s">
        <v>647</v>
      </c>
      <c r="L435" s="103" t="s">
        <v>114</v>
      </c>
      <c r="M435" s="155" t="str">
        <f t="shared" si="92"/>
        <v>Y1*</v>
      </c>
      <c r="N435" s="111" t="str">
        <f>Mays!$M$2</f>
        <v>Mudville</v>
      </c>
      <c r="O435" s="103" t="s">
        <v>2046</v>
      </c>
      <c r="P435" s="168" t="str">
        <f t="shared" si="93"/>
        <v>Gossett, Daniel (Y1*)</v>
      </c>
      <c r="Q435" s="129">
        <f t="shared" si="94"/>
        <v>200000</v>
      </c>
      <c r="R435" s="217">
        <f t="shared" si="95"/>
        <v>300000</v>
      </c>
      <c r="S435" s="217">
        <f t="shared" si="96"/>
        <v>400000</v>
      </c>
      <c r="T435" s="217" t="str">
        <f t="shared" si="97"/>
        <v/>
      </c>
      <c r="U435" s="102" t="s">
        <v>220</v>
      </c>
      <c r="V435" s="130">
        <v>200000</v>
      </c>
      <c r="W435" s="102" t="s">
        <v>446</v>
      </c>
      <c r="X435" s="173">
        <v>300000</v>
      </c>
      <c r="Y435" s="102" t="s">
        <v>322</v>
      </c>
      <c r="Z435" s="173">
        <v>400000</v>
      </c>
      <c r="AA435" s="102" t="s">
        <v>555</v>
      </c>
      <c r="AB435" s="102"/>
      <c r="AC435" s="102"/>
      <c r="AD435" s="102"/>
    </row>
    <row r="436" spans="1:30" ht="14.25" customHeight="1">
      <c r="A436" s="102" t="s">
        <v>1924</v>
      </c>
      <c r="B436" s="175" t="str">
        <f t="shared" si="102"/>
        <v>Grace</v>
      </c>
      <c r="C436" s="180" t="str">
        <f t="shared" si="103"/>
        <v>Matt</v>
      </c>
      <c r="D436" s="102" t="str">
        <f t="shared" si="104"/>
        <v>M. Grace</v>
      </c>
      <c r="E436" s="168" t="str">
        <f t="shared" si="105"/>
        <v>Matt Grace</v>
      </c>
      <c r="F436" s="204" t="s">
        <v>354</v>
      </c>
      <c r="G436" s="204">
        <v>150</v>
      </c>
      <c r="H436" s="204" t="s">
        <v>1958</v>
      </c>
      <c r="I436" s="204"/>
      <c r="J436" s="155">
        <v>32491</v>
      </c>
      <c r="K436" s="157" t="s">
        <v>844</v>
      </c>
      <c r="L436" s="103" t="s">
        <v>114</v>
      </c>
      <c r="M436" s="155" t="str">
        <f t="shared" si="92"/>
        <v>Y2</v>
      </c>
      <c r="N436" s="111" t="str">
        <f>Aaron!$A$2</f>
        <v>Middlesex</v>
      </c>
      <c r="O436" s="132" t="s">
        <v>1966</v>
      </c>
      <c r="P436" s="168" t="str">
        <f t="shared" si="93"/>
        <v>Grace, Matt (Y2)</v>
      </c>
      <c r="Q436" s="129">
        <f t="shared" si="94"/>
        <v>300000</v>
      </c>
      <c r="R436" s="217">
        <f t="shared" si="95"/>
        <v>400000</v>
      </c>
      <c r="S436" s="217" t="str">
        <f t="shared" si="96"/>
        <v/>
      </c>
      <c r="T436" s="217" t="str">
        <f t="shared" si="97"/>
        <v/>
      </c>
      <c r="U436" s="102" t="s">
        <v>446</v>
      </c>
      <c r="V436" s="173">
        <v>300000</v>
      </c>
      <c r="W436" s="102" t="s">
        <v>322</v>
      </c>
      <c r="X436" s="173">
        <v>400000</v>
      </c>
      <c r="Y436" s="102" t="s">
        <v>555</v>
      </c>
      <c r="Z436" s="173"/>
      <c r="AA436" s="102"/>
      <c r="AB436" s="102"/>
      <c r="AC436" s="102"/>
      <c r="AD436" s="102"/>
    </row>
    <row r="437" spans="1:30" ht="14.25" customHeight="1">
      <c r="A437" s="102" t="s">
        <v>255</v>
      </c>
      <c r="B437" s="175" t="str">
        <f t="shared" si="102"/>
        <v>Grandal</v>
      </c>
      <c r="C437" s="180" t="str">
        <f t="shared" si="103"/>
        <v>Yasmani</v>
      </c>
      <c r="D437" s="102" t="str">
        <f t="shared" si="104"/>
        <v>Y. Grandal</v>
      </c>
      <c r="E437" s="168" t="str">
        <f t="shared" si="105"/>
        <v>Yasmani Grandal</v>
      </c>
      <c r="F437" s="103" t="s">
        <v>854</v>
      </c>
      <c r="G437" s="103"/>
      <c r="H437" s="103"/>
      <c r="I437" s="103"/>
      <c r="J437" s="155">
        <v>32455</v>
      </c>
      <c r="K437" s="111" t="s">
        <v>848</v>
      </c>
      <c r="L437" s="103" t="s">
        <v>7</v>
      </c>
      <c r="M437" s="155" t="str">
        <f t="shared" si="92"/>
        <v>ARB-Y7</v>
      </c>
      <c r="N437" s="111" t="str">
        <f>Ruth!$A$2</f>
        <v>Plum Island</v>
      </c>
      <c r="O437" s="132" t="s">
        <v>266</v>
      </c>
      <c r="P437" s="168" t="str">
        <f t="shared" si="93"/>
        <v>Grandal, Yasmani (ARB-Y7)</v>
      </c>
      <c r="Q437" s="129">
        <f t="shared" si="94"/>
        <v>3402000</v>
      </c>
      <c r="R437" s="217" t="str">
        <f t="shared" si="95"/>
        <v/>
      </c>
      <c r="S437" s="217" t="str">
        <f t="shared" si="96"/>
        <v/>
      </c>
      <c r="T437" s="217" t="str">
        <f t="shared" si="97"/>
        <v/>
      </c>
      <c r="U437" s="102" t="s">
        <v>822</v>
      </c>
      <c r="V437" s="173">
        <v>3402000</v>
      </c>
      <c r="W437" s="102" t="s">
        <v>283</v>
      </c>
      <c r="X437" s="173"/>
      <c r="Y437" s="102"/>
      <c r="Z437" s="130"/>
      <c r="AA437" s="102"/>
      <c r="AB437" s="102"/>
      <c r="AC437" s="102"/>
      <c r="AD437" s="102"/>
    </row>
    <row r="438" spans="1:30" ht="14.25" customHeight="1">
      <c r="A438" s="208" t="s">
        <v>871</v>
      </c>
      <c r="B438" s="175" t="str">
        <f t="shared" si="102"/>
        <v>Granderson</v>
      </c>
      <c r="C438" s="180" t="str">
        <f t="shared" si="103"/>
        <v>Curt</v>
      </c>
      <c r="D438" s="102" t="str">
        <f t="shared" si="104"/>
        <v>C. Granderson</v>
      </c>
      <c r="E438" s="168" t="str">
        <f t="shared" si="105"/>
        <v>Curt Granderson</v>
      </c>
      <c r="F438" s="285" t="s">
        <v>354</v>
      </c>
      <c r="G438" s="161"/>
      <c r="H438" s="161"/>
      <c r="I438" s="161"/>
      <c r="J438" s="291">
        <v>29661</v>
      </c>
      <c r="K438" s="299" t="s">
        <v>849</v>
      </c>
      <c r="L438" s="103" t="s">
        <v>7</v>
      </c>
      <c r="M438" s="155" t="str">
        <f t="shared" si="92"/>
        <v>1,F1-$1.4M</v>
      </c>
      <c r="N438" s="111" t="str">
        <f>Ruth!$Y$2</f>
        <v xml:space="preserve">New Jersey </v>
      </c>
      <c r="O438" s="311" t="s">
        <v>3147</v>
      </c>
      <c r="P438" s="168" t="str">
        <f t="shared" si="93"/>
        <v>Granderson, Curt (1,F1-$1.4M)</v>
      </c>
      <c r="Q438" s="129">
        <f t="shared" si="94"/>
        <v>1400000</v>
      </c>
      <c r="R438" s="217" t="str">
        <f t="shared" si="95"/>
        <v/>
      </c>
      <c r="S438" s="217" t="str">
        <f t="shared" si="96"/>
        <v/>
      </c>
      <c r="T438" s="217" t="str">
        <f t="shared" si="97"/>
        <v/>
      </c>
      <c r="U438" s="282" t="s">
        <v>3275</v>
      </c>
      <c r="V438" s="282">
        <v>1400000</v>
      </c>
      <c r="W438" s="173" t="s">
        <v>283</v>
      </c>
      <c r="X438" s="130"/>
      <c r="Y438" s="173"/>
      <c r="Z438" s="130"/>
      <c r="AA438" s="221"/>
      <c r="AB438" s="102"/>
      <c r="AC438" s="102"/>
      <c r="AD438" s="102"/>
    </row>
    <row r="439" spans="1:30" ht="14.25" customHeight="1">
      <c r="A439" s="102" t="s">
        <v>1990</v>
      </c>
      <c r="B439" s="175" t="str">
        <f t="shared" si="102"/>
        <v>Graterol</v>
      </c>
      <c r="C439" s="180" t="str">
        <f t="shared" si="103"/>
        <v>Brusdar</v>
      </c>
      <c r="D439" s="102" t="str">
        <f t="shared" si="104"/>
        <v>B. Graterol</v>
      </c>
      <c r="E439" s="168" t="str">
        <f t="shared" si="105"/>
        <v>Brusdar Graterol</v>
      </c>
      <c r="F439" s="204"/>
      <c r="G439" s="204">
        <v>152</v>
      </c>
      <c r="H439" s="204" t="s">
        <v>1958</v>
      </c>
      <c r="I439" s="204"/>
      <c r="J439" s="155"/>
      <c r="K439" s="157"/>
      <c r="L439" s="103" t="s">
        <v>444</v>
      </c>
      <c r="M439" s="155" t="str">
        <f t="shared" si="92"/>
        <v>min</v>
      </c>
      <c r="N439" s="111" t="str">
        <f>Cobb!$AE$2</f>
        <v>Chicago</v>
      </c>
      <c r="O439" s="132" t="s">
        <v>1966</v>
      </c>
      <c r="P439" s="168" t="str">
        <f t="shared" si="93"/>
        <v>Graterol, Brusdar (min)</v>
      </c>
      <c r="Q439" s="129" t="str">
        <f t="shared" si="94"/>
        <v/>
      </c>
      <c r="R439" s="217" t="str">
        <f t="shared" si="95"/>
        <v/>
      </c>
      <c r="S439" s="217" t="str">
        <f t="shared" si="96"/>
        <v/>
      </c>
      <c r="T439" s="217" t="str">
        <f t="shared" si="97"/>
        <v/>
      </c>
      <c r="U439" s="102" t="s">
        <v>568</v>
      </c>
      <c r="V439" s="173"/>
      <c r="W439" s="102"/>
      <c r="X439" s="173"/>
      <c r="Y439" s="102"/>
      <c r="Z439" s="173"/>
      <c r="AA439" s="102"/>
      <c r="AB439" s="102"/>
      <c r="AC439" s="102"/>
      <c r="AD439" s="102"/>
    </row>
    <row r="440" spans="1:30" ht="14.25" customHeight="1">
      <c r="A440" s="102" t="s">
        <v>1947</v>
      </c>
      <c r="B440" s="175" t="str">
        <f t="shared" si="102"/>
        <v>Graterol</v>
      </c>
      <c r="C440" s="180" t="str">
        <f t="shared" si="103"/>
        <v>Juan</v>
      </c>
      <c r="D440" s="102" t="str">
        <f t="shared" si="104"/>
        <v>J. Graterol</v>
      </c>
      <c r="E440" s="168" t="str">
        <f t="shared" si="105"/>
        <v>Juan Graterol</v>
      </c>
      <c r="F440" s="204" t="s">
        <v>847</v>
      </c>
      <c r="G440" s="204">
        <v>214</v>
      </c>
      <c r="H440" s="204" t="s">
        <v>1963</v>
      </c>
      <c r="I440" s="204"/>
      <c r="J440" s="155">
        <v>32553</v>
      </c>
      <c r="K440" s="157" t="s">
        <v>848</v>
      </c>
      <c r="L440" s="103" t="s">
        <v>7</v>
      </c>
      <c r="M440" s="155" t="str">
        <f t="shared" si="92"/>
        <v>MM</v>
      </c>
      <c r="N440" s="111" t="str">
        <f>Mays!$M$2</f>
        <v>Mudville</v>
      </c>
      <c r="O440" s="132" t="s">
        <v>1966</v>
      </c>
      <c r="P440" s="168" t="str">
        <f t="shared" si="93"/>
        <v>Graterol, Juan (MM)</v>
      </c>
      <c r="Q440" s="129">
        <f t="shared" si="94"/>
        <v>100000</v>
      </c>
      <c r="R440" s="217" t="str">
        <f t="shared" si="95"/>
        <v/>
      </c>
      <c r="S440" s="217" t="str">
        <f t="shared" si="96"/>
        <v/>
      </c>
      <c r="T440" s="217" t="str">
        <f t="shared" si="97"/>
        <v/>
      </c>
      <c r="U440" s="102" t="s">
        <v>442</v>
      </c>
      <c r="V440" s="268">
        <v>100000</v>
      </c>
      <c r="W440" s="102"/>
      <c r="X440" s="173"/>
      <c r="Y440" s="102"/>
      <c r="Z440" s="173"/>
      <c r="AA440" s="102"/>
      <c r="AB440" s="102"/>
      <c r="AC440" s="102"/>
      <c r="AD440" s="102"/>
    </row>
    <row r="441" spans="1:30" ht="14.25" customHeight="1">
      <c r="A441" s="175" t="s">
        <v>1014</v>
      </c>
      <c r="B441" s="175" t="str">
        <f t="shared" si="102"/>
        <v>Gray</v>
      </c>
      <c r="C441" s="180" t="str">
        <f t="shared" si="103"/>
        <v>Jon</v>
      </c>
      <c r="D441" s="102" t="str">
        <f t="shared" si="104"/>
        <v>J. Gray</v>
      </c>
      <c r="E441" s="168" t="str">
        <f t="shared" si="105"/>
        <v>Jon Gray</v>
      </c>
      <c r="F441" s="174" t="s">
        <v>847</v>
      </c>
      <c r="G441" s="174"/>
      <c r="H441" s="174"/>
      <c r="I441" s="174"/>
      <c r="J441" s="184">
        <v>33547</v>
      </c>
      <c r="K441" s="185" t="s">
        <v>114</v>
      </c>
      <c r="L441" s="103" t="s">
        <v>114</v>
      </c>
      <c r="M441" s="155" t="str">
        <f t="shared" si="92"/>
        <v>1,L5-14M</v>
      </c>
      <c r="N441" s="111" t="str">
        <f>Ruth!$A$2</f>
        <v>Plum Island</v>
      </c>
      <c r="O441" s="174" t="s">
        <v>913</v>
      </c>
      <c r="P441" s="168" t="str">
        <f t="shared" si="93"/>
        <v>Gray, Jon (1,L5-14M)</v>
      </c>
      <c r="Q441" s="129">
        <f t="shared" si="94"/>
        <v>2800000</v>
      </c>
      <c r="R441" s="217">
        <f t="shared" si="95"/>
        <v>2800000</v>
      </c>
      <c r="S441" s="217">
        <f t="shared" si="96"/>
        <v>2800000</v>
      </c>
      <c r="T441" s="217">
        <f t="shared" si="97"/>
        <v>2800000</v>
      </c>
      <c r="U441" s="102" t="s">
        <v>3123</v>
      </c>
      <c r="V441" s="173">
        <v>2800000</v>
      </c>
      <c r="W441" s="102" t="s">
        <v>557</v>
      </c>
      <c r="X441" s="173">
        <v>2800000</v>
      </c>
      <c r="Y441" s="102" t="s">
        <v>268</v>
      </c>
      <c r="Z441" s="454">
        <v>2800000</v>
      </c>
      <c r="AA441" s="102" t="s">
        <v>267</v>
      </c>
      <c r="AB441" s="454">
        <v>2800000</v>
      </c>
      <c r="AC441" s="102" t="s">
        <v>521</v>
      </c>
      <c r="AD441" s="454">
        <v>2800000</v>
      </c>
    </row>
    <row r="442" spans="1:30" ht="14.25" customHeight="1">
      <c r="A442" s="102" t="s">
        <v>263</v>
      </c>
      <c r="B442" s="175" t="str">
        <f t="shared" si="102"/>
        <v>Gray</v>
      </c>
      <c r="C442" s="180" t="str">
        <f t="shared" si="103"/>
        <v>Sonny</v>
      </c>
      <c r="D442" s="102" t="str">
        <f t="shared" si="104"/>
        <v>S. Gray</v>
      </c>
      <c r="E442" s="168" t="str">
        <f t="shared" si="105"/>
        <v>Sonny Gray</v>
      </c>
      <c r="F442" s="103" t="s">
        <v>847</v>
      </c>
      <c r="G442" s="103"/>
      <c r="H442" s="103"/>
      <c r="I442" s="103"/>
      <c r="J442" s="155">
        <v>32819</v>
      </c>
      <c r="K442" s="111" t="s">
        <v>647</v>
      </c>
      <c r="L442" s="103" t="s">
        <v>114</v>
      </c>
      <c r="M442" s="155" t="str">
        <f t="shared" si="92"/>
        <v>2,L4-$16M</v>
      </c>
      <c r="N442" s="111" t="str">
        <f>Ruth!$M$2</f>
        <v>Hoboken</v>
      </c>
      <c r="O442" s="132" t="s">
        <v>266</v>
      </c>
      <c r="P442" s="168" t="str">
        <f t="shared" si="93"/>
        <v>Gray, Sonny (2,L4-$16M)</v>
      </c>
      <c r="Q442" s="129">
        <f t="shared" si="94"/>
        <v>4000000</v>
      </c>
      <c r="R442" s="217">
        <f t="shared" si="95"/>
        <v>4000000</v>
      </c>
      <c r="S442" s="217">
        <f t="shared" si="96"/>
        <v>4000000</v>
      </c>
      <c r="T442" s="217" t="str">
        <f t="shared" si="97"/>
        <v/>
      </c>
      <c r="U442" s="102" t="s">
        <v>1748</v>
      </c>
      <c r="V442" s="173">
        <v>4000000</v>
      </c>
      <c r="W442" s="102" t="s">
        <v>1749</v>
      </c>
      <c r="X442" s="173">
        <v>4000000</v>
      </c>
      <c r="Y442" s="102" t="s">
        <v>1750</v>
      </c>
      <c r="Z442" s="130">
        <v>4000000</v>
      </c>
      <c r="AA442" s="102" t="s">
        <v>283</v>
      </c>
      <c r="AB442" s="102"/>
      <c r="AC442" s="102"/>
      <c r="AD442" s="102"/>
    </row>
    <row r="443" spans="1:30" ht="14.25" customHeight="1">
      <c r="A443" s="102" t="s">
        <v>1675</v>
      </c>
      <c r="B443" s="175" t="str">
        <f t="shared" si="102"/>
        <v>Green</v>
      </c>
      <c r="C443" s="180" t="str">
        <f t="shared" si="103"/>
        <v>Chad</v>
      </c>
      <c r="D443" s="102" t="str">
        <f t="shared" si="104"/>
        <v>C. Green</v>
      </c>
      <c r="E443" s="168" t="str">
        <f t="shared" si="105"/>
        <v>Chad Green</v>
      </c>
      <c r="F443" s="174" t="s">
        <v>847</v>
      </c>
      <c r="G443" s="102">
        <f>G442+1</f>
        <v>1</v>
      </c>
      <c r="H443" s="102" t="s">
        <v>538</v>
      </c>
      <c r="I443" s="102">
        <v>4</v>
      </c>
      <c r="J443" s="322">
        <v>33382</v>
      </c>
      <c r="K443" s="102" t="s">
        <v>647</v>
      </c>
      <c r="L443" s="103" t="s">
        <v>114</v>
      </c>
      <c r="M443" s="155" t="str">
        <f t="shared" si="92"/>
        <v>Y3</v>
      </c>
      <c r="N443" s="111" t="str">
        <f>Mays!$AE$2</f>
        <v>West Oakland</v>
      </c>
      <c r="O443" s="103" t="s">
        <v>1534</v>
      </c>
      <c r="P443" s="168" t="str">
        <f t="shared" si="93"/>
        <v>Green, Chad (Y3)</v>
      </c>
      <c r="Q443" s="129">
        <f t="shared" si="94"/>
        <v>400000</v>
      </c>
      <c r="R443" s="217" t="str">
        <f t="shared" si="95"/>
        <v/>
      </c>
      <c r="S443" s="217" t="str">
        <f t="shared" si="96"/>
        <v/>
      </c>
      <c r="T443" s="217" t="str">
        <f t="shared" si="97"/>
        <v/>
      </c>
      <c r="U443" s="102" t="s">
        <v>322</v>
      </c>
      <c r="V443" s="173">
        <v>400000</v>
      </c>
      <c r="W443" s="102" t="s">
        <v>555</v>
      </c>
      <c r="X443" s="130"/>
      <c r="Y443" s="102" t="s">
        <v>820</v>
      </c>
      <c r="Z443" s="102"/>
      <c r="AA443" s="102" t="s">
        <v>821</v>
      </c>
      <c r="AB443" s="102"/>
      <c r="AC443" s="102" t="s">
        <v>822</v>
      </c>
      <c r="AD443" s="102"/>
    </row>
    <row r="444" spans="1:30" ht="14.25" customHeight="1">
      <c r="A444" s="102" t="s">
        <v>2039</v>
      </c>
      <c r="B444" s="175" t="str">
        <f t="shared" si="102"/>
        <v>Greene</v>
      </c>
      <c r="C444" s="180" t="str">
        <f t="shared" si="103"/>
        <v>Hunter</v>
      </c>
      <c r="D444" s="102" t="str">
        <f t="shared" si="104"/>
        <v>H. Greene</v>
      </c>
      <c r="E444" s="168" t="str">
        <f t="shared" si="105"/>
        <v>Hunter Greene</v>
      </c>
      <c r="F444" s="204" t="s">
        <v>847</v>
      </c>
      <c r="G444" s="204">
        <v>15</v>
      </c>
      <c r="H444" s="204" t="s">
        <v>1951</v>
      </c>
      <c r="I444" s="204"/>
      <c r="J444" s="155">
        <v>36378</v>
      </c>
      <c r="K444" s="157" t="s">
        <v>647</v>
      </c>
      <c r="L444" s="103" t="s">
        <v>444</v>
      </c>
      <c r="M444" s="155" t="str">
        <f t="shared" si="92"/>
        <v>min</v>
      </c>
      <c r="N444" s="111" t="str">
        <f>Mays!$A$2</f>
        <v>Aspen</v>
      </c>
      <c r="O444" s="132" t="s">
        <v>1966</v>
      </c>
      <c r="P444" s="168" t="str">
        <f t="shared" si="93"/>
        <v>Greene, Hunter (min)</v>
      </c>
      <c r="Q444" s="129" t="str">
        <f t="shared" si="94"/>
        <v/>
      </c>
      <c r="R444" s="217" t="str">
        <f t="shared" si="95"/>
        <v/>
      </c>
      <c r="S444" s="217" t="str">
        <f t="shared" si="96"/>
        <v/>
      </c>
      <c r="T444" s="217" t="str">
        <f t="shared" si="97"/>
        <v/>
      </c>
      <c r="U444" s="102" t="s">
        <v>568</v>
      </c>
      <c r="V444" s="173"/>
      <c r="W444" s="102"/>
      <c r="X444" s="173"/>
      <c r="Y444" s="102"/>
      <c r="Z444" s="173"/>
      <c r="AA444" s="102"/>
      <c r="AB444" s="102"/>
      <c r="AC444" s="102"/>
      <c r="AD444" s="102"/>
    </row>
    <row r="445" spans="1:30" ht="14.25" customHeight="1">
      <c r="A445" s="501" t="s">
        <v>1054</v>
      </c>
      <c r="B445" s="175" t="str">
        <f t="shared" si="102"/>
        <v>Greene</v>
      </c>
      <c r="C445" s="180" t="str">
        <f t="shared" si="103"/>
        <v>Shane</v>
      </c>
      <c r="D445" s="102" t="str">
        <f t="shared" si="104"/>
        <v>S. Greene</v>
      </c>
      <c r="E445" s="168" t="str">
        <f t="shared" si="105"/>
        <v>Shane Greene</v>
      </c>
      <c r="F445" s="103" t="s">
        <v>847</v>
      </c>
      <c r="G445" s="103"/>
      <c r="H445" s="103"/>
      <c r="I445" s="103"/>
      <c r="J445" s="256">
        <v>32464</v>
      </c>
      <c r="K445" s="102" t="s">
        <v>647</v>
      </c>
      <c r="L445" s="103" t="s">
        <v>114</v>
      </c>
      <c r="M445" s="155" t="str">
        <f t="shared" si="92"/>
        <v>ARB-Y5</v>
      </c>
      <c r="N445" s="111" t="str">
        <f>Ruth!$Y$2</f>
        <v xml:space="preserve">New Jersey </v>
      </c>
      <c r="O445" s="103" t="s">
        <v>1249</v>
      </c>
      <c r="P445" s="168" t="str">
        <f t="shared" si="93"/>
        <v>Greene, Shane (ARB-Y5)</v>
      </c>
      <c r="Q445" s="129">
        <f t="shared" si="94"/>
        <v>1260000</v>
      </c>
      <c r="R445" s="217" t="str">
        <f t="shared" si="95"/>
        <v/>
      </c>
      <c r="S445" s="217" t="str">
        <f t="shared" si="96"/>
        <v/>
      </c>
      <c r="T445" s="217" t="str">
        <f t="shared" si="97"/>
        <v/>
      </c>
      <c r="U445" s="102" t="s">
        <v>820</v>
      </c>
      <c r="V445" s="268">
        <v>1260000</v>
      </c>
      <c r="W445" s="102" t="s">
        <v>821</v>
      </c>
      <c r="X445" s="173"/>
      <c r="Y445" s="102" t="s">
        <v>822</v>
      </c>
      <c r="Z445" s="102"/>
      <c r="AA445" s="102" t="s">
        <v>283</v>
      </c>
      <c r="AB445" s="102"/>
      <c r="AC445" s="102"/>
      <c r="AD445" s="102"/>
    </row>
    <row r="446" spans="1:30" ht="14.25" customHeight="1">
      <c r="A446" s="112" t="s">
        <v>303</v>
      </c>
      <c r="B446" s="175" t="str">
        <f t="shared" si="102"/>
        <v>Gregerson</v>
      </c>
      <c r="C446" s="180" t="str">
        <f t="shared" si="103"/>
        <v>Luke</v>
      </c>
      <c r="D446" s="102" t="str">
        <f t="shared" si="104"/>
        <v>L. Gregerson</v>
      </c>
      <c r="E446" s="168" t="str">
        <f t="shared" si="105"/>
        <v>Luke Gregerson</v>
      </c>
      <c r="F446" s="103" t="s">
        <v>847</v>
      </c>
      <c r="G446" s="103"/>
      <c r="H446" s="103"/>
      <c r="I446" s="103"/>
      <c r="J446" s="155">
        <v>30816</v>
      </c>
      <c r="K446" s="111" t="s">
        <v>844</v>
      </c>
      <c r="L446" s="103" t="s">
        <v>114</v>
      </c>
      <c r="M446" s="155" t="str">
        <f t="shared" si="92"/>
        <v>2,F2-$668k</v>
      </c>
      <c r="N446" s="111" t="str">
        <f>Aaron!$S$2</f>
        <v>Washington</v>
      </c>
      <c r="O446" s="132" t="s">
        <v>1764</v>
      </c>
      <c r="P446" s="168" t="str">
        <f t="shared" si="93"/>
        <v>Gregerson, Luke (2,F2-$668k)</v>
      </c>
      <c r="Q446" s="129">
        <f t="shared" si="94"/>
        <v>334000</v>
      </c>
      <c r="R446" s="217" t="str">
        <f t="shared" si="95"/>
        <v/>
      </c>
      <c r="S446" s="217" t="str">
        <f t="shared" si="96"/>
        <v/>
      </c>
      <c r="T446" s="217" t="str">
        <f t="shared" si="97"/>
        <v/>
      </c>
      <c r="U446" s="155" t="s">
        <v>2112</v>
      </c>
      <c r="V446" s="130">
        <v>334000</v>
      </c>
      <c r="W446" s="191" t="s">
        <v>283</v>
      </c>
      <c r="X446" s="173"/>
      <c r="Y446" s="130"/>
      <c r="Z446" s="221"/>
      <c r="AA446" s="102"/>
      <c r="AB446" s="102"/>
      <c r="AC446" s="102"/>
      <c r="AD446" s="102"/>
    </row>
    <row r="447" spans="1:30" ht="14.25" customHeight="1">
      <c r="A447" s="102" t="s">
        <v>719</v>
      </c>
      <c r="B447" s="175" t="str">
        <f t="shared" si="102"/>
        <v>Gregorius</v>
      </c>
      <c r="C447" s="180" t="str">
        <f t="shared" si="103"/>
        <v>Didi</v>
      </c>
      <c r="D447" s="102" t="str">
        <f t="shared" si="104"/>
        <v>D. Gregorius</v>
      </c>
      <c r="E447" s="168" t="str">
        <f t="shared" si="105"/>
        <v>Didi Gregorius</v>
      </c>
      <c r="F447" s="103" t="s">
        <v>354</v>
      </c>
      <c r="G447" s="103"/>
      <c r="H447" s="103"/>
      <c r="I447" s="103"/>
      <c r="J447" s="155">
        <v>32922</v>
      </c>
      <c r="K447" s="111" t="s">
        <v>851</v>
      </c>
      <c r="L447" s="103" t="s">
        <v>7</v>
      </c>
      <c r="M447" s="155" t="str">
        <f t="shared" si="92"/>
        <v>ARB-Y6</v>
      </c>
      <c r="N447" s="111" t="str">
        <f>Ruth!$S$2</f>
        <v>New York</v>
      </c>
      <c r="O447" s="132" t="s">
        <v>729</v>
      </c>
      <c r="P447" s="168" t="str">
        <f t="shared" si="93"/>
        <v>Gregorius, Didi (ARB-Y6)</v>
      </c>
      <c r="Q447" s="129">
        <f t="shared" si="94"/>
        <v>3192000</v>
      </c>
      <c r="R447" s="217" t="str">
        <f t="shared" si="95"/>
        <v/>
      </c>
      <c r="S447" s="217" t="str">
        <f t="shared" si="96"/>
        <v/>
      </c>
      <c r="T447" s="217" t="str">
        <f t="shared" si="97"/>
        <v/>
      </c>
      <c r="U447" s="102" t="s">
        <v>821</v>
      </c>
      <c r="V447" s="173">
        <v>3192000</v>
      </c>
      <c r="W447" s="102" t="s">
        <v>822</v>
      </c>
      <c r="X447" s="173"/>
      <c r="Y447" s="102" t="s">
        <v>283</v>
      </c>
      <c r="Z447" s="102"/>
      <c r="AA447" s="102"/>
      <c r="AB447" s="102"/>
      <c r="AC447" s="102"/>
      <c r="AD447" s="102"/>
    </row>
    <row r="448" spans="1:30" ht="14.25" customHeight="1">
      <c r="A448" s="266" t="s">
        <v>3742</v>
      </c>
      <c r="B448" s="175" t="str">
        <f t="shared" si="102"/>
        <v>Greiner</v>
      </c>
      <c r="C448" s="180" t="str">
        <f t="shared" si="103"/>
        <v>Grayson</v>
      </c>
      <c r="D448" s="102" t="str">
        <f t="shared" si="104"/>
        <v>G. Greiner</v>
      </c>
      <c r="E448" s="168" t="str">
        <f t="shared" si="105"/>
        <v>Grayson Greiner</v>
      </c>
      <c r="F448" s="204" t="s">
        <v>847</v>
      </c>
      <c r="G448" s="204" t="s">
        <v>3949</v>
      </c>
      <c r="H448" s="204" t="s">
        <v>1954</v>
      </c>
      <c r="I448" s="204" t="s">
        <v>1953</v>
      </c>
      <c r="J448" s="155">
        <v>33888</v>
      </c>
      <c r="K448" s="157" t="s">
        <v>848</v>
      </c>
      <c r="L448" s="103" t="s">
        <v>7</v>
      </c>
      <c r="M448" s="155" t="str">
        <f t="shared" si="92"/>
        <v>Y1</v>
      </c>
      <c r="N448" s="111" t="s">
        <v>201</v>
      </c>
      <c r="O448" s="132" t="s">
        <v>3850</v>
      </c>
      <c r="P448" s="168" t="str">
        <f t="shared" si="93"/>
        <v>Greiner, Grayson (Y1)</v>
      </c>
      <c r="Q448" s="129">
        <f t="shared" si="94"/>
        <v>200000</v>
      </c>
      <c r="R448" s="217">
        <f t="shared" si="95"/>
        <v>300000</v>
      </c>
      <c r="S448" s="217">
        <f t="shared" si="96"/>
        <v>400000</v>
      </c>
      <c r="T448" s="217" t="str">
        <f t="shared" si="97"/>
        <v/>
      </c>
      <c r="U448" s="102" t="s">
        <v>445</v>
      </c>
      <c r="V448" s="173">
        <v>200000</v>
      </c>
      <c r="W448" s="102" t="s">
        <v>446</v>
      </c>
      <c r="X448" s="173">
        <v>300000</v>
      </c>
      <c r="Y448" s="102" t="s">
        <v>322</v>
      </c>
      <c r="Z448" s="173">
        <v>400000</v>
      </c>
      <c r="AA448" s="102" t="s">
        <v>555</v>
      </c>
      <c r="AB448" s="102"/>
      <c r="AC448" s="102"/>
      <c r="AD448" s="102"/>
    </row>
    <row r="449" spans="1:30" ht="14.25" customHeight="1">
      <c r="A449" s="102" t="s">
        <v>304</v>
      </c>
      <c r="B449" s="175" t="str">
        <f t="shared" si="102"/>
        <v>Greinke</v>
      </c>
      <c r="C449" s="180" t="str">
        <f t="shared" si="103"/>
        <v>Zack</v>
      </c>
      <c r="D449" s="102" t="str">
        <f t="shared" si="104"/>
        <v>Z. Greinke</v>
      </c>
      <c r="E449" s="168" t="str">
        <f t="shared" si="105"/>
        <v>Zack Greinke</v>
      </c>
      <c r="F449" s="103" t="s">
        <v>847</v>
      </c>
      <c r="G449" s="103"/>
      <c r="H449" s="103"/>
      <c r="I449" s="103"/>
      <c r="J449" s="155">
        <v>30610</v>
      </c>
      <c r="K449" s="111" t="s">
        <v>647</v>
      </c>
      <c r="L449" s="103" t="s">
        <v>114</v>
      </c>
      <c r="M449" s="155" t="str">
        <f t="shared" si="92"/>
        <v>2,X3-$17.25M</v>
      </c>
      <c r="N449" s="111" t="str">
        <f>Cobb!$AE$2</f>
        <v>Chicago</v>
      </c>
      <c r="O449" s="132" t="s">
        <v>728</v>
      </c>
      <c r="P449" s="168" t="str">
        <f t="shared" si="93"/>
        <v>Greinke, Zack (2,X3-$17.25M)</v>
      </c>
      <c r="Q449" s="129">
        <f t="shared" si="94"/>
        <v>5750000</v>
      </c>
      <c r="R449" s="217">
        <f t="shared" si="95"/>
        <v>5750000</v>
      </c>
      <c r="S449" s="217" t="str">
        <f t="shared" si="96"/>
        <v/>
      </c>
      <c r="T449" s="217" t="str">
        <f t="shared" si="97"/>
        <v/>
      </c>
      <c r="U449" s="102" t="s">
        <v>1734</v>
      </c>
      <c r="V449" s="173">
        <v>5750000</v>
      </c>
      <c r="W449" s="102" t="s">
        <v>1735</v>
      </c>
      <c r="X449" s="173">
        <v>5750000</v>
      </c>
      <c r="Y449" s="102" t="s">
        <v>283</v>
      </c>
      <c r="Z449" s="102"/>
      <c r="AA449" s="102"/>
      <c r="AB449" s="102"/>
      <c r="AC449" s="102"/>
      <c r="AD449" s="102"/>
    </row>
    <row r="450" spans="1:30" ht="14.25" customHeight="1">
      <c r="A450" s="501" t="s">
        <v>1065</v>
      </c>
      <c r="B450" s="175" t="str">
        <f t="shared" si="102"/>
        <v>Grichuk</v>
      </c>
      <c r="C450" s="180" t="str">
        <f t="shared" si="103"/>
        <v>Randal</v>
      </c>
      <c r="D450" s="102" t="str">
        <f t="shared" si="104"/>
        <v>R. Grichuk</v>
      </c>
      <c r="E450" s="168" t="str">
        <f t="shared" si="105"/>
        <v>Randal Grichuk</v>
      </c>
      <c r="F450" s="103" t="s">
        <v>847</v>
      </c>
      <c r="G450" s="103"/>
      <c r="H450" s="103"/>
      <c r="I450" s="103"/>
      <c r="J450" s="256">
        <v>33463</v>
      </c>
      <c r="K450" s="102" t="s">
        <v>852</v>
      </c>
      <c r="L450" s="103" t="s">
        <v>7</v>
      </c>
      <c r="M450" s="155" t="str">
        <f t="shared" si="92"/>
        <v>ARB-Y5</v>
      </c>
      <c r="N450" s="111" t="str">
        <f>Cobb!$A$2</f>
        <v>Greenville</v>
      </c>
      <c r="O450" s="103" t="s">
        <v>1094</v>
      </c>
      <c r="P450" s="168" t="str">
        <f t="shared" si="93"/>
        <v>Grichuk, Randal (ARB-Y5)</v>
      </c>
      <c r="Q450" s="129">
        <f t="shared" si="94"/>
        <v>1092000</v>
      </c>
      <c r="R450" s="217" t="str">
        <f t="shared" si="95"/>
        <v/>
      </c>
      <c r="S450" s="217" t="str">
        <f t="shared" si="96"/>
        <v/>
      </c>
      <c r="T450" s="217" t="str">
        <f t="shared" si="97"/>
        <v/>
      </c>
      <c r="U450" s="102" t="s">
        <v>820</v>
      </c>
      <c r="V450" s="268">
        <v>1092000</v>
      </c>
      <c r="W450" s="102" t="s">
        <v>821</v>
      </c>
      <c r="X450" s="173"/>
      <c r="Y450" s="102" t="s">
        <v>822</v>
      </c>
      <c r="Z450" s="111"/>
      <c r="AA450" s="102" t="s">
        <v>283</v>
      </c>
      <c r="AB450" s="102"/>
      <c r="AC450" s="102"/>
      <c r="AD450" s="102"/>
    </row>
    <row r="451" spans="1:30" ht="14.25" customHeight="1">
      <c r="A451" s="102" t="s">
        <v>2487</v>
      </c>
      <c r="B451" s="175" t="str">
        <f t="shared" si="102"/>
        <v>Groome</v>
      </c>
      <c r="C451" s="180" t="str">
        <f t="shared" si="103"/>
        <v>Jay</v>
      </c>
      <c r="D451" s="102" t="str">
        <f t="shared" si="104"/>
        <v>J. Groome</v>
      </c>
      <c r="E451" s="168" t="str">
        <f t="shared" si="105"/>
        <v>Jay Groome</v>
      </c>
      <c r="F451" s="174" t="s">
        <v>354</v>
      </c>
      <c r="G451" s="102">
        <f>'Free Agents'!G170+1</f>
        <v>3</v>
      </c>
      <c r="H451" s="102">
        <v>1</v>
      </c>
      <c r="I451" s="102">
        <v>7</v>
      </c>
      <c r="J451" s="322">
        <v>36030</v>
      </c>
      <c r="K451" s="102" t="s">
        <v>647</v>
      </c>
      <c r="L451" s="103" t="s">
        <v>444</v>
      </c>
      <c r="M451" s="155" t="str">
        <f t="shared" ref="M451:M514" si="106">$U451</f>
        <v>min</v>
      </c>
      <c r="N451" s="111" t="str">
        <f>Mays!$AE$2</f>
        <v>West Oakland</v>
      </c>
      <c r="O451" s="103" t="s">
        <v>1534</v>
      </c>
      <c r="P451" s="168" t="str">
        <f t="shared" ref="P451:P514" si="107">CONCATENATE(A451," (",M451,")")</f>
        <v>Groome, Jay (min)</v>
      </c>
      <c r="Q451" s="129" t="str">
        <f t="shared" ref="Q451:Q514" si="108">IF(ISBLANK($V451),"",$V451)</f>
        <v/>
      </c>
      <c r="R451" s="217" t="str">
        <f t="shared" ref="R451:R514" si="109">IF(ISBLANK($X451),"",$X451)</f>
        <v/>
      </c>
      <c r="S451" s="217" t="str">
        <f t="shared" ref="S451:S514" si="110">IF(ISBLANK($Z451),"",$Z451)</f>
        <v/>
      </c>
      <c r="T451" s="217" t="str">
        <f t="shared" ref="T451:T514" si="111">IF(ISBLANK($AB451),"",$AB451)</f>
        <v/>
      </c>
      <c r="U451" s="102" t="s">
        <v>568</v>
      </c>
      <c r="V451" s="130"/>
      <c r="W451" s="102"/>
      <c r="X451" s="130"/>
      <c r="Y451" s="102"/>
      <c r="Z451" s="102"/>
      <c r="AA451" s="102"/>
      <c r="AB451" s="102"/>
      <c r="AC451" s="102"/>
      <c r="AD451" s="102"/>
    </row>
    <row r="452" spans="1:30" ht="12.75">
      <c r="A452" s="266" t="s">
        <v>3699</v>
      </c>
      <c r="B452" s="175" t="str">
        <f t="shared" si="102"/>
        <v>Groshans</v>
      </c>
      <c r="C452" s="180" t="str">
        <f t="shared" si="103"/>
        <v>Jordan</v>
      </c>
      <c r="D452" s="102" t="str">
        <f t="shared" si="104"/>
        <v>J. Groshans</v>
      </c>
      <c r="E452" s="168" t="str">
        <f t="shared" si="105"/>
        <v>Jordan Groshans</v>
      </c>
      <c r="F452" s="204" t="s">
        <v>847</v>
      </c>
      <c r="G452" s="204" t="s">
        <v>3904</v>
      </c>
      <c r="H452" s="204" t="s">
        <v>1953</v>
      </c>
      <c r="I452" s="204" t="s">
        <v>1960</v>
      </c>
      <c r="J452" s="155">
        <v>36474</v>
      </c>
      <c r="K452" s="157" t="s">
        <v>851</v>
      </c>
      <c r="L452" s="103" t="s">
        <v>444</v>
      </c>
      <c r="M452" s="155" t="str">
        <f t="shared" si="106"/>
        <v>min</v>
      </c>
      <c r="N452" s="111" t="s">
        <v>454</v>
      </c>
      <c r="O452" s="132" t="s">
        <v>3850</v>
      </c>
      <c r="P452" s="168" t="str">
        <f t="shared" si="107"/>
        <v>Groshans, Jordan (min)</v>
      </c>
      <c r="Q452" s="129" t="str">
        <f t="shared" si="108"/>
        <v/>
      </c>
      <c r="R452" s="217" t="str">
        <f t="shared" si="109"/>
        <v/>
      </c>
      <c r="S452" s="217" t="str">
        <f t="shared" si="110"/>
        <v/>
      </c>
      <c r="T452" s="217" t="str">
        <f t="shared" si="111"/>
        <v/>
      </c>
      <c r="U452" s="102" t="s">
        <v>568</v>
      </c>
      <c r="V452" s="173"/>
      <c r="W452" s="102"/>
      <c r="X452" s="173"/>
      <c r="Y452" s="102"/>
      <c r="Z452" s="173"/>
      <c r="AA452" s="102"/>
      <c r="AB452" s="102"/>
      <c r="AC452" s="102"/>
      <c r="AD452" s="102"/>
    </row>
    <row r="453" spans="1:30" ht="12.75">
      <c r="A453" s="281" t="s">
        <v>710</v>
      </c>
      <c r="B453" s="175" t="str">
        <f t="shared" si="102"/>
        <v>Grossman</v>
      </c>
      <c r="C453" s="180" t="str">
        <f t="shared" si="103"/>
        <v>Robbie</v>
      </c>
      <c r="D453" s="102" t="str">
        <f t="shared" si="104"/>
        <v>R. Grossman</v>
      </c>
      <c r="E453" s="168" t="str">
        <f t="shared" si="105"/>
        <v>Robbie Grossman</v>
      </c>
      <c r="F453" s="308" t="s">
        <v>854</v>
      </c>
      <c r="G453" s="281"/>
      <c r="H453" s="281"/>
      <c r="I453" s="281"/>
      <c r="J453" s="309">
        <v>32767</v>
      </c>
      <c r="K453" s="310" t="s">
        <v>853</v>
      </c>
      <c r="L453" s="279" t="s">
        <v>7</v>
      </c>
      <c r="M453" s="155" t="str">
        <f t="shared" si="106"/>
        <v>3,F3-$3.150M</v>
      </c>
      <c r="N453" s="111" t="str">
        <f>Mays!$A$2</f>
        <v>Aspen</v>
      </c>
      <c r="O453" s="311" t="s">
        <v>1407</v>
      </c>
      <c r="P453" s="168" t="str">
        <f t="shared" si="107"/>
        <v>Grossman, Robbie (3,F3-$3.150M)</v>
      </c>
      <c r="Q453" s="129">
        <f t="shared" si="108"/>
        <v>1050002</v>
      </c>
      <c r="R453" s="217" t="str">
        <f t="shared" si="109"/>
        <v/>
      </c>
      <c r="S453" s="217" t="str">
        <f t="shared" si="110"/>
        <v/>
      </c>
      <c r="T453" s="217" t="str">
        <f t="shared" si="111"/>
        <v/>
      </c>
      <c r="U453" s="282" t="s">
        <v>1443</v>
      </c>
      <c r="V453" s="362">
        <v>1050002</v>
      </c>
      <c r="W453" s="282" t="s">
        <v>283</v>
      </c>
      <c r="X453" s="173"/>
      <c r="Y453" s="102"/>
      <c r="Z453" s="102"/>
      <c r="AA453" s="102"/>
      <c r="AB453" s="102"/>
      <c r="AC453" s="102"/>
      <c r="AD453" s="102"/>
    </row>
    <row r="454" spans="1:30" ht="14.25" customHeight="1">
      <c r="A454" s="102" t="s">
        <v>1649</v>
      </c>
      <c r="B454" s="175" t="str">
        <f t="shared" si="102"/>
        <v>Gsellman</v>
      </c>
      <c r="C454" s="180" t="str">
        <f t="shared" si="103"/>
        <v>Robert</v>
      </c>
      <c r="D454" s="102" t="str">
        <f t="shared" si="104"/>
        <v>R. Gsellman</v>
      </c>
      <c r="E454" s="168" t="str">
        <f t="shared" si="105"/>
        <v>Robert Gsellman</v>
      </c>
      <c r="F454" s="174" t="s">
        <v>847</v>
      </c>
      <c r="G454" s="102">
        <f>G453+1</f>
        <v>1</v>
      </c>
      <c r="H454" s="102">
        <v>1</v>
      </c>
      <c r="I454" s="102">
        <v>10</v>
      </c>
      <c r="J454" s="322">
        <v>34168</v>
      </c>
      <c r="K454" s="102" t="s">
        <v>647</v>
      </c>
      <c r="L454" s="103" t="s">
        <v>114</v>
      </c>
      <c r="M454" s="155" t="str">
        <f t="shared" si="106"/>
        <v>Y3</v>
      </c>
      <c r="N454" s="111" t="str">
        <f>Cobb!$M$2</f>
        <v>Mansfield</v>
      </c>
      <c r="O454" s="103" t="s">
        <v>1534</v>
      </c>
      <c r="P454" s="168" t="str">
        <f t="shared" si="107"/>
        <v>Gsellman, Robert (Y3)</v>
      </c>
      <c r="Q454" s="129">
        <f t="shared" si="108"/>
        <v>400000</v>
      </c>
      <c r="R454" s="217" t="str">
        <f t="shared" si="109"/>
        <v/>
      </c>
      <c r="S454" s="217" t="str">
        <f t="shared" si="110"/>
        <v/>
      </c>
      <c r="T454" s="217" t="str">
        <f t="shared" si="111"/>
        <v/>
      </c>
      <c r="U454" s="102" t="s">
        <v>322</v>
      </c>
      <c r="V454" s="173">
        <v>400000</v>
      </c>
      <c r="W454" s="102" t="s">
        <v>555</v>
      </c>
      <c r="X454" s="130"/>
      <c r="Y454" s="102" t="s">
        <v>820</v>
      </c>
      <c r="Z454" s="102"/>
      <c r="AA454" s="102" t="s">
        <v>821</v>
      </c>
      <c r="AB454" s="102"/>
      <c r="AC454" s="102" t="s">
        <v>822</v>
      </c>
      <c r="AD454" s="102"/>
    </row>
    <row r="455" spans="1:30" ht="12.75">
      <c r="A455" s="102" t="s">
        <v>1322</v>
      </c>
      <c r="B455" s="175" t="str">
        <f t="shared" si="102"/>
        <v>Guerra</v>
      </c>
      <c r="C455" s="180" t="str">
        <f t="shared" si="103"/>
        <v>Javier Alexis</v>
      </c>
      <c r="D455" s="102" t="str">
        <f t="shared" si="104"/>
        <v>J. Guerra</v>
      </c>
      <c r="E455" s="168" t="str">
        <f t="shared" si="105"/>
        <v>Javier Alexis Guerra</v>
      </c>
      <c r="F455" s="204" t="s">
        <v>354</v>
      </c>
      <c r="G455" s="501">
        <v>45</v>
      </c>
      <c r="H455" s="501">
        <v>2</v>
      </c>
      <c r="I455" s="501">
        <v>21</v>
      </c>
      <c r="J455" s="256">
        <v>34967</v>
      </c>
      <c r="K455" s="157" t="s">
        <v>851</v>
      </c>
      <c r="L455" s="103" t="s">
        <v>7</v>
      </c>
      <c r="M455" s="155" t="str">
        <f t="shared" si="106"/>
        <v>MM</v>
      </c>
      <c r="N455" s="111" t="str">
        <f>Ruth!$Y$2</f>
        <v xml:space="preserve">New Jersey </v>
      </c>
      <c r="O455" s="132" t="s">
        <v>1758</v>
      </c>
      <c r="P455" s="168" t="str">
        <f t="shared" si="107"/>
        <v>Guerra, Javier Alexis (MM)</v>
      </c>
      <c r="Q455" s="129">
        <f t="shared" si="108"/>
        <v>100000</v>
      </c>
      <c r="R455" s="217" t="str">
        <f t="shared" si="109"/>
        <v/>
      </c>
      <c r="S455" s="217" t="str">
        <f t="shared" si="110"/>
        <v/>
      </c>
      <c r="T455" s="217" t="str">
        <f t="shared" si="111"/>
        <v/>
      </c>
      <c r="U455" s="102" t="s">
        <v>442</v>
      </c>
      <c r="V455" s="268">
        <v>100000</v>
      </c>
      <c r="W455" s="102"/>
      <c r="X455" s="173"/>
      <c r="Y455" s="102"/>
      <c r="Z455" s="173"/>
      <c r="AA455" s="102"/>
      <c r="AB455" s="102"/>
      <c r="AC455" s="102"/>
      <c r="AD455" s="102"/>
    </row>
    <row r="456" spans="1:30" ht="12.75">
      <c r="A456" s="102" t="s">
        <v>1651</v>
      </c>
      <c r="B456" s="175" t="str">
        <f t="shared" si="102"/>
        <v>Guerra</v>
      </c>
      <c r="C456" s="180" t="str">
        <f t="shared" si="103"/>
        <v>Junior</v>
      </c>
      <c r="D456" s="102" t="str">
        <f t="shared" si="104"/>
        <v>J. Guerra</v>
      </c>
      <c r="E456" s="168" t="str">
        <f t="shared" si="105"/>
        <v>Junior Guerra</v>
      </c>
      <c r="F456" s="174" t="s">
        <v>847</v>
      </c>
      <c r="G456" s="102">
        <f>G455+1</f>
        <v>46</v>
      </c>
      <c r="H456" s="102">
        <v>1</v>
      </c>
      <c r="I456" s="102">
        <v>13</v>
      </c>
      <c r="J456" s="322">
        <v>31063</v>
      </c>
      <c r="K456" s="102" t="s">
        <v>647</v>
      </c>
      <c r="L456" s="103" t="s">
        <v>114</v>
      </c>
      <c r="M456" s="155" t="str">
        <f t="shared" si="106"/>
        <v>Y3</v>
      </c>
      <c r="N456" s="111" t="str">
        <f>Aaron!$A$2</f>
        <v>Middlesex</v>
      </c>
      <c r="O456" s="103" t="s">
        <v>1756</v>
      </c>
      <c r="P456" s="168" t="str">
        <f t="shared" si="107"/>
        <v>Guerra, Junior (Y3)</v>
      </c>
      <c r="Q456" s="129">
        <f t="shared" si="108"/>
        <v>400000</v>
      </c>
      <c r="R456" s="217" t="str">
        <f t="shared" si="109"/>
        <v/>
      </c>
      <c r="S456" s="217" t="str">
        <f t="shared" si="110"/>
        <v/>
      </c>
      <c r="T456" s="217" t="str">
        <f t="shared" si="111"/>
        <v/>
      </c>
      <c r="U456" s="102" t="s">
        <v>322</v>
      </c>
      <c r="V456" s="173">
        <v>400000</v>
      </c>
      <c r="W456" s="102" t="s">
        <v>555</v>
      </c>
      <c r="X456" s="130"/>
      <c r="Y456" s="102" t="s">
        <v>820</v>
      </c>
      <c r="Z456" s="102"/>
      <c r="AA456" s="102" t="s">
        <v>821</v>
      </c>
      <c r="AB456" s="102"/>
      <c r="AC456" s="102" t="s">
        <v>822</v>
      </c>
      <c r="AD456" s="102"/>
    </row>
    <row r="457" spans="1:30" ht="12.75">
      <c r="A457" s="102" t="s">
        <v>1323</v>
      </c>
      <c r="B457" s="175" t="str">
        <f t="shared" si="102"/>
        <v>Guerrero Jr.</v>
      </c>
      <c r="C457" s="180" t="str">
        <f t="shared" si="103"/>
        <v>Vladimir</v>
      </c>
      <c r="D457" s="102" t="str">
        <f t="shared" si="104"/>
        <v>V. Guerrero Jr.</v>
      </c>
      <c r="E457" s="168" t="str">
        <f t="shared" si="105"/>
        <v>Vladimir Guerrero Jr.</v>
      </c>
      <c r="F457" s="204" t="s">
        <v>847</v>
      </c>
      <c r="G457" s="501">
        <v>68</v>
      </c>
      <c r="H457" s="501">
        <v>3</v>
      </c>
      <c r="I457" s="501">
        <v>19</v>
      </c>
      <c r="J457" s="256">
        <v>36235</v>
      </c>
      <c r="K457" s="157" t="s">
        <v>850</v>
      </c>
      <c r="L457" s="103" t="s">
        <v>444</v>
      </c>
      <c r="M457" s="155" t="str">
        <f t="shared" si="106"/>
        <v>min</v>
      </c>
      <c r="N457" s="111" t="str">
        <f>Ruth!$A$2</f>
        <v>Plum Island</v>
      </c>
      <c r="O457" s="132" t="s">
        <v>1298</v>
      </c>
      <c r="P457" s="168" t="str">
        <f t="shared" si="107"/>
        <v>Guerrero Jr., Vladimir (min)</v>
      </c>
      <c r="Q457" s="129" t="str">
        <f t="shared" si="108"/>
        <v/>
      </c>
      <c r="R457" s="217" t="str">
        <f t="shared" si="109"/>
        <v/>
      </c>
      <c r="S457" s="217" t="str">
        <f t="shared" si="110"/>
        <v/>
      </c>
      <c r="T457" s="217" t="str">
        <f t="shared" si="111"/>
        <v/>
      </c>
      <c r="U457" s="102" t="s">
        <v>568</v>
      </c>
      <c r="V457" s="173"/>
      <c r="W457" s="102"/>
      <c r="X457" s="173"/>
      <c r="Y457" s="102"/>
      <c r="Z457" s="102"/>
      <c r="AA457" s="102"/>
      <c r="AB457" s="102"/>
      <c r="AC457" s="102"/>
      <c r="AD457" s="102"/>
    </row>
    <row r="458" spans="1:30" ht="12.75">
      <c r="A458" s="266" t="s">
        <v>3765</v>
      </c>
      <c r="B458" s="175" t="str">
        <f t="shared" si="102"/>
        <v>Guerrero</v>
      </c>
      <c r="C458" s="180" t="str">
        <f t="shared" si="103"/>
        <v>Tayron</v>
      </c>
      <c r="D458" s="102" t="str">
        <f t="shared" si="104"/>
        <v>T. Guerrero</v>
      </c>
      <c r="E458" s="168" t="str">
        <f t="shared" si="105"/>
        <v>Tayron Guerrero</v>
      </c>
      <c r="F458" s="204" t="s">
        <v>847</v>
      </c>
      <c r="G458" s="204" t="s">
        <v>3973</v>
      </c>
      <c r="H458" s="204" t="s">
        <v>1955</v>
      </c>
      <c r="I458" s="204" t="s">
        <v>1954</v>
      </c>
      <c r="J458" s="155">
        <v>33247</v>
      </c>
      <c r="K458" s="157" t="s">
        <v>844</v>
      </c>
      <c r="L458" s="103" t="s">
        <v>114</v>
      </c>
      <c r="M458" s="155" t="str">
        <f t="shared" si="106"/>
        <v>Y1</v>
      </c>
      <c r="N458" s="111" t="s">
        <v>1027</v>
      </c>
      <c r="O458" s="132" t="s">
        <v>3850</v>
      </c>
      <c r="P458" s="168" t="str">
        <f t="shared" si="107"/>
        <v>Guerrero, Tayron (Y1)</v>
      </c>
      <c r="Q458" s="129">
        <f t="shared" si="108"/>
        <v>200000</v>
      </c>
      <c r="R458" s="217">
        <f t="shared" si="109"/>
        <v>300000</v>
      </c>
      <c r="S458" s="217">
        <f t="shared" si="110"/>
        <v>400000</v>
      </c>
      <c r="T458" s="217" t="str">
        <f t="shared" si="111"/>
        <v/>
      </c>
      <c r="U458" s="102" t="s">
        <v>445</v>
      </c>
      <c r="V458" s="173">
        <v>200000</v>
      </c>
      <c r="W458" s="102" t="s">
        <v>446</v>
      </c>
      <c r="X458" s="173">
        <v>300000</v>
      </c>
      <c r="Y458" s="102" t="s">
        <v>322</v>
      </c>
      <c r="Z458" s="173">
        <v>400000</v>
      </c>
      <c r="AA458" s="102" t="s">
        <v>555</v>
      </c>
      <c r="AB458" s="102"/>
      <c r="AC458" s="102"/>
      <c r="AD458" s="102"/>
    </row>
    <row r="459" spans="1:30" ht="12.75">
      <c r="A459" s="102" t="s">
        <v>1562</v>
      </c>
      <c r="B459" s="175" t="str">
        <f t="shared" si="102"/>
        <v>Gurriel</v>
      </c>
      <c r="C459" s="180" t="str">
        <f t="shared" si="103"/>
        <v>Lourdes</v>
      </c>
      <c r="D459" s="102" t="str">
        <f t="shared" si="104"/>
        <v>L. Gurriel</v>
      </c>
      <c r="E459" s="168" t="str">
        <f t="shared" si="105"/>
        <v>Lourdes Gurriel</v>
      </c>
      <c r="F459" s="174" t="s">
        <v>847</v>
      </c>
      <c r="G459" s="102" t="e">
        <f>#REF!+1</f>
        <v>#REF!</v>
      </c>
      <c r="H459" s="102">
        <v>3</v>
      </c>
      <c r="I459" s="102">
        <v>12</v>
      </c>
      <c r="J459" s="322">
        <v>34261</v>
      </c>
      <c r="K459" s="102" t="s">
        <v>845</v>
      </c>
      <c r="L459" s="103" t="s">
        <v>7</v>
      </c>
      <c r="M459" s="155" t="str">
        <f t="shared" si="106"/>
        <v>Y1</v>
      </c>
      <c r="N459" s="111" t="str">
        <f>Cobb!$A$2</f>
        <v>Greenville</v>
      </c>
      <c r="O459" s="103" t="s">
        <v>1534</v>
      </c>
      <c r="P459" s="168" t="str">
        <f t="shared" si="107"/>
        <v>Gurriel, Lourdes (Y1)</v>
      </c>
      <c r="Q459" s="129">
        <f t="shared" si="108"/>
        <v>200000</v>
      </c>
      <c r="R459" s="217">
        <f t="shared" si="109"/>
        <v>300000</v>
      </c>
      <c r="S459" s="217">
        <f t="shared" si="110"/>
        <v>400000</v>
      </c>
      <c r="T459" s="217" t="str">
        <f t="shared" si="111"/>
        <v/>
      </c>
      <c r="U459" s="102" t="s">
        <v>445</v>
      </c>
      <c r="V459" s="130">
        <v>200000</v>
      </c>
      <c r="W459" s="102" t="s">
        <v>446</v>
      </c>
      <c r="X459" s="173">
        <v>300000</v>
      </c>
      <c r="Y459" s="102" t="s">
        <v>322</v>
      </c>
      <c r="Z459" s="173">
        <v>400000</v>
      </c>
      <c r="AA459" s="102" t="s">
        <v>555</v>
      </c>
      <c r="AB459" s="102"/>
      <c r="AC459" s="102"/>
      <c r="AD459" s="102"/>
    </row>
    <row r="460" spans="1:30" ht="14.25" customHeight="1">
      <c r="A460" s="102" t="s">
        <v>2488</v>
      </c>
      <c r="B460" s="175" t="str">
        <f t="shared" si="102"/>
        <v>Gurriel</v>
      </c>
      <c r="C460" s="180" t="str">
        <f t="shared" si="103"/>
        <v>Yuli</v>
      </c>
      <c r="D460" s="102" t="str">
        <f t="shared" si="104"/>
        <v>Y. Gurriel</v>
      </c>
      <c r="E460" s="168" t="str">
        <f t="shared" si="105"/>
        <v>Yuli Gurriel</v>
      </c>
      <c r="F460" s="174" t="s">
        <v>847</v>
      </c>
      <c r="G460" s="102" t="e">
        <f>G459+1</f>
        <v>#REF!</v>
      </c>
      <c r="H460" s="102">
        <v>2</v>
      </c>
      <c r="I460" s="102">
        <v>4</v>
      </c>
      <c r="J460" s="322">
        <v>30872</v>
      </c>
      <c r="K460" s="102" t="s">
        <v>846</v>
      </c>
      <c r="L460" s="103" t="s">
        <v>7</v>
      </c>
      <c r="M460" s="155" t="str">
        <f t="shared" si="106"/>
        <v>Y3</v>
      </c>
      <c r="N460" s="208" t="str">
        <f>Aaron!$Y$2</f>
        <v>Columbus</v>
      </c>
      <c r="O460" s="103" t="s">
        <v>1534</v>
      </c>
      <c r="P460" s="168" t="str">
        <f t="shared" si="107"/>
        <v>Gurriel, Yuli (Y3)</v>
      </c>
      <c r="Q460" s="129">
        <f t="shared" si="108"/>
        <v>400000</v>
      </c>
      <c r="R460" s="217" t="str">
        <f t="shared" si="109"/>
        <v/>
      </c>
      <c r="S460" s="217" t="str">
        <f t="shared" si="110"/>
        <v/>
      </c>
      <c r="T460" s="217" t="str">
        <f t="shared" si="111"/>
        <v/>
      </c>
      <c r="U460" s="102" t="s">
        <v>322</v>
      </c>
      <c r="V460" s="173">
        <v>400000</v>
      </c>
      <c r="W460" s="102" t="s">
        <v>555</v>
      </c>
      <c r="X460" s="130"/>
      <c r="Y460" s="102" t="s">
        <v>820</v>
      </c>
      <c r="Z460" s="102"/>
      <c r="AA460" s="102" t="s">
        <v>821</v>
      </c>
      <c r="AB460" s="102"/>
      <c r="AC460" s="102" t="s">
        <v>822</v>
      </c>
      <c r="AD460" s="102"/>
    </row>
    <row r="461" spans="1:30" ht="12.75">
      <c r="A461" s="102" t="s">
        <v>1594</v>
      </c>
      <c r="B461" s="175" t="str">
        <f t="shared" si="102"/>
        <v>Gutierrez</v>
      </c>
      <c r="C461" s="180" t="str">
        <f t="shared" si="103"/>
        <v>Vladimir</v>
      </c>
      <c r="D461" s="102" t="str">
        <f t="shared" si="104"/>
        <v>V. Gutierrez</v>
      </c>
      <c r="E461" s="168" t="str">
        <f t="shared" si="105"/>
        <v>Vladimir Gutierrez</v>
      </c>
      <c r="F461" s="174" t="s">
        <v>847</v>
      </c>
      <c r="G461" s="102" t="e">
        <f>G460+1</f>
        <v>#REF!</v>
      </c>
      <c r="H461" s="102">
        <v>7</v>
      </c>
      <c r="I461" s="102">
        <v>7</v>
      </c>
      <c r="J461" s="322">
        <v>34960</v>
      </c>
      <c r="K461" s="102" t="s">
        <v>844</v>
      </c>
      <c r="L461" s="103" t="s">
        <v>444</v>
      </c>
      <c r="M461" s="155" t="str">
        <f t="shared" si="106"/>
        <v>min</v>
      </c>
      <c r="N461" s="111" t="str">
        <f>Mays!$Y$2</f>
        <v>Los Angeles</v>
      </c>
      <c r="O461" s="103" t="s">
        <v>1534</v>
      </c>
      <c r="P461" s="168" t="str">
        <f t="shared" si="107"/>
        <v>Gutierrez, Vladimir (min)</v>
      </c>
      <c r="Q461" s="129" t="str">
        <f t="shared" si="108"/>
        <v/>
      </c>
      <c r="R461" s="217" t="str">
        <f t="shared" si="109"/>
        <v/>
      </c>
      <c r="S461" s="217" t="str">
        <f t="shared" si="110"/>
        <v/>
      </c>
      <c r="T461" s="217" t="str">
        <f t="shared" si="111"/>
        <v/>
      </c>
      <c r="U461" s="102" t="s">
        <v>568</v>
      </c>
      <c r="V461" s="130"/>
      <c r="W461" s="102"/>
      <c r="X461" s="130"/>
      <c r="Y461" s="102"/>
      <c r="Z461" s="102"/>
      <c r="AA461" s="102"/>
      <c r="AB461" s="102"/>
      <c r="AC461" s="102"/>
      <c r="AD461" s="102"/>
    </row>
    <row r="462" spans="1:30" ht="15.75" customHeight="1">
      <c r="A462" s="102" t="s">
        <v>686</v>
      </c>
      <c r="B462" s="175" t="str">
        <f t="shared" si="102"/>
        <v>Guyer</v>
      </c>
      <c r="C462" s="180" t="str">
        <f t="shared" si="103"/>
        <v>Brandon</v>
      </c>
      <c r="D462" s="102" t="str">
        <f t="shared" si="104"/>
        <v>B. Guyer</v>
      </c>
      <c r="E462" s="168" t="str">
        <f t="shared" si="105"/>
        <v>Brandon Guyer</v>
      </c>
      <c r="F462" s="103" t="s">
        <v>847</v>
      </c>
      <c r="G462" s="103"/>
      <c r="H462" s="103"/>
      <c r="I462" s="103"/>
      <c r="J462" s="155">
        <v>31440</v>
      </c>
      <c r="K462" s="111" t="s">
        <v>853</v>
      </c>
      <c r="L462" s="103" t="s">
        <v>7</v>
      </c>
      <c r="M462" s="155" t="str">
        <f t="shared" si="106"/>
        <v>1,F2-$500K</v>
      </c>
      <c r="N462" s="111" t="str">
        <f>Cobb!$A$2</f>
        <v>Greenville</v>
      </c>
      <c r="O462" s="132" t="s">
        <v>3147</v>
      </c>
      <c r="P462" s="168" t="str">
        <f t="shared" si="107"/>
        <v>Guyer, Brandon (1,F2-$500K)</v>
      </c>
      <c r="Q462" s="129">
        <f t="shared" si="108"/>
        <v>250000</v>
      </c>
      <c r="R462" s="217">
        <f t="shared" si="109"/>
        <v>250000</v>
      </c>
      <c r="S462" s="217" t="str">
        <f t="shared" si="110"/>
        <v/>
      </c>
      <c r="T462" s="217" t="str">
        <f t="shared" si="111"/>
        <v/>
      </c>
      <c r="U462" s="172" t="s">
        <v>2076</v>
      </c>
      <c r="V462" s="160">
        <v>250000</v>
      </c>
      <c r="W462" s="172" t="s">
        <v>2077</v>
      </c>
      <c r="X462" s="130">
        <v>250000</v>
      </c>
      <c r="Y462" s="173" t="s">
        <v>283</v>
      </c>
      <c r="Z462" s="364"/>
      <c r="AA462" s="202"/>
      <c r="AB462" s="102"/>
      <c r="AC462" s="102"/>
      <c r="AD462" s="102"/>
    </row>
    <row r="463" spans="1:30" ht="12.75">
      <c r="A463" s="102" t="s">
        <v>2002</v>
      </c>
      <c r="B463" s="175" t="str">
        <f t="shared" si="102"/>
        <v>Guzman</v>
      </c>
      <c r="C463" s="180" t="str">
        <f t="shared" si="103"/>
        <v>Jorge</v>
      </c>
      <c r="D463" s="102" t="str">
        <f t="shared" si="104"/>
        <v>J. Guzman</v>
      </c>
      <c r="E463" s="168" t="str">
        <f t="shared" si="105"/>
        <v>Jorge Guzman</v>
      </c>
      <c r="F463" s="204"/>
      <c r="G463" s="204">
        <v>111</v>
      </c>
      <c r="H463" s="204" t="s">
        <v>1955</v>
      </c>
      <c r="I463" s="204"/>
      <c r="J463" s="155"/>
      <c r="K463" s="157"/>
      <c r="L463" s="103" t="s">
        <v>444</v>
      </c>
      <c r="M463" s="155" t="str">
        <f t="shared" si="106"/>
        <v>min</v>
      </c>
      <c r="N463" s="111" t="str">
        <f>Cobb!$Y$2</f>
        <v>Gateway</v>
      </c>
      <c r="O463" s="132" t="s">
        <v>1966</v>
      </c>
      <c r="P463" s="168" t="str">
        <f t="shared" si="107"/>
        <v>Guzman, Jorge (min)</v>
      </c>
      <c r="Q463" s="129" t="str">
        <f t="shared" si="108"/>
        <v/>
      </c>
      <c r="R463" s="217" t="str">
        <f t="shared" si="109"/>
        <v/>
      </c>
      <c r="S463" s="217" t="str">
        <f t="shared" si="110"/>
        <v/>
      </c>
      <c r="T463" s="217" t="str">
        <f t="shared" si="111"/>
        <v/>
      </c>
      <c r="U463" s="102" t="s">
        <v>568</v>
      </c>
      <c r="V463" s="173"/>
      <c r="W463" s="102"/>
      <c r="X463" s="173"/>
      <c r="Y463" s="102"/>
      <c r="Z463" s="173"/>
      <c r="AA463" s="102"/>
      <c r="AB463" s="102"/>
      <c r="AC463" s="102"/>
      <c r="AD463" s="102"/>
    </row>
    <row r="464" spans="1:30" ht="12.75">
      <c r="A464" s="266" t="s">
        <v>3723</v>
      </c>
      <c r="B464" s="175" t="str">
        <f t="shared" si="102"/>
        <v>Guzman</v>
      </c>
      <c r="C464" s="180" t="str">
        <f t="shared" si="103"/>
        <v>Ronald</v>
      </c>
      <c r="D464" s="102" t="str">
        <f t="shared" si="104"/>
        <v>R. Guzman</v>
      </c>
      <c r="E464" s="168" t="str">
        <f t="shared" si="105"/>
        <v>Ronald Guzman</v>
      </c>
      <c r="F464" s="204" t="s">
        <v>354</v>
      </c>
      <c r="G464" s="204" t="s">
        <v>3928</v>
      </c>
      <c r="H464" s="204" t="s">
        <v>538</v>
      </c>
      <c r="I464" s="204" t="s">
        <v>1957</v>
      </c>
      <c r="J464" s="155">
        <v>34627</v>
      </c>
      <c r="K464" s="157" t="s">
        <v>846</v>
      </c>
      <c r="L464" s="103" t="s">
        <v>7</v>
      </c>
      <c r="M464" s="155" t="str">
        <f t="shared" si="106"/>
        <v>Y1</v>
      </c>
      <c r="N464" s="111" t="s">
        <v>808</v>
      </c>
      <c r="O464" s="132" t="s">
        <v>3850</v>
      </c>
      <c r="P464" s="168" t="str">
        <f t="shared" si="107"/>
        <v>Guzman, Ronald (Y1)</v>
      </c>
      <c r="Q464" s="129">
        <f t="shared" si="108"/>
        <v>200000</v>
      </c>
      <c r="R464" s="217">
        <f t="shared" si="109"/>
        <v>300000</v>
      </c>
      <c r="S464" s="217">
        <f t="shared" si="110"/>
        <v>400000</v>
      </c>
      <c r="T464" s="217" t="str">
        <f t="shared" si="111"/>
        <v/>
      </c>
      <c r="U464" s="102" t="s">
        <v>445</v>
      </c>
      <c r="V464" s="173">
        <v>200000</v>
      </c>
      <c r="W464" s="102" t="s">
        <v>446</v>
      </c>
      <c r="X464" s="173">
        <v>300000</v>
      </c>
      <c r="Y464" s="102" t="s">
        <v>322</v>
      </c>
      <c r="Z464" s="173">
        <v>400000</v>
      </c>
      <c r="AA464" s="102" t="s">
        <v>555</v>
      </c>
      <c r="AB464" s="102"/>
      <c r="AC464" s="102"/>
      <c r="AD464" s="102"/>
    </row>
    <row r="465" spans="1:30" ht="12.75">
      <c r="A465" s="102" t="s">
        <v>648</v>
      </c>
      <c r="B465" s="175" t="str">
        <f t="shared" si="102"/>
        <v>Gyorko</v>
      </c>
      <c r="C465" s="180" t="str">
        <f t="shared" si="103"/>
        <v>Jedd</v>
      </c>
      <c r="D465" s="102" t="str">
        <f t="shared" si="104"/>
        <v>J. Gyorko</v>
      </c>
      <c r="E465" s="168" t="str">
        <f t="shared" si="105"/>
        <v>Jedd Gyorko</v>
      </c>
      <c r="F465" s="103" t="s">
        <v>847</v>
      </c>
      <c r="G465" s="103"/>
      <c r="H465" s="103"/>
      <c r="I465" s="103"/>
      <c r="J465" s="155">
        <v>32409</v>
      </c>
      <c r="K465" s="111" t="s">
        <v>845</v>
      </c>
      <c r="L465" s="103" t="s">
        <v>7</v>
      </c>
      <c r="M465" s="155" t="str">
        <f t="shared" si="106"/>
        <v>1,F1-$4.325M</v>
      </c>
      <c r="N465" s="208" t="str">
        <f>Aaron!$G$2</f>
        <v>Exeter</v>
      </c>
      <c r="O465" s="132" t="s">
        <v>3147</v>
      </c>
      <c r="P465" s="168" t="str">
        <f t="shared" si="107"/>
        <v>Gyorko, Jedd (1,F1-$4.325M)</v>
      </c>
      <c r="Q465" s="129">
        <f t="shared" si="108"/>
        <v>4325000</v>
      </c>
      <c r="R465" s="217" t="str">
        <f t="shared" si="109"/>
        <v/>
      </c>
      <c r="S465" s="217" t="str">
        <f t="shared" si="110"/>
        <v/>
      </c>
      <c r="T465" s="217" t="str">
        <f t="shared" si="111"/>
        <v/>
      </c>
      <c r="U465" s="102" t="s">
        <v>3276</v>
      </c>
      <c r="V465" s="173">
        <v>4325000</v>
      </c>
      <c r="W465" s="102" t="s">
        <v>283</v>
      </c>
      <c r="X465" s="173"/>
      <c r="Y465" s="102"/>
      <c r="Z465" s="102"/>
      <c r="AA465" s="102"/>
      <c r="AB465" s="102"/>
      <c r="AC465" s="102"/>
      <c r="AD465" s="102"/>
    </row>
    <row r="466" spans="1:30" ht="12.75">
      <c r="A466" s="501" t="s">
        <v>1154</v>
      </c>
      <c r="B466" s="175" t="str">
        <f t="shared" si="102"/>
        <v>Hader</v>
      </c>
      <c r="C466" s="180" t="str">
        <f t="shared" si="103"/>
        <v>Josh</v>
      </c>
      <c r="D466" s="102" t="str">
        <f t="shared" si="104"/>
        <v>J. Hader</v>
      </c>
      <c r="E466" s="168" t="str">
        <f t="shared" si="105"/>
        <v>Josh Hader</v>
      </c>
      <c r="F466" s="103" t="s">
        <v>354</v>
      </c>
      <c r="G466" s="103"/>
      <c r="H466" s="103"/>
      <c r="I466" s="103"/>
      <c r="J466" s="256">
        <v>34431</v>
      </c>
      <c r="K466" s="102" t="s">
        <v>647</v>
      </c>
      <c r="L466" s="103" t="s">
        <v>114</v>
      </c>
      <c r="M466" s="155" t="str">
        <f t="shared" si="106"/>
        <v>Y2</v>
      </c>
      <c r="N466" s="208" t="str">
        <f>Aaron!$G$2</f>
        <v>Exeter</v>
      </c>
      <c r="O466" s="103" t="s">
        <v>1094</v>
      </c>
      <c r="P466" s="168" t="str">
        <f t="shared" si="107"/>
        <v>Hader, Josh (Y2)</v>
      </c>
      <c r="Q466" s="129">
        <f t="shared" si="108"/>
        <v>300000</v>
      </c>
      <c r="R466" s="217">
        <f t="shared" si="109"/>
        <v>400000</v>
      </c>
      <c r="S466" s="217" t="str">
        <f t="shared" si="110"/>
        <v/>
      </c>
      <c r="T466" s="217" t="str">
        <f t="shared" si="111"/>
        <v/>
      </c>
      <c r="U466" s="102" t="s">
        <v>446</v>
      </c>
      <c r="V466" s="173">
        <v>300000</v>
      </c>
      <c r="W466" s="102" t="s">
        <v>322</v>
      </c>
      <c r="X466" s="173">
        <v>400000</v>
      </c>
      <c r="Y466" s="102" t="s">
        <v>555</v>
      </c>
      <c r="Z466" s="102"/>
      <c r="AA466" s="102"/>
      <c r="AB466" s="102"/>
      <c r="AC466" s="102"/>
      <c r="AD466" s="102"/>
    </row>
    <row r="467" spans="1:30" ht="12.75">
      <c r="A467" s="266" t="s">
        <v>3686</v>
      </c>
      <c r="B467" s="175" t="str">
        <f t="shared" ref="B467:B498" si="112">LEFT(A467,FIND(", ",A467,1)-1)</f>
        <v>Hall</v>
      </c>
      <c r="C467" s="180" t="str">
        <f t="shared" ref="C467:C498" si="113">RIGHT(A467,LEN(A467)-FIND(", ",A467,1)-1)</f>
        <v>DL</v>
      </c>
      <c r="D467" s="102" t="str">
        <f t="shared" ref="D467:D498" si="114">CONCATENATE(MID(C467,1,1),". ",B467)</f>
        <v>D. Hall</v>
      </c>
      <c r="E467" s="168" t="str">
        <f t="shared" ref="E467:E498" si="115">CONCATENATE(C467," ",B467)</f>
        <v>DL Hall</v>
      </c>
      <c r="F467" s="204" t="s">
        <v>354</v>
      </c>
      <c r="G467" s="204" t="s">
        <v>3890</v>
      </c>
      <c r="H467" s="204" t="s">
        <v>1952</v>
      </c>
      <c r="I467" s="204" t="s">
        <v>84</v>
      </c>
      <c r="J467" s="155">
        <v>36057</v>
      </c>
      <c r="K467" s="157" t="s">
        <v>647</v>
      </c>
      <c r="L467" s="103" t="s">
        <v>444</v>
      </c>
      <c r="M467" s="155" t="str">
        <f t="shared" si="106"/>
        <v>min</v>
      </c>
      <c r="N467" s="111" t="s">
        <v>58</v>
      </c>
      <c r="O467" s="132" t="s">
        <v>3850</v>
      </c>
      <c r="P467" s="168" t="str">
        <f t="shared" si="107"/>
        <v>Hall, DL (min)</v>
      </c>
      <c r="Q467" s="129" t="str">
        <f t="shared" si="108"/>
        <v/>
      </c>
      <c r="R467" s="217" t="str">
        <f t="shared" si="109"/>
        <v/>
      </c>
      <c r="S467" s="217" t="str">
        <f t="shared" si="110"/>
        <v/>
      </c>
      <c r="T467" s="217" t="str">
        <f t="shared" si="111"/>
        <v/>
      </c>
      <c r="U467" s="102" t="s">
        <v>568</v>
      </c>
      <c r="V467" s="173"/>
      <c r="W467" s="102"/>
      <c r="X467" s="173"/>
      <c r="Y467" s="102"/>
      <c r="Z467" s="173"/>
      <c r="AA467" s="102"/>
      <c r="AB467" s="102"/>
      <c r="AC467" s="102"/>
      <c r="AD467" s="102"/>
    </row>
    <row r="468" spans="1:30" ht="12.75">
      <c r="A468" s="102" t="s">
        <v>400</v>
      </c>
      <c r="B468" s="175" t="str">
        <f t="shared" si="112"/>
        <v>Hamels</v>
      </c>
      <c r="C468" s="180" t="str">
        <f t="shared" si="113"/>
        <v>Cole</v>
      </c>
      <c r="D468" s="102" t="str">
        <f t="shared" si="114"/>
        <v>C. Hamels</v>
      </c>
      <c r="E468" s="168" t="str">
        <f t="shared" si="115"/>
        <v>Cole Hamels</v>
      </c>
      <c r="F468" s="103" t="s">
        <v>354</v>
      </c>
      <c r="G468" s="103"/>
      <c r="H468" s="103"/>
      <c r="I468" s="103"/>
      <c r="J468" s="155">
        <v>30677</v>
      </c>
      <c r="K468" s="111" t="s">
        <v>647</v>
      </c>
      <c r="L468" s="103" t="s">
        <v>114</v>
      </c>
      <c r="M468" s="155" t="str">
        <f t="shared" si="106"/>
        <v>5,F5-29.4M</v>
      </c>
      <c r="N468" s="208" t="str">
        <f>Aaron!$G$2</f>
        <v>Exeter</v>
      </c>
      <c r="O468" s="213" t="s">
        <v>1386</v>
      </c>
      <c r="P468" s="168" t="str">
        <f t="shared" si="107"/>
        <v>Hamels, Cole (5,F5-29.4M)</v>
      </c>
      <c r="Q468" s="129">
        <f t="shared" si="108"/>
        <v>5880000</v>
      </c>
      <c r="R468" s="217" t="str">
        <f t="shared" si="109"/>
        <v/>
      </c>
      <c r="S468" s="217" t="str">
        <f t="shared" si="110"/>
        <v/>
      </c>
      <c r="T468" s="217" t="str">
        <f t="shared" si="111"/>
        <v/>
      </c>
      <c r="U468" s="111" t="s">
        <v>1036</v>
      </c>
      <c r="V468" s="172">
        <v>5880000</v>
      </c>
      <c r="W468" s="111" t="s">
        <v>283</v>
      </c>
      <c r="X468" s="173"/>
      <c r="Y468" s="102"/>
      <c r="Z468" s="102"/>
      <c r="AA468" s="102"/>
      <c r="AB468" s="102"/>
      <c r="AC468" s="501"/>
      <c r="AD468" s="102"/>
    </row>
    <row r="469" spans="1:30" ht="12.75">
      <c r="A469" s="102" t="s">
        <v>248</v>
      </c>
      <c r="B469" s="175" t="str">
        <f t="shared" si="112"/>
        <v>Hamilton</v>
      </c>
      <c r="C469" s="180" t="str">
        <f t="shared" si="113"/>
        <v>Billy</v>
      </c>
      <c r="D469" s="102" t="str">
        <f t="shared" si="114"/>
        <v>B. Hamilton</v>
      </c>
      <c r="E469" s="168" t="str">
        <f t="shared" si="115"/>
        <v>Billy Hamilton</v>
      </c>
      <c r="F469" s="103" t="s">
        <v>854</v>
      </c>
      <c r="G469" s="103"/>
      <c r="H469" s="103"/>
      <c r="I469" s="103"/>
      <c r="J469" s="155">
        <v>33125</v>
      </c>
      <c r="K469" s="111" t="s">
        <v>849</v>
      </c>
      <c r="L469" s="103" t="s">
        <v>7</v>
      </c>
      <c r="M469" s="155" t="str">
        <f t="shared" si="106"/>
        <v>ARB-Y5</v>
      </c>
      <c r="N469" s="111" t="str">
        <f>Mays!$M$2</f>
        <v>Mudville</v>
      </c>
      <c r="O469" s="132" t="s">
        <v>266</v>
      </c>
      <c r="P469" s="168" t="str">
        <f t="shared" si="107"/>
        <v>Hamilton, Billy (ARB-Y5)</v>
      </c>
      <c r="Q469" s="129">
        <f t="shared" si="108"/>
        <v>780000</v>
      </c>
      <c r="R469" s="217" t="str">
        <f t="shared" si="109"/>
        <v/>
      </c>
      <c r="S469" s="217" t="str">
        <f t="shared" si="110"/>
        <v/>
      </c>
      <c r="T469" s="217" t="str">
        <f t="shared" si="111"/>
        <v/>
      </c>
      <c r="U469" s="102" t="s">
        <v>820</v>
      </c>
      <c r="V469" s="173">
        <v>780000</v>
      </c>
      <c r="W469" s="102" t="s">
        <v>821</v>
      </c>
      <c r="X469" s="173"/>
      <c r="Y469" s="102" t="s">
        <v>822</v>
      </c>
      <c r="Z469" s="102"/>
      <c r="AA469" s="102" t="s">
        <v>283</v>
      </c>
      <c r="AB469" s="102"/>
      <c r="AC469" s="102"/>
      <c r="AD469" s="102"/>
    </row>
    <row r="470" spans="1:30" ht="12.75">
      <c r="A470" s="266" t="s">
        <v>3781</v>
      </c>
      <c r="B470" s="175" t="str">
        <f t="shared" si="112"/>
        <v>Hamilton</v>
      </c>
      <c r="C470" s="180" t="str">
        <f t="shared" si="113"/>
        <v>Ian</v>
      </c>
      <c r="D470" s="102" t="str">
        <f t="shared" si="114"/>
        <v>I. Hamilton</v>
      </c>
      <c r="E470" s="168" t="str">
        <f t="shared" si="115"/>
        <v>Ian Hamilton</v>
      </c>
      <c r="F470" s="204" t="s">
        <v>847</v>
      </c>
      <c r="G470" s="204" t="s">
        <v>3991</v>
      </c>
      <c r="H470" s="204" t="s">
        <v>1955</v>
      </c>
      <c r="I470" s="204" t="s">
        <v>3866</v>
      </c>
      <c r="J470" s="155">
        <v>34866</v>
      </c>
      <c r="K470" s="157" t="s">
        <v>844</v>
      </c>
      <c r="L470" s="103" t="s">
        <v>114</v>
      </c>
      <c r="M470" s="155" t="str">
        <f t="shared" si="106"/>
        <v>MM</v>
      </c>
      <c r="N470" s="111" t="s">
        <v>1101</v>
      </c>
      <c r="O470" s="132" t="s">
        <v>3850</v>
      </c>
      <c r="P470" s="168" t="str">
        <f t="shared" si="107"/>
        <v>Hamilton, Ian (MM)</v>
      </c>
      <c r="Q470" s="129">
        <f t="shared" si="108"/>
        <v>100000</v>
      </c>
      <c r="R470" s="217" t="str">
        <f t="shared" si="109"/>
        <v/>
      </c>
      <c r="S470" s="217" t="str">
        <f t="shared" si="110"/>
        <v/>
      </c>
      <c r="T470" s="217" t="str">
        <f t="shared" si="111"/>
        <v/>
      </c>
      <c r="U470" s="102" t="s">
        <v>442</v>
      </c>
      <c r="V470" s="173">
        <v>100000</v>
      </c>
      <c r="W470" s="102"/>
      <c r="X470" s="173"/>
      <c r="Y470" s="102"/>
      <c r="Z470" s="173"/>
      <c r="AA470" s="102"/>
      <c r="AB470" s="102"/>
      <c r="AC470" s="102"/>
      <c r="AD470" s="102"/>
    </row>
    <row r="471" spans="1:30" ht="12.75">
      <c r="A471" s="208" t="s">
        <v>873</v>
      </c>
      <c r="B471" s="175" t="str">
        <f t="shared" si="112"/>
        <v>Hammel</v>
      </c>
      <c r="C471" s="180" t="str">
        <f t="shared" si="113"/>
        <v>Jason</v>
      </c>
      <c r="D471" s="102" t="str">
        <f t="shared" si="114"/>
        <v>J. Hammel</v>
      </c>
      <c r="E471" s="168" t="str">
        <f t="shared" si="115"/>
        <v>Jason Hammel</v>
      </c>
      <c r="F471" s="285" t="s">
        <v>847</v>
      </c>
      <c r="G471" s="161"/>
      <c r="H471" s="161"/>
      <c r="I471" s="161"/>
      <c r="J471" s="292">
        <v>30196</v>
      </c>
      <c r="K471" s="300" t="s">
        <v>647</v>
      </c>
      <c r="L471" s="103" t="s">
        <v>114</v>
      </c>
      <c r="M471" s="155" t="str">
        <f t="shared" si="106"/>
        <v>1,F1-$2.8M</v>
      </c>
      <c r="N471" s="111" t="str">
        <f>Ruth!$G$2</f>
        <v>Gotham City</v>
      </c>
      <c r="O471" s="311" t="s">
        <v>3147</v>
      </c>
      <c r="P471" s="168" t="str">
        <f t="shared" si="107"/>
        <v>Hammel, Jason (1,F1-$2.8M)</v>
      </c>
      <c r="Q471" s="129">
        <f t="shared" si="108"/>
        <v>2800000</v>
      </c>
      <c r="R471" s="217" t="str">
        <f t="shared" si="109"/>
        <v/>
      </c>
      <c r="S471" s="217" t="str">
        <f t="shared" si="110"/>
        <v/>
      </c>
      <c r="T471" s="217" t="str">
        <f t="shared" si="111"/>
        <v/>
      </c>
      <c r="U471" s="282" t="s">
        <v>3277</v>
      </c>
      <c r="V471" s="173">
        <v>2800000</v>
      </c>
      <c r="W471" s="102" t="s">
        <v>283</v>
      </c>
      <c r="X471" s="173"/>
      <c r="Y471" s="102"/>
      <c r="Z471" s="102"/>
      <c r="AA471" s="102"/>
      <c r="AB471" s="102"/>
      <c r="AC471" s="102"/>
      <c r="AD471" s="130"/>
    </row>
    <row r="472" spans="1:30" ht="12.75">
      <c r="A472" s="102" t="s">
        <v>1988</v>
      </c>
      <c r="B472" s="175" t="str">
        <f t="shared" si="112"/>
        <v>Hampson</v>
      </c>
      <c r="C472" s="180" t="str">
        <f t="shared" si="113"/>
        <v>Garrett</v>
      </c>
      <c r="D472" s="102" t="str">
        <f t="shared" si="114"/>
        <v>G. Hampson</v>
      </c>
      <c r="E472" s="168" t="str">
        <f t="shared" si="115"/>
        <v>Garrett Hampson</v>
      </c>
      <c r="F472" s="204"/>
      <c r="G472" s="204">
        <v>159</v>
      </c>
      <c r="H472" s="204" t="s">
        <v>1958</v>
      </c>
      <c r="I472" s="204"/>
      <c r="J472" s="155">
        <v>34617</v>
      </c>
      <c r="K472" s="157" t="s">
        <v>851</v>
      </c>
      <c r="L472" s="103" t="s">
        <v>7</v>
      </c>
      <c r="M472" s="155" t="str">
        <f t="shared" si="106"/>
        <v>MM</v>
      </c>
      <c r="N472" s="208" t="str">
        <f>Aaron!$G$2</f>
        <v>Exeter</v>
      </c>
      <c r="O472" s="132" t="s">
        <v>1966</v>
      </c>
      <c r="P472" s="168" t="str">
        <f t="shared" si="107"/>
        <v>Hampson, Garrett (MM)</v>
      </c>
      <c r="Q472" s="129">
        <f t="shared" si="108"/>
        <v>100000</v>
      </c>
      <c r="R472" s="217" t="str">
        <f t="shared" si="109"/>
        <v/>
      </c>
      <c r="S472" s="217" t="str">
        <f t="shared" si="110"/>
        <v/>
      </c>
      <c r="T472" s="217" t="str">
        <f t="shared" si="111"/>
        <v/>
      </c>
      <c r="U472" s="102" t="s">
        <v>442</v>
      </c>
      <c r="V472" s="268">
        <v>100000</v>
      </c>
      <c r="W472" s="102"/>
      <c r="X472" s="173"/>
      <c r="Y472" s="102"/>
      <c r="Z472" s="173"/>
      <c r="AA472" s="102"/>
      <c r="AB472" s="102"/>
      <c r="AC472" s="102"/>
      <c r="AD472" s="102"/>
    </row>
    <row r="473" spans="1:30" ht="12.75">
      <c r="A473" s="111" t="s">
        <v>3278</v>
      </c>
      <c r="B473" s="175" t="str">
        <f t="shared" si="112"/>
        <v>Hand</v>
      </c>
      <c r="C473" s="180" t="str">
        <f t="shared" si="113"/>
        <v>Brad*</v>
      </c>
      <c r="D473" s="102" t="str">
        <f t="shared" si="114"/>
        <v>B. Hand</v>
      </c>
      <c r="E473" s="168" t="str">
        <f t="shared" si="115"/>
        <v>Brad* Hand</v>
      </c>
      <c r="F473" s="204" t="s">
        <v>354</v>
      </c>
      <c r="G473" s="204"/>
      <c r="H473" s="204"/>
      <c r="I473" s="204"/>
      <c r="J473" s="155">
        <v>32952</v>
      </c>
      <c r="K473" s="157" t="s">
        <v>647</v>
      </c>
      <c r="L473" s="103" t="s">
        <v>114</v>
      </c>
      <c r="M473" s="155" t="str">
        <f t="shared" si="106"/>
        <v>1,F1-$5M</v>
      </c>
      <c r="N473" s="111" t="str">
        <f>Aaron!$AE$2</f>
        <v>Pismo Beach</v>
      </c>
      <c r="O473" s="253" t="s">
        <v>3147</v>
      </c>
      <c r="P473" s="168" t="str">
        <f t="shared" si="107"/>
        <v>Hand, Brad* (1,F1-$5M)</v>
      </c>
      <c r="Q473" s="129">
        <f t="shared" si="108"/>
        <v>5000000</v>
      </c>
      <c r="R473" s="217" t="str">
        <f t="shared" si="109"/>
        <v/>
      </c>
      <c r="S473" s="217" t="str">
        <f t="shared" si="110"/>
        <v/>
      </c>
      <c r="T473" s="217" t="str">
        <f t="shared" si="111"/>
        <v/>
      </c>
      <c r="U473" s="102" t="s">
        <v>1413</v>
      </c>
      <c r="V473" s="173">
        <v>5000000</v>
      </c>
      <c r="W473" s="111" t="s">
        <v>283</v>
      </c>
      <c r="X473" s="173"/>
      <c r="Y473" s="102"/>
      <c r="Z473" s="102"/>
      <c r="AA473" s="169"/>
      <c r="AB473" s="102"/>
      <c r="AC473" s="102"/>
      <c r="AD473" s="130"/>
    </row>
    <row r="474" spans="1:30" ht="12.75">
      <c r="A474" s="177" t="s">
        <v>954</v>
      </c>
      <c r="B474" s="175" t="str">
        <f t="shared" si="112"/>
        <v>Haniger</v>
      </c>
      <c r="C474" s="180" t="str">
        <f t="shared" si="113"/>
        <v>Mitch</v>
      </c>
      <c r="D474" s="102" t="str">
        <f t="shared" si="114"/>
        <v>M. Haniger</v>
      </c>
      <c r="E474" s="168" t="str">
        <f t="shared" si="115"/>
        <v>Mitch Haniger</v>
      </c>
      <c r="F474" s="174" t="s">
        <v>847</v>
      </c>
      <c r="G474" s="174"/>
      <c r="H474" s="174"/>
      <c r="I474" s="174"/>
      <c r="J474" s="206">
        <v>33230</v>
      </c>
      <c r="K474" s="168" t="s">
        <v>849</v>
      </c>
      <c r="L474" s="103" t="s">
        <v>7</v>
      </c>
      <c r="M474" s="155" t="str">
        <f t="shared" si="106"/>
        <v>Y3</v>
      </c>
      <c r="N474" s="208" t="str">
        <f>Aaron!$Y$2</f>
        <v>Columbus</v>
      </c>
      <c r="O474" s="174" t="s">
        <v>1521</v>
      </c>
      <c r="P474" s="168" t="str">
        <f t="shared" si="107"/>
        <v>Haniger, Mitch (Y3)</v>
      </c>
      <c r="Q474" s="129">
        <f t="shared" si="108"/>
        <v>400000</v>
      </c>
      <c r="R474" s="217" t="str">
        <f t="shared" si="109"/>
        <v/>
      </c>
      <c r="S474" s="217" t="str">
        <f t="shared" si="110"/>
        <v/>
      </c>
      <c r="T474" s="217" t="str">
        <f t="shared" si="111"/>
        <v/>
      </c>
      <c r="U474" s="102" t="s">
        <v>322</v>
      </c>
      <c r="V474" s="173">
        <v>400000</v>
      </c>
      <c r="W474" s="102" t="s">
        <v>555</v>
      </c>
      <c r="X474" s="173"/>
      <c r="Y474" s="102" t="s">
        <v>820</v>
      </c>
      <c r="Z474" s="102"/>
      <c r="AA474" s="102" t="s">
        <v>821</v>
      </c>
      <c r="AB474" s="130"/>
      <c r="AC474" s="102" t="s">
        <v>822</v>
      </c>
      <c r="AD474" s="102"/>
    </row>
    <row r="475" spans="1:30" ht="14.25" customHeight="1">
      <c r="A475" s="266" t="s">
        <v>3823</v>
      </c>
      <c r="B475" s="175" t="str">
        <f t="shared" si="112"/>
        <v>Hansen</v>
      </c>
      <c r="C475" s="180" t="str">
        <f t="shared" si="113"/>
        <v>Austin</v>
      </c>
      <c r="D475" s="102" t="str">
        <f t="shared" si="114"/>
        <v>A. Hansen</v>
      </c>
      <c r="E475" s="168" t="str">
        <f t="shared" si="115"/>
        <v>Austin Hansen</v>
      </c>
      <c r="F475" s="204" t="s">
        <v>847</v>
      </c>
      <c r="G475" s="204" t="s">
        <v>4035</v>
      </c>
      <c r="H475" s="204" t="s">
        <v>1959</v>
      </c>
      <c r="I475" s="204" t="s">
        <v>1952</v>
      </c>
      <c r="J475" s="155">
        <v>35302</v>
      </c>
      <c r="K475" s="157" t="s">
        <v>844</v>
      </c>
      <c r="L475" s="103" t="s">
        <v>444</v>
      </c>
      <c r="M475" s="155" t="str">
        <f t="shared" si="106"/>
        <v>min</v>
      </c>
      <c r="N475" s="111" t="s">
        <v>1101</v>
      </c>
      <c r="O475" s="132" t="s">
        <v>3850</v>
      </c>
      <c r="P475" s="168" t="str">
        <f t="shared" si="107"/>
        <v>Hansen, Austin (min)</v>
      </c>
      <c r="Q475" s="129" t="str">
        <f t="shared" si="108"/>
        <v/>
      </c>
      <c r="R475" s="217" t="str">
        <f t="shared" si="109"/>
        <v/>
      </c>
      <c r="S475" s="217" t="str">
        <f t="shared" si="110"/>
        <v/>
      </c>
      <c r="T475" s="217" t="str">
        <f t="shared" si="111"/>
        <v/>
      </c>
      <c r="U475" s="102" t="s">
        <v>568</v>
      </c>
      <c r="V475" s="173"/>
      <c r="W475" s="102"/>
      <c r="X475" s="173"/>
      <c r="Y475" s="102"/>
      <c r="Z475" s="173"/>
      <c r="AA475" s="102"/>
      <c r="AB475" s="102"/>
      <c r="AC475" s="102"/>
      <c r="AD475" s="102"/>
    </row>
    <row r="476" spans="1:30" ht="12.75">
      <c r="A476" s="471" t="s">
        <v>775</v>
      </c>
      <c r="B476" s="415" t="str">
        <f t="shared" si="112"/>
        <v>Hanson</v>
      </c>
      <c r="C476" s="416" t="str">
        <f t="shared" si="113"/>
        <v>Alen</v>
      </c>
      <c r="D476" s="266" t="str">
        <f t="shared" si="114"/>
        <v>A. Hanson</v>
      </c>
      <c r="E476" s="417" t="str">
        <f t="shared" si="115"/>
        <v>Alen Hanson</v>
      </c>
      <c r="F476" s="418" t="s">
        <v>854</v>
      </c>
      <c r="G476" s="418"/>
      <c r="H476" s="418"/>
      <c r="I476" s="418"/>
      <c r="J476" s="419">
        <v>33899</v>
      </c>
      <c r="K476" s="375" t="s">
        <v>1382</v>
      </c>
      <c r="L476" s="418" t="s">
        <v>7</v>
      </c>
      <c r="M476" s="419" t="str">
        <f t="shared" si="106"/>
        <v>Y2</v>
      </c>
      <c r="N476" s="375" t="s">
        <v>1101</v>
      </c>
      <c r="O476" s="418" t="s">
        <v>4223</v>
      </c>
      <c r="P476" s="168" t="str">
        <f t="shared" si="107"/>
        <v>Hanson, Alen (Y2)</v>
      </c>
      <c r="Q476" s="129">
        <f t="shared" si="108"/>
        <v>300000</v>
      </c>
      <c r="R476" s="217">
        <f t="shared" si="109"/>
        <v>400000</v>
      </c>
      <c r="S476" s="217" t="str">
        <f t="shared" si="110"/>
        <v/>
      </c>
      <c r="T476" s="217" t="str">
        <f t="shared" si="111"/>
        <v/>
      </c>
      <c r="U476" s="102" t="s">
        <v>446</v>
      </c>
      <c r="V476" s="173">
        <v>300000</v>
      </c>
      <c r="W476" s="102" t="s">
        <v>322</v>
      </c>
      <c r="X476" s="173">
        <v>400000</v>
      </c>
      <c r="Y476" s="102" t="s">
        <v>555</v>
      </c>
      <c r="Z476" s="102"/>
      <c r="AA476" s="102"/>
      <c r="AB476" s="169"/>
      <c r="AC476" s="102"/>
      <c r="AD476" s="102"/>
    </row>
    <row r="477" spans="1:30" ht="12.75">
      <c r="A477" s="102" t="s">
        <v>1324</v>
      </c>
      <c r="B477" s="175" t="str">
        <f t="shared" si="112"/>
        <v>Happ</v>
      </c>
      <c r="C477" s="180" t="str">
        <f t="shared" si="113"/>
        <v>Ian</v>
      </c>
      <c r="D477" s="102" t="str">
        <f t="shared" si="114"/>
        <v>I. Happ</v>
      </c>
      <c r="E477" s="168" t="str">
        <f t="shared" si="115"/>
        <v>Ian Happ</v>
      </c>
      <c r="F477" s="204" t="s">
        <v>854</v>
      </c>
      <c r="G477" s="501">
        <v>26</v>
      </c>
      <c r="H477" s="501">
        <v>2</v>
      </c>
      <c r="I477" s="501">
        <v>2</v>
      </c>
      <c r="J477" s="256">
        <v>34558</v>
      </c>
      <c r="K477" s="157" t="s">
        <v>849</v>
      </c>
      <c r="L477" s="103" t="s">
        <v>7</v>
      </c>
      <c r="M477" s="155" t="str">
        <f t="shared" si="106"/>
        <v>Y2</v>
      </c>
      <c r="N477" s="208" t="str">
        <f>Ruth!$AE$2</f>
        <v>Williamsburg</v>
      </c>
      <c r="O477" s="132" t="s">
        <v>1298</v>
      </c>
      <c r="P477" s="168" t="str">
        <f t="shared" si="107"/>
        <v>Happ, Ian (Y2)</v>
      </c>
      <c r="Q477" s="129">
        <f t="shared" si="108"/>
        <v>300000</v>
      </c>
      <c r="R477" s="217">
        <f t="shared" si="109"/>
        <v>400000</v>
      </c>
      <c r="S477" s="217" t="str">
        <f t="shared" si="110"/>
        <v/>
      </c>
      <c r="T477" s="217" t="str">
        <f t="shared" si="111"/>
        <v/>
      </c>
      <c r="U477" s="102" t="s">
        <v>446</v>
      </c>
      <c r="V477" s="173">
        <v>300000</v>
      </c>
      <c r="W477" s="102" t="s">
        <v>322</v>
      </c>
      <c r="X477" s="173">
        <v>400000</v>
      </c>
      <c r="Y477" s="102" t="s">
        <v>555</v>
      </c>
      <c r="Z477" s="102"/>
      <c r="AA477" s="102"/>
      <c r="AB477" s="102"/>
      <c r="AC477" s="501"/>
      <c r="AD477" s="102"/>
    </row>
    <row r="478" spans="1:30" ht="12.75">
      <c r="A478" s="112" t="s">
        <v>1238</v>
      </c>
      <c r="B478" s="175" t="str">
        <f t="shared" si="112"/>
        <v>Happ</v>
      </c>
      <c r="C478" s="180" t="str">
        <f t="shared" si="113"/>
        <v>JA</v>
      </c>
      <c r="D478" s="102" t="str">
        <f t="shared" si="114"/>
        <v>J. Happ</v>
      </c>
      <c r="E478" s="168" t="str">
        <f t="shared" si="115"/>
        <v>JA Happ</v>
      </c>
      <c r="F478" s="103" t="s">
        <v>354</v>
      </c>
      <c r="G478" s="103"/>
      <c r="H478" s="103"/>
      <c r="I478" s="103"/>
      <c r="J478" s="155">
        <v>30243</v>
      </c>
      <c r="K478" s="111" t="s">
        <v>647</v>
      </c>
      <c r="L478" s="103" t="s">
        <v>114</v>
      </c>
      <c r="M478" s="155" t="str">
        <f t="shared" si="106"/>
        <v>2,F3-$11.4M</v>
      </c>
      <c r="N478" s="111" t="str">
        <f>Ruth!$M$2</f>
        <v>Hoboken</v>
      </c>
      <c r="O478" s="132" t="s">
        <v>1764</v>
      </c>
      <c r="P478" s="168" t="str">
        <f t="shared" si="107"/>
        <v>Happ, JA (2,F3-$11.4M)</v>
      </c>
      <c r="Q478" s="129">
        <f t="shared" si="108"/>
        <v>3800000</v>
      </c>
      <c r="R478" s="217">
        <f t="shared" si="109"/>
        <v>3800000</v>
      </c>
      <c r="S478" s="217" t="str">
        <f t="shared" si="110"/>
        <v/>
      </c>
      <c r="T478" s="217" t="str">
        <f t="shared" si="111"/>
        <v/>
      </c>
      <c r="U478" s="155" t="s">
        <v>2123</v>
      </c>
      <c r="V478" s="130">
        <v>3800000</v>
      </c>
      <c r="W478" s="155" t="s">
        <v>1224</v>
      </c>
      <c r="X478" s="130">
        <v>3800000</v>
      </c>
      <c r="Y478" s="130" t="s">
        <v>283</v>
      </c>
      <c r="Z478" s="221"/>
      <c r="AA478" s="102"/>
      <c r="AB478" s="102"/>
      <c r="AC478" s="102"/>
      <c r="AD478" s="102"/>
    </row>
    <row r="479" spans="1:30" ht="12.75">
      <c r="A479" s="339" t="s">
        <v>1084</v>
      </c>
      <c r="B479" s="415" t="str">
        <f t="shared" si="112"/>
        <v>Hardy</v>
      </c>
      <c r="C479" s="416" t="str">
        <f t="shared" si="113"/>
        <v>Blaine*</v>
      </c>
      <c r="D479" s="266" t="str">
        <f t="shared" si="114"/>
        <v>B. Hardy</v>
      </c>
      <c r="E479" s="417" t="str">
        <f t="shared" si="115"/>
        <v>Blaine* Hardy</v>
      </c>
      <c r="F479" s="418" t="s">
        <v>354</v>
      </c>
      <c r="G479" s="418"/>
      <c r="H479" s="418"/>
      <c r="I479" s="418"/>
      <c r="J479" s="427">
        <v>31850</v>
      </c>
      <c r="K479" s="266" t="s">
        <v>844</v>
      </c>
      <c r="L479" s="418" t="s">
        <v>114</v>
      </c>
      <c r="M479" s="419" t="str">
        <f t="shared" si="106"/>
        <v>ARB-Y5</v>
      </c>
      <c r="N479" s="375" t="s">
        <v>1101</v>
      </c>
      <c r="O479" s="418" t="s">
        <v>3612</v>
      </c>
      <c r="P479" s="168" t="str">
        <f t="shared" si="107"/>
        <v>Hardy, Blaine* (ARB-Y5)</v>
      </c>
      <c r="Q479" s="129">
        <f t="shared" si="108"/>
        <v>780000</v>
      </c>
      <c r="R479" s="217" t="str">
        <f t="shared" si="109"/>
        <v/>
      </c>
      <c r="S479" s="217" t="str">
        <f t="shared" si="110"/>
        <v/>
      </c>
      <c r="T479" s="217" t="str">
        <f t="shared" si="111"/>
        <v/>
      </c>
      <c r="U479" s="102" t="s">
        <v>820</v>
      </c>
      <c r="V479" s="268">
        <v>780000</v>
      </c>
      <c r="W479" s="102" t="s">
        <v>821</v>
      </c>
      <c r="X479" s="173"/>
      <c r="Y479" s="102" t="s">
        <v>822</v>
      </c>
      <c r="Z479" s="102"/>
      <c r="AA479" s="102" t="s">
        <v>283</v>
      </c>
      <c r="AB479" s="102"/>
      <c r="AC479" s="102"/>
      <c r="AD479" s="102"/>
    </row>
    <row r="480" spans="1:30" ht="12.75">
      <c r="A480" s="102" t="s">
        <v>107</v>
      </c>
      <c r="B480" s="175" t="str">
        <f t="shared" si="112"/>
        <v>Harper</v>
      </c>
      <c r="C480" s="180" t="str">
        <f t="shared" si="113"/>
        <v>Bryce</v>
      </c>
      <c r="D480" s="102" t="str">
        <f t="shared" si="114"/>
        <v>B. Harper</v>
      </c>
      <c r="E480" s="168" t="str">
        <f t="shared" si="115"/>
        <v>Bryce Harper</v>
      </c>
      <c r="F480" s="103" t="s">
        <v>354</v>
      </c>
      <c r="G480" s="103"/>
      <c r="H480" s="103"/>
      <c r="I480" s="103"/>
      <c r="J480" s="155">
        <v>33893</v>
      </c>
      <c r="K480" s="111" t="s">
        <v>852</v>
      </c>
      <c r="L480" s="103" t="s">
        <v>7</v>
      </c>
      <c r="M480" s="155" t="str">
        <f t="shared" si="106"/>
        <v>4,L5-14M</v>
      </c>
      <c r="N480" s="111" t="str">
        <f>Ruth!$A$2</f>
        <v>Plum Island</v>
      </c>
      <c r="O480" s="132" t="s">
        <v>144</v>
      </c>
      <c r="P480" s="168" t="str">
        <f t="shared" si="107"/>
        <v>Harper, Bryce (4,L5-14M)</v>
      </c>
      <c r="Q480" s="129">
        <f t="shared" si="108"/>
        <v>2800000</v>
      </c>
      <c r="R480" s="217">
        <f t="shared" si="109"/>
        <v>2800000</v>
      </c>
      <c r="S480" s="217" t="str">
        <f t="shared" si="110"/>
        <v/>
      </c>
      <c r="T480" s="217" t="str">
        <f t="shared" si="111"/>
        <v/>
      </c>
      <c r="U480" s="111" t="s">
        <v>267</v>
      </c>
      <c r="V480" s="173">
        <v>2800000</v>
      </c>
      <c r="W480" s="111" t="s">
        <v>521</v>
      </c>
      <c r="X480" s="173">
        <v>2800000</v>
      </c>
      <c r="Y480" s="102" t="s">
        <v>283</v>
      </c>
      <c r="Z480" s="102"/>
      <c r="AA480" s="102"/>
      <c r="AB480" s="130"/>
      <c r="AC480" s="102"/>
      <c r="AD480" s="102"/>
    </row>
    <row r="481" spans="1:30" ht="15">
      <c r="A481" s="479" t="s">
        <v>980</v>
      </c>
      <c r="B481" s="415" t="str">
        <f t="shared" si="112"/>
        <v>Harris</v>
      </c>
      <c r="C481" s="416" t="str">
        <f t="shared" si="113"/>
        <v>Will</v>
      </c>
      <c r="D481" s="266" t="str">
        <f t="shared" si="114"/>
        <v>W. Harris</v>
      </c>
      <c r="E481" s="417" t="str">
        <f t="shared" si="115"/>
        <v>Will Harris</v>
      </c>
      <c r="F481" s="478" t="s">
        <v>847</v>
      </c>
      <c r="G481" s="478"/>
      <c r="H481" s="478"/>
      <c r="I481" s="478"/>
      <c r="J481" s="493">
        <v>30922</v>
      </c>
      <c r="K481" s="480" t="s">
        <v>114</v>
      </c>
      <c r="L481" s="418" t="s">
        <v>114</v>
      </c>
      <c r="M481" s="419" t="str">
        <f t="shared" si="106"/>
        <v>ARB-Y5</v>
      </c>
      <c r="N481" s="420" t="s">
        <v>201</v>
      </c>
      <c r="O481" s="421" t="s">
        <v>3617</v>
      </c>
      <c r="P481" s="168" t="str">
        <f t="shared" si="107"/>
        <v>Harris, Will (ARB-Y5)</v>
      </c>
      <c r="Q481" s="129">
        <f t="shared" si="108"/>
        <v>1092000</v>
      </c>
      <c r="R481" s="217" t="str">
        <f t="shared" si="109"/>
        <v/>
      </c>
      <c r="S481" s="217" t="str">
        <f t="shared" si="110"/>
        <v/>
      </c>
      <c r="T481" s="217" t="str">
        <f t="shared" si="111"/>
        <v/>
      </c>
      <c r="U481" s="102" t="s">
        <v>820</v>
      </c>
      <c r="V481" s="173">
        <v>1092000</v>
      </c>
      <c r="W481" s="102" t="s">
        <v>821</v>
      </c>
      <c r="X481" s="173"/>
      <c r="Y481" s="102" t="s">
        <v>822</v>
      </c>
      <c r="Z481" s="102"/>
      <c r="AA481" s="102" t="s">
        <v>283</v>
      </c>
      <c r="AB481" s="102"/>
      <c r="AC481" s="102"/>
      <c r="AD481" s="102"/>
    </row>
    <row r="482" spans="1:30" ht="15">
      <c r="A482" s="111" t="s">
        <v>996</v>
      </c>
      <c r="B482" s="175" t="str">
        <f t="shared" si="112"/>
        <v>Harrison</v>
      </c>
      <c r="C482" s="180" t="str">
        <f t="shared" si="113"/>
        <v>Josh</v>
      </c>
      <c r="D482" s="102" t="str">
        <f t="shared" si="114"/>
        <v>J. Harrison</v>
      </c>
      <c r="E482" s="168" t="str">
        <f t="shared" si="115"/>
        <v>Josh Harrison</v>
      </c>
      <c r="F482" s="289" t="s">
        <v>847</v>
      </c>
      <c r="G482" s="204"/>
      <c r="H482" s="204"/>
      <c r="I482" s="204"/>
      <c r="J482" s="277">
        <v>31966</v>
      </c>
      <c r="K482" s="304" t="s">
        <v>845</v>
      </c>
      <c r="L482" s="103" t="s">
        <v>7</v>
      </c>
      <c r="M482" s="155" t="str">
        <f t="shared" si="106"/>
        <v>1,F2-$2.316M</v>
      </c>
      <c r="N482" s="111" t="str">
        <f>Mays!$AE$2</f>
        <v>West Oakland</v>
      </c>
      <c r="O482" s="311" t="s">
        <v>3147</v>
      </c>
      <c r="P482" s="168" t="str">
        <f t="shared" si="107"/>
        <v>Harrison, Josh (1,F2-$2.316M)</v>
      </c>
      <c r="Q482" s="129">
        <f t="shared" si="108"/>
        <v>1158000</v>
      </c>
      <c r="R482" s="217">
        <f t="shared" si="109"/>
        <v>1158000</v>
      </c>
      <c r="S482" s="217" t="str">
        <f t="shared" si="110"/>
        <v/>
      </c>
      <c r="T482" s="217" t="str">
        <f t="shared" si="111"/>
        <v/>
      </c>
      <c r="U482" s="282" t="s">
        <v>3279</v>
      </c>
      <c r="V482" s="169">
        <v>1158000</v>
      </c>
      <c r="W482" s="102" t="s">
        <v>3280</v>
      </c>
      <c r="X482" s="173">
        <v>1158000</v>
      </c>
      <c r="Y482" s="102" t="s">
        <v>283</v>
      </c>
      <c r="Z482" s="130"/>
      <c r="AA482" s="102"/>
      <c r="AB482" s="102"/>
      <c r="AC482" s="102"/>
      <c r="AD482" s="130"/>
    </row>
    <row r="483" spans="1:30" ht="14.25" customHeight="1">
      <c r="A483" s="102" t="s">
        <v>2018</v>
      </c>
      <c r="B483" s="175" t="str">
        <f t="shared" si="112"/>
        <v>Harrison</v>
      </c>
      <c r="C483" s="180" t="str">
        <f t="shared" si="113"/>
        <v>Monte</v>
      </c>
      <c r="D483" s="102" t="str">
        <f t="shared" si="114"/>
        <v>M. Harrison</v>
      </c>
      <c r="E483" s="168" t="str">
        <f t="shared" si="115"/>
        <v>Monte Harrison</v>
      </c>
      <c r="F483" s="204"/>
      <c r="G483" s="204">
        <v>47</v>
      </c>
      <c r="H483" s="204" t="s">
        <v>1952</v>
      </c>
      <c r="I483" s="204"/>
      <c r="J483" s="155"/>
      <c r="K483" s="157" t="s">
        <v>849</v>
      </c>
      <c r="L483" s="103" t="s">
        <v>444</v>
      </c>
      <c r="M483" s="155" t="str">
        <f t="shared" si="106"/>
        <v>min</v>
      </c>
      <c r="N483" s="111" t="str">
        <f>Mays!$A$2</f>
        <v>Aspen</v>
      </c>
      <c r="O483" s="132" t="s">
        <v>1966</v>
      </c>
      <c r="P483" s="168" t="str">
        <f t="shared" si="107"/>
        <v>Harrison, Monte (min)</v>
      </c>
      <c r="Q483" s="129" t="str">
        <f t="shared" si="108"/>
        <v/>
      </c>
      <c r="R483" s="217" t="str">
        <f t="shared" si="109"/>
        <v/>
      </c>
      <c r="S483" s="217" t="str">
        <f t="shared" si="110"/>
        <v/>
      </c>
      <c r="T483" s="217" t="str">
        <f t="shared" si="111"/>
        <v/>
      </c>
      <c r="U483" s="102" t="s">
        <v>568</v>
      </c>
      <c r="V483" s="173"/>
      <c r="W483" s="102"/>
      <c r="X483" s="173"/>
      <c r="Y483" s="102"/>
      <c r="Z483" s="173"/>
      <c r="AA483" s="102"/>
      <c r="AB483" s="102"/>
      <c r="AC483" s="102"/>
      <c r="AD483" s="102"/>
    </row>
    <row r="484" spans="1:30" ht="14.25" customHeight="1">
      <c r="A484" s="102" t="s">
        <v>261</v>
      </c>
      <c r="B484" s="175" t="str">
        <f t="shared" si="112"/>
        <v>Harvey</v>
      </c>
      <c r="C484" s="180" t="str">
        <f t="shared" si="113"/>
        <v>Matt</v>
      </c>
      <c r="D484" s="102" t="str">
        <f t="shared" si="114"/>
        <v>M. Harvey</v>
      </c>
      <c r="E484" s="168" t="str">
        <f t="shared" si="115"/>
        <v>Matt Harvey</v>
      </c>
      <c r="F484" s="103" t="s">
        <v>847</v>
      </c>
      <c r="G484" s="103"/>
      <c r="H484" s="103"/>
      <c r="I484" s="103"/>
      <c r="J484" s="155">
        <v>32594</v>
      </c>
      <c r="K484" s="111" t="s">
        <v>647</v>
      </c>
      <c r="L484" s="103" t="s">
        <v>114</v>
      </c>
      <c r="M484" s="155" t="str">
        <f t="shared" si="106"/>
        <v>2,F3-$2.362506M</v>
      </c>
      <c r="N484" s="111" t="str">
        <f>Mays!$G$2</f>
        <v>Palo Alto</v>
      </c>
      <c r="O484" s="132" t="s">
        <v>1764</v>
      </c>
      <c r="P484" s="168" t="str">
        <f t="shared" si="107"/>
        <v>Harvey, Matt (2,F3-$2.362506M)</v>
      </c>
      <c r="Q484" s="129">
        <f t="shared" si="108"/>
        <v>788000</v>
      </c>
      <c r="R484" s="217">
        <f t="shared" si="109"/>
        <v>788000</v>
      </c>
      <c r="S484" s="217" t="str">
        <f t="shared" si="110"/>
        <v/>
      </c>
      <c r="T484" s="217" t="str">
        <f t="shared" si="111"/>
        <v/>
      </c>
      <c r="U484" s="155" t="s">
        <v>2126</v>
      </c>
      <c r="V484" s="130">
        <v>788000</v>
      </c>
      <c r="W484" s="155" t="s">
        <v>2187</v>
      </c>
      <c r="X484" s="130">
        <v>788000</v>
      </c>
      <c r="Y484" s="130" t="s">
        <v>283</v>
      </c>
      <c r="Z484" s="173"/>
      <c r="AA484" s="102"/>
      <c r="AB484" s="102"/>
      <c r="AC484" s="102"/>
      <c r="AD484" s="102"/>
    </row>
    <row r="485" spans="1:30" ht="12.75">
      <c r="A485" s="102" t="s">
        <v>2014</v>
      </c>
      <c r="B485" s="175" t="str">
        <f t="shared" si="112"/>
        <v>Haseley</v>
      </c>
      <c r="C485" s="180" t="str">
        <f t="shared" si="113"/>
        <v>Adam</v>
      </c>
      <c r="D485" s="102" t="str">
        <f t="shared" si="114"/>
        <v>A. Haseley</v>
      </c>
      <c r="E485" s="168" t="str">
        <f t="shared" si="115"/>
        <v>Adam Haseley</v>
      </c>
      <c r="F485" s="204"/>
      <c r="G485" s="204">
        <v>65</v>
      </c>
      <c r="H485" s="204" t="s">
        <v>1953</v>
      </c>
      <c r="I485" s="204"/>
      <c r="J485" s="155">
        <v>35167</v>
      </c>
      <c r="K485" s="157" t="s">
        <v>912</v>
      </c>
      <c r="L485" s="103" t="s">
        <v>444</v>
      </c>
      <c r="M485" s="155" t="str">
        <f t="shared" si="106"/>
        <v>min</v>
      </c>
      <c r="N485" s="111" t="str">
        <f>Mays!$A$2</f>
        <v>Aspen</v>
      </c>
      <c r="O485" s="132" t="s">
        <v>1966</v>
      </c>
      <c r="P485" s="168" t="str">
        <f t="shared" si="107"/>
        <v>Haseley, Adam (min)</v>
      </c>
      <c r="Q485" s="129" t="str">
        <f t="shared" si="108"/>
        <v/>
      </c>
      <c r="R485" s="217" t="str">
        <f t="shared" si="109"/>
        <v/>
      </c>
      <c r="S485" s="217" t="str">
        <f t="shared" si="110"/>
        <v/>
      </c>
      <c r="T485" s="217" t="str">
        <f t="shared" si="111"/>
        <v/>
      </c>
      <c r="U485" s="102" t="s">
        <v>568</v>
      </c>
      <c r="V485" s="173"/>
      <c r="W485" s="102"/>
      <c r="X485" s="173"/>
      <c r="Y485" s="102"/>
      <c r="Z485" s="173"/>
      <c r="AA485" s="102"/>
      <c r="AB485" s="102"/>
      <c r="AC485" s="102"/>
      <c r="AD485" s="102"/>
    </row>
    <row r="486" spans="1:30" ht="14.25" customHeight="1">
      <c r="A486" s="102" t="s">
        <v>1325</v>
      </c>
      <c r="B486" s="175" t="str">
        <f t="shared" si="112"/>
        <v>Hayes</v>
      </c>
      <c r="C486" s="180" t="str">
        <f t="shared" si="113"/>
        <v>Ke'Bryan</v>
      </c>
      <c r="D486" s="102" t="str">
        <f t="shared" si="114"/>
        <v>K. Hayes</v>
      </c>
      <c r="E486" s="168" t="str">
        <f t="shared" si="115"/>
        <v>Ke'Bryan Hayes</v>
      </c>
      <c r="F486" s="204" t="s">
        <v>847</v>
      </c>
      <c r="G486" s="501">
        <v>142</v>
      </c>
      <c r="H486" s="501">
        <v>6</v>
      </c>
      <c r="I486" s="501">
        <v>3</v>
      </c>
      <c r="J486" s="256">
        <v>35458</v>
      </c>
      <c r="K486" s="157" t="s">
        <v>850</v>
      </c>
      <c r="L486" s="103" t="s">
        <v>444</v>
      </c>
      <c r="M486" s="155" t="str">
        <f t="shared" si="106"/>
        <v>min</v>
      </c>
      <c r="N486" s="111" t="str">
        <f>Ruth!$G$2</f>
        <v>Gotham City</v>
      </c>
      <c r="O486" s="132" t="s">
        <v>1298</v>
      </c>
      <c r="P486" s="168" t="str">
        <f t="shared" si="107"/>
        <v>Hayes, Ke'Bryan (min)</v>
      </c>
      <c r="Q486" s="129" t="str">
        <f t="shared" si="108"/>
        <v/>
      </c>
      <c r="R486" s="217" t="str">
        <f t="shared" si="109"/>
        <v/>
      </c>
      <c r="S486" s="217" t="str">
        <f t="shared" si="110"/>
        <v/>
      </c>
      <c r="T486" s="217" t="str">
        <f t="shared" si="111"/>
        <v/>
      </c>
      <c r="U486" s="102" t="s">
        <v>568</v>
      </c>
      <c r="V486" s="173"/>
      <c r="W486" s="102"/>
      <c r="X486" s="173"/>
      <c r="Y486" s="102"/>
      <c r="Z486" s="102"/>
      <c r="AA486" s="102"/>
      <c r="AB486" s="102"/>
      <c r="AC486" s="501"/>
      <c r="AD486" s="102"/>
    </row>
    <row r="487" spans="1:30" ht="12.75">
      <c r="A487" s="102" t="s">
        <v>1862</v>
      </c>
      <c r="B487" s="175" t="str">
        <f t="shared" si="112"/>
        <v>Hays</v>
      </c>
      <c r="C487" s="180" t="str">
        <f t="shared" si="113"/>
        <v>Austin</v>
      </c>
      <c r="D487" s="102" t="str">
        <f t="shared" si="114"/>
        <v>A. Hays</v>
      </c>
      <c r="E487" s="168" t="str">
        <f t="shared" si="115"/>
        <v>Austin Hays</v>
      </c>
      <c r="F487" s="204" t="s">
        <v>847</v>
      </c>
      <c r="G487" s="204">
        <v>14</v>
      </c>
      <c r="H487" s="204" t="s">
        <v>1951</v>
      </c>
      <c r="I487" s="204"/>
      <c r="J487" s="155">
        <v>34885</v>
      </c>
      <c r="K487" s="157" t="s">
        <v>912</v>
      </c>
      <c r="L487" s="103" t="s">
        <v>7</v>
      </c>
      <c r="M487" s="155" t="str">
        <f t="shared" si="106"/>
        <v>MM</v>
      </c>
      <c r="N487" s="208" t="str">
        <f>Aaron!$G$2</f>
        <v>Exeter</v>
      </c>
      <c r="O487" s="132" t="s">
        <v>1966</v>
      </c>
      <c r="P487" s="168" t="str">
        <f t="shared" si="107"/>
        <v>Hays, Austin (MM)</v>
      </c>
      <c r="Q487" s="129">
        <f t="shared" si="108"/>
        <v>100000</v>
      </c>
      <c r="R487" s="217" t="str">
        <f t="shared" si="109"/>
        <v/>
      </c>
      <c r="S487" s="217" t="str">
        <f t="shared" si="110"/>
        <v/>
      </c>
      <c r="T487" s="217" t="str">
        <f t="shared" si="111"/>
        <v/>
      </c>
      <c r="U487" s="102" t="s">
        <v>442</v>
      </c>
      <c r="V487" s="268">
        <v>100000</v>
      </c>
      <c r="W487" s="102"/>
      <c r="X487" s="173"/>
      <c r="Y487" s="102"/>
      <c r="Z487" s="173"/>
      <c r="AA487" s="102"/>
      <c r="AB487" s="102"/>
      <c r="AC487" s="102"/>
      <c r="AD487" s="102"/>
    </row>
    <row r="488" spans="1:30" ht="15">
      <c r="A488" s="375" t="s">
        <v>102</v>
      </c>
      <c r="B488" s="415" t="str">
        <f t="shared" si="112"/>
        <v>Headley</v>
      </c>
      <c r="C488" s="416" t="str">
        <f t="shared" si="113"/>
        <v>Chase</v>
      </c>
      <c r="D488" s="266" t="str">
        <f t="shared" si="114"/>
        <v>C. Headley</v>
      </c>
      <c r="E488" s="417" t="str">
        <f t="shared" si="115"/>
        <v>Chase Headley</v>
      </c>
      <c r="F488" s="473" t="s">
        <v>854</v>
      </c>
      <c r="G488" s="418"/>
      <c r="H488" s="418"/>
      <c r="I488" s="418"/>
      <c r="J488" s="474">
        <v>30811</v>
      </c>
      <c r="K488" s="475" t="s">
        <v>850</v>
      </c>
      <c r="L488" s="418" t="s">
        <v>7</v>
      </c>
      <c r="M488" s="419" t="str">
        <f t="shared" si="106"/>
        <v>2,F2-$1.65M</v>
      </c>
      <c r="N488" s="375" t="s">
        <v>1832</v>
      </c>
      <c r="O488" s="425" t="s">
        <v>3634</v>
      </c>
      <c r="P488" s="168" t="str">
        <f t="shared" si="107"/>
        <v>Headley, Chase (2,F2-$1.65M)</v>
      </c>
      <c r="Q488" s="129">
        <f t="shared" si="108"/>
        <v>825000</v>
      </c>
      <c r="R488" s="217" t="str">
        <f t="shared" si="109"/>
        <v/>
      </c>
      <c r="S488" s="217" t="str">
        <f t="shared" si="110"/>
        <v/>
      </c>
      <c r="T488" s="217" t="str">
        <f t="shared" si="111"/>
        <v/>
      </c>
      <c r="U488" s="155" t="s">
        <v>2165</v>
      </c>
      <c r="V488" s="130">
        <v>825000</v>
      </c>
      <c r="W488" s="191" t="s">
        <v>283</v>
      </c>
      <c r="X488" s="173"/>
      <c r="Y488" s="130"/>
      <c r="Z488" s="221"/>
      <c r="AA488" s="102"/>
      <c r="AB488" s="102"/>
      <c r="AC488" s="102"/>
      <c r="AD488" s="102"/>
    </row>
    <row r="489" spans="1:30" ht="12.75">
      <c r="A489" s="102" t="s">
        <v>1658</v>
      </c>
      <c r="B489" s="175" t="str">
        <f t="shared" si="112"/>
        <v>Healy</v>
      </c>
      <c r="C489" s="180" t="str">
        <f t="shared" si="113"/>
        <v>Ryon</v>
      </c>
      <c r="D489" s="102" t="str">
        <f t="shared" si="114"/>
        <v>R. Healy</v>
      </c>
      <c r="E489" s="168" t="str">
        <f t="shared" si="115"/>
        <v>Ryon Healy</v>
      </c>
      <c r="F489" s="174" t="s">
        <v>847</v>
      </c>
      <c r="G489" s="102">
        <f>G488+1</f>
        <v>1</v>
      </c>
      <c r="H489" s="102">
        <v>2</v>
      </c>
      <c r="I489" s="102">
        <v>12</v>
      </c>
      <c r="J489" s="322">
        <v>33613</v>
      </c>
      <c r="K489" s="102" t="s">
        <v>850</v>
      </c>
      <c r="L489" s="103" t="s">
        <v>7</v>
      </c>
      <c r="M489" s="155" t="str">
        <f t="shared" si="106"/>
        <v>Y3</v>
      </c>
      <c r="N489" s="111" t="str">
        <f>Mays!$M$2</f>
        <v>Mudville</v>
      </c>
      <c r="O489" s="103" t="s">
        <v>2046</v>
      </c>
      <c r="P489" s="168" t="str">
        <f t="shared" si="107"/>
        <v>Healy, Ryon (Y3)</v>
      </c>
      <c r="Q489" s="129">
        <f t="shared" si="108"/>
        <v>400000</v>
      </c>
      <c r="R489" s="217" t="str">
        <f t="shared" si="109"/>
        <v/>
      </c>
      <c r="S489" s="217" t="str">
        <f t="shared" si="110"/>
        <v/>
      </c>
      <c r="T489" s="217" t="str">
        <f t="shared" si="111"/>
        <v/>
      </c>
      <c r="U489" s="102" t="s">
        <v>322</v>
      </c>
      <c r="V489" s="173">
        <v>400000</v>
      </c>
      <c r="W489" s="102" t="s">
        <v>555</v>
      </c>
      <c r="X489" s="130"/>
      <c r="Y489" s="102" t="s">
        <v>820</v>
      </c>
      <c r="Z489" s="102"/>
      <c r="AA489" s="102" t="s">
        <v>821</v>
      </c>
      <c r="AB489" s="102"/>
      <c r="AC489" s="102" t="s">
        <v>822</v>
      </c>
      <c r="AD489" s="102"/>
    </row>
    <row r="490" spans="1:30" ht="12.75">
      <c r="A490" s="110" t="s">
        <v>792</v>
      </c>
      <c r="B490" s="175" t="str">
        <f t="shared" si="112"/>
        <v>Heaney</v>
      </c>
      <c r="C490" s="180" t="str">
        <f t="shared" si="113"/>
        <v>Andrew</v>
      </c>
      <c r="D490" s="102" t="str">
        <f t="shared" si="114"/>
        <v>A. Heaney</v>
      </c>
      <c r="E490" s="168" t="str">
        <f t="shared" si="115"/>
        <v>Andrew Heaney</v>
      </c>
      <c r="F490" s="103" t="s">
        <v>354</v>
      </c>
      <c r="G490" s="103"/>
      <c r="H490" s="103"/>
      <c r="I490" s="103"/>
      <c r="J490" s="155">
        <v>33394</v>
      </c>
      <c r="K490" s="111" t="s">
        <v>647</v>
      </c>
      <c r="L490" s="103" t="s">
        <v>114</v>
      </c>
      <c r="M490" s="155" t="str">
        <f t="shared" si="106"/>
        <v>Y2</v>
      </c>
      <c r="N490" s="111" t="str">
        <f>Ruth!$G$2</f>
        <v>Gotham City</v>
      </c>
      <c r="O490" s="103" t="s">
        <v>739</v>
      </c>
      <c r="P490" s="168" t="str">
        <f t="shared" si="107"/>
        <v>Heaney, Andrew (Y2)</v>
      </c>
      <c r="Q490" s="129">
        <f t="shared" si="108"/>
        <v>300000</v>
      </c>
      <c r="R490" s="217">
        <f t="shared" si="109"/>
        <v>400000</v>
      </c>
      <c r="S490" s="217" t="str">
        <f t="shared" si="110"/>
        <v/>
      </c>
      <c r="T490" s="217" t="str">
        <f t="shared" si="111"/>
        <v/>
      </c>
      <c r="U490" s="102" t="s">
        <v>446</v>
      </c>
      <c r="V490" s="173">
        <v>300000</v>
      </c>
      <c r="W490" s="102" t="s">
        <v>322</v>
      </c>
      <c r="X490" s="173">
        <v>400000</v>
      </c>
      <c r="Y490" s="102" t="s">
        <v>555</v>
      </c>
      <c r="Z490" s="102"/>
      <c r="AA490" s="102"/>
      <c r="AB490" s="102"/>
      <c r="AC490" s="501"/>
      <c r="AD490" s="102"/>
    </row>
    <row r="491" spans="1:30" ht="12.75">
      <c r="A491" s="110" t="s">
        <v>767</v>
      </c>
      <c r="B491" s="175" t="str">
        <f t="shared" si="112"/>
        <v>Hechavarria</v>
      </c>
      <c r="C491" s="180" t="str">
        <f t="shared" si="113"/>
        <v>Adeiny</v>
      </c>
      <c r="D491" s="102" t="str">
        <f t="shared" si="114"/>
        <v>A. Hechavarria</v>
      </c>
      <c r="E491" s="168" t="str">
        <f t="shared" si="115"/>
        <v>Adeiny Hechavarria</v>
      </c>
      <c r="F491" s="103" t="s">
        <v>847</v>
      </c>
      <c r="G491" s="103"/>
      <c r="H491" s="103"/>
      <c r="I491" s="103"/>
      <c r="J491" s="155">
        <v>32613</v>
      </c>
      <c r="K491" s="111" t="s">
        <v>851</v>
      </c>
      <c r="L491" s="103" t="s">
        <v>7</v>
      </c>
      <c r="M491" s="155" t="str">
        <f t="shared" si="106"/>
        <v>1,F4-$7.321M</v>
      </c>
      <c r="N491" s="111" t="str">
        <f>Cobb!$M$2</f>
        <v>Mansfield</v>
      </c>
      <c r="O491" s="103" t="s">
        <v>3147</v>
      </c>
      <c r="P491" s="168" t="str">
        <f t="shared" si="107"/>
        <v>Hechavarria, Adeiny (1,F4-$7.321M)</v>
      </c>
      <c r="Q491" s="129">
        <f t="shared" si="108"/>
        <v>1831000</v>
      </c>
      <c r="R491" s="217">
        <f t="shared" si="109"/>
        <v>1831000</v>
      </c>
      <c r="S491" s="217">
        <f t="shared" si="110"/>
        <v>1831000</v>
      </c>
      <c r="T491" s="217">
        <f t="shared" si="111"/>
        <v>1831000</v>
      </c>
      <c r="U491" s="102" t="s">
        <v>3281</v>
      </c>
      <c r="V491" s="169">
        <v>1831000</v>
      </c>
      <c r="W491" s="102" t="s">
        <v>3284</v>
      </c>
      <c r="X491" s="173">
        <v>1831000</v>
      </c>
      <c r="Y491" s="102" t="s">
        <v>3283</v>
      </c>
      <c r="Z491" s="169">
        <v>1831000</v>
      </c>
      <c r="AA491" s="102" t="s">
        <v>3282</v>
      </c>
      <c r="AB491" s="169">
        <v>1831000</v>
      </c>
      <c r="AC491" s="102" t="s">
        <v>283</v>
      </c>
      <c r="AD491" s="130"/>
    </row>
    <row r="492" spans="1:30" ht="12.75">
      <c r="A492" s="110" t="s">
        <v>785</v>
      </c>
      <c r="B492" s="175" t="str">
        <f t="shared" si="112"/>
        <v>Hedges</v>
      </c>
      <c r="C492" s="180" t="str">
        <f t="shared" si="113"/>
        <v>Austin</v>
      </c>
      <c r="D492" s="102" t="str">
        <f t="shared" si="114"/>
        <v>A. Hedges</v>
      </c>
      <c r="E492" s="168" t="str">
        <f t="shared" si="115"/>
        <v>Austin Hedges</v>
      </c>
      <c r="F492" s="103" t="s">
        <v>847</v>
      </c>
      <c r="G492" s="103"/>
      <c r="H492" s="103"/>
      <c r="I492" s="103"/>
      <c r="J492" s="155">
        <v>33834</v>
      </c>
      <c r="K492" s="111" t="s">
        <v>848</v>
      </c>
      <c r="L492" s="103" t="s">
        <v>7</v>
      </c>
      <c r="M492" s="155" t="str">
        <f t="shared" si="106"/>
        <v>Y3</v>
      </c>
      <c r="N492" s="111" t="str">
        <f>Mays!$G$2</f>
        <v>Palo Alto</v>
      </c>
      <c r="O492" s="103" t="s">
        <v>739</v>
      </c>
      <c r="P492" s="168" t="str">
        <f t="shared" si="107"/>
        <v>Hedges, Austin (Y3)</v>
      </c>
      <c r="Q492" s="129">
        <f t="shared" si="108"/>
        <v>400000</v>
      </c>
      <c r="R492" s="217" t="str">
        <f t="shared" si="109"/>
        <v/>
      </c>
      <c r="S492" s="217" t="str">
        <f t="shared" si="110"/>
        <v/>
      </c>
      <c r="T492" s="217" t="str">
        <f t="shared" si="111"/>
        <v/>
      </c>
      <c r="U492" s="102" t="s">
        <v>322</v>
      </c>
      <c r="V492" s="173">
        <v>400000</v>
      </c>
      <c r="W492" s="102" t="s">
        <v>555</v>
      </c>
      <c r="X492" s="173"/>
      <c r="Y492" s="102" t="s">
        <v>820</v>
      </c>
      <c r="Z492" s="102"/>
      <c r="AA492" s="102" t="s">
        <v>821</v>
      </c>
      <c r="AB492" s="102"/>
      <c r="AC492" s="102" t="s">
        <v>822</v>
      </c>
      <c r="AD492" s="102"/>
    </row>
    <row r="493" spans="1:30" ht="12.75">
      <c r="A493" s="102" t="s">
        <v>53</v>
      </c>
      <c r="B493" s="175" t="str">
        <f t="shared" si="112"/>
        <v>Hellickson</v>
      </c>
      <c r="C493" s="180" t="str">
        <f t="shared" si="113"/>
        <v>Jeremy</v>
      </c>
      <c r="D493" s="102" t="str">
        <f t="shared" si="114"/>
        <v>J. Hellickson</v>
      </c>
      <c r="E493" s="168" t="str">
        <f t="shared" si="115"/>
        <v>Jeremy Hellickson</v>
      </c>
      <c r="F493" s="103" t="s">
        <v>847</v>
      </c>
      <c r="G493" s="103"/>
      <c r="H493" s="103"/>
      <c r="I493" s="103"/>
      <c r="J493" s="155">
        <v>31875</v>
      </c>
      <c r="K493" s="111" t="s">
        <v>647</v>
      </c>
      <c r="L493" s="103" t="s">
        <v>114</v>
      </c>
      <c r="M493" s="155" t="str">
        <f t="shared" si="106"/>
        <v>2,F3-$6M</v>
      </c>
      <c r="N493" s="111" t="str">
        <f>Cobb!$AE$2</f>
        <v>Chicago</v>
      </c>
      <c r="O493" s="132" t="s">
        <v>1764</v>
      </c>
      <c r="P493" s="168" t="str">
        <f t="shared" si="107"/>
        <v>Hellickson, Jeremy (2,F3-$6M)</v>
      </c>
      <c r="Q493" s="129">
        <f t="shared" si="108"/>
        <v>2000000</v>
      </c>
      <c r="R493" s="217">
        <f t="shared" si="109"/>
        <v>2000000</v>
      </c>
      <c r="S493" s="217" t="str">
        <f t="shared" si="110"/>
        <v/>
      </c>
      <c r="T493" s="217" t="str">
        <f t="shared" si="111"/>
        <v/>
      </c>
      <c r="U493" s="155" t="s">
        <v>2140</v>
      </c>
      <c r="V493" s="130">
        <v>2000000</v>
      </c>
      <c r="W493" s="155" t="s">
        <v>2200</v>
      </c>
      <c r="X493" s="130">
        <v>2000000</v>
      </c>
      <c r="Y493" s="130" t="s">
        <v>283</v>
      </c>
      <c r="Z493" s="221"/>
      <c r="AA493" s="501"/>
      <c r="AB493" s="102"/>
      <c r="AC493" s="102"/>
      <c r="AD493" s="102"/>
    </row>
    <row r="494" spans="1:30" ht="14.25" customHeight="1">
      <c r="A494" s="281" t="s">
        <v>804</v>
      </c>
      <c r="B494" s="175" t="str">
        <f t="shared" si="112"/>
        <v>Hembree</v>
      </c>
      <c r="C494" s="180" t="str">
        <f t="shared" si="113"/>
        <v>Heath</v>
      </c>
      <c r="D494" s="102" t="str">
        <f t="shared" si="114"/>
        <v>H. Hembree</v>
      </c>
      <c r="E494" s="168" t="str">
        <f t="shared" si="115"/>
        <v>Heath Hembree</v>
      </c>
      <c r="F494" s="308" t="s">
        <v>847</v>
      </c>
      <c r="G494" s="281"/>
      <c r="H494" s="281"/>
      <c r="I494" s="281"/>
      <c r="J494" s="309">
        <v>32521</v>
      </c>
      <c r="K494" s="310" t="s">
        <v>844</v>
      </c>
      <c r="L494" s="279" t="s">
        <v>114</v>
      </c>
      <c r="M494" s="155" t="str">
        <f t="shared" si="106"/>
        <v>2,F3-$1.02M</v>
      </c>
      <c r="N494" s="111" t="str">
        <f>Ruth!$G$2</f>
        <v>Gotham City</v>
      </c>
      <c r="O494" s="132" t="s">
        <v>1764</v>
      </c>
      <c r="P494" s="168" t="str">
        <f t="shared" si="107"/>
        <v>Hembree, Heath (2,F3-$1.02M)</v>
      </c>
      <c r="Q494" s="129">
        <f t="shared" si="108"/>
        <v>340000</v>
      </c>
      <c r="R494" s="217">
        <f t="shared" si="109"/>
        <v>340000</v>
      </c>
      <c r="S494" s="217" t="str">
        <f t="shared" si="110"/>
        <v/>
      </c>
      <c r="T494" s="217" t="str">
        <f t="shared" si="111"/>
        <v/>
      </c>
      <c r="U494" s="155" t="s">
        <v>2116</v>
      </c>
      <c r="V494" s="130">
        <v>340000</v>
      </c>
      <c r="W494" s="155" t="s">
        <v>2178</v>
      </c>
      <c r="X494" s="130">
        <v>340000</v>
      </c>
      <c r="Y494" s="130" t="s">
        <v>283</v>
      </c>
      <c r="Z494" s="221"/>
      <c r="AA494" s="501"/>
      <c r="AB494" s="102"/>
      <c r="AC494" s="102"/>
      <c r="AD494" s="102"/>
    </row>
    <row r="495" spans="1:30" ht="12.75">
      <c r="A495" s="501" t="s">
        <v>1085</v>
      </c>
      <c r="B495" s="175" t="str">
        <f t="shared" si="112"/>
        <v>Hendricks</v>
      </c>
      <c r="C495" s="180" t="str">
        <f t="shared" si="113"/>
        <v>Kyle</v>
      </c>
      <c r="D495" s="102" t="str">
        <f t="shared" si="114"/>
        <v>K. Hendricks</v>
      </c>
      <c r="E495" s="168" t="str">
        <f t="shared" si="115"/>
        <v>Kyle Hendricks</v>
      </c>
      <c r="F495" s="103" t="s">
        <v>847</v>
      </c>
      <c r="G495" s="103"/>
      <c r="H495" s="103"/>
      <c r="I495" s="103"/>
      <c r="J495" s="256">
        <v>32849</v>
      </c>
      <c r="K495" s="102" t="s">
        <v>647</v>
      </c>
      <c r="L495" s="103" t="s">
        <v>114</v>
      </c>
      <c r="M495" s="155" t="str">
        <f t="shared" si="106"/>
        <v>ARB-Y5</v>
      </c>
      <c r="N495" s="111" t="str">
        <f>Aaron!$M$2</f>
        <v>Virginia</v>
      </c>
      <c r="O495" s="103" t="s">
        <v>1094</v>
      </c>
      <c r="P495" s="168" t="str">
        <f t="shared" si="107"/>
        <v>Hendricks, Kyle (ARB-Y5)</v>
      </c>
      <c r="Q495" s="129">
        <f t="shared" si="108"/>
        <v>2160000</v>
      </c>
      <c r="R495" s="217" t="str">
        <f t="shared" si="109"/>
        <v/>
      </c>
      <c r="S495" s="217" t="str">
        <f t="shared" si="110"/>
        <v/>
      </c>
      <c r="T495" s="217" t="str">
        <f t="shared" si="111"/>
        <v/>
      </c>
      <c r="U495" s="102" t="s">
        <v>820</v>
      </c>
      <c r="V495" s="268">
        <v>2160000</v>
      </c>
      <c r="W495" s="102" t="s">
        <v>821</v>
      </c>
      <c r="X495" s="173"/>
      <c r="Y495" s="102" t="s">
        <v>822</v>
      </c>
      <c r="Z495" s="102"/>
      <c r="AA495" s="102" t="s">
        <v>283</v>
      </c>
      <c r="AB495" s="102"/>
      <c r="AC495" s="102"/>
      <c r="AD495" s="102"/>
    </row>
    <row r="496" spans="1:30" ht="12.75">
      <c r="A496" s="211" t="s">
        <v>1124</v>
      </c>
      <c r="B496" s="175" t="str">
        <f t="shared" si="112"/>
        <v>Hendriks</v>
      </c>
      <c r="C496" s="180" t="str">
        <f t="shared" si="113"/>
        <v>Liam</v>
      </c>
      <c r="D496" s="102" t="str">
        <f t="shared" si="114"/>
        <v>L. Hendriks</v>
      </c>
      <c r="E496" s="168" t="str">
        <f t="shared" si="115"/>
        <v>Liam Hendriks</v>
      </c>
      <c r="F496" s="287" t="s">
        <v>847</v>
      </c>
      <c r="G496" s="213"/>
      <c r="H496" s="213"/>
      <c r="I496" s="213"/>
      <c r="J496" s="296">
        <v>32549</v>
      </c>
      <c r="K496" s="303" t="s">
        <v>844</v>
      </c>
      <c r="L496" s="103" t="s">
        <v>114</v>
      </c>
      <c r="M496" s="155" t="str">
        <f t="shared" si="106"/>
        <v>3,F3-$1.981M</v>
      </c>
      <c r="N496" s="208" t="str">
        <f>Mays!$S$2</f>
        <v>Thunder Bay</v>
      </c>
      <c r="O496" s="311" t="s">
        <v>1407</v>
      </c>
      <c r="P496" s="168" t="str">
        <f t="shared" si="107"/>
        <v>Hendriks, Liam (3,F3-$1.981M)</v>
      </c>
      <c r="Q496" s="129">
        <f t="shared" si="108"/>
        <v>660394</v>
      </c>
      <c r="R496" s="217" t="str">
        <f t="shared" si="109"/>
        <v/>
      </c>
      <c r="S496" s="217" t="str">
        <f t="shared" si="110"/>
        <v/>
      </c>
      <c r="T496" s="217" t="str">
        <f t="shared" si="111"/>
        <v/>
      </c>
      <c r="U496" s="282" t="s">
        <v>1426</v>
      </c>
      <c r="V496" s="362">
        <v>660394</v>
      </c>
      <c r="W496" s="102" t="s">
        <v>283</v>
      </c>
      <c r="X496" s="173"/>
      <c r="Y496" s="102"/>
      <c r="Z496" s="102"/>
      <c r="AA496" s="102"/>
      <c r="AB496" s="102"/>
      <c r="AC496" s="102"/>
      <c r="AD496" s="102"/>
    </row>
    <row r="497" spans="1:30" ht="12.75">
      <c r="A497" s="102" t="s">
        <v>1691</v>
      </c>
      <c r="B497" s="175" t="str">
        <f t="shared" si="112"/>
        <v>Heredia</v>
      </c>
      <c r="C497" s="180" t="str">
        <f t="shared" si="113"/>
        <v>Guillermo</v>
      </c>
      <c r="D497" s="102" t="str">
        <f t="shared" si="114"/>
        <v>G. Heredia</v>
      </c>
      <c r="E497" s="168" t="str">
        <f t="shared" si="115"/>
        <v>Guillermo Heredia</v>
      </c>
      <c r="F497" s="174" t="s">
        <v>847</v>
      </c>
      <c r="G497" s="102">
        <f>G496+1</f>
        <v>1</v>
      </c>
      <c r="H497" s="102">
        <v>4</v>
      </c>
      <c r="I497" s="102">
        <v>22</v>
      </c>
      <c r="J497" s="322">
        <v>33269</v>
      </c>
      <c r="K497" s="102" t="s">
        <v>849</v>
      </c>
      <c r="L497" s="103" t="s">
        <v>7</v>
      </c>
      <c r="M497" s="155" t="str">
        <f t="shared" si="106"/>
        <v>Y3</v>
      </c>
      <c r="N497" s="111" t="str">
        <f>Cobb!$S$2</f>
        <v>Waikiki</v>
      </c>
      <c r="O497" s="103" t="s">
        <v>1534</v>
      </c>
      <c r="P497" s="168" t="str">
        <f t="shared" si="107"/>
        <v>Heredia, Guillermo (Y3)</v>
      </c>
      <c r="Q497" s="129">
        <f t="shared" si="108"/>
        <v>400000</v>
      </c>
      <c r="R497" s="217" t="str">
        <f t="shared" si="109"/>
        <v/>
      </c>
      <c r="S497" s="217" t="str">
        <f t="shared" si="110"/>
        <v/>
      </c>
      <c r="T497" s="217" t="str">
        <f t="shared" si="111"/>
        <v/>
      </c>
      <c r="U497" s="102" t="s">
        <v>322</v>
      </c>
      <c r="V497" s="173">
        <v>400000</v>
      </c>
      <c r="W497" s="102" t="s">
        <v>555</v>
      </c>
      <c r="X497" s="130"/>
      <c r="Y497" s="102" t="s">
        <v>820</v>
      </c>
      <c r="Z497" s="102"/>
      <c r="AA497" s="102" t="s">
        <v>821</v>
      </c>
      <c r="AB497" s="501"/>
      <c r="AC497" s="102" t="s">
        <v>822</v>
      </c>
      <c r="AD497" s="102"/>
    </row>
    <row r="498" spans="1:30" ht="14.25" customHeight="1">
      <c r="A498" s="266" t="s">
        <v>3845</v>
      </c>
      <c r="B498" s="175" t="str">
        <f t="shared" si="112"/>
        <v>Hermosillo</v>
      </c>
      <c r="C498" s="180" t="str">
        <f t="shared" si="113"/>
        <v>Michael</v>
      </c>
      <c r="D498" s="102" t="str">
        <f t="shared" si="114"/>
        <v>M. Hermosillo</v>
      </c>
      <c r="E498" s="168" t="str">
        <f t="shared" si="115"/>
        <v>Michael Hermosillo</v>
      </c>
      <c r="F498" s="204" t="s">
        <v>847</v>
      </c>
      <c r="G498" s="204" t="s">
        <v>4061</v>
      </c>
      <c r="H498" s="204" t="s">
        <v>1965</v>
      </c>
      <c r="I498" s="204" t="s">
        <v>1951</v>
      </c>
      <c r="J498" s="155">
        <v>34716</v>
      </c>
      <c r="K498" s="157" t="s">
        <v>912</v>
      </c>
      <c r="L498" s="103" t="s">
        <v>7</v>
      </c>
      <c r="M498" s="155" t="str">
        <f t="shared" si="106"/>
        <v>MM</v>
      </c>
      <c r="N498" s="111" t="s">
        <v>808</v>
      </c>
      <c r="O498" s="132" t="s">
        <v>3850</v>
      </c>
      <c r="P498" s="168" t="str">
        <f t="shared" si="107"/>
        <v>Hermosillo, Michael (MM)</v>
      </c>
      <c r="Q498" s="129">
        <f t="shared" si="108"/>
        <v>100000</v>
      </c>
      <c r="R498" s="217" t="str">
        <f t="shared" si="109"/>
        <v/>
      </c>
      <c r="S498" s="217" t="str">
        <f t="shared" si="110"/>
        <v/>
      </c>
      <c r="T498" s="217" t="str">
        <f t="shared" si="111"/>
        <v/>
      </c>
      <c r="U498" s="102" t="s">
        <v>442</v>
      </c>
      <c r="V498" s="173">
        <v>100000</v>
      </c>
      <c r="W498" s="102"/>
      <c r="X498" s="173"/>
      <c r="Y498" s="102"/>
      <c r="Z498" s="173"/>
      <c r="AA498" s="102"/>
      <c r="AB498" s="102"/>
      <c r="AC498" s="102"/>
      <c r="AD498" s="102"/>
    </row>
    <row r="499" spans="1:30" ht="12.75">
      <c r="A499" s="175" t="s">
        <v>994</v>
      </c>
      <c r="B499" s="175" t="str">
        <f t="shared" ref="B499:B530" si="116">LEFT(A499,FIND(", ",A499,1)-1)</f>
        <v>Hernandez</v>
      </c>
      <c r="C499" s="180" t="str">
        <f t="shared" ref="C499:C530" si="117">RIGHT(A499,LEN(A499)-FIND(", ",A499,1)-1)</f>
        <v>Cesar</v>
      </c>
      <c r="D499" s="102" t="str">
        <f t="shared" ref="D499:D530" si="118">CONCATENATE(MID(C499,1,1),". ",B499)</f>
        <v>C. Hernandez</v>
      </c>
      <c r="E499" s="168" t="str">
        <f t="shared" ref="E499:E530" si="119">CONCATENATE(C499," ",B499)</f>
        <v>Cesar Hernandez</v>
      </c>
      <c r="F499" s="174" t="s">
        <v>854</v>
      </c>
      <c r="G499" s="174"/>
      <c r="H499" s="174"/>
      <c r="I499" s="174"/>
      <c r="J499" s="184">
        <v>33016</v>
      </c>
      <c r="K499" s="185" t="s">
        <v>921</v>
      </c>
      <c r="L499" s="103" t="s">
        <v>7</v>
      </c>
      <c r="M499" s="155" t="str">
        <f t="shared" si="106"/>
        <v>ARB-Y6</v>
      </c>
      <c r="N499" s="208" t="str">
        <f>Ruth!$AE$2</f>
        <v>Williamsburg</v>
      </c>
      <c r="O499" s="174" t="s">
        <v>913</v>
      </c>
      <c r="P499" s="168" t="str">
        <f t="shared" si="107"/>
        <v>Hernandez, Cesar (ARB-Y6)</v>
      </c>
      <c r="Q499" s="129">
        <f t="shared" si="108"/>
        <v>2100000</v>
      </c>
      <c r="R499" s="217" t="str">
        <f t="shared" si="109"/>
        <v/>
      </c>
      <c r="S499" s="217" t="str">
        <f t="shared" si="110"/>
        <v/>
      </c>
      <c r="T499" s="217" t="str">
        <f t="shared" si="111"/>
        <v/>
      </c>
      <c r="U499" s="102" t="s">
        <v>821</v>
      </c>
      <c r="V499" s="173">
        <v>2100000</v>
      </c>
      <c r="W499" s="102" t="s">
        <v>822</v>
      </c>
      <c r="X499" s="173"/>
      <c r="Y499" s="102" t="s">
        <v>283</v>
      </c>
      <c r="Z499" s="102"/>
      <c r="AA499" s="102"/>
      <c r="AB499" s="501"/>
      <c r="AC499" s="102"/>
      <c r="AD499" s="102"/>
    </row>
    <row r="500" spans="1:30" ht="12.75">
      <c r="A500" s="266" t="s">
        <v>3854</v>
      </c>
      <c r="B500" s="175" t="str">
        <f t="shared" si="116"/>
        <v>Hernandez</v>
      </c>
      <c r="C500" s="180" t="str">
        <f t="shared" si="117"/>
        <v>Darwinzon</v>
      </c>
      <c r="D500" s="102" t="str">
        <f t="shared" si="118"/>
        <v>D. Hernandez</v>
      </c>
      <c r="E500" s="168" t="str">
        <f t="shared" si="119"/>
        <v>Darwinzon Hernandez</v>
      </c>
      <c r="F500" s="204" t="s">
        <v>354</v>
      </c>
      <c r="G500" s="204" t="s">
        <v>4021</v>
      </c>
      <c r="H500" s="204" t="s">
        <v>1958</v>
      </c>
      <c r="I500" s="204" t="s">
        <v>1960</v>
      </c>
      <c r="J500" s="155">
        <v>35416</v>
      </c>
      <c r="K500" s="157" t="s">
        <v>647</v>
      </c>
      <c r="L500" s="103" t="s">
        <v>444</v>
      </c>
      <c r="M500" s="155" t="str">
        <f t="shared" si="106"/>
        <v>min</v>
      </c>
      <c r="N500" s="111" t="s">
        <v>908</v>
      </c>
      <c r="O500" s="132" t="s">
        <v>3850</v>
      </c>
      <c r="P500" s="168" t="str">
        <f t="shared" si="107"/>
        <v>Hernandez, Darwinzon (min)</v>
      </c>
      <c r="Q500" s="129" t="str">
        <f t="shared" si="108"/>
        <v/>
      </c>
      <c r="R500" s="217" t="str">
        <f t="shared" si="109"/>
        <v/>
      </c>
      <c r="S500" s="217" t="str">
        <f t="shared" si="110"/>
        <v/>
      </c>
      <c r="T500" s="217" t="str">
        <f t="shared" si="111"/>
        <v/>
      </c>
      <c r="U500" s="102" t="s">
        <v>568</v>
      </c>
      <c r="V500" s="173"/>
      <c r="W500" s="102"/>
      <c r="X500" s="173"/>
      <c r="Y500" s="102"/>
      <c r="Z500" s="173"/>
      <c r="AA500" s="102"/>
      <c r="AB500" s="102"/>
      <c r="AC500" s="102"/>
      <c r="AD500" s="102"/>
    </row>
    <row r="501" spans="1:30" ht="12.75">
      <c r="A501" s="281" t="s">
        <v>602</v>
      </c>
      <c r="B501" s="175" t="str">
        <f t="shared" si="116"/>
        <v>Hernandez</v>
      </c>
      <c r="C501" s="180" t="str">
        <f t="shared" si="117"/>
        <v>David</v>
      </c>
      <c r="D501" s="102" t="str">
        <f t="shared" si="118"/>
        <v>D. Hernandez</v>
      </c>
      <c r="E501" s="168" t="str">
        <f t="shared" si="119"/>
        <v>David Hernandez</v>
      </c>
      <c r="F501" s="308" t="s">
        <v>847</v>
      </c>
      <c r="G501" s="281"/>
      <c r="H501" s="281"/>
      <c r="I501" s="281"/>
      <c r="J501" s="309">
        <v>31180</v>
      </c>
      <c r="K501" s="310" t="s">
        <v>844</v>
      </c>
      <c r="L501" s="279" t="s">
        <v>114</v>
      </c>
      <c r="M501" s="155" t="str">
        <f t="shared" si="106"/>
        <v>2,F2-$2.95M</v>
      </c>
      <c r="N501" s="111" t="str">
        <f>Ruth!$A$2</f>
        <v>Plum Island</v>
      </c>
      <c r="O501" s="132" t="s">
        <v>1764</v>
      </c>
      <c r="P501" s="168" t="str">
        <f t="shared" si="107"/>
        <v>Hernandez, David (2,F2-$2.95M)</v>
      </c>
      <c r="Q501" s="129">
        <f t="shared" si="108"/>
        <v>1475000</v>
      </c>
      <c r="R501" s="217" t="str">
        <f t="shared" si="109"/>
        <v/>
      </c>
      <c r="S501" s="217" t="str">
        <f t="shared" si="110"/>
        <v/>
      </c>
      <c r="T501" s="217" t="str">
        <f t="shared" si="111"/>
        <v/>
      </c>
      <c r="U501" s="155" t="s">
        <v>2170</v>
      </c>
      <c r="V501" s="130">
        <v>1475000</v>
      </c>
      <c r="W501" s="191" t="s">
        <v>283</v>
      </c>
      <c r="X501" s="173"/>
      <c r="Y501" s="130"/>
      <c r="Z501" s="221"/>
      <c r="AA501" s="102"/>
      <c r="AB501" s="102"/>
      <c r="AC501" s="102"/>
      <c r="AD501" s="102"/>
    </row>
    <row r="502" spans="1:30" ht="12.75">
      <c r="A502" s="266" t="s">
        <v>3851</v>
      </c>
      <c r="B502" s="175" t="str">
        <f t="shared" si="116"/>
        <v>Hernandez</v>
      </c>
      <c r="C502" s="180" t="str">
        <f t="shared" si="117"/>
        <v>Elieser</v>
      </c>
      <c r="D502" s="102" t="str">
        <f t="shared" si="118"/>
        <v>E. Hernandez</v>
      </c>
      <c r="E502" s="168" t="str">
        <f t="shared" si="119"/>
        <v>Elieser Hernandez</v>
      </c>
      <c r="F502" s="204" t="s">
        <v>847</v>
      </c>
      <c r="G502" s="204" t="s">
        <v>3936</v>
      </c>
      <c r="H502" s="204" t="s">
        <v>538</v>
      </c>
      <c r="I502" s="204" t="s">
        <v>1964</v>
      </c>
      <c r="J502" s="155">
        <v>34822</v>
      </c>
      <c r="K502" s="157" t="s">
        <v>844</v>
      </c>
      <c r="L502" s="103" t="s">
        <v>114</v>
      </c>
      <c r="M502" s="155" t="str">
        <f t="shared" si="106"/>
        <v>Y1</v>
      </c>
      <c r="N502" s="111" t="s">
        <v>1832</v>
      </c>
      <c r="O502" s="132" t="s">
        <v>3850</v>
      </c>
      <c r="P502" s="168" t="str">
        <f t="shared" si="107"/>
        <v>Hernandez, Elieser (Y1)</v>
      </c>
      <c r="Q502" s="129">
        <f t="shared" si="108"/>
        <v>200000</v>
      </c>
      <c r="R502" s="217">
        <f t="shared" si="109"/>
        <v>300000</v>
      </c>
      <c r="S502" s="217">
        <f t="shared" si="110"/>
        <v>400000</v>
      </c>
      <c r="T502" s="217" t="str">
        <f t="shared" si="111"/>
        <v/>
      </c>
      <c r="U502" s="102" t="s">
        <v>445</v>
      </c>
      <c r="V502" s="173">
        <v>200000</v>
      </c>
      <c r="W502" s="102" t="s">
        <v>446</v>
      </c>
      <c r="X502" s="173">
        <v>300000</v>
      </c>
      <c r="Y502" s="102" t="s">
        <v>322</v>
      </c>
      <c r="Z502" s="173">
        <v>400000</v>
      </c>
      <c r="AA502" s="102" t="s">
        <v>555</v>
      </c>
      <c r="AB502" s="102"/>
      <c r="AC502" s="102"/>
      <c r="AD502" s="102"/>
    </row>
    <row r="503" spans="1:30" ht="12.75">
      <c r="A503" s="501" t="s">
        <v>1092</v>
      </c>
      <c r="B503" s="175" t="str">
        <f t="shared" si="116"/>
        <v>Hernandez</v>
      </c>
      <c r="C503" s="180" t="str">
        <f t="shared" si="117"/>
        <v>Enrique</v>
      </c>
      <c r="D503" s="102" t="str">
        <f t="shared" si="118"/>
        <v>E. Hernandez</v>
      </c>
      <c r="E503" s="168" t="str">
        <f t="shared" si="119"/>
        <v>Enrique Hernandez</v>
      </c>
      <c r="F503" s="103" t="s">
        <v>847</v>
      </c>
      <c r="G503" s="103"/>
      <c r="H503" s="103"/>
      <c r="I503" s="103"/>
      <c r="J503" s="256">
        <v>33474</v>
      </c>
      <c r="K503" s="102" t="s">
        <v>912</v>
      </c>
      <c r="L503" s="103" t="s">
        <v>7</v>
      </c>
      <c r="M503" s="155" t="str">
        <f t="shared" si="106"/>
        <v>ARB-Y5</v>
      </c>
      <c r="N503" s="208" t="str">
        <f>Ruth!$AE$2</f>
        <v>Williamsburg</v>
      </c>
      <c r="O503" s="103" t="s">
        <v>1094</v>
      </c>
      <c r="P503" s="168" t="str">
        <f t="shared" si="107"/>
        <v>Hernandez, Enrique (ARB-Y5)</v>
      </c>
      <c r="Q503" s="129">
        <f t="shared" si="108"/>
        <v>1080000</v>
      </c>
      <c r="R503" s="217" t="str">
        <f t="shared" si="109"/>
        <v/>
      </c>
      <c r="S503" s="217" t="str">
        <f t="shared" si="110"/>
        <v/>
      </c>
      <c r="T503" s="217" t="str">
        <f t="shared" si="111"/>
        <v/>
      </c>
      <c r="U503" s="102" t="s">
        <v>820</v>
      </c>
      <c r="V503" s="268">
        <v>1080000</v>
      </c>
      <c r="W503" s="102" t="s">
        <v>821</v>
      </c>
      <c r="X503" s="173"/>
      <c r="Y503" s="102" t="s">
        <v>822</v>
      </c>
      <c r="Z503" s="102"/>
      <c r="AA503" s="102" t="s">
        <v>283</v>
      </c>
      <c r="AB503" s="501"/>
      <c r="AC503" s="102"/>
      <c r="AD503" s="102"/>
    </row>
    <row r="504" spans="1:30" ht="12.75">
      <c r="A504" s="160" t="s">
        <v>886</v>
      </c>
      <c r="B504" s="175" t="str">
        <f t="shared" si="116"/>
        <v>Hernandez</v>
      </c>
      <c r="C504" s="180" t="str">
        <f t="shared" si="117"/>
        <v>Felix</v>
      </c>
      <c r="D504" s="102" t="str">
        <f t="shared" si="118"/>
        <v>F. Hernandez</v>
      </c>
      <c r="E504" s="168" t="str">
        <f t="shared" si="119"/>
        <v>Felix Hernandez</v>
      </c>
      <c r="F504" s="161" t="s">
        <v>847</v>
      </c>
      <c r="G504" s="161"/>
      <c r="H504" s="161"/>
      <c r="I504" s="161"/>
      <c r="J504" s="162">
        <v>31510</v>
      </c>
      <c r="K504" s="163" t="s">
        <v>647</v>
      </c>
      <c r="L504" s="103" t="s">
        <v>114</v>
      </c>
      <c r="M504" s="155" t="str">
        <f t="shared" si="106"/>
        <v>1,F4-$8.216M</v>
      </c>
      <c r="N504" s="111" t="str">
        <f>Ruth!$Y$2</f>
        <v xml:space="preserve">New Jersey </v>
      </c>
      <c r="O504" s="161" t="s">
        <v>3147</v>
      </c>
      <c r="P504" s="168" t="str">
        <f t="shared" si="107"/>
        <v>Hernandez, Felix (1,F4-$8.216M)</v>
      </c>
      <c r="Q504" s="129">
        <f t="shared" si="108"/>
        <v>2054000</v>
      </c>
      <c r="R504" s="217">
        <f t="shared" si="109"/>
        <v>2054000</v>
      </c>
      <c r="S504" s="217">
        <f t="shared" si="110"/>
        <v>2054000</v>
      </c>
      <c r="T504" s="217">
        <f t="shared" si="111"/>
        <v>2054000</v>
      </c>
      <c r="U504" s="102" t="s">
        <v>3285</v>
      </c>
      <c r="V504" s="169">
        <v>2054000</v>
      </c>
      <c r="W504" s="102" t="s">
        <v>3288</v>
      </c>
      <c r="X504" s="169">
        <v>2054000</v>
      </c>
      <c r="Y504" s="102" t="s">
        <v>3287</v>
      </c>
      <c r="Z504" s="169">
        <v>2054000</v>
      </c>
      <c r="AA504" s="102" t="s">
        <v>3286</v>
      </c>
      <c r="AB504" s="169">
        <v>2054000</v>
      </c>
      <c r="AC504" s="102" t="s">
        <v>283</v>
      </c>
      <c r="AD504" s="102"/>
    </row>
    <row r="505" spans="1:30" ht="12.75">
      <c r="A505" s="266" t="s">
        <v>3685</v>
      </c>
      <c r="B505" s="175" t="str">
        <f t="shared" si="116"/>
        <v>Hernandez</v>
      </c>
      <c r="C505" s="180" t="str">
        <f t="shared" si="117"/>
        <v>Ronaldo</v>
      </c>
      <c r="D505" s="102" t="str">
        <f t="shared" si="118"/>
        <v>R. Hernandez</v>
      </c>
      <c r="E505" s="168" t="str">
        <f t="shared" si="119"/>
        <v>Ronaldo Hernandez</v>
      </c>
      <c r="F505" s="204" t="s">
        <v>847</v>
      </c>
      <c r="G505" s="204" t="s">
        <v>3889</v>
      </c>
      <c r="H505" s="204" t="s">
        <v>1952</v>
      </c>
      <c r="I505" s="204" t="s">
        <v>3864</v>
      </c>
      <c r="J505" s="155">
        <v>35745</v>
      </c>
      <c r="K505" s="157" t="s">
        <v>849</v>
      </c>
      <c r="L505" s="103" t="s">
        <v>444</v>
      </c>
      <c r="M505" s="155" t="str">
        <f t="shared" si="106"/>
        <v>min</v>
      </c>
      <c r="N505" s="111" t="s">
        <v>58</v>
      </c>
      <c r="O505" s="132" t="s">
        <v>3850</v>
      </c>
      <c r="P505" s="168" t="str">
        <f t="shared" si="107"/>
        <v>Hernandez, Ronaldo (min)</v>
      </c>
      <c r="Q505" s="129" t="str">
        <f t="shared" si="108"/>
        <v/>
      </c>
      <c r="R505" s="217" t="str">
        <f t="shared" si="109"/>
        <v/>
      </c>
      <c r="S505" s="217" t="str">
        <f t="shared" si="110"/>
        <v/>
      </c>
      <c r="T505" s="217" t="str">
        <f t="shared" si="111"/>
        <v/>
      </c>
      <c r="U505" s="102" t="s">
        <v>568</v>
      </c>
      <c r="V505" s="173"/>
      <c r="W505" s="102"/>
      <c r="X505" s="173"/>
      <c r="Y505" s="102"/>
      <c r="Z505" s="173"/>
      <c r="AA505" s="102"/>
      <c r="AB505" s="102"/>
      <c r="AC505" s="102"/>
      <c r="AD505" s="102"/>
    </row>
    <row r="506" spans="1:30" ht="12.75">
      <c r="A506" s="102" t="s">
        <v>1686</v>
      </c>
      <c r="B506" s="175" t="str">
        <f t="shared" si="116"/>
        <v>Hernandez</v>
      </c>
      <c r="C506" s="180" t="str">
        <f t="shared" si="117"/>
        <v>Teoscar</v>
      </c>
      <c r="D506" s="102" t="str">
        <f t="shared" si="118"/>
        <v>T. Hernandez</v>
      </c>
      <c r="E506" s="168" t="str">
        <f t="shared" si="119"/>
        <v>Teoscar Hernandez</v>
      </c>
      <c r="F506" s="174" t="s">
        <v>847</v>
      </c>
      <c r="G506" s="102" t="e">
        <f>#REF!+1</f>
        <v>#REF!</v>
      </c>
      <c r="H506" s="102">
        <v>4</v>
      </c>
      <c r="I506" s="102">
        <v>8</v>
      </c>
      <c r="J506" s="322">
        <v>33892</v>
      </c>
      <c r="K506" s="102" t="s">
        <v>912</v>
      </c>
      <c r="L506" s="103" t="s">
        <v>7</v>
      </c>
      <c r="M506" s="155" t="str">
        <f t="shared" si="106"/>
        <v>Y2</v>
      </c>
      <c r="N506" s="111" t="str">
        <f>Cobb!$Y$2</f>
        <v>Gateway</v>
      </c>
      <c r="O506" s="103" t="s">
        <v>1534</v>
      </c>
      <c r="P506" s="168" t="str">
        <f t="shared" si="107"/>
        <v>Hernandez, Teoscar (Y2)</v>
      </c>
      <c r="Q506" s="129">
        <f t="shared" si="108"/>
        <v>300000</v>
      </c>
      <c r="R506" s="217">
        <f t="shared" si="109"/>
        <v>400000</v>
      </c>
      <c r="S506" s="217" t="str">
        <f t="shared" si="110"/>
        <v/>
      </c>
      <c r="T506" s="217" t="str">
        <f t="shared" si="111"/>
        <v/>
      </c>
      <c r="U506" s="102" t="s">
        <v>446</v>
      </c>
      <c r="V506" s="173">
        <v>300000</v>
      </c>
      <c r="W506" s="102" t="s">
        <v>322</v>
      </c>
      <c r="X506" s="173">
        <v>400000</v>
      </c>
      <c r="Y506" s="102" t="s">
        <v>555</v>
      </c>
      <c r="Z506" s="102"/>
      <c r="AA506" s="102"/>
      <c r="AB506" s="102"/>
      <c r="AC506" s="102"/>
      <c r="AD506" s="102"/>
    </row>
    <row r="507" spans="1:30" ht="12.75">
      <c r="A507" s="102" t="s">
        <v>687</v>
      </c>
      <c r="B507" s="175" t="str">
        <f t="shared" si="116"/>
        <v>Herrera</v>
      </c>
      <c r="C507" s="180" t="str">
        <f t="shared" si="117"/>
        <v>Kelvin</v>
      </c>
      <c r="D507" s="102" t="str">
        <f t="shared" si="118"/>
        <v>K. Herrera</v>
      </c>
      <c r="E507" s="168" t="str">
        <f t="shared" si="119"/>
        <v>Kelvin Herrera</v>
      </c>
      <c r="F507" s="103" t="s">
        <v>847</v>
      </c>
      <c r="G507" s="103"/>
      <c r="H507" s="103"/>
      <c r="I507" s="103"/>
      <c r="J507" s="155">
        <v>32873</v>
      </c>
      <c r="K507" s="111" t="s">
        <v>844</v>
      </c>
      <c r="L507" s="103" t="s">
        <v>114</v>
      </c>
      <c r="M507" s="155" t="str">
        <f t="shared" si="106"/>
        <v>2,F2-$880k</v>
      </c>
      <c r="N507" s="208" t="str">
        <f>Ruth!$AE$2</f>
        <v>Williamsburg</v>
      </c>
      <c r="O507" s="132" t="s">
        <v>1764</v>
      </c>
      <c r="P507" s="168" t="str">
        <f t="shared" si="107"/>
        <v>Herrera, Kelvin (2,F2-$880k)</v>
      </c>
      <c r="Q507" s="129">
        <f t="shared" si="108"/>
        <v>440000</v>
      </c>
      <c r="R507" s="217" t="str">
        <f t="shared" si="109"/>
        <v/>
      </c>
      <c r="S507" s="217" t="str">
        <f t="shared" si="110"/>
        <v/>
      </c>
      <c r="T507" s="217" t="str">
        <f t="shared" si="111"/>
        <v/>
      </c>
      <c r="U507" s="155" t="s">
        <v>2115</v>
      </c>
      <c r="V507" s="130">
        <v>440000</v>
      </c>
      <c r="W507" s="191" t="s">
        <v>283</v>
      </c>
      <c r="X507" s="173"/>
      <c r="Y507" s="102"/>
      <c r="Z507" s="173"/>
      <c r="AA507" s="102"/>
      <c r="AB507" s="102"/>
      <c r="AC507" s="102"/>
      <c r="AD507" s="102"/>
    </row>
    <row r="508" spans="1:30" ht="12.75">
      <c r="A508" s="501" t="s">
        <v>1286</v>
      </c>
      <c r="B508" s="175" t="str">
        <f t="shared" si="116"/>
        <v>Herrera</v>
      </c>
      <c r="C508" s="180" t="str">
        <f t="shared" si="117"/>
        <v>Odubel*</v>
      </c>
      <c r="D508" s="102" t="str">
        <f t="shared" si="118"/>
        <v>O. Herrera</v>
      </c>
      <c r="E508" s="168" t="str">
        <f t="shared" si="119"/>
        <v>Odubel* Herrera</v>
      </c>
      <c r="F508" s="204" t="s">
        <v>354</v>
      </c>
      <c r="G508" s="501">
        <v>4</v>
      </c>
      <c r="H508" s="501">
        <v>1</v>
      </c>
      <c r="I508" s="501">
        <v>4</v>
      </c>
      <c r="J508" s="256">
        <v>33601</v>
      </c>
      <c r="K508" s="157" t="s">
        <v>849</v>
      </c>
      <c r="L508" s="103" t="s">
        <v>7</v>
      </c>
      <c r="M508" s="155" t="str">
        <f t="shared" si="106"/>
        <v>ARB-Y4</v>
      </c>
      <c r="N508" s="111" t="str">
        <f>Aaron!$AE$2</f>
        <v>Pismo Beach</v>
      </c>
      <c r="O508" s="132" t="s">
        <v>1298</v>
      </c>
      <c r="P508" s="168" t="str">
        <f t="shared" si="107"/>
        <v>Herrera, Odubel* (ARB-Y4)</v>
      </c>
      <c r="Q508" s="129">
        <f t="shared" si="108"/>
        <v>840000</v>
      </c>
      <c r="R508" s="217" t="str">
        <f t="shared" si="109"/>
        <v/>
      </c>
      <c r="S508" s="217" t="str">
        <f t="shared" si="110"/>
        <v/>
      </c>
      <c r="T508" s="217" t="str">
        <f t="shared" si="111"/>
        <v/>
      </c>
      <c r="U508" s="102" t="s">
        <v>555</v>
      </c>
      <c r="V508" s="173">
        <v>840000</v>
      </c>
      <c r="W508" s="102" t="s">
        <v>820</v>
      </c>
      <c r="X508" s="173"/>
      <c r="Y508" s="102" t="s">
        <v>821</v>
      </c>
      <c r="Z508" s="102"/>
      <c r="AA508" s="102" t="s">
        <v>822</v>
      </c>
      <c r="AB508" s="102"/>
      <c r="AC508" s="102" t="s">
        <v>283</v>
      </c>
      <c r="AD508" s="102"/>
    </row>
    <row r="509" spans="1:30" ht="12.75">
      <c r="A509" s="266" t="s">
        <v>3755</v>
      </c>
      <c r="B509" s="175" t="str">
        <f t="shared" si="116"/>
        <v>Herrera</v>
      </c>
      <c r="C509" s="180" t="str">
        <f t="shared" si="117"/>
        <v>Rosell</v>
      </c>
      <c r="D509" s="102" t="str">
        <f t="shared" si="118"/>
        <v>R. Herrera</v>
      </c>
      <c r="E509" s="168" t="str">
        <f t="shared" si="119"/>
        <v>Rosell Herrera</v>
      </c>
      <c r="F509" s="204" t="s">
        <v>854</v>
      </c>
      <c r="G509" s="204" t="s">
        <v>3963</v>
      </c>
      <c r="H509" s="204" t="s">
        <v>1954</v>
      </c>
      <c r="I509" s="204" t="s">
        <v>3862</v>
      </c>
      <c r="J509" s="155">
        <v>33893</v>
      </c>
      <c r="K509" s="157" t="s">
        <v>912</v>
      </c>
      <c r="L509" s="103" t="s">
        <v>7</v>
      </c>
      <c r="M509" s="155" t="str">
        <f t="shared" si="106"/>
        <v>Y1</v>
      </c>
      <c r="N509" s="111" t="s">
        <v>539</v>
      </c>
      <c r="O509" s="132" t="s">
        <v>3850</v>
      </c>
      <c r="P509" s="168" t="str">
        <f t="shared" si="107"/>
        <v>Herrera, Rosell (Y1)</v>
      </c>
      <c r="Q509" s="129">
        <f t="shared" si="108"/>
        <v>200000</v>
      </c>
      <c r="R509" s="217">
        <f t="shared" si="109"/>
        <v>300000</v>
      </c>
      <c r="S509" s="217">
        <f t="shared" si="110"/>
        <v>400000</v>
      </c>
      <c r="T509" s="217" t="str">
        <f t="shared" si="111"/>
        <v/>
      </c>
      <c r="U509" s="102" t="s">
        <v>445</v>
      </c>
      <c r="V509" s="173">
        <v>200000</v>
      </c>
      <c r="W509" s="102" t="s">
        <v>446</v>
      </c>
      <c r="X509" s="173">
        <v>300000</v>
      </c>
      <c r="Y509" s="102" t="s">
        <v>322</v>
      </c>
      <c r="Z509" s="173">
        <v>400000</v>
      </c>
      <c r="AA509" s="102" t="s">
        <v>555</v>
      </c>
      <c r="AB509" s="102"/>
      <c r="AC509" s="102"/>
      <c r="AD509" s="102"/>
    </row>
    <row r="510" spans="1:30" ht="15">
      <c r="A510" s="112" t="s">
        <v>740</v>
      </c>
      <c r="B510" s="175" t="str">
        <f t="shared" si="116"/>
        <v>Herrmann</v>
      </c>
      <c r="C510" s="180" t="str">
        <f t="shared" si="117"/>
        <v>Chris</v>
      </c>
      <c r="D510" s="102" t="str">
        <f t="shared" si="118"/>
        <v>C. Herrmann</v>
      </c>
      <c r="E510" s="168" t="str">
        <f t="shared" si="119"/>
        <v>Chris Herrmann</v>
      </c>
      <c r="F510" s="276" t="s">
        <v>354</v>
      </c>
      <c r="G510" s="103"/>
      <c r="H510" s="103"/>
      <c r="I510" s="103"/>
      <c r="J510" s="277">
        <v>32105</v>
      </c>
      <c r="K510" s="278" t="s">
        <v>848</v>
      </c>
      <c r="L510" s="103" t="s">
        <v>7</v>
      </c>
      <c r="M510" s="155" t="str">
        <f t="shared" si="106"/>
        <v>3,F3-$3.3M</v>
      </c>
      <c r="N510" s="111" t="str">
        <f>Cobb!$AE$2</f>
        <v>Chicago</v>
      </c>
      <c r="O510" s="311" t="s">
        <v>1407</v>
      </c>
      <c r="P510" s="168" t="str">
        <f t="shared" si="107"/>
        <v>Herrmann, Chris (3,F3-$3.3M)</v>
      </c>
      <c r="Q510" s="129">
        <f t="shared" si="108"/>
        <v>1100000</v>
      </c>
      <c r="R510" s="217" t="str">
        <f t="shared" si="109"/>
        <v/>
      </c>
      <c r="S510" s="217" t="str">
        <f t="shared" si="110"/>
        <v/>
      </c>
      <c r="T510" s="217" t="str">
        <f t="shared" si="111"/>
        <v/>
      </c>
      <c r="U510" s="282" t="s">
        <v>1446</v>
      </c>
      <c r="V510" s="362">
        <v>1100000</v>
      </c>
      <c r="W510" s="282" t="s">
        <v>283</v>
      </c>
      <c r="X510" s="173"/>
      <c r="Y510" s="102"/>
      <c r="Z510" s="102"/>
      <c r="AA510" s="102"/>
      <c r="AB510" s="102"/>
      <c r="AC510" s="102"/>
      <c r="AD510" s="102"/>
    </row>
    <row r="511" spans="1:30" ht="12.75">
      <c r="A511" s="266" t="s">
        <v>3702</v>
      </c>
      <c r="B511" s="175" t="str">
        <f t="shared" si="116"/>
        <v>Hess</v>
      </c>
      <c r="C511" s="180" t="str">
        <f t="shared" si="117"/>
        <v>David</v>
      </c>
      <c r="D511" s="102" t="str">
        <f t="shared" si="118"/>
        <v>D. Hess</v>
      </c>
      <c r="E511" s="168" t="str">
        <f t="shared" si="119"/>
        <v>David Hess</v>
      </c>
      <c r="F511" s="204" t="s">
        <v>847</v>
      </c>
      <c r="G511" s="204" t="s">
        <v>3907</v>
      </c>
      <c r="H511" s="204" t="s">
        <v>1953</v>
      </c>
      <c r="I511" s="204" t="s">
        <v>1963</v>
      </c>
      <c r="J511" s="155">
        <v>34160</v>
      </c>
      <c r="K511" s="157" t="s">
        <v>647</v>
      </c>
      <c r="L511" s="103" t="s">
        <v>114</v>
      </c>
      <c r="M511" s="155" t="str">
        <f t="shared" si="106"/>
        <v>Y1</v>
      </c>
      <c r="N511" s="111" t="s">
        <v>2058</v>
      </c>
      <c r="O511" s="132" t="s">
        <v>3850</v>
      </c>
      <c r="P511" s="168" t="str">
        <f t="shared" si="107"/>
        <v>Hess, David (Y1)</v>
      </c>
      <c r="Q511" s="129">
        <f t="shared" si="108"/>
        <v>200000</v>
      </c>
      <c r="R511" s="217">
        <f t="shared" si="109"/>
        <v>300000</v>
      </c>
      <c r="S511" s="217">
        <f t="shared" si="110"/>
        <v>400000</v>
      </c>
      <c r="T511" s="217" t="str">
        <f t="shared" si="111"/>
        <v/>
      </c>
      <c r="U511" s="102" t="s">
        <v>445</v>
      </c>
      <c r="V511" s="173">
        <v>200000</v>
      </c>
      <c r="W511" s="102" t="s">
        <v>446</v>
      </c>
      <c r="X511" s="173">
        <v>300000</v>
      </c>
      <c r="Y511" s="102" t="s">
        <v>322</v>
      </c>
      <c r="Z511" s="173">
        <v>400000</v>
      </c>
      <c r="AA511" s="102" t="s">
        <v>555</v>
      </c>
      <c r="AB511" s="102"/>
      <c r="AC511" s="102"/>
      <c r="AD511" s="102"/>
    </row>
    <row r="512" spans="1:30" ht="15">
      <c r="A512" s="111" t="s">
        <v>57</v>
      </c>
      <c r="B512" s="175" t="str">
        <f t="shared" si="116"/>
        <v>Heyward</v>
      </c>
      <c r="C512" s="180" t="str">
        <f t="shared" si="117"/>
        <v>Jason</v>
      </c>
      <c r="D512" s="102" t="str">
        <f t="shared" si="118"/>
        <v>J. Heyward</v>
      </c>
      <c r="E512" s="168" t="str">
        <f t="shared" si="119"/>
        <v>Jason Heyward</v>
      </c>
      <c r="F512" s="276" t="s">
        <v>354</v>
      </c>
      <c r="G512" s="103"/>
      <c r="H512" s="103"/>
      <c r="I512" s="103"/>
      <c r="J512" s="277">
        <v>32729</v>
      </c>
      <c r="K512" s="278" t="s">
        <v>852</v>
      </c>
      <c r="L512" s="103" t="s">
        <v>7</v>
      </c>
      <c r="M512" s="155" t="str">
        <f t="shared" si="106"/>
        <v>3,F5-$14.438M</v>
      </c>
      <c r="N512" s="111" t="str">
        <f>Cobb!$M$2</f>
        <v>Mansfield</v>
      </c>
      <c r="O512" s="311" t="s">
        <v>1407</v>
      </c>
      <c r="P512" s="168" t="str">
        <f t="shared" si="107"/>
        <v>Heyward, Jason (3,F5-$14.438M)</v>
      </c>
      <c r="Q512" s="129">
        <f t="shared" si="108"/>
        <v>2887500</v>
      </c>
      <c r="R512" s="217">
        <f t="shared" si="109"/>
        <v>2887500</v>
      </c>
      <c r="S512" s="217">
        <f t="shared" si="110"/>
        <v>2887500</v>
      </c>
      <c r="T512" s="217" t="str">
        <f t="shared" si="111"/>
        <v/>
      </c>
      <c r="U512" s="282" t="s">
        <v>1489</v>
      </c>
      <c r="V512" s="362">
        <v>2887500</v>
      </c>
      <c r="W512" s="282" t="s">
        <v>1491</v>
      </c>
      <c r="X512" s="362">
        <v>2887500</v>
      </c>
      <c r="Y512" s="282" t="s">
        <v>1493</v>
      </c>
      <c r="Z512" s="280">
        <v>2887500</v>
      </c>
      <c r="AA512" s="102" t="s">
        <v>283</v>
      </c>
      <c r="AB512" s="102"/>
      <c r="AC512" s="102"/>
      <c r="AD512" s="102"/>
    </row>
    <row r="513" spans="1:31" s="193" customFormat="1" ht="14.25" customHeight="1">
      <c r="A513" s="102" t="s">
        <v>387</v>
      </c>
      <c r="B513" s="175" t="str">
        <f t="shared" si="116"/>
        <v>Hicks</v>
      </c>
      <c r="C513" s="180" t="str">
        <f t="shared" si="117"/>
        <v>Aaron</v>
      </c>
      <c r="D513" s="102" t="str">
        <f t="shared" si="118"/>
        <v>A. Hicks</v>
      </c>
      <c r="E513" s="168" t="str">
        <f t="shared" si="119"/>
        <v>Aaron Hicks</v>
      </c>
      <c r="F513" s="103" t="s">
        <v>854</v>
      </c>
      <c r="G513" s="103"/>
      <c r="H513" s="103"/>
      <c r="I513" s="103"/>
      <c r="J513" s="155">
        <v>32783</v>
      </c>
      <c r="K513" s="111" t="s">
        <v>849</v>
      </c>
      <c r="L513" s="103" t="s">
        <v>7</v>
      </c>
      <c r="M513" s="155" t="str">
        <f t="shared" si="106"/>
        <v>ARB-Y6</v>
      </c>
      <c r="N513" s="208" t="str">
        <f>Ruth!$AE$2</f>
        <v>Williamsburg</v>
      </c>
      <c r="O513" s="132" t="s">
        <v>282</v>
      </c>
      <c r="P513" s="168" t="str">
        <f t="shared" si="107"/>
        <v>Hicks, Aaron (ARB-Y6)</v>
      </c>
      <c r="Q513" s="129">
        <f t="shared" si="108"/>
        <v>2128000</v>
      </c>
      <c r="R513" s="217" t="str">
        <f t="shared" si="109"/>
        <v/>
      </c>
      <c r="S513" s="217" t="str">
        <f t="shared" si="110"/>
        <v/>
      </c>
      <c r="T513" s="217" t="str">
        <f t="shared" si="111"/>
        <v/>
      </c>
      <c r="U513" s="102" t="s">
        <v>821</v>
      </c>
      <c r="V513" s="169">
        <v>2128000</v>
      </c>
      <c r="W513" s="102" t="s">
        <v>822</v>
      </c>
      <c r="X513" s="173"/>
      <c r="Y513" s="102" t="s">
        <v>283</v>
      </c>
      <c r="Z513" s="102"/>
      <c r="AA513" s="102"/>
      <c r="AB513" s="102"/>
      <c r="AC513" s="102"/>
      <c r="AD513" s="102"/>
      <c r="AE513" s="131"/>
    </row>
    <row r="514" spans="1:31" ht="14.25" customHeight="1">
      <c r="A514" s="102" t="s">
        <v>1883</v>
      </c>
      <c r="B514" s="175" t="str">
        <f t="shared" si="116"/>
        <v>Hicks</v>
      </c>
      <c r="C514" s="180" t="str">
        <f t="shared" si="117"/>
        <v>John</v>
      </c>
      <c r="D514" s="102" t="str">
        <f t="shared" si="118"/>
        <v>J. Hicks</v>
      </c>
      <c r="E514" s="168" t="str">
        <f t="shared" si="119"/>
        <v>John Hicks</v>
      </c>
      <c r="F514" s="204" t="s">
        <v>847</v>
      </c>
      <c r="G514" s="204">
        <v>63</v>
      </c>
      <c r="H514" s="204" t="s">
        <v>1953</v>
      </c>
      <c r="I514" s="204"/>
      <c r="J514" s="155">
        <v>32751</v>
      </c>
      <c r="K514" s="157" t="s">
        <v>848</v>
      </c>
      <c r="L514" s="103" t="s">
        <v>7</v>
      </c>
      <c r="M514" s="155" t="str">
        <f t="shared" si="106"/>
        <v>Y2</v>
      </c>
      <c r="N514" s="111" t="str">
        <f>Cobb!$Y$2</f>
        <v>Gateway</v>
      </c>
      <c r="O514" s="132" t="s">
        <v>1966</v>
      </c>
      <c r="P514" s="168" t="str">
        <f t="shared" si="107"/>
        <v>Hicks, John (Y2)</v>
      </c>
      <c r="Q514" s="129">
        <f t="shared" si="108"/>
        <v>300000</v>
      </c>
      <c r="R514" s="217">
        <f t="shared" si="109"/>
        <v>400000</v>
      </c>
      <c r="S514" s="217" t="str">
        <f t="shared" si="110"/>
        <v/>
      </c>
      <c r="T514" s="217" t="str">
        <f t="shared" si="111"/>
        <v/>
      </c>
      <c r="U514" s="102" t="s">
        <v>446</v>
      </c>
      <c r="V514" s="173">
        <v>300000</v>
      </c>
      <c r="W514" s="102" t="s">
        <v>322</v>
      </c>
      <c r="X514" s="173">
        <v>400000</v>
      </c>
      <c r="Y514" s="102" t="s">
        <v>555</v>
      </c>
      <c r="Z514" s="173"/>
      <c r="AA514" s="102"/>
      <c r="AB514" s="102"/>
      <c r="AC514" s="102"/>
      <c r="AD514" s="102"/>
    </row>
    <row r="515" spans="1:31" ht="12.75">
      <c r="A515" s="102" t="s">
        <v>1989</v>
      </c>
      <c r="B515" s="175" t="str">
        <f t="shared" si="116"/>
        <v>Hicks</v>
      </c>
      <c r="C515" s="180" t="str">
        <f t="shared" si="117"/>
        <v>Jordan</v>
      </c>
      <c r="D515" s="102" t="str">
        <f t="shared" si="118"/>
        <v>J. Hicks</v>
      </c>
      <c r="E515" s="168" t="str">
        <f t="shared" si="119"/>
        <v>Jordan Hicks</v>
      </c>
      <c r="F515" s="204" t="s">
        <v>847</v>
      </c>
      <c r="G515" s="204">
        <v>156</v>
      </c>
      <c r="H515" s="204" t="s">
        <v>1958</v>
      </c>
      <c r="I515" s="204"/>
      <c r="J515" s="155">
        <v>35314</v>
      </c>
      <c r="K515" s="157" t="s">
        <v>844</v>
      </c>
      <c r="L515" s="103" t="s">
        <v>114</v>
      </c>
      <c r="M515" s="155" t="str">
        <f t="shared" ref="M515:M578" si="120">$U515</f>
        <v>Y1</v>
      </c>
      <c r="N515" s="111" t="str">
        <f>Cobb!$M$2</f>
        <v>Mansfield</v>
      </c>
      <c r="O515" s="132" t="s">
        <v>1966</v>
      </c>
      <c r="P515" s="168" t="str">
        <f t="shared" ref="P515:P578" si="121">CONCATENATE(A515," (",M515,")")</f>
        <v>Hicks, Jordan (Y1)</v>
      </c>
      <c r="Q515" s="129">
        <f t="shared" ref="Q515:Q578" si="122">IF(ISBLANK($V515),"",$V515)</f>
        <v>200000</v>
      </c>
      <c r="R515" s="217">
        <f t="shared" ref="R515:R578" si="123">IF(ISBLANK($X515),"",$X515)</f>
        <v>300000</v>
      </c>
      <c r="S515" s="217">
        <f t="shared" ref="S515:S578" si="124">IF(ISBLANK($Z515),"",$Z515)</f>
        <v>400000</v>
      </c>
      <c r="T515" s="217" t="str">
        <f t="shared" ref="T515:T578" si="125">IF(ISBLANK($AB515),"",$AB515)</f>
        <v/>
      </c>
      <c r="U515" s="102" t="s">
        <v>445</v>
      </c>
      <c r="V515" s="130">
        <v>200000</v>
      </c>
      <c r="W515" s="102" t="s">
        <v>446</v>
      </c>
      <c r="X515" s="173">
        <v>300000</v>
      </c>
      <c r="Y515" s="102" t="s">
        <v>322</v>
      </c>
      <c r="Z515" s="173">
        <v>400000</v>
      </c>
      <c r="AA515" s="102" t="s">
        <v>555</v>
      </c>
      <c r="AB515" s="102"/>
      <c r="AC515" s="102"/>
      <c r="AD515" s="102"/>
    </row>
    <row r="516" spans="1:31" ht="12.75">
      <c r="A516" s="102" t="s">
        <v>1877</v>
      </c>
      <c r="B516" s="175" t="str">
        <f t="shared" si="116"/>
        <v>Hildenberger</v>
      </c>
      <c r="C516" s="180" t="str">
        <f t="shared" si="117"/>
        <v>Trevor</v>
      </c>
      <c r="D516" s="102" t="str">
        <f t="shared" si="118"/>
        <v>T. Hildenberger</v>
      </c>
      <c r="E516" s="168" t="str">
        <f t="shared" si="119"/>
        <v>Trevor Hildenberger</v>
      </c>
      <c r="F516" s="204" t="s">
        <v>847</v>
      </c>
      <c r="G516" s="204">
        <v>53</v>
      </c>
      <c r="H516" s="204" t="s">
        <v>1953</v>
      </c>
      <c r="I516" s="204"/>
      <c r="J516" s="155">
        <v>33222</v>
      </c>
      <c r="K516" s="157" t="s">
        <v>844</v>
      </c>
      <c r="L516" s="103" t="s">
        <v>114</v>
      </c>
      <c r="M516" s="155" t="str">
        <f t="shared" si="120"/>
        <v>Y2</v>
      </c>
      <c r="N516" s="111" t="str">
        <f>Mays!$AE$2</f>
        <v>West Oakland</v>
      </c>
      <c r="O516" s="132" t="s">
        <v>1966</v>
      </c>
      <c r="P516" s="168" t="str">
        <f t="shared" si="121"/>
        <v>Hildenberger, Trevor (Y2)</v>
      </c>
      <c r="Q516" s="129">
        <f t="shared" si="122"/>
        <v>300000</v>
      </c>
      <c r="R516" s="217">
        <f t="shared" si="123"/>
        <v>400000</v>
      </c>
      <c r="S516" s="217" t="str">
        <f t="shared" si="124"/>
        <v/>
      </c>
      <c r="T516" s="217" t="str">
        <f t="shared" si="125"/>
        <v/>
      </c>
      <c r="U516" s="102" t="s">
        <v>446</v>
      </c>
      <c r="V516" s="173">
        <v>300000</v>
      </c>
      <c r="W516" s="102" t="s">
        <v>322</v>
      </c>
      <c r="X516" s="173">
        <v>400000</v>
      </c>
      <c r="Y516" s="102" t="s">
        <v>555</v>
      </c>
      <c r="Z516" s="173"/>
      <c r="AA516" s="102"/>
      <c r="AB516" s="102"/>
      <c r="AC516" s="102"/>
      <c r="AD516" s="102"/>
    </row>
    <row r="517" spans="1:31" ht="12.75">
      <c r="A517" s="102" t="s">
        <v>3291</v>
      </c>
      <c r="B517" s="175" t="str">
        <f t="shared" si="116"/>
        <v>Hill</v>
      </c>
      <c r="C517" s="180" t="str">
        <f t="shared" si="117"/>
        <v>Rich*</v>
      </c>
      <c r="D517" s="102" t="str">
        <f t="shared" si="118"/>
        <v>R. Hill</v>
      </c>
      <c r="E517" s="168" t="str">
        <f t="shared" si="119"/>
        <v>Rich* Hill</v>
      </c>
      <c r="F517" s="204" t="s">
        <v>354</v>
      </c>
      <c r="G517" s="204"/>
      <c r="H517" s="204"/>
      <c r="I517" s="204"/>
      <c r="J517" s="155">
        <v>29291</v>
      </c>
      <c r="K517" s="157" t="s">
        <v>647</v>
      </c>
      <c r="L517" s="103" t="s">
        <v>114</v>
      </c>
      <c r="M517" s="155" t="str">
        <f t="shared" si="120"/>
        <v>1,F2-$7.182M</v>
      </c>
      <c r="N517" s="111" t="str">
        <f>Aaron!$M$2</f>
        <v>Virginia</v>
      </c>
      <c r="O517" s="132" t="s">
        <v>3147</v>
      </c>
      <c r="P517" s="168" t="str">
        <f t="shared" si="121"/>
        <v>Hill, Rich* (1,F2-$7.182M)</v>
      </c>
      <c r="Q517" s="129">
        <f t="shared" si="122"/>
        <v>3780000</v>
      </c>
      <c r="R517" s="217">
        <f t="shared" si="123"/>
        <v>3780000</v>
      </c>
      <c r="S517" s="217" t="str">
        <f t="shared" si="124"/>
        <v/>
      </c>
      <c r="T517" s="217" t="str">
        <f t="shared" si="125"/>
        <v/>
      </c>
      <c r="U517" s="102" t="s">
        <v>3289</v>
      </c>
      <c r="V517" s="173">
        <v>3780000</v>
      </c>
      <c r="W517" s="102" t="s">
        <v>3290</v>
      </c>
      <c r="X517" s="173">
        <v>3780000</v>
      </c>
      <c r="Y517" s="102" t="s">
        <v>283</v>
      </c>
      <c r="Z517" s="102"/>
      <c r="AA517" s="102" t="s">
        <v>822</v>
      </c>
      <c r="AB517" s="102"/>
      <c r="AC517" s="102"/>
      <c r="AD517" s="130"/>
    </row>
    <row r="518" spans="1:31" ht="12.75">
      <c r="A518" s="266" t="s">
        <v>3804</v>
      </c>
      <c r="B518" s="175" t="str">
        <f t="shared" si="116"/>
        <v>Hill</v>
      </c>
      <c r="C518" s="180" t="str">
        <f t="shared" si="117"/>
        <v>Tim</v>
      </c>
      <c r="D518" s="102" t="str">
        <f t="shared" si="118"/>
        <v>T. Hill</v>
      </c>
      <c r="E518" s="168" t="str">
        <f t="shared" si="119"/>
        <v>Tim Hill</v>
      </c>
      <c r="F518" s="204" t="s">
        <v>354</v>
      </c>
      <c r="G518" s="204" t="s">
        <v>4015</v>
      </c>
      <c r="H518" s="204" t="s">
        <v>1958</v>
      </c>
      <c r="I518" s="204" t="s">
        <v>1954</v>
      </c>
      <c r="J518" s="155">
        <v>32914</v>
      </c>
      <c r="K518" s="157" t="s">
        <v>844</v>
      </c>
      <c r="L518" s="103" t="s">
        <v>114</v>
      </c>
      <c r="M518" s="155" t="str">
        <f t="shared" si="120"/>
        <v>Y1</v>
      </c>
      <c r="N518" s="111" t="s">
        <v>808</v>
      </c>
      <c r="O518" s="132" t="s">
        <v>3850</v>
      </c>
      <c r="P518" s="168" t="str">
        <f t="shared" si="121"/>
        <v>Hill, Tim (Y1)</v>
      </c>
      <c r="Q518" s="129">
        <f t="shared" si="122"/>
        <v>200000</v>
      </c>
      <c r="R518" s="217">
        <f t="shared" si="123"/>
        <v>300000</v>
      </c>
      <c r="S518" s="217">
        <f t="shared" si="124"/>
        <v>400000</v>
      </c>
      <c r="T518" s="217" t="str">
        <f t="shared" si="125"/>
        <v/>
      </c>
      <c r="U518" s="102" t="s">
        <v>445</v>
      </c>
      <c r="V518" s="173">
        <v>200000</v>
      </c>
      <c r="W518" s="102" t="s">
        <v>446</v>
      </c>
      <c r="X518" s="173">
        <v>300000</v>
      </c>
      <c r="Y518" s="102" t="s">
        <v>322</v>
      </c>
      <c r="Z518" s="173">
        <v>400000</v>
      </c>
      <c r="AA518" s="102" t="s">
        <v>555</v>
      </c>
      <c r="AB518" s="102"/>
      <c r="AC518" s="102"/>
      <c r="AD518" s="102"/>
    </row>
    <row r="519" spans="1:31" ht="12.75">
      <c r="A519" s="266" t="s">
        <v>3683</v>
      </c>
      <c r="B519" s="175" t="str">
        <f t="shared" si="116"/>
        <v>Hirano</v>
      </c>
      <c r="C519" s="180" t="str">
        <f t="shared" si="117"/>
        <v>Yoshihisa</v>
      </c>
      <c r="D519" s="102" t="str">
        <f t="shared" si="118"/>
        <v>Y. Hirano</v>
      </c>
      <c r="E519" s="168" t="str">
        <f t="shared" si="119"/>
        <v>Yoshihisa Hirano</v>
      </c>
      <c r="F519" s="204" t="s">
        <v>847</v>
      </c>
      <c r="G519" s="204" t="s">
        <v>3887</v>
      </c>
      <c r="H519" s="204" t="s">
        <v>1952</v>
      </c>
      <c r="I519" s="204" t="s">
        <v>3862</v>
      </c>
      <c r="J519" s="155">
        <v>30749</v>
      </c>
      <c r="K519" s="157" t="s">
        <v>844</v>
      </c>
      <c r="L519" s="103" t="s">
        <v>114</v>
      </c>
      <c r="M519" s="155" t="str">
        <f t="shared" si="120"/>
        <v>Y1</v>
      </c>
      <c r="N519" s="111" t="s">
        <v>378</v>
      </c>
      <c r="O519" s="132" t="s">
        <v>3850</v>
      </c>
      <c r="P519" s="168" t="str">
        <f t="shared" si="121"/>
        <v>Hirano, Yoshihisa (Y1)</v>
      </c>
      <c r="Q519" s="129">
        <f t="shared" si="122"/>
        <v>200000</v>
      </c>
      <c r="R519" s="217">
        <f t="shared" si="123"/>
        <v>300000</v>
      </c>
      <c r="S519" s="217">
        <f t="shared" si="124"/>
        <v>400000</v>
      </c>
      <c r="T519" s="217" t="str">
        <f t="shared" si="125"/>
        <v/>
      </c>
      <c r="U519" s="102" t="s">
        <v>445</v>
      </c>
      <c r="V519" s="173">
        <v>200000</v>
      </c>
      <c r="W519" s="102" t="s">
        <v>446</v>
      </c>
      <c r="X519" s="173">
        <v>300000</v>
      </c>
      <c r="Y519" s="102" t="s">
        <v>322</v>
      </c>
      <c r="Z519" s="173">
        <v>400000</v>
      </c>
      <c r="AA519" s="102" t="s">
        <v>555</v>
      </c>
      <c r="AB519" s="102"/>
      <c r="AC519" s="102"/>
      <c r="AD519" s="102"/>
    </row>
    <row r="520" spans="1:31" ht="12.75">
      <c r="A520" s="102" t="s">
        <v>2035</v>
      </c>
      <c r="B520" s="175" t="str">
        <f t="shared" si="116"/>
        <v>Hiura</v>
      </c>
      <c r="C520" s="180" t="str">
        <f t="shared" si="117"/>
        <v>Keston</v>
      </c>
      <c r="D520" s="102" t="str">
        <f t="shared" si="118"/>
        <v>K. Hiura</v>
      </c>
      <c r="E520" s="168" t="str">
        <f t="shared" si="119"/>
        <v>Keston Hiura</v>
      </c>
      <c r="F520" s="204"/>
      <c r="G520" s="204">
        <v>20</v>
      </c>
      <c r="H520" s="204" t="s">
        <v>1951</v>
      </c>
      <c r="I520" s="204"/>
      <c r="J520" s="155"/>
      <c r="K520" s="157"/>
      <c r="L520" s="103" t="s">
        <v>444</v>
      </c>
      <c r="M520" s="155" t="str">
        <f t="shared" si="120"/>
        <v>min</v>
      </c>
      <c r="N520" s="111" t="str">
        <f>Cobb!$S$2</f>
        <v>Waikiki</v>
      </c>
      <c r="O520" s="132" t="s">
        <v>1966</v>
      </c>
      <c r="P520" s="168" t="str">
        <f t="shared" si="121"/>
        <v>Hiura, Keston (min)</v>
      </c>
      <c r="Q520" s="129" t="str">
        <f t="shared" si="122"/>
        <v/>
      </c>
      <c r="R520" s="217" t="str">
        <f t="shared" si="123"/>
        <v/>
      </c>
      <c r="S520" s="217" t="str">
        <f t="shared" si="124"/>
        <v/>
      </c>
      <c r="T520" s="217" t="str">
        <f t="shared" si="125"/>
        <v/>
      </c>
      <c r="U520" s="102" t="s">
        <v>568</v>
      </c>
      <c r="V520" s="173"/>
      <c r="W520" s="102"/>
      <c r="X520" s="173"/>
      <c r="Y520" s="102"/>
      <c r="Z520" s="173"/>
      <c r="AA520" s="102"/>
      <c r="AB520" s="102"/>
      <c r="AC520" s="102"/>
      <c r="AD520" s="102"/>
    </row>
    <row r="521" spans="1:31" ht="12.75">
      <c r="A521" s="266" t="s">
        <v>3705</v>
      </c>
      <c r="B521" s="175" t="str">
        <f t="shared" si="116"/>
        <v>Hoerner</v>
      </c>
      <c r="C521" s="180" t="str">
        <f t="shared" si="117"/>
        <v>Nico</v>
      </c>
      <c r="D521" s="102" t="str">
        <f t="shared" si="118"/>
        <v>N. Hoerner</v>
      </c>
      <c r="E521" s="168" t="str">
        <f t="shared" si="119"/>
        <v>Nico Hoerner</v>
      </c>
      <c r="F521" s="204" t="s">
        <v>847</v>
      </c>
      <c r="G521" s="204" t="s">
        <v>3910</v>
      </c>
      <c r="H521" s="204" t="s">
        <v>1953</v>
      </c>
      <c r="I521" s="204" t="s">
        <v>3861</v>
      </c>
      <c r="J521" s="155">
        <v>35563</v>
      </c>
      <c r="K521" s="157" t="s">
        <v>851</v>
      </c>
      <c r="L521" s="103" t="s">
        <v>444</v>
      </c>
      <c r="M521" s="155" t="str">
        <f t="shared" si="120"/>
        <v>min</v>
      </c>
      <c r="N521" s="111" t="s">
        <v>58</v>
      </c>
      <c r="O521" s="132" t="s">
        <v>3850</v>
      </c>
      <c r="P521" s="168" t="str">
        <f t="shared" si="121"/>
        <v>Hoerner, Nico (min)</v>
      </c>
      <c r="Q521" s="129" t="str">
        <f t="shared" si="122"/>
        <v/>
      </c>
      <c r="R521" s="217" t="str">
        <f t="shared" si="123"/>
        <v/>
      </c>
      <c r="S521" s="217" t="str">
        <f t="shared" si="124"/>
        <v/>
      </c>
      <c r="T521" s="217" t="str">
        <f t="shared" si="125"/>
        <v/>
      </c>
      <c r="U521" s="102" t="s">
        <v>568</v>
      </c>
      <c r="V521" s="173"/>
      <c r="W521" s="102"/>
      <c r="X521" s="173"/>
      <c r="Y521" s="102"/>
      <c r="Z521" s="173"/>
      <c r="AA521" s="102"/>
      <c r="AB521" s="102"/>
      <c r="AC521" s="102"/>
      <c r="AD521" s="102"/>
    </row>
    <row r="522" spans="1:31" ht="14.25" customHeight="1">
      <c r="A522" s="102" t="s">
        <v>1629</v>
      </c>
      <c r="B522" s="175" t="str">
        <f t="shared" si="116"/>
        <v>Holder</v>
      </c>
      <c r="C522" s="180" t="str">
        <f t="shared" si="117"/>
        <v>Jonathan</v>
      </c>
      <c r="D522" s="102" t="str">
        <f t="shared" si="118"/>
        <v>J. Holder</v>
      </c>
      <c r="E522" s="168" t="str">
        <f t="shared" si="119"/>
        <v>Jonathan Holder</v>
      </c>
      <c r="F522" s="174" t="s">
        <v>847</v>
      </c>
      <c r="G522" s="102">
        <f>'Free Agents'!G167+1</f>
        <v>102</v>
      </c>
      <c r="H522" s="102">
        <v>5</v>
      </c>
      <c r="I522" s="102">
        <v>4</v>
      </c>
      <c r="J522" s="322">
        <v>34129</v>
      </c>
      <c r="K522" s="102" t="s">
        <v>844</v>
      </c>
      <c r="L522" s="103" t="s">
        <v>114</v>
      </c>
      <c r="M522" s="155" t="str">
        <f t="shared" si="120"/>
        <v>Y2</v>
      </c>
      <c r="N522" s="111" t="str">
        <f>Mays!$AE$2</f>
        <v>West Oakland</v>
      </c>
      <c r="O522" s="103" t="s">
        <v>1534</v>
      </c>
      <c r="P522" s="168" t="str">
        <f t="shared" si="121"/>
        <v>Holder, Jonathan (Y2)</v>
      </c>
      <c r="Q522" s="129">
        <f t="shared" si="122"/>
        <v>300000</v>
      </c>
      <c r="R522" s="217">
        <f t="shared" si="123"/>
        <v>400000</v>
      </c>
      <c r="S522" s="217" t="str">
        <f t="shared" si="124"/>
        <v/>
      </c>
      <c r="T522" s="217" t="str">
        <f t="shared" si="125"/>
        <v/>
      </c>
      <c r="U522" s="102" t="s">
        <v>446</v>
      </c>
      <c r="V522" s="173">
        <v>300000</v>
      </c>
      <c r="W522" s="102" t="s">
        <v>322</v>
      </c>
      <c r="X522" s="173">
        <v>400000</v>
      </c>
      <c r="Y522" s="102" t="s">
        <v>555</v>
      </c>
      <c r="Z522" s="102"/>
      <c r="AA522" s="102"/>
      <c r="AB522" s="102"/>
      <c r="AC522" s="102"/>
      <c r="AD522" s="102"/>
    </row>
    <row r="523" spans="1:31" ht="15.75" customHeight="1">
      <c r="A523" s="102" t="s">
        <v>3295</v>
      </c>
      <c r="B523" s="175" t="str">
        <f t="shared" si="116"/>
        <v>Holland</v>
      </c>
      <c r="C523" s="180" t="str">
        <f t="shared" si="117"/>
        <v>Derek*</v>
      </c>
      <c r="D523" s="102" t="str">
        <f t="shared" si="118"/>
        <v>D. Holland</v>
      </c>
      <c r="E523" s="168" t="str">
        <f t="shared" si="119"/>
        <v>Derek* Holland</v>
      </c>
      <c r="F523" s="103" t="s">
        <v>354</v>
      </c>
      <c r="G523" s="103"/>
      <c r="H523" s="103"/>
      <c r="I523" s="103"/>
      <c r="J523" s="155">
        <v>31694</v>
      </c>
      <c r="K523" s="111" t="s">
        <v>647</v>
      </c>
      <c r="L523" s="103" t="s">
        <v>114</v>
      </c>
      <c r="M523" s="155" t="str">
        <f t="shared" si="120"/>
        <v>1,F3-$12.825M</v>
      </c>
      <c r="N523" s="111" t="str">
        <f>Aaron!$S$2</f>
        <v>Washington</v>
      </c>
      <c r="O523" s="132" t="s">
        <v>3147</v>
      </c>
      <c r="P523" s="168" t="str">
        <f t="shared" si="121"/>
        <v>Holland, Derek* (1,F3-$12.825M)</v>
      </c>
      <c r="Q523" s="129">
        <f t="shared" si="122"/>
        <v>4275000</v>
      </c>
      <c r="R523" s="217">
        <f t="shared" si="123"/>
        <v>4275000</v>
      </c>
      <c r="S523" s="217">
        <f t="shared" si="124"/>
        <v>4275000</v>
      </c>
      <c r="T523" s="217" t="str">
        <f t="shared" si="125"/>
        <v/>
      </c>
      <c r="U523" s="172" t="s">
        <v>3292</v>
      </c>
      <c r="V523" s="269">
        <v>4275000</v>
      </c>
      <c r="W523" s="172" t="s">
        <v>3294</v>
      </c>
      <c r="X523" s="269">
        <v>4275000</v>
      </c>
      <c r="Y523" s="172" t="s">
        <v>3293</v>
      </c>
      <c r="Z523" s="269">
        <v>4275000</v>
      </c>
      <c r="AA523" s="102" t="s">
        <v>283</v>
      </c>
      <c r="AB523" s="102"/>
      <c r="AC523" s="102"/>
      <c r="AD523" s="130"/>
    </row>
    <row r="524" spans="1:31" ht="12.75">
      <c r="A524" s="102" t="s">
        <v>651</v>
      </c>
      <c r="B524" s="175" t="str">
        <f t="shared" si="116"/>
        <v>Holland</v>
      </c>
      <c r="C524" s="180" t="str">
        <f t="shared" si="117"/>
        <v>Greg</v>
      </c>
      <c r="D524" s="102" t="str">
        <f t="shared" si="118"/>
        <v>G. Holland</v>
      </c>
      <c r="E524" s="168" t="str">
        <f t="shared" si="119"/>
        <v>Greg Holland</v>
      </c>
      <c r="F524" s="103" t="s">
        <v>847</v>
      </c>
      <c r="G524" s="103"/>
      <c r="H524" s="103"/>
      <c r="I524" s="103"/>
      <c r="J524" s="155">
        <v>31371</v>
      </c>
      <c r="K524" s="111" t="s">
        <v>844</v>
      </c>
      <c r="L524" s="103" t="s">
        <v>114</v>
      </c>
      <c r="M524" s="155" t="str">
        <f t="shared" si="120"/>
        <v>5,L5-14M</v>
      </c>
      <c r="N524" s="111" t="str">
        <f>Mays!$M$2</f>
        <v>Mudville</v>
      </c>
      <c r="O524" s="132" t="s">
        <v>716</v>
      </c>
      <c r="P524" s="168" t="str">
        <f t="shared" si="121"/>
        <v>Holland, Greg (5,L5-14M)</v>
      </c>
      <c r="Q524" s="129">
        <f t="shared" si="122"/>
        <v>2800000</v>
      </c>
      <c r="R524" s="217" t="str">
        <f t="shared" si="123"/>
        <v/>
      </c>
      <c r="S524" s="217" t="str">
        <f t="shared" si="124"/>
        <v/>
      </c>
      <c r="T524" s="217" t="str">
        <f t="shared" si="125"/>
        <v/>
      </c>
      <c r="U524" s="168" t="s">
        <v>521</v>
      </c>
      <c r="V524" s="173">
        <v>2800000</v>
      </c>
      <c r="W524" s="111" t="s">
        <v>283</v>
      </c>
      <c r="X524" s="173"/>
      <c r="Y524" s="102"/>
      <c r="Z524" s="102"/>
      <c r="AA524" s="102"/>
      <c r="AB524" s="102"/>
      <c r="AC524" s="102"/>
      <c r="AD524" s="102"/>
    </row>
    <row r="525" spans="1:31" ht="12.75">
      <c r="A525" s="102" t="s">
        <v>3296</v>
      </c>
      <c r="B525" s="175" t="str">
        <f t="shared" si="116"/>
        <v>Holt</v>
      </c>
      <c r="C525" s="180" t="str">
        <f t="shared" si="117"/>
        <v>Brock</v>
      </c>
      <c r="D525" s="102" t="str">
        <f t="shared" si="118"/>
        <v>B. Holt</v>
      </c>
      <c r="E525" s="168" t="str">
        <f t="shared" si="119"/>
        <v>Brock Holt</v>
      </c>
      <c r="F525" s="103"/>
      <c r="G525" s="103"/>
      <c r="H525" s="103"/>
      <c r="I525" s="103"/>
      <c r="J525" s="155"/>
      <c r="K525" s="111"/>
      <c r="L525" s="103" t="s">
        <v>7</v>
      </c>
      <c r="M525" s="155" t="str">
        <f t="shared" si="120"/>
        <v>1,F3-$6.6M</v>
      </c>
      <c r="N525" s="111" t="str">
        <f>Ruth!$M$2</f>
        <v>Hoboken</v>
      </c>
      <c r="O525" s="132" t="s">
        <v>3147</v>
      </c>
      <c r="P525" s="168" t="str">
        <f t="shared" si="121"/>
        <v>Holt, Brock (1,F3-$6.6M)</v>
      </c>
      <c r="Q525" s="129">
        <f t="shared" si="122"/>
        <v>2200000</v>
      </c>
      <c r="R525" s="217">
        <f t="shared" si="123"/>
        <v>2200000</v>
      </c>
      <c r="S525" s="217">
        <f t="shared" si="124"/>
        <v>2200000</v>
      </c>
      <c r="T525" s="217" t="str">
        <f t="shared" si="125"/>
        <v/>
      </c>
      <c r="U525" s="168" t="s">
        <v>1770</v>
      </c>
      <c r="V525" s="173">
        <v>2200000</v>
      </c>
      <c r="W525" s="168" t="s">
        <v>2138</v>
      </c>
      <c r="X525" s="173">
        <v>2200000</v>
      </c>
      <c r="Y525" s="168" t="s">
        <v>2198</v>
      </c>
      <c r="Z525" s="173">
        <v>2200000</v>
      </c>
      <c r="AA525" s="102" t="s">
        <v>283</v>
      </c>
      <c r="AB525" s="102"/>
      <c r="AC525" s="102"/>
      <c r="AD525" s="102"/>
    </row>
    <row r="526" spans="1:31" ht="12.75">
      <c r="A526" s="102" t="s">
        <v>1326</v>
      </c>
      <c r="B526" s="175" t="str">
        <f t="shared" si="116"/>
        <v>Honeywell</v>
      </c>
      <c r="C526" s="180" t="str">
        <f t="shared" si="117"/>
        <v>Brent</v>
      </c>
      <c r="D526" s="102" t="str">
        <f t="shared" si="118"/>
        <v>B. Honeywell</v>
      </c>
      <c r="E526" s="168" t="str">
        <f t="shared" si="119"/>
        <v>Brent Honeywell</v>
      </c>
      <c r="F526" s="204" t="s">
        <v>847</v>
      </c>
      <c r="G526" s="501">
        <v>49</v>
      </c>
      <c r="H526" s="501" t="s">
        <v>1265</v>
      </c>
      <c r="I526" s="501">
        <v>1</v>
      </c>
      <c r="J526" s="256">
        <v>34789</v>
      </c>
      <c r="K526" s="157"/>
      <c r="L526" s="103" t="s">
        <v>444</v>
      </c>
      <c r="M526" s="155" t="str">
        <f t="shared" si="120"/>
        <v>min</v>
      </c>
      <c r="N526" s="111" t="str">
        <f>Cobb!$A$2</f>
        <v>Greenville</v>
      </c>
      <c r="O526" s="132" t="s">
        <v>1298</v>
      </c>
      <c r="P526" s="168" t="str">
        <f t="shared" si="121"/>
        <v>Honeywell, Brent (min)</v>
      </c>
      <c r="Q526" s="129" t="str">
        <f t="shared" si="122"/>
        <v/>
      </c>
      <c r="R526" s="217" t="str">
        <f t="shared" si="123"/>
        <v/>
      </c>
      <c r="S526" s="217" t="str">
        <f t="shared" si="124"/>
        <v/>
      </c>
      <c r="T526" s="217" t="str">
        <f t="shared" si="125"/>
        <v/>
      </c>
      <c r="U526" s="102" t="s">
        <v>568</v>
      </c>
      <c r="V526" s="173"/>
      <c r="W526" s="102"/>
      <c r="X526" s="173"/>
      <c r="Y526" s="102"/>
      <c r="Z526" s="102"/>
      <c r="AA526" s="102"/>
      <c r="AB526" s="102"/>
      <c r="AC526" s="102"/>
      <c r="AD526" s="102"/>
    </row>
    <row r="527" spans="1:31" ht="12.75">
      <c r="A527" s="102" t="s">
        <v>1581</v>
      </c>
      <c r="B527" s="175" t="str">
        <f t="shared" si="116"/>
        <v>Hoskins</v>
      </c>
      <c r="C527" s="180" t="str">
        <f t="shared" si="117"/>
        <v>Rhys</v>
      </c>
      <c r="D527" s="102" t="str">
        <f t="shared" si="118"/>
        <v>R. Hoskins</v>
      </c>
      <c r="E527" s="168" t="str">
        <f t="shared" si="119"/>
        <v>Rhys Hoskins</v>
      </c>
      <c r="F527" s="174" t="s">
        <v>847</v>
      </c>
      <c r="G527" s="102" t="e">
        <f>#REF!+1</f>
        <v>#REF!</v>
      </c>
      <c r="H527" s="102">
        <v>5</v>
      </c>
      <c r="I527" s="102">
        <v>6</v>
      </c>
      <c r="J527" s="322">
        <v>34045</v>
      </c>
      <c r="K527" s="102" t="s">
        <v>846</v>
      </c>
      <c r="L527" s="103" t="s">
        <v>7</v>
      </c>
      <c r="M527" s="155" t="str">
        <f t="shared" si="120"/>
        <v>Y2</v>
      </c>
      <c r="N527" s="111" t="str">
        <f>Ruth!$M$2</f>
        <v>Hoboken</v>
      </c>
      <c r="O527" s="103" t="s">
        <v>1534</v>
      </c>
      <c r="P527" s="168" t="str">
        <f t="shared" si="121"/>
        <v>Hoskins, Rhys (Y2)</v>
      </c>
      <c r="Q527" s="129">
        <f t="shared" si="122"/>
        <v>300000</v>
      </c>
      <c r="R527" s="217">
        <f t="shared" si="123"/>
        <v>400000</v>
      </c>
      <c r="S527" s="217" t="str">
        <f t="shared" si="124"/>
        <v/>
      </c>
      <c r="T527" s="217" t="str">
        <f t="shared" si="125"/>
        <v/>
      </c>
      <c r="U527" s="102" t="s">
        <v>446</v>
      </c>
      <c r="V527" s="173">
        <v>300000</v>
      </c>
      <c r="W527" s="102" t="s">
        <v>322</v>
      </c>
      <c r="X527" s="173">
        <v>400000</v>
      </c>
      <c r="Y527" s="102" t="s">
        <v>555</v>
      </c>
      <c r="Z527" s="102"/>
      <c r="AA527" s="102"/>
      <c r="AB527" s="102"/>
      <c r="AC527" s="102"/>
      <c r="AD527" s="102"/>
    </row>
    <row r="528" spans="1:31" ht="12.75">
      <c r="A528" s="102" t="s">
        <v>626</v>
      </c>
      <c r="B528" s="175" t="str">
        <f t="shared" si="116"/>
        <v>Hosmer</v>
      </c>
      <c r="C528" s="180" t="str">
        <f t="shared" si="117"/>
        <v>Eric</v>
      </c>
      <c r="D528" s="102" t="str">
        <f t="shared" si="118"/>
        <v>E. Hosmer</v>
      </c>
      <c r="E528" s="168" t="str">
        <f t="shared" si="119"/>
        <v>Eric Hosmer</v>
      </c>
      <c r="F528" s="103" t="s">
        <v>354</v>
      </c>
      <c r="G528" s="103"/>
      <c r="H528" s="103"/>
      <c r="I528" s="103"/>
      <c r="J528" s="155">
        <v>32805</v>
      </c>
      <c r="K528" s="111" t="s">
        <v>846</v>
      </c>
      <c r="L528" s="103" t="s">
        <v>7</v>
      </c>
      <c r="M528" s="155" t="str">
        <f t="shared" si="120"/>
        <v>1,F4-$10.5M</v>
      </c>
      <c r="N528" s="111" t="str">
        <f>Aaron!$M$2</f>
        <v>Virginia</v>
      </c>
      <c r="O528" s="132" t="s">
        <v>3147</v>
      </c>
      <c r="P528" s="168" t="str">
        <f t="shared" si="121"/>
        <v>Hosmer, Eric (1,F4-$10.5M)</v>
      </c>
      <c r="Q528" s="129">
        <f t="shared" si="122"/>
        <v>2625000</v>
      </c>
      <c r="R528" s="217">
        <f t="shared" si="123"/>
        <v>2625000</v>
      </c>
      <c r="S528" s="217">
        <f t="shared" si="124"/>
        <v>2625000</v>
      </c>
      <c r="T528" s="217">
        <f t="shared" si="125"/>
        <v>2625000</v>
      </c>
      <c r="U528" s="102" t="s">
        <v>3297</v>
      </c>
      <c r="V528" s="173">
        <v>2625000</v>
      </c>
      <c r="W528" s="102" t="s">
        <v>1458</v>
      </c>
      <c r="X528" s="173">
        <v>2625000</v>
      </c>
      <c r="Y528" s="102" t="s">
        <v>1482</v>
      </c>
      <c r="Z528" s="173">
        <v>2625000</v>
      </c>
      <c r="AA528" s="102" t="s">
        <v>1484</v>
      </c>
      <c r="AB528" s="173">
        <v>2625000</v>
      </c>
      <c r="AC528" s="102" t="s">
        <v>283</v>
      </c>
      <c r="AD528" s="130"/>
    </row>
    <row r="529" spans="1:31" s="193" customFormat="1" ht="14.25" customHeight="1">
      <c r="A529" s="102" t="s">
        <v>1992</v>
      </c>
      <c r="B529" s="175" t="str">
        <f t="shared" si="116"/>
        <v>Houck</v>
      </c>
      <c r="C529" s="180" t="str">
        <f t="shared" si="117"/>
        <v>Tanner</v>
      </c>
      <c r="D529" s="102" t="str">
        <f t="shared" si="118"/>
        <v>T. Houck</v>
      </c>
      <c r="E529" s="168" t="str">
        <f t="shared" si="119"/>
        <v>Tanner Houck</v>
      </c>
      <c r="F529" s="204"/>
      <c r="G529" s="204">
        <v>144</v>
      </c>
      <c r="H529" s="204" t="s">
        <v>1957</v>
      </c>
      <c r="I529" s="204"/>
      <c r="J529" s="155"/>
      <c r="K529" s="157"/>
      <c r="L529" s="103" t="s">
        <v>444</v>
      </c>
      <c r="M529" s="155" t="str">
        <f t="shared" si="120"/>
        <v>min</v>
      </c>
      <c r="N529" s="111" t="str">
        <f>Cobb!$M$2</f>
        <v>Mansfield</v>
      </c>
      <c r="O529" s="132" t="s">
        <v>1966</v>
      </c>
      <c r="P529" s="168" t="str">
        <f t="shared" si="121"/>
        <v>Houck, Tanner (min)</v>
      </c>
      <c r="Q529" s="129" t="str">
        <f t="shared" si="122"/>
        <v/>
      </c>
      <c r="R529" s="217" t="str">
        <f t="shared" si="123"/>
        <v/>
      </c>
      <c r="S529" s="217" t="str">
        <f t="shared" si="124"/>
        <v/>
      </c>
      <c r="T529" s="217" t="str">
        <f t="shared" si="125"/>
        <v/>
      </c>
      <c r="U529" s="102" t="s">
        <v>568</v>
      </c>
      <c r="V529" s="173"/>
      <c r="W529" s="102"/>
      <c r="X529" s="173"/>
      <c r="Y529" s="102"/>
      <c r="Z529" s="173"/>
      <c r="AA529" s="102"/>
      <c r="AB529" s="102"/>
      <c r="AC529" s="102"/>
      <c r="AD529" s="102"/>
      <c r="AE529" s="131"/>
    </row>
    <row r="530" spans="1:31" ht="12.75">
      <c r="A530" s="266" t="s">
        <v>3688</v>
      </c>
      <c r="B530" s="175" t="str">
        <f t="shared" si="116"/>
        <v>Howard</v>
      </c>
      <c r="C530" s="180" t="str">
        <f t="shared" si="117"/>
        <v>Spencer</v>
      </c>
      <c r="D530" s="102" t="str">
        <f t="shared" si="118"/>
        <v>S. Howard</v>
      </c>
      <c r="E530" s="168" t="str">
        <f t="shared" si="119"/>
        <v>Spencer Howard</v>
      </c>
      <c r="F530" s="204" t="s">
        <v>847</v>
      </c>
      <c r="G530" s="204" t="s">
        <v>3892</v>
      </c>
      <c r="H530" s="204" t="s">
        <v>1952</v>
      </c>
      <c r="I530" s="204" t="s">
        <v>3866</v>
      </c>
      <c r="J530" s="155">
        <v>35274</v>
      </c>
      <c r="K530" s="157" t="s">
        <v>647</v>
      </c>
      <c r="L530" s="103" t="s">
        <v>444</v>
      </c>
      <c r="M530" s="155" t="str">
        <f t="shared" si="120"/>
        <v>min</v>
      </c>
      <c r="N530" s="111" t="s">
        <v>201</v>
      </c>
      <c r="O530" s="132" t="s">
        <v>3850</v>
      </c>
      <c r="P530" s="168" t="str">
        <f t="shared" si="121"/>
        <v>Howard, Spencer (min)</v>
      </c>
      <c r="Q530" s="129" t="str">
        <f t="shared" si="122"/>
        <v/>
      </c>
      <c r="R530" s="217" t="str">
        <f t="shared" si="123"/>
        <v/>
      </c>
      <c r="S530" s="217" t="str">
        <f t="shared" si="124"/>
        <v/>
      </c>
      <c r="T530" s="217" t="str">
        <f t="shared" si="125"/>
        <v/>
      </c>
      <c r="U530" s="102" t="s">
        <v>568</v>
      </c>
      <c r="V530" s="173"/>
      <c r="W530" s="102"/>
      <c r="X530" s="173"/>
      <c r="Y530" s="102"/>
      <c r="Z530" s="173"/>
      <c r="AA530" s="102"/>
      <c r="AB530" s="102"/>
      <c r="AC530" s="102"/>
      <c r="AD530" s="102"/>
    </row>
    <row r="531" spans="1:31" ht="12.75">
      <c r="A531" s="266" t="s">
        <v>3841</v>
      </c>
      <c r="B531" s="175" t="str">
        <f t="shared" ref="B531:B562" si="126">LEFT(A531,FIND(", ",A531,1)-1)</f>
        <v>Hu</v>
      </c>
      <c r="C531" s="180" t="str">
        <f t="shared" ref="C531:C562" si="127">RIGHT(A531,LEN(A531)-FIND(", ",A531,1)-1)</f>
        <v>Chih-Wei</v>
      </c>
      <c r="D531" s="102" t="str">
        <f t="shared" ref="D531:D562" si="128">CONCATENATE(MID(C531,1,1),". ",B531)</f>
        <v>C. Hu</v>
      </c>
      <c r="E531" s="168" t="str">
        <f t="shared" ref="E531:E562" si="129">CONCATENATE(C531," ",B531)</f>
        <v>Chih-Wei Hu</v>
      </c>
      <c r="F531" s="204" t="s">
        <v>354</v>
      </c>
      <c r="G531" s="204" t="s">
        <v>4056</v>
      </c>
      <c r="H531" s="204" t="s">
        <v>1963</v>
      </c>
      <c r="I531" s="204" t="s">
        <v>1952</v>
      </c>
      <c r="J531" s="155">
        <v>34074</v>
      </c>
      <c r="K531" s="157" t="s">
        <v>844</v>
      </c>
      <c r="L531" s="103" t="s">
        <v>114</v>
      </c>
      <c r="M531" s="155" t="str">
        <f t="shared" si="120"/>
        <v>MM</v>
      </c>
      <c r="N531" s="111" t="s">
        <v>808</v>
      </c>
      <c r="O531" s="132" t="s">
        <v>3850</v>
      </c>
      <c r="P531" s="168" t="str">
        <f t="shared" si="121"/>
        <v>Hu, Chih-Wei (MM)</v>
      </c>
      <c r="Q531" s="129">
        <f t="shared" si="122"/>
        <v>100000</v>
      </c>
      <c r="R531" s="217" t="str">
        <f t="shared" si="123"/>
        <v/>
      </c>
      <c r="S531" s="217" t="str">
        <f t="shared" si="124"/>
        <v/>
      </c>
      <c r="T531" s="217" t="str">
        <f t="shared" si="125"/>
        <v/>
      </c>
      <c r="U531" s="102" t="s">
        <v>442</v>
      </c>
      <c r="V531" s="173">
        <v>100000</v>
      </c>
      <c r="W531" s="102"/>
      <c r="X531" s="173"/>
      <c r="Y531" s="102"/>
      <c r="Z531" s="173"/>
      <c r="AA531" s="102"/>
      <c r="AB531" s="102"/>
      <c r="AC531" s="102"/>
      <c r="AD531" s="102"/>
    </row>
    <row r="532" spans="1:31" ht="12.75">
      <c r="A532" s="102" t="s">
        <v>1584</v>
      </c>
      <c r="B532" s="175" t="str">
        <f t="shared" si="126"/>
        <v>Hudson</v>
      </c>
      <c r="C532" s="180" t="str">
        <f t="shared" si="127"/>
        <v>Dakota</v>
      </c>
      <c r="D532" s="102" t="str">
        <f t="shared" si="128"/>
        <v>D. Hudson</v>
      </c>
      <c r="E532" s="168" t="str">
        <f t="shared" si="129"/>
        <v>Dakota Hudson</v>
      </c>
      <c r="F532" s="174" t="s">
        <v>847</v>
      </c>
      <c r="G532" s="102">
        <f>Players!G900+1</f>
        <v>199</v>
      </c>
      <c r="H532" s="102">
        <v>5</v>
      </c>
      <c r="I532" s="102">
        <v>19</v>
      </c>
      <c r="J532" s="322">
        <v>34592</v>
      </c>
      <c r="K532" s="102" t="s">
        <v>844</v>
      </c>
      <c r="L532" s="103" t="s">
        <v>114</v>
      </c>
      <c r="M532" s="155" t="str">
        <f t="shared" si="120"/>
        <v>Y1</v>
      </c>
      <c r="N532" s="208" t="str">
        <f>Mays!$S$2</f>
        <v>Thunder Bay</v>
      </c>
      <c r="O532" s="103" t="s">
        <v>1534</v>
      </c>
      <c r="P532" s="168" t="str">
        <f t="shared" si="121"/>
        <v>Hudson, Dakota (Y1)</v>
      </c>
      <c r="Q532" s="129">
        <f t="shared" si="122"/>
        <v>200000</v>
      </c>
      <c r="R532" s="217">
        <f t="shared" si="123"/>
        <v>300000</v>
      </c>
      <c r="S532" s="217">
        <f t="shared" si="124"/>
        <v>400000</v>
      </c>
      <c r="T532" s="217" t="str">
        <f t="shared" si="125"/>
        <v/>
      </c>
      <c r="U532" s="102" t="s">
        <v>445</v>
      </c>
      <c r="V532" s="130">
        <v>200000</v>
      </c>
      <c r="W532" s="102" t="s">
        <v>446</v>
      </c>
      <c r="X532" s="173">
        <v>300000</v>
      </c>
      <c r="Y532" s="102" t="s">
        <v>322</v>
      </c>
      <c r="Z532" s="173">
        <v>400000</v>
      </c>
      <c r="AA532" s="102" t="s">
        <v>555</v>
      </c>
      <c r="AB532" s="102"/>
      <c r="AC532" s="501"/>
      <c r="AD532" s="102"/>
    </row>
    <row r="533" spans="1:31" ht="12.75">
      <c r="A533" s="112" t="s">
        <v>1241</v>
      </c>
      <c r="B533" s="175" t="str">
        <f t="shared" si="126"/>
        <v>Hudson</v>
      </c>
      <c r="C533" s="180" t="str">
        <f t="shared" si="127"/>
        <v>Daniel</v>
      </c>
      <c r="D533" s="102" t="str">
        <f t="shared" si="128"/>
        <v>D. Hudson</v>
      </c>
      <c r="E533" s="168" t="str">
        <f t="shared" si="129"/>
        <v>Daniel Hudson</v>
      </c>
      <c r="F533" s="103" t="s">
        <v>847</v>
      </c>
      <c r="G533" s="103"/>
      <c r="H533" s="103"/>
      <c r="I533" s="103"/>
      <c r="J533" s="155">
        <v>31845</v>
      </c>
      <c r="K533" s="111" t="s">
        <v>647</v>
      </c>
      <c r="L533" s="103" t="s">
        <v>114</v>
      </c>
      <c r="M533" s="155" t="str">
        <f t="shared" si="120"/>
        <v>1,F1-$645K</v>
      </c>
      <c r="N533" s="111" t="str">
        <f>Ruth!$S$2</f>
        <v>New York</v>
      </c>
      <c r="O533" s="253" t="s">
        <v>3147</v>
      </c>
      <c r="P533" s="168" t="str">
        <f t="shared" si="121"/>
        <v>Hudson, Daniel (1,F1-$645K)</v>
      </c>
      <c r="Q533" s="129">
        <f t="shared" si="122"/>
        <v>645000</v>
      </c>
      <c r="R533" s="217" t="str">
        <f t="shared" si="123"/>
        <v/>
      </c>
      <c r="S533" s="217" t="str">
        <f t="shared" si="124"/>
        <v/>
      </c>
      <c r="T533" s="217" t="str">
        <f t="shared" si="125"/>
        <v/>
      </c>
      <c r="U533" s="102" t="s">
        <v>3298</v>
      </c>
      <c r="V533" s="172">
        <v>645000</v>
      </c>
      <c r="W533" s="111" t="s">
        <v>283</v>
      </c>
      <c r="X533" s="268"/>
      <c r="Y533" s="501"/>
      <c r="Z533" s="102"/>
      <c r="AA533" s="102"/>
      <c r="AB533" s="102"/>
      <c r="AC533" s="102"/>
      <c r="AD533" s="168"/>
    </row>
    <row r="534" spans="1:31" ht="12.75">
      <c r="A534" s="110" t="s">
        <v>761</v>
      </c>
      <c r="B534" s="175" t="str">
        <f t="shared" si="126"/>
        <v>Hughes</v>
      </c>
      <c r="C534" s="180" t="str">
        <f t="shared" si="127"/>
        <v>Jared</v>
      </c>
      <c r="D534" s="102" t="str">
        <f t="shared" si="128"/>
        <v>J. Hughes</v>
      </c>
      <c r="E534" s="168" t="str">
        <f t="shared" si="129"/>
        <v>Jared Hughes</v>
      </c>
      <c r="F534" s="103" t="s">
        <v>847</v>
      </c>
      <c r="G534" s="103"/>
      <c r="H534" s="103"/>
      <c r="I534" s="103"/>
      <c r="J534" s="155">
        <v>31232</v>
      </c>
      <c r="K534" s="111" t="s">
        <v>844</v>
      </c>
      <c r="L534" s="103" t="s">
        <v>114</v>
      </c>
      <c r="M534" s="155" t="str">
        <f t="shared" si="120"/>
        <v>ARB-Y7</v>
      </c>
      <c r="N534" s="208" t="str">
        <f>Aaron!$G$2</f>
        <v>Exeter</v>
      </c>
      <c r="O534" s="103" t="s">
        <v>1184</v>
      </c>
      <c r="P534" s="168" t="str">
        <f t="shared" si="121"/>
        <v>Hughes, Jared (ARB-Y7)</v>
      </c>
      <c r="Q534" s="129">
        <f t="shared" si="122"/>
        <v>2430000</v>
      </c>
      <c r="R534" s="217" t="str">
        <f t="shared" si="123"/>
        <v/>
      </c>
      <c r="S534" s="217" t="str">
        <f t="shared" si="124"/>
        <v/>
      </c>
      <c r="T534" s="217" t="str">
        <f t="shared" si="125"/>
        <v/>
      </c>
      <c r="U534" s="102" t="s">
        <v>822</v>
      </c>
      <c r="V534" s="173">
        <v>2430000</v>
      </c>
      <c r="W534" s="102" t="s">
        <v>283</v>
      </c>
      <c r="X534" s="173"/>
      <c r="Y534" s="102"/>
      <c r="Z534" s="102"/>
      <c r="AA534" s="102"/>
      <c r="AB534" s="102"/>
      <c r="AC534" s="102"/>
      <c r="AD534" s="102"/>
    </row>
    <row r="535" spans="1:31" ht="12.75">
      <c r="A535" s="112" t="s">
        <v>1244</v>
      </c>
      <c r="B535" s="175" t="str">
        <f t="shared" si="126"/>
        <v>Hughes</v>
      </c>
      <c r="C535" s="180" t="str">
        <f t="shared" si="127"/>
        <v>Phil</v>
      </c>
      <c r="D535" s="102" t="str">
        <f t="shared" si="128"/>
        <v>P. Hughes</v>
      </c>
      <c r="E535" s="168" t="str">
        <f t="shared" si="129"/>
        <v>Phil Hughes</v>
      </c>
      <c r="F535" s="103" t="s">
        <v>847</v>
      </c>
      <c r="G535" s="103"/>
      <c r="H535" s="103"/>
      <c r="I535" s="103"/>
      <c r="J535" s="155">
        <v>31587</v>
      </c>
      <c r="K535" s="111" t="s">
        <v>647</v>
      </c>
      <c r="L535" s="103" t="s">
        <v>114</v>
      </c>
      <c r="M535" s="155" t="str">
        <f t="shared" si="120"/>
        <v>4,F4-$10M</v>
      </c>
      <c r="N535" s="111" t="str">
        <f>Ruth!$M$2</f>
        <v>Hoboken</v>
      </c>
      <c r="O535" s="253" t="s">
        <v>1192</v>
      </c>
      <c r="P535" s="168" t="str">
        <f t="shared" si="121"/>
        <v>Hughes, Phil (4,F4-$10M)</v>
      </c>
      <c r="Q535" s="129">
        <f t="shared" si="122"/>
        <v>2500000</v>
      </c>
      <c r="R535" s="217" t="str">
        <f t="shared" si="123"/>
        <v/>
      </c>
      <c r="S535" s="217" t="str">
        <f t="shared" si="124"/>
        <v/>
      </c>
      <c r="T535" s="217" t="str">
        <f t="shared" si="125"/>
        <v/>
      </c>
      <c r="U535" s="112" t="s">
        <v>1200</v>
      </c>
      <c r="V535" s="268">
        <v>2500000</v>
      </c>
      <c r="W535" s="102" t="s">
        <v>283</v>
      </c>
      <c r="X535" s="173"/>
      <c r="Y535" s="102"/>
      <c r="Z535" s="102"/>
      <c r="AA535" s="102"/>
      <c r="AB535" s="102"/>
      <c r="AC535" s="102"/>
      <c r="AD535" s="102"/>
    </row>
    <row r="536" spans="1:31" ht="15">
      <c r="A536" s="111" t="s">
        <v>1125</v>
      </c>
      <c r="B536" s="175" t="str">
        <f t="shared" si="126"/>
        <v>Hundley</v>
      </c>
      <c r="C536" s="180" t="str">
        <f t="shared" si="127"/>
        <v>Nick</v>
      </c>
      <c r="D536" s="102" t="str">
        <f t="shared" si="128"/>
        <v>N. Hundley</v>
      </c>
      <c r="E536" s="168" t="str">
        <f t="shared" si="129"/>
        <v>Nick Hundley</v>
      </c>
      <c r="F536" s="289" t="s">
        <v>847</v>
      </c>
      <c r="G536" s="204"/>
      <c r="H536" s="204"/>
      <c r="I536" s="204"/>
      <c r="J536" s="277">
        <v>30567</v>
      </c>
      <c r="K536" s="304" t="s">
        <v>848</v>
      </c>
      <c r="L536" s="103" t="s">
        <v>7</v>
      </c>
      <c r="M536" s="155" t="str">
        <f t="shared" si="120"/>
        <v>1,F1-$946K</v>
      </c>
      <c r="N536" s="111" t="str">
        <f>Ruth!$A$2</f>
        <v>Plum Island</v>
      </c>
      <c r="O536" s="311" t="s">
        <v>3147</v>
      </c>
      <c r="P536" s="168" t="str">
        <f t="shared" si="121"/>
        <v>Hundley, Nick (1,F1-$946K)</v>
      </c>
      <c r="Q536" s="129">
        <f t="shared" si="122"/>
        <v>946000</v>
      </c>
      <c r="R536" s="217" t="str">
        <f t="shared" si="123"/>
        <v/>
      </c>
      <c r="S536" s="217" t="str">
        <f t="shared" si="124"/>
        <v/>
      </c>
      <c r="T536" s="217" t="str">
        <f t="shared" si="125"/>
        <v/>
      </c>
      <c r="U536" s="282" t="s">
        <v>3299</v>
      </c>
      <c r="V536" s="362">
        <v>946000</v>
      </c>
      <c r="W536" s="102" t="s">
        <v>283</v>
      </c>
      <c r="X536" s="173"/>
      <c r="Y536" s="102"/>
      <c r="Z536" s="102"/>
      <c r="AA536" s="102"/>
      <c r="AB536" s="102"/>
      <c r="AC536" s="102"/>
      <c r="AD536" s="130"/>
    </row>
    <row r="537" spans="1:31" ht="12.75">
      <c r="A537" s="112" t="s">
        <v>571</v>
      </c>
      <c r="B537" s="175" t="str">
        <f t="shared" si="126"/>
        <v>Hunter</v>
      </c>
      <c r="C537" s="180" t="str">
        <f t="shared" si="127"/>
        <v>Tommy</v>
      </c>
      <c r="D537" s="102" t="str">
        <f t="shared" si="128"/>
        <v>T. Hunter</v>
      </c>
      <c r="E537" s="168" t="str">
        <f t="shared" si="129"/>
        <v>Tommy Hunter</v>
      </c>
      <c r="F537" s="103" t="s">
        <v>847</v>
      </c>
      <c r="G537" s="103"/>
      <c r="H537" s="103"/>
      <c r="I537" s="103"/>
      <c r="J537" s="155">
        <v>31596</v>
      </c>
      <c r="K537" s="111" t="s">
        <v>844</v>
      </c>
      <c r="L537" s="103" t="s">
        <v>114</v>
      </c>
      <c r="M537" s="155" t="str">
        <f t="shared" si="120"/>
        <v>2,F3-$3.396687M</v>
      </c>
      <c r="N537" s="111" t="str">
        <f>Aaron!$AE$2</f>
        <v>Pismo Beach</v>
      </c>
      <c r="O537" s="132" t="s">
        <v>1764</v>
      </c>
      <c r="P537" s="168" t="str">
        <f t="shared" si="121"/>
        <v>Hunter, Tommy (2,F3-$3.396687M)</v>
      </c>
      <c r="Q537" s="129">
        <f t="shared" si="122"/>
        <v>1133000</v>
      </c>
      <c r="R537" s="217">
        <f t="shared" si="123"/>
        <v>1133000</v>
      </c>
      <c r="S537" s="217" t="str">
        <f t="shared" si="124"/>
        <v/>
      </c>
      <c r="T537" s="217" t="str">
        <f t="shared" si="125"/>
        <v/>
      </c>
      <c r="U537" s="155" t="s">
        <v>2132</v>
      </c>
      <c r="V537" s="130">
        <v>1133000</v>
      </c>
      <c r="W537" s="155" t="s">
        <v>2192</v>
      </c>
      <c r="X537" s="130">
        <v>1133000</v>
      </c>
      <c r="Y537" s="130" t="s">
        <v>283</v>
      </c>
      <c r="Z537" s="173"/>
      <c r="AA537" s="102"/>
      <c r="AB537" s="102"/>
      <c r="AC537" s="102"/>
      <c r="AD537" s="102"/>
    </row>
    <row r="538" spans="1:31" s="193" customFormat="1" ht="14.25" customHeight="1">
      <c r="A538" s="102" t="s">
        <v>157</v>
      </c>
      <c r="B538" s="175" t="str">
        <f t="shared" si="126"/>
        <v>Ianetta</v>
      </c>
      <c r="C538" s="180" t="str">
        <f t="shared" si="127"/>
        <v>Chris</v>
      </c>
      <c r="D538" s="102" t="str">
        <f t="shared" si="128"/>
        <v>C. Ianetta</v>
      </c>
      <c r="E538" s="168" t="str">
        <f t="shared" si="129"/>
        <v>Chris Ianetta</v>
      </c>
      <c r="F538" s="103" t="s">
        <v>847</v>
      </c>
      <c r="G538" s="103"/>
      <c r="H538" s="103"/>
      <c r="I538" s="103"/>
      <c r="J538" s="155">
        <v>30414</v>
      </c>
      <c r="K538" s="111" t="s">
        <v>848</v>
      </c>
      <c r="L538" s="103" t="s">
        <v>7</v>
      </c>
      <c r="M538" s="155" t="str">
        <f t="shared" si="120"/>
        <v>1,F3-$4.001M</v>
      </c>
      <c r="N538" s="111" t="str">
        <f>Aaron!$AE$2</f>
        <v>Pismo Beach</v>
      </c>
      <c r="O538" s="132" t="s">
        <v>3147</v>
      </c>
      <c r="P538" s="168" t="str">
        <f t="shared" si="121"/>
        <v>Ianetta, Chris (1,F3-$4.001M)</v>
      </c>
      <c r="Q538" s="129">
        <f t="shared" si="122"/>
        <v>1334000</v>
      </c>
      <c r="R538" s="217">
        <f t="shared" si="123"/>
        <v>1334000</v>
      </c>
      <c r="S538" s="217">
        <f t="shared" si="124"/>
        <v>1334000</v>
      </c>
      <c r="T538" s="217" t="str">
        <f t="shared" si="125"/>
        <v/>
      </c>
      <c r="U538" s="172" t="s">
        <v>3300</v>
      </c>
      <c r="V538" s="173">
        <v>1334000</v>
      </c>
      <c r="W538" s="172" t="s">
        <v>3302</v>
      </c>
      <c r="X538" s="173">
        <v>1334000</v>
      </c>
      <c r="Y538" s="172" t="s">
        <v>3301</v>
      </c>
      <c r="Z538" s="173">
        <v>1334000</v>
      </c>
      <c r="AA538" s="102" t="s">
        <v>283</v>
      </c>
      <c r="AB538" s="501"/>
      <c r="AC538" s="102"/>
      <c r="AD538" s="102"/>
      <c r="AE538" s="131"/>
    </row>
    <row r="539" spans="1:31" ht="12.75">
      <c r="A539" s="102" t="s">
        <v>1554</v>
      </c>
      <c r="B539" s="175" t="str">
        <f t="shared" si="126"/>
        <v>Ibanez</v>
      </c>
      <c r="C539" s="180" t="str">
        <f t="shared" si="127"/>
        <v>Andy</v>
      </c>
      <c r="D539" s="102" t="str">
        <f t="shared" si="128"/>
        <v>A. Ibanez</v>
      </c>
      <c r="E539" s="168" t="str">
        <f t="shared" si="129"/>
        <v>Andy Ibanez</v>
      </c>
      <c r="F539" s="174" t="s">
        <v>847</v>
      </c>
      <c r="G539" s="102" t="e">
        <f>#REF!+1</f>
        <v>#REF!</v>
      </c>
      <c r="H539" s="102">
        <v>2</v>
      </c>
      <c r="I539" s="102">
        <v>17</v>
      </c>
      <c r="J539" s="322">
        <v>34062</v>
      </c>
      <c r="K539" s="102" t="s">
        <v>845</v>
      </c>
      <c r="L539" s="103" t="s">
        <v>444</v>
      </c>
      <c r="M539" s="155" t="str">
        <f t="shared" si="120"/>
        <v>min</v>
      </c>
      <c r="N539" s="208" t="str">
        <f>Aaron!$G$2</f>
        <v>Exeter</v>
      </c>
      <c r="O539" s="103" t="s">
        <v>1534</v>
      </c>
      <c r="P539" s="168" t="str">
        <f t="shared" si="121"/>
        <v>Ibanez, Andy (min)</v>
      </c>
      <c r="Q539" s="129" t="str">
        <f t="shared" si="122"/>
        <v/>
      </c>
      <c r="R539" s="217" t="str">
        <f t="shared" si="123"/>
        <v/>
      </c>
      <c r="S539" s="217" t="str">
        <f t="shared" si="124"/>
        <v/>
      </c>
      <c r="T539" s="217" t="str">
        <f t="shared" si="125"/>
        <v/>
      </c>
      <c r="U539" s="102" t="s">
        <v>568</v>
      </c>
      <c r="V539" s="130"/>
      <c r="W539" s="102"/>
      <c r="X539" s="130"/>
      <c r="Y539" s="102"/>
      <c r="Z539" s="102"/>
      <c r="AA539" s="102"/>
      <c r="AB539" s="102"/>
      <c r="AC539" s="102"/>
      <c r="AD539" s="102"/>
    </row>
    <row r="540" spans="1:31" ht="12.75">
      <c r="A540" s="102" t="s">
        <v>628</v>
      </c>
      <c r="B540" s="175" t="str">
        <f t="shared" si="126"/>
        <v>Iglesias</v>
      </c>
      <c r="C540" s="180" t="str">
        <f t="shared" si="127"/>
        <v>Jose</v>
      </c>
      <c r="D540" s="102" t="str">
        <f t="shared" si="128"/>
        <v>J. Iglesias</v>
      </c>
      <c r="E540" s="168" t="str">
        <f t="shared" si="129"/>
        <v>Jose Iglesias</v>
      </c>
      <c r="F540" s="103" t="s">
        <v>847</v>
      </c>
      <c r="G540" s="103"/>
      <c r="H540" s="103"/>
      <c r="I540" s="103"/>
      <c r="J540" s="155">
        <v>32878</v>
      </c>
      <c r="K540" s="111" t="s">
        <v>851</v>
      </c>
      <c r="L540" s="103" t="s">
        <v>7</v>
      </c>
      <c r="M540" s="155" t="str">
        <f t="shared" si="120"/>
        <v>ARB-Y5</v>
      </c>
      <c r="N540" s="111" t="str">
        <f>Cobb!$Y$2</f>
        <v>Gateway</v>
      </c>
      <c r="O540" s="132" t="s">
        <v>143</v>
      </c>
      <c r="P540" s="168" t="str">
        <f t="shared" si="121"/>
        <v>Iglesias, Jose (ARB-Y5)</v>
      </c>
      <c r="Q540" s="129">
        <f t="shared" si="122"/>
        <v>988000</v>
      </c>
      <c r="R540" s="217" t="str">
        <f t="shared" si="123"/>
        <v/>
      </c>
      <c r="S540" s="217" t="str">
        <f t="shared" si="124"/>
        <v/>
      </c>
      <c r="T540" s="217" t="str">
        <f t="shared" si="125"/>
        <v/>
      </c>
      <c r="U540" s="102" t="s">
        <v>820</v>
      </c>
      <c r="V540" s="173">
        <v>988000</v>
      </c>
      <c r="W540" s="102" t="s">
        <v>821</v>
      </c>
      <c r="X540" s="173"/>
      <c r="Y540" s="102" t="s">
        <v>822</v>
      </c>
      <c r="Z540" s="102"/>
      <c r="AA540" s="102" t="s">
        <v>283</v>
      </c>
      <c r="AB540" s="102"/>
      <c r="AC540" s="102"/>
      <c r="AD540" s="102"/>
    </row>
    <row r="541" spans="1:31" ht="12.75">
      <c r="A541" s="501" t="s">
        <v>1174</v>
      </c>
      <c r="B541" s="175" t="str">
        <f t="shared" si="126"/>
        <v>Iglesias</v>
      </c>
      <c r="C541" s="180" t="str">
        <f t="shared" si="127"/>
        <v>Raisel</v>
      </c>
      <c r="D541" s="102" t="str">
        <f t="shared" si="128"/>
        <v>R. Iglesias</v>
      </c>
      <c r="E541" s="168" t="str">
        <f t="shared" si="129"/>
        <v>Raisel Iglesias</v>
      </c>
      <c r="F541" s="103" t="s">
        <v>847</v>
      </c>
      <c r="G541" s="103"/>
      <c r="H541" s="103"/>
      <c r="I541" s="103"/>
      <c r="J541" s="256">
        <v>32964</v>
      </c>
      <c r="K541" s="102" t="s">
        <v>844</v>
      </c>
      <c r="L541" s="103" t="s">
        <v>114</v>
      </c>
      <c r="M541" s="155" t="str">
        <f t="shared" si="120"/>
        <v>ARB-Y4</v>
      </c>
      <c r="N541" s="111" t="str">
        <f>Mays!$A$2</f>
        <v>Aspen</v>
      </c>
      <c r="O541" s="103" t="s">
        <v>1094</v>
      </c>
      <c r="P541" s="168" t="str">
        <f t="shared" si="121"/>
        <v>Iglesias, Raisel (ARB-Y4)</v>
      </c>
      <c r="Q541" s="129">
        <f t="shared" si="122"/>
        <v>840000</v>
      </c>
      <c r="R541" s="217" t="str">
        <f t="shared" si="123"/>
        <v/>
      </c>
      <c r="S541" s="217" t="str">
        <f t="shared" si="124"/>
        <v/>
      </c>
      <c r="T541" s="217" t="str">
        <f t="shared" si="125"/>
        <v/>
      </c>
      <c r="U541" s="102" t="s">
        <v>555</v>
      </c>
      <c r="V541" s="268">
        <v>840000</v>
      </c>
      <c r="W541" s="102" t="s">
        <v>820</v>
      </c>
      <c r="X541" s="173"/>
      <c r="Y541" s="102" t="s">
        <v>821</v>
      </c>
      <c r="Z541" s="102"/>
      <c r="AA541" s="102" t="s">
        <v>822</v>
      </c>
      <c r="AB541" s="102"/>
      <c r="AC541" s="102" t="s">
        <v>283</v>
      </c>
      <c r="AD541" s="102"/>
    </row>
    <row r="542" spans="1:31" ht="12.75">
      <c r="A542" s="501" t="s">
        <v>1059</v>
      </c>
      <c r="B542" s="175" t="str">
        <f t="shared" si="126"/>
        <v>Inciarte</v>
      </c>
      <c r="C542" s="180" t="str">
        <f t="shared" si="127"/>
        <v>Ender*</v>
      </c>
      <c r="D542" s="102" t="str">
        <f t="shared" si="128"/>
        <v>E. Inciarte</v>
      </c>
      <c r="E542" s="168" t="str">
        <f t="shared" si="129"/>
        <v>Ender* Inciarte</v>
      </c>
      <c r="F542" s="103" t="s">
        <v>354</v>
      </c>
      <c r="G542" s="103"/>
      <c r="H542" s="103"/>
      <c r="I542" s="103"/>
      <c r="J542" s="256">
        <v>33175</v>
      </c>
      <c r="K542" s="102" t="s">
        <v>849</v>
      </c>
      <c r="L542" s="103" t="s">
        <v>7</v>
      </c>
      <c r="M542" s="155" t="str">
        <f t="shared" si="120"/>
        <v>ARB-Y5</v>
      </c>
      <c r="N542" s="208" t="str">
        <f>Aaron!$G$2</f>
        <v>Exeter</v>
      </c>
      <c r="O542" s="103" t="s">
        <v>1851</v>
      </c>
      <c r="P542" s="168" t="str">
        <f t="shared" si="121"/>
        <v>Inciarte, Ender* (ARB-Y5)</v>
      </c>
      <c r="Q542" s="129">
        <f t="shared" si="122"/>
        <v>1512000</v>
      </c>
      <c r="R542" s="217" t="str">
        <f t="shared" si="123"/>
        <v/>
      </c>
      <c r="S542" s="217" t="str">
        <f t="shared" si="124"/>
        <v/>
      </c>
      <c r="T542" s="217" t="str">
        <f t="shared" si="125"/>
        <v/>
      </c>
      <c r="U542" s="102" t="s">
        <v>820</v>
      </c>
      <c r="V542" s="268">
        <v>1512000</v>
      </c>
      <c r="W542" s="102" t="s">
        <v>821</v>
      </c>
      <c r="X542" s="173"/>
      <c r="Y542" s="102" t="s">
        <v>822</v>
      </c>
      <c r="Z542" s="102"/>
      <c r="AA542" s="102" t="s">
        <v>283</v>
      </c>
      <c r="AB542" s="102"/>
      <c r="AC542" s="501"/>
      <c r="AD542" s="102"/>
    </row>
    <row r="543" spans="1:31" ht="14.25" customHeight="1">
      <c r="A543" s="266" t="s">
        <v>3665</v>
      </c>
      <c r="B543" s="175" t="str">
        <f t="shared" si="126"/>
        <v>India</v>
      </c>
      <c r="C543" s="180" t="str">
        <f t="shared" si="127"/>
        <v>Jonathan</v>
      </c>
      <c r="D543" s="102" t="str">
        <f t="shared" si="128"/>
        <v>J. India</v>
      </c>
      <c r="E543" s="168" t="str">
        <f t="shared" si="129"/>
        <v>Jonathan India</v>
      </c>
      <c r="F543" s="204" t="s">
        <v>847</v>
      </c>
      <c r="G543" s="204" t="s">
        <v>3869</v>
      </c>
      <c r="H543" s="204" t="s">
        <v>4068</v>
      </c>
      <c r="I543" s="204" t="s">
        <v>1951</v>
      </c>
      <c r="J543" s="155">
        <v>35414</v>
      </c>
      <c r="K543" s="157" t="s">
        <v>850</v>
      </c>
      <c r="L543" s="103" t="s">
        <v>444</v>
      </c>
      <c r="M543" s="155" t="str">
        <f t="shared" si="120"/>
        <v>min</v>
      </c>
      <c r="N543" s="111" t="s">
        <v>378</v>
      </c>
      <c r="O543" s="132" t="s">
        <v>3850</v>
      </c>
      <c r="P543" s="168" t="str">
        <f t="shared" si="121"/>
        <v>India, Jonathan (min)</v>
      </c>
      <c r="Q543" s="129" t="str">
        <f t="shared" si="122"/>
        <v/>
      </c>
      <c r="R543" s="217" t="str">
        <f t="shared" si="123"/>
        <v/>
      </c>
      <c r="S543" s="217" t="str">
        <f t="shared" si="124"/>
        <v/>
      </c>
      <c r="T543" s="217" t="str">
        <f t="shared" si="125"/>
        <v/>
      </c>
      <c r="U543" s="102" t="s">
        <v>568</v>
      </c>
      <c r="V543" s="173"/>
      <c r="W543" s="102"/>
      <c r="X543" s="173"/>
      <c r="Y543" s="102"/>
      <c r="Z543" s="173"/>
      <c r="AA543" s="102"/>
      <c r="AB543" s="102"/>
      <c r="AC543" s="102"/>
      <c r="AD543" s="102"/>
    </row>
    <row r="544" spans="1:31" ht="12.75">
      <c r="A544" s="266" t="s">
        <v>3816</v>
      </c>
      <c r="B544" s="175" t="str">
        <f t="shared" si="126"/>
        <v>Irvin</v>
      </c>
      <c r="C544" s="180" t="str">
        <f t="shared" si="127"/>
        <v>Cole</v>
      </c>
      <c r="D544" s="102" t="str">
        <f t="shared" si="128"/>
        <v>C. Irvin</v>
      </c>
      <c r="E544" s="168" t="str">
        <f t="shared" si="129"/>
        <v>Cole Irvin</v>
      </c>
      <c r="F544" s="204" t="s">
        <v>354</v>
      </c>
      <c r="G544" s="204" t="s">
        <v>4028</v>
      </c>
      <c r="H544" s="204" t="s">
        <v>1956</v>
      </c>
      <c r="I544" s="204" t="s">
        <v>1955</v>
      </c>
      <c r="J544" s="155">
        <v>34365</v>
      </c>
      <c r="K544" s="157" t="s">
        <v>647</v>
      </c>
      <c r="L544" s="103" t="s">
        <v>444</v>
      </c>
      <c r="M544" s="155" t="str">
        <f t="shared" si="120"/>
        <v>min</v>
      </c>
      <c r="N544" s="111" t="s">
        <v>539</v>
      </c>
      <c r="O544" s="132" t="s">
        <v>3850</v>
      </c>
      <c r="P544" s="168" t="str">
        <f t="shared" si="121"/>
        <v>Irvin, Cole (min)</v>
      </c>
      <c r="Q544" s="129" t="str">
        <f t="shared" si="122"/>
        <v/>
      </c>
      <c r="R544" s="217" t="str">
        <f t="shared" si="123"/>
        <v/>
      </c>
      <c r="S544" s="217" t="str">
        <f t="shared" si="124"/>
        <v/>
      </c>
      <c r="T544" s="217" t="str">
        <f t="shared" si="125"/>
        <v/>
      </c>
      <c r="U544" s="102" t="s">
        <v>568</v>
      </c>
      <c r="V544" s="173"/>
      <c r="W544" s="102"/>
      <c r="X544" s="173"/>
      <c r="Y544" s="102"/>
      <c r="Z544" s="173"/>
      <c r="AA544" s="102"/>
      <c r="AB544" s="102"/>
      <c r="AC544" s="102"/>
      <c r="AD544" s="102"/>
    </row>
    <row r="545" spans="1:30" ht="14.25" customHeight="1">
      <c r="A545" s="501" t="s">
        <v>1131</v>
      </c>
      <c r="B545" s="175" t="str">
        <f t="shared" si="126"/>
        <v>Jackson</v>
      </c>
      <c r="C545" s="180" t="str">
        <f t="shared" si="127"/>
        <v>Alex</v>
      </c>
      <c r="D545" s="102" t="str">
        <f t="shared" si="128"/>
        <v>A. Jackson</v>
      </c>
      <c r="E545" s="168" t="str">
        <f t="shared" si="129"/>
        <v>Alex Jackson</v>
      </c>
      <c r="F545" s="103" t="s">
        <v>847</v>
      </c>
      <c r="G545" s="103"/>
      <c r="H545" s="103"/>
      <c r="I545" s="103"/>
      <c r="J545" s="256">
        <v>35058</v>
      </c>
      <c r="K545" s="102" t="s">
        <v>852</v>
      </c>
      <c r="L545" s="103" t="s">
        <v>444</v>
      </c>
      <c r="M545" s="155" t="str">
        <f t="shared" si="120"/>
        <v>min</v>
      </c>
      <c r="N545" s="111" t="str">
        <f>Ruth!$G$2</f>
        <v>Gotham City</v>
      </c>
      <c r="O545" s="103" t="s">
        <v>1094</v>
      </c>
      <c r="P545" s="168" t="str">
        <f t="shared" si="121"/>
        <v>Jackson, Alex (min)</v>
      </c>
      <c r="Q545" s="129" t="str">
        <f t="shared" si="122"/>
        <v/>
      </c>
      <c r="R545" s="217" t="str">
        <f t="shared" si="123"/>
        <v/>
      </c>
      <c r="S545" s="217" t="str">
        <f t="shared" si="124"/>
        <v/>
      </c>
      <c r="T545" s="217" t="str">
        <f t="shared" si="125"/>
        <v/>
      </c>
      <c r="U545" s="102" t="s">
        <v>568</v>
      </c>
      <c r="V545" s="268"/>
      <c r="W545" s="102"/>
      <c r="X545" s="173"/>
      <c r="Y545" s="102"/>
      <c r="Z545" s="102"/>
      <c r="AA545" s="102"/>
      <c r="AB545" s="102"/>
      <c r="AC545" s="102"/>
      <c r="AD545" s="102"/>
    </row>
    <row r="546" spans="1:30" ht="12.75">
      <c r="A546" s="102" t="s">
        <v>1327</v>
      </c>
      <c r="B546" s="175" t="str">
        <f t="shared" si="126"/>
        <v>Jackson</v>
      </c>
      <c r="C546" s="180" t="str">
        <f t="shared" si="127"/>
        <v>Drew</v>
      </c>
      <c r="D546" s="102" t="str">
        <f t="shared" si="128"/>
        <v>D. Jackson</v>
      </c>
      <c r="E546" s="168" t="str">
        <f t="shared" si="129"/>
        <v>Drew Jackson</v>
      </c>
      <c r="F546" s="204" t="s">
        <v>847</v>
      </c>
      <c r="G546" s="498">
        <v>141</v>
      </c>
      <c r="H546" s="498">
        <v>6</v>
      </c>
      <c r="I546" s="498">
        <v>1</v>
      </c>
      <c r="J546" s="256">
        <v>34178</v>
      </c>
      <c r="K546" s="157"/>
      <c r="L546" s="103" t="s">
        <v>444</v>
      </c>
      <c r="M546" s="155" t="str">
        <f t="shared" si="120"/>
        <v>min</v>
      </c>
      <c r="N546" s="111" t="str">
        <f>Mays!$G$2</f>
        <v>Palo Alto</v>
      </c>
      <c r="O546" s="132" t="s">
        <v>1298</v>
      </c>
      <c r="P546" s="168" t="str">
        <f t="shared" si="121"/>
        <v>Jackson, Drew (min)</v>
      </c>
      <c r="Q546" s="129" t="str">
        <f t="shared" si="122"/>
        <v/>
      </c>
      <c r="R546" s="217" t="str">
        <f t="shared" si="123"/>
        <v/>
      </c>
      <c r="S546" s="217" t="str">
        <f t="shared" si="124"/>
        <v/>
      </c>
      <c r="T546" s="217" t="str">
        <f t="shared" si="125"/>
        <v/>
      </c>
      <c r="U546" s="102" t="s">
        <v>568</v>
      </c>
      <c r="V546" s="173"/>
      <c r="W546" s="102"/>
      <c r="X546" s="173"/>
      <c r="Y546" s="102"/>
      <c r="Z546" s="102"/>
      <c r="AA546" s="102"/>
      <c r="AB546" s="102"/>
      <c r="AC546" s="102"/>
      <c r="AD546" s="102"/>
    </row>
    <row r="547" spans="1:30" ht="13.5" customHeight="1">
      <c r="A547" s="102" t="s">
        <v>324</v>
      </c>
      <c r="B547" s="175" t="str">
        <f t="shared" si="126"/>
        <v>Jackson</v>
      </c>
      <c r="C547" s="180" t="str">
        <f t="shared" si="127"/>
        <v>Edwin</v>
      </c>
      <c r="D547" s="102" t="str">
        <f t="shared" si="128"/>
        <v>E. Jackson</v>
      </c>
      <c r="E547" s="168" t="str">
        <f t="shared" si="129"/>
        <v>Edwin Jackson</v>
      </c>
      <c r="F547" s="103" t="s">
        <v>847</v>
      </c>
      <c r="G547" s="103"/>
      <c r="H547" s="103"/>
      <c r="I547" s="103"/>
      <c r="J547" s="155">
        <v>30568</v>
      </c>
      <c r="K547" s="111" t="s">
        <v>647</v>
      </c>
      <c r="L547" s="103" t="s">
        <v>114</v>
      </c>
      <c r="M547" s="155" t="str">
        <f t="shared" si="120"/>
        <v>1,F1-$3.317M</v>
      </c>
      <c r="N547" s="111" t="str">
        <f>Mays!$G$2</f>
        <v>Palo Alto</v>
      </c>
      <c r="O547" s="132" t="s">
        <v>3147</v>
      </c>
      <c r="P547" s="168" t="str">
        <f t="shared" si="121"/>
        <v>Jackson, Edwin (1,F1-$3.317M)</v>
      </c>
      <c r="Q547" s="129">
        <f t="shared" si="122"/>
        <v>3317000</v>
      </c>
      <c r="R547" s="217" t="str">
        <f t="shared" si="123"/>
        <v/>
      </c>
      <c r="S547" s="217" t="str">
        <f t="shared" si="124"/>
        <v/>
      </c>
      <c r="T547" s="217" t="str">
        <f t="shared" si="125"/>
        <v/>
      </c>
      <c r="U547" s="172" t="s">
        <v>3303</v>
      </c>
      <c r="V547" s="173">
        <v>3317000</v>
      </c>
      <c r="W547" s="102" t="s">
        <v>283</v>
      </c>
      <c r="X547" s="173"/>
      <c r="Y547" s="102"/>
      <c r="Z547" s="130"/>
      <c r="AA547" s="102"/>
      <c r="AB547" s="130"/>
      <c r="AC547" s="102"/>
      <c r="AD547" s="102"/>
    </row>
    <row r="548" spans="1:30" ht="14.25" customHeight="1">
      <c r="A548" s="266" t="s">
        <v>3664</v>
      </c>
      <c r="B548" s="175" t="str">
        <f t="shared" si="126"/>
        <v>James</v>
      </c>
      <c r="C548" s="180" t="str">
        <f t="shared" si="127"/>
        <v>Josh</v>
      </c>
      <c r="D548" s="102" t="str">
        <f t="shared" si="128"/>
        <v>J. James</v>
      </c>
      <c r="E548" s="168" t="str">
        <f t="shared" si="129"/>
        <v>Josh James</v>
      </c>
      <c r="F548" s="204" t="s">
        <v>847</v>
      </c>
      <c r="G548" s="204" t="s">
        <v>3868</v>
      </c>
      <c r="H548" s="204" t="s">
        <v>1951</v>
      </c>
      <c r="I548" s="204" t="s">
        <v>3868</v>
      </c>
      <c r="J548" s="155">
        <v>34036</v>
      </c>
      <c r="K548" s="157" t="s">
        <v>647</v>
      </c>
      <c r="L548" s="103" t="s">
        <v>114</v>
      </c>
      <c r="M548" s="155" t="str">
        <f t="shared" si="120"/>
        <v>MM</v>
      </c>
      <c r="N548" s="111" t="s">
        <v>307</v>
      </c>
      <c r="O548" s="132" t="s">
        <v>3850</v>
      </c>
      <c r="P548" s="168" t="str">
        <f t="shared" si="121"/>
        <v>James, Josh (MM)</v>
      </c>
      <c r="Q548" s="129">
        <f t="shared" si="122"/>
        <v>100000</v>
      </c>
      <c r="R548" s="217" t="str">
        <f t="shared" si="123"/>
        <v/>
      </c>
      <c r="S548" s="217" t="str">
        <f t="shared" si="124"/>
        <v/>
      </c>
      <c r="T548" s="217" t="str">
        <f t="shared" si="125"/>
        <v/>
      </c>
      <c r="U548" s="102" t="s">
        <v>442</v>
      </c>
      <c r="V548" s="173">
        <v>100000</v>
      </c>
      <c r="W548" s="102"/>
      <c r="X548" s="173"/>
      <c r="Y548" s="102"/>
      <c r="Z548" s="173"/>
      <c r="AA548" s="102"/>
      <c r="AB548" s="102"/>
      <c r="AC548" s="102"/>
      <c r="AD548" s="102"/>
    </row>
    <row r="549" spans="1:30" ht="12.75">
      <c r="A549" s="102" t="s">
        <v>652</v>
      </c>
      <c r="B549" s="175" t="str">
        <f t="shared" si="126"/>
        <v>Jankowski</v>
      </c>
      <c r="C549" s="180" t="str">
        <f t="shared" si="127"/>
        <v>Travis</v>
      </c>
      <c r="D549" s="102" t="str">
        <f t="shared" si="128"/>
        <v>T. Jankowski</v>
      </c>
      <c r="E549" s="168" t="str">
        <f t="shared" si="129"/>
        <v>Travis Jankowski</v>
      </c>
      <c r="F549" s="103" t="s">
        <v>354</v>
      </c>
      <c r="G549" s="103"/>
      <c r="H549" s="103"/>
      <c r="I549" s="103"/>
      <c r="J549" s="155">
        <v>33404</v>
      </c>
      <c r="K549" s="111" t="s">
        <v>849</v>
      </c>
      <c r="L549" s="103" t="s">
        <v>7</v>
      </c>
      <c r="M549" s="155" t="str">
        <f t="shared" si="120"/>
        <v>Y2</v>
      </c>
      <c r="N549" s="111" t="str">
        <f>Mays!$M$2</f>
        <v>Mudville</v>
      </c>
      <c r="O549" s="132" t="s">
        <v>716</v>
      </c>
      <c r="P549" s="168" t="str">
        <f t="shared" si="121"/>
        <v>Jankowski, Travis (Y2)</v>
      </c>
      <c r="Q549" s="129">
        <f t="shared" si="122"/>
        <v>300000</v>
      </c>
      <c r="R549" s="217">
        <f t="shared" si="123"/>
        <v>400000</v>
      </c>
      <c r="S549" s="217" t="str">
        <f t="shared" si="124"/>
        <v/>
      </c>
      <c r="T549" s="217" t="str">
        <f t="shared" si="125"/>
        <v/>
      </c>
      <c r="U549" s="102" t="s">
        <v>446</v>
      </c>
      <c r="V549" s="173">
        <v>300000</v>
      </c>
      <c r="W549" s="102" t="s">
        <v>322</v>
      </c>
      <c r="X549" s="173">
        <v>400000</v>
      </c>
      <c r="Y549" s="102" t="s">
        <v>555</v>
      </c>
      <c r="Z549" s="102"/>
      <c r="AA549" s="102"/>
      <c r="AB549" s="102"/>
      <c r="AC549" s="501"/>
      <c r="AD549" s="102"/>
    </row>
    <row r="550" spans="1:30" ht="12.75">
      <c r="A550" s="102" t="s">
        <v>2021</v>
      </c>
      <c r="B550" s="175" t="str">
        <f t="shared" si="126"/>
        <v>Jansen</v>
      </c>
      <c r="C550" s="180" t="str">
        <f t="shared" si="127"/>
        <v>Danny</v>
      </c>
      <c r="D550" s="102" t="str">
        <f t="shared" si="128"/>
        <v>D. Jansen</v>
      </c>
      <c r="E550" s="168" t="str">
        <f t="shared" si="129"/>
        <v>Danny Jansen</v>
      </c>
      <c r="F550" s="204"/>
      <c r="G550" s="204">
        <v>42</v>
      </c>
      <c r="H550" s="204" t="s">
        <v>1952</v>
      </c>
      <c r="I550" s="204"/>
      <c r="J550" s="155"/>
      <c r="K550" s="157"/>
      <c r="L550" s="103" t="s">
        <v>7</v>
      </c>
      <c r="M550" s="155" t="str">
        <f t="shared" si="120"/>
        <v>MM</v>
      </c>
      <c r="N550" s="111" t="str">
        <f>Mays!$AE$2</f>
        <v>West Oakland</v>
      </c>
      <c r="O550" s="132" t="s">
        <v>1966</v>
      </c>
      <c r="P550" s="168" t="str">
        <f t="shared" si="121"/>
        <v>Jansen, Danny (MM)</v>
      </c>
      <c r="Q550" s="129">
        <f t="shared" si="122"/>
        <v>100000</v>
      </c>
      <c r="R550" s="217" t="str">
        <f t="shared" si="123"/>
        <v/>
      </c>
      <c r="S550" s="217" t="str">
        <f t="shared" si="124"/>
        <v/>
      </c>
      <c r="T550" s="217" t="str">
        <f t="shared" si="125"/>
        <v/>
      </c>
      <c r="U550" s="102" t="s">
        <v>442</v>
      </c>
      <c r="V550" s="268">
        <v>100000</v>
      </c>
      <c r="W550" s="102"/>
      <c r="X550" s="173"/>
      <c r="Y550" s="102"/>
      <c r="Z550" s="173"/>
      <c r="AA550" s="102"/>
      <c r="AB550" s="102"/>
      <c r="AC550" s="102"/>
      <c r="AD550" s="102"/>
    </row>
    <row r="551" spans="1:30" ht="12.75">
      <c r="A551" s="102" t="s">
        <v>438</v>
      </c>
      <c r="B551" s="175" t="str">
        <f t="shared" si="126"/>
        <v>Jansen</v>
      </c>
      <c r="C551" s="180" t="str">
        <f t="shared" si="127"/>
        <v>Kenley</v>
      </c>
      <c r="D551" s="102" t="str">
        <f t="shared" si="128"/>
        <v>K. Jansen</v>
      </c>
      <c r="E551" s="168" t="str">
        <f t="shared" si="129"/>
        <v>Kenley Jansen</v>
      </c>
      <c r="F551" s="103" t="s">
        <v>847</v>
      </c>
      <c r="G551" s="103"/>
      <c r="H551" s="103"/>
      <c r="I551" s="103"/>
      <c r="J551" s="155">
        <v>32050</v>
      </c>
      <c r="K551" s="111" t="s">
        <v>1829</v>
      </c>
      <c r="L551" s="103" t="s">
        <v>114</v>
      </c>
      <c r="M551" s="155" t="str">
        <f t="shared" si="120"/>
        <v>2,F5-$15.75M</v>
      </c>
      <c r="N551" s="111" t="str">
        <f>Aaron!$AE$2</f>
        <v>Pismo Beach</v>
      </c>
      <c r="O551" s="132" t="s">
        <v>1764</v>
      </c>
      <c r="P551" s="168" t="str">
        <f t="shared" si="121"/>
        <v>Jansen, Kenley (2,F5-$15.75M)</v>
      </c>
      <c r="Q551" s="129">
        <f t="shared" si="122"/>
        <v>3150000</v>
      </c>
      <c r="R551" s="217">
        <f t="shared" si="123"/>
        <v>3150000</v>
      </c>
      <c r="S551" s="217">
        <f t="shared" si="124"/>
        <v>3150000</v>
      </c>
      <c r="T551" s="217">
        <f t="shared" si="125"/>
        <v>3150000</v>
      </c>
      <c r="U551" s="155" t="s">
        <v>2157</v>
      </c>
      <c r="V551" s="130">
        <v>3150000</v>
      </c>
      <c r="W551" s="155" t="s">
        <v>2216</v>
      </c>
      <c r="X551" s="130">
        <v>3150000</v>
      </c>
      <c r="Y551" s="155" t="s">
        <v>2232</v>
      </c>
      <c r="Z551" s="130">
        <v>3150000</v>
      </c>
      <c r="AA551" s="155" t="s">
        <v>2238</v>
      </c>
      <c r="AB551" s="130">
        <v>3150000</v>
      </c>
      <c r="AC551" s="102" t="s">
        <v>283</v>
      </c>
      <c r="AD551" s="102"/>
    </row>
    <row r="552" spans="1:30" ht="12.75">
      <c r="A552" s="102" t="s">
        <v>2008</v>
      </c>
      <c r="B552" s="175" t="str">
        <f t="shared" si="126"/>
        <v>Javier</v>
      </c>
      <c r="C552" s="180" t="str">
        <f t="shared" si="127"/>
        <v>Wander</v>
      </c>
      <c r="D552" s="102" t="str">
        <f t="shared" si="128"/>
        <v>W. Javier</v>
      </c>
      <c r="E552" s="168" t="str">
        <f t="shared" si="129"/>
        <v>Wander Javier</v>
      </c>
      <c r="F552" s="204"/>
      <c r="G552" s="204">
        <v>79</v>
      </c>
      <c r="H552" s="204" t="s">
        <v>1954</v>
      </c>
      <c r="I552" s="204"/>
      <c r="J552" s="155"/>
      <c r="K552" s="157"/>
      <c r="L552" s="103" t="s">
        <v>444</v>
      </c>
      <c r="M552" s="155" t="str">
        <f t="shared" si="120"/>
        <v>min</v>
      </c>
      <c r="N552" s="111" t="str">
        <f>Mays!$G$2</f>
        <v>Palo Alto</v>
      </c>
      <c r="O552" s="132" t="s">
        <v>1966</v>
      </c>
      <c r="P552" s="168" t="str">
        <f t="shared" si="121"/>
        <v>Javier, Wander (min)</v>
      </c>
      <c r="Q552" s="129" t="str">
        <f t="shared" si="122"/>
        <v/>
      </c>
      <c r="R552" s="217" t="str">
        <f t="shared" si="123"/>
        <v/>
      </c>
      <c r="S552" s="217" t="str">
        <f t="shared" si="124"/>
        <v/>
      </c>
      <c r="T552" s="217" t="str">
        <f t="shared" si="125"/>
        <v/>
      </c>
      <c r="U552" s="102" t="s">
        <v>568</v>
      </c>
      <c r="V552" s="173"/>
      <c r="W552" s="102"/>
      <c r="X552" s="173"/>
      <c r="Y552" s="102"/>
      <c r="Z552" s="173"/>
      <c r="AA552" s="102"/>
      <c r="AB552" s="102"/>
      <c r="AC552" s="102"/>
      <c r="AD552" s="102"/>
    </row>
    <row r="553" spans="1:30" ht="12.75">
      <c r="A553" s="112" t="s">
        <v>74</v>
      </c>
      <c r="B553" s="175" t="str">
        <f t="shared" si="126"/>
        <v>Jay</v>
      </c>
      <c r="C553" s="180" t="str">
        <f t="shared" si="127"/>
        <v>Jon</v>
      </c>
      <c r="D553" s="102" t="str">
        <f t="shared" si="128"/>
        <v>J. Jay</v>
      </c>
      <c r="E553" s="168" t="str">
        <f t="shared" si="129"/>
        <v>Jon Jay</v>
      </c>
      <c r="F553" s="103" t="s">
        <v>354</v>
      </c>
      <c r="G553" s="111"/>
      <c r="H553" s="111"/>
      <c r="I553" s="111"/>
      <c r="J553" s="274">
        <v>31121</v>
      </c>
      <c r="K553" s="102" t="s">
        <v>853</v>
      </c>
      <c r="L553" s="103" t="s">
        <v>7</v>
      </c>
      <c r="M553" s="155" t="str">
        <f t="shared" si="120"/>
        <v>2,F3-$10.2M</v>
      </c>
      <c r="N553" s="111" t="str">
        <f>Mays!$Y$2</f>
        <v>Los Angeles</v>
      </c>
      <c r="O553" s="132" t="s">
        <v>1764</v>
      </c>
      <c r="P553" s="168" t="str">
        <f t="shared" si="121"/>
        <v>Jay, Jon (2,F3-$10.2M)</v>
      </c>
      <c r="Q553" s="129">
        <f t="shared" si="122"/>
        <v>3400000</v>
      </c>
      <c r="R553" s="217">
        <f t="shared" si="123"/>
        <v>3400000</v>
      </c>
      <c r="S553" s="217" t="str">
        <f t="shared" si="124"/>
        <v/>
      </c>
      <c r="T553" s="217" t="str">
        <f t="shared" si="125"/>
        <v/>
      </c>
      <c r="U553" s="155" t="s">
        <v>2122</v>
      </c>
      <c r="V553" s="130">
        <v>3400000</v>
      </c>
      <c r="W553" s="155" t="s">
        <v>2184</v>
      </c>
      <c r="X553" s="130">
        <v>3400000</v>
      </c>
      <c r="Y553" s="130" t="s">
        <v>283</v>
      </c>
      <c r="Z553" s="102"/>
      <c r="AA553" s="102"/>
      <c r="AB553" s="102"/>
      <c r="AC553" s="102"/>
      <c r="AD553" s="102"/>
    </row>
    <row r="554" spans="1:30" ht="12.75" customHeight="1">
      <c r="A554" s="102" t="s">
        <v>439</v>
      </c>
      <c r="B554" s="175" t="str">
        <f t="shared" si="126"/>
        <v>Jeffress</v>
      </c>
      <c r="C554" s="180" t="str">
        <f t="shared" si="127"/>
        <v>Jeremy</v>
      </c>
      <c r="D554" s="102" t="str">
        <f t="shared" si="128"/>
        <v>J. Jeffress</v>
      </c>
      <c r="E554" s="168" t="str">
        <f t="shared" si="129"/>
        <v>Jeremy Jeffress</v>
      </c>
      <c r="F554" s="103" t="s">
        <v>847</v>
      </c>
      <c r="G554" s="103"/>
      <c r="H554" s="103"/>
      <c r="I554" s="103"/>
      <c r="J554" s="155">
        <v>32041</v>
      </c>
      <c r="K554" s="111" t="s">
        <v>844</v>
      </c>
      <c r="L554" s="103" t="s">
        <v>114</v>
      </c>
      <c r="M554" s="155" t="str">
        <f t="shared" si="120"/>
        <v>1,F1-$4.612M</v>
      </c>
      <c r="N554" s="111" t="str">
        <f>Aaron!$M$2</f>
        <v>Virginia</v>
      </c>
      <c r="O554" s="132" t="s">
        <v>3147</v>
      </c>
      <c r="P554" s="168" t="str">
        <f t="shared" si="121"/>
        <v>Jeffress, Jeremy (1,F1-$4.612M)</v>
      </c>
      <c r="Q554" s="129">
        <f t="shared" si="122"/>
        <v>4612000</v>
      </c>
      <c r="R554" s="217" t="str">
        <f t="shared" si="123"/>
        <v/>
      </c>
      <c r="S554" s="217" t="str">
        <f t="shared" si="124"/>
        <v/>
      </c>
      <c r="T554" s="217" t="str">
        <f t="shared" si="125"/>
        <v/>
      </c>
      <c r="U554" s="172" t="s">
        <v>3304</v>
      </c>
      <c r="V554" s="173">
        <v>4612000</v>
      </c>
      <c r="W554" s="102" t="s">
        <v>283</v>
      </c>
      <c r="X554" s="173"/>
      <c r="Y554" s="102"/>
      <c r="Z554" s="102"/>
      <c r="AA554" s="102"/>
      <c r="AB554" s="102"/>
      <c r="AC554" s="102"/>
      <c r="AD554" s="102"/>
    </row>
    <row r="555" spans="1:30" ht="15">
      <c r="A555" s="176" t="s">
        <v>985</v>
      </c>
      <c r="B555" s="175" t="str">
        <f t="shared" si="126"/>
        <v>Jennings</v>
      </c>
      <c r="C555" s="180" t="str">
        <f t="shared" si="127"/>
        <v>Dan</v>
      </c>
      <c r="D555" s="102" t="str">
        <f t="shared" si="128"/>
        <v>D. Jennings</v>
      </c>
      <c r="E555" s="168" t="str">
        <f t="shared" si="129"/>
        <v>Dan Jennings</v>
      </c>
      <c r="F555" s="179" t="s">
        <v>354</v>
      </c>
      <c r="G555" s="179"/>
      <c r="H555" s="179"/>
      <c r="I555" s="179"/>
      <c r="J555" s="183">
        <v>31884</v>
      </c>
      <c r="K555" s="182" t="s">
        <v>114</v>
      </c>
      <c r="L555" s="103" t="s">
        <v>114</v>
      </c>
      <c r="M555" s="155" t="str">
        <f t="shared" si="120"/>
        <v>ARB-Y6</v>
      </c>
      <c r="N555" s="111" t="str">
        <f>Mays!$G$2</f>
        <v>Palo Alto</v>
      </c>
      <c r="O555" s="174" t="s">
        <v>913</v>
      </c>
      <c r="P555" s="168" t="str">
        <f t="shared" si="121"/>
        <v>Jennings, Dan (ARB-Y6)</v>
      </c>
      <c r="Q555" s="129">
        <f t="shared" si="122"/>
        <v>1419600</v>
      </c>
      <c r="R555" s="217" t="str">
        <f t="shared" si="123"/>
        <v/>
      </c>
      <c r="S555" s="217" t="str">
        <f t="shared" si="124"/>
        <v/>
      </c>
      <c r="T555" s="217" t="str">
        <f t="shared" si="125"/>
        <v/>
      </c>
      <c r="U555" s="102" t="s">
        <v>821</v>
      </c>
      <c r="V555" s="173">
        <v>1419600</v>
      </c>
      <c r="W555" s="102" t="s">
        <v>822</v>
      </c>
      <c r="X555" s="173"/>
      <c r="Y555" s="102" t="s">
        <v>283</v>
      </c>
      <c r="Z555" s="102"/>
      <c r="AA555" s="102"/>
      <c r="AB555" s="102"/>
      <c r="AC555" s="102"/>
      <c r="AD555" s="102"/>
    </row>
    <row r="556" spans="1:30" ht="12.75">
      <c r="A556" s="102" t="s">
        <v>1328</v>
      </c>
      <c r="B556" s="175" t="str">
        <f t="shared" si="126"/>
        <v>Jimenez</v>
      </c>
      <c r="C556" s="180" t="str">
        <f t="shared" si="127"/>
        <v>Eloy</v>
      </c>
      <c r="D556" s="102" t="str">
        <f t="shared" si="128"/>
        <v>E. Jimenez</v>
      </c>
      <c r="E556" s="168" t="str">
        <f t="shared" si="129"/>
        <v>Eloy Jimenez</v>
      </c>
      <c r="F556" s="204" t="s">
        <v>847</v>
      </c>
      <c r="G556" s="501">
        <v>221</v>
      </c>
      <c r="H556" s="501">
        <v>14</v>
      </c>
      <c r="I556" s="501">
        <v>20</v>
      </c>
      <c r="J556" s="256">
        <v>35396</v>
      </c>
      <c r="K556" s="157"/>
      <c r="L556" s="103" t="s">
        <v>444</v>
      </c>
      <c r="M556" s="155" t="str">
        <f t="shared" si="120"/>
        <v>min</v>
      </c>
      <c r="N556" s="111" t="str">
        <f>Aaron!$S$2</f>
        <v>Washington</v>
      </c>
      <c r="O556" s="132" t="s">
        <v>1298</v>
      </c>
      <c r="P556" s="168" t="str">
        <f t="shared" si="121"/>
        <v>Jimenez, Eloy (min)</v>
      </c>
      <c r="Q556" s="129" t="str">
        <f t="shared" si="122"/>
        <v/>
      </c>
      <c r="R556" s="217" t="str">
        <f t="shared" si="123"/>
        <v/>
      </c>
      <c r="S556" s="217" t="str">
        <f t="shared" si="124"/>
        <v/>
      </c>
      <c r="T556" s="217" t="str">
        <f t="shared" si="125"/>
        <v/>
      </c>
      <c r="U556" s="102" t="s">
        <v>568</v>
      </c>
      <c r="V556" s="173"/>
      <c r="W556" s="102"/>
      <c r="X556" s="173"/>
      <c r="Y556" s="102"/>
      <c r="Z556" s="102"/>
      <c r="AA556" s="102"/>
      <c r="AB556" s="102"/>
      <c r="AC556" s="102"/>
      <c r="AD556" s="102"/>
    </row>
    <row r="557" spans="1:30" ht="12.75">
      <c r="A557" s="102" t="s">
        <v>1329</v>
      </c>
      <c r="B557" s="175" t="str">
        <f t="shared" si="126"/>
        <v>Jimenez</v>
      </c>
      <c r="C557" s="180" t="str">
        <f t="shared" si="127"/>
        <v>Joe</v>
      </c>
      <c r="D557" s="102" t="str">
        <f t="shared" si="128"/>
        <v>J. Jimenez</v>
      </c>
      <c r="E557" s="168" t="str">
        <f t="shared" si="129"/>
        <v>Joe Jimenez</v>
      </c>
      <c r="F557" s="204" t="s">
        <v>847</v>
      </c>
      <c r="G557" s="501">
        <v>211</v>
      </c>
      <c r="H557" s="501">
        <v>10</v>
      </c>
      <c r="I557" s="501">
        <v>6</v>
      </c>
      <c r="J557" s="256">
        <v>34716</v>
      </c>
      <c r="K557" s="157" t="s">
        <v>844</v>
      </c>
      <c r="L557" s="103" t="s">
        <v>114</v>
      </c>
      <c r="M557" s="155" t="str">
        <f t="shared" si="120"/>
        <v>Y1</v>
      </c>
      <c r="N557" s="111" t="str">
        <f>Mays!$A$2</f>
        <v>Aspen</v>
      </c>
      <c r="O557" s="132" t="s">
        <v>1298</v>
      </c>
      <c r="P557" s="168" t="str">
        <f t="shared" si="121"/>
        <v>Jimenez, Joe (Y1)</v>
      </c>
      <c r="Q557" s="129">
        <f t="shared" si="122"/>
        <v>200000</v>
      </c>
      <c r="R557" s="217">
        <f t="shared" si="123"/>
        <v>300000</v>
      </c>
      <c r="S557" s="217">
        <f t="shared" si="124"/>
        <v>400000</v>
      </c>
      <c r="T557" s="217" t="str">
        <f t="shared" si="125"/>
        <v/>
      </c>
      <c r="U557" s="102" t="s">
        <v>445</v>
      </c>
      <c r="V557" s="130">
        <v>200000</v>
      </c>
      <c r="W557" s="102" t="s">
        <v>446</v>
      </c>
      <c r="X557" s="173">
        <v>300000</v>
      </c>
      <c r="Y557" s="102" t="s">
        <v>322</v>
      </c>
      <c r="Z557" s="173">
        <v>400000</v>
      </c>
      <c r="AA557" s="102" t="s">
        <v>555</v>
      </c>
      <c r="AB557" s="102"/>
      <c r="AC557" s="501"/>
      <c r="AD557" s="102"/>
    </row>
    <row r="558" spans="1:30" ht="12.75">
      <c r="A558" s="102" t="s">
        <v>1139</v>
      </c>
      <c r="B558" s="175" t="str">
        <f t="shared" si="126"/>
        <v>Johnson</v>
      </c>
      <c r="C558" s="180" t="str">
        <f t="shared" si="127"/>
        <v>Brian</v>
      </c>
      <c r="D558" s="102" t="str">
        <f t="shared" si="128"/>
        <v>B. Johnson</v>
      </c>
      <c r="E558" s="168" t="str">
        <f t="shared" si="129"/>
        <v>Brian Johnson</v>
      </c>
      <c r="F558" s="204" t="s">
        <v>354</v>
      </c>
      <c r="G558" s="204">
        <v>129</v>
      </c>
      <c r="H558" s="204" t="s">
        <v>1957</v>
      </c>
      <c r="I558" s="204"/>
      <c r="J558" s="155">
        <v>33214</v>
      </c>
      <c r="K558" s="157" t="s">
        <v>647</v>
      </c>
      <c r="L558" s="103" t="s">
        <v>114</v>
      </c>
      <c r="M558" s="155" t="str">
        <f t="shared" si="120"/>
        <v>Y1</v>
      </c>
      <c r="N558" s="208" t="str">
        <f>Mays!$S$2</f>
        <v>Thunder Bay</v>
      </c>
      <c r="O558" s="132" t="s">
        <v>1966</v>
      </c>
      <c r="P558" s="168" t="str">
        <f t="shared" si="121"/>
        <v>Johnson, Brian (Y1)</v>
      </c>
      <c r="Q558" s="129">
        <f t="shared" si="122"/>
        <v>200000</v>
      </c>
      <c r="R558" s="217">
        <f t="shared" si="123"/>
        <v>300000</v>
      </c>
      <c r="S558" s="217">
        <f t="shared" si="124"/>
        <v>400000</v>
      </c>
      <c r="T558" s="217" t="str">
        <f t="shared" si="125"/>
        <v/>
      </c>
      <c r="U558" s="102" t="s">
        <v>445</v>
      </c>
      <c r="V558" s="130">
        <v>200000</v>
      </c>
      <c r="W558" s="102" t="s">
        <v>446</v>
      </c>
      <c r="X558" s="173">
        <v>300000</v>
      </c>
      <c r="Y558" s="102" t="s">
        <v>322</v>
      </c>
      <c r="Z558" s="173">
        <v>400000</v>
      </c>
      <c r="AA558" s="102" t="s">
        <v>555</v>
      </c>
      <c r="AB558" s="102"/>
      <c r="AC558" s="102"/>
      <c r="AD558" s="102"/>
    </row>
    <row r="559" spans="1:30" ht="15">
      <c r="A559" s="112" t="s">
        <v>215</v>
      </c>
      <c r="B559" s="175" t="str">
        <f t="shared" si="126"/>
        <v>Johnson</v>
      </c>
      <c r="C559" s="180" t="str">
        <f t="shared" si="127"/>
        <v>Jim</v>
      </c>
      <c r="D559" s="102" t="str">
        <f t="shared" si="128"/>
        <v>J. Johnson</v>
      </c>
      <c r="E559" s="168" t="str">
        <f t="shared" si="129"/>
        <v>Jim Johnson</v>
      </c>
      <c r="F559" s="276" t="s">
        <v>847</v>
      </c>
      <c r="G559" s="111"/>
      <c r="H559" s="111"/>
      <c r="I559" s="111"/>
      <c r="J559" s="277">
        <v>30494</v>
      </c>
      <c r="K559" s="305" t="s">
        <v>844</v>
      </c>
      <c r="L559" s="103" t="s">
        <v>114</v>
      </c>
      <c r="M559" s="155" t="str">
        <f t="shared" si="120"/>
        <v>3,F3-$2.25M</v>
      </c>
      <c r="N559" s="111" t="str">
        <f>Cobb!$G$2</f>
        <v>Alaska</v>
      </c>
      <c r="O559" s="311" t="s">
        <v>1407</v>
      </c>
      <c r="P559" s="168" t="str">
        <f t="shared" si="121"/>
        <v>Johnson, Jim (3,F3-$2.25M)</v>
      </c>
      <c r="Q559" s="129">
        <f t="shared" si="122"/>
        <v>750000</v>
      </c>
      <c r="R559" s="217" t="str">
        <f t="shared" si="123"/>
        <v/>
      </c>
      <c r="S559" s="217" t="str">
        <f t="shared" si="124"/>
        <v/>
      </c>
      <c r="T559" s="217" t="str">
        <f t="shared" si="125"/>
        <v/>
      </c>
      <c r="U559" s="282" t="s">
        <v>1227</v>
      </c>
      <c r="V559" s="362">
        <v>750000</v>
      </c>
      <c r="W559" s="102" t="s">
        <v>283</v>
      </c>
      <c r="X559" s="173"/>
      <c r="Y559" s="102"/>
      <c r="Z559" s="102"/>
      <c r="AA559" s="102"/>
      <c r="AB559" s="102"/>
      <c r="AC559" s="102"/>
      <c r="AD559" s="102"/>
    </row>
    <row r="560" spans="1:30" ht="15">
      <c r="A560" s="111" t="s">
        <v>579</v>
      </c>
      <c r="B560" s="175" t="str">
        <f t="shared" si="126"/>
        <v>Jones</v>
      </c>
      <c r="C560" s="180" t="str">
        <f t="shared" si="127"/>
        <v>Adam</v>
      </c>
      <c r="D560" s="102" t="str">
        <f t="shared" si="128"/>
        <v>A. Jones</v>
      </c>
      <c r="E560" s="168" t="str">
        <f t="shared" si="129"/>
        <v>Adam Jones</v>
      </c>
      <c r="F560" s="276" t="s">
        <v>847</v>
      </c>
      <c r="G560" s="103"/>
      <c r="H560" s="103"/>
      <c r="I560" s="103"/>
      <c r="J560" s="277">
        <v>31260</v>
      </c>
      <c r="K560" s="278" t="s">
        <v>849</v>
      </c>
      <c r="L560" s="103" t="s">
        <v>7</v>
      </c>
      <c r="M560" s="155" t="str">
        <f t="shared" si="120"/>
        <v>3,F5-$12.5M</v>
      </c>
      <c r="N560" s="111" t="str">
        <f>Aaron!$A$2</f>
        <v>Middlesex</v>
      </c>
      <c r="O560" s="311" t="s">
        <v>1407</v>
      </c>
      <c r="P560" s="168" t="str">
        <f t="shared" si="121"/>
        <v>Jones, Adam (3,F5-$12.5M)</v>
      </c>
      <c r="Q560" s="129">
        <f t="shared" si="122"/>
        <v>2500000</v>
      </c>
      <c r="R560" s="217">
        <f t="shared" si="123"/>
        <v>2500000</v>
      </c>
      <c r="S560" s="217">
        <f t="shared" si="124"/>
        <v>2500000</v>
      </c>
      <c r="T560" s="217" t="str">
        <f t="shared" si="125"/>
        <v/>
      </c>
      <c r="U560" s="282" t="s">
        <v>1478</v>
      </c>
      <c r="V560" s="362">
        <v>2500000</v>
      </c>
      <c r="W560" s="282" t="s">
        <v>1479</v>
      </c>
      <c r="X560" s="362">
        <v>2500000</v>
      </c>
      <c r="Y560" s="282" t="s">
        <v>1480</v>
      </c>
      <c r="Z560" s="280">
        <v>2500000</v>
      </c>
      <c r="AA560" s="102" t="s">
        <v>283</v>
      </c>
      <c r="AB560" s="102"/>
      <c r="AC560" s="102"/>
      <c r="AD560" s="102"/>
    </row>
    <row r="561" spans="1:30" ht="12.75">
      <c r="A561" s="102" t="s">
        <v>1330</v>
      </c>
      <c r="B561" s="175" t="str">
        <f t="shared" si="126"/>
        <v>Jones</v>
      </c>
      <c r="C561" s="180" t="str">
        <f t="shared" si="127"/>
        <v>JaCoby</v>
      </c>
      <c r="D561" s="102" t="str">
        <f t="shared" si="128"/>
        <v>J. Jones</v>
      </c>
      <c r="E561" s="168" t="str">
        <f t="shared" si="129"/>
        <v>JaCoby Jones</v>
      </c>
      <c r="F561" s="204" t="s">
        <v>847</v>
      </c>
      <c r="G561" s="501">
        <v>199</v>
      </c>
      <c r="H561" s="501">
        <v>9</v>
      </c>
      <c r="I561" s="501">
        <v>9</v>
      </c>
      <c r="J561" s="256">
        <v>33734</v>
      </c>
      <c r="K561" s="157" t="s">
        <v>850</v>
      </c>
      <c r="L561" s="103" t="s">
        <v>7</v>
      </c>
      <c r="M561" s="155" t="str">
        <f t="shared" si="120"/>
        <v>Y2</v>
      </c>
      <c r="N561" s="111" t="str">
        <f>Cobb!$AE$2</f>
        <v>Chicago</v>
      </c>
      <c r="O561" s="132" t="s">
        <v>1298</v>
      </c>
      <c r="P561" s="168" t="str">
        <f t="shared" si="121"/>
        <v>Jones, JaCoby (Y2)</v>
      </c>
      <c r="Q561" s="129">
        <f t="shared" si="122"/>
        <v>300000</v>
      </c>
      <c r="R561" s="217">
        <f t="shared" si="123"/>
        <v>400000</v>
      </c>
      <c r="S561" s="217" t="str">
        <f t="shared" si="124"/>
        <v/>
      </c>
      <c r="T561" s="217" t="str">
        <f t="shared" si="125"/>
        <v/>
      </c>
      <c r="U561" s="102" t="s">
        <v>446</v>
      </c>
      <c r="V561" s="173">
        <v>300000</v>
      </c>
      <c r="W561" s="102" t="s">
        <v>322</v>
      </c>
      <c r="X561" s="173">
        <v>400000</v>
      </c>
      <c r="Y561" s="102" t="s">
        <v>555</v>
      </c>
      <c r="Z561" s="102"/>
      <c r="AA561" s="102"/>
      <c r="AB561" s="102"/>
      <c r="AC561" s="102"/>
      <c r="AD561" s="102"/>
    </row>
    <row r="562" spans="1:30" ht="12.75">
      <c r="A562" s="102" t="s">
        <v>1331</v>
      </c>
      <c r="B562" s="175" t="str">
        <f t="shared" si="126"/>
        <v>Jones</v>
      </c>
      <c r="C562" s="180" t="str">
        <f t="shared" si="127"/>
        <v>Jahmai</v>
      </c>
      <c r="D562" s="102" t="str">
        <f t="shared" si="128"/>
        <v>J. Jones</v>
      </c>
      <c r="E562" s="168" t="str">
        <f t="shared" si="129"/>
        <v>Jahmai Jones</v>
      </c>
      <c r="F562" s="204" t="s">
        <v>847</v>
      </c>
      <c r="G562" s="501">
        <v>169</v>
      </c>
      <c r="H562" s="501">
        <v>7</v>
      </c>
      <c r="I562" s="501">
        <v>9</v>
      </c>
      <c r="J562" s="256">
        <v>35646</v>
      </c>
      <c r="K562" s="157"/>
      <c r="L562" s="103" t="s">
        <v>444</v>
      </c>
      <c r="M562" s="155" t="str">
        <f t="shared" si="120"/>
        <v>min</v>
      </c>
      <c r="N562" s="111" t="str">
        <f>Ruth!$S$2</f>
        <v>New York</v>
      </c>
      <c r="O562" s="132" t="s">
        <v>1722</v>
      </c>
      <c r="P562" s="168" t="str">
        <f t="shared" si="121"/>
        <v>Jones, Jahmai (min)</v>
      </c>
      <c r="Q562" s="129" t="str">
        <f t="shared" si="122"/>
        <v/>
      </c>
      <c r="R562" s="217" t="str">
        <f t="shared" si="123"/>
        <v/>
      </c>
      <c r="S562" s="217" t="str">
        <f t="shared" si="124"/>
        <v/>
      </c>
      <c r="T562" s="217" t="str">
        <f t="shared" si="125"/>
        <v/>
      </c>
      <c r="U562" s="102" t="s">
        <v>568</v>
      </c>
      <c r="V562" s="173"/>
      <c r="W562" s="102"/>
      <c r="X562" s="173"/>
      <c r="Y562" s="102"/>
      <c r="Z562" s="130"/>
      <c r="AA562" s="102"/>
      <c r="AB562" s="102"/>
      <c r="AC562" s="102"/>
      <c r="AD562" s="102"/>
    </row>
    <row r="563" spans="1:30" ht="12.75">
      <c r="A563" s="102" t="s">
        <v>1612</v>
      </c>
      <c r="B563" s="175" t="str">
        <f t="shared" ref="B563:B594" si="130">LEFT(A563,FIND(", ",A563,1)-1)</f>
        <v>Jones</v>
      </c>
      <c r="C563" s="180" t="str">
        <f t="shared" ref="C563:C580" si="131">RIGHT(A563,LEN(A563)-FIND(", ",A563,1)-1)</f>
        <v>Nolan</v>
      </c>
      <c r="D563" s="102" t="str">
        <f t="shared" ref="D563:D594" si="132">CONCATENATE(MID(C563,1,1),". ",B563)</f>
        <v>N. Jones</v>
      </c>
      <c r="E563" s="168" t="str">
        <f t="shared" ref="E563:E580" si="133">CONCATENATE(C563," ",B563)</f>
        <v>Nolan Jones</v>
      </c>
      <c r="F563" s="174" t="s">
        <v>354</v>
      </c>
      <c r="G563" s="102">
        <f>G562+1</f>
        <v>170</v>
      </c>
      <c r="H563" s="102">
        <v>11</v>
      </c>
      <c r="I563" s="102">
        <v>7</v>
      </c>
      <c r="J563" s="322">
        <v>35922</v>
      </c>
      <c r="K563" s="102" t="s">
        <v>858</v>
      </c>
      <c r="L563" s="103" t="s">
        <v>444</v>
      </c>
      <c r="M563" s="155" t="str">
        <f t="shared" si="120"/>
        <v>min</v>
      </c>
      <c r="N563" s="111" t="str">
        <f>Aaron!$S$2</f>
        <v>Washington</v>
      </c>
      <c r="O563" s="103" t="s">
        <v>1534</v>
      </c>
      <c r="P563" s="168" t="str">
        <f t="shared" si="121"/>
        <v>Jones, Nolan (min)</v>
      </c>
      <c r="Q563" s="129" t="str">
        <f t="shared" si="122"/>
        <v/>
      </c>
      <c r="R563" s="217" t="str">
        <f t="shared" si="123"/>
        <v/>
      </c>
      <c r="S563" s="217" t="str">
        <f t="shared" si="124"/>
        <v/>
      </c>
      <c r="T563" s="217" t="str">
        <f t="shared" si="125"/>
        <v/>
      </c>
      <c r="U563" s="102" t="s">
        <v>568</v>
      </c>
      <c r="V563" s="130"/>
      <c r="W563" s="102"/>
      <c r="X563" s="130"/>
      <c r="Y563" s="102"/>
      <c r="Z563" s="102"/>
      <c r="AA563" s="102"/>
      <c r="AB563" s="102"/>
      <c r="AC563" s="102"/>
      <c r="AD563" s="102"/>
    </row>
    <row r="564" spans="1:30" ht="12.75">
      <c r="A564" s="102" t="s">
        <v>1940</v>
      </c>
      <c r="B564" s="175" t="str">
        <f t="shared" si="130"/>
        <v>Jones</v>
      </c>
      <c r="C564" s="180" t="str">
        <f t="shared" si="131"/>
        <v>Ryder</v>
      </c>
      <c r="D564" s="102" t="str">
        <f t="shared" si="132"/>
        <v>R. Jones</v>
      </c>
      <c r="E564" s="168" t="str">
        <f t="shared" si="133"/>
        <v>Ryder Jones</v>
      </c>
      <c r="F564" s="204" t="s">
        <v>354</v>
      </c>
      <c r="G564" s="204">
        <v>188</v>
      </c>
      <c r="H564" s="204" t="s">
        <v>1959</v>
      </c>
      <c r="I564" s="204"/>
      <c r="J564" s="155">
        <v>34492</v>
      </c>
      <c r="K564" s="157" t="s">
        <v>846</v>
      </c>
      <c r="L564" s="103" t="s">
        <v>7</v>
      </c>
      <c r="M564" s="155" t="str">
        <f t="shared" si="120"/>
        <v>Y1*</v>
      </c>
      <c r="N564" s="111" t="str">
        <f>Cobb!$Y$2</f>
        <v>Gateway</v>
      </c>
      <c r="O564" s="132" t="s">
        <v>1966</v>
      </c>
      <c r="P564" s="168" t="str">
        <f t="shared" si="121"/>
        <v>Jones, Ryder (Y1*)</v>
      </c>
      <c r="Q564" s="129">
        <f t="shared" si="122"/>
        <v>200000</v>
      </c>
      <c r="R564" s="217">
        <f t="shared" si="123"/>
        <v>300000</v>
      </c>
      <c r="S564" s="217">
        <f t="shared" si="124"/>
        <v>400000</v>
      </c>
      <c r="T564" s="217" t="str">
        <f t="shared" si="125"/>
        <v/>
      </c>
      <c r="U564" s="102" t="s">
        <v>220</v>
      </c>
      <c r="V564" s="130">
        <v>200000</v>
      </c>
      <c r="W564" s="102" t="s">
        <v>446</v>
      </c>
      <c r="X564" s="173">
        <v>300000</v>
      </c>
      <c r="Y564" s="102" t="s">
        <v>322</v>
      </c>
      <c r="Z564" s="173">
        <v>400000</v>
      </c>
      <c r="AA564" s="102" t="s">
        <v>555</v>
      </c>
      <c r="AB564" s="102"/>
      <c r="AC564" s="102"/>
      <c r="AD564" s="102"/>
    </row>
    <row r="565" spans="1:30" ht="12.75">
      <c r="A565" s="266" t="s">
        <v>1727</v>
      </c>
      <c r="B565" s="415" t="str">
        <f t="shared" si="130"/>
        <v>Joseph</v>
      </c>
      <c r="C565" s="416" t="str">
        <f t="shared" si="131"/>
        <v>Caleb</v>
      </c>
      <c r="D565" s="266" t="str">
        <f t="shared" si="132"/>
        <v>C. Joseph</v>
      </c>
      <c r="E565" s="417" t="str">
        <f t="shared" si="133"/>
        <v>Caleb Joseph</v>
      </c>
      <c r="F565" s="421" t="s">
        <v>847</v>
      </c>
      <c r="G565" s="266"/>
      <c r="H565" s="266"/>
      <c r="I565" s="266"/>
      <c r="J565" s="422">
        <v>31581</v>
      </c>
      <c r="K565" s="266" t="s">
        <v>848</v>
      </c>
      <c r="L565" s="418" t="s">
        <v>7</v>
      </c>
      <c r="M565" s="419" t="str">
        <f t="shared" si="120"/>
        <v>2,F3-$1.665M</v>
      </c>
      <c r="N565" s="375" t="s">
        <v>2058</v>
      </c>
      <c r="O565" s="425" t="s">
        <v>3621</v>
      </c>
      <c r="P565" s="168" t="str">
        <f t="shared" si="121"/>
        <v>Joseph, Caleb (2,F3-$1.665M)</v>
      </c>
      <c r="Q565" s="129">
        <f t="shared" si="122"/>
        <v>555000</v>
      </c>
      <c r="R565" s="217">
        <f t="shared" si="123"/>
        <v>555000</v>
      </c>
      <c r="S565" s="217" t="str">
        <f t="shared" si="124"/>
        <v/>
      </c>
      <c r="T565" s="217" t="str">
        <f t="shared" si="125"/>
        <v/>
      </c>
      <c r="U565" s="155" t="s">
        <v>2120</v>
      </c>
      <c r="V565" s="130">
        <v>555000</v>
      </c>
      <c r="W565" s="155" t="s">
        <v>2182</v>
      </c>
      <c r="X565" s="130">
        <v>555000</v>
      </c>
      <c r="Y565" s="130" t="s">
        <v>283</v>
      </c>
      <c r="Z565" s="221"/>
      <c r="AA565" s="102"/>
      <c r="AB565" s="102"/>
      <c r="AC565" s="102"/>
      <c r="AD565" s="102"/>
    </row>
    <row r="566" spans="1:30" ht="12.75">
      <c r="A566" s="501" t="s">
        <v>1130</v>
      </c>
      <c r="B566" s="175" t="str">
        <f t="shared" si="130"/>
        <v>Judge</v>
      </c>
      <c r="C566" s="180" t="str">
        <f t="shared" si="131"/>
        <v>Aaron</v>
      </c>
      <c r="D566" s="102" t="str">
        <f t="shared" si="132"/>
        <v>A. Judge</v>
      </c>
      <c r="E566" s="168" t="str">
        <f t="shared" si="133"/>
        <v>Aaron Judge</v>
      </c>
      <c r="F566" s="103" t="s">
        <v>847</v>
      </c>
      <c r="G566" s="103"/>
      <c r="H566" s="103"/>
      <c r="I566" s="103"/>
      <c r="J566" s="256">
        <v>33720</v>
      </c>
      <c r="K566" s="102" t="s">
        <v>852</v>
      </c>
      <c r="L566" s="103" t="s">
        <v>7</v>
      </c>
      <c r="M566" s="155" t="str">
        <f t="shared" si="120"/>
        <v>Y2</v>
      </c>
      <c r="N566" s="111" t="str">
        <f>Mays!$AE$2</f>
        <v>West Oakland</v>
      </c>
      <c r="O566" s="103" t="s">
        <v>1094</v>
      </c>
      <c r="P566" s="168" t="str">
        <f t="shared" si="121"/>
        <v>Judge, Aaron (Y2)</v>
      </c>
      <c r="Q566" s="129">
        <f t="shared" si="122"/>
        <v>300000</v>
      </c>
      <c r="R566" s="217">
        <f t="shared" si="123"/>
        <v>400000</v>
      </c>
      <c r="S566" s="217" t="str">
        <f t="shared" si="124"/>
        <v/>
      </c>
      <c r="T566" s="217" t="str">
        <f t="shared" si="125"/>
        <v/>
      </c>
      <c r="U566" s="102" t="s">
        <v>446</v>
      </c>
      <c r="V566" s="173">
        <v>300000</v>
      </c>
      <c r="W566" s="102" t="s">
        <v>322</v>
      </c>
      <c r="X566" s="173">
        <v>400000</v>
      </c>
      <c r="Y566" s="102" t="s">
        <v>555</v>
      </c>
      <c r="Z566" s="102"/>
      <c r="AA566" s="102"/>
      <c r="AB566" s="102"/>
      <c r="AC566" s="102"/>
      <c r="AD566" s="102"/>
    </row>
    <row r="567" spans="1:30" ht="12.75">
      <c r="A567" s="102" t="s">
        <v>1863</v>
      </c>
      <c r="B567" s="175" t="str">
        <f t="shared" si="130"/>
        <v>Junis</v>
      </c>
      <c r="C567" s="180" t="str">
        <f t="shared" si="131"/>
        <v>Jakob</v>
      </c>
      <c r="D567" s="102" t="str">
        <f t="shared" si="132"/>
        <v>J. Junis</v>
      </c>
      <c r="E567" s="168" t="str">
        <f t="shared" si="133"/>
        <v>Jakob Junis</v>
      </c>
      <c r="F567" s="204" t="s">
        <v>847</v>
      </c>
      <c r="G567" s="204">
        <v>19</v>
      </c>
      <c r="H567" s="204" t="s">
        <v>1951</v>
      </c>
      <c r="I567" s="204"/>
      <c r="J567" s="155">
        <v>33863</v>
      </c>
      <c r="K567" s="157" t="s">
        <v>647</v>
      </c>
      <c r="L567" s="103" t="s">
        <v>114</v>
      </c>
      <c r="M567" s="155" t="str">
        <f t="shared" si="120"/>
        <v>Y2</v>
      </c>
      <c r="N567" s="111" t="str">
        <f>Mays!$A$2</f>
        <v>Aspen</v>
      </c>
      <c r="O567" s="132" t="s">
        <v>1966</v>
      </c>
      <c r="P567" s="168" t="str">
        <f t="shared" si="121"/>
        <v>Junis, Jakob (Y2)</v>
      </c>
      <c r="Q567" s="129">
        <f t="shared" si="122"/>
        <v>300000</v>
      </c>
      <c r="R567" s="217">
        <f t="shared" si="123"/>
        <v>400000</v>
      </c>
      <c r="S567" s="217" t="str">
        <f t="shared" si="124"/>
        <v/>
      </c>
      <c r="T567" s="217" t="str">
        <f t="shared" si="125"/>
        <v/>
      </c>
      <c r="U567" s="102" t="s">
        <v>446</v>
      </c>
      <c r="V567" s="173">
        <v>300000</v>
      </c>
      <c r="W567" s="102" t="s">
        <v>322</v>
      </c>
      <c r="X567" s="173">
        <v>400000</v>
      </c>
      <c r="Y567" s="102" t="s">
        <v>555</v>
      </c>
      <c r="Z567" s="173"/>
      <c r="AA567" s="102"/>
      <c r="AB567" s="102"/>
      <c r="AC567" s="102"/>
      <c r="AD567" s="102"/>
    </row>
    <row r="568" spans="1:30" ht="12.75">
      <c r="A568" s="102" t="s">
        <v>1567</v>
      </c>
      <c r="B568" s="175" t="str">
        <f t="shared" si="130"/>
        <v>Jurado</v>
      </c>
      <c r="C568" s="180" t="str">
        <f t="shared" si="131"/>
        <v>Ariel</v>
      </c>
      <c r="D568" s="102" t="str">
        <f t="shared" si="132"/>
        <v>A. Jurado</v>
      </c>
      <c r="E568" s="168" t="str">
        <f t="shared" si="133"/>
        <v>Ariel Jurado</v>
      </c>
      <c r="F568" s="174" t="s">
        <v>847</v>
      </c>
      <c r="G568" s="102">
        <f>Cuts!G63+1</f>
        <v>1</v>
      </c>
      <c r="H568" s="102" t="s">
        <v>538</v>
      </c>
      <c r="I568" s="102">
        <v>3</v>
      </c>
      <c r="J568" s="322">
        <v>35094</v>
      </c>
      <c r="K568" s="102" t="s">
        <v>647</v>
      </c>
      <c r="L568" s="103" t="s">
        <v>114</v>
      </c>
      <c r="M568" s="155" t="str">
        <f t="shared" si="120"/>
        <v>Y1</v>
      </c>
      <c r="N568" s="111" t="str">
        <f>Cobb!$A$2</f>
        <v>Greenville</v>
      </c>
      <c r="O568" s="103" t="s">
        <v>1534</v>
      </c>
      <c r="P568" s="168" t="str">
        <f t="shared" si="121"/>
        <v>Jurado, Ariel (Y1)</v>
      </c>
      <c r="Q568" s="129">
        <f t="shared" si="122"/>
        <v>200000</v>
      </c>
      <c r="R568" s="217">
        <f t="shared" si="123"/>
        <v>300000</v>
      </c>
      <c r="S568" s="217">
        <f t="shared" si="124"/>
        <v>400000</v>
      </c>
      <c r="T568" s="217" t="str">
        <f t="shared" si="125"/>
        <v/>
      </c>
      <c r="U568" s="102" t="s">
        <v>445</v>
      </c>
      <c r="V568" s="130">
        <v>200000</v>
      </c>
      <c r="W568" s="102" t="s">
        <v>446</v>
      </c>
      <c r="X568" s="173">
        <v>300000</v>
      </c>
      <c r="Y568" s="102" t="s">
        <v>322</v>
      </c>
      <c r="Z568" s="173">
        <v>400000</v>
      </c>
      <c r="AA568" s="102" t="s">
        <v>555</v>
      </c>
      <c r="AB568" s="102"/>
      <c r="AC568" s="102"/>
      <c r="AD568" s="102"/>
    </row>
    <row r="569" spans="1:30" ht="12.75">
      <c r="A569" s="266" t="s">
        <v>1809</v>
      </c>
      <c r="B569" s="415" t="str">
        <f t="shared" si="130"/>
        <v>Kahnle</v>
      </c>
      <c r="C569" s="416" t="str">
        <f t="shared" si="131"/>
        <v>Tommy</v>
      </c>
      <c r="D569" s="266" t="str">
        <f t="shared" si="132"/>
        <v>T. Kahnle</v>
      </c>
      <c r="E569" s="417" t="str">
        <f t="shared" si="133"/>
        <v>Tommy Kahnle</v>
      </c>
      <c r="F569" s="423" t="s">
        <v>847</v>
      </c>
      <c r="G569" s="423"/>
      <c r="H569" s="423"/>
      <c r="I569" s="423"/>
      <c r="J569" s="419">
        <v>32727</v>
      </c>
      <c r="K569" s="424" t="s">
        <v>844</v>
      </c>
      <c r="L569" s="418" t="s">
        <v>114</v>
      </c>
      <c r="M569" s="419" t="str">
        <f t="shared" si="120"/>
        <v xml:space="preserve">2,F3-$7.875M </v>
      </c>
      <c r="N569" s="375" t="s">
        <v>908</v>
      </c>
      <c r="O569" s="425" t="s">
        <v>4215</v>
      </c>
      <c r="P569" s="168" t="str">
        <f t="shared" si="121"/>
        <v>Kahnle, Tommy (2,F3-$7.875M )</v>
      </c>
      <c r="Q569" s="129">
        <f t="shared" si="122"/>
        <v>2625000</v>
      </c>
      <c r="R569" s="217">
        <f t="shared" si="123"/>
        <v>2625000</v>
      </c>
      <c r="S569" s="217" t="str">
        <f t="shared" si="124"/>
        <v/>
      </c>
      <c r="T569" s="217" t="str">
        <f t="shared" si="125"/>
        <v/>
      </c>
      <c r="U569" s="155" t="s">
        <v>2143</v>
      </c>
      <c r="V569" s="130">
        <v>2625000</v>
      </c>
      <c r="W569" s="155" t="s">
        <v>2203</v>
      </c>
      <c r="X569" s="130">
        <v>2625000</v>
      </c>
      <c r="Y569" s="130" t="s">
        <v>283</v>
      </c>
      <c r="Z569" s="102"/>
      <c r="AA569" s="102"/>
      <c r="AB569" s="130"/>
      <c r="AC569" s="102"/>
      <c r="AD569" s="102"/>
    </row>
    <row r="570" spans="1:30" ht="12.75">
      <c r="A570" s="102" t="s">
        <v>1332</v>
      </c>
      <c r="B570" s="175" t="str">
        <f t="shared" si="130"/>
        <v>Kaprielian</v>
      </c>
      <c r="C570" s="180" t="str">
        <f t="shared" si="131"/>
        <v>James</v>
      </c>
      <c r="D570" s="102" t="str">
        <f t="shared" si="132"/>
        <v>J. Kaprielian</v>
      </c>
      <c r="E570" s="168" t="str">
        <f t="shared" si="133"/>
        <v>James Kaprielian</v>
      </c>
      <c r="F570" s="204" t="s">
        <v>847</v>
      </c>
      <c r="G570" s="501">
        <v>128</v>
      </c>
      <c r="H570" s="501">
        <v>5</v>
      </c>
      <c r="I570" s="501">
        <v>12</v>
      </c>
      <c r="J570" s="256">
        <v>34395</v>
      </c>
      <c r="K570" s="157"/>
      <c r="L570" s="103" t="s">
        <v>444</v>
      </c>
      <c r="M570" s="155" t="str">
        <f t="shared" si="120"/>
        <v>min</v>
      </c>
      <c r="N570" s="111" t="str">
        <f>Cobb!$Y$2</f>
        <v>Gateway</v>
      </c>
      <c r="O570" s="132" t="s">
        <v>1298</v>
      </c>
      <c r="P570" s="168" t="str">
        <f t="shared" si="121"/>
        <v>Kaprielian, James (min)</v>
      </c>
      <c r="Q570" s="129" t="str">
        <f t="shared" si="122"/>
        <v/>
      </c>
      <c r="R570" s="217" t="str">
        <f t="shared" si="123"/>
        <v/>
      </c>
      <c r="S570" s="217" t="str">
        <f t="shared" si="124"/>
        <v/>
      </c>
      <c r="T570" s="217" t="str">
        <f t="shared" si="125"/>
        <v/>
      </c>
      <c r="U570" s="102" t="s">
        <v>568</v>
      </c>
      <c r="V570" s="173"/>
      <c r="W570" s="102"/>
      <c r="X570" s="173"/>
      <c r="Y570" s="102"/>
      <c r="Z570" s="501"/>
      <c r="AA570" s="102"/>
      <c r="AB570" s="102"/>
      <c r="AC570" s="102"/>
      <c r="AD570" s="102"/>
    </row>
    <row r="571" spans="1:30" ht="15">
      <c r="A571" s="312" t="s">
        <v>783</v>
      </c>
      <c r="B571" s="175" t="str">
        <f t="shared" si="130"/>
        <v>Karns</v>
      </c>
      <c r="C571" s="180" t="str">
        <f t="shared" si="131"/>
        <v>Nate</v>
      </c>
      <c r="D571" s="102" t="str">
        <f t="shared" si="132"/>
        <v>N. Karns</v>
      </c>
      <c r="E571" s="168" t="str">
        <f t="shared" si="133"/>
        <v>Nate Karns</v>
      </c>
      <c r="F571" s="276" t="s">
        <v>847</v>
      </c>
      <c r="G571" s="103"/>
      <c r="H571" s="103"/>
      <c r="I571" s="103"/>
      <c r="J571" s="277">
        <v>32106</v>
      </c>
      <c r="K571" s="278" t="s">
        <v>647</v>
      </c>
      <c r="L571" s="103" t="s">
        <v>114</v>
      </c>
      <c r="M571" s="155" t="str">
        <f t="shared" si="120"/>
        <v>3,F3-$1.575M</v>
      </c>
      <c r="N571" s="111" t="str">
        <f>Aaron!$S$2</f>
        <v>Washington</v>
      </c>
      <c r="O571" s="311" t="s">
        <v>1407</v>
      </c>
      <c r="P571" s="168" t="str">
        <f t="shared" si="121"/>
        <v>Karns, Nate (3,F3-$1.575M)</v>
      </c>
      <c r="Q571" s="129">
        <f t="shared" si="122"/>
        <v>525000</v>
      </c>
      <c r="R571" s="217" t="str">
        <f t="shared" si="123"/>
        <v/>
      </c>
      <c r="S571" s="217" t="str">
        <f t="shared" si="124"/>
        <v/>
      </c>
      <c r="T571" s="217" t="str">
        <f t="shared" si="125"/>
        <v/>
      </c>
      <c r="U571" s="282" t="s">
        <v>1424</v>
      </c>
      <c r="V571" s="362">
        <v>525000</v>
      </c>
      <c r="W571" s="102" t="s">
        <v>283</v>
      </c>
      <c r="X571" s="173"/>
      <c r="Y571" s="102"/>
      <c r="Z571" s="102"/>
      <c r="AA571" s="102"/>
      <c r="AB571" s="102"/>
      <c r="AC571" s="102"/>
      <c r="AD571" s="102"/>
    </row>
    <row r="572" spans="1:30" ht="12.75">
      <c r="A572" s="501" t="s">
        <v>1287</v>
      </c>
      <c r="B572" s="175" t="str">
        <f t="shared" si="130"/>
        <v>Kela</v>
      </c>
      <c r="C572" s="180" t="str">
        <f t="shared" si="131"/>
        <v>Keone</v>
      </c>
      <c r="D572" s="102" t="str">
        <f t="shared" si="132"/>
        <v>K. Kela</v>
      </c>
      <c r="E572" s="168" t="str">
        <f t="shared" si="133"/>
        <v>Keone Kela</v>
      </c>
      <c r="F572" s="204" t="s">
        <v>847</v>
      </c>
      <c r="G572" s="501">
        <v>28</v>
      </c>
      <c r="H572" s="501">
        <v>2</v>
      </c>
      <c r="I572" s="501">
        <v>4</v>
      </c>
      <c r="J572" s="256">
        <v>34075</v>
      </c>
      <c r="K572" s="157" t="s">
        <v>844</v>
      </c>
      <c r="L572" s="103" t="s">
        <v>114</v>
      </c>
      <c r="M572" s="155" t="str">
        <f t="shared" si="120"/>
        <v>ARB-Y4</v>
      </c>
      <c r="N572" s="111" t="str">
        <f>Aaron!$AE$2</f>
        <v>Pismo Beach</v>
      </c>
      <c r="O572" s="132" t="s">
        <v>1298</v>
      </c>
      <c r="P572" s="168" t="str">
        <f t="shared" si="121"/>
        <v>Kela, Keone (ARB-Y4)</v>
      </c>
      <c r="Q572" s="129">
        <f t="shared" si="122"/>
        <v>840000</v>
      </c>
      <c r="R572" s="217" t="str">
        <f t="shared" si="123"/>
        <v/>
      </c>
      <c r="S572" s="217" t="str">
        <f t="shared" si="124"/>
        <v/>
      </c>
      <c r="T572" s="217" t="str">
        <f t="shared" si="125"/>
        <v/>
      </c>
      <c r="U572" s="102" t="s">
        <v>555</v>
      </c>
      <c r="V572" s="173">
        <v>840000</v>
      </c>
      <c r="W572" s="102" t="s">
        <v>820</v>
      </c>
      <c r="X572" s="173"/>
      <c r="Y572" s="102" t="s">
        <v>821</v>
      </c>
      <c r="Z572" s="501"/>
      <c r="AA572" s="102" t="s">
        <v>822</v>
      </c>
      <c r="AB572" s="102"/>
      <c r="AC572" s="102" t="s">
        <v>283</v>
      </c>
      <c r="AD572" s="102"/>
    </row>
    <row r="573" spans="1:30" ht="14.25" customHeight="1">
      <c r="A573" s="266" t="s">
        <v>3668</v>
      </c>
      <c r="B573" s="175" t="str">
        <f t="shared" si="130"/>
        <v>Kelenic</v>
      </c>
      <c r="C573" s="180" t="str">
        <f t="shared" si="131"/>
        <v>Jarred</v>
      </c>
      <c r="D573" s="102" t="str">
        <f t="shared" si="132"/>
        <v>J. Kelenic</v>
      </c>
      <c r="E573" s="168" t="str">
        <f t="shared" si="133"/>
        <v>Jarred Kelenic</v>
      </c>
      <c r="F573" s="204" t="s">
        <v>354</v>
      </c>
      <c r="G573" s="204" t="s">
        <v>3872</v>
      </c>
      <c r="H573" s="204" t="s">
        <v>1952</v>
      </c>
      <c r="I573" s="204" t="s">
        <v>1952</v>
      </c>
      <c r="J573" s="155">
        <v>36357</v>
      </c>
      <c r="K573" s="157" t="s">
        <v>849</v>
      </c>
      <c r="L573" s="103" t="s">
        <v>444</v>
      </c>
      <c r="M573" s="155" t="str">
        <f t="shared" si="120"/>
        <v>min</v>
      </c>
      <c r="N573" s="111" t="s">
        <v>567</v>
      </c>
      <c r="O573" s="132" t="s">
        <v>3850</v>
      </c>
      <c r="P573" s="168" t="str">
        <f t="shared" si="121"/>
        <v>Kelenic, Jarred (min)</v>
      </c>
      <c r="Q573" s="129" t="str">
        <f t="shared" si="122"/>
        <v/>
      </c>
      <c r="R573" s="217" t="str">
        <f t="shared" si="123"/>
        <v/>
      </c>
      <c r="S573" s="217" t="str">
        <f t="shared" si="124"/>
        <v/>
      </c>
      <c r="T573" s="217" t="str">
        <f t="shared" si="125"/>
        <v/>
      </c>
      <c r="U573" s="102" t="s">
        <v>568</v>
      </c>
      <c r="V573" s="173"/>
      <c r="W573" s="102"/>
      <c r="X573" s="173"/>
      <c r="Y573" s="102"/>
      <c r="Z573" s="173"/>
      <c r="AA573" s="102"/>
      <c r="AB573" s="102"/>
      <c r="AC573" s="102"/>
      <c r="AD573" s="102"/>
    </row>
    <row r="574" spans="1:30" ht="12.75">
      <c r="A574" s="266" t="s">
        <v>3644</v>
      </c>
      <c r="B574" s="175" t="str">
        <f t="shared" si="130"/>
        <v>Keller</v>
      </c>
      <c r="C574" s="180" t="str">
        <f t="shared" si="131"/>
        <v>Brad</v>
      </c>
      <c r="D574" s="102" t="str">
        <f t="shared" si="132"/>
        <v>B. Keller</v>
      </c>
      <c r="E574" s="168" t="str">
        <f t="shared" si="133"/>
        <v>Brad Keller</v>
      </c>
      <c r="F574" s="204" t="s">
        <v>847</v>
      </c>
      <c r="G574" s="204" t="s">
        <v>1954</v>
      </c>
      <c r="H574" s="204" t="s">
        <v>1951</v>
      </c>
      <c r="I574" s="204" t="s">
        <v>1954</v>
      </c>
      <c r="J574" s="155">
        <v>34907</v>
      </c>
      <c r="K574" s="157" t="s">
        <v>647</v>
      </c>
      <c r="L574" s="103" t="s">
        <v>114</v>
      </c>
      <c r="M574" s="155" t="str">
        <f t="shared" si="120"/>
        <v>Y1</v>
      </c>
      <c r="N574" s="111" t="s">
        <v>1027</v>
      </c>
      <c r="O574" s="132" t="s">
        <v>3850</v>
      </c>
      <c r="P574" s="168" t="str">
        <f t="shared" si="121"/>
        <v>Keller, Brad (Y1)</v>
      </c>
      <c r="Q574" s="129">
        <f t="shared" si="122"/>
        <v>200000</v>
      </c>
      <c r="R574" s="217">
        <f t="shared" si="123"/>
        <v>300000</v>
      </c>
      <c r="S574" s="217">
        <f t="shared" si="124"/>
        <v>400000</v>
      </c>
      <c r="T574" s="217" t="str">
        <f t="shared" si="125"/>
        <v/>
      </c>
      <c r="U574" s="102" t="s">
        <v>445</v>
      </c>
      <c r="V574" s="173">
        <v>200000</v>
      </c>
      <c r="W574" s="102" t="s">
        <v>446</v>
      </c>
      <c r="X574" s="173">
        <v>300000</v>
      </c>
      <c r="Y574" s="102" t="s">
        <v>322</v>
      </c>
      <c r="Z574" s="173">
        <v>400000</v>
      </c>
      <c r="AA574" s="102" t="s">
        <v>555</v>
      </c>
      <c r="AB574" s="102"/>
      <c r="AC574" s="102"/>
      <c r="AD574" s="102"/>
    </row>
    <row r="575" spans="1:30" ht="12.75">
      <c r="A575" s="102" t="s">
        <v>1538</v>
      </c>
      <c r="B575" s="175" t="str">
        <f t="shared" si="130"/>
        <v>Keller</v>
      </c>
      <c r="C575" s="180" t="str">
        <f t="shared" si="131"/>
        <v>Mitch</v>
      </c>
      <c r="D575" s="102" t="str">
        <f t="shared" si="132"/>
        <v>M. Keller</v>
      </c>
      <c r="E575" s="168" t="str">
        <f t="shared" si="133"/>
        <v>Mitch Keller</v>
      </c>
      <c r="F575" s="174" t="s">
        <v>847</v>
      </c>
      <c r="G575" s="102">
        <f>G574+1</f>
        <v>5</v>
      </c>
      <c r="H575" s="102">
        <v>1</v>
      </c>
      <c r="I575" s="102">
        <v>15</v>
      </c>
      <c r="J575" s="322">
        <v>35159</v>
      </c>
      <c r="K575" s="102" t="s">
        <v>647</v>
      </c>
      <c r="L575" s="103" t="s">
        <v>444</v>
      </c>
      <c r="M575" s="155" t="str">
        <f t="shared" si="120"/>
        <v>min</v>
      </c>
      <c r="N575" s="111" t="str">
        <f>Ruth!$G$2</f>
        <v>Gotham City</v>
      </c>
      <c r="O575" s="103" t="s">
        <v>1534</v>
      </c>
      <c r="P575" s="168" t="str">
        <f t="shared" si="121"/>
        <v>Keller, Mitch (min)</v>
      </c>
      <c r="Q575" s="129" t="str">
        <f t="shared" si="122"/>
        <v/>
      </c>
      <c r="R575" s="217" t="str">
        <f t="shared" si="123"/>
        <v/>
      </c>
      <c r="S575" s="217" t="str">
        <f t="shared" si="124"/>
        <v/>
      </c>
      <c r="T575" s="217" t="str">
        <f t="shared" si="125"/>
        <v/>
      </c>
      <c r="U575" s="102" t="s">
        <v>568</v>
      </c>
      <c r="V575" s="130"/>
      <c r="W575" s="102"/>
      <c r="X575" s="130"/>
      <c r="Y575" s="102"/>
      <c r="Z575" s="102"/>
      <c r="AA575" s="102"/>
      <c r="AB575" s="102"/>
      <c r="AC575" s="102"/>
      <c r="AD575" s="102"/>
    </row>
    <row r="576" spans="1:30" ht="12.75">
      <c r="A576" s="102" t="s">
        <v>3305</v>
      </c>
      <c r="B576" s="175" t="str">
        <f t="shared" si="130"/>
        <v>Kelley</v>
      </c>
      <c r="C576" s="180" t="str">
        <f t="shared" si="131"/>
        <v>Shawn</v>
      </c>
      <c r="D576" s="102" t="str">
        <f t="shared" si="132"/>
        <v>S. Kelley</v>
      </c>
      <c r="E576" s="168" t="str">
        <f t="shared" si="133"/>
        <v>Shawn Kelley</v>
      </c>
      <c r="F576" s="174"/>
      <c r="G576" s="102"/>
      <c r="H576" s="102"/>
      <c r="I576" s="102"/>
      <c r="J576" s="322"/>
      <c r="K576" s="102"/>
      <c r="L576" s="103" t="s">
        <v>114</v>
      </c>
      <c r="M576" s="155" t="str">
        <f t="shared" si="120"/>
        <v>1,F2-$2.5M</v>
      </c>
      <c r="N576" s="111" t="str">
        <f>Mays!$A$2</f>
        <v>Aspen</v>
      </c>
      <c r="O576" s="103" t="s">
        <v>3147</v>
      </c>
      <c r="P576" s="168" t="str">
        <f t="shared" si="121"/>
        <v>Kelley, Shawn (1,F2-$2.5M)</v>
      </c>
      <c r="Q576" s="129">
        <f t="shared" si="122"/>
        <v>1250000</v>
      </c>
      <c r="R576" s="217">
        <f t="shared" si="123"/>
        <v>1250000</v>
      </c>
      <c r="S576" s="217" t="str">
        <f t="shared" si="124"/>
        <v/>
      </c>
      <c r="T576" s="217" t="str">
        <f t="shared" si="125"/>
        <v/>
      </c>
      <c r="U576" s="102" t="s">
        <v>3154</v>
      </c>
      <c r="V576" s="130">
        <v>1250000</v>
      </c>
      <c r="W576" s="102" t="s">
        <v>3155</v>
      </c>
      <c r="X576" s="130">
        <v>1250000</v>
      </c>
      <c r="Y576" s="102" t="s">
        <v>283</v>
      </c>
      <c r="Z576" s="102"/>
      <c r="AA576" s="102"/>
      <c r="AB576" s="102"/>
      <c r="AC576" s="102"/>
      <c r="AD576" s="102"/>
    </row>
    <row r="577" spans="1:31" s="193" customFormat="1" ht="14.25" customHeight="1">
      <c r="A577" s="102" t="s">
        <v>1333</v>
      </c>
      <c r="B577" s="175" t="str">
        <f t="shared" si="130"/>
        <v>Kelly</v>
      </c>
      <c r="C577" s="180" t="str">
        <f t="shared" si="131"/>
        <v>Carson</v>
      </c>
      <c r="D577" s="102" t="str">
        <f t="shared" si="132"/>
        <v>C. Kelly</v>
      </c>
      <c r="E577" s="168" t="str">
        <f t="shared" si="133"/>
        <v>Carson Kelly</v>
      </c>
      <c r="F577" s="204" t="s">
        <v>847</v>
      </c>
      <c r="G577" s="498">
        <v>198</v>
      </c>
      <c r="H577" s="498">
        <v>9</v>
      </c>
      <c r="I577" s="498">
        <v>6</v>
      </c>
      <c r="J577" s="256">
        <v>34529</v>
      </c>
      <c r="K577" s="157" t="s">
        <v>848</v>
      </c>
      <c r="L577" s="103" t="s">
        <v>7</v>
      </c>
      <c r="M577" s="155" t="str">
        <f t="shared" si="120"/>
        <v>MM</v>
      </c>
      <c r="N577" s="111" t="str">
        <f>Ruth!$S$2</f>
        <v>New York</v>
      </c>
      <c r="O577" s="132" t="s">
        <v>1387</v>
      </c>
      <c r="P577" s="168" t="str">
        <f t="shared" si="121"/>
        <v>Kelly, Carson (MM)</v>
      </c>
      <c r="Q577" s="129">
        <f t="shared" si="122"/>
        <v>100000</v>
      </c>
      <c r="R577" s="217" t="str">
        <f t="shared" si="123"/>
        <v/>
      </c>
      <c r="S577" s="217" t="str">
        <f t="shared" si="124"/>
        <v/>
      </c>
      <c r="T577" s="217" t="str">
        <f t="shared" si="125"/>
        <v/>
      </c>
      <c r="U577" s="102" t="s">
        <v>442</v>
      </c>
      <c r="V577" s="268">
        <v>100000</v>
      </c>
      <c r="W577" s="102"/>
      <c r="X577" s="173"/>
      <c r="Y577" s="102"/>
      <c r="Z577" s="501"/>
      <c r="AA577" s="102"/>
      <c r="AB577" s="102"/>
      <c r="AC577" s="102"/>
      <c r="AD577" s="102"/>
      <c r="AE577" s="131"/>
    </row>
    <row r="578" spans="1:31" ht="15">
      <c r="A578" s="312" t="s">
        <v>769</v>
      </c>
      <c r="B578" s="175" t="str">
        <f t="shared" si="130"/>
        <v>Kelly</v>
      </c>
      <c r="C578" s="180" t="str">
        <f t="shared" si="131"/>
        <v>Joe</v>
      </c>
      <c r="D578" s="102" t="str">
        <f t="shared" si="132"/>
        <v>J. Kelly</v>
      </c>
      <c r="E578" s="168" t="str">
        <f t="shared" si="133"/>
        <v>Joe Kelly</v>
      </c>
      <c r="F578" s="276" t="s">
        <v>847</v>
      </c>
      <c r="G578" s="103"/>
      <c r="H578" s="103"/>
      <c r="I578" s="103"/>
      <c r="J578" s="277">
        <v>32303</v>
      </c>
      <c r="K578" s="278" t="s">
        <v>844</v>
      </c>
      <c r="L578" s="103" t="s">
        <v>114</v>
      </c>
      <c r="M578" s="155" t="str">
        <f t="shared" si="120"/>
        <v>3,F3-$1.86M</v>
      </c>
      <c r="N578" s="111" t="str">
        <f>Cobb!$G$2</f>
        <v>Alaska</v>
      </c>
      <c r="O578" s="311" t="s">
        <v>1407</v>
      </c>
      <c r="P578" s="168" t="str">
        <f t="shared" si="121"/>
        <v>Kelly, Joe (3,F3-$1.86M)</v>
      </c>
      <c r="Q578" s="129">
        <f t="shared" si="122"/>
        <v>620000</v>
      </c>
      <c r="R578" s="217" t="str">
        <f t="shared" si="123"/>
        <v/>
      </c>
      <c r="S578" s="217" t="str">
        <f t="shared" si="124"/>
        <v/>
      </c>
      <c r="T578" s="217" t="str">
        <f t="shared" si="125"/>
        <v/>
      </c>
      <c r="U578" s="282" t="s">
        <v>1425</v>
      </c>
      <c r="V578" s="362">
        <v>620000</v>
      </c>
      <c r="W578" s="102" t="s">
        <v>283</v>
      </c>
      <c r="X578" s="173"/>
      <c r="Y578" s="102"/>
      <c r="Z578" s="102"/>
      <c r="AA578" s="102"/>
      <c r="AB578" s="102"/>
      <c r="AC578" s="102"/>
      <c r="AD578" s="102"/>
    </row>
    <row r="579" spans="1:31" ht="14.25" customHeight="1">
      <c r="A579" s="266" t="s">
        <v>3790</v>
      </c>
      <c r="B579" s="175" t="str">
        <f t="shared" si="130"/>
        <v>Kelly</v>
      </c>
      <c r="C579" s="180" t="str">
        <f t="shared" si="131"/>
        <v>Merrill</v>
      </c>
      <c r="D579" s="102" t="str">
        <f t="shared" si="132"/>
        <v>M. Kelly</v>
      </c>
      <c r="E579" s="168" t="str">
        <f t="shared" si="133"/>
        <v>Merrill Kelly</v>
      </c>
      <c r="F579" s="204" t="s">
        <v>847</v>
      </c>
      <c r="G579" s="204" t="s">
        <v>4000</v>
      </c>
      <c r="H579" s="204" t="s">
        <v>1957</v>
      </c>
      <c r="I579" s="204" t="s">
        <v>1959</v>
      </c>
      <c r="J579" s="155">
        <v>32430</v>
      </c>
      <c r="K579" s="157" t="s">
        <v>647</v>
      </c>
      <c r="L579" s="103" t="s">
        <v>444</v>
      </c>
      <c r="M579" s="155" t="str">
        <f t="shared" ref="M579:M642" si="134">$U579</f>
        <v>min</v>
      </c>
      <c r="N579" s="111" t="s">
        <v>539</v>
      </c>
      <c r="O579" s="132" t="s">
        <v>3850</v>
      </c>
      <c r="P579" s="168" t="str">
        <f t="shared" ref="P579:P642" si="135">CONCATENATE(A579," (",M579,")")</f>
        <v>Kelly, Merrill (min)</v>
      </c>
      <c r="Q579" s="129" t="str">
        <f t="shared" ref="Q579:Q642" si="136">IF(ISBLANK($V579),"",$V579)</f>
        <v/>
      </c>
      <c r="R579" s="217" t="str">
        <f t="shared" ref="R579:R642" si="137">IF(ISBLANK($X579),"",$X579)</f>
        <v/>
      </c>
      <c r="S579" s="217" t="str">
        <f t="shared" ref="S579:S642" si="138">IF(ISBLANK($Z579),"",$Z579)</f>
        <v/>
      </c>
      <c r="T579" s="217" t="str">
        <f t="shared" ref="T579:T642" si="139">IF(ISBLANK($AB579),"",$AB579)</f>
        <v/>
      </c>
      <c r="U579" s="102" t="s">
        <v>568</v>
      </c>
      <c r="V579" s="173"/>
      <c r="W579" s="102"/>
      <c r="X579" s="173"/>
      <c r="Y579" s="102"/>
      <c r="Z579" s="173"/>
      <c r="AA579" s="102"/>
      <c r="AB579" s="102"/>
      <c r="AC579" s="102"/>
      <c r="AD579" s="102"/>
    </row>
    <row r="580" spans="1:31" ht="14.25" customHeight="1">
      <c r="A580" s="102" t="s">
        <v>37</v>
      </c>
      <c r="B580" s="175" t="str">
        <f t="shared" si="130"/>
        <v>Kemp</v>
      </c>
      <c r="C580" s="180" t="str">
        <f t="shared" si="131"/>
        <v>Matt</v>
      </c>
      <c r="D580" s="102" t="str">
        <f t="shared" si="132"/>
        <v>M. Kemp</v>
      </c>
      <c r="E580" s="168" t="str">
        <f t="shared" si="133"/>
        <v>Matt Kemp</v>
      </c>
      <c r="F580" s="103" t="s">
        <v>847</v>
      </c>
      <c r="G580" s="103"/>
      <c r="H580" s="103"/>
      <c r="I580" s="103"/>
      <c r="J580" s="155">
        <v>30948</v>
      </c>
      <c r="K580" s="111" t="s">
        <v>853</v>
      </c>
      <c r="L580" s="103" t="s">
        <v>7</v>
      </c>
      <c r="M580" s="155" t="str">
        <f t="shared" si="134"/>
        <v>1,F1-$5.133M</v>
      </c>
      <c r="N580" s="208" t="str">
        <f>Aaron!$G$2</f>
        <v>Exeter</v>
      </c>
      <c r="O580" s="213" t="s">
        <v>3147</v>
      </c>
      <c r="P580" s="168" t="str">
        <f t="shared" si="135"/>
        <v>Kemp, Matt (1,F1-$5.133M)</v>
      </c>
      <c r="Q580" s="129">
        <f t="shared" si="136"/>
        <v>5133000</v>
      </c>
      <c r="R580" s="217" t="str">
        <f t="shared" si="137"/>
        <v/>
      </c>
      <c r="S580" s="217" t="str">
        <f t="shared" si="138"/>
        <v/>
      </c>
      <c r="T580" s="217" t="str">
        <f t="shared" si="139"/>
        <v/>
      </c>
      <c r="U580" s="111" t="s">
        <v>3306</v>
      </c>
      <c r="V580" s="173">
        <v>5133000</v>
      </c>
      <c r="W580" s="102" t="s">
        <v>283</v>
      </c>
      <c r="X580" s="173"/>
      <c r="Y580" s="102"/>
      <c r="Z580" s="102"/>
      <c r="AA580" s="102"/>
      <c r="AB580" s="102"/>
      <c r="AC580" s="102"/>
      <c r="AD580" s="102"/>
    </row>
    <row r="581" spans="1:31" ht="12.75">
      <c r="A581" s="102" t="s">
        <v>3307</v>
      </c>
      <c r="B581" s="175"/>
      <c r="C581" s="180"/>
      <c r="D581" s="102"/>
      <c r="E581" s="168"/>
      <c r="F581" s="103"/>
      <c r="G581" s="103"/>
      <c r="H581" s="103"/>
      <c r="I581" s="103"/>
      <c r="J581" s="155"/>
      <c r="K581" s="111"/>
      <c r="L581" s="103" t="s">
        <v>7</v>
      </c>
      <c r="M581" s="155" t="str">
        <f t="shared" si="134"/>
        <v>1,F1-$1.7M</v>
      </c>
      <c r="N581" s="111" t="str">
        <f>Mays!$G$2</f>
        <v>Palo Alto</v>
      </c>
      <c r="O581" s="213" t="s">
        <v>3147</v>
      </c>
      <c r="P581" s="168" t="str">
        <f t="shared" si="135"/>
        <v>Kemp, Tony (1,F1-$1.7M)</v>
      </c>
      <c r="Q581" s="129">
        <f t="shared" si="136"/>
        <v>1700000</v>
      </c>
      <c r="R581" s="217" t="str">
        <f t="shared" si="137"/>
        <v/>
      </c>
      <c r="S581" s="217" t="str">
        <f t="shared" si="138"/>
        <v/>
      </c>
      <c r="T581" s="217" t="str">
        <f t="shared" si="139"/>
        <v/>
      </c>
      <c r="U581" s="111" t="s">
        <v>3308</v>
      </c>
      <c r="V581" s="173">
        <v>1700000</v>
      </c>
      <c r="W581" s="102" t="s">
        <v>283</v>
      </c>
      <c r="X581" s="173"/>
      <c r="Y581" s="102"/>
      <c r="Z581" s="102"/>
      <c r="AA581" s="102"/>
      <c r="AB581" s="102"/>
      <c r="AC581" s="102"/>
      <c r="AD581" s="102"/>
    </row>
    <row r="582" spans="1:31" ht="12.75">
      <c r="A582" s="102" t="s">
        <v>1979</v>
      </c>
      <c r="B582" s="175" t="str">
        <f t="shared" ref="B582:B613" si="140">LEFT(A582,FIND(", ",A582,1)-1)</f>
        <v>Kendell</v>
      </c>
      <c r="C582" s="180" t="str">
        <f t="shared" ref="C582:C613" si="141">RIGHT(A582,LEN(A582)-FIND(", ",A582,1)-1)</f>
        <v>Jeren</v>
      </c>
      <c r="D582" s="102" t="str">
        <f t="shared" ref="D582:D613" si="142">CONCATENATE(MID(C582,1,1),". ",B582)</f>
        <v>J. Kendell</v>
      </c>
      <c r="E582" s="168" t="str">
        <f t="shared" ref="E582:E613" si="143">CONCATENATE(C582," ",B582)</f>
        <v>Jeren Kendell</v>
      </c>
      <c r="F582" s="204"/>
      <c r="G582" s="204">
        <v>184</v>
      </c>
      <c r="H582" s="204" t="s">
        <v>1959</v>
      </c>
      <c r="I582" s="204"/>
      <c r="J582" s="155"/>
      <c r="K582" s="157"/>
      <c r="L582" s="103" t="s">
        <v>444</v>
      </c>
      <c r="M582" s="155" t="str">
        <f t="shared" si="134"/>
        <v>min</v>
      </c>
      <c r="N582" s="208" t="str">
        <f>Mays!$S$2</f>
        <v>Thunder Bay</v>
      </c>
      <c r="O582" s="132" t="s">
        <v>1966</v>
      </c>
      <c r="P582" s="168" t="str">
        <f t="shared" si="135"/>
        <v>Kendell, Jeren (min)</v>
      </c>
      <c r="Q582" s="129" t="str">
        <f t="shared" si="136"/>
        <v/>
      </c>
      <c r="R582" s="217" t="str">
        <f t="shared" si="137"/>
        <v/>
      </c>
      <c r="S582" s="217" t="str">
        <f t="shared" si="138"/>
        <v/>
      </c>
      <c r="T582" s="217" t="str">
        <f t="shared" si="139"/>
        <v/>
      </c>
      <c r="U582" s="102" t="s">
        <v>568</v>
      </c>
      <c r="V582" s="173"/>
      <c r="W582" s="102"/>
      <c r="X582" s="173"/>
      <c r="Y582" s="102"/>
      <c r="Z582" s="173"/>
      <c r="AA582" s="102"/>
      <c r="AB582" s="102"/>
      <c r="AC582" s="102"/>
      <c r="AD582" s="102"/>
    </row>
    <row r="583" spans="1:31" ht="12.75">
      <c r="A583" s="160" t="s">
        <v>897</v>
      </c>
      <c r="B583" s="175" t="str">
        <f t="shared" si="140"/>
        <v>Kendrick</v>
      </c>
      <c r="C583" s="180" t="str">
        <f t="shared" si="141"/>
        <v>Howie</v>
      </c>
      <c r="D583" s="102" t="str">
        <f t="shared" si="142"/>
        <v>H. Kendrick</v>
      </c>
      <c r="E583" s="168" t="str">
        <f t="shared" si="143"/>
        <v>Howie Kendrick</v>
      </c>
      <c r="F583" s="161" t="s">
        <v>847</v>
      </c>
      <c r="G583" s="161"/>
      <c r="H583" s="161"/>
      <c r="I583" s="161"/>
      <c r="J583" s="164">
        <v>30509</v>
      </c>
      <c r="K583" s="165" t="s">
        <v>845</v>
      </c>
      <c r="L583" s="103" t="s">
        <v>7</v>
      </c>
      <c r="M583" s="155" t="str">
        <f t="shared" si="134"/>
        <v>1,F2-$500K</v>
      </c>
      <c r="N583" s="111" t="str">
        <f>Ruth!$M$2</f>
        <v>Hoboken</v>
      </c>
      <c r="O583" s="161" t="s">
        <v>3147</v>
      </c>
      <c r="P583" s="168" t="str">
        <f t="shared" si="135"/>
        <v>Kendrick, Howie (1,F2-$500K)</v>
      </c>
      <c r="Q583" s="129">
        <f t="shared" si="136"/>
        <v>250000</v>
      </c>
      <c r="R583" s="217">
        <f t="shared" si="137"/>
        <v>250000</v>
      </c>
      <c r="S583" s="217" t="str">
        <f t="shared" si="138"/>
        <v/>
      </c>
      <c r="T583" s="217" t="str">
        <f t="shared" si="139"/>
        <v/>
      </c>
      <c r="U583" s="102" t="s">
        <v>2076</v>
      </c>
      <c r="V583" s="173">
        <v>250000</v>
      </c>
      <c r="W583" s="102" t="s">
        <v>2077</v>
      </c>
      <c r="X583" s="173">
        <v>250000</v>
      </c>
      <c r="Y583" s="102" t="s">
        <v>283</v>
      </c>
      <c r="Z583" s="102"/>
      <c r="AA583" s="102"/>
      <c r="AB583" s="498"/>
      <c r="AC583" s="102"/>
      <c r="AD583" s="102"/>
    </row>
    <row r="584" spans="1:31" ht="12.75">
      <c r="A584" s="266" t="s">
        <v>3817</v>
      </c>
      <c r="B584" s="175" t="str">
        <f t="shared" si="140"/>
        <v>Kennedy</v>
      </c>
      <c r="C584" s="180" t="str">
        <f t="shared" si="141"/>
        <v>Brett</v>
      </c>
      <c r="D584" s="102" t="str">
        <f t="shared" si="142"/>
        <v>B. Kennedy</v>
      </c>
      <c r="E584" s="168" t="str">
        <f t="shared" si="143"/>
        <v>Brett Kennedy</v>
      </c>
      <c r="F584" s="204" t="s">
        <v>847</v>
      </c>
      <c r="G584" s="204" t="s">
        <v>4029</v>
      </c>
      <c r="H584" s="204" t="s">
        <v>1956</v>
      </c>
      <c r="I584" s="204" t="s">
        <v>1957</v>
      </c>
      <c r="J584" s="155">
        <v>34550</v>
      </c>
      <c r="K584" s="157" t="s">
        <v>647</v>
      </c>
      <c r="L584" s="103" t="s">
        <v>114</v>
      </c>
      <c r="M584" s="155" t="str">
        <f t="shared" si="134"/>
        <v>MM</v>
      </c>
      <c r="N584" s="111" t="s">
        <v>1022</v>
      </c>
      <c r="O584" s="132" t="s">
        <v>3850</v>
      </c>
      <c r="P584" s="168" t="str">
        <f t="shared" si="135"/>
        <v>Kennedy, Brett (MM)</v>
      </c>
      <c r="Q584" s="129">
        <f t="shared" si="136"/>
        <v>100000</v>
      </c>
      <c r="R584" s="217" t="str">
        <f t="shared" si="137"/>
        <v/>
      </c>
      <c r="S584" s="217" t="str">
        <f t="shared" si="138"/>
        <v/>
      </c>
      <c r="T584" s="217" t="str">
        <f t="shared" si="139"/>
        <v/>
      </c>
      <c r="U584" s="102" t="s">
        <v>442</v>
      </c>
      <c r="V584" s="173">
        <v>100000</v>
      </c>
      <c r="W584" s="102"/>
      <c r="X584" s="173"/>
      <c r="Y584" s="102"/>
      <c r="Z584" s="173"/>
      <c r="AA584" s="102"/>
      <c r="AB584" s="102"/>
      <c r="AC584" s="102"/>
      <c r="AD584" s="102"/>
    </row>
    <row r="585" spans="1:31" ht="14.25" customHeight="1">
      <c r="A585" s="111" t="s">
        <v>70</v>
      </c>
      <c r="B585" s="175" t="str">
        <f t="shared" si="140"/>
        <v>Kennedy</v>
      </c>
      <c r="C585" s="180" t="str">
        <f t="shared" si="141"/>
        <v>Ian</v>
      </c>
      <c r="D585" s="102" t="str">
        <f t="shared" si="142"/>
        <v>I. Kennedy</v>
      </c>
      <c r="E585" s="168" t="str">
        <f t="shared" si="143"/>
        <v>Ian Kennedy</v>
      </c>
      <c r="F585" s="276" t="s">
        <v>847</v>
      </c>
      <c r="G585" s="103"/>
      <c r="H585" s="103"/>
      <c r="I585" s="103"/>
      <c r="J585" s="277">
        <v>31035</v>
      </c>
      <c r="K585" s="278" t="s">
        <v>647</v>
      </c>
      <c r="L585" s="103" t="s">
        <v>114</v>
      </c>
      <c r="M585" s="155" t="str">
        <f t="shared" si="134"/>
        <v>3,F4-$14.175M</v>
      </c>
      <c r="N585" s="111" t="str">
        <f>Cobb!$M$2</f>
        <v>Mansfield</v>
      </c>
      <c r="O585" s="311" t="s">
        <v>1407</v>
      </c>
      <c r="P585" s="168" t="str">
        <f t="shared" si="135"/>
        <v>Kennedy, Ian (3,F4-$14.175M)</v>
      </c>
      <c r="Q585" s="129">
        <f t="shared" si="136"/>
        <v>3543750</v>
      </c>
      <c r="R585" s="217">
        <f t="shared" si="137"/>
        <v>3543750</v>
      </c>
      <c r="S585" s="217" t="str">
        <f t="shared" si="138"/>
        <v/>
      </c>
      <c r="T585" s="217" t="str">
        <f t="shared" si="139"/>
        <v/>
      </c>
      <c r="U585" s="282" t="s">
        <v>1496</v>
      </c>
      <c r="V585" s="362">
        <v>3543750</v>
      </c>
      <c r="W585" s="282" t="s">
        <v>1502</v>
      </c>
      <c r="X585" s="362">
        <v>3543750</v>
      </c>
      <c r="Y585" s="102" t="s">
        <v>283</v>
      </c>
      <c r="Z585" s="102"/>
      <c r="AA585" s="102"/>
      <c r="AB585" s="130"/>
      <c r="AC585" s="102"/>
      <c r="AD585" s="102"/>
    </row>
    <row r="586" spans="1:31" ht="12.75">
      <c r="A586" s="501" t="s">
        <v>1270</v>
      </c>
      <c r="B586" s="175" t="str">
        <f t="shared" si="140"/>
        <v>Kepler</v>
      </c>
      <c r="C586" s="180" t="str">
        <f t="shared" si="141"/>
        <v>Max*</v>
      </c>
      <c r="D586" s="102" t="str">
        <f t="shared" si="142"/>
        <v>M. Kepler</v>
      </c>
      <c r="E586" s="168" t="str">
        <f t="shared" si="143"/>
        <v>Max* Kepler</v>
      </c>
      <c r="F586" s="204" t="s">
        <v>354</v>
      </c>
      <c r="G586" s="501">
        <v>18</v>
      </c>
      <c r="H586" s="501">
        <v>1</v>
      </c>
      <c r="I586" s="501">
        <v>18</v>
      </c>
      <c r="J586" s="256">
        <v>34010</v>
      </c>
      <c r="K586" s="157" t="s">
        <v>912</v>
      </c>
      <c r="L586" s="103" t="s">
        <v>7</v>
      </c>
      <c r="M586" s="155" t="str">
        <f t="shared" si="134"/>
        <v>Y3</v>
      </c>
      <c r="N586" s="111" t="str">
        <f>Cobb!$S$2</f>
        <v>Waikiki</v>
      </c>
      <c r="O586" s="132" t="s">
        <v>1298</v>
      </c>
      <c r="P586" s="168" t="str">
        <f t="shared" si="135"/>
        <v>Kepler, Max* (Y3)</v>
      </c>
      <c r="Q586" s="129">
        <f t="shared" si="136"/>
        <v>400000</v>
      </c>
      <c r="R586" s="217" t="str">
        <f t="shared" si="137"/>
        <v/>
      </c>
      <c r="S586" s="217" t="str">
        <f t="shared" si="138"/>
        <v/>
      </c>
      <c r="T586" s="217" t="str">
        <f t="shared" si="139"/>
        <v/>
      </c>
      <c r="U586" s="102" t="s">
        <v>322</v>
      </c>
      <c r="V586" s="173">
        <v>400000</v>
      </c>
      <c r="W586" s="102" t="s">
        <v>555</v>
      </c>
      <c r="X586" s="173"/>
      <c r="Y586" s="102" t="s">
        <v>820</v>
      </c>
      <c r="Z586" s="501"/>
      <c r="AA586" s="102" t="s">
        <v>821</v>
      </c>
      <c r="AB586" s="102"/>
      <c r="AC586" s="102" t="s">
        <v>822</v>
      </c>
      <c r="AD586" s="102"/>
    </row>
    <row r="587" spans="1:31" ht="15">
      <c r="A587" s="111" t="s">
        <v>534</v>
      </c>
      <c r="B587" s="175" t="str">
        <f t="shared" si="140"/>
        <v>Kershaw</v>
      </c>
      <c r="C587" s="180" t="str">
        <f t="shared" si="141"/>
        <v>Clayton</v>
      </c>
      <c r="D587" s="102" t="str">
        <f t="shared" si="142"/>
        <v>C. Kershaw</v>
      </c>
      <c r="E587" s="168" t="str">
        <f t="shared" si="143"/>
        <v>Clayton Kershaw</v>
      </c>
      <c r="F587" s="276" t="s">
        <v>354</v>
      </c>
      <c r="G587" s="103" t="s">
        <v>1369</v>
      </c>
      <c r="H587" s="103" t="s">
        <v>1369</v>
      </c>
      <c r="I587" s="103" t="s">
        <v>1369</v>
      </c>
      <c r="J587" s="277">
        <v>32221</v>
      </c>
      <c r="K587" s="278" t="s">
        <v>647</v>
      </c>
      <c r="L587" s="103" t="s">
        <v>114</v>
      </c>
      <c r="M587" s="155" t="str">
        <f t="shared" si="134"/>
        <v>3,F5-$42.5M</v>
      </c>
      <c r="N587" s="111" t="str">
        <f>Aaron!$S$2</f>
        <v>Washington</v>
      </c>
      <c r="O587" s="311" t="s">
        <v>1407</v>
      </c>
      <c r="P587" s="168" t="str">
        <f t="shared" si="135"/>
        <v>Kershaw, Clayton (3,F5-$42.5M)</v>
      </c>
      <c r="Q587" s="129">
        <f t="shared" si="136"/>
        <v>8500000</v>
      </c>
      <c r="R587" s="217">
        <f t="shared" si="137"/>
        <v>8500000</v>
      </c>
      <c r="S587" s="217">
        <f t="shared" si="138"/>
        <v>8500000</v>
      </c>
      <c r="T587" s="217" t="str">
        <f t="shared" si="139"/>
        <v/>
      </c>
      <c r="U587" s="282" t="s">
        <v>1516</v>
      </c>
      <c r="V587" s="362">
        <v>8500000</v>
      </c>
      <c r="W587" s="282" t="s">
        <v>1517</v>
      </c>
      <c r="X587" s="362">
        <v>8500000</v>
      </c>
      <c r="Y587" s="282" t="s">
        <v>1518</v>
      </c>
      <c r="Z587" s="280">
        <v>8500000</v>
      </c>
      <c r="AA587" s="102" t="s">
        <v>283</v>
      </c>
      <c r="AB587" s="102"/>
      <c r="AC587" s="102"/>
      <c r="AD587" s="102"/>
    </row>
    <row r="588" spans="1:31" ht="12.75">
      <c r="A588" s="471" t="s">
        <v>762</v>
      </c>
      <c r="B588" s="415" t="str">
        <f t="shared" si="140"/>
        <v>Keuchel</v>
      </c>
      <c r="C588" s="416" t="str">
        <f t="shared" si="141"/>
        <v>Dallas</v>
      </c>
      <c r="D588" s="266" t="str">
        <f t="shared" si="142"/>
        <v>D. Keuchel</v>
      </c>
      <c r="E588" s="417" t="str">
        <f t="shared" si="143"/>
        <v>Dallas Keuchel</v>
      </c>
      <c r="F588" s="418" t="s">
        <v>354</v>
      </c>
      <c r="G588" s="418"/>
      <c r="H588" s="418"/>
      <c r="I588" s="418"/>
      <c r="J588" s="419">
        <v>32143</v>
      </c>
      <c r="K588" s="375" t="s">
        <v>647</v>
      </c>
      <c r="L588" s="418" t="s">
        <v>114</v>
      </c>
      <c r="M588" s="419" t="str">
        <f t="shared" si="134"/>
        <v>4,L5-14M</v>
      </c>
      <c r="N588" s="420" t="s">
        <v>201</v>
      </c>
      <c r="O588" s="418" t="s">
        <v>3617</v>
      </c>
      <c r="P588" s="168" t="str">
        <f t="shared" si="135"/>
        <v>Keuchel, Dallas (4,L5-14M)</v>
      </c>
      <c r="Q588" s="129">
        <f t="shared" si="136"/>
        <v>2800000</v>
      </c>
      <c r="R588" s="217">
        <f t="shared" si="137"/>
        <v>2800000</v>
      </c>
      <c r="S588" s="217" t="str">
        <f t="shared" si="138"/>
        <v/>
      </c>
      <c r="T588" s="217" t="str">
        <f t="shared" si="139"/>
        <v/>
      </c>
      <c r="U588" s="111" t="s">
        <v>267</v>
      </c>
      <c r="V588" s="173">
        <v>2800000</v>
      </c>
      <c r="W588" s="111" t="s">
        <v>521</v>
      </c>
      <c r="X588" s="173">
        <v>2800000</v>
      </c>
      <c r="Y588" s="102" t="s">
        <v>283</v>
      </c>
      <c r="Z588" s="501"/>
      <c r="AA588" s="102"/>
      <c r="AB588" s="130"/>
      <c r="AC588" s="102"/>
      <c r="AD588" s="102"/>
    </row>
    <row r="589" spans="1:31" ht="12.75">
      <c r="A589" s="102" t="s">
        <v>1585</v>
      </c>
      <c r="B589" s="175" t="str">
        <f t="shared" si="140"/>
        <v>Kieboom</v>
      </c>
      <c r="C589" s="180" t="str">
        <f t="shared" si="141"/>
        <v>Carter</v>
      </c>
      <c r="D589" s="102" t="str">
        <f t="shared" si="142"/>
        <v>C. Kieboom</v>
      </c>
      <c r="E589" s="168" t="str">
        <f t="shared" si="143"/>
        <v>Carter Kieboom</v>
      </c>
      <c r="F589" s="174" t="s">
        <v>847</v>
      </c>
      <c r="G589" s="102">
        <f>G588+1</f>
        <v>1</v>
      </c>
      <c r="H589" s="102">
        <v>6</v>
      </c>
      <c r="I589" s="102">
        <v>3</v>
      </c>
      <c r="J589" s="322">
        <v>35676</v>
      </c>
      <c r="K589" s="102" t="s">
        <v>851</v>
      </c>
      <c r="L589" s="103" t="s">
        <v>444</v>
      </c>
      <c r="M589" s="155" t="str">
        <f t="shared" si="134"/>
        <v>min</v>
      </c>
      <c r="N589" s="208" t="str">
        <f>Aaron!$Y$2</f>
        <v>Columbus</v>
      </c>
      <c r="O589" s="103" t="s">
        <v>1851</v>
      </c>
      <c r="P589" s="168" t="str">
        <f t="shared" si="135"/>
        <v>Kieboom, Carter (min)</v>
      </c>
      <c r="Q589" s="129" t="str">
        <f t="shared" si="136"/>
        <v/>
      </c>
      <c r="R589" s="217" t="str">
        <f t="shared" si="137"/>
        <v/>
      </c>
      <c r="S589" s="217" t="str">
        <f t="shared" si="138"/>
        <v/>
      </c>
      <c r="T589" s="217" t="str">
        <f t="shared" si="139"/>
        <v/>
      </c>
      <c r="U589" s="102" t="s">
        <v>568</v>
      </c>
      <c r="V589" s="130"/>
      <c r="W589" s="102"/>
      <c r="X589" s="130"/>
      <c r="Y589" s="102"/>
      <c r="Z589" s="102"/>
      <c r="AA589" s="102"/>
      <c r="AB589" s="102"/>
      <c r="AC589" s="102"/>
      <c r="AD589" s="102"/>
    </row>
    <row r="590" spans="1:31" ht="12.75">
      <c r="A590" s="266" t="s">
        <v>3814</v>
      </c>
      <c r="B590" s="175" t="str">
        <f t="shared" si="140"/>
        <v>Kieboom</v>
      </c>
      <c r="C590" s="180" t="str">
        <f t="shared" si="141"/>
        <v>Spencer</v>
      </c>
      <c r="D590" s="102" t="str">
        <f t="shared" si="142"/>
        <v>S. Kieboom</v>
      </c>
      <c r="E590" s="168" t="str">
        <f t="shared" si="143"/>
        <v>Spencer Kieboom</v>
      </c>
      <c r="F590" s="204" t="s">
        <v>847</v>
      </c>
      <c r="G590" s="204" t="s">
        <v>4026</v>
      </c>
      <c r="H590" s="204" t="s">
        <v>1956</v>
      </c>
      <c r="I590" s="204" t="s">
        <v>1953</v>
      </c>
      <c r="J590" s="155">
        <v>33313</v>
      </c>
      <c r="K590" s="157" t="s">
        <v>848</v>
      </c>
      <c r="L590" s="103" t="s">
        <v>7</v>
      </c>
      <c r="M590" s="155" t="str">
        <f t="shared" si="134"/>
        <v>Y1</v>
      </c>
      <c r="N590" s="111" t="s">
        <v>808</v>
      </c>
      <c r="O590" s="132" t="s">
        <v>3850</v>
      </c>
      <c r="P590" s="168" t="str">
        <f t="shared" si="135"/>
        <v>Kieboom, Spencer (Y1)</v>
      </c>
      <c r="Q590" s="129">
        <f t="shared" si="136"/>
        <v>200000</v>
      </c>
      <c r="R590" s="217">
        <f t="shared" si="137"/>
        <v>300000</v>
      </c>
      <c r="S590" s="217">
        <f t="shared" si="138"/>
        <v>400000</v>
      </c>
      <c r="T590" s="217" t="str">
        <f t="shared" si="139"/>
        <v/>
      </c>
      <c r="U590" s="102" t="s">
        <v>445</v>
      </c>
      <c r="V590" s="173">
        <v>200000</v>
      </c>
      <c r="W590" s="102" t="s">
        <v>446</v>
      </c>
      <c r="X590" s="173">
        <v>300000</v>
      </c>
      <c r="Y590" s="102" t="s">
        <v>322</v>
      </c>
      <c r="Z590" s="173">
        <v>400000</v>
      </c>
      <c r="AA590" s="102" t="s">
        <v>555</v>
      </c>
      <c r="AB590" s="102"/>
      <c r="AC590" s="102"/>
      <c r="AD590" s="102"/>
    </row>
    <row r="591" spans="1:31" ht="14.25" customHeight="1">
      <c r="A591" s="498" t="s">
        <v>1077</v>
      </c>
      <c r="B591" s="175" t="str">
        <f t="shared" si="140"/>
        <v>Kiermaier</v>
      </c>
      <c r="C591" s="180" t="str">
        <f t="shared" si="141"/>
        <v>Kevin*</v>
      </c>
      <c r="D591" s="102" t="str">
        <f t="shared" si="142"/>
        <v>K. Kiermaier</v>
      </c>
      <c r="E591" s="168" t="str">
        <f t="shared" si="143"/>
        <v>Kevin* Kiermaier</v>
      </c>
      <c r="F591" s="103" t="s">
        <v>354</v>
      </c>
      <c r="G591" s="103"/>
      <c r="H591" s="103"/>
      <c r="I591" s="103"/>
      <c r="J591" s="256">
        <v>32985</v>
      </c>
      <c r="K591" s="102" t="s">
        <v>912</v>
      </c>
      <c r="L591" s="103" t="s">
        <v>7</v>
      </c>
      <c r="M591" s="155" t="str">
        <f t="shared" si="134"/>
        <v>ARB-Y5</v>
      </c>
      <c r="N591" s="111" t="str">
        <f>Aaron!$S$2</f>
        <v>Washington</v>
      </c>
      <c r="O591" s="103" t="s">
        <v>1094</v>
      </c>
      <c r="P591" s="168" t="str">
        <f t="shared" si="135"/>
        <v>Kiermaier, Kevin* (ARB-Y5)</v>
      </c>
      <c r="Q591" s="129">
        <f t="shared" si="136"/>
        <v>1260000</v>
      </c>
      <c r="R591" s="217" t="str">
        <f t="shared" si="137"/>
        <v/>
      </c>
      <c r="S591" s="217" t="str">
        <f t="shared" si="138"/>
        <v/>
      </c>
      <c r="T591" s="217" t="str">
        <f t="shared" si="139"/>
        <v/>
      </c>
      <c r="U591" s="102" t="s">
        <v>820</v>
      </c>
      <c r="V591" s="268">
        <v>1260000</v>
      </c>
      <c r="W591" s="102" t="s">
        <v>821</v>
      </c>
      <c r="X591" s="173"/>
      <c r="Y591" s="102" t="s">
        <v>822</v>
      </c>
      <c r="Z591" s="501"/>
      <c r="AA591" s="102" t="s">
        <v>283</v>
      </c>
      <c r="AB591" s="501"/>
      <c r="AC591" s="102"/>
      <c r="AD591" s="102"/>
    </row>
    <row r="592" spans="1:31" ht="12.75">
      <c r="A592" s="266" t="s">
        <v>3649</v>
      </c>
      <c r="B592" s="175" t="str">
        <f t="shared" si="140"/>
        <v>Kikuchi</v>
      </c>
      <c r="C592" s="180" t="str">
        <f t="shared" si="141"/>
        <v>Yusei</v>
      </c>
      <c r="D592" s="102" t="str">
        <f t="shared" si="142"/>
        <v>Y. Kikuchi</v>
      </c>
      <c r="E592" s="168" t="str">
        <f t="shared" si="143"/>
        <v>Yusei Kikuchi</v>
      </c>
      <c r="F592" s="204" t="s">
        <v>354</v>
      </c>
      <c r="G592" s="204" t="s">
        <v>1959</v>
      </c>
      <c r="H592" s="204" t="s">
        <v>1951</v>
      </c>
      <c r="I592" s="204" t="s">
        <v>1959</v>
      </c>
      <c r="J592" s="155">
        <v>33406</v>
      </c>
      <c r="K592" s="157" t="s">
        <v>647</v>
      </c>
      <c r="L592" s="103" t="s">
        <v>444</v>
      </c>
      <c r="M592" s="155" t="str">
        <f t="shared" si="134"/>
        <v>min</v>
      </c>
      <c r="N592" s="111" t="s">
        <v>539</v>
      </c>
      <c r="O592" s="132" t="s">
        <v>3850</v>
      </c>
      <c r="P592" s="168" t="str">
        <f t="shared" si="135"/>
        <v>Kikuchi, Yusei (min)</v>
      </c>
      <c r="Q592" s="129" t="str">
        <f t="shared" si="136"/>
        <v/>
      </c>
      <c r="R592" s="217" t="str">
        <f t="shared" si="137"/>
        <v/>
      </c>
      <c r="S592" s="217" t="str">
        <f t="shared" si="138"/>
        <v/>
      </c>
      <c r="T592" s="217" t="str">
        <f t="shared" si="139"/>
        <v/>
      </c>
      <c r="U592" s="102" t="s">
        <v>568</v>
      </c>
      <c r="V592" s="173"/>
      <c r="W592" s="102"/>
      <c r="X592" s="173"/>
      <c r="Y592" s="102"/>
      <c r="Z592" s="173"/>
      <c r="AA592" s="102"/>
      <c r="AB592" s="102"/>
      <c r="AC592" s="102"/>
      <c r="AD592" s="102"/>
    </row>
    <row r="593" spans="1:30" ht="12.75">
      <c r="A593" s="102" t="s">
        <v>1334</v>
      </c>
      <c r="B593" s="175" t="str">
        <f t="shared" si="140"/>
        <v>Kilome</v>
      </c>
      <c r="C593" s="180" t="str">
        <f t="shared" si="141"/>
        <v>Franklyn</v>
      </c>
      <c r="D593" s="102" t="str">
        <f t="shared" si="142"/>
        <v>F. Kilome</v>
      </c>
      <c r="E593" s="168" t="str">
        <f t="shared" si="143"/>
        <v>Franklyn Kilome</v>
      </c>
      <c r="F593" s="204" t="s">
        <v>847</v>
      </c>
      <c r="G593" s="501">
        <v>84</v>
      </c>
      <c r="H593" s="501" t="s">
        <v>538</v>
      </c>
      <c r="I593" s="501">
        <v>12</v>
      </c>
      <c r="J593" s="256">
        <v>34875</v>
      </c>
      <c r="K593" s="157"/>
      <c r="L593" s="103" t="s">
        <v>444</v>
      </c>
      <c r="M593" s="155" t="str">
        <f t="shared" si="134"/>
        <v>min</v>
      </c>
      <c r="N593" s="111" t="str">
        <f>Cobb!$Y$2</f>
        <v>Gateway</v>
      </c>
      <c r="O593" s="132" t="s">
        <v>1298</v>
      </c>
      <c r="P593" s="168" t="str">
        <f t="shared" si="135"/>
        <v>Kilome, Franklyn (min)</v>
      </c>
      <c r="Q593" s="129" t="str">
        <f t="shared" si="136"/>
        <v/>
      </c>
      <c r="R593" s="217" t="str">
        <f t="shared" si="137"/>
        <v/>
      </c>
      <c r="S593" s="217" t="str">
        <f t="shared" si="138"/>
        <v/>
      </c>
      <c r="T593" s="217" t="str">
        <f t="shared" si="139"/>
        <v/>
      </c>
      <c r="U593" s="102" t="s">
        <v>568</v>
      </c>
      <c r="V593" s="173"/>
      <c r="W593" s="102"/>
      <c r="X593" s="173"/>
      <c r="Y593" s="102"/>
      <c r="Z593" s="501"/>
      <c r="AA593" s="102"/>
      <c r="AB593" s="501"/>
      <c r="AC593" s="102"/>
      <c r="AD593" s="102"/>
    </row>
    <row r="594" spans="1:30" ht="12.75">
      <c r="A594" s="102" t="s">
        <v>593</v>
      </c>
      <c r="B594" s="175" t="str">
        <f t="shared" si="140"/>
        <v>Kimbrel</v>
      </c>
      <c r="C594" s="180" t="str">
        <f t="shared" si="141"/>
        <v>Craig</v>
      </c>
      <c r="D594" s="102" t="str">
        <f t="shared" si="142"/>
        <v>C. Kimbrel</v>
      </c>
      <c r="E594" s="168" t="str">
        <f t="shared" si="143"/>
        <v>Craig Kimbrel</v>
      </c>
      <c r="F594" s="103" t="s">
        <v>847</v>
      </c>
      <c r="G594" s="103"/>
      <c r="H594" s="103"/>
      <c r="I594" s="103"/>
      <c r="J594" s="155">
        <v>32291</v>
      </c>
      <c r="K594" s="111" t="s">
        <v>844</v>
      </c>
      <c r="L594" s="103" t="s">
        <v>114</v>
      </c>
      <c r="M594" s="155" t="str">
        <f t="shared" si="134"/>
        <v>1,F3-$11.026M</v>
      </c>
      <c r="N594" s="111" t="str">
        <f>Mays!$G$2</f>
        <v>Palo Alto</v>
      </c>
      <c r="O594" s="132" t="s">
        <v>3147</v>
      </c>
      <c r="P594" s="168" t="str">
        <f t="shared" si="135"/>
        <v>Kimbrel, Craig (1,F3-$11.026M)</v>
      </c>
      <c r="Q594" s="129">
        <f t="shared" si="136"/>
        <v>3676000</v>
      </c>
      <c r="R594" s="217">
        <f t="shared" si="137"/>
        <v>3676000</v>
      </c>
      <c r="S594" s="217">
        <f t="shared" si="138"/>
        <v>3676000</v>
      </c>
      <c r="T594" s="217" t="str">
        <f t="shared" si="139"/>
        <v/>
      </c>
      <c r="U594" s="102" t="s">
        <v>3309</v>
      </c>
      <c r="V594" s="173">
        <v>3676000</v>
      </c>
      <c r="W594" s="102" t="s">
        <v>3311</v>
      </c>
      <c r="X594" s="173">
        <v>3676000</v>
      </c>
      <c r="Y594" s="102" t="s">
        <v>3310</v>
      </c>
      <c r="Z594" s="173">
        <v>3676000</v>
      </c>
      <c r="AA594" s="102" t="s">
        <v>283</v>
      </c>
      <c r="AB594" s="102"/>
      <c r="AC594" s="102"/>
      <c r="AD594" s="102"/>
    </row>
    <row r="595" spans="1:30" ht="12.75">
      <c r="A595" s="266" t="s">
        <v>3646</v>
      </c>
      <c r="B595" s="175" t="str">
        <f t="shared" si="140"/>
        <v>Kiner-Falefa</v>
      </c>
      <c r="C595" s="180" t="str">
        <f t="shared" si="141"/>
        <v>Isiah</v>
      </c>
      <c r="D595" s="102" t="str">
        <f t="shared" si="142"/>
        <v>I. Kiner-Falefa</v>
      </c>
      <c r="E595" s="168" t="str">
        <f t="shared" si="143"/>
        <v>Isiah Kiner-Falefa</v>
      </c>
      <c r="F595" s="204" t="s">
        <v>847</v>
      </c>
      <c r="G595" s="204" t="s">
        <v>1957</v>
      </c>
      <c r="H595" s="204" t="s">
        <v>1951</v>
      </c>
      <c r="I595" s="204" t="s">
        <v>1957</v>
      </c>
      <c r="J595" s="155">
        <v>34781</v>
      </c>
      <c r="K595" s="157" t="s">
        <v>848</v>
      </c>
      <c r="L595" s="103" t="s">
        <v>7</v>
      </c>
      <c r="M595" s="155" t="str">
        <f t="shared" si="134"/>
        <v>Y1</v>
      </c>
      <c r="N595" s="111" t="s">
        <v>808</v>
      </c>
      <c r="O595" s="132" t="s">
        <v>3850</v>
      </c>
      <c r="P595" s="168" t="str">
        <f t="shared" si="135"/>
        <v>Kiner-Falefa, Isiah (Y1)</v>
      </c>
      <c r="Q595" s="129">
        <f t="shared" si="136"/>
        <v>200000</v>
      </c>
      <c r="R595" s="217">
        <f t="shared" si="137"/>
        <v>300000</v>
      </c>
      <c r="S595" s="217">
        <f t="shared" si="138"/>
        <v>400000</v>
      </c>
      <c r="T595" s="217" t="str">
        <f t="shared" si="139"/>
        <v/>
      </c>
      <c r="U595" s="102" t="s">
        <v>445</v>
      </c>
      <c r="V595" s="173">
        <v>200000</v>
      </c>
      <c r="W595" s="102" t="s">
        <v>446</v>
      </c>
      <c r="X595" s="173">
        <v>300000</v>
      </c>
      <c r="Y595" s="102" t="s">
        <v>322</v>
      </c>
      <c r="Z595" s="173">
        <v>400000</v>
      </c>
      <c r="AA595" s="102" t="s">
        <v>555</v>
      </c>
      <c r="AB595" s="102"/>
      <c r="AC595" s="102"/>
      <c r="AD595" s="102"/>
    </row>
    <row r="596" spans="1:30" ht="12.75">
      <c r="A596" s="266" t="s">
        <v>3828</v>
      </c>
      <c r="B596" s="175" t="str">
        <f t="shared" si="140"/>
        <v>King</v>
      </c>
      <c r="C596" s="180" t="str">
        <f t="shared" si="141"/>
        <v>Mike</v>
      </c>
      <c r="D596" s="102" t="str">
        <f t="shared" si="142"/>
        <v>M. King</v>
      </c>
      <c r="E596" s="168" t="str">
        <f t="shared" si="143"/>
        <v>Mike King</v>
      </c>
      <c r="F596" s="204" t="s">
        <v>847</v>
      </c>
      <c r="G596" s="204" t="s">
        <v>4040</v>
      </c>
      <c r="H596" s="204" t="s">
        <v>1959</v>
      </c>
      <c r="I596" s="204" t="s">
        <v>1958</v>
      </c>
      <c r="J596" s="155">
        <v>34844</v>
      </c>
      <c r="K596" s="157" t="s">
        <v>647</v>
      </c>
      <c r="L596" s="103" t="s">
        <v>444</v>
      </c>
      <c r="M596" s="155" t="str">
        <f t="shared" si="134"/>
        <v>min</v>
      </c>
      <c r="N596" s="111" t="s">
        <v>908</v>
      </c>
      <c r="O596" s="132" t="s">
        <v>3850</v>
      </c>
      <c r="P596" s="168" t="str">
        <f t="shared" si="135"/>
        <v>King, Mike (min)</v>
      </c>
      <c r="Q596" s="129" t="str">
        <f t="shared" si="136"/>
        <v/>
      </c>
      <c r="R596" s="217" t="str">
        <f t="shared" si="137"/>
        <v/>
      </c>
      <c r="S596" s="217" t="str">
        <f t="shared" si="138"/>
        <v/>
      </c>
      <c r="T596" s="217" t="str">
        <f t="shared" si="139"/>
        <v/>
      </c>
      <c r="U596" s="102" t="s">
        <v>568</v>
      </c>
      <c r="V596" s="173"/>
      <c r="W596" s="102"/>
      <c r="X596" s="173"/>
      <c r="Y596" s="102"/>
      <c r="Z596" s="173"/>
      <c r="AA596" s="102"/>
      <c r="AB596" s="102"/>
      <c r="AC596" s="102"/>
      <c r="AD596" s="102"/>
    </row>
    <row r="597" spans="1:30" ht="14.25" customHeight="1">
      <c r="A597" s="102" t="s">
        <v>1336</v>
      </c>
      <c r="B597" s="175" t="str">
        <f t="shared" si="140"/>
        <v>Kingery</v>
      </c>
      <c r="C597" s="180" t="str">
        <f t="shared" si="141"/>
        <v>Scott</v>
      </c>
      <c r="D597" s="102" t="str">
        <f t="shared" si="142"/>
        <v>S. Kingery</v>
      </c>
      <c r="E597" s="168" t="str">
        <f t="shared" si="143"/>
        <v>Scott Kingery</v>
      </c>
      <c r="F597" s="204" t="s">
        <v>847</v>
      </c>
      <c r="G597" s="501">
        <v>178</v>
      </c>
      <c r="H597" s="501">
        <v>7</v>
      </c>
      <c r="I597" s="501">
        <v>21</v>
      </c>
      <c r="J597" s="256">
        <v>34453</v>
      </c>
      <c r="K597" s="157" t="s">
        <v>851</v>
      </c>
      <c r="L597" s="103" t="s">
        <v>7</v>
      </c>
      <c r="M597" s="155" t="str">
        <f t="shared" si="134"/>
        <v>Y1</v>
      </c>
      <c r="N597" s="111" t="str">
        <f>Cobb!$S$2</f>
        <v>Waikiki</v>
      </c>
      <c r="O597" s="132" t="s">
        <v>1298</v>
      </c>
      <c r="P597" s="168" t="str">
        <f t="shared" si="135"/>
        <v>Kingery, Scott (Y1)</v>
      </c>
      <c r="Q597" s="129">
        <f t="shared" si="136"/>
        <v>200000</v>
      </c>
      <c r="R597" s="217">
        <f t="shared" si="137"/>
        <v>300000</v>
      </c>
      <c r="S597" s="217">
        <f t="shared" si="138"/>
        <v>400000</v>
      </c>
      <c r="T597" s="217" t="str">
        <f t="shared" si="139"/>
        <v/>
      </c>
      <c r="U597" s="102" t="s">
        <v>445</v>
      </c>
      <c r="V597" s="130">
        <v>200000</v>
      </c>
      <c r="W597" s="102" t="s">
        <v>446</v>
      </c>
      <c r="X597" s="173">
        <v>300000</v>
      </c>
      <c r="Y597" s="102" t="s">
        <v>322</v>
      </c>
      <c r="Z597" s="173">
        <v>400000</v>
      </c>
      <c r="AA597" s="102" t="s">
        <v>555</v>
      </c>
      <c r="AB597" s="130"/>
      <c r="AC597" s="102"/>
      <c r="AD597" s="102"/>
    </row>
    <row r="598" spans="1:30" ht="12.75">
      <c r="A598" s="102" t="s">
        <v>1609</v>
      </c>
      <c r="B598" s="175" t="str">
        <f t="shared" si="140"/>
        <v>Kingham</v>
      </c>
      <c r="C598" s="180" t="str">
        <f t="shared" si="141"/>
        <v>Nick</v>
      </c>
      <c r="D598" s="102" t="str">
        <f t="shared" si="142"/>
        <v>N. Kingham</v>
      </c>
      <c r="E598" s="168" t="str">
        <f t="shared" si="143"/>
        <v>Nick Kingham</v>
      </c>
      <c r="F598" s="174" t="s">
        <v>847</v>
      </c>
      <c r="G598" s="102">
        <f>G597+1</f>
        <v>179</v>
      </c>
      <c r="H598" s="102">
        <v>10</v>
      </c>
      <c r="I598" s="102">
        <v>7</v>
      </c>
      <c r="J598" s="322">
        <v>33550</v>
      </c>
      <c r="K598" s="102" t="s">
        <v>647</v>
      </c>
      <c r="L598" s="103" t="s">
        <v>114</v>
      </c>
      <c r="M598" s="155" t="str">
        <f t="shared" si="134"/>
        <v>Y1</v>
      </c>
      <c r="N598" s="208" t="str">
        <f>Aaron!$G$2</f>
        <v>Exeter</v>
      </c>
      <c r="O598" s="103" t="s">
        <v>1851</v>
      </c>
      <c r="P598" s="168" t="str">
        <f t="shared" si="135"/>
        <v>Kingham, Nick (Y1)</v>
      </c>
      <c r="Q598" s="129">
        <f t="shared" si="136"/>
        <v>200000</v>
      </c>
      <c r="R598" s="217">
        <f t="shared" si="137"/>
        <v>300000</v>
      </c>
      <c r="S598" s="217">
        <f t="shared" si="138"/>
        <v>400000</v>
      </c>
      <c r="T598" s="217" t="str">
        <f t="shared" si="139"/>
        <v/>
      </c>
      <c r="U598" s="102" t="s">
        <v>445</v>
      </c>
      <c r="V598" s="130">
        <v>200000</v>
      </c>
      <c r="W598" s="102" t="s">
        <v>446</v>
      </c>
      <c r="X598" s="173">
        <v>300000</v>
      </c>
      <c r="Y598" s="102" t="s">
        <v>322</v>
      </c>
      <c r="Z598" s="173">
        <v>400000</v>
      </c>
      <c r="AA598" s="102" t="s">
        <v>555</v>
      </c>
      <c r="AB598" s="102"/>
      <c r="AC598" s="102"/>
      <c r="AD598" s="102"/>
    </row>
    <row r="599" spans="1:30" ht="12.75">
      <c r="A599" s="102" t="s">
        <v>512</v>
      </c>
      <c r="B599" s="175" t="str">
        <f t="shared" si="140"/>
        <v>Kinsler</v>
      </c>
      <c r="C599" s="180" t="str">
        <f t="shared" si="141"/>
        <v>Ian</v>
      </c>
      <c r="D599" s="102" t="str">
        <f t="shared" si="142"/>
        <v>I. Kinsler</v>
      </c>
      <c r="E599" s="168" t="str">
        <f t="shared" si="143"/>
        <v>Ian Kinsler</v>
      </c>
      <c r="F599" s="103" t="s">
        <v>847</v>
      </c>
      <c r="G599" s="103"/>
      <c r="H599" s="103"/>
      <c r="I599" s="103"/>
      <c r="J599" s="155">
        <v>30124</v>
      </c>
      <c r="K599" s="111"/>
      <c r="L599" s="103" t="s">
        <v>7</v>
      </c>
      <c r="M599" s="155" t="str">
        <f t="shared" si="134"/>
        <v>5,F5-13.25M</v>
      </c>
      <c r="N599" s="208" t="str">
        <f>Aaron!$Y$2</f>
        <v>Columbus</v>
      </c>
      <c r="O599" s="213" t="s">
        <v>1030</v>
      </c>
      <c r="P599" s="168" t="str">
        <f t="shared" si="135"/>
        <v>Kinsler, Ian (5,F5-13.25M)</v>
      </c>
      <c r="Q599" s="129">
        <f t="shared" si="136"/>
        <v>2650000</v>
      </c>
      <c r="R599" s="217" t="str">
        <f t="shared" si="137"/>
        <v/>
      </c>
      <c r="S599" s="217" t="str">
        <f t="shared" si="138"/>
        <v/>
      </c>
      <c r="T599" s="217" t="str">
        <f t="shared" si="139"/>
        <v/>
      </c>
      <c r="U599" s="111" t="s">
        <v>1044</v>
      </c>
      <c r="V599" s="172">
        <v>2650000</v>
      </c>
      <c r="W599" s="111" t="s">
        <v>283</v>
      </c>
      <c r="X599" s="173"/>
      <c r="Y599" s="102"/>
      <c r="Z599" s="130"/>
      <c r="AA599" s="102"/>
      <c r="AB599" s="102"/>
      <c r="AC599" s="102"/>
      <c r="AD599" s="102"/>
    </row>
    <row r="600" spans="1:30" ht="12.75">
      <c r="A600" s="281" t="s">
        <v>982</v>
      </c>
      <c r="B600" s="175" t="str">
        <f t="shared" si="140"/>
        <v>Kintzler</v>
      </c>
      <c r="C600" s="180" t="str">
        <f t="shared" si="141"/>
        <v>Brandon</v>
      </c>
      <c r="D600" s="102" t="str">
        <f t="shared" si="142"/>
        <v>B. Kintzler</v>
      </c>
      <c r="E600" s="168" t="str">
        <f t="shared" si="143"/>
        <v>Brandon Kintzler</v>
      </c>
      <c r="F600" s="308" t="s">
        <v>847</v>
      </c>
      <c r="G600" s="281"/>
      <c r="H600" s="281"/>
      <c r="I600" s="281"/>
      <c r="J600" s="309">
        <v>30895</v>
      </c>
      <c r="K600" s="310" t="s">
        <v>844</v>
      </c>
      <c r="L600" s="279" t="s">
        <v>114</v>
      </c>
      <c r="M600" s="155" t="str">
        <f t="shared" si="134"/>
        <v>1,F2-$700K</v>
      </c>
      <c r="N600" s="111" t="str">
        <f>Ruth!$S$2</f>
        <v>New York</v>
      </c>
      <c r="O600" s="311" t="s">
        <v>3147</v>
      </c>
      <c r="P600" s="168" t="str">
        <f t="shared" si="135"/>
        <v>Kintzler, Brandon (1,F2-$700K)</v>
      </c>
      <c r="Q600" s="129">
        <f t="shared" si="136"/>
        <v>350000</v>
      </c>
      <c r="R600" s="217">
        <f t="shared" si="137"/>
        <v>350000</v>
      </c>
      <c r="S600" s="217" t="str">
        <f t="shared" si="138"/>
        <v/>
      </c>
      <c r="T600" s="217" t="str">
        <f t="shared" si="139"/>
        <v/>
      </c>
      <c r="U600" s="282" t="s">
        <v>3312</v>
      </c>
      <c r="V600" s="173">
        <v>350000</v>
      </c>
      <c r="W600" s="102" t="s">
        <v>3313</v>
      </c>
      <c r="X600" s="173">
        <v>350000</v>
      </c>
      <c r="Y600" s="102" t="s">
        <v>283</v>
      </c>
      <c r="Z600" s="102"/>
      <c r="AA600" s="102"/>
      <c r="AB600" s="102"/>
      <c r="AC600" s="102"/>
      <c r="AD600" s="102"/>
    </row>
    <row r="601" spans="1:30" ht="14.25" customHeight="1">
      <c r="A601" s="102" t="s">
        <v>245</v>
      </c>
      <c r="B601" s="175" t="str">
        <f t="shared" si="140"/>
        <v>Kipnis</v>
      </c>
      <c r="C601" s="180" t="str">
        <f t="shared" si="141"/>
        <v>Jason</v>
      </c>
      <c r="D601" s="102" t="str">
        <f t="shared" si="142"/>
        <v>J. Kipnis</v>
      </c>
      <c r="E601" s="168" t="str">
        <f t="shared" si="143"/>
        <v>Jason Kipnis</v>
      </c>
      <c r="F601" s="103" t="s">
        <v>354</v>
      </c>
      <c r="G601" s="103"/>
      <c r="H601" s="103"/>
      <c r="I601" s="103"/>
      <c r="J601" s="155">
        <v>31870</v>
      </c>
      <c r="K601" s="111" t="s">
        <v>845</v>
      </c>
      <c r="L601" s="103" t="s">
        <v>7</v>
      </c>
      <c r="M601" s="155" t="str">
        <f t="shared" si="134"/>
        <v xml:space="preserve">2,F3-$2.7M </v>
      </c>
      <c r="N601" s="208" t="str">
        <f>Ruth!$AE$2</f>
        <v>Williamsburg</v>
      </c>
      <c r="O601" s="132" t="s">
        <v>1764</v>
      </c>
      <c r="P601" s="168" t="str">
        <f t="shared" si="135"/>
        <v>Kipnis, Jason (2,F3-$2.7M )</v>
      </c>
      <c r="Q601" s="129">
        <f t="shared" si="136"/>
        <v>900000</v>
      </c>
      <c r="R601" s="217">
        <f t="shared" si="137"/>
        <v>900000</v>
      </c>
      <c r="S601" s="217" t="str">
        <f t="shared" si="138"/>
        <v/>
      </c>
      <c r="T601" s="217" t="str">
        <f t="shared" si="139"/>
        <v/>
      </c>
      <c r="U601" s="155" t="s">
        <v>2129</v>
      </c>
      <c r="V601" s="130">
        <v>900000</v>
      </c>
      <c r="W601" s="155" t="s">
        <v>2189</v>
      </c>
      <c r="X601" s="130">
        <v>900000</v>
      </c>
      <c r="Y601" s="130" t="s">
        <v>283</v>
      </c>
      <c r="Z601" s="173"/>
      <c r="AA601" s="102"/>
      <c r="AB601" s="102"/>
      <c r="AC601" s="501"/>
      <c r="AD601" s="102"/>
    </row>
    <row r="602" spans="1:30" ht="14.25" customHeight="1">
      <c r="A602" s="102" t="s">
        <v>1580</v>
      </c>
      <c r="B602" s="175" t="str">
        <f t="shared" si="140"/>
        <v>Kirilloff</v>
      </c>
      <c r="C602" s="180" t="str">
        <f t="shared" si="141"/>
        <v>Alex</v>
      </c>
      <c r="D602" s="102" t="str">
        <f t="shared" si="142"/>
        <v>A. Kirilloff</v>
      </c>
      <c r="E602" s="168" t="str">
        <f t="shared" si="143"/>
        <v>Alex Kirilloff</v>
      </c>
      <c r="F602" s="174" t="s">
        <v>354</v>
      </c>
      <c r="G602" s="102" t="e">
        <f>Players!#REF!+1</f>
        <v>#REF!</v>
      </c>
      <c r="H602" s="102">
        <v>5</v>
      </c>
      <c r="I602" s="102">
        <v>3</v>
      </c>
      <c r="J602" s="322">
        <v>35743</v>
      </c>
      <c r="K602" s="102" t="s">
        <v>852</v>
      </c>
      <c r="L602" s="103" t="s">
        <v>444</v>
      </c>
      <c r="M602" s="155" t="str">
        <f t="shared" si="134"/>
        <v>min</v>
      </c>
      <c r="N602" s="208" t="str">
        <f>Aaron!$G$2</f>
        <v>Exeter</v>
      </c>
      <c r="O602" s="103" t="s">
        <v>1534</v>
      </c>
      <c r="P602" s="168" t="str">
        <f t="shared" si="135"/>
        <v>Kirilloff, Alex (min)</v>
      </c>
      <c r="Q602" s="129" t="str">
        <f t="shared" si="136"/>
        <v/>
      </c>
      <c r="R602" s="217" t="str">
        <f t="shared" si="137"/>
        <v/>
      </c>
      <c r="S602" s="217" t="str">
        <f t="shared" si="138"/>
        <v/>
      </c>
      <c r="T602" s="217" t="str">
        <f t="shared" si="139"/>
        <v/>
      </c>
      <c r="U602" s="102" t="s">
        <v>568</v>
      </c>
      <c r="V602" s="130"/>
      <c r="W602" s="102"/>
      <c r="X602" s="130"/>
      <c r="Y602" s="102"/>
      <c r="Z602" s="102"/>
      <c r="AA602" s="102"/>
      <c r="AB602" s="102"/>
      <c r="AC602" s="102"/>
      <c r="AD602" s="102"/>
    </row>
    <row r="603" spans="1:30" ht="12.75">
      <c r="A603" s="110" t="s">
        <v>748</v>
      </c>
      <c r="B603" s="175" t="str">
        <f t="shared" si="140"/>
        <v>Kluber</v>
      </c>
      <c r="C603" s="180" t="str">
        <f t="shared" si="141"/>
        <v>Corey</v>
      </c>
      <c r="D603" s="102" t="str">
        <f t="shared" si="142"/>
        <v>C. Kluber</v>
      </c>
      <c r="E603" s="168" t="str">
        <f t="shared" si="143"/>
        <v>Corey Kluber</v>
      </c>
      <c r="F603" s="103" t="s">
        <v>847</v>
      </c>
      <c r="G603" s="103"/>
      <c r="H603" s="103"/>
      <c r="I603" s="103"/>
      <c r="J603" s="155">
        <v>31512</v>
      </c>
      <c r="K603" s="111"/>
      <c r="L603" s="103" t="s">
        <v>114</v>
      </c>
      <c r="M603" s="155" t="str">
        <f t="shared" si="134"/>
        <v>4,L5-14M</v>
      </c>
      <c r="N603" s="111" t="str">
        <f>Aaron!$AE$2</f>
        <v>Pismo Beach</v>
      </c>
      <c r="O603" s="103" t="s">
        <v>739</v>
      </c>
      <c r="P603" s="168" t="str">
        <f t="shared" si="135"/>
        <v>Kluber, Corey (4,L5-14M)</v>
      </c>
      <c r="Q603" s="129">
        <f t="shared" si="136"/>
        <v>2800000</v>
      </c>
      <c r="R603" s="217">
        <f t="shared" si="137"/>
        <v>2800000</v>
      </c>
      <c r="S603" s="217" t="str">
        <f t="shared" si="138"/>
        <v/>
      </c>
      <c r="T603" s="217" t="str">
        <f t="shared" si="139"/>
        <v/>
      </c>
      <c r="U603" s="111" t="s">
        <v>267</v>
      </c>
      <c r="V603" s="173">
        <v>2800000</v>
      </c>
      <c r="W603" s="111" t="s">
        <v>521</v>
      </c>
      <c r="X603" s="173">
        <v>2800000</v>
      </c>
      <c r="Y603" s="102" t="s">
        <v>283</v>
      </c>
      <c r="Z603" s="102"/>
      <c r="AA603" s="102"/>
      <c r="AB603" s="102"/>
      <c r="AC603" s="102"/>
      <c r="AD603" s="102"/>
    </row>
    <row r="604" spans="1:30" ht="12.75">
      <c r="A604" s="102" t="s">
        <v>1337</v>
      </c>
      <c r="B604" s="175" t="str">
        <f t="shared" si="140"/>
        <v>Knapp</v>
      </c>
      <c r="C604" s="180" t="str">
        <f t="shared" si="141"/>
        <v>Andrew</v>
      </c>
      <c r="D604" s="102" t="str">
        <f t="shared" si="142"/>
        <v>A. Knapp</v>
      </c>
      <c r="E604" s="168" t="str">
        <f t="shared" si="143"/>
        <v>Andrew Knapp</v>
      </c>
      <c r="F604" s="204" t="s">
        <v>854</v>
      </c>
      <c r="G604" s="501">
        <v>134</v>
      </c>
      <c r="H604" s="501">
        <v>5</v>
      </c>
      <c r="I604" s="501">
        <v>18</v>
      </c>
      <c r="J604" s="256">
        <v>33551</v>
      </c>
      <c r="K604" s="157"/>
      <c r="L604" s="103" t="s">
        <v>7</v>
      </c>
      <c r="M604" s="155" t="str">
        <f t="shared" si="134"/>
        <v>Y2</v>
      </c>
      <c r="N604" s="111" t="str">
        <f>Ruth!$S$2</f>
        <v>New York</v>
      </c>
      <c r="O604" s="132" t="s">
        <v>1298</v>
      </c>
      <c r="P604" s="168" t="str">
        <f t="shared" si="135"/>
        <v>Knapp, Andrew (Y2)</v>
      </c>
      <c r="Q604" s="129">
        <f t="shared" si="136"/>
        <v>300000</v>
      </c>
      <c r="R604" s="217">
        <f t="shared" si="137"/>
        <v>400000</v>
      </c>
      <c r="S604" s="217" t="str">
        <f t="shared" si="138"/>
        <v/>
      </c>
      <c r="T604" s="217" t="str">
        <f t="shared" si="139"/>
        <v/>
      </c>
      <c r="U604" s="102" t="s">
        <v>446</v>
      </c>
      <c r="V604" s="173">
        <v>300000</v>
      </c>
      <c r="W604" s="102" t="s">
        <v>322</v>
      </c>
      <c r="X604" s="173">
        <v>400000</v>
      </c>
      <c r="Y604" s="102" t="s">
        <v>555</v>
      </c>
      <c r="Z604" s="102"/>
      <c r="AA604" s="501"/>
      <c r="AB604" s="102"/>
      <c r="AC604" s="102"/>
      <c r="AD604" s="102"/>
    </row>
    <row r="605" spans="1:30" ht="12.75">
      <c r="A605" s="175" t="s">
        <v>935</v>
      </c>
      <c r="B605" s="175" t="str">
        <f t="shared" si="140"/>
        <v>Knebel</v>
      </c>
      <c r="C605" s="180" t="str">
        <f t="shared" si="141"/>
        <v>Corey</v>
      </c>
      <c r="D605" s="102" t="str">
        <f t="shared" si="142"/>
        <v>C. Knebel</v>
      </c>
      <c r="E605" s="168" t="str">
        <f t="shared" si="143"/>
        <v>Corey Knebel</v>
      </c>
      <c r="F605" s="174" t="s">
        <v>847</v>
      </c>
      <c r="G605" s="174"/>
      <c r="H605" s="174"/>
      <c r="I605" s="174"/>
      <c r="J605" s="184">
        <v>33568</v>
      </c>
      <c r="K605" s="185" t="s">
        <v>114</v>
      </c>
      <c r="L605" s="103" t="s">
        <v>114</v>
      </c>
      <c r="M605" s="155" t="str">
        <f t="shared" si="134"/>
        <v>ARB-Y4</v>
      </c>
      <c r="N605" s="111" t="str">
        <f>Mays!$Y$2</f>
        <v>Los Angeles</v>
      </c>
      <c r="O605" s="174" t="s">
        <v>913</v>
      </c>
      <c r="P605" s="168" t="str">
        <f t="shared" si="135"/>
        <v>Knebel, Corey (ARB-Y4)</v>
      </c>
      <c r="Q605" s="129">
        <f t="shared" si="136"/>
        <v>840000</v>
      </c>
      <c r="R605" s="217" t="str">
        <f t="shared" si="137"/>
        <v/>
      </c>
      <c r="S605" s="217" t="str">
        <f t="shared" si="138"/>
        <v/>
      </c>
      <c r="T605" s="217" t="str">
        <f t="shared" si="139"/>
        <v/>
      </c>
      <c r="U605" s="102" t="s">
        <v>555</v>
      </c>
      <c r="V605" s="173">
        <v>840000</v>
      </c>
      <c r="W605" s="102" t="s">
        <v>820</v>
      </c>
      <c r="X605" s="173"/>
      <c r="Y605" s="102" t="s">
        <v>821</v>
      </c>
      <c r="Z605" s="102"/>
      <c r="AA605" s="102" t="s">
        <v>822</v>
      </c>
      <c r="AB605" s="102"/>
      <c r="AC605" s="102" t="s">
        <v>283</v>
      </c>
      <c r="AD605" s="102"/>
    </row>
    <row r="606" spans="1:30" ht="14.25" customHeight="1">
      <c r="A606" s="266" t="s">
        <v>3771</v>
      </c>
      <c r="B606" s="175" t="str">
        <f t="shared" si="140"/>
        <v>Knight</v>
      </c>
      <c r="C606" s="180" t="str">
        <f t="shared" si="141"/>
        <v>Blaine</v>
      </c>
      <c r="D606" s="102" t="str">
        <f t="shared" si="142"/>
        <v>B. Knight</v>
      </c>
      <c r="E606" s="168" t="str">
        <f t="shared" si="143"/>
        <v>Blaine Knight</v>
      </c>
      <c r="F606" s="204" t="s">
        <v>847</v>
      </c>
      <c r="G606" s="204" t="s">
        <v>3980</v>
      </c>
      <c r="H606" s="204" t="s">
        <v>1955</v>
      </c>
      <c r="I606" s="204" t="s">
        <v>1961</v>
      </c>
      <c r="J606" s="155">
        <v>35244</v>
      </c>
      <c r="K606" s="157" t="s">
        <v>647</v>
      </c>
      <c r="L606" s="103" t="s">
        <v>444</v>
      </c>
      <c r="M606" s="155" t="str">
        <f t="shared" si="134"/>
        <v>min</v>
      </c>
      <c r="N606" s="111" t="s">
        <v>565</v>
      </c>
      <c r="O606" s="132" t="s">
        <v>3850</v>
      </c>
      <c r="P606" s="168" t="str">
        <f t="shared" si="135"/>
        <v>Knight, Blaine (min)</v>
      </c>
      <c r="Q606" s="129" t="str">
        <f t="shared" si="136"/>
        <v/>
      </c>
      <c r="R606" s="217" t="str">
        <f t="shared" si="137"/>
        <v/>
      </c>
      <c r="S606" s="217" t="str">
        <f t="shared" si="138"/>
        <v/>
      </c>
      <c r="T606" s="217" t="str">
        <f t="shared" si="139"/>
        <v/>
      </c>
      <c r="U606" s="102" t="s">
        <v>568</v>
      </c>
      <c r="V606" s="173"/>
      <c r="W606" s="102"/>
      <c r="X606" s="173"/>
      <c r="Y606" s="102"/>
      <c r="Z606" s="173"/>
      <c r="AA606" s="102"/>
      <c r="AB606" s="102"/>
      <c r="AC606" s="102"/>
      <c r="AD606" s="102"/>
    </row>
    <row r="607" spans="1:30" ht="12.75">
      <c r="A607" s="266" t="s">
        <v>3852</v>
      </c>
      <c r="B607" s="175" t="str">
        <f t="shared" si="140"/>
        <v>Knizner</v>
      </c>
      <c r="C607" s="180" t="str">
        <f t="shared" si="141"/>
        <v>Andrew</v>
      </c>
      <c r="D607" s="102" t="str">
        <f t="shared" si="142"/>
        <v>A. Knizner</v>
      </c>
      <c r="E607" s="168" t="str">
        <f t="shared" si="143"/>
        <v>Andrew Knizner</v>
      </c>
      <c r="F607" s="204" t="s">
        <v>847</v>
      </c>
      <c r="G607" s="204" t="s">
        <v>3955</v>
      </c>
      <c r="H607" s="204" t="s">
        <v>1954</v>
      </c>
      <c r="I607" s="204" t="s">
        <v>1959</v>
      </c>
      <c r="J607" s="155">
        <v>34733</v>
      </c>
      <c r="K607" s="157" t="s">
        <v>848</v>
      </c>
      <c r="L607" s="103" t="s">
        <v>444</v>
      </c>
      <c r="M607" s="155" t="str">
        <f t="shared" si="134"/>
        <v>min</v>
      </c>
      <c r="N607" s="111" t="s">
        <v>402</v>
      </c>
      <c r="O607" s="132" t="s">
        <v>3850</v>
      </c>
      <c r="P607" s="168" t="str">
        <f t="shared" si="135"/>
        <v>Knizner, Andrew (min)</v>
      </c>
      <c r="Q607" s="129" t="str">
        <f t="shared" si="136"/>
        <v/>
      </c>
      <c r="R607" s="217" t="str">
        <f t="shared" si="137"/>
        <v/>
      </c>
      <c r="S607" s="217" t="str">
        <f t="shared" si="138"/>
        <v/>
      </c>
      <c r="T607" s="217" t="str">
        <f t="shared" si="139"/>
        <v/>
      </c>
      <c r="U607" s="102" t="s">
        <v>568</v>
      </c>
      <c r="V607" s="173"/>
      <c r="W607" s="102"/>
      <c r="X607" s="173"/>
      <c r="Y607" s="102"/>
      <c r="Z607" s="173"/>
      <c r="AA607" s="102"/>
      <c r="AB607" s="102"/>
      <c r="AC607" s="102"/>
      <c r="AD607" s="102"/>
    </row>
    <row r="608" spans="1:30" ht="12.75">
      <c r="A608" s="266" t="s">
        <v>3703</v>
      </c>
      <c r="B608" s="175" t="str">
        <f t="shared" si="140"/>
        <v>Koch</v>
      </c>
      <c r="C608" s="180" t="str">
        <f t="shared" si="141"/>
        <v>Matt</v>
      </c>
      <c r="D608" s="102" t="str">
        <f t="shared" si="142"/>
        <v>M. Koch</v>
      </c>
      <c r="E608" s="168" t="str">
        <f t="shared" si="143"/>
        <v>Matt Koch</v>
      </c>
      <c r="F608" s="204" t="s">
        <v>847</v>
      </c>
      <c r="G608" s="204" t="s">
        <v>3908</v>
      </c>
      <c r="H608" s="204" t="s">
        <v>1953</v>
      </c>
      <c r="I608" s="204" t="s">
        <v>1964</v>
      </c>
      <c r="J608" s="155">
        <v>33179</v>
      </c>
      <c r="K608" s="157" t="s">
        <v>647</v>
      </c>
      <c r="L608" s="103" t="s">
        <v>114</v>
      </c>
      <c r="M608" s="155" t="str">
        <f t="shared" si="134"/>
        <v>Y1</v>
      </c>
      <c r="N608" s="111" t="s">
        <v>1832</v>
      </c>
      <c r="O608" s="132" t="s">
        <v>3850</v>
      </c>
      <c r="P608" s="168" t="str">
        <f t="shared" si="135"/>
        <v>Koch, Matt (Y1)</v>
      </c>
      <c r="Q608" s="129">
        <f t="shared" si="136"/>
        <v>200000</v>
      </c>
      <c r="R608" s="217">
        <f t="shared" si="137"/>
        <v>300000</v>
      </c>
      <c r="S608" s="217">
        <f t="shared" si="138"/>
        <v>400000</v>
      </c>
      <c r="T608" s="217" t="str">
        <f t="shared" si="139"/>
        <v/>
      </c>
      <c r="U608" s="102" t="s">
        <v>445</v>
      </c>
      <c r="V608" s="173">
        <v>200000</v>
      </c>
      <c r="W608" s="102" t="s">
        <v>446</v>
      </c>
      <c r="X608" s="173">
        <v>300000</v>
      </c>
      <c r="Y608" s="102" t="s">
        <v>322</v>
      </c>
      <c r="Z608" s="173">
        <v>400000</v>
      </c>
      <c r="AA608" s="102" t="s">
        <v>555</v>
      </c>
      <c r="AB608" s="102"/>
      <c r="AC608" s="102"/>
      <c r="AD608" s="102"/>
    </row>
    <row r="609" spans="1:32" ht="12.75">
      <c r="A609" s="266" t="s">
        <v>3796</v>
      </c>
      <c r="B609" s="175" t="str">
        <f t="shared" si="140"/>
        <v>Kolarek</v>
      </c>
      <c r="C609" s="180" t="str">
        <f t="shared" si="141"/>
        <v>Adam</v>
      </c>
      <c r="D609" s="102" t="str">
        <f t="shared" si="142"/>
        <v>A. Kolarek</v>
      </c>
      <c r="E609" s="168" t="str">
        <f t="shared" si="143"/>
        <v>Adam Kolarek</v>
      </c>
      <c r="F609" s="204" t="s">
        <v>354</v>
      </c>
      <c r="G609" s="204" t="s">
        <v>4006</v>
      </c>
      <c r="H609" s="204" t="s">
        <v>1957</v>
      </c>
      <c r="I609" s="204" t="s">
        <v>1965</v>
      </c>
      <c r="J609" s="155">
        <v>32522</v>
      </c>
      <c r="K609" s="157" t="s">
        <v>844</v>
      </c>
      <c r="L609" s="103" t="s">
        <v>114</v>
      </c>
      <c r="M609" s="155" t="str">
        <f t="shared" si="134"/>
        <v>Y1</v>
      </c>
      <c r="N609" s="111" t="s">
        <v>349</v>
      </c>
      <c r="O609" s="132" t="s">
        <v>3850</v>
      </c>
      <c r="P609" s="168" t="str">
        <f t="shared" si="135"/>
        <v>Kolarek, Adam (Y1)</v>
      </c>
      <c r="Q609" s="129">
        <f t="shared" si="136"/>
        <v>200000</v>
      </c>
      <c r="R609" s="217">
        <f t="shared" si="137"/>
        <v>300000</v>
      </c>
      <c r="S609" s="217">
        <f t="shared" si="138"/>
        <v>400000</v>
      </c>
      <c r="T609" s="217" t="str">
        <f t="shared" si="139"/>
        <v/>
      </c>
      <c r="U609" s="102" t="s">
        <v>445</v>
      </c>
      <c r="V609" s="173">
        <v>200000</v>
      </c>
      <c r="W609" s="102" t="s">
        <v>446</v>
      </c>
      <c r="X609" s="173">
        <v>300000</v>
      </c>
      <c r="Y609" s="102" t="s">
        <v>322</v>
      </c>
      <c r="Z609" s="173">
        <v>400000</v>
      </c>
      <c r="AA609" s="102" t="s">
        <v>555</v>
      </c>
      <c r="AB609" s="102"/>
      <c r="AC609" s="102"/>
      <c r="AD609" s="102"/>
    </row>
    <row r="610" spans="1:32" ht="12.75">
      <c r="A610" s="102" t="s">
        <v>1338</v>
      </c>
      <c r="B610" s="175" t="str">
        <f t="shared" si="140"/>
        <v>Kopech</v>
      </c>
      <c r="C610" s="180" t="str">
        <f t="shared" si="141"/>
        <v>Michael</v>
      </c>
      <c r="D610" s="102" t="str">
        <f t="shared" si="142"/>
        <v>M. Kopech</v>
      </c>
      <c r="E610" s="168" t="str">
        <f t="shared" si="143"/>
        <v>Michael Kopech</v>
      </c>
      <c r="F610" s="204" t="s">
        <v>847</v>
      </c>
      <c r="G610" s="501">
        <v>89</v>
      </c>
      <c r="H610" s="501" t="s">
        <v>538</v>
      </c>
      <c r="I610" s="501">
        <v>19</v>
      </c>
      <c r="J610" s="256">
        <v>35185</v>
      </c>
      <c r="K610" s="157" t="s">
        <v>647</v>
      </c>
      <c r="L610" s="103" t="s">
        <v>114</v>
      </c>
      <c r="M610" s="155" t="str">
        <f t="shared" si="134"/>
        <v>MM</v>
      </c>
      <c r="N610" s="111" t="str">
        <f>Ruth!$M$2</f>
        <v>Hoboken</v>
      </c>
      <c r="O610" s="132" t="s">
        <v>1298</v>
      </c>
      <c r="P610" s="168" t="str">
        <f t="shared" si="135"/>
        <v>Kopech, Michael (MM)</v>
      </c>
      <c r="Q610" s="129">
        <f t="shared" si="136"/>
        <v>100000</v>
      </c>
      <c r="R610" s="217" t="str">
        <f t="shared" si="137"/>
        <v/>
      </c>
      <c r="S610" s="217" t="str">
        <f t="shared" si="138"/>
        <v/>
      </c>
      <c r="T610" s="217" t="str">
        <f t="shared" si="139"/>
        <v/>
      </c>
      <c r="U610" s="102" t="s">
        <v>442</v>
      </c>
      <c r="V610" s="268">
        <v>100000</v>
      </c>
      <c r="W610" s="102"/>
      <c r="X610" s="173"/>
      <c r="Y610" s="102"/>
      <c r="Z610" s="102"/>
      <c r="AA610" s="501"/>
      <c r="AB610" s="102"/>
      <c r="AC610" s="102"/>
      <c r="AD610" s="102"/>
    </row>
    <row r="611" spans="1:32" ht="14.25" customHeight="1">
      <c r="A611" s="266" t="s">
        <v>3769</v>
      </c>
      <c r="B611" s="175" t="str">
        <f t="shared" si="140"/>
        <v>Kowar</v>
      </c>
      <c r="C611" s="180" t="str">
        <f t="shared" si="141"/>
        <v>Jackson</v>
      </c>
      <c r="D611" s="102" t="str">
        <f t="shared" si="142"/>
        <v>J. Kowar</v>
      </c>
      <c r="E611" s="168" t="str">
        <f t="shared" si="143"/>
        <v>Jackson Kowar</v>
      </c>
      <c r="F611" s="204" t="s">
        <v>847</v>
      </c>
      <c r="G611" s="204" t="s">
        <v>3978</v>
      </c>
      <c r="H611" s="204" t="s">
        <v>1955</v>
      </c>
      <c r="I611" s="204" t="s">
        <v>1959</v>
      </c>
      <c r="J611" s="155">
        <v>35342</v>
      </c>
      <c r="K611" s="157" t="s">
        <v>647</v>
      </c>
      <c r="L611" s="103" t="s">
        <v>444</v>
      </c>
      <c r="M611" s="155" t="str">
        <f t="shared" si="134"/>
        <v>min</v>
      </c>
      <c r="N611" s="111" t="s">
        <v>565</v>
      </c>
      <c r="O611" s="132" t="s">
        <v>3850</v>
      </c>
      <c r="P611" s="168" t="str">
        <f t="shared" si="135"/>
        <v>Kowar, Jackson (min)</v>
      </c>
      <c r="Q611" s="129" t="str">
        <f t="shared" si="136"/>
        <v/>
      </c>
      <c r="R611" s="217" t="str">
        <f t="shared" si="137"/>
        <v/>
      </c>
      <c r="S611" s="217" t="str">
        <f t="shared" si="138"/>
        <v/>
      </c>
      <c r="T611" s="217" t="str">
        <f t="shared" si="139"/>
        <v/>
      </c>
      <c r="U611" s="102" t="s">
        <v>568</v>
      </c>
      <c r="V611" s="173"/>
      <c r="W611" s="102"/>
      <c r="X611" s="173"/>
      <c r="Y611" s="102"/>
      <c r="Z611" s="173"/>
      <c r="AA611" s="102"/>
      <c r="AB611" s="102"/>
      <c r="AC611" s="102"/>
      <c r="AD611" s="102"/>
    </row>
    <row r="612" spans="1:32" ht="12.75">
      <c r="A612" s="266" t="s">
        <v>3757</v>
      </c>
      <c r="B612" s="175" t="str">
        <f t="shared" si="140"/>
        <v>Kramer</v>
      </c>
      <c r="C612" s="180" t="str">
        <f t="shared" si="141"/>
        <v>Kevin</v>
      </c>
      <c r="D612" s="102" t="str">
        <f t="shared" si="142"/>
        <v>K. Kramer</v>
      </c>
      <c r="E612" s="168" t="str">
        <f t="shared" si="143"/>
        <v>Kevin Kramer</v>
      </c>
      <c r="F612" s="204" t="s">
        <v>354</v>
      </c>
      <c r="G612" s="204" t="s">
        <v>3965</v>
      </c>
      <c r="H612" s="204" t="s">
        <v>1954</v>
      </c>
      <c r="I612" s="204" t="s">
        <v>3864</v>
      </c>
      <c r="J612" s="155">
        <v>34245</v>
      </c>
      <c r="K612" s="157" t="s">
        <v>850</v>
      </c>
      <c r="L612" s="103" t="s">
        <v>7</v>
      </c>
      <c r="M612" s="155" t="str">
        <f t="shared" si="134"/>
        <v>MM</v>
      </c>
      <c r="N612" s="111" t="s">
        <v>339</v>
      </c>
      <c r="O612" s="132" t="s">
        <v>3850</v>
      </c>
      <c r="P612" s="168" t="str">
        <f t="shared" si="135"/>
        <v>Kramer, Kevin (MM)</v>
      </c>
      <c r="Q612" s="129">
        <f t="shared" si="136"/>
        <v>100000</v>
      </c>
      <c r="R612" s="217" t="str">
        <f t="shared" si="137"/>
        <v/>
      </c>
      <c r="S612" s="217" t="str">
        <f t="shared" si="138"/>
        <v/>
      </c>
      <c r="T612" s="217" t="str">
        <f t="shared" si="139"/>
        <v/>
      </c>
      <c r="U612" s="102" t="s">
        <v>442</v>
      </c>
      <c r="V612" s="173">
        <v>100000</v>
      </c>
      <c r="W612" s="102"/>
      <c r="X612" s="173"/>
      <c r="Y612" s="102"/>
      <c r="Z612" s="173"/>
      <c r="AA612" s="102"/>
      <c r="AB612" s="102"/>
      <c r="AC612" s="102"/>
      <c r="AD612" s="102"/>
    </row>
    <row r="613" spans="1:32" ht="12.75">
      <c r="A613" s="102" t="s">
        <v>3314</v>
      </c>
      <c r="B613" s="175" t="str">
        <f t="shared" si="140"/>
        <v>Kratz</v>
      </c>
      <c r="C613" s="180" t="str">
        <f t="shared" si="141"/>
        <v>Erik</v>
      </c>
      <c r="D613" s="102" t="str">
        <f t="shared" si="142"/>
        <v>E. Kratz</v>
      </c>
      <c r="E613" s="168" t="str">
        <f t="shared" si="143"/>
        <v>Erik Kratz</v>
      </c>
      <c r="F613" s="204"/>
      <c r="G613" s="501"/>
      <c r="H613" s="501"/>
      <c r="I613" s="501"/>
      <c r="J613" s="256"/>
      <c r="K613" s="157"/>
      <c r="L613" s="103" t="s">
        <v>7</v>
      </c>
      <c r="M613" s="155" t="str">
        <f t="shared" si="134"/>
        <v>1,F2-$600K</v>
      </c>
      <c r="N613" s="111" t="str">
        <f>Ruth!$G$2</f>
        <v>Gotham City</v>
      </c>
      <c r="O613" s="132" t="s">
        <v>3147</v>
      </c>
      <c r="P613" s="168" t="str">
        <f t="shared" si="135"/>
        <v>Kratz, Erik (1,F2-$600K)</v>
      </c>
      <c r="Q613" s="129">
        <f t="shared" si="136"/>
        <v>300000</v>
      </c>
      <c r="R613" s="217">
        <f t="shared" si="137"/>
        <v>300000</v>
      </c>
      <c r="S613" s="217" t="str">
        <f t="shared" si="138"/>
        <v/>
      </c>
      <c r="T613" s="217" t="str">
        <f t="shared" si="139"/>
        <v/>
      </c>
      <c r="U613" s="102" t="s">
        <v>3315</v>
      </c>
      <c r="V613" s="268">
        <v>300000</v>
      </c>
      <c r="W613" s="102" t="s">
        <v>3316</v>
      </c>
      <c r="X613" s="173">
        <v>300000</v>
      </c>
      <c r="Y613" s="102" t="s">
        <v>283</v>
      </c>
      <c r="Z613" s="102"/>
      <c r="AA613" s="501"/>
      <c r="AB613" s="102"/>
      <c r="AC613" s="102"/>
      <c r="AD613" s="102"/>
    </row>
    <row r="614" spans="1:32" ht="12.75">
      <c r="A614" s="102" t="s">
        <v>1653</v>
      </c>
      <c r="B614" s="175" t="str">
        <f t="shared" ref="B614:B645" si="144">LEFT(A614,FIND(", ",A614,1)-1)</f>
        <v>Kuhl</v>
      </c>
      <c r="C614" s="180" t="str">
        <f t="shared" ref="C614:C645" si="145">RIGHT(A614,LEN(A614)-FIND(", ",A614,1)-1)</f>
        <v>Chad</v>
      </c>
      <c r="D614" s="102" t="str">
        <f t="shared" ref="D614:D645" si="146">CONCATENATE(MID(C614,1,1),". ",B614)</f>
        <v>C. Kuhl</v>
      </c>
      <c r="E614" s="168" t="str">
        <f t="shared" ref="E614:E645" si="147">CONCATENATE(C614," ",B614)</f>
        <v>Chad Kuhl</v>
      </c>
      <c r="F614" s="174" t="s">
        <v>847</v>
      </c>
      <c r="G614" s="102">
        <f>G612+1</f>
        <v>122</v>
      </c>
      <c r="H614" s="102">
        <v>1</v>
      </c>
      <c r="I614" s="102">
        <v>23</v>
      </c>
      <c r="J614" s="322">
        <v>33857</v>
      </c>
      <c r="K614" s="102" t="s">
        <v>647</v>
      </c>
      <c r="L614" s="103" t="s">
        <v>114</v>
      </c>
      <c r="M614" s="155" t="str">
        <f t="shared" si="134"/>
        <v>Y3</v>
      </c>
      <c r="N614" s="208" t="str">
        <f>Aaron!$Y$2</f>
        <v>Columbus</v>
      </c>
      <c r="O614" s="103" t="s">
        <v>1534</v>
      </c>
      <c r="P614" s="168" t="str">
        <f t="shared" si="135"/>
        <v>Kuhl, Chad (Y3)</v>
      </c>
      <c r="Q614" s="129">
        <f t="shared" si="136"/>
        <v>400000</v>
      </c>
      <c r="R614" s="217" t="str">
        <f t="shared" si="137"/>
        <v/>
      </c>
      <c r="S614" s="217" t="str">
        <f t="shared" si="138"/>
        <v/>
      </c>
      <c r="T614" s="217" t="str">
        <f t="shared" si="139"/>
        <v/>
      </c>
      <c r="U614" s="102" t="s">
        <v>322</v>
      </c>
      <c r="V614" s="173">
        <v>400000</v>
      </c>
      <c r="W614" s="102" t="s">
        <v>555</v>
      </c>
      <c r="X614" s="130"/>
      <c r="Y614" s="102" t="s">
        <v>820</v>
      </c>
      <c r="Z614" s="102"/>
      <c r="AA614" s="102" t="s">
        <v>821</v>
      </c>
      <c r="AB614" s="102"/>
      <c r="AC614" s="102" t="s">
        <v>822</v>
      </c>
      <c r="AD614" s="102"/>
    </row>
    <row r="615" spans="1:32" ht="12.75">
      <c r="A615" s="175" t="s">
        <v>962</v>
      </c>
      <c r="B615" s="175" t="str">
        <f t="shared" si="144"/>
        <v>La Stella</v>
      </c>
      <c r="C615" s="180" t="str">
        <f t="shared" si="145"/>
        <v>Tommy</v>
      </c>
      <c r="D615" s="102" t="str">
        <f t="shared" si="146"/>
        <v>T. La Stella</v>
      </c>
      <c r="E615" s="168" t="str">
        <f t="shared" si="147"/>
        <v>Tommy La Stella</v>
      </c>
      <c r="F615" s="174" t="s">
        <v>354</v>
      </c>
      <c r="G615" s="174"/>
      <c r="H615" s="174"/>
      <c r="I615" s="174"/>
      <c r="J615" s="184">
        <v>31078</v>
      </c>
      <c r="K615" s="185" t="s">
        <v>845</v>
      </c>
      <c r="L615" s="103" t="s">
        <v>7</v>
      </c>
      <c r="M615" s="155" t="str">
        <f t="shared" si="134"/>
        <v>ARB-Y4</v>
      </c>
      <c r="N615" s="208" t="str">
        <f>Ruth!$AE$2</f>
        <v>Williamsburg</v>
      </c>
      <c r="O615" s="174" t="s">
        <v>913</v>
      </c>
      <c r="P615" s="168" t="str">
        <f t="shared" si="135"/>
        <v>La Stella, Tommy (ARB-Y4)</v>
      </c>
      <c r="Q615" s="129">
        <f t="shared" si="136"/>
        <v>600000</v>
      </c>
      <c r="R615" s="217" t="str">
        <f t="shared" si="137"/>
        <v/>
      </c>
      <c r="S615" s="217" t="str">
        <f t="shared" si="138"/>
        <v/>
      </c>
      <c r="T615" s="217" t="str">
        <f t="shared" si="139"/>
        <v/>
      </c>
      <c r="U615" s="102" t="s">
        <v>555</v>
      </c>
      <c r="V615" s="173">
        <v>600000</v>
      </c>
      <c r="W615" s="102" t="s">
        <v>820</v>
      </c>
      <c r="X615" s="173"/>
      <c r="Y615" s="102" t="s">
        <v>821</v>
      </c>
      <c r="Z615" s="102"/>
      <c r="AA615" s="102" t="s">
        <v>822</v>
      </c>
      <c r="AB615" s="102"/>
      <c r="AC615" s="102" t="s">
        <v>283</v>
      </c>
      <c r="AD615" s="102"/>
    </row>
    <row r="616" spans="1:32" ht="12.75">
      <c r="A616" s="266" t="s">
        <v>3839</v>
      </c>
      <c r="B616" s="175" t="str">
        <f t="shared" si="144"/>
        <v>Lakins</v>
      </c>
      <c r="C616" s="180" t="str">
        <f t="shared" si="145"/>
        <v>Travis</v>
      </c>
      <c r="D616" s="102" t="str">
        <f t="shared" si="146"/>
        <v>T. Lakins</v>
      </c>
      <c r="E616" s="168" t="str">
        <f t="shared" si="147"/>
        <v>Travis Lakins</v>
      </c>
      <c r="F616" s="204" t="s">
        <v>847</v>
      </c>
      <c r="G616" s="204" t="s">
        <v>4053</v>
      </c>
      <c r="H616" s="204" t="s">
        <v>1962</v>
      </c>
      <c r="I616" s="204" t="s">
        <v>1952</v>
      </c>
      <c r="J616" s="155">
        <v>34514</v>
      </c>
      <c r="K616" s="157" t="s">
        <v>844</v>
      </c>
      <c r="L616" s="103" t="s">
        <v>444</v>
      </c>
      <c r="M616" s="155" t="str">
        <f t="shared" si="134"/>
        <v>min</v>
      </c>
      <c r="N616" s="111" t="s">
        <v>808</v>
      </c>
      <c r="O616" s="132" t="s">
        <v>3850</v>
      </c>
      <c r="P616" s="168" t="str">
        <f t="shared" si="135"/>
        <v>Lakins, Travis (min)</v>
      </c>
      <c r="Q616" s="129" t="str">
        <f t="shared" si="136"/>
        <v/>
      </c>
      <c r="R616" s="217" t="str">
        <f t="shared" si="137"/>
        <v/>
      </c>
      <c r="S616" s="217" t="str">
        <f t="shared" si="138"/>
        <v/>
      </c>
      <c r="T616" s="217" t="str">
        <f t="shared" si="139"/>
        <v/>
      </c>
      <c r="U616" s="102" t="s">
        <v>568</v>
      </c>
      <c r="V616" s="173"/>
      <c r="W616" s="102"/>
      <c r="X616" s="173"/>
      <c r="Y616" s="102"/>
      <c r="Z616" s="173"/>
      <c r="AA616" s="102"/>
      <c r="AB616" s="102"/>
      <c r="AC616" s="102"/>
      <c r="AD616" s="102"/>
    </row>
    <row r="617" spans="1:32" ht="12.75">
      <c r="A617" s="266" t="s">
        <v>3730</v>
      </c>
      <c r="B617" s="175" t="str">
        <f t="shared" si="144"/>
        <v>Lamarre</v>
      </c>
      <c r="C617" s="180" t="str">
        <f t="shared" si="145"/>
        <v>Ryan</v>
      </c>
      <c r="D617" s="102" t="str">
        <f t="shared" si="146"/>
        <v>R. Lamarre</v>
      </c>
      <c r="E617" s="168" t="str">
        <f t="shared" si="147"/>
        <v>Ryan Lamarre</v>
      </c>
      <c r="F617" s="204" t="s">
        <v>847</v>
      </c>
      <c r="G617" s="204" t="s">
        <v>3935</v>
      </c>
      <c r="H617" s="204" t="s">
        <v>538</v>
      </c>
      <c r="I617" s="204" t="s">
        <v>1963</v>
      </c>
      <c r="J617" s="155">
        <v>32468</v>
      </c>
      <c r="K617" s="157" t="s">
        <v>912</v>
      </c>
      <c r="L617" s="103" t="s">
        <v>7</v>
      </c>
      <c r="M617" s="155" t="str">
        <f t="shared" si="134"/>
        <v>Y1</v>
      </c>
      <c r="N617" s="111" t="s">
        <v>2058</v>
      </c>
      <c r="O617" s="132" t="s">
        <v>3850</v>
      </c>
      <c r="P617" s="168" t="str">
        <f t="shared" si="135"/>
        <v>Lamarre, Ryan (Y1)</v>
      </c>
      <c r="Q617" s="129">
        <f t="shared" si="136"/>
        <v>200000</v>
      </c>
      <c r="R617" s="217">
        <f t="shared" si="137"/>
        <v>300000</v>
      </c>
      <c r="S617" s="217">
        <f t="shared" si="138"/>
        <v>400000</v>
      </c>
      <c r="T617" s="217" t="str">
        <f t="shared" si="139"/>
        <v/>
      </c>
      <c r="U617" s="102" t="s">
        <v>445</v>
      </c>
      <c r="V617" s="173">
        <v>200000</v>
      </c>
      <c r="W617" s="102" t="s">
        <v>446</v>
      </c>
      <c r="X617" s="173">
        <v>300000</v>
      </c>
      <c r="Y617" s="102" t="s">
        <v>322</v>
      </c>
      <c r="Z617" s="173">
        <v>400000</v>
      </c>
      <c r="AA617" s="102" t="s">
        <v>555</v>
      </c>
      <c r="AB617" s="102"/>
      <c r="AC617" s="102"/>
      <c r="AD617" s="102"/>
    </row>
    <row r="618" spans="1:32" ht="12.75">
      <c r="A618" s="501" t="s">
        <v>1073</v>
      </c>
      <c r="B618" s="175" t="str">
        <f t="shared" si="144"/>
        <v>Lamb</v>
      </c>
      <c r="C618" s="180" t="str">
        <f t="shared" si="145"/>
        <v>Jake*</v>
      </c>
      <c r="D618" s="102" t="str">
        <f t="shared" si="146"/>
        <v>J. Lamb</v>
      </c>
      <c r="E618" s="168" t="str">
        <f t="shared" si="147"/>
        <v>Jake* Lamb</v>
      </c>
      <c r="F618" s="103" t="s">
        <v>354</v>
      </c>
      <c r="G618" s="103"/>
      <c r="H618" s="103"/>
      <c r="I618" s="103"/>
      <c r="J618" s="256">
        <v>33155</v>
      </c>
      <c r="K618" s="102" t="s">
        <v>850</v>
      </c>
      <c r="L618" s="103" t="s">
        <v>7</v>
      </c>
      <c r="M618" s="155" t="str">
        <f t="shared" si="134"/>
        <v>2,L5-$14M</v>
      </c>
      <c r="N618" s="111" t="str">
        <f>Aaron!$AE$2</f>
        <v>Pismo Beach</v>
      </c>
      <c r="O618" s="103" t="s">
        <v>1094</v>
      </c>
      <c r="P618" s="168" t="str">
        <f t="shared" si="135"/>
        <v>Lamb, Jake* (2,L5-$14M)</v>
      </c>
      <c r="Q618" s="129">
        <f t="shared" si="136"/>
        <v>2800000</v>
      </c>
      <c r="R618" s="217">
        <f t="shared" si="137"/>
        <v>2800000</v>
      </c>
      <c r="S618" s="217">
        <f t="shared" si="138"/>
        <v>2800000</v>
      </c>
      <c r="T618" s="217">
        <f t="shared" si="139"/>
        <v>2800000</v>
      </c>
      <c r="U618" s="102" t="s">
        <v>1751</v>
      </c>
      <c r="V618" s="269">
        <v>2800000</v>
      </c>
      <c r="W618" s="102" t="s">
        <v>1752</v>
      </c>
      <c r="X618" s="269">
        <v>2800000</v>
      </c>
      <c r="Y618" s="102" t="s">
        <v>1753</v>
      </c>
      <c r="Z618" s="269">
        <v>2800000</v>
      </c>
      <c r="AA618" s="102" t="s">
        <v>1754</v>
      </c>
      <c r="AB618" s="269">
        <v>2800000</v>
      </c>
      <c r="AC618" s="102" t="s">
        <v>283</v>
      </c>
      <c r="AD618" s="102"/>
    </row>
    <row r="619" spans="1:32" ht="12.75">
      <c r="A619" s="102" t="s">
        <v>1856</v>
      </c>
      <c r="B619" s="175" t="str">
        <f t="shared" si="144"/>
        <v>Lamet</v>
      </c>
      <c r="C619" s="180" t="str">
        <f t="shared" si="145"/>
        <v>Dinelson</v>
      </c>
      <c r="D619" s="102" t="str">
        <f t="shared" si="146"/>
        <v>D. Lamet</v>
      </c>
      <c r="E619" s="168" t="str">
        <f t="shared" si="147"/>
        <v>Dinelson Lamet</v>
      </c>
      <c r="F619" s="204" t="s">
        <v>847</v>
      </c>
      <c r="G619" s="204">
        <v>5</v>
      </c>
      <c r="H619" s="204" t="s">
        <v>1951</v>
      </c>
      <c r="I619" s="204"/>
      <c r="J619" s="155">
        <v>33803</v>
      </c>
      <c r="K619" s="157" t="s">
        <v>647</v>
      </c>
      <c r="L619" s="103" t="s">
        <v>114</v>
      </c>
      <c r="M619" s="155" t="str">
        <f t="shared" si="134"/>
        <v>Y1*</v>
      </c>
      <c r="N619" s="111" t="str">
        <f>Mays!$G$2</f>
        <v>Palo Alto</v>
      </c>
      <c r="O619" s="132" t="s">
        <v>1966</v>
      </c>
      <c r="P619" s="168" t="str">
        <f t="shared" si="135"/>
        <v>Lamet, Dinelson (Y1*)</v>
      </c>
      <c r="Q619" s="129">
        <f t="shared" si="136"/>
        <v>200000</v>
      </c>
      <c r="R619" s="217">
        <f t="shared" si="137"/>
        <v>300000</v>
      </c>
      <c r="S619" s="217">
        <f t="shared" si="138"/>
        <v>400000</v>
      </c>
      <c r="T619" s="217" t="str">
        <f t="shared" si="139"/>
        <v/>
      </c>
      <c r="U619" s="102" t="s">
        <v>220</v>
      </c>
      <c r="V619" s="130">
        <v>200000</v>
      </c>
      <c r="W619" s="102" t="s">
        <v>446</v>
      </c>
      <c r="X619" s="173">
        <v>300000</v>
      </c>
      <c r="Y619" s="102" t="s">
        <v>322</v>
      </c>
      <c r="Z619" s="173">
        <v>400000</v>
      </c>
      <c r="AA619" s="102" t="s">
        <v>555</v>
      </c>
      <c r="AB619" s="102"/>
      <c r="AC619" s="102"/>
      <c r="AD619" s="102"/>
    </row>
    <row r="620" spans="1:32" ht="12.75">
      <c r="A620" s="102" t="s">
        <v>2007</v>
      </c>
      <c r="B620" s="175" t="str">
        <f t="shared" si="144"/>
        <v>Lange</v>
      </c>
      <c r="C620" s="180" t="str">
        <f t="shared" si="145"/>
        <v>Alex</v>
      </c>
      <c r="D620" s="102" t="str">
        <f t="shared" si="146"/>
        <v>A. Lange</v>
      </c>
      <c r="E620" s="168" t="str">
        <f t="shared" si="147"/>
        <v>Alex Lange</v>
      </c>
      <c r="F620" s="204"/>
      <c r="G620" s="204">
        <v>89</v>
      </c>
      <c r="H620" s="204" t="s">
        <v>1954</v>
      </c>
      <c r="I620" s="204"/>
      <c r="J620" s="155">
        <v>34974</v>
      </c>
      <c r="K620" s="157" t="s">
        <v>647</v>
      </c>
      <c r="L620" s="103" t="s">
        <v>444</v>
      </c>
      <c r="M620" s="155" t="str">
        <f t="shared" si="134"/>
        <v>min</v>
      </c>
      <c r="N620" s="111" t="str">
        <f>Cobb!$A$2</f>
        <v>Greenville</v>
      </c>
      <c r="O620" s="132" t="s">
        <v>1966</v>
      </c>
      <c r="P620" s="168" t="str">
        <f t="shared" si="135"/>
        <v>Lange, Alex (min)</v>
      </c>
      <c r="Q620" s="129" t="str">
        <f t="shared" si="136"/>
        <v/>
      </c>
      <c r="R620" s="217" t="str">
        <f t="shared" si="137"/>
        <v/>
      </c>
      <c r="S620" s="217" t="str">
        <f t="shared" si="138"/>
        <v/>
      </c>
      <c r="T620" s="217" t="str">
        <f t="shared" si="139"/>
        <v/>
      </c>
      <c r="U620" s="102" t="s">
        <v>568</v>
      </c>
      <c r="V620" s="173"/>
      <c r="W620" s="102"/>
      <c r="X620" s="173"/>
      <c r="Y620" s="102"/>
      <c r="Z620" s="173"/>
      <c r="AA620" s="102"/>
      <c r="AB620" s="102"/>
      <c r="AC620" s="102"/>
      <c r="AD620" s="102"/>
      <c r="AE620" s="502"/>
      <c r="AF620" s="102"/>
    </row>
    <row r="621" spans="1:32" ht="12.75">
      <c r="A621" s="266" t="s">
        <v>3718</v>
      </c>
      <c r="B621" s="175" t="str">
        <f t="shared" si="144"/>
        <v>Larnach</v>
      </c>
      <c r="C621" s="180" t="str">
        <f t="shared" si="145"/>
        <v>Trevor</v>
      </c>
      <c r="D621" s="102" t="str">
        <f t="shared" si="146"/>
        <v>T. Larnach</v>
      </c>
      <c r="E621" s="168" t="str">
        <f t="shared" si="147"/>
        <v>Trevor Larnach</v>
      </c>
      <c r="F621" s="204" t="s">
        <v>354</v>
      </c>
      <c r="G621" s="204" t="s">
        <v>3923</v>
      </c>
      <c r="H621" s="204" t="s">
        <v>538</v>
      </c>
      <c r="I621" s="204" t="s">
        <v>1951</v>
      </c>
      <c r="J621" s="155">
        <v>35487</v>
      </c>
      <c r="K621" s="157" t="s">
        <v>852</v>
      </c>
      <c r="L621" s="103" t="s">
        <v>444</v>
      </c>
      <c r="M621" s="155" t="str">
        <f t="shared" si="134"/>
        <v>min</v>
      </c>
      <c r="N621" s="111" t="s">
        <v>296</v>
      </c>
      <c r="O621" s="132" t="s">
        <v>3850</v>
      </c>
      <c r="P621" s="168" t="str">
        <f t="shared" si="135"/>
        <v>Larnach, Trevor (min)</v>
      </c>
      <c r="Q621" s="129" t="str">
        <f t="shared" si="136"/>
        <v/>
      </c>
      <c r="R621" s="217" t="str">
        <f t="shared" si="137"/>
        <v/>
      </c>
      <c r="S621" s="217" t="str">
        <f t="shared" si="138"/>
        <v/>
      </c>
      <c r="T621" s="217" t="str">
        <f t="shared" si="139"/>
        <v/>
      </c>
      <c r="U621" s="102" t="s">
        <v>568</v>
      </c>
      <c r="V621" s="173"/>
      <c r="W621" s="102"/>
      <c r="X621" s="173"/>
      <c r="Y621" s="102"/>
      <c r="Z621" s="173"/>
      <c r="AA621" s="102"/>
      <c r="AB621" s="102"/>
      <c r="AC621" s="102"/>
      <c r="AD621" s="102"/>
      <c r="AE621" s="502"/>
      <c r="AF621" s="102"/>
    </row>
    <row r="622" spans="1:32" ht="12.75">
      <c r="A622" s="266" t="s">
        <v>3669</v>
      </c>
      <c r="B622" s="175" t="str">
        <f t="shared" si="144"/>
        <v>Lauer</v>
      </c>
      <c r="C622" s="180" t="str">
        <f t="shared" si="145"/>
        <v>Eric</v>
      </c>
      <c r="D622" s="102" t="str">
        <f t="shared" si="146"/>
        <v>E. Lauer</v>
      </c>
      <c r="E622" s="168" t="str">
        <f t="shared" si="147"/>
        <v>Eric Lauer</v>
      </c>
      <c r="F622" s="204" t="s">
        <v>354</v>
      </c>
      <c r="G622" s="204" t="s">
        <v>3873</v>
      </c>
      <c r="H622" s="204" t="s">
        <v>1952</v>
      </c>
      <c r="I622" s="204" t="s">
        <v>1953</v>
      </c>
      <c r="J622" s="155">
        <v>34853</v>
      </c>
      <c r="K622" s="157" t="s">
        <v>647</v>
      </c>
      <c r="L622" s="103" t="s">
        <v>114</v>
      </c>
      <c r="M622" s="155" t="str">
        <f t="shared" si="134"/>
        <v>Y1</v>
      </c>
      <c r="N622" s="111" t="s">
        <v>1101</v>
      </c>
      <c r="O622" s="132" t="s">
        <v>3850</v>
      </c>
      <c r="P622" s="168" t="str">
        <f t="shared" si="135"/>
        <v>Lauer, Eric (Y1)</v>
      </c>
      <c r="Q622" s="129">
        <f t="shared" si="136"/>
        <v>200000</v>
      </c>
      <c r="R622" s="217">
        <f t="shared" si="137"/>
        <v>300000</v>
      </c>
      <c r="S622" s="217">
        <f t="shared" si="138"/>
        <v>400000</v>
      </c>
      <c r="T622" s="217" t="str">
        <f t="shared" si="139"/>
        <v/>
      </c>
      <c r="U622" s="102" t="s">
        <v>445</v>
      </c>
      <c r="V622" s="173">
        <v>200000</v>
      </c>
      <c r="W622" s="102" t="s">
        <v>446</v>
      </c>
      <c r="X622" s="173">
        <v>300000</v>
      </c>
      <c r="Y622" s="102" t="s">
        <v>322</v>
      </c>
      <c r="Z622" s="173">
        <v>400000</v>
      </c>
      <c r="AA622" s="102" t="s">
        <v>555</v>
      </c>
      <c r="AB622" s="102"/>
      <c r="AC622" s="102"/>
      <c r="AD622" s="102"/>
      <c r="AE622" s="502"/>
      <c r="AF622" s="102"/>
    </row>
    <row r="623" spans="1:32" ht="12.75">
      <c r="A623" s="266" t="s">
        <v>3662</v>
      </c>
      <c r="B623" s="175" t="str">
        <f t="shared" si="144"/>
        <v>Laureano</v>
      </c>
      <c r="C623" s="180" t="str">
        <f t="shared" si="145"/>
        <v>Ramon</v>
      </c>
      <c r="D623" s="102" t="str">
        <f t="shared" si="146"/>
        <v>R. Laureano</v>
      </c>
      <c r="E623" s="168" t="str">
        <f t="shared" si="147"/>
        <v>Ramon Laureano</v>
      </c>
      <c r="F623" s="204" t="s">
        <v>847</v>
      </c>
      <c r="G623" s="204" t="s">
        <v>3866</v>
      </c>
      <c r="H623" s="204" t="s">
        <v>1951</v>
      </c>
      <c r="I623" s="204" t="s">
        <v>3866</v>
      </c>
      <c r="J623" s="155">
        <v>34530</v>
      </c>
      <c r="K623" s="157" t="s">
        <v>849</v>
      </c>
      <c r="L623" s="103" t="s">
        <v>7</v>
      </c>
      <c r="M623" s="155" t="str">
        <f t="shared" si="134"/>
        <v>Y1</v>
      </c>
      <c r="N623" s="111" t="s">
        <v>486</v>
      </c>
      <c r="O623" s="132" t="s">
        <v>3850</v>
      </c>
      <c r="P623" s="168" t="str">
        <f t="shared" si="135"/>
        <v>Laureano, Ramon (Y1)</v>
      </c>
      <c r="Q623" s="129">
        <f t="shared" si="136"/>
        <v>200000</v>
      </c>
      <c r="R623" s="217">
        <f t="shared" si="137"/>
        <v>300000</v>
      </c>
      <c r="S623" s="217">
        <f t="shared" si="138"/>
        <v>400000</v>
      </c>
      <c r="T623" s="217" t="str">
        <f t="shared" si="139"/>
        <v/>
      </c>
      <c r="U623" s="102" t="s">
        <v>445</v>
      </c>
      <c r="V623" s="173">
        <v>200000</v>
      </c>
      <c r="W623" s="102" t="s">
        <v>446</v>
      </c>
      <c r="X623" s="173">
        <v>300000</v>
      </c>
      <c r="Y623" s="102" t="s">
        <v>322</v>
      </c>
      <c r="Z623" s="173">
        <v>400000</v>
      </c>
      <c r="AA623" s="102" t="s">
        <v>555</v>
      </c>
      <c r="AB623" s="102"/>
      <c r="AC623" s="102"/>
      <c r="AD623" s="102"/>
      <c r="AE623" s="502"/>
      <c r="AF623" s="102"/>
    </row>
    <row r="624" spans="1:32" ht="12.75">
      <c r="A624" s="102" t="s">
        <v>1661</v>
      </c>
      <c r="B624" s="175" t="str">
        <f t="shared" si="144"/>
        <v>Law</v>
      </c>
      <c r="C624" s="180" t="str">
        <f t="shared" si="145"/>
        <v>Derek</v>
      </c>
      <c r="D624" s="102" t="str">
        <f t="shared" si="146"/>
        <v>D. Law</v>
      </c>
      <c r="E624" s="168" t="str">
        <f t="shared" si="147"/>
        <v>Derek Law</v>
      </c>
      <c r="F624" s="174" t="s">
        <v>847</v>
      </c>
      <c r="G624" s="102">
        <f>Players!G736+1</f>
        <v>1</v>
      </c>
      <c r="H624" s="102">
        <v>2</v>
      </c>
      <c r="I624" s="102">
        <v>20</v>
      </c>
      <c r="J624" s="322">
        <v>33130</v>
      </c>
      <c r="K624" s="102" t="s">
        <v>844</v>
      </c>
      <c r="L624" s="103" t="s">
        <v>114</v>
      </c>
      <c r="M624" s="155" t="str">
        <f t="shared" si="134"/>
        <v>Y2*</v>
      </c>
      <c r="N624" s="111" t="str">
        <f>Cobb!$A$2</f>
        <v>Greenville</v>
      </c>
      <c r="O624" s="103" t="s">
        <v>1534</v>
      </c>
      <c r="P624" s="168" t="str">
        <f t="shared" si="135"/>
        <v>Law, Derek (Y2*)</v>
      </c>
      <c r="Q624" s="129">
        <f t="shared" si="136"/>
        <v>300000</v>
      </c>
      <c r="R624" s="217">
        <f t="shared" si="137"/>
        <v>400000</v>
      </c>
      <c r="S624" s="217" t="str">
        <f t="shared" si="138"/>
        <v/>
      </c>
      <c r="T624" s="217" t="str">
        <f t="shared" si="139"/>
        <v/>
      </c>
      <c r="U624" s="102" t="s">
        <v>219</v>
      </c>
      <c r="V624" s="173">
        <v>300000</v>
      </c>
      <c r="W624" s="102" t="s">
        <v>322</v>
      </c>
      <c r="X624" s="173">
        <v>400000</v>
      </c>
      <c r="Y624" s="102" t="s">
        <v>555</v>
      </c>
      <c r="Z624" s="102"/>
      <c r="AA624" s="102"/>
      <c r="AB624" s="102"/>
      <c r="AC624" s="102"/>
      <c r="AD624" s="102"/>
      <c r="AE624" s="502"/>
      <c r="AF624" s="102"/>
    </row>
    <row r="625" spans="1:32" ht="12.75">
      <c r="A625" s="112" t="s">
        <v>240</v>
      </c>
      <c r="B625" s="175" t="str">
        <f t="shared" si="144"/>
        <v>Lawrie</v>
      </c>
      <c r="C625" s="180" t="str">
        <f t="shared" si="145"/>
        <v>Brett</v>
      </c>
      <c r="D625" s="102" t="str">
        <f t="shared" si="146"/>
        <v>B. Lawrie</v>
      </c>
      <c r="E625" s="168" t="str">
        <f t="shared" si="147"/>
        <v>Brett Lawrie</v>
      </c>
      <c r="F625" s="103" t="s">
        <v>847</v>
      </c>
      <c r="G625" s="111"/>
      <c r="H625" s="111"/>
      <c r="I625" s="111"/>
      <c r="J625" s="274">
        <v>32891</v>
      </c>
      <c r="K625" s="102"/>
      <c r="L625" s="103" t="s">
        <v>7</v>
      </c>
      <c r="M625" s="155" t="str">
        <f t="shared" si="134"/>
        <v>4,F5-$12.350M</v>
      </c>
      <c r="N625" s="111" t="str">
        <f>Cobb!$Y$2</f>
        <v>Gateway</v>
      </c>
      <c r="O625" s="253" t="s">
        <v>1192</v>
      </c>
      <c r="P625" s="168" t="str">
        <f t="shared" si="135"/>
        <v>Lawrie, Brett (4,F5-$12.350M)</v>
      </c>
      <c r="Q625" s="129">
        <f t="shared" si="136"/>
        <v>2470000</v>
      </c>
      <c r="R625" s="217">
        <f t="shared" si="137"/>
        <v>2470000</v>
      </c>
      <c r="S625" s="217" t="str">
        <f t="shared" si="138"/>
        <v/>
      </c>
      <c r="T625" s="217" t="str">
        <f t="shared" si="139"/>
        <v/>
      </c>
      <c r="U625" s="112" t="s">
        <v>1209</v>
      </c>
      <c r="V625" s="268">
        <v>2470000</v>
      </c>
      <c r="W625" s="112" t="s">
        <v>1194</v>
      </c>
      <c r="X625" s="268">
        <v>2470000</v>
      </c>
      <c r="Y625" s="102" t="s">
        <v>283</v>
      </c>
      <c r="Z625" s="130"/>
      <c r="AA625" s="102"/>
      <c r="AB625" s="102"/>
      <c r="AC625" s="102"/>
      <c r="AD625" s="102"/>
      <c r="AE625" s="502"/>
      <c r="AF625" s="102"/>
    </row>
    <row r="626" spans="1:32" ht="12.75">
      <c r="A626" s="102" t="s">
        <v>374</v>
      </c>
      <c r="B626" s="175" t="str">
        <f t="shared" si="144"/>
        <v>Leake</v>
      </c>
      <c r="C626" s="180" t="str">
        <f t="shared" si="145"/>
        <v>Mike</v>
      </c>
      <c r="D626" s="102" t="str">
        <f t="shared" si="146"/>
        <v>M. Leake</v>
      </c>
      <c r="E626" s="168" t="str">
        <f t="shared" si="147"/>
        <v>Mike Leake</v>
      </c>
      <c r="F626" s="103" t="s">
        <v>847</v>
      </c>
      <c r="G626" s="103"/>
      <c r="H626" s="103"/>
      <c r="I626" s="103"/>
      <c r="J626" s="155">
        <v>32093</v>
      </c>
      <c r="K626" s="111"/>
      <c r="L626" s="103" t="s">
        <v>114</v>
      </c>
      <c r="M626" s="155" t="str">
        <f t="shared" si="134"/>
        <v>1,F3-$11.5M</v>
      </c>
      <c r="N626" s="111" t="str">
        <f>Aaron!$M$2</f>
        <v>Virginia</v>
      </c>
      <c r="O626" s="132" t="s">
        <v>3147</v>
      </c>
      <c r="P626" s="168" t="str">
        <f t="shared" si="135"/>
        <v>Leake, Mike (1,F3-$11.5M)</v>
      </c>
      <c r="Q626" s="129">
        <f t="shared" si="136"/>
        <v>3833000</v>
      </c>
      <c r="R626" s="217">
        <f t="shared" si="137"/>
        <v>3833000</v>
      </c>
      <c r="S626" s="217">
        <f t="shared" si="138"/>
        <v>3833000</v>
      </c>
      <c r="T626" s="217" t="str">
        <f t="shared" si="139"/>
        <v/>
      </c>
      <c r="U626" s="102" t="s">
        <v>3317</v>
      </c>
      <c r="V626" s="173">
        <v>3833000</v>
      </c>
      <c r="W626" s="102" t="s">
        <v>3319</v>
      </c>
      <c r="X626" s="173">
        <v>3833000</v>
      </c>
      <c r="Y626" s="102" t="s">
        <v>3318</v>
      </c>
      <c r="Z626" s="173">
        <v>3833000</v>
      </c>
      <c r="AA626" s="102" t="s">
        <v>283</v>
      </c>
      <c r="AB626" s="102"/>
      <c r="AC626" s="102"/>
      <c r="AD626" s="501"/>
      <c r="AE626" s="481"/>
      <c r="AF626" s="102"/>
    </row>
    <row r="627" spans="1:32" ht="14.25" customHeight="1">
      <c r="A627" s="281" t="s">
        <v>1843</v>
      </c>
      <c r="B627" s="175" t="str">
        <f t="shared" si="144"/>
        <v>LeBlanc</v>
      </c>
      <c r="C627" s="180" t="str">
        <f t="shared" si="145"/>
        <v xml:space="preserve">Wade </v>
      </c>
      <c r="D627" s="102" t="str">
        <f t="shared" si="146"/>
        <v>W. LeBlanc</v>
      </c>
      <c r="E627" s="168" t="str">
        <f t="shared" si="147"/>
        <v>Wade  LeBlanc</v>
      </c>
      <c r="F627" s="308" t="s">
        <v>354</v>
      </c>
      <c r="G627" s="281"/>
      <c r="H627" s="281"/>
      <c r="I627" s="281"/>
      <c r="J627" s="309">
        <v>30901</v>
      </c>
      <c r="K627" s="310" t="s">
        <v>647</v>
      </c>
      <c r="L627" s="279" t="s">
        <v>114</v>
      </c>
      <c r="M627" s="155" t="str">
        <f t="shared" si="134"/>
        <v>1,X1-5M</v>
      </c>
      <c r="N627" s="111" t="str">
        <f>Cobb!$S$2</f>
        <v>Waikiki</v>
      </c>
      <c r="O627" s="132" t="s">
        <v>1764</v>
      </c>
      <c r="P627" s="168" t="str">
        <f t="shared" si="135"/>
        <v>LeBlanc, Wade  (1,X1-5M)</v>
      </c>
      <c r="Q627" s="129">
        <f t="shared" si="136"/>
        <v>5000000</v>
      </c>
      <c r="R627" s="217" t="str">
        <f t="shared" si="137"/>
        <v/>
      </c>
      <c r="S627" s="217" t="str">
        <f t="shared" si="138"/>
        <v/>
      </c>
      <c r="T627" s="217" t="str">
        <f t="shared" si="139"/>
        <v/>
      </c>
      <c r="U627" s="172" t="s">
        <v>2479</v>
      </c>
      <c r="V627" s="173">
        <v>5000000</v>
      </c>
      <c r="W627" s="102" t="s">
        <v>283</v>
      </c>
      <c r="X627" s="173"/>
      <c r="Y627" s="102"/>
      <c r="Z627" s="102"/>
      <c r="AA627" s="102"/>
      <c r="AB627" s="102"/>
      <c r="AC627" s="102"/>
      <c r="AD627" s="130"/>
      <c r="AE627" s="502"/>
      <c r="AF627" s="102"/>
    </row>
    <row r="628" spans="1:32" ht="14.25" customHeight="1">
      <c r="A628" s="102" t="s">
        <v>1906</v>
      </c>
      <c r="B628" s="175" t="str">
        <f t="shared" si="144"/>
        <v>Leclerc</v>
      </c>
      <c r="C628" s="180" t="str">
        <f t="shared" si="145"/>
        <v>Jose</v>
      </c>
      <c r="D628" s="102" t="str">
        <f t="shared" si="146"/>
        <v>J. Leclerc</v>
      </c>
      <c r="E628" s="168" t="str">
        <f t="shared" si="147"/>
        <v>Jose Leclerc</v>
      </c>
      <c r="F628" s="204" t="s">
        <v>847</v>
      </c>
      <c r="G628" s="204">
        <v>112</v>
      </c>
      <c r="H628" s="204" t="s">
        <v>1955</v>
      </c>
      <c r="I628" s="204"/>
      <c r="J628" s="155">
        <v>34322</v>
      </c>
      <c r="K628" s="157" t="s">
        <v>844</v>
      </c>
      <c r="L628" s="103" t="s">
        <v>114</v>
      </c>
      <c r="M628" s="155" t="str">
        <f t="shared" si="134"/>
        <v>Y2</v>
      </c>
      <c r="N628" s="111" t="str">
        <f>Cobb!$AE$2</f>
        <v>Chicago</v>
      </c>
      <c r="O628" s="132" t="s">
        <v>1966</v>
      </c>
      <c r="P628" s="168" t="str">
        <f t="shared" si="135"/>
        <v>Leclerc, Jose (Y2)</v>
      </c>
      <c r="Q628" s="129">
        <f t="shared" si="136"/>
        <v>300000</v>
      </c>
      <c r="R628" s="217">
        <f t="shared" si="137"/>
        <v>400000</v>
      </c>
      <c r="S628" s="217" t="str">
        <f t="shared" si="138"/>
        <v/>
      </c>
      <c r="T628" s="217" t="str">
        <f t="shared" si="139"/>
        <v/>
      </c>
      <c r="U628" s="102" t="s">
        <v>446</v>
      </c>
      <c r="V628" s="173">
        <v>300000</v>
      </c>
      <c r="W628" s="102" t="s">
        <v>322</v>
      </c>
      <c r="X628" s="173">
        <v>400000</v>
      </c>
      <c r="Y628" s="102" t="s">
        <v>555</v>
      </c>
      <c r="Z628" s="173"/>
      <c r="AA628" s="102"/>
      <c r="AB628" s="102"/>
      <c r="AC628" s="102"/>
      <c r="AD628" s="102"/>
    </row>
    <row r="629" spans="1:32" ht="12.75">
      <c r="A629" s="266" t="s">
        <v>3780</v>
      </c>
      <c r="B629" s="175" t="str">
        <f t="shared" si="144"/>
        <v>Lee</v>
      </c>
      <c r="C629" s="180" t="str">
        <f t="shared" si="145"/>
        <v>Khalil</v>
      </c>
      <c r="D629" s="102" t="str">
        <f t="shared" si="146"/>
        <v>K. Lee</v>
      </c>
      <c r="E629" s="168" t="str">
        <f t="shared" si="147"/>
        <v>Khalil Lee</v>
      </c>
      <c r="F629" s="204" t="s">
        <v>354</v>
      </c>
      <c r="G629" s="204" t="s">
        <v>3990</v>
      </c>
      <c r="H629" s="204" t="s">
        <v>1955</v>
      </c>
      <c r="I629" s="204" t="s">
        <v>3865</v>
      </c>
      <c r="J629" s="155">
        <v>35972</v>
      </c>
      <c r="K629" s="157" t="s">
        <v>912</v>
      </c>
      <c r="L629" s="103" t="s">
        <v>444</v>
      </c>
      <c r="M629" s="155" t="str">
        <f t="shared" si="134"/>
        <v>min</v>
      </c>
      <c r="N629" s="111" t="s">
        <v>307</v>
      </c>
      <c r="O629" s="132" t="s">
        <v>3850</v>
      </c>
      <c r="P629" s="168" t="str">
        <f t="shared" si="135"/>
        <v>Lee, Khalil (min)</v>
      </c>
      <c r="Q629" s="129" t="str">
        <f t="shared" si="136"/>
        <v/>
      </c>
      <c r="R629" s="217" t="str">
        <f t="shared" si="137"/>
        <v/>
      </c>
      <c r="S629" s="217" t="str">
        <f t="shared" si="138"/>
        <v/>
      </c>
      <c r="T629" s="217" t="str">
        <f t="shared" si="139"/>
        <v/>
      </c>
      <c r="U629" s="102" t="s">
        <v>568</v>
      </c>
      <c r="V629" s="173"/>
      <c r="W629" s="102"/>
      <c r="X629" s="173"/>
      <c r="Y629" s="102"/>
      <c r="Z629" s="173"/>
      <c r="AA629" s="102"/>
      <c r="AB629" s="102"/>
      <c r="AC629" s="102"/>
      <c r="AD629" s="102"/>
      <c r="AE629" s="502"/>
      <c r="AF629" s="102"/>
    </row>
    <row r="630" spans="1:32" ht="12.75">
      <c r="A630" s="102" t="s">
        <v>1874</v>
      </c>
      <c r="B630" s="175" t="str">
        <f t="shared" si="144"/>
        <v>Leiter</v>
      </c>
      <c r="C630" s="180" t="str">
        <f t="shared" si="145"/>
        <v>Mark</v>
      </c>
      <c r="D630" s="102" t="str">
        <f t="shared" si="146"/>
        <v>M. Leiter</v>
      </c>
      <c r="E630" s="168" t="str">
        <f t="shared" si="147"/>
        <v>Mark Leiter</v>
      </c>
      <c r="F630" s="204" t="s">
        <v>847</v>
      </c>
      <c r="G630" s="204">
        <v>50</v>
      </c>
      <c r="H630" s="204" t="s">
        <v>845</v>
      </c>
      <c r="I630" s="204"/>
      <c r="J630" s="155">
        <v>33310</v>
      </c>
      <c r="K630" s="157" t="s">
        <v>647</v>
      </c>
      <c r="L630" s="103" t="s">
        <v>114</v>
      </c>
      <c r="M630" s="155" t="str">
        <f t="shared" si="134"/>
        <v>Y2</v>
      </c>
      <c r="N630" s="111" t="str">
        <f>Ruth!$Y$2</f>
        <v xml:space="preserve">New Jersey </v>
      </c>
      <c r="O630" s="132" t="s">
        <v>1966</v>
      </c>
      <c r="P630" s="168" t="str">
        <f t="shared" si="135"/>
        <v>Leiter, Mark (Y2)</v>
      </c>
      <c r="Q630" s="129">
        <f t="shared" si="136"/>
        <v>300000</v>
      </c>
      <c r="R630" s="217">
        <f t="shared" si="137"/>
        <v>400000</v>
      </c>
      <c r="S630" s="217" t="str">
        <f t="shared" si="138"/>
        <v/>
      </c>
      <c r="T630" s="217" t="str">
        <f t="shared" si="139"/>
        <v/>
      </c>
      <c r="U630" s="102" t="s">
        <v>446</v>
      </c>
      <c r="V630" s="173">
        <v>300000</v>
      </c>
      <c r="W630" s="102" t="s">
        <v>322</v>
      </c>
      <c r="X630" s="173">
        <v>400000</v>
      </c>
      <c r="Y630" s="102" t="s">
        <v>555</v>
      </c>
      <c r="Z630" s="173"/>
      <c r="AA630" s="102"/>
      <c r="AB630" s="102"/>
      <c r="AC630" s="102"/>
      <c r="AD630" s="102"/>
      <c r="AE630" s="502"/>
      <c r="AF630" s="102"/>
    </row>
    <row r="631" spans="1:32" ht="14.25" customHeight="1">
      <c r="A631" s="110" t="s">
        <v>765</v>
      </c>
      <c r="B631" s="175" t="str">
        <f t="shared" si="144"/>
        <v>LeMahieu</v>
      </c>
      <c r="C631" s="180" t="str">
        <f t="shared" si="145"/>
        <v>DJ</v>
      </c>
      <c r="D631" s="102" t="str">
        <f t="shared" si="146"/>
        <v>D. LeMahieu</v>
      </c>
      <c r="E631" s="168" t="str">
        <f t="shared" si="147"/>
        <v>DJ LeMahieu</v>
      </c>
      <c r="F631" s="103" t="s">
        <v>847</v>
      </c>
      <c r="G631" s="103"/>
      <c r="H631" s="103"/>
      <c r="I631" s="103"/>
      <c r="J631" s="155">
        <v>32337</v>
      </c>
      <c r="K631" s="111"/>
      <c r="L631" s="103" t="s">
        <v>7</v>
      </c>
      <c r="M631" s="155" t="str">
        <f t="shared" si="134"/>
        <v>ARB-Y7</v>
      </c>
      <c r="N631" s="111" t="str">
        <f>Aaron!$M$2</f>
        <v>Virginia</v>
      </c>
      <c r="O631" s="103" t="s">
        <v>1002</v>
      </c>
      <c r="P631" s="168" t="str">
        <f t="shared" si="135"/>
        <v>LeMahieu, DJ (ARB-Y7)</v>
      </c>
      <c r="Q631" s="129">
        <f t="shared" si="136"/>
        <v>5925150</v>
      </c>
      <c r="R631" s="217" t="str">
        <f t="shared" si="137"/>
        <v/>
      </c>
      <c r="S631" s="217" t="str">
        <f t="shared" si="138"/>
        <v/>
      </c>
      <c r="T631" s="217" t="str">
        <f t="shared" si="139"/>
        <v/>
      </c>
      <c r="U631" s="102" t="s">
        <v>822</v>
      </c>
      <c r="V631" s="173">
        <v>5925150</v>
      </c>
      <c r="W631" s="102" t="s">
        <v>283</v>
      </c>
      <c r="X631" s="173"/>
      <c r="Y631" s="102"/>
      <c r="Z631" s="102"/>
      <c r="AA631" s="102"/>
      <c r="AB631" s="102"/>
      <c r="AC631" s="102"/>
      <c r="AD631" s="102"/>
    </row>
    <row r="632" spans="1:32" ht="14.25" customHeight="1">
      <c r="A632" s="501" t="s">
        <v>1079</v>
      </c>
      <c r="B632" s="175" t="str">
        <f t="shared" si="144"/>
        <v>Leon</v>
      </c>
      <c r="C632" s="180" t="str">
        <f t="shared" si="145"/>
        <v>Sandy+</v>
      </c>
      <c r="D632" s="102" t="str">
        <f t="shared" si="146"/>
        <v>S. Leon</v>
      </c>
      <c r="E632" s="168" t="str">
        <f t="shared" si="147"/>
        <v>Sandy+ Leon</v>
      </c>
      <c r="F632" s="103" t="s">
        <v>854</v>
      </c>
      <c r="G632" s="103"/>
      <c r="H632" s="103"/>
      <c r="I632" s="103"/>
      <c r="J632" s="256">
        <v>32580</v>
      </c>
      <c r="K632" s="102" t="s">
        <v>848</v>
      </c>
      <c r="L632" s="103" t="s">
        <v>7</v>
      </c>
      <c r="M632" s="155" t="str">
        <f t="shared" si="134"/>
        <v>ARB-Y4</v>
      </c>
      <c r="N632" s="111" t="str">
        <f>Aaron!$M$2</f>
        <v>Virginia</v>
      </c>
      <c r="O632" s="103" t="s">
        <v>1370</v>
      </c>
      <c r="P632" s="168" t="str">
        <f t="shared" si="135"/>
        <v>Leon, Sandy+ (ARB-Y4)</v>
      </c>
      <c r="Q632" s="129">
        <f t="shared" si="136"/>
        <v>600000</v>
      </c>
      <c r="R632" s="217" t="str">
        <f t="shared" si="137"/>
        <v/>
      </c>
      <c r="S632" s="217" t="str">
        <f t="shared" si="138"/>
        <v/>
      </c>
      <c r="T632" s="217" t="str">
        <f t="shared" si="139"/>
        <v/>
      </c>
      <c r="U632" s="102" t="s">
        <v>555</v>
      </c>
      <c r="V632" s="268">
        <v>600000</v>
      </c>
      <c r="W632" s="102" t="s">
        <v>820</v>
      </c>
      <c r="X632" s="173"/>
      <c r="Y632" s="102" t="s">
        <v>821</v>
      </c>
      <c r="Z632" s="102"/>
      <c r="AA632" s="102" t="s">
        <v>822</v>
      </c>
      <c r="AB632" s="501"/>
      <c r="AC632" s="102" t="s">
        <v>283</v>
      </c>
      <c r="AD632" s="102"/>
    </row>
    <row r="633" spans="1:32" ht="12.75">
      <c r="A633" s="102" t="s">
        <v>328</v>
      </c>
      <c r="B633" s="175" t="str">
        <f t="shared" si="144"/>
        <v>Lester</v>
      </c>
      <c r="C633" s="180" t="str">
        <f t="shared" si="145"/>
        <v>Jon</v>
      </c>
      <c r="D633" s="102" t="str">
        <f t="shared" si="146"/>
        <v>J. Lester</v>
      </c>
      <c r="E633" s="168" t="str">
        <f t="shared" si="147"/>
        <v>Jon Lester</v>
      </c>
      <c r="F633" s="103" t="s">
        <v>354</v>
      </c>
      <c r="G633" s="103"/>
      <c r="H633" s="103"/>
      <c r="I633" s="103"/>
      <c r="J633" s="155">
        <v>30688</v>
      </c>
      <c r="K633" s="111"/>
      <c r="L633" s="103" t="s">
        <v>114</v>
      </c>
      <c r="M633" s="155" t="str">
        <f t="shared" si="134"/>
        <v>5,F5-24.225M</v>
      </c>
      <c r="N633" s="111" t="str">
        <f>Cobb!$G$2</f>
        <v>Alaska</v>
      </c>
      <c r="O633" s="213" t="s">
        <v>1030</v>
      </c>
      <c r="P633" s="168" t="str">
        <f t="shared" si="135"/>
        <v>Lester, Jon (5,F5-24.225M)</v>
      </c>
      <c r="Q633" s="129">
        <f t="shared" si="136"/>
        <v>4845000</v>
      </c>
      <c r="R633" s="217" t="str">
        <f t="shared" si="137"/>
        <v/>
      </c>
      <c r="S633" s="217" t="str">
        <f t="shared" si="138"/>
        <v/>
      </c>
      <c r="T633" s="217" t="str">
        <f t="shared" si="139"/>
        <v/>
      </c>
      <c r="U633" s="111" t="s">
        <v>1038</v>
      </c>
      <c r="V633" s="268">
        <v>4845000</v>
      </c>
      <c r="W633" s="111" t="s">
        <v>283</v>
      </c>
      <c r="X633" s="173"/>
      <c r="Y633" s="102"/>
      <c r="Z633" s="102"/>
      <c r="AA633" s="102"/>
      <c r="AB633" s="102"/>
      <c r="AC633" s="102"/>
      <c r="AD633" s="102"/>
      <c r="AE633" s="502"/>
      <c r="AF633" s="102"/>
    </row>
    <row r="634" spans="1:32" ht="12.75">
      <c r="A634" s="102" t="s">
        <v>1537</v>
      </c>
      <c r="B634" s="175" t="str">
        <f t="shared" si="144"/>
        <v>Lewis</v>
      </c>
      <c r="C634" s="180" t="str">
        <f t="shared" si="145"/>
        <v>Kyle</v>
      </c>
      <c r="D634" s="102" t="str">
        <f t="shared" si="146"/>
        <v>K. Lewis</v>
      </c>
      <c r="E634" s="168" t="str">
        <f t="shared" si="147"/>
        <v>Kyle Lewis</v>
      </c>
      <c r="F634" s="174" t="s">
        <v>847</v>
      </c>
      <c r="G634" s="102">
        <f>Cuts!G91+1</f>
        <v>1</v>
      </c>
      <c r="H634" s="102">
        <v>1</v>
      </c>
      <c r="I634" s="102">
        <v>8</v>
      </c>
      <c r="J634" s="322">
        <v>34893</v>
      </c>
      <c r="K634" s="102" t="s">
        <v>912</v>
      </c>
      <c r="L634" s="103" t="s">
        <v>444</v>
      </c>
      <c r="M634" s="155" t="str">
        <f t="shared" si="134"/>
        <v>min</v>
      </c>
      <c r="N634" s="111" t="str">
        <f>Cobb!$Y$2</f>
        <v>Gateway</v>
      </c>
      <c r="O634" s="103" t="s">
        <v>1534</v>
      </c>
      <c r="P634" s="168" t="str">
        <f t="shared" si="135"/>
        <v>Lewis, Kyle (min)</v>
      </c>
      <c r="Q634" s="129" t="str">
        <f t="shared" si="136"/>
        <v/>
      </c>
      <c r="R634" s="217" t="str">
        <f t="shared" si="137"/>
        <v/>
      </c>
      <c r="S634" s="217" t="str">
        <f t="shared" si="138"/>
        <v/>
      </c>
      <c r="T634" s="217" t="str">
        <f t="shared" si="139"/>
        <v/>
      </c>
      <c r="U634" s="102" t="s">
        <v>568</v>
      </c>
      <c r="V634" s="130"/>
      <c r="W634" s="102"/>
      <c r="X634" s="130"/>
      <c r="Y634" s="102"/>
      <c r="Z634" s="102"/>
      <c r="AA634" s="102"/>
      <c r="AB634" s="102"/>
      <c r="AC634" s="102"/>
      <c r="AD634" s="102"/>
      <c r="AE634" s="502"/>
      <c r="AF634" s="102"/>
    </row>
    <row r="635" spans="1:32" ht="12.75">
      <c r="A635" s="102" t="s">
        <v>2040</v>
      </c>
      <c r="B635" s="175" t="str">
        <f t="shared" si="144"/>
        <v>Lewis</v>
      </c>
      <c r="C635" s="180" t="str">
        <f t="shared" si="145"/>
        <v>Royce</v>
      </c>
      <c r="D635" s="102" t="str">
        <f t="shared" si="146"/>
        <v>R. Lewis</v>
      </c>
      <c r="E635" s="168" t="str">
        <f t="shared" si="147"/>
        <v>Royce Lewis</v>
      </c>
      <c r="F635" s="204" t="s">
        <v>847</v>
      </c>
      <c r="G635" s="204">
        <v>11</v>
      </c>
      <c r="H635" s="204" t="s">
        <v>1951</v>
      </c>
      <c r="I635" s="204"/>
      <c r="J635" s="155">
        <v>36316</v>
      </c>
      <c r="K635" s="157" t="s">
        <v>851</v>
      </c>
      <c r="L635" s="103" t="s">
        <v>444</v>
      </c>
      <c r="M635" s="155" t="str">
        <f t="shared" si="134"/>
        <v>min</v>
      </c>
      <c r="N635" s="111" t="str">
        <f>Ruth!$M$2</f>
        <v>Hoboken</v>
      </c>
      <c r="O635" s="132" t="s">
        <v>1966</v>
      </c>
      <c r="P635" s="168" t="str">
        <f t="shared" si="135"/>
        <v>Lewis, Royce (min)</v>
      </c>
      <c r="Q635" s="129" t="str">
        <f t="shared" si="136"/>
        <v/>
      </c>
      <c r="R635" s="217" t="str">
        <f t="shared" si="137"/>
        <v/>
      </c>
      <c r="S635" s="217" t="str">
        <f t="shared" si="138"/>
        <v/>
      </c>
      <c r="T635" s="217" t="str">
        <f t="shared" si="139"/>
        <v/>
      </c>
      <c r="U635" s="102" t="s">
        <v>568</v>
      </c>
      <c r="V635" s="173"/>
      <c r="W635" s="102"/>
      <c r="X635" s="173"/>
      <c r="Y635" s="102"/>
      <c r="Z635" s="173"/>
      <c r="AA635" s="102"/>
      <c r="AB635" s="102"/>
      <c r="AC635" s="102"/>
      <c r="AD635" s="102"/>
    </row>
    <row r="636" spans="1:32" ht="12.75">
      <c r="A636" s="102" t="s">
        <v>1592</v>
      </c>
      <c r="B636" s="175" t="str">
        <f t="shared" si="144"/>
        <v>Leyba</v>
      </c>
      <c r="C636" s="180" t="str">
        <f t="shared" si="145"/>
        <v>Domingo</v>
      </c>
      <c r="D636" s="102" t="str">
        <f t="shared" si="146"/>
        <v>D. Leyba</v>
      </c>
      <c r="E636" s="168" t="str">
        <f t="shared" si="147"/>
        <v>Domingo Leyba</v>
      </c>
      <c r="F636" s="174" t="s">
        <v>854</v>
      </c>
      <c r="G636" s="102">
        <f>G635+1</f>
        <v>12</v>
      </c>
      <c r="H636" s="102">
        <v>6</v>
      </c>
      <c r="I636" s="102">
        <v>15</v>
      </c>
      <c r="J636" s="322">
        <v>34953</v>
      </c>
      <c r="K636" s="102" t="s">
        <v>851</v>
      </c>
      <c r="L636" s="103" t="s">
        <v>444</v>
      </c>
      <c r="M636" s="155" t="str">
        <f t="shared" si="134"/>
        <v>min</v>
      </c>
      <c r="N636" s="111" t="str">
        <f>Mays!$A$2</f>
        <v>Aspen</v>
      </c>
      <c r="O636" s="103" t="s">
        <v>1534</v>
      </c>
      <c r="P636" s="168" t="str">
        <f t="shared" si="135"/>
        <v>Leyba, Domingo (min)</v>
      </c>
      <c r="Q636" s="129" t="str">
        <f t="shared" si="136"/>
        <v/>
      </c>
      <c r="R636" s="217" t="str">
        <f t="shared" si="137"/>
        <v/>
      </c>
      <c r="S636" s="217" t="str">
        <f t="shared" si="138"/>
        <v/>
      </c>
      <c r="T636" s="217" t="str">
        <f t="shared" si="139"/>
        <v/>
      </c>
      <c r="U636" s="102" t="s">
        <v>568</v>
      </c>
      <c r="V636" s="130"/>
      <c r="W636" s="102"/>
      <c r="X636" s="130"/>
      <c r="Y636" s="102"/>
      <c r="Z636" s="102"/>
      <c r="AA636" s="102"/>
      <c r="AB636" s="102"/>
      <c r="AC636" s="102"/>
      <c r="AD636" s="102"/>
      <c r="AE636" s="502"/>
      <c r="AF636" s="102"/>
    </row>
    <row r="637" spans="1:32" ht="12.75">
      <c r="A637" s="266" t="s">
        <v>3672</v>
      </c>
      <c r="B637" s="175" t="str">
        <f t="shared" si="144"/>
        <v>Liberatore</v>
      </c>
      <c r="C637" s="180" t="str">
        <f t="shared" si="145"/>
        <v>Matthew</v>
      </c>
      <c r="D637" s="102" t="str">
        <f t="shared" si="146"/>
        <v>M. Liberatore</v>
      </c>
      <c r="E637" s="168" t="str">
        <f t="shared" si="147"/>
        <v>Matthew Liberatore</v>
      </c>
      <c r="F637" s="204" t="s">
        <v>354</v>
      </c>
      <c r="G637" s="204" t="s">
        <v>3876</v>
      </c>
      <c r="H637" s="204" t="s">
        <v>1952</v>
      </c>
      <c r="I637" s="204" t="s">
        <v>1957</v>
      </c>
      <c r="J637" s="155">
        <v>36470</v>
      </c>
      <c r="K637" s="157" t="s">
        <v>647</v>
      </c>
      <c r="L637" s="103" t="s">
        <v>444</v>
      </c>
      <c r="M637" s="155" t="str">
        <f t="shared" si="134"/>
        <v>min</v>
      </c>
      <c r="N637" s="111" t="s">
        <v>808</v>
      </c>
      <c r="O637" s="132" t="s">
        <v>3850</v>
      </c>
      <c r="P637" s="168" t="str">
        <f t="shared" si="135"/>
        <v>Liberatore, Matthew (min)</v>
      </c>
      <c r="Q637" s="129" t="str">
        <f t="shared" si="136"/>
        <v/>
      </c>
      <c r="R637" s="217" t="str">
        <f t="shared" si="137"/>
        <v/>
      </c>
      <c r="S637" s="217" t="str">
        <f t="shared" si="138"/>
        <v/>
      </c>
      <c r="T637" s="217" t="str">
        <f t="shared" si="139"/>
        <v/>
      </c>
      <c r="U637" s="102" t="s">
        <v>568</v>
      </c>
      <c r="V637" s="173"/>
      <c r="W637" s="102"/>
      <c r="X637" s="173"/>
      <c r="Y637" s="102"/>
      <c r="Z637" s="173"/>
      <c r="AA637" s="102"/>
      <c r="AB637" s="102"/>
      <c r="AC637" s="102"/>
      <c r="AD637" s="102"/>
      <c r="AE637" s="502"/>
      <c r="AF637" s="102"/>
    </row>
    <row r="638" spans="1:32" ht="12.75">
      <c r="A638" s="266" t="s">
        <v>3798</v>
      </c>
      <c r="B638" s="175" t="str">
        <f t="shared" si="144"/>
        <v>Lin</v>
      </c>
      <c r="C638" s="180" t="str">
        <f t="shared" si="145"/>
        <v>Tzu-Wei</v>
      </c>
      <c r="D638" s="102" t="str">
        <f t="shared" si="146"/>
        <v>T. Lin</v>
      </c>
      <c r="E638" s="168" t="str">
        <f t="shared" si="147"/>
        <v>Tzu-Wei Lin</v>
      </c>
      <c r="F638" s="204" t="s">
        <v>354</v>
      </c>
      <c r="G638" s="204" t="s">
        <v>4008</v>
      </c>
      <c r="H638" s="204" t="s">
        <v>1957</v>
      </c>
      <c r="I638" s="204" t="s">
        <v>3862</v>
      </c>
      <c r="J638" s="155">
        <v>34380</v>
      </c>
      <c r="K638" s="157" t="s">
        <v>845</v>
      </c>
      <c r="L638" s="103" t="s">
        <v>7</v>
      </c>
      <c r="M638" s="155" t="str">
        <f t="shared" si="134"/>
        <v>MM</v>
      </c>
      <c r="N638" s="111" t="s">
        <v>486</v>
      </c>
      <c r="O638" s="132" t="s">
        <v>3850</v>
      </c>
      <c r="P638" s="168" t="str">
        <f t="shared" si="135"/>
        <v>Lin, Tzu-Wei (MM)</v>
      </c>
      <c r="Q638" s="129">
        <f t="shared" si="136"/>
        <v>100000</v>
      </c>
      <c r="R638" s="217" t="str">
        <f t="shared" si="137"/>
        <v/>
      </c>
      <c r="S638" s="217" t="str">
        <f t="shared" si="138"/>
        <v/>
      </c>
      <c r="T638" s="217" t="str">
        <f t="shared" si="139"/>
        <v/>
      </c>
      <c r="U638" s="102" t="s">
        <v>442</v>
      </c>
      <c r="V638" s="173">
        <v>100000</v>
      </c>
      <c r="W638" s="102"/>
      <c r="X638" s="173"/>
      <c r="Y638" s="102"/>
      <c r="Z638" s="173"/>
      <c r="AA638" s="102"/>
      <c r="AB638" s="102"/>
      <c r="AC638" s="102"/>
      <c r="AD638" s="102"/>
      <c r="AE638" s="502"/>
      <c r="AF638" s="102"/>
    </row>
    <row r="639" spans="1:32" ht="12.75">
      <c r="A639" s="102" t="s">
        <v>1811</v>
      </c>
      <c r="B639" s="175" t="str">
        <f t="shared" si="144"/>
        <v>Lind</v>
      </c>
      <c r="C639" s="180" t="str">
        <f t="shared" si="145"/>
        <v>Adam*</v>
      </c>
      <c r="D639" s="102" t="str">
        <f t="shared" si="146"/>
        <v>A. Lind</v>
      </c>
      <c r="E639" s="168" t="str">
        <f t="shared" si="147"/>
        <v>Adam* Lind</v>
      </c>
      <c r="F639" s="204" t="s">
        <v>354</v>
      </c>
      <c r="G639" s="204"/>
      <c r="H639" s="204"/>
      <c r="I639" s="204"/>
      <c r="J639" s="155">
        <v>30514</v>
      </c>
      <c r="K639" s="157" t="s">
        <v>846</v>
      </c>
      <c r="L639" s="103" t="s">
        <v>7</v>
      </c>
      <c r="M639" s="155" t="str">
        <f t="shared" si="134"/>
        <v>2,F2-$1.7M</v>
      </c>
      <c r="N639" s="111" t="str">
        <f>Ruth!$S$2</f>
        <v>New York</v>
      </c>
      <c r="O639" s="132" t="s">
        <v>1764</v>
      </c>
      <c r="P639" s="168" t="str">
        <f t="shared" si="135"/>
        <v>Lind, Adam* (2,F2-$1.7M)</v>
      </c>
      <c r="Q639" s="129">
        <f t="shared" si="136"/>
        <v>850000</v>
      </c>
      <c r="R639" s="217" t="str">
        <f t="shared" si="137"/>
        <v/>
      </c>
      <c r="S639" s="217" t="str">
        <f t="shared" si="138"/>
        <v/>
      </c>
      <c r="T639" s="217" t="str">
        <f t="shared" si="139"/>
        <v/>
      </c>
      <c r="U639" s="155" t="s">
        <v>2167</v>
      </c>
      <c r="V639" s="130">
        <v>850000</v>
      </c>
      <c r="W639" s="191" t="s">
        <v>283</v>
      </c>
      <c r="X639" s="102"/>
      <c r="Y639" s="173"/>
      <c r="Z639" s="102"/>
      <c r="AA639" s="102"/>
      <c r="AB639" s="102"/>
      <c r="AC639" s="102"/>
      <c r="AD639" s="102"/>
      <c r="AE639" s="502"/>
      <c r="AF639" s="102"/>
    </row>
    <row r="640" spans="1:32" ht="14.25" customHeight="1">
      <c r="A640" s="102" t="s">
        <v>654</v>
      </c>
      <c r="B640" s="175" t="str">
        <f t="shared" si="144"/>
        <v>Lindor</v>
      </c>
      <c r="C640" s="180" t="str">
        <f t="shared" si="145"/>
        <v>Francisco</v>
      </c>
      <c r="D640" s="102" t="str">
        <f t="shared" si="146"/>
        <v>F. Lindor</v>
      </c>
      <c r="E640" s="168" t="str">
        <f t="shared" si="147"/>
        <v>Francisco Lindor</v>
      </c>
      <c r="F640" s="103" t="s">
        <v>854</v>
      </c>
      <c r="G640" s="103"/>
      <c r="H640" s="103"/>
      <c r="I640" s="103"/>
      <c r="J640" s="155">
        <v>34287</v>
      </c>
      <c r="K640" s="111" t="s">
        <v>851</v>
      </c>
      <c r="L640" s="103" t="s">
        <v>7</v>
      </c>
      <c r="M640" s="155" t="str">
        <f t="shared" si="134"/>
        <v>1,L5-14M</v>
      </c>
      <c r="N640" s="111" t="str">
        <f>Mays!$A$2</f>
        <v>Aspen</v>
      </c>
      <c r="O640" s="132" t="s">
        <v>998</v>
      </c>
      <c r="P640" s="168" t="str">
        <f t="shared" si="135"/>
        <v>Lindor, Francisco (1,L5-14M)</v>
      </c>
      <c r="Q640" s="129">
        <f t="shared" si="136"/>
        <v>2800000</v>
      </c>
      <c r="R640" s="217">
        <f t="shared" si="137"/>
        <v>2800000</v>
      </c>
      <c r="S640" s="217">
        <f t="shared" si="138"/>
        <v>2800000</v>
      </c>
      <c r="T640" s="217">
        <f t="shared" si="139"/>
        <v>2800000</v>
      </c>
      <c r="U640" s="102" t="s">
        <v>3123</v>
      </c>
      <c r="V640" s="173">
        <v>2800000</v>
      </c>
      <c r="W640" s="102" t="s">
        <v>557</v>
      </c>
      <c r="X640" s="173">
        <v>2800000</v>
      </c>
      <c r="Y640" s="102" t="s">
        <v>268</v>
      </c>
      <c r="Z640" s="454">
        <v>2800000</v>
      </c>
      <c r="AA640" s="102" t="s">
        <v>267</v>
      </c>
      <c r="AB640" s="454">
        <v>2800000</v>
      </c>
      <c r="AC640" s="102" t="s">
        <v>521</v>
      </c>
      <c r="AD640" s="454">
        <v>2800000</v>
      </c>
      <c r="AE640" s="502"/>
      <c r="AF640" s="102"/>
    </row>
    <row r="641" spans="1:34" ht="14.25" customHeight="1">
      <c r="A641" s="102" t="s">
        <v>1605</v>
      </c>
      <c r="B641" s="175" t="str">
        <f t="shared" si="144"/>
        <v>Lindsay</v>
      </c>
      <c r="C641" s="180" t="str">
        <f t="shared" si="145"/>
        <v>Desmond</v>
      </c>
      <c r="D641" s="102" t="str">
        <f t="shared" si="146"/>
        <v>D. Lindsay</v>
      </c>
      <c r="E641" s="168" t="str">
        <f t="shared" si="147"/>
        <v>Desmond Lindsay</v>
      </c>
      <c r="F641" s="174" t="s">
        <v>847</v>
      </c>
      <c r="G641" s="102">
        <f>G640+1</f>
        <v>1</v>
      </c>
      <c r="H641" s="102">
        <v>9</v>
      </c>
      <c r="I641" s="102">
        <v>6</v>
      </c>
      <c r="J641" s="322">
        <v>35445</v>
      </c>
      <c r="K641" s="102" t="s">
        <v>912</v>
      </c>
      <c r="L641" s="103" t="s">
        <v>444</v>
      </c>
      <c r="M641" s="155" t="str">
        <f t="shared" si="134"/>
        <v>min</v>
      </c>
      <c r="N641" s="111" t="str">
        <f>Cobb!$AE$2</f>
        <v>Chicago</v>
      </c>
      <c r="O641" s="103" t="s">
        <v>1534</v>
      </c>
      <c r="P641" s="168" t="str">
        <f t="shared" si="135"/>
        <v>Lindsay, Desmond (min)</v>
      </c>
      <c r="Q641" s="129" t="str">
        <f t="shared" si="136"/>
        <v/>
      </c>
      <c r="R641" s="217" t="str">
        <f t="shared" si="137"/>
        <v/>
      </c>
      <c r="S641" s="217" t="str">
        <f t="shared" si="138"/>
        <v/>
      </c>
      <c r="T641" s="217" t="str">
        <f t="shared" si="139"/>
        <v/>
      </c>
      <c r="U641" s="102" t="s">
        <v>568</v>
      </c>
      <c r="V641" s="130"/>
      <c r="W641" s="102"/>
      <c r="X641" s="130"/>
      <c r="Y641" s="102"/>
      <c r="Z641" s="102"/>
      <c r="AA641" s="102"/>
      <c r="AB641" s="102"/>
      <c r="AC641" s="102"/>
      <c r="AD641" s="102"/>
    </row>
    <row r="642" spans="1:34" ht="14.25" customHeight="1">
      <c r="A642" s="208" t="s">
        <v>870</v>
      </c>
      <c r="B642" s="175" t="str">
        <f t="shared" si="144"/>
        <v>Liriano</v>
      </c>
      <c r="C642" s="180" t="str">
        <f t="shared" si="145"/>
        <v>Francisco</v>
      </c>
      <c r="D642" s="102" t="str">
        <f t="shared" si="146"/>
        <v>F. Liriano</v>
      </c>
      <c r="E642" s="168" t="str">
        <f t="shared" si="147"/>
        <v>Francisco Liriano</v>
      </c>
      <c r="F642" s="285" t="s">
        <v>354</v>
      </c>
      <c r="G642" s="161"/>
      <c r="H642" s="161"/>
      <c r="I642" s="161"/>
      <c r="J642" s="292">
        <v>30615</v>
      </c>
      <c r="K642" s="300" t="s">
        <v>647</v>
      </c>
      <c r="L642" s="103" t="s">
        <v>114</v>
      </c>
      <c r="M642" s="155" t="str">
        <f t="shared" si="134"/>
        <v>3,F3-$11.13M</v>
      </c>
      <c r="N642" s="111" t="str">
        <f>Mays!$G$2</f>
        <v>Palo Alto</v>
      </c>
      <c r="O642" s="311" t="s">
        <v>1407</v>
      </c>
      <c r="P642" s="168" t="str">
        <f t="shared" si="135"/>
        <v>Liriano, Francisco (3,F3-$11.13M)</v>
      </c>
      <c r="Q642" s="129">
        <f t="shared" si="136"/>
        <v>3709979</v>
      </c>
      <c r="R642" s="217" t="str">
        <f t="shared" si="137"/>
        <v/>
      </c>
      <c r="S642" s="217" t="str">
        <f t="shared" si="138"/>
        <v/>
      </c>
      <c r="T642" s="217" t="str">
        <f t="shared" si="139"/>
        <v/>
      </c>
      <c r="U642" s="282" t="s">
        <v>1498</v>
      </c>
      <c r="V642" s="362">
        <v>3709979</v>
      </c>
      <c r="W642" s="102" t="s">
        <v>283</v>
      </c>
      <c r="X642" s="173"/>
      <c r="Y642" s="102"/>
      <c r="Z642" s="102"/>
      <c r="AA642" s="102"/>
      <c r="AB642" s="102"/>
      <c r="AC642" s="102"/>
      <c r="AD642" s="102"/>
      <c r="AE642" s="502"/>
      <c r="AF642" s="102"/>
    </row>
    <row r="643" spans="1:34" ht="14.25" customHeight="1">
      <c r="A643" s="102" t="s">
        <v>659</v>
      </c>
      <c r="B643" s="175" t="str">
        <f t="shared" si="144"/>
        <v>Liriano</v>
      </c>
      <c r="C643" s="180" t="str">
        <f t="shared" si="145"/>
        <v>Rymer</v>
      </c>
      <c r="D643" s="102" t="str">
        <f t="shared" si="146"/>
        <v>R. Liriano</v>
      </c>
      <c r="E643" s="168" t="str">
        <f t="shared" si="147"/>
        <v>Rymer Liriano</v>
      </c>
      <c r="F643" s="103" t="s">
        <v>847</v>
      </c>
      <c r="G643" s="103"/>
      <c r="H643" s="103"/>
      <c r="I643" s="103"/>
      <c r="J643" s="155">
        <v>33409</v>
      </c>
      <c r="K643" s="111"/>
      <c r="L643" s="103" t="s">
        <v>7</v>
      </c>
      <c r="M643" s="155" t="str">
        <f t="shared" ref="M643:M706" si="148">$U643</f>
        <v>Y1*</v>
      </c>
      <c r="N643" s="111" t="str">
        <f>Cobb!$Y$2</f>
        <v>Gateway</v>
      </c>
      <c r="O643" s="132" t="s">
        <v>716</v>
      </c>
      <c r="P643" s="168" t="str">
        <f t="shared" ref="P643:P706" si="149">CONCATENATE(A643," (",M643,")")</f>
        <v>Liriano, Rymer (Y1*)</v>
      </c>
      <c r="Q643" s="129">
        <f t="shared" ref="Q643:Q706" si="150">IF(ISBLANK($V643),"",$V643)</f>
        <v>200000</v>
      </c>
      <c r="R643" s="217">
        <f t="shared" ref="R643:R706" si="151">IF(ISBLANK($X643),"",$X643)</f>
        <v>300000</v>
      </c>
      <c r="S643" s="217">
        <f t="shared" ref="S643:S706" si="152">IF(ISBLANK($Z643),"",$Z643)</f>
        <v>400000</v>
      </c>
      <c r="T643" s="217" t="str">
        <f t="shared" ref="T643:T706" si="153">IF(ISBLANK($AB643),"",$AB643)</f>
        <v/>
      </c>
      <c r="U643" s="102" t="s">
        <v>220</v>
      </c>
      <c r="V643" s="130">
        <v>200000</v>
      </c>
      <c r="W643" s="102" t="s">
        <v>446</v>
      </c>
      <c r="X643" s="173">
        <v>300000</v>
      </c>
      <c r="Y643" s="102" t="s">
        <v>322</v>
      </c>
      <c r="Z643" s="173">
        <v>400000</v>
      </c>
      <c r="AA643" s="102" t="s">
        <v>555</v>
      </c>
      <c r="AB643" s="102"/>
      <c r="AC643" s="102"/>
      <c r="AD643" s="102"/>
      <c r="AE643" s="502"/>
      <c r="AF643" s="102"/>
    </row>
    <row r="644" spans="1:34" ht="14.25" customHeight="1">
      <c r="A644" s="266" t="s">
        <v>3722</v>
      </c>
      <c r="B644" s="175" t="str">
        <f t="shared" si="144"/>
        <v>Loaisiga</v>
      </c>
      <c r="C644" s="180" t="str">
        <f t="shared" si="145"/>
        <v>Jonathan</v>
      </c>
      <c r="D644" s="102" t="str">
        <f t="shared" si="146"/>
        <v>J. Loaisiga</v>
      </c>
      <c r="E644" s="168" t="str">
        <f t="shared" si="147"/>
        <v>Jonathan Loaisiga</v>
      </c>
      <c r="F644" s="204" t="s">
        <v>847</v>
      </c>
      <c r="G644" s="204" t="s">
        <v>3927</v>
      </c>
      <c r="H644" s="204" t="s">
        <v>538</v>
      </c>
      <c r="I644" s="204" t="s">
        <v>1955</v>
      </c>
      <c r="J644" s="155">
        <v>34640</v>
      </c>
      <c r="K644" s="157" t="s">
        <v>647</v>
      </c>
      <c r="L644" s="103" t="s">
        <v>114</v>
      </c>
      <c r="M644" s="155" t="str">
        <f t="shared" si="148"/>
        <v>MM</v>
      </c>
      <c r="N644" s="111" t="s">
        <v>1257</v>
      </c>
      <c r="O644" s="132" t="s">
        <v>3850</v>
      </c>
      <c r="P644" s="168" t="str">
        <f t="shared" si="149"/>
        <v>Loaisiga, Jonathan (MM)</v>
      </c>
      <c r="Q644" s="129">
        <f t="shared" si="150"/>
        <v>100000</v>
      </c>
      <c r="R644" s="217" t="str">
        <f t="shared" si="151"/>
        <v/>
      </c>
      <c r="S644" s="217" t="str">
        <f t="shared" si="152"/>
        <v/>
      </c>
      <c r="T644" s="217" t="str">
        <f t="shared" si="153"/>
        <v/>
      </c>
      <c r="U644" s="102" t="s">
        <v>442</v>
      </c>
      <c r="V644" s="173">
        <v>100000</v>
      </c>
      <c r="W644" s="102"/>
      <c r="X644" s="173"/>
      <c r="Y644" s="102"/>
      <c r="Z644" s="173"/>
      <c r="AA644" s="102"/>
      <c r="AB644" s="102"/>
      <c r="AC644" s="102"/>
      <c r="AD644" s="102"/>
      <c r="AE644" s="502"/>
      <c r="AF644" s="102"/>
      <c r="AG644" s="102"/>
      <c r="AH644" s="102"/>
    </row>
    <row r="645" spans="1:34" ht="14.25" customHeight="1">
      <c r="A645" s="102" t="s">
        <v>2011</v>
      </c>
      <c r="B645" s="175" t="str">
        <f t="shared" si="144"/>
        <v>Long</v>
      </c>
      <c r="C645" s="180" t="str">
        <f t="shared" si="145"/>
        <v>Shed</v>
      </c>
      <c r="D645" s="102" t="str">
        <f t="shared" si="146"/>
        <v>S. Long</v>
      </c>
      <c r="E645" s="168" t="str">
        <f t="shared" si="147"/>
        <v>Shed Long</v>
      </c>
      <c r="F645" s="204"/>
      <c r="G645" s="204">
        <v>71</v>
      </c>
      <c r="H645" s="204" t="s">
        <v>1953</v>
      </c>
      <c r="I645" s="204"/>
      <c r="J645" s="155">
        <v>34933</v>
      </c>
      <c r="K645" s="157" t="s">
        <v>845</v>
      </c>
      <c r="L645" s="103" t="s">
        <v>444</v>
      </c>
      <c r="M645" s="155" t="str">
        <f t="shared" si="148"/>
        <v>min</v>
      </c>
      <c r="N645" s="111" t="str">
        <f>Cobb!$G$2</f>
        <v>Alaska</v>
      </c>
      <c r="O645" s="132" t="s">
        <v>1966</v>
      </c>
      <c r="P645" s="168" t="str">
        <f t="shared" si="149"/>
        <v>Long, Shed (min)</v>
      </c>
      <c r="Q645" s="129" t="str">
        <f t="shared" si="150"/>
        <v/>
      </c>
      <c r="R645" s="217" t="str">
        <f t="shared" si="151"/>
        <v/>
      </c>
      <c r="S645" s="217" t="str">
        <f t="shared" si="152"/>
        <v/>
      </c>
      <c r="T645" s="217" t="str">
        <f t="shared" si="153"/>
        <v/>
      </c>
      <c r="U645" s="102" t="s">
        <v>568</v>
      </c>
      <c r="V645" s="173"/>
      <c r="W645" s="102"/>
      <c r="X645" s="173"/>
      <c r="Y645" s="102"/>
      <c r="Z645" s="173"/>
      <c r="AA645" s="102"/>
      <c r="AB645" s="102"/>
      <c r="AC645" s="102"/>
      <c r="AD645" s="102"/>
      <c r="AE645" s="502"/>
      <c r="AF645" s="102"/>
      <c r="AG645" s="102"/>
      <c r="AH645" s="102"/>
    </row>
    <row r="646" spans="1:34" ht="14.25" customHeight="1">
      <c r="A646" s="111" t="s">
        <v>80</v>
      </c>
      <c r="B646" s="175" t="str">
        <f t="shared" ref="B646:B677" si="154">LEFT(A646,FIND(", ",A646,1)-1)</f>
        <v>Longoria</v>
      </c>
      <c r="C646" s="180" t="str">
        <f t="shared" ref="C646:C677" si="155">RIGHT(A646,LEN(A646)-FIND(", ",A646,1)-1)</f>
        <v>Evan</v>
      </c>
      <c r="D646" s="102" t="str">
        <f t="shared" ref="D646:D677" si="156">CONCATENATE(MID(C646,1,1),". ",B646)</f>
        <v>E. Longoria</v>
      </c>
      <c r="E646" s="168" t="str">
        <f t="shared" ref="E646:E677" si="157">CONCATENATE(C646," ",B646)</f>
        <v>Evan Longoria</v>
      </c>
      <c r="F646" s="276" t="s">
        <v>847</v>
      </c>
      <c r="G646" s="103"/>
      <c r="H646" s="103"/>
      <c r="I646" s="103"/>
      <c r="J646" s="277">
        <v>31327</v>
      </c>
      <c r="K646" s="278" t="s">
        <v>850</v>
      </c>
      <c r="L646" s="103" t="s">
        <v>7</v>
      </c>
      <c r="M646" s="155" t="str">
        <f t="shared" si="148"/>
        <v>2,F3-$6M</v>
      </c>
      <c r="N646" s="111" t="str">
        <f>Ruth!$G$2</f>
        <v>Gotham City</v>
      </c>
      <c r="O646" s="132" t="s">
        <v>1764</v>
      </c>
      <c r="P646" s="168" t="str">
        <f t="shared" si="149"/>
        <v>Longoria, Evan (2,F3-$6M)</v>
      </c>
      <c r="Q646" s="129">
        <f t="shared" si="150"/>
        <v>2000000</v>
      </c>
      <c r="R646" s="217">
        <f t="shared" si="151"/>
        <v>2000000</v>
      </c>
      <c r="S646" s="217" t="str">
        <f t="shared" si="152"/>
        <v/>
      </c>
      <c r="T646" s="217" t="str">
        <f t="shared" si="153"/>
        <v/>
      </c>
      <c r="U646" s="155" t="s">
        <v>2140</v>
      </c>
      <c r="V646" s="130">
        <v>2000000</v>
      </c>
      <c r="W646" s="155" t="s">
        <v>2200</v>
      </c>
      <c r="X646" s="130">
        <v>2000000</v>
      </c>
      <c r="Y646" s="130" t="s">
        <v>283</v>
      </c>
      <c r="Z646" s="221"/>
      <c r="AA646" s="102"/>
      <c r="AB646" s="102"/>
      <c r="AC646" s="102"/>
      <c r="AD646" s="501"/>
      <c r="AE646" s="481"/>
      <c r="AF646" s="102"/>
      <c r="AG646" s="102"/>
      <c r="AH646" s="102"/>
    </row>
    <row r="647" spans="1:34" ht="14.25" customHeight="1">
      <c r="A647" s="501" t="s">
        <v>1271</v>
      </c>
      <c r="B647" s="175" t="str">
        <f t="shared" si="154"/>
        <v>Lopez</v>
      </c>
      <c r="C647" s="180" t="str">
        <f t="shared" si="155"/>
        <v>Jorge</v>
      </c>
      <c r="D647" s="102" t="str">
        <f t="shared" si="156"/>
        <v>J. Lopez</v>
      </c>
      <c r="E647" s="168" t="str">
        <f t="shared" si="157"/>
        <v>Jorge Lopez</v>
      </c>
      <c r="F647" s="204" t="s">
        <v>847</v>
      </c>
      <c r="G647" s="501">
        <v>21</v>
      </c>
      <c r="H647" s="501">
        <v>1</v>
      </c>
      <c r="I647" s="501">
        <v>21</v>
      </c>
      <c r="J647" s="256">
        <v>34010</v>
      </c>
      <c r="K647" s="157" t="s">
        <v>647</v>
      </c>
      <c r="L647" s="103" t="s">
        <v>114</v>
      </c>
      <c r="M647" s="155" t="str">
        <f t="shared" si="148"/>
        <v>Y1</v>
      </c>
      <c r="N647" s="111" t="str">
        <f>Cobb!$S$2</f>
        <v>Waikiki</v>
      </c>
      <c r="O647" s="132" t="s">
        <v>1298</v>
      </c>
      <c r="P647" s="168" t="str">
        <f t="shared" si="149"/>
        <v>Lopez, Jorge (Y1)</v>
      </c>
      <c r="Q647" s="129">
        <f t="shared" si="150"/>
        <v>200000</v>
      </c>
      <c r="R647" s="217">
        <f t="shared" si="151"/>
        <v>300000</v>
      </c>
      <c r="S647" s="217">
        <f t="shared" si="152"/>
        <v>400000</v>
      </c>
      <c r="T647" s="217" t="str">
        <f t="shared" si="153"/>
        <v/>
      </c>
      <c r="U647" s="102" t="s">
        <v>445</v>
      </c>
      <c r="V647" s="130">
        <v>200000</v>
      </c>
      <c r="W647" s="102" t="s">
        <v>446</v>
      </c>
      <c r="X647" s="173">
        <v>300000</v>
      </c>
      <c r="Y647" s="102" t="s">
        <v>322</v>
      </c>
      <c r="Z647" s="173">
        <v>400000</v>
      </c>
      <c r="AA647" s="102" t="s">
        <v>555</v>
      </c>
      <c r="AB647" s="102"/>
      <c r="AC647" s="102"/>
      <c r="AD647" s="102"/>
      <c r="AE647" s="502"/>
      <c r="AF647" s="102"/>
      <c r="AG647" s="102"/>
      <c r="AH647" s="102"/>
    </row>
    <row r="648" spans="1:34" ht="14.25" customHeight="1">
      <c r="A648" s="102" t="s">
        <v>1973</v>
      </c>
      <c r="B648" s="175" t="str">
        <f t="shared" si="154"/>
        <v>Lopez</v>
      </c>
      <c r="C648" s="180" t="str">
        <f t="shared" si="155"/>
        <v>Nicky</v>
      </c>
      <c r="D648" s="102" t="str">
        <f t="shared" si="156"/>
        <v>N. Lopez</v>
      </c>
      <c r="E648" s="168" t="str">
        <f t="shared" si="157"/>
        <v>Nicky Lopez</v>
      </c>
      <c r="F648" s="204"/>
      <c r="G648" s="204">
        <v>200</v>
      </c>
      <c r="H648" s="204" t="s">
        <v>1960</v>
      </c>
      <c r="I648" s="204"/>
      <c r="J648" s="155"/>
      <c r="K648" s="157"/>
      <c r="L648" s="103" t="s">
        <v>444</v>
      </c>
      <c r="M648" s="155" t="str">
        <f t="shared" si="148"/>
        <v>min</v>
      </c>
      <c r="N648" s="111" t="str">
        <f>Aaron!$AE$2</f>
        <v>Pismo Beach</v>
      </c>
      <c r="O648" s="132" t="s">
        <v>1966</v>
      </c>
      <c r="P648" s="168" t="str">
        <f t="shared" si="149"/>
        <v>Lopez, Nicky (min)</v>
      </c>
      <c r="Q648" s="129" t="str">
        <f t="shared" si="150"/>
        <v/>
      </c>
      <c r="R648" s="217" t="str">
        <f t="shared" si="151"/>
        <v/>
      </c>
      <c r="S648" s="217" t="str">
        <f t="shared" si="152"/>
        <v/>
      </c>
      <c r="T648" s="217" t="str">
        <f t="shared" si="153"/>
        <v/>
      </c>
      <c r="U648" s="102" t="s">
        <v>568</v>
      </c>
      <c r="V648" s="173"/>
      <c r="W648" s="102"/>
      <c r="X648" s="173"/>
      <c r="Y648" s="102"/>
      <c r="Z648" s="173"/>
      <c r="AA648" s="102"/>
      <c r="AB648" s="102"/>
      <c r="AC648" s="102"/>
      <c r="AD648" s="102"/>
      <c r="AE648" s="502"/>
      <c r="AF648" s="102"/>
      <c r="AG648" s="102"/>
      <c r="AH648" s="102"/>
    </row>
    <row r="649" spans="1:34" ht="14.25" customHeight="1">
      <c r="A649" s="266" t="s">
        <v>3701</v>
      </c>
      <c r="B649" s="175" t="str">
        <f t="shared" si="154"/>
        <v>Lopez</v>
      </c>
      <c r="C649" s="180" t="str">
        <f t="shared" si="155"/>
        <v>Pablo</v>
      </c>
      <c r="D649" s="102" t="str">
        <f t="shared" si="156"/>
        <v>P. Lopez</v>
      </c>
      <c r="E649" s="168" t="str">
        <f t="shared" si="157"/>
        <v>Pablo Lopez</v>
      </c>
      <c r="F649" s="204" t="s">
        <v>847</v>
      </c>
      <c r="G649" s="204" t="s">
        <v>3906</v>
      </c>
      <c r="H649" s="204" t="s">
        <v>1953</v>
      </c>
      <c r="I649" s="204" t="s">
        <v>1962</v>
      </c>
      <c r="J649" s="155">
        <v>35131</v>
      </c>
      <c r="K649" s="157" t="s">
        <v>647</v>
      </c>
      <c r="L649" s="103" t="s">
        <v>114</v>
      </c>
      <c r="M649" s="155" t="str">
        <f t="shared" si="148"/>
        <v>Y1</v>
      </c>
      <c r="N649" s="111" t="s">
        <v>539</v>
      </c>
      <c r="O649" s="132" t="s">
        <v>3850</v>
      </c>
      <c r="P649" s="168" t="str">
        <f t="shared" si="149"/>
        <v>Lopez, Pablo (Y1)</v>
      </c>
      <c r="Q649" s="129">
        <f t="shared" si="150"/>
        <v>200000</v>
      </c>
      <c r="R649" s="217">
        <f t="shared" si="151"/>
        <v>300000</v>
      </c>
      <c r="S649" s="217">
        <f t="shared" si="152"/>
        <v>400000</v>
      </c>
      <c r="T649" s="217" t="str">
        <f t="shared" si="153"/>
        <v/>
      </c>
      <c r="U649" s="102" t="s">
        <v>445</v>
      </c>
      <c r="V649" s="173">
        <v>200000</v>
      </c>
      <c r="W649" s="102" t="s">
        <v>446</v>
      </c>
      <c r="X649" s="173">
        <v>300000</v>
      </c>
      <c r="Y649" s="102" t="s">
        <v>322</v>
      </c>
      <c r="Z649" s="173">
        <v>400000</v>
      </c>
      <c r="AA649" s="102" t="s">
        <v>555</v>
      </c>
      <c r="AB649" s="102"/>
      <c r="AC649" s="102"/>
      <c r="AD649" s="102"/>
      <c r="AE649" s="502"/>
      <c r="AF649" s="102"/>
    </row>
    <row r="650" spans="1:34" ht="14.25" customHeight="1">
      <c r="A650" s="102" t="s">
        <v>1939</v>
      </c>
      <c r="B650" s="175" t="str">
        <f t="shared" si="154"/>
        <v>Lopez</v>
      </c>
      <c r="C650" s="180" t="str">
        <f t="shared" si="155"/>
        <v>Raffy</v>
      </c>
      <c r="D650" s="102" t="str">
        <f t="shared" si="156"/>
        <v>R. Lopez</v>
      </c>
      <c r="E650" s="168" t="str">
        <f t="shared" si="157"/>
        <v>Raffy Lopez</v>
      </c>
      <c r="F650" s="204" t="s">
        <v>354</v>
      </c>
      <c r="G650" s="204">
        <v>187</v>
      </c>
      <c r="H650" s="204" t="s">
        <v>1959</v>
      </c>
      <c r="I650" s="204"/>
      <c r="J650" s="155">
        <v>32052</v>
      </c>
      <c r="K650" s="157" t="s">
        <v>848</v>
      </c>
      <c r="L650" s="103" t="s">
        <v>7</v>
      </c>
      <c r="M650" s="155" t="str">
        <f t="shared" si="148"/>
        <v>Y1</v>
      </c>
      <c r="N650" s="111" t="str">
        <f>Ruth!$Y$2</f>
        <v xml:space="preserve">New Jersey </v>
      </c>
      <c r="O650" s="132" t="s">
        <v>1966</v>
      </c>
      <c r="P650" s="168" t="str">
        <f t="shared" si="149"/>
        <v>Lopez, Raffy (Y1)</v>
      </c>
      <c r="Q650" s="129">
        <f t="shared" si="150"/>
        <v>200000</v>
      </c>
      <c r="R650" s="217">
        <f t="shared" si="151"/>
        <v>300000</v>
      </c>
      <c r="S650" s="217">
        <f t="shared" si="152"/>
        <v>400000</v>
      </c>
      <c r="T650" s="217" t="str">
        <f t="shared" si="153"/>
        <v/>
      </c>
      <c r="U650" s="102" t="s">
        <v>445</v>
      </c>
      <c r="V650" s="130">
        <v>200000</v>
      </c>
      <c r="W650" s="102" t="s">
        <v>446</v>
      </c>
      <c r="X650" s="173">
        <v>300000</v>
      </c>
      <c r="Y650" s="102" t="s">
        <v>322</v>
      </c>
      <c r="Z650" s="173">
        <v>400000</v>
      </c>
      <c r="AA650" s="102" t="s">
        <v>555</v>
      </c>
      <c r="AB650" s="102"/>
      <c r="AC650" s="102"/>
      <c r="AD650" s="102"/>
      <c r="AE650" s="502"/>
      <c r="AF650" s="102"/>
      <c r="AG650" s="102"/>
      <c r="AH650" s="102"/>
    </row>
    <row r="651" spans="1:34" ht="14.25" customHeight="1">
      <c r="A651" s="339" t="s">
        <v>1176</v>
      </c>
      <c r="B651" s="415" t="str">
        <f t="shared" si="154"/>
        <v>Lopez</v>
      </c>
      <c r="C651" s="416" t="str">
        <f t="shared" si="155"/>
        <v>Reynaldo</v>
      </c>
      <c r="D651" s="266" t="str">
        <f t="shared" si="156"/>
        <v>R. Lopez</v>
      </c>
      <c r="E651" s="417" t="str">
        <f t="shared" si="157"/>
        <v>Reynaldo Lopez</v>
      </c>
      <c r="F651" s="418" t="s">
        <v>847</v>
      </c>
      <c r="G651" s="418"/>
      <c r="H651" s="418"/>
      <c r="I651" s="418"/>
      <c r="J651" s="427">
        <v>34338</v>
      </c>
      <c r="K651" s="266" t="s">
        <v>647</v>
      </c>
      <c r="L651" s="418" t="s">
        <v>114</v>
      </c>
      <c r="M651" s="419" t="str">
        <f t="shared" si="148"/>
        <v>Y3</v>
      </c>
      <c r="N651" s="375" t="s">
        <v>307</v>
      </c>
      <c r="O651" s="418" t="s">
        <v>3631</v>
      </c>
      <c r="P651" s="168" t="str">
        <f t="shared" si="149"/>
        <v>Lopez, Reynaldo (Y3)</v>
      </c>
      <c r="Q651" s="129">
        <f t="shared" si="150"/>
        <v>400000</v>
      </c>
      <c r="R651" s="217" t="str">
        <f t="shared" si="151"/>
        <v/>
      </c>
      <c r="S651" s="217" t="str">
        <f t="shared" si="152"/>
        <v/>
      </c>
      <c r="T651" s="217" t="str">
        <f t="shared" si="153"/>
        <v/>
      </c>
      <c r="U651" s="102" t="s">
        <v>322</v>
      </c>
      <c r="V651" s="173">
        <v>400000</v>
      </c>
      <c r="W651" s="102" t="s">
        <v>555</v>
      </c>
      <c r="X651" s="173"/>
      <c r="Y651" s="102" t="s">
        <v>820</v>
      </c>
      <c r="Z651" s="102"/>
      <c r="AA651" s="102" t="s">
        <v>821</v>
      </c>
      <c r="AB651" s="102"/>
      <c r="AC651" s="102" t="s">
        <v>822</v>
      </c>
      <c r="AD651" s="102"/>
      <c r="AE651" s="502"/>
      <c r="AF651" s="102"/>
      <c r="AG651" s="102"/>
      <c r="AH651" s="102"/>
    </row>
    <row r="652" spans="1:34" ht="14.25" customHeight="1">
      <c r="A652" s="266" t="s">
        <v>3638</v>
      </c>
      <c r="B652" s="415" t="str">
        <f t="shared" si="154"/>
        <v>Lopez</v>
      </c>
      <c r="C652" s="416" t="str">
        <f t="shared" si="155"/>
        <v>Yoan</v>
      </c>
      <c r="D652" s="266" t="str">
        <f t="shared" si="156"/>
        <v>Y. Lopez</v>
      </c>
      <c r="E652" s="417" t="str">
        <f t="shared" si="157"/>
        <v>Yoan Lopez</v>
      </c>
      <c r="F652" s="418" t="s">
        <v>847</v>
      </c>
      <c r="G652" s="418"/>
      <c r="H652" s="418"/>
      <c r="I652" s="418"/>
      <c r="J652" s="427">
        <v>34335</v>
      </c>
      <c r="K652" s="339"/>
      <c r="L652" s="418" t="s">
        <v>114</v>
      </c>
      <c r="M652" s="419" t="str">
        <f t="shared" si="148"/>
        <v>MM</v>
      </c>
      <c r="N652" s="375" t="str">
        <f>Ruth!$A$2</f>
        <v>Plum Island</v>
      </c>
      <c r="O652" s="418" t="s">
        <v>1094</v>
      </c>
      <c r="P652" s="168" t="str">
        <f t="shared" si="149"/>
        <v>Lopez, Yoan (MM)</v>
      </c>
      <c r="Q652" s="129">
        <f t="shared" si="150"/>
        <v>100000</v>
      </c>
      <c r="R652" s="217" t="str">
        <f t="shared" si="151"/>
        <v/>
      </c>
      <c r="S652" s="217" t="str">
        <f t="shared" si="152"/>
        <v/>
      </c>
      <c r="T652" s="217" t="str">
        <f t="shared" si="153"/>
        <v/>
      </c>
      <c r="U652" s="102" t="s">
        <v>442</v>
      </c>
      <c r="V652" s="268">
        <v>100000</v>
      </c>
      <c r="W652" s="102"/>
      <c r="X652" s="173"/>
      <c r="Y652" s="102"/>
      <c r="Z652" s="102"/>
      <c r="AA652" s="102"/>
      <c r="AB652" s="102"/>
      <c r="AC652" s="102"/>
      <c r="AD652" s="102"/>
    </row>
    <row r="653" spans="1:34" ht="14.25" customHeight="1">
      <c r="A653" s="501" t="s">
        <v>1167</v>
      </c>
      <c r="B653" s="175" t="str">
        <f t="shared" si="154"/>
        <v>Lorenzen</v>
      </c>
      <c r="C653" s="180" t="str">
        <f t="shared" si="155"/>
        <v>Michael</v>
      </c>
      <c r="D653" s="102" t="str">
        <f t="shared" si="156"/>
        <v>M. Lorenzen</v>
      </c>
      <c r="E653" s="168" t="str">
        <f t="shared" si="157"/>
        <v>Michael Lorenzen</v>
      </c>
      <c r="F653" s="103" t="s">
        <v>847</v>
      </c>
      <c r="G653" s="103"/>
      <c r="H653" s="103"/>
      <c r="I653" s="103"/>
      <c r="J653" s="256">
        <v>33607</v>
      </c>
      <c r="K653" s="102" t="s">
        <v>647</v>
      </c>
      <c r="L653" s="103" t="s">
        <v>114</v>
      </c>
      <c r="M653" s="155" t="str">
        <f t="shared" si="148"/>
        <v>ARB-Y4</v>
      </c>
      <c r="N653" s="111" t="str">
        <f>Ruth!$M$2</f>
        <v>Hoboken</v>
      </c>
      <c r="O653" s="103" t="s">
        <v>1094</v>
      </c>
      <c r="P653" s="168" t="str">
        <f t="shared" si="149"/>
        <v>Lorenzen, Michael (ARB-Y4)</v>
      </c>
      <c r="Q653" s="129">
        <f t="shared" si="150"/>
        <v>600000</v>
      </c>
      <c r="R653" s="217" t="str">
        <f t="shared" si="151"/>
        <v/>
      </c>
      <c r="S653" s="217" t="str">
        <f t="shared" si="152"/>
        <v/>
      </c>
      <c r="T653" s="217" t="str">
        <f t="shared" si="153"/>
        <v/>
      </c>
      <c r="U653" s="102" t="s">
        <v>555</v>
      </c>
      <c r="V653" s="268">
        <v>600000</v>
      </c>
      <c r="W653" s="102" t="s">
        <v>820</v>
      </c>
      <c r="X653" s="173"/>
      <c r="Y653" s="102" t="s">
        <v>821</v>
      </c>
      <c r="Z653" s="102"/>
      <c r="AA653" s="102" t="s">
        <v>822</v>
      </c>
      <c r="AB653" s="102"/>
      <c r="AC653" s="102" t="s">
        <v>283</v>
      </c>
      <c r="AD653" s="102"/>
      <c r="AE653" s="502"/>
      <c r="AF653" s="102"/>
      <c r="AG653" s="102"/>
      <c r="AH653" s="102"/>
    </row>
    <row r="654" spans="1:34" ht="14.25" customHeight="1">
      <c r="A654" s="266" t="s">
        <v>3682</v>
      </c>
      <c r="B654" s="175" t="str">
        <f t="shared" si="154"/>
        <v>Lowe</v>
      </c>
      <c r="C654" s="180" t="str">
        <f t="shared" si="155"/>
        <v>Brandon</v>
      </c>
      <c r="D654" s="102" t="str">
        <f t="shared" si="156"/>
        <v>B. Lowe</v>
      </c>
      <c r="E654" s="168" t="str">
        <f t="shared" si="157"/>
        <v>Brandon Lowe</v>
      </c>
      <c r="F654" s="204" t="s">
        <v>354</v>
      </c>
      <c r="G654" s="204" t="s">
        <v>3886</v>
      </c>
      <c r="H654" s="204" t="s">
        <v>1952</v>
      </c>
      <c r="I654" s="204" t="s">
        <v>3861</v>
      </c>
      <c r="J654" s="155">
        <v>34521</v>
      </c>
      <c r="K654" s="157" t="s">
        <v>845</v>
      </c>
      <c r="L654" s="103" t="s">
        <v>7</v>
      </c>
      <c r="M654" s="155" t="str">
        <f t="shared" si="148"/>
        <v>Y1</v>
      </c>
      <c r="N654" s="111" t="s">
        <v>349</v>
      </c>
      <c r="O654" s="132" t="s">
        <v>3850</v>
      </c>
      <c r="P654" s="168" t="str">
        <f t="shared" si="149"/>
        <v>Lowe, Brandon (Y1)</v>
      </c>
      <c r="Q654" s="129">
        <f t="shared" si="150"/>
        <v>200000</v>
      </c>
      <c r="R654" s="217">
        <f t="shared" si="151"/>
        <v>300000</v>
      </c>
      <c r="S654" s="217">
        <f t="shared" si="152"/>
        <v>400000</v>
      </c>
      <c r="T654" s="217" t="str">
        <f t="shared" si="153"/>
        <v/>
      </c>
      <c r="U654" s="102" t="s">
        <v>445</v>
      </c>
      <c r="V654" s="173">
        <v>200000</v>
      </c>
      <c r="W654" s="102" t="s">
        <v>446</v>
      </c>
      <c r="X654" s="173">
        <v>300000</v>
      </c>
      <c r="Y654" s="102" t="s">
        <v>322</v>
      </c>
      <c r="Z654" s="173">
        <v>400000</v>
      </c>
      <c r="AA654" s="102" t="s">
        <v>555</v>
      </c>
      <c r="AB654" s="102"/>
      <c r="AC654" s="102"/>
      <c r="AD654" s="102"/>
      <c r="AE654" s="502"/>
      <c r="AF654" s="102"/>
      <c r="AG654" s="102"/>
      <c r="AH654" s="102"/>
    </row>
    <row r="655" spans="1:34" ht="14.25" customHeight="1">
      <c r="A655" s="266" t="s">
        <v>3709</v>
      </c>
      <c r="B655" s="175" t="str">
        <f t="shared" si="154"/>
        <v>Lowe</v>
      </c>
      <c r="C655" s="180" t="str">
        <f t="shared" si="155"/>
        <v>Nate</v>
      </c>
      <c r="D655" s="102" t="str">
        <f t="shared" si="156"/>
        <v>N. Lowe</v>
      </c>
      <c r="E655" s="168" t="str">
        <f t="shared" si="157"/>
        <v>Nate Lowe</v>
      </c>
      <c r="F655" s="204" t="s">
        <v>354</v>
      </c>
      <c r="G655" s="204" t="s">
        <v>3914</v>
      </c>
      <c r="H655" s="204" t="s">
        <v>1953</v>
      </c>
      <c r="I655" s="204" t="s">
        <v>84</v>
      </c>
      <c r="J655" s="155">
        <v>34887</v>
      </c>
      <c r="K655" s="157" t="s">
        <v>846</v>
      </c>
      <c r="L655" s="103" t="s">
        <v>444</v>
      </c>
      <c r="M655" s="155" t="str">
        <f t="shared" si="148"/>
        <v>min</v>
      </c>
      <c r="N655" s="111" t="s">
        <v>339</v>
      </c>
      <c r="O655" s="132" t="s">
        <v>3850</v>
      </c>
      <c r="P655" s="168" t="str">
        <f t="shared" si="149"/>
        <v>Lowe, Nate (min)</v>
      </c>
      <c r="Q655" s="129" t="str">
        <f t="shared" si="150"/>
        <v/>
      </c>
      <c r="R655" s="217" t="str">
        <f t="shared" si="151"/>
        <v/>
      </c>
      <c r="S655" s="217" t="str">
        <f t="shared" si="152"/>
        <v/>
      </c>
      <c r="T655" s="217" t="str">
        <f t="shared" si="153"/>
        <v/>
      </c>
      <c r="U655" s="102" t="s">
        <v>568</v>
      </c>
      <c r="V655" s="173"/>
      <c r="W655" s="102"/>
      <c r="X655" s="173"/>
      <c r="Y655" s="102"/>
      <c r="Z655" s="173"/>
      <c r="AA655" s="102"/>
      <c r="AB655" s="102"/>
      <c r="AC655" s="102"/>
      <c r="AD655" s="102"/>
      <c r="AE655" s="502"/>
      <c r="AF655" s="102"/>
      <c r="AG655" s="102"/>
      <c r="AH655" s="102"/>
    </row>
    <row r="656" spans="1:34" ht="14.25" customHeight="1">
      <c r="A656" s="112" t="s">
        <v>499</v>
      </c>
      <c r="B656" s="175" t="str">
        <f t="shared" si="154"/>
        <v>Lowrie</v>
      </c>
      <c r="C656" s="180" t="str">
        <f t="shared" si="155"/>
        <v>Jed</v>
      </c>
      <c r="D656" s="102" t="str">
        <f t="shared" si="156"/>
        <v>J. Lowrie</v>
      </c>
      <c r="E656" s="168" t="str">
        <f t="shared" si="157"/>
        <v>Jed Lowrie</v>
      </c>
      <c r="F656" s="276" t="s">
        <v>854</v>
      </c>
      <c r="G656" s="111"/>
      <c r="H656" s="111"/>
      <c r="I656" s="111"/>
      <c r="J656" s="277">
        <v>30789</v>
      </c>
      <c r="K656" s="305" t="s">
        <v>845</v>
      </c>
      <c r="L656" s="103" t="s">
        <v>7</v>
      </c>
      <c r="M656" s="155" t="str">
        <f t="shared" si="148"/>
        <v>2,F3-$7.003536M</v>
      </c>
      <c r="N656" s="111" t="str">
        <f>Cobb!$Y$2</f>
        <v>Gateway</v>
      </c>
      <c r="O656" s="132" t="s">
        <v>1764</v>
      </c>
      <c r="P656" s="168" t="str">
        <f t="shared" si="149"/>
        <v>Lowrie, Jed (2,F3-$7.003536M)</v>
      </c>
      <c r="Q656" s="129">
        <f t="shared" si="150"/>
        <v>2335000</v>
      </c>
      <c r="R656" s="217">
        <f t="shared" si="151"/>
        <v>2335000</v>
      </c>
      <c r="S656" s="217" t="str">
        <f t="shared" si="152"/>
        <v/>
      </c>
      <c r="T656" s="217" t="str">
        <f t="shared" si="153"/>
        <v/>
      </c>
      <c r="U656" s="155" t="s">
        <v>2141</v>
      </c>
      <c r="V656" s="253">
        <v>2335000</v>
      </c>
      <c r="W656" s="155" t="s">
        <v>2201</v>
      </c>
      <c r="X656" s="253">
        <v>2335000</v>
      </c>
      <c r="Y656" s="130" t="s">
        <v>283</v>
      </c>
      <c r="Z656" s="130"/>
      <c r="AA656" s="221"/>
      <c r="AB656" s="102"/>
      <c r="AC656" s="102"/>
      <c r="AD656" s="102"/>
      <c r="AE656" s="502"/>
      <c r="AF656" s="102"/>
      <c r="AG656" s="102"/>
      <c r="AH656" s="102"/>
    </row>
    <row r="657" spans="1:34" ht="14.25" customHeight="1">
      <c r="A657" s="102" t="s">
        <v>1996</v>
      </c>
      <c r="B657" s="175" t="str">
        <f t="shared" si="154"/>
        <v>Lucchesi</v>
      </c>
      <c r="C657" s="180" t="str">
        <f t="shared" si="155"/>
        <v>Joey</v>
      </c>
      <c r="D657" s="102" t="str">
        <f t="shared" si="156"/>
        <v>J. Lucchesi</v>
      </c>
      <c r="E657" s="168" t="str">
        <f t="shared" si="157"/>
        <v>Joey Lucchesi</v>
      </c>
      <c r="F657" s="204"/>
      <c r="G657" s="204">
        <v>138</v>
      </c>
      <c r="H657" s="204" t="s">
        <v>1957</v>
      </c>
      <c r="I657" s="204"/>
      <c r="J657" s="155">
        <v>34126</v>
      </c>
      <c r="K657" s="157" t="s">
        <v>647</v>
      </c>
      <c r="L657" s="103" t="s">
        <v>114</v>
      </c>
      <c r="M657" s="155" t="str">
        <f t="shared" si="148"/>
        <v>Y1</v>
      </c>
      <c r="N657" s="208" t="str">
        <f>Aaron!$G$2</f>
        <v>Exeter</v>
      </c>
      <c r="O657" s="132" t="s">
        <v>1966</v>
      </c>
      <c r="P657" s="168" t="str">
        <f t="shared" si="149"/>
        <v>Lucchesi, Joey (Y1)</v>
      </c>
      <c r="Q657" s="129">
        <f t="shared" si="150"/>
        <v>200000</v>
      </c>
      <c r="R657" s="217">
        <f t="shared" si="151"/>
        <v>300000</v>
      </c>
      <c r="S657" s="217">
        <f t="shared" si="152"/>
        <v>400000</v>
      </c>
      <c r="T657" s="217" t="str">
        <f t="shared" si="153"/>
        <v/>
      </c>
      <c r="U657" s="102" t="s">
        <v>445</v>
      </c>
      <c r="V657" s="130">
        <v>200000</v>
      </c>
      <c r="W657" s="102" t="s">
        <v>446</v>
      </c>
      <c r="X657" s="173">
        <v>300000</v>
      </c>
      <c r="Y657" s="102" t="s">
        <v>322</v>
      </c>
      <c r="Z657" s="173">
        <v>400000</v>
      </c>
      <c r="AA657" s="102" t="s">
        <v>555</v>
      </c>
      <c r="AB657" s="102"/>
      <c r="AC657" s="102"/>
      <c r="AD657" s="102"/>
      <c r="AE657" s="502"/>
      <c r="AF657" s="102"/>
      <c r="AG657" s="102"/>
      <c r="AH657" s="102"/>
    </row>
    <row r="658" spans="1:34" ht="14.25" customHeight="1">
      <c r="A658" s="102" t="s">
        <v>10</v>
      </c>
      <c r="B658" s="175" t="str">
        <f t="shared" si="154"/>
        <v>Lucroy</v>
      </c>
      <c r="C658" s="180" t="str">
        <f t="shared" si="155"/>
        <v>Jonathan</v>
      </c>
      <c r="D658" s="102" t="str">
        <f t="shared" si="156"/>
        <v>J. Lucroy</v>
      </c>
      <c r="E658" s="168" t="str">
        <f t="shared" si="157"/>
        <v>Jonathan Lucroy</v>
      </c>
      <c r="F658" s="103" t="s">
        <v>847</v>
      </c>
      <c r="G658" s="103"/>
      <c r="H658" s="103"/>
      <c r="I658" s="103"/>
      <c r="J658" s="155">
        <v>31576</v>
      </c>
      <c r="K658" s="111"/>
      <c r="L658" s="103" t="s">
        <v>7</v>
      </c>
      <c r="M658" s="155" t="str">
        <f t="shared" si="148"/>
        <v>1,F4-6.3M</v>
      </c>
      <c r="N658" s="111" t="str">
        <f>Aaron!$A$2</f>
        <v>Middlesex</v>
      </c>
      <c r="O658" s="132" t="s">
        <v>3147</v>
      </c>
      <c r="P658" s="168" t="str">
        <f t="shared" si="149"/>
        <v>Lucroy, Jonathan (1,F4-6.3M)</v>
      </c>
      <c r="Q658" s="129">
        <f t="shared" si="150"/>
        <v>1575000</v>
      </c>
      <c r="R658" s="217">
        <f t="shared" si="151"/>
        <v>1575000</v>
      </c>
      <c r="S658" s="217">
        <f t="shared" si="152"/>
        <v>1575000</v>
      </c>
      <c r="T658" s="217">
        <f t="shared" si="153"/>
        <v>1575000</v>
      </c>
      <c r="U658" s="102" t="s">
        <v>3320</v>
      </c>
      <c r="V658" s="173">
        <v>1575000</v>
      </c>
      <c r="W658" s="102" t="s">
        <v>3323</v>
      </c>
      <c r="X658" s="173">
        <v>1575000</v>
      </c>
      <c r="Y658" s="102" t="s">
        <v>3322</v>
      </c>
      <c r="Z658" s="173">
        <v>1575000</v>
      </c>
      <c r="AA658" s="102" t="s">
        <v>3321</v>
      </c>
      <c r="AB658" s="173">
        <v>1575000</v>
      </c>
      <c r="AC658" s="102" t="s">
        <v>283</v>
      </c>
      <c r="AD658" s="501"/>
      <c r="AE658" s="481"/>
      <c r="AF658" s="102"/>
      <c r="AG658" s="102"/>
      <c r="AH658" s="102"/>
    </row>
    <row r="659" spans="1:34" ht="14.25" customHeight="1">
      <c r="A659" s="102" t="s">
        <v>1590</v>
      </c>
      <c r="B659" s="175" t="str">
        <f t="shared" si="154"/>
        <v>Lugo</v>
      </c>
      <c r="C659" s="180" t="str">
        <f t="shared" si="155"/>
        <v>Dawel</v>
      </c>
      <c r="D659" s="102" t="str">
        <f t="shared" si="156"/>
        <v>D. Lugo</v>
      </c>
      <c r="E659" s="168" t="str">
        <f t="shared" si="157"/>
        <v>Dawel Lugo</v>
      </c>
      <c r="F659" s="174" t="s">
        <v>847</v>
      </c>
      <c r="G659" s="102">
        <f>G657+1</f>
        <v>139</v>
      </c>
      <c r="H659" s="102">
        <v>6</v>
      </c>
      <c r="I659" s="102">
        <v>10</v>
      </c>
      <c r="J659" s="322">
        <v>34699</v>
      </c>
      <c r="K659" s="102" t="s">
        <v>845</v>
      </c>
      <c r="L659" s="103" t="s">
        <v>7</v>
      </c>
      <c r="M659" s="155" t="str">
        <f t="shared" si="148"/>
        <v>Y1</v>
      </c>
      <c r="N659" s="111" t="str">
        <f>Aaron!$M$2</f>
        <v>Virginia</v>
      </c>
      <c r="O659" s="103" t="s">
        <v>1534</v>
      </c>
      <c r="P659" s="168" t="str">
        <f t="shared" si="149"/>
        <v>Lugo, Dawel (Y1)</v>
      </c>
      <c r="Q659" s="129">
        <f t="shared" si="150"/>
        <v>200000</v>
      </c>
      <c r="R659" s="217">
        <f t="shared" si="151"/>
        <v>300000</v>
      </c>
      <c r="S659" s="217">
        <f t="shared" si="152"/>
        <v>400000</v>
      </c>
      <c r="T659" s="217" t="str">
        <f t="shared" si="153"/>
        <v/>
      </c>
      <c r="U659" s="102" t="s">
        <v>445</v>
      </c>
      <c r="V659" s="130">
        <v>200000</v>
      </c>
      <c r="W659" s="102" t="s">
        <v>446</v>
      </c>
      <c r="X659" s="173">
        <v>300000</v>
      </c>
      <c r="Y659" s="102" t="s">
        <v>322</v>
      </c>
      <c r="Z659" s="173">
        <v>400000</v>
      </c>
      <c r="AA659" s="102" t="s">
        <v>555</v>
      </c>
      <c r="AB659" s="102"/>
      <c r="AC659" s="102"/>
      <c r="AD659" s="102"/>
    </row>
    <row r="660" spans="1:34" ht="14.25" customHeight="1">
      <c r="A660" s="102" t="s">
        <v>1657</v>
      </c>
      <c r="B660" s="175" t="str">
        <f t="shared" si="154"/>
        <v>Lugo</v>
      </c>
      <c r="C660" s="180" t="str">
        <f t="shared" si="155"/>
        <v>Seth</v>
      </c>
      <c r="D660" s="102" t="str">
        <f t="shared" si="156"/>
        <v>S. Lugo</v>
      </c>
      <c r="E660" s="168" t="str">
        <f t="shared" si="157"/>
        <v>Seth Lugo</v>
      </c>
      <c r="F660" s="174" t="s">
        <v>847</v>
      </c>
      <c r="G660" s="102">
        <f>G659+1</f>
        <v>140</v>
      </c>
      <c r="H660" s="102">
        <v>2</v>
      </c>
      <c r="I660" s="102">
        <v>10</v>
      </c>
      <c r="J660" s="322">
        <v>32829</v>
      </c>
      <c r="K660" s="102" t="s">
        <v>844</v>
      </c>
      <c r="L660" s="103" t="s">
        <v>114</v>
      </c>
      <c r="M660" s="155" t="str">
        <f t="shared" si="148"/>
        <v>Y3</v>
      </c>
      <c r="N660" s="111" t="str">
        <f>Cobb!$M$2</f>
        <v>Mansfield</v>
      </c>
      <c r="O660" s="103" t="s">
        <v>1534</v>
      </c>
      <c r="P660" s="168" t="str">
        <f t="shared" si="149"/>
        <v>Lugo, Seth (Y3)</v>
      </c>
      <c r="Q660" s="129">
        <f t="shared" si="150"/>
        <v>400000</v>
      </c>
      <c r="R660" s="217" t="str">
        <f t="shared" si="151"/>
        <v/>
      </c>
      <c r="S660" s="217" t="str">
        <f t="shared" si="152"/>
        <v/>
      </c>
      <c r="T660" s="217" t="str">
        <f t="shared" si="153"/>
        <v/>
      </c>
      <c r="U660" s="102" t="s">
        <v>322</v>
      </c>
      <c r="V660" s="173">
        <v>400000</v>
      </c>
      <c r="W660" s="102" t="s">
        <v>555</v>
      </c>
      <c r="X660" s="130"/>
      <c r="Y660" s="102" t="s">
        <v>820</v>
      </c>
      <c r="Z660" s="102"/>
      <c r="AA660" s="102" t="s">
        <v>821</v>
      </c>
      <c r="AB660" s="102"/>
      <c r="AC660" s="102" t="s">
        <v>822</v>
      </c>
      <c r="AD660" s="102"/>
      <c r="AE660" s="502"/>
      <c r="AF660" s="102"/>
      <c r="AG660" s="102"/>
      <c r="AH660" s="102"/>
    </row>
    <row r="661" spans="1:34" ht="14.25" customHeight="1">
      <c r="A661" s="102" t="s">
        <v>2041</v>
      </c>
      <c r="B661" s="175" t="str">
        <f t="shared" si="154"/>
        <v>Luis</v>
      </c>
      <c r="C661" s="180" t="str">
        <f t="shared" si="155"/>
        <v>Robert</v>
      </c>
      <c r="D661" s="102" t="str">
        <f t="shared" si="156"/>
        <v>R. Luis</v>
      </c>
      <c r="E661" s="168" t="str">
        <f t="shared" si="157"/>
        <v>Robert Luis</v>
      </c>
      <c r="F661" s="204" t="s">
        <v>847</v>
      </c>
      <c r="G661" s="204">
        <v>8</v>
      </c>
      <c r="H661" s="204" t="s">
        <v>1951</v>
      </c>
      <c r="I661" s="204"/>
      <c r="J661" s="155">
        <v>35645</v>
      </c>
      <c r="K661" s="157" t="s">
        <v>912</v>
      </c>
      <c r="L661" s="103" t="s">
        <v>444</v>
      </c>
      <c r="M661" s="155" t="str">
        <f t="shared" si="148"/>
        <v>min</v>
      </c>
      <c r="N661" s="208" t="str">
        <f>Ruth!$AE$2</f>
        <v>Williamsburg</v>
      </c>
      <c r="O661" s="132" t="s">
        <v>1966</v>
      </c>
      <c r="P661" s="168" t="str">
        <f t="shared" si="149"/>
        <v>Luis, Robert (min)</v>
      </c>
      <c r="Q661" s="129" t="str">
        <f t="shared" si="150"/>
        <v/>
      </c>
      <c r="R661" s="217" t="str">
        <f t="shared" si="151"/>
        <v/>
      </c>
      <c r="S661" s="217" t="str">
        <f t="shared" si="152"/>
        <v/>
      </c>
      <c r="T661" s="217" t="str">
        <f t="shared" si="153"/>
        <v/>
      </c>
      <c r="U661" s="102" t="s">
        <v>568</v>
      </c>
      <c r="V661" s="173"/>
      <c r="W661" s="102"/>
      <c r="X661" s="173"/>
      <c r="Y661" s="102"/>
      <c r="Z661" s="173"/>
      <c r="AA661" s="102"/>
      <c r="AB661" s="102"/>
      <c r="AC661" s="102"/>
      <c r="AD661" s="102"/>
      <c r="AE661" s="502"/>
      <c r="AF661" s="102"/>
      <c r="AG661" s="102"/>
      <c r="AH661" s="102"/>
    </row>
    <row r="662" spans="1:34" ht="14.25" customHeight="1">
      <c r="A662" s="266" t="s">
        <v>3741</v>
      </c>
      <c r="B662" s="175" t="str">
        <f t="shared" si="154"/>
        <v>Luplow</v>
      </c>
      <c r="C662" s="180" t="str">
        <f t="shared" si="155"/>
        <v>Jordan</v>
      </c>
      <c r="D662" s="102" t="str">
        <f t="shared" si="156"/>
        <v>J. Luplow</v>
      </c>
      <c r="E662" s="168" t="str">
        <f t="shared" si="157"/>
        <v>Jordan Luplow</v>
      </c>
      <c r="F662" s="204" t="s">
        <v>847</v>
      </c>
      <c r="G662" s="204" t="s">
        <v>3948</v>
      </c>
      <c r="H662" s="204" t="s">
        <v>1954</v>
      </c>
      <c r="I662" s="204" t="s">
        <v>1952</v>
      </c>
      <c r="J662" s="155">
        <v>34238</v>
      </c>
      <c r="K662" s="157" t="s">
        <v>912</v>
      </c>
      <c r="L662" s="103" t="s">
        <v>7</v>
      </c>
      <c r="M662" s="155" t="str">
        <f t="shared" si="148"/>
        <v>Y1</v>
      </c>
      <c r="N662" s="111" t="s">
        <v>567</v>
      </c>
      <c r="O662" s="132" t="s">
        <v>3850</v>
      </c>
      <c r="P662" s="168" t="str">
        <f t="shared" si="149"/>
        <v>Luplow, Jordan (Y1)</v>
      </c>
      <c r="Q662" s="129">
        <f t="shared" si="150"/>
        <v>200000</v>
      </c>
      <c r="R662" s="217">
        <f t="shared" si="151"/>
        <v>300000</v>
      </c>
      <c r="S662" s="217">
        <f t="shared" si="152"/>
        <v>400000</v>
      </c>
      <c r="T662" s="217" t="str">
        <f t="shared" si="153"/>
        <v/>
      </c>
      <c r="U662" s="102" t="s">
        <v>445</v>
      </c>
      <c r="V662" s="173">
        <v>200000</v>
      </c>
      <c r="W662" s="102" t="s">
        <v>446</v>
      </c>
      <c r="X662" s="173">
        <v>300000</v>
      </c>
      <c r="Y662" s="102" t="s">
        <v>322</v>
      </c>
      <c r="Z662" s="173">
        <v>400000</v>
      </c>
      <c r="AA662" s="102" t="s">
        <v>555</v>
      </c>
      <c r="AB662" s="102"/>
      <c r="AC662" s="102"/>
      <c r="AD662" s="102"/>
      <c r="AE662" s="502"/>
      <c r="AF662" s="102"/>
      <c r="AG662" s="102"/>
      <c r="AH662" s="102"/>
    </row>
    <row r="663" spans="1:34" ht="14.25" customHeight="1">
      <c r="A663" s="266" t="s">
        <v>3660</v>
      </c>
      <c r="B663" s="175" t="str">
        <f t="shared" si="154"/>
        <v>Lux</v>
      </c>
      <c r="C663" s="180" t="str">
        <f t="shared" si="155"/>
        <v>Gavin</v>
      </c>
      <c r="D663" s="102" t="str">
        <f t="shared" si="156"/>
        <v>G. Lux</v>
      </c>
      <c r="E663" s="168" t="str">
        <f t="shared" si="157"/>
        <v>Gavin Lux</v>
      </c>
      <c r="F663" s="204" t="s">
        <v>354</v>
      </c>
      <c r="G663" s="204" t="s">
        <v>84</v>
      </c>
      <c r="H663" s="204" t="s">
        <v>1951</v>
      </c>
      <c r="I663" s="204" t="s">
        <v>84</v>
      </c>
      <c r="J663" s="155">
        <v>35757</v>
      </c>
      <c r="K663" s="157" t="s">
        <v>851</v>
      </c>
      <c r="L663" s="103" t="s">
        <v>444</v>
      </c>
      <c r="M663" s="155" t="str">
        <f t="shared" si="148"/>
        <v>min</v>
      </c>
      <c r="N663" s="111" t="s">
        <v>339</v>
      </c>
      <c r="O663" s="132" t="s">
        <v>3850</v>
      </c>
      <c r="P663" s="168" t="str">
        <f t="shared" si="149"/>
        <v>Lux, Gavin (min)</v>
      </c>
      <c r="Q663" s="129" t="str">
        <f t="shared" si="150"/>
        <v/>
      </c>
      <c r="R663" s="217" t="str">
        <f t="shared" si="151"/>
        <v/>
      </c>
      <c r="S663" s="217" t="str">
        <f t="shared" si="152"/>
        <v/>
      </c>
      <c r="T663" s="217" t="str">
        <f t="shared" si="153"/>
        <v/>
      </c>
      <c r="U663" s="102" t="s">
        <v>568</v>
      </c>
      <c r="V663" s="173"/>
      <c r="W663" s="102"/>
      <c r="X663" s="173"/>
      <c r="Y663" s="102"/>
      <c r="Z663" s="173"/>
      <c r="AA663" s="102"/>
      <c r="AB663" s="102"/>
      <c r="AC663" s="102"/>
      <c r="AD663" s="102"/>
    </row>
    <row r="664" spans="1:34" ht="14.25" customHeight="1">
      <c r="A664" s="266" t="s">
        <v>2026</v>
      </c>
      <c r="B664" s="415" t="str">
        <f t="shared" si="154"/>
        <v>Luzardo</v>
      </c>
      <c r="C664" s="416" t="str">
        <f t="shared" si="155"/>
        <v>Jesus</v>
      </c>
      <c r="D664" s="266" t="str">
        <f t="shared" si="156"/>
        <v>J. Luzardo</v>
      </c>
      <c r="E664" s="417" t="str">
        <f t="shared" si="157"/>
        <v>Jesus Luzardo</v>
      </c>
      <c r="F664" s="423"/>
      <c r="G664" s="423">
        <v>32</v>
      </c>
      <c r="H664" s="423" t="s">
        <v>1952</v>
      </c>
      <c r="I664" s="423"/>
      <c r="J664" s="419"/>
      <c r="K664" s="424"/>
      <c r="L664" s="418" t="s">
        <v>444</v>
      </c>
      <c r="M664" s="419" t="str">
        <f t="shared" si="148"/>
        <v>min</v>
      </c>
      <c r="N664" s="420" t="s">
        <v>349</v>
      </c>
      <c r="O664" s="425" t="s">
        <v>4215</v>
      </c>
      <c r="P664" s="168" t="str">
        <f t="shared" si="149"/>
        <v>Luzardo, Jesus (min)</v>
      </c>
      <c r="Q664" s="129" t="str">
        <f t="shared" si="150"/>
        <v/>
      </c>
      <c r="R664" s="217" t="str">
        <f t="shared" si="151"/>
        <v/>
      </c>
      <c r="S664" s="217" t="str">
        <f t="shared" si="152"/>
        <v/>
      </c>
      <c r="T664" s="217" t="str">
        <f t="shared" si="153"/>
        <v/>
      </c>
      <c r="U664" s="102" t="s">
        <v>568</v>
      </c>
      <c r="V664" s="173"/>
      <c r="W664" s="102"/>
      <c r="X664" s="173"/>
      <c r="Y664" s="102"/>
      <c r="Z664" s="173"/>
      <c r="AA664" s="102"/>
      <c r="AB664" s="102"/>
      <c r="AC664" s="102"/>
      <c r="AD664" s="102"/>
    </row>
    <row r="665" spans="1:34" ht="14.25" customHeight="1">
      <c r="A665" s="102" t="s">
        <v>619</v>
      </c>
      <c r="B665" s="175" t="str">
        <f t="shared" si="154"/>
        <v>Lyles</v>
      </c>
      <c r="C665" s="180" t="str">
        <f t="shared" si="155"/>
        <v>Jordan</v>
      </c>
      <c r="D665" s="102" t="str">
        <f t="shared" si="156"/>
        <v>J. Lyles</v>
      </c>
      <c r="E665" s="168" t="str">
        <f t="shared" si="157"/>
        <v>Jordan Lyles</v>
      </c>
      <c r="F665" s="174" t="s">
        <v>847</v>
      </c>
      <c r="G665" s="102"/>
      <c r="H665" s="102"/>
      <c r="I665" s="102"/>
      <c r="J665" s="322">
        <v>33165</v>
      </c>
      <c r="K665" s="102" t="s">
        <v>844</v>
      </c>
      <c r="L665" s="103" t="s">
        <v>114</v>
      </c>
      <c r="M665" s="155" t="str">
        <f t="shared" si="148"/>
        <v>1,F2-$3.35M</v>
      </c>
      <c r="N665" s="111" t="str">
        <f>Ruth!$A$2</f>
        <v>Plum Island</v>
      </c>
      <c r="O665" s="132" t="s">
        <v>3147</v>
      </c>
      <c r="P665" s="168" t="str">
        <f t="shared" si="149"/>
        <v>Lyles, Jordan (1,F2-$3.35M)</v>
      </c>
      <c r="Q665" s="129">
        <f t="shared" si="150"/>
        <v>1675000</v>
      </c>
      <c r="R665" s="217">
        <f t="shared" si="151"/>
        <v>1675000</v>
      </c>
      <c r="S665" s="217" t="str">
        <f t="shared" si="152"/>
        <v/>
      </c>
      <c r="T665" s="217" t="str">
        <f t="shared" si="153"/>
        <v/>
      </c>
      <c r="U665" s="172" t="s">
        <v>3324</v>
      </c>
      <c r="V665" s="173">
        <v>1675000</v>
      </c>
      <c r="W665" s="172" t="s">
        <v>1453</v>
      </c>
      <c r="X665" s="173">
        <v>1675000</v>
      </c>
      <c r="Y665" s="102" t="s">
        <v>283</v>
      </c>
      <c r="Z665" s="102"/>
      <c r="AA665" s="102"/>
      <c r="AB665" s="102"/>
      <c r="AC665" s="102"/>
      <c r="AD665" s="102"/>
      <c r="AE665" s="502"/>
      <c r="AF665" s="102"/>
      <c r="AG665" s="102"/>
      <c r="AH665" s="102"/>
    </row>
    <row r="666" spans="1:34" ht="14.25" customHeight="1">
      <c r="A666" s="266" t="s">
        <v>3714</v>
      </c>
      <c r="B666" s="175" t="str">
        <f t="shared" si="154"/>
        <v>Lynch</v>
      </c>
      <c r="C666" s="180" t="str">
        <f t="shared" si="155"/>
        <v>Daniel</v>
      </c>
      <c r="D666" s="102" t="str">
        <f t="shared" si="156"/>
        <v>D. Lynch</v>
      </c>
      <c r="E666" s="168" t="str">
        <f t="shared" si="157"/>
        <v>Daniel Lynch</v>
      </c>
      <c r="F666" s="204" t="s">
        <v>354</v>
      </c>
      <c r="G666" s="204" t="s">
        <v>3919</v>
      </c>
      <c r="H666" s="204" t="s">
        <v>4069</v>
      </c>
      <c r="I666" s="204" t="s">
        <v>1951</v>
      </c>
      <c r="J666" s="155">
        <v>35386</v>
      </c>
      <c r="K666" s="157" t="s">
        <v>647</v>
      </c>
      <c r="L666" s="103" t="s">
        <v>444</v>
      </c>
      <c r="M666" s="155" t="str">
        <f t="shared" si="148"/>
        <v>min</v>
      </c>
      <c r="N666" s="111" t="s">
        <v>201</v>
      </c>
      <c r="O666" s="132" t="s">
        <v>3850</v>
      </c>
      <c r="P666" s="168" t="str">
        <f t="shared" si="149"/>
        <v>Lynch, Daniel (min)</v>
      </c>
      <c r="Q666" s="129" t="str">
        <f t="shared" si="150"/>
        <v/>
      </c>
      <c r="R666" s="217" t="str">
        <f t="shared" si="151"/>
        <v/>
      </c>
      <c r="S666" s="217" t="str">
        <f t="shared" si="152"/>
        <v/>
      </c>
      <c r="T666" s="217" t="str">
        <f t="shared" si="153"/>
        <v/>
      </c>
      <c r="U666" s="102" t="s">
        <v>568</v>
      </c>
      <c r="V666" s="173"/>
      <c r="W666" s="102"/>
      <c r="X666" s="173"/>
      <c r="Y666" s="102"/>
      <c r="Z666" s="173"/>
      <c r="AA666" s="102"/>
      <c r="AB666" s="102"/>
      <c r="AC666" s="102"/>
      <c r="AD666" s="102"/>
      <c r="AE666" s="502"/>
      <c r="AF666" s="102"/>
      <c r="AG666" s="102"/>
      <c r="AH666" s="102"/>
    </row>
    <row r="667" spans="1:34" ht="14.25" customHeight="1">
      <c r="A667" s="102" t="s">
        <v>3</v>
      </c>
      <c r="B667" s="175" t="str">
        <f t="shared" si="154"/>
        <v>Lynn</v>
      </c>
      <c r="C667" s="180" t="str">
        <f t="shared" si="155"/>
        <v>Lance</v>
      </c>
      <c r="D667" s="102" t="str">
        <f t="shared" si="156"/>
        <v>L. Lynn</v>
      </c>
      <c r="E667" s="168" t="str">
        <f t="shared" si="157"/>
        <v>Lance Lynn</v>
      </c>
      <c r="F667" s="103" t="s">
        <v>847</v>
      </c>
      <c r="G667" s="103"/>
      <c r="H667" s="103"/>
      <c r="I667" s="103"/>
      <c r="J667" s="155">
        <v>31909</v>
      </c>
      <c r="K667" s="111"/>
      <c r="L667" s="103" t="s">
        <v>114</v>
      </c>
      <c r="M667" s="155" t="str">
        <f t="shared" si="148"/>
        <v>5,L5-14M</v>
      </c>
      <c r="N667" s="208" t="str">
        <f>Aaron!$G$2</f>
        <v>Exeter</v>
      </c>
      <c r="O667" s="132" t="s">
        <v>1851</v>
      </c>
      <c r="P667" s="168" t="str">
        <f t="shared" si="149"/>
        <v>Lynn, Lance (5,L5-14M)</v>
      </c>
      <c r="Q667" s="129">
        <f t="shared" si="150"/>
        <v>2800000</v>
      </c>
      <c r="R667" s="217" t="str">
        <f t="shared" si="151"/>
        <v/>
      </c>
      <c r="S667" s="217" t="str">
        <f t="shared" si="152"/>
        <v/>
      </c>
      <c r="T667" s="217" t="str">
        <f t="shared" si="153"/>
        <v/>
      </c>
      <c r="U667" s="102" t="s">
        <v>521</v>
      </c>
      <c r="V667" s="173">
        <v>2800000</v>
      </c>
      <c r="W667" s="111" t="s">
        <v>283</v>
      </c>
      <c r="X667" s="173"/>
      <c r="Y667" s="102"/>
      <c r="Z667" s="102"/>
      <c r="AA667" s="102"/>
      <c r="AB667" s="102"/>
      <c r="AC667" s="102"/>
      <c r="AD667" s="102"/>
      <c r="AE667" s="502"/>
      <c r="AF667" s="102"/>
      <c r="AG667" s="102"/>
      <c r="AH667" s="102"/>
    </row>
    <row r="668" spans="1:34" ht="14.25" customHeight="1">
      <c r="A668" s="102" t="s">
        <v>1643</v>
      </c>
      <c r="B668" s="175" t="str">
        <f t="shared" si="154"/>
        <v>Machado</v>
      </c>
      <c r="C668" s="180" t="str">
        <f t="shared" si="155"/>
        <v>Dixon</v>
      </c>
      <c r="D668" s="102" t="str">
        <f t="shared" si="156"/>
        <v>D. Machado</v>
      </c>
      <c r="E668" s="168" t="str">
        <f t="shared" si="157"/>
        <v>Dixon Machado</v>
      </c>
      <c r="F668" s="174" t="s">
        <v>847</v>
      </c>
      <c r="G668" s="102">
        <f>'Free Agents'!G91+1</f>
        <v>1</v>
      </c>
      <c r="H668" s="102">
        <v>10</v>
      </c>
      <c r="I668" s="102">
        <v>6</v>
      </c>
      <c r="J668" s="322">
        <v>33656</v>
      </c>
      <c r="K668" s="102" t="s">
        <v>851</v>
      </c>
      <c r="L668" s="103" t="s">
        <v>7</v>
      </c>
      <c r="M668" s="155" t="str">
        <f t="shared" si="148"/>
        <v>1,F2-$700K</v>
      </c>
      <c r="N668" s="111" t="str">
        <f>Aaron!$S$2</f>
        <v>Washington</v>
      </c>
      <c r="O668" s="103" t="s">
        <v>3147</v>
      </c>
      <c r="P668" s="168" t="str">
        <f t="shared" si="149"/>
        <v>Machado, Dixon (1,F2-$700K)</v>
      </c>
      <c r="Q668" s="129">
        <f t="shared" si="150"/>
        <v>350000</v>
      </c>
      <c r="R668" s="217">
        <f t="shared" si="151"/>
        <v>350000</v>
      </c>
      <c r="S668" s="217" t="str">
        <f t="shared" si="152"/>
        <v/>
      </c>
      <c r="T668" s="217" t="str">
        <f t="shared" si="153"/>
        <v/>
      </c>
      <c r="U668" s="102" t="s">
        <v>3312</v>
      </c>
      <c r="V668" s="173">
        <v>350000</v>
      </c>
      <c r="W668" s="102" t="s">
        <v>3313</v>
      </c>
      <c r="X668" s="173">
        <v>350000</v>
      </c>
      <c r="Y668" s="102" t="s">
        <v>283</v>
      </c>
      <c r="Z668" s="102"/>
      <c r="AA668" s="102"/>
      <c r="AB668" s="102"/>
      <c r="AC668" s="102"/>
      <c r="AD668" s="102"/>
      <c r="AE668" s="502"/>
      <c r="AF668" s="102"/>
      <c r="AG668" s="102"/>
      <c r="AH668" s="102"/>
    </row>
    <row r="669" spans="1:34" ht="14.25" customHeight="1">
      <c r="A669" s="102" t="s">
        <v>1607</v>
      </c>
      <c r="B669" s="175" t="str">
        <f t="shared" si="154"/>
        <v>Machado</v>
      </c>
      <c r="C669" s="180" t="str">
        <f t="shared" si="155"/>
        <v>Jonatan</v>
      </c>
      <c r="D669" s="102" t="str">
        <f t="shared" si="156"/>
        <v>J. Machado</v>
      </c>
      <c r="E669" s="168" t="str">
        <f t="shared" si="157"/>
        <v>Jonatan Machado</v>
      </c>
      <c r="F669" s="174" t="s">
        <v>354</v>
      </c>
      <c r="G669" s="102">
        <f>Players!G869+1</f>
        <v>46</v>
      </c>
      <c r="H669" s="102">
        <v>10</v>
      </c>
      <c r="I669" s="102">
        <v>4</v>
      </c>
      <c r="J669" s="322">
        <v>36181</v>
      </c>
      <c r="K669" s="102" t="s">
        <v>912</v>
      </c>
      <c r="L669" s="103" t="s">
        <v>444</v>
      </c>
      <c r="M669" s="155" t="str">
        <f t="shared" si="148"/>
        <v>min</v>
      </c>
      <c r="N669" s="111" t="str">
        <f>Cobb!$AE$2</f>
        <v>Chicago</v>
      </c>
      <c r="O669" s="103" t="s">
        <v>1534</v>
      </c>
      <c r="P669" s="168" t="str">
        <f t="shared" si="149"/>
        <v>Machado, Jonatan (min)</v>
      </c>
      <c r="Q669" s="129" t="str">
        <f t="shared" si="150"/>
        <v/>
      </c>
      <c r="R669" s="217" t="str">
        <f t="shared" si="151"/>
        <v/>
      </c>
      <c r="S669" s="217" t="str">
        <f t="shared" si="152"/>
        <v/>
      </c>
      <c r="T669" s="217" t="str">
        <f t="shared" si="153"/>
        <v/>
      </c>
      <c r="U669" s="102" t="s">
        <v>568</v>
      </c>
      <c r="V669" s="130"/>
      <c r="W669" s="102"/>
      <c r="X669" s="130"/>
      <c r="Y669" s="102"/>
      <c r="Z669" s="102"/>
      <c r="AA669" s="102"/>
      <c r="AB669" s="102"/>
      <c r="AC669" s="102"/>
      <c r="AD669" s="102"/>
      <c r="AE669" s="502"/>
      <c r="AF669" s="102"/>
      <c r="AG669" s="102"/>
      <c r="AH669" s="102"/>
    </row>
    <row r="670" spans="1:34" ht="14.25" customHeight="1">
      <c r="A670" s="102" t="s">
        <v>242</v>
      </c>
      <c r="B670" s="175" t="str">
        <f t="shared" si="154"/>
        <v>Machado</v>
      </c>
      <c r="C670" s="180" t="str">
        <f t="shared" si="155"/>
        <v>Manny</v>
      </c>
      <c r="D670" s="102" t="str">
        <f t="shared" si="156"/>
        <v>M. Machado</v>
      </c>
      <c r="E670" s="168" t="str">
        <f t="shared" si="157"/>
        <v>Manny Machado</v>
      </c>
      <c r="F670" s="103" t="s">
        <v>847</v>
      </c>
      <c r="G670" s="103"/>
      <c r="H670" s="103"/>
      <c r="I670" s="103"/>
      <c r="J670" s="155">
        <v>33791</v>
      </c>
      <c r="K670" s="111"/>
      <c r="L670" s="103" t="s">
        <v>7</v>
      </c>
      <c r="M670" s="155" t="str">
        <f t="shared" si="148"/>
        <v>4,L5-14M</v>
      </c>
      <c r="N670" s="208" t="str">
        <f>Aaron!$G$2</f>
        <v>Exeter</v>
      </c>
      <c r="O670" s="132" t="s">
        <v>266</v>
      </c>
      <c r="P670" s="168" t="str">
        <f t="shared" si="149"/>
        <v>Machado, Manny (4,L5-14M)</v>
      </c>
      <c r="Q670" s="129">
        <f t="shared" si="150"/>
        <v>2800000</v>
      </c>
      <c r="R670" s="217">
        <f t="shared" si="151"/>
        <v>2800000</v>
      </c>
      <c r="S670" s="217" t="str">
        <f t="shared" si="152"/>
        <v/>
      </c>
      <c r="T670" s="217" t="str">
        <f t="shared" si="153"/>
        <v/>
      </c>
      <c r="U670" s="111" t="s">
        <v>267</v>
      </c>
      <c r="V670" s="173">
        <v>2800000</v>
      </c>
      <c r="W670" s="111" t="s">
        <v>521</v>
      </c>
      <c r="X670" s="173">
        <v>2800000</v>
      </c>
      <c r="Y670" s="102" t="s">
        <v>283</v>
      </c>
      <c r="Z670" s="102"/>
      <c r="AA670" s="102"/>
      <c r="AB670" s="102"/>
      <c r="AC670" s="102"/>
      <c r="AD670" s="102"/>
      <c r="AE670" s="502"/>
      <c r="AF670" s="102"/>
      <c r="AG670" s="102"/>
      <c r="AH670" s="102"/>
    </row>
    <row r="671" spans="1:34" ht="14.25" customHeight="1">
      <c r="A671" s="266" t="s">
        <v>3656</v>
      </c>
      <c r="B671" s="175" t="str">
        <f t="shared" si="154"/>
        <v>Madrigal</v>
      </c>
      <c r="C671" s="180" t="str">
        <f t="shared" si="155"/>
        <v>Nick</v>
      </c>
      <c r="D671" s="102" t="str">
        <f t="shared" si="156"/>
        <v>N. Madrigal</v>
      </c>
      <c r="E671" s="168" t="str">
        <f t="shared" si="157"/>
        <v>Nick Madrigal</v>
      </c>
      <c r="F671" s="204" t="s">
        <v>847</v>
      </c>
      <c r="G671" s="204" t="s">
        <v>3861</v>
      </c>
      <c r="H671" s="204" t="s">
        <v>1951</v>
      </c>
      <c r="I671" s="204" t="s">
        <v>3861</v>
      </c>
      <c r="J671" s="155">
        <v>35494</v>
      </c>
      <c r="K671" s="157" t="s">
        <v>845</v>
      </c>
      <c r="L671" s="103" t="s">
        <v>444</v>
      </c>
      <c r="M671" s="155" t="str">
        <f t="shared" si="148"/>
        <v>min</v>
      </c>
      <c r="N671" s="111" t="s">
        <v>199</v>
      </c>
      <c r="O671" s="132" t="s">
        <v>3850</v>
      </c>
      <c r="P671" s="168" t="str">
        <f t="shared" si="149"/>
        <v>Madrigal, Nick (min)</v>
      </c>
      <c r="Q671" s="129" t="str">
        <f t="shared" si="150"/>
        <v/>
      </c>
      <c r="R671" s="217" t="str">
        <f t="shared" si="151"/>
        <v/>
      </c>
      <c r="S671" s="217" t="str">
        <f t="shared" si="152"/>
        <v/>
      </c>
      <c r="T671" s="217" t="str">
        <f t="shared" si="153"/>
        <v/>
      </c>
      <c r="U671" s="102" t="s">
        <v>568</v>
      </c>
      <c r="V671" s="173"/>
      <c r="W671" s="102"/>
      <c r="X671" s="173"/>
      <c r="Y671" s="102"/>
      <c r="Z671" s="173"/>
      <c r="AA671" s="102"/>
      <c r="AB671" s="102"/>
      <c r="AC671" s="102"/>
      <c r="AD671" s="102"/>
      <c r="AE671" s="502"/>
      <c r="AF671" s="102"/>
      <c r="AG671" s="102"/>
      <c r="AH671" s="102"/>
    </row>
    <row r="672" spans="1:34" ht="14.25" customHeight="1">
      <c r="A672" s="102" t="s">
        <v>1368</v>
      </c>
      <c r="B672" s="175" t="str">
        <f t="shared" si="154"/>
        <v>Madson</v>
      </c>
      <c r="C672" s="180" t="str">
        <f t="shared" si="155"/>
        <v>Ryan</v>
      </c>
      <c r="D672" s="102" t="str">
        <f t="shared" si="156"/>
        <v>R. Madson</v>
      </c>
      <c r="E672" s="168" t="str">
        <f t="shared" si="157"/>
        <v>Ryan Madson</v>
      </c>
      <c r="F672" s="204" t="s">
        <v>847</v>
      </c>
      <c r="G672" s="204"/>
      <c r="H672" s="204"/>
      <c r="I672" s="204"/>
      <c r="J672" s="155">
        <v>29461</v>
      </c>
      <c r="K672" s="157" t="s">
        <v>844</v>
      </c>
      <c r="L672" s="103" t="s">
        <v>114</v>
      </c>
      <c r="M672" s="155" t="str">
        <f t="shared" si="148"/>
        <v>1,F2-$600K</v>
      </c>
      <c r="N672" s="111" t="str">
        <f>Ruth!$G$2</f>
        <v>Gotham City</v>
      </c>
      <c r="O672" s="161" t="s">
        <v>3147</v>
      </c>
      <c r="P672" s="168" t="str">
        <f t="shared" si="149"/>
        <v>Madson, Ryan (1,F2-$600K)</v>
      </c>
      <c r="Q672" s="129">
        <f t="shared" si="150"/>
        <v>300000</v>
      </c>
      <c r="R672" s="217">
        <f t="shared" si="151"/>
        <v>300000</v>
      </c>
      <c r="S672" s="217" t="str">
        <f t="shared" si="152"/>
        <v/>
      </c>
      <c r="T672" s="217" t="str">
        <f t="shared" si="153"/>
        <v/>
      </c>
      <c r="U672" s="102" t="s">
        <v>3315</v>
      </c>
      <c r="V672" s="173">
        <v>300000</v>
      </c>
      <c r="W672" s="102" t="s">
        <v>3316</v>
      </c>
      <c r="X672" s="173">
        <v>300000</v>
      </c>
      <c r="Y672" s="102" t="s">
        <v>283</v>
      </c>
      <c r="Z672" s="102"/>
      <c r="AA672" s="102"/>
      <c r="AB672" s="102"/>
      <c r="AC672" s="102"/>
      <c r="AD672" s="102"/>
      <c r="AE672" s="502"/>
      <c r="AF672" s="102"/>
      <c r="AG672" s="102"/>
      <c r="AH672" s="102"/>
    </row>
    <row r="673" spans="1:34" ht="14.25" customHeight="1">
      <c r="A673" s="102" t="s">
        <v>1339</v>
      </c>
      <c r="B673" s="175" t="str">
        <f t="shared" si="154"/>
        <v>Maeda</v>
      </c>
      <c r="C673" s="180" t="str">
        <f t="shared" si="155"/>
        <v>Kenta</v>
      </c>
      <c r="D673" s="102" t="str">
        <f t="shared" si="156"/>
        <v>K. Maeda</v>
      </c>
      <c r="E673" s="168" t="str">
        <f t="shared" si="157"/>
        <v>Kenta Maeda</v>
      </c>
      <c r="F673" s="204" t="s">
        <v>847</v>
      </c>
      <c r="G673" s="501">
        <v>9</v>
      </c>
      <c r="H673" s="501">
        <v>1</v>
      </c>
      <c r="I673" s="501">
        <v>9</v>
      </c>
      <c r="J673" s="256">
        <v>32244</v>
      </c>
      <c r="K673" s="157"/>
      <c r="L673" s="103" t="s">
        <v>114</v>
      </c>
      <c r="M673" s="155" t="str">
        <f t="shared" si="148"/>
        <v>Y3</v>
      </c>
      <c r="N673" s="111" t="str">
        <f>Mays!$A$2</f>
        <v>Aspen</v>
      </c>
      <c r="O673" s="132" t="s">
        <v>1298</v>
      </c>
      <c r="P673" s="168" t="str">
        <f t="shared" si="149"/>
        <v>Maeda, Kenta (Y3)</v>
      </c>
      <c r="Q673" s="129">
        <f t="shared" si="150"/>
        <v>400000</v>
      </c>
      <c r="R673" s="217" t="str">
        <f t="shared" si="151"/>
        <v/>
      </c>
      <c r="S673" s="217" t="str">
        <f t="shared" si="152"/>
        <v/>
      </c>
      <c r="T673" s="217" t="str">
        <f t="shared" si="153"/>
        <v/>
      </c>
      <c r="U673" s="102" t="s">
        <v>322</v>
      </c>
      <c r="V673" s="173">
        <v>400000</v>
      </c>
      <c r="W673" s="102" t="s">
        <v>555</v>
      </c>
      <c r="X673" s="173"/>
      <c r="Y673" s="102" t="s">
        <v>820</v>
      </c>
      <c r="Z673" s="102"/>
      <c r="AA673" s="102" t="s">
        <v>821</v>
      </c>
      <c r="AB673" s="102"/>
      <c r="AC673" s="102" t="s">
        <v>822</v>
      </c>
      <c r="AD673" s="102"/>
      <c r="AE673" s="502"/>
      <c r="AF673" s="102"/>
      <c r="AG673" s="102"/>
      <c r="AH673" s="102"/>
    </row>
    <row r="674" spans="1:34" ht="14.25" customHeight="1">
      <c r="A674" s="266" t="s">
        <v>3770</v>
      </c>
      <c r="B674" s="175" t="str">
        <f t="shared" si="154"/>
        <v>Magill</v>
      </c>
      <c r="C674" s="180" t="str">
        <f t="shared" si="155"/>
        <v>Matt</v>
      </c>
      <c r="D674" s="102" t="str">
        <f t="shared" si="156"/>
        <v>M. Magill</v>
      </c>
      <c r="E674" s="168" t="str">
        <f t="shared" si="157"/>
        <v>Matt Magill</v>
      </c>
      <c r="F674" s="204" t="s">
        <v>847</v>
      </c>
      <c r="G674" s="204" t="s">
        <v>3979</v>
      </c>
      <c r="H674" s="204" t="s">
        <v>1955</v>
      </c>
      <c r="I674" s="204" t="s">
        <v>1960</v>
      </c>
      <c r="J674" s="155">
        <v>32822</v>
      </c>
      <c r="K674" s="157" t="s">
        <v>844</v>
      </c>
      <c r="L674" s="103" t="s">
        <v>114</v>
      </c>
      <c r="M674" s="155" t="str">
        <f t="shared" si="148"/>
        <v>Y1</v>
      </c>
      <c r="N674" s="111" t="s">
        <v>454</v>
      </c>
      <c r="O674" s="132" t="s">
        <v>3850</v>
      </c>
      <c r="P674" s="168" t="str">
        <f t="shared" si="149"/>
        <v>Magill, Matt (Y1)</v>
      </c>
      <c r="Q674" s="129">
        <f t="shared" si="150"/>
        <v>200000</v>
      </c>
      <c r="R674" s="217">
        <f t="shared" si="151"/>
        <v>300000</v>
      </c>
      <c r="S674" s="217">
        <f t="shared" si="152"/>
        <v>400000</v>
      </c>
      <c r="T674" s="217" t="str">
        <f t="shared" si="153"/>
        <v/>
      </c>
      <c r="U674" s="102" t="s">
        <v>445</v>
      </c>
      <c r="V674" s="173">
        <v>200000</v>
      </c>
      <c r="W674" s="102" t="s">
        <v>446</v>
      </c>
      <c r="X674" s="173">
        <v>300000</v>
      </c>
      <c r="Y674" s="102" t="s">
        <v>322</v>
      </c>
      <c r="Z674" s="173">
        <v>400000</v>
      </c>
      <c r="AA674" s="102" t="s">
        <v>555</v>
      </c>
      <c r="AB674" s="102"/>
      <c r="AC674" s="102"/>
      <c r="AD674" s="102"/>
      <c r="AE674" s="502"/>
      <c r="AF674" s="102"/>
      <c r="AG674" s="102"/>
      <c r="AH674" s="102"/>
    </row>
    <row r="675" spans="1:34" ht="14.25" customHeight="1">
      <c r="A675" s="102" t="s">
        <v>1858</v>
      </c>
      <c r="B675" s="175" t="str">
        <f t="shared" si="154"/>
        <v>Mahle</v>
      </c>
      <c r="C675" s="180" t="str">
        <f t="shared" si="155"/>
        <v>Tyler</v>
      </c>
      <c r="D675" s="102" t="str">
        <f t="shared" si="156"/>
        <v>T. Mahle</v>
      </c>
      <c r="E675" s="168" t="str">
        <f t="shared" si="157"/>
        <v>Tyler Mahle</v>
      </c>
      <c r="F675" s="204" t="s">
        <v>847</v>
      </c>
      <c r="G675" s="204">
        <v>9</v>
      </c>
      <c r="H675" s="204" t="s">
        <v>1951</v>
      </c>
      <c r="I675" s="204"/>
      <c r="J675" s="155">
        <v>34606</v>
      </c>
      <c r="K675" s="157" t="s">
        <v>647</v>
      </c>
      <c r="L675" s="103" t="s">
        <v>114</v>
      </c>
      <c r="M675" s="155" t="str">
        <f t="shared" si="148"/>
        <v>Y1</v>
      </c>
      <c r="N675" s="111" t="str">
        <f>Aaron!$AE$2</f>
        <v>Pismo Beach</v>
      </c>
      <c r="O675" s="132" t="s">
        <v>1966</v>
      </c>
      <c r="P675" s="168" t="str">
        <f t="shared" si="149"/>
        <v>Mahle, Tyler (Y1)</v>
      </c>
      <c r="Q675" s="129">
        <f t="shared" si="150"/>
        <v>200000</v>
      </c>
      <c r="R675" s="217">
        <f t="shared" si="151"/>
        <v>300000</v>
      </c>
      <c r="S675" s="217">
        <f t="shared" si="152"/>
        <v>400000</v>
      </c>
      <c r="T675" s="217" t="str">
        <f t="shared" si="153"/>
        <v/>
      </c>
      <c r="U675" s="102" t="s">
        <v>445</v>
      </c>
      <c r="V675" s="130">
        <v>200000</v>
      </c>
      <c r="W675" s="102" t="s">
        <v>446</v>
      </c>
      <c r="X675" s="173">
        <v>300000</v>
      </c>
      <c r="Y675" s="102" t="s">
        <v>322</v>
      </c>
      <c r="Z675" s="173">
        <v>400000</v>
      </c>
      <c r="AA675" s="102" t="s">
        <v>555</v>
      </c>
      <c r="AB675" s="102"/>
      <c r="AC675" s="102"/>
      <c r="AD675" s="102"/>
      <c r="AE675" s="502"/>
      <c r="AF675" s="102"/>
      <c r="AG675" s="102"/>
      <c r="AH675" s="102"/>
    </row>
    <row r="676" spans="1:34" ht="14.25" customHeight="1">
      <c r="A676" s="102" t="s">
        <v>3325</v>
      </c>
      <c r="B676" s="175" t="str">
        <f t="shared" si="154"/>
        <v>Maile</v>
      </c>
      <c r="C676" s="180" t="str">
        <f t="shared" si="155"/>
        <v>Luke</v>
      </c>
      <c r="D676" s="102" t="str">
        <f t="shared" si="156"/>
        <v>L. Maile</v>
      </c>
      <c r="E676" s="168" t="str">
        <f t="shared" si="157"/>
        <v>Luke Maile</v>
      </c>
      <c r="F676" s="204"/>
      <c r="G676" s="204"/>
      <c r="H676" s="204"/>
      <c r="I676" s="204"/>
      <c r="J676" s="155"/>
      <c r="K676" s="157"/>
      <c r="L676" s="103" t="s">
        <v>7</v>
      </c>
      <c r="M676" s="155" t="str">
        <f t="shared" si="148"/>
        <v>1,F3-$2.985M</v>
      </c>
      <c r="N676" s="111" t="str">
        <f>Cobb!$AE$2</f>
        <v>Chicago</v>
      </c>
      <c r="O676" s="132" t="s">
        <v>3147</v>
      </c>
      <c r="P676" s="168" t="str">
        <f t="shared" si="149"/>
        <v>Maile, Luke (1,F3-$2.985M)</v>
      </c>
      <c r="Q676" s="129">
        <f t="shared" si="150"/>
        <v>995000</v>
      </c>
      <c r="R676" s="217">
        <f t="shared" si="151"/>
        <v>995000</v>
      </c>
      <c r="S676" s="217">
        <f t="shared" si="152"/>
        <v>995000</v>
      </c>
      <c r="T676" s="217" t="str">
        <f t="shared" si="153"/>
        <v/>
      </c>
      <c r="U676" s="102" t="s">
        <v>3326</v>
      </c>
      <c r="V676" s="130">
        <v>995000</v>
      </c>
      <c r="W676" s="102" t="s">
        <v>3328</v>
      </c>
      <c r="X676" s="130">
        <v>995000</v>
      </c>
      <c r="Y676" s="102" t="s">
        <v>3327</v>
      </c>
      <c r="Z676" s="130">
        <v>995000</v>
      </c>
      <c r="AA676" s="102" t="s">
        <v>283</v>
      </c>
      <c r="AB676" s="102"/>
      <c r="AC676" s="102"/>
      <c r="AD676" s="102"/>
      <c r="AE676" s="502"/>
      <c r="AF676" s="102"/>
      <c r="AG676" s="102"/>
      <c r="AH676" s="102"/>
    </row>
    <row r="677" spans="1:34" ht="14.25" customHeight="1">
      <c r="A677" s="102" t="s">
        <v>1535</v>
      </c>
      <c r="B677" s="175" t="str">
        <f t="shared" si="154"/>
        <v>Maitan</v>
      </c>
      <c r="C677" s="180" t="str">
        <f t="shared" si="155"/>
        <v>Kevin</v>
      </c>
      <c r="D677" s="102" t="str">
        <f t="shared" si="156"/>
        <v>K. Maitan</v>
      </c>
      <c r="E677" s="168" t="str">
        <f t="shared" si="157"/>
        <v>Kevin Maitan</v>
      </c>
      <c r="F677" s="174" t="s">
        <v>854</v>
      </c>
      <c r="G677" s="102" t="e">
        <f>#REF!+1</f>
        <v>#REF!</v>
      </c>
      <c r="H677" s="102">
        <v>1</v>
      </c>
      <c r="I677" s="102">
        <v>4</v>
      </c>
      <c r="J677" s="322">
        <v>36568</v>
      </c>
      <c r="K677" s="102" t="s">
        <v>851</v>
      </c>
      <c r="L677" s="103" t="s">
        <v>444</v>
      </c>
      <c r="M677" s="155" t="str">
        <f t="shared" si="148"/>
        <v>min</v>
      </c>
      <c r="N677" s="208" t="str">
        <f>Aaron!$Y$2</f>
        <v>Columbus</v>
      </c>
      <c r="O677" s="103" t="s">
        <v>1534</v>
      </c>
      <c r="P677" s="168" t="str">
        <f t="shared" si="149"/>
        <v>Maitan, Kevin (min)</v>
      </c>
      <c r="Q677" s="129" t="str">
        <f t="shared" si="150"/>
        <v/>
      </c>
      <c r="R677" s="217" t="str">
        <f t="shared" si="151"/>
        <v/>
      </c>
      <c r="S677" s="217" t="str">
        <f t="shared" si="152"/>
        <v/>
      </c>
      <c r="T677" s="217" t="str">
        <f t="shared" si="153"/>
        <v/>
      </c>
      <c r="U677" s="102" t="s">
        <v>568</v>
      </c>
      <c r="V677" s="130"/>
      <c r="W677" s="102"/>
      <c r="X677" s="130"/>
      <c r="Y677" s="102"/>
      <c r="Z677" s="102"/>
      <c r="AA677" s="102"/>
      <c r="AB677" s="102"/>
      <c r="AC677" s="102"/>
      <c r="AD677" s="102"/>
      <c r="AE677" s="502"/>
      <c r="AF677" s="102"/>
      <c r="AG677" s="102"/>
      <c r="AH677" s="102"/>
    </row>
    <row r="678" spans="1:34" ht="14.25" customHeight="1">
      <c r="A678" s="111" t="s">
        <v>1008</v>
      </c>
      <c r="B678" s="175" t="str">
        <f t="shared" ref="B678:B709" si="158">LEFT(A678,FIND(", ",A678,1)-1)</f>
        <v>Maldonado</v>
      </c>
      <c r="C678" s="180" t="str">
        <f t="shared" ref="C678:C709" si="159">RIGHT(A678,LEN(A678)-FIND(", ",A678,1)-1)</f>
        <v>Martin</v>
      </c>
      <c r="D678" s="102" t="str">
        <f t="shared" ref="D678:D709" si="160">CONCATENATE(MID(C678,1,1),". ",B678)</f>
        <v>M. Maldonado</v>
      </c>
      <c r="E678" s="168" t="str">
        <f t="shared" ref="E678:E709" si="161">CONCATENATE(C678," ",B678)</f>
        <v>Martin Maldonado</v>
      </c>
      <c r="F678" s="276" t="s">
        <v>847</v>
      </c>
      <c r="G678" s="103"/>
      <c r="H678" s="103"/>
      <c r="I678" s="103"/>
      <c r="J678" s="277">
        <v>31640</v>
      </c>
      <c r="K678" s="278" t="s">
        <v>848</v>
      </c>
      <c r="L678" s="103" t="s">
        <v>7</v>
      </c>
      <c r="M678" s="155" t="str">
        <f t="shared" si="148"/>
        <v>3,F3-$1.575M</v>
      </c>
      <c r="N678" s="208" t="str">
        <f>Ruth!$AE$2</f>
        <v>Williamsburg</v>
      </c>
      <c r="O678" s="311" t="s">
        <v>1407</v>
      </c>
      <c r="P678" s="168" t="str">
        <f t="shared" si="149"/>
        <v>Maldonado, Martin (3,F3-$1.575M)</v>
      </c>
      <c r="Q678" s="129">
        <f t="shared" si="150"/>
        <v>525000</v>
      </c>
      <c r="R678" s="217" t="str">
        <f t="shared" si="151"/>
        <v/>
      </c>
      <c r="S678" s="217" t="str">
        <f t="shared" si="152"/>
        <v/>
      </c>
      <c r="T678" s="217" t="str">
        <f t="shared" si="153"/>
        <v/>
      </c>
      <c r="U678" s="282" t="s">
        <v>1424</v>
      </c>
      <c r="V678" s="362">
        <v>525000</v>
      </c>
      <c r="W678" s="102" t="s">
        <v>283</v>
      </c>
      <c r="X678" s="173"/>
      <c r="Y678" s="102"/>
      <c r="Z678" s="102"/>
      <c r="AA678" s="102"/>
      <c r="AB678" s="102"/>
      <c r="AC678" s="102"/>
      <c r="AD678" s="102"/>
      <c r="AE678" s="502"/>
      <c r="AF678" s="102"/>
      <c r="AG678" s="102"/>
      <c r="AH678" s="102"/>
    </row>
    <row r="679" spans="1:34" ht="14.25" customHeight="1">
      <c r="A679" s="110" t="s">
        <v>779</v>
      </c>
      <c r="B679" s="175" t="str">
        <f t="shared" si="158"/>
        <v>Manaea</v>
      </c>
      <c r="C679" s="180" t="str">
        <f t="shared" si="159"/>
        <v>Sean</v>
      </c>
      <c r="D679" s="102" t="str">
        <f t="shared" si="160"/>
        <v>S. Manaea</v>
      </c>
      <c r="E679" s="168" t="str">
        <f t="shared" si="161"/>
        <v>Sean Manaea</v>
      </c>
      <c r="F679" s="103" t="s">
        <v>354</v>
      </c>
      <c r="G679" s="103"/>
      <c r="H679" s="103"/>
      <c r="I679" s="103"/>
      <c r="J679" s="155">
        <v>33635</v>
      </c>
      <c r="K679" s="111" t="s">
        <v>647</v>
      </c>
      <c r="L679" s="103" t="s">
        <v>114</v>
      </c>
      <c r="M679" s="155" t="str">
        <f t="shared" si="148"/>
        <v>Y3</v>
      </c>
      <c r="N679" s="208" t="str">
        <f>Ruth!$AE$2</f>
        <v>Williamsburg</v>
      </c>
      <c r="O679" s="103" t="s">
        <v>739</v>
      </c>
      <c r="P679" s="168" t="str">
        <f t="shared" si="149"/>
        <v>Manaea, Sean (Y3)</v>
      </c>
      <c r="Q679" s="129">
        <f t="shared" si="150"/>
        <v>400000</v>
      </c>
      <c r="R679" s="217" t="str">
        <f t="shared" si="151"/>
        <v/>
      </c>
      <c r="S679" s="217" t="str">
        <f t="shared" si="152"/>
        <v/>
      </c>
      <c r="T679" s="217" t="str">
        <f t="shared" si="153"/>
        <v/>
      </c>
      <c r="U679" s="102" t="s">
        <v>322</v>
      </c>
      <c r="V679" s="173">
        <v>400000</v>
      </c>
      <c r="W679" s="102" t="s">
        <v>555</v>
      </c>
      <c r="X679" s="173"/>
      <c r="Y679" s="102" t="s">
        <v>820</v>
      </c>
      <c r="Z679" s="102"/>
      <c r="AA679" s="102" t="s">
        <v>821</v>
      </c>
      <c r="AB679" s="102"/>
      <c r="AC679" s="102" t="s">
        <v>822</v>
      </c>
      <c r="AD679" s="102"/>
      <c r="AE679" s="502"/>
      <c r="AF679" s="102"/>
      <c r="AG679" s="102"/>
      <c r="AH679" s="102"/>
    </row>
    <row r="680" spans="1:34" ht="14.25" customHeight="1">
      <c r="A680" s="102" t="s">
        <v>1340</v>
      </c>
      <c r="B680" s="175" t="str">
        <f t="shared" si="158"/>
        <v>Mancini</v>
      </c>
      <c r="C680" s="180" t="str">
        <f t="shared" si="159"/>
        <v>Trey</v>
      </c>
      <c r="D680" s="102" t="str">
        <f t="shared" si="160"/>
        <v>T. Mancini</v>
      </c>
      <c r="E680" s="168" t="str">
        <f t="shared" si="161"/>
        <v>Trey Mancini</v>
      </c>
      <c r="F680" s="204" t="s">
        <v>847</v>
      </c>
      <c r="G680" s="501">
        <v>122</v>
      </c>
      <c r="H680" s="501">
        <v>5</v>
      </c>
      <c r="I680" s="501">
        <v>6</v>
      </c>
      <c r="J680" s="256">
        <v>33681</v>
      </c>
      <c r="K680" s="157" t="s">
        <v>853</v>
      </c>
      <c r="L680" s="103" t="s">
        <v>7</v>
      </c>
      <c r="M680" s="155" t="str">
        <f t="shared" si="148"/>
        <v>Y2</v>
      </c>
      <c r="N680" s="111" t="str">
        <f>Cobb!$M$2</f>
        <v>Mansfield</v>
      </c>
      <c r="O680" s="132" t="s">
        <v>1298</v>
      </c>
      <c r="P680" s="168" t="str">
        <f t="shared" si="149"/>
        <v>Mancini, Trey (Y2)</v>
      </c>
      <c r="Q680" s="129">
        <f t="shared" si="150"/>
        <v>300000</v>
      </c>
      <c r="R680" s="217">
        <f t="shared" si="151"/>
        <v>400000</v>
      </c>
      <c r="S680" s="217" t="str">
        <f t="shared" si="152"/>
        <v/>
      </c>
      <c r="T680" s="217" t="str">
        <f t="shared" si="153"/>
        <v/>
      </c>
      <c r="U680" s="102" t="s">
        <v>446</v>
      </c>
      <c r="V680" s="173">
        <v>300000</v>
      </c>
      <c r="W680" s="102" t="s">
        <v>322</v>
      </c>
      <c r="X680" s="173">
        <v>400000</v>
      </c>
      <c r="Y680" s="102" t="s">
        <v>555</v>
      </c>
      <c r="Z680" s="102"/>
      <c r="AA680" s="102"/>
      <c r="AB680" s="102"/>
      <c r="AC680" s="102"/>
      <c r="AD680" s="102"/>
      <c r="AE680" s="502"/>
      <c r="AF680" s="102"/>
    </row>
    <row r="681" spans="1:34" ht="14.25" customHeight="1">
      <c r="A681" s="102" t="s">
        <v>1542</v>
      </c>
      <c r="B681" s="175" t="str">
        <f t="shared" si="158"/>
        <v>Manning</v>
      </c>
      <c r="C681" s="180" t="str">
        <f t="shared" si="159"/>
        <v>Matt</v>
      </c>
      <c r="D681" s="102" t="str">
        <f t="shared" si="160"/>
        <v>M. Manning</v>
      </c>
      <c r="E681" s="168" t="str">
        <f t="shared" si="161"/>
        <v>Matt Manning</v>
      </c>
      <c r="F681" s="174" t="s">
        <v>847</v>
      </c>
      <c r="G681" s="102">
        <f>G680+1</f>
        <v>123</v>
      </c>
      <c r="H681" s="102">
        <v>1</v>
      </c>
      <c r="I681" s="102">
        <v>24</v>
      </c>
      <c r="J681" s="322">
        <v>35823</v>
      </c>
      <c r="K681" s="102" t="s">
        <v>647</v>
      </c>
      <c r="L681" s="103" t="s">
        <v>444</v>
      </c>
      <c r="M681" s="155" t="str">
        <f t="shared" si="148"/>
        <v>min</v>
      </c>
      <c r="N681" s="111" t="str">
        <f>Ruth!$G$2</f>
        <v>Gotham City</v>
      </c>
      <c r="O681" s="103" t="s">
        <v>1534</v>
      </c>
      <c r="P681" s="168" t="str">
        <f t="shared" si="149"/>
        <v>Manning, Matt (min)</v>
      </c>
      <c r="Q681" s="129" t="str">
        <f t="shared" si="150"/>
        <v/>
      </c>
      <c r="R681" s="217" t="str">
        <f t="shared" si="151"/>
        <v/>
      </c>
      <c r="S681" s="217" t="str">
        <f t="shared" si="152"/>
        <v/>
      </c>
      <c r="T681" s="217" t="str">
        <f t="shared" si="153"/>
        <v/>
      </c>
      <c r="U681" s="102" t="s">
        <v>568</v>
      </c>
      <c r="V681" s="130"/>
      <c r="W681" s="102"/>
      <c r="X681" s="130"/>
      <c r="Y681" s="102"/>
      <c r="Z681" s="102"/>
      <c r="AA681" s="102"/>
      <c r="AB681" s="102"/>
      <c r="AC681" s="102"/>
      <c r="AD681" s="102"/>
      <c r="AE681" s="502"/>
      <c r="AF681" s="102"/>
      <c r="AG681" s="102"/>
      <c r="AH681" s="102"/>
    </row>
    <row r="682" spans="1:34" ht="14.25" customHeight="1">
      <c r="A682" s="501" t="s">
        <v>1163</v>
      </c>
      <c r="B682" s="175" t="str">
        <f t="shared" si="158"/>
        <v>Margot</v>
      </c>
      <c r="C682" s="180" t="str">
        <f t="shared" si="159"/>
        <v>Manuel</v>
      </c>
      <c r="D682" s="102" t="str">
        <f t="shared" si="160"/>
        <v>M. Margot</v>
      </c>
      <c r="E682" s="168" t="str">
        <f t="shared" si="161"/>
        <v>Manuel Margot</v>
      </c>
      <c r="F682" s="103" t="s">
        <v>847</v>
      </c>
      <c r="G682" s="103"/>
      <c r="H682" s="103"/>
      <c r="I682" s="103"/>
      <c r="J682" s="256">
        <v>34605</v>
      </c>
      <c r="K682" s="102" t="s">
        <v>849</v>
      </c>
      <c r="L682" s="103" t="s">
        <v>7</v>
      </c>
      <c r="M682" s="155" t="str">
        <f t="shared" si="148"/>
        <v>Y2</v>
      </c>
      <c r="N682" s="111" t="str">
        <f>Ruth!$M$2</f>
        <v>Hoboken</v>
      </c>
      <c r="O682" s="103" t="s">
        <v>1094</v>
      </c>
      <c r="P682" s="168" t="str">
        <f t="shared" si="149"/>
        <v>Margot, Manuel (Y2)</v>
      </c>
      <c r="Q682" s="129">
        <f t="shared" si="150"/>
        <v>300000</v>
      </c>
      <c r="R682" s="217">
        <f t="shared" si="151"/>
        <v>400000</v>
      </c>
      <c r="S682" s="217" t="str">
        <f t="shared" si="152"/>
        <v/>
      </c>
      <c r="T682" s="217" t="str">
        <f t="shared" si="153"/>
        <v/>
      </c>
      <c r="U682" s="102" t="s">
        <v>446</v>
      </c>
      <c r="V682" s="173">
        <v>300000</v>
      </c>
      <c r="W682" s="102" t="s">
        <v>322</v>
      </c>
      <c r="X682" s="173">
        <v>400000</v>
      </c>
      <c r="Y682" s="102" t="s">
        <v>555</v>
      </c>
      <c r="Z682" s="102"/>
      <c r="AA682" s="102"/>
      <c r="AB682" s="102"/>
      <c r="AC682" s="102"/>
      <c r="AD682" s="102"/>
      <c r="AE682" s="502"/>
      <c r="AF682" s="102"/>
      <c r="AG682" s="102"/>
      <c r="AH682" s="102"/>
    </row>
    <row r="683" spans="1:34" ht="14.25" customHeight="1">
      <c r="A683" s="102" t="s">
        <v>711</v>
      </c>
      <c r="B683" s="175" t="str">
        <f t="shared" si="158"/>
        <v>Marisnick</v>
      </c>
      <c r="C683" s="180" t="str">
        <f t="shared" si="159"/>
        <v>Jake</v>
      </c>
      <c r="D683" s="102" t="str">
        <f t="shared" si="160"/>
        <v>J. Marisnick</v>
      </c>
      <c r="E683" s="168" t="str">
        <f t="shared" si="161"/>
        <v>Jake Marisnick</v>
      </c>
      <c r="F683" s="103" t="s">
        <v>847</v>
      </c>
      <c r="G683" s="103"/>
      <c r="H683" s="103"/>
      <c r="I683" s="103"/>
      <c r="J683" s="155">
        <v>33327</v>
      </c>
      <c r="K683" s="111"/>
      <c r="L683" s="103" t="s">
        <v>7</v>
      </c>
      <c r="M683" s="155" t="str">
        <f t="shared" si="148"/>
        <v>ARB-Y6</v>
      </c>
      <c r="N683" s="111" t="str">
        <f>Mays!$AE$2</f>
        <v>West Oakland</v>
      </c>
      <c r="O683" s="132" t="s">
        <v>716</v>
      </c>
      <c r="P683" s="168" t="str">
        <f t="shared" si="149"/>
        <v>Marisnick, Jake (ARB-Y6)</v>
      </c>
      <c r="Q683" s="129">
        <f t="shared" si="150"/>
        <v>1137500</v>
      </c>
      <c r="R683" s="217" t="str">
        <f t="shared" si="151"/>
        <v/>
      </c>
      <c r="S683" s="217" t="str">
        <f t="shared" si="152"/>
        <v/>
      </c>
      <c r="T683" s="217" t="str">
        <f t="shared" si="153"/>
        <v/>
      </c>
      <c r="U683" s="102" t="s">
        <v>821</v>
      </c>
      <c r="V683" s="173">
        <v>1137500</v>
      </c>
      <c r="W683" s="102" t="s">
        <v>822</v>
      </c>
      <c r="X683" s="173"/>
      <c r="Y683" s="102" t="s">
        <v>283</v>
      </c>
      <c r="Z683" s="102"/>
      <c r="AA683" s="102"/>
      <c r="AB683" s="102"/>
      <c r="AC683" s="102"/>
      <c r="AD683" s="102"/>
      <c r="AE683" s="502"/>
      <c r="AF683" s="102"/>
      <c r="AG683" s="102"/>
      <c r="AH683" s="102"/>
    </row>
    <row r="684" spans="1:34" ht="14.25" customHeight="1">
      <c r="A684" s="102" t="s">
        <v>390</v>
      </c>
      <c r="B684" s="175" t="str">
        <f t="shared" si="158"/>
        <v>Markakis</v>
      </c>
      <c r="C684" s="180" t="str">
        <f t="shared" si="159"/>
        <v>Nick</v>
      </c>
      <c r="D684" s="102" t="str">
        <f t="shared" si="160"/>
        <v>N. Markakis</v>
      </c>
      <c r="E684" s="168" t="str">
        <f t="shared" si="161"/>
        <v>Nick Markakis</v>
      </c>
      <c r="F684" s="103" t="s">
        <v>354</v>
      </c>
      <c r="G684" s="103"/>
      <c r="H684" s="103"/>
      <c r="I684" s="103"/>
      <c r="J684" s="155">
        <v>30637</v>
      </c>
      <c r="K684" s="111"/>
      <c r="L684" s="103" t="s">
        <v>7</v>
      </c>
      <c r="M684" s="155" t="str">
        <f t="shared" si="148"/>
        <v>5,F5-15.75M</v>
      </c>
      <c r="N684" s="111" t="str">
        <f>Cobb!$A$2</f>
        <v>Greenville</v>
      </c>
      <c r="O684" s="213" t="s">
        <v>2103</v>
      </c>
      <c r="P684" s="168" t="str">
        <f t="shared" si="149"/>
        <v>Markakis, Nick (5,F5-15.75M)</v>
      </c>
      <c r="Q684" s="129">
        <f t="shared" si="150"/>
        <v>3150000</v>
      </c>
      <c r="R684" s="217" t="str">
        <f t="shared" si="151"/>
        <v/>
      </c>
      <c r="S684" s="217" t="str">
        <f t="shared" si="152"/>
        <v/>
      </c>
      <c r="T684" s="217" t="str">
        <f t="shared" si="153"/>
        <v/>
      </c>
      <c r="U684" s="111" t="s">
        <v>1041</v>
      </c>
      <c r="V684" s="172">
        <v>3150000</v>
      </c>
      <c r="W684" s="111" t="s">
        <v>283</v>
      </c>
      <c r="X684" s="173"/>
      <c r="Y684" s="102"/>
      <c r="Z684" s="102"/>
      <c r="AA684" s="102"/>
      <c r="AB684" s="102"/>
      <c r="AC684" s="102"/>
      <c r="AD684" s="102"/>
      <c r="AE684" s="502"/>
      <c r="AF684" s="102"/>
      <c r="AG684" s="102"/>
      <c r="AH684" s="102"/>
    </row>
    <row r="685" spans="1:34" ht="14.25" customHeight="1">
      <c r="A685" s="266" t="s">
        <v>3784</v>
      </c>
      <c r="B685" s="175" t="str">
        <f t="shared" si="158"/>
        <v>Marquez</v>
      </c>
      <c r="C685" s="180" t="str">
        <f t="shared" si="159"/>
        <v>Brailyn</v>
      </c>
      <c r="D685" s="102" t="str">
        <f t="shared" si="160"/>
        <v>B. Marquez</v>
      </c>
      <c r="E685" s="168" t="str">
        <f t="shared" si="161"/>
        <v>Brailyn Marquez</v>
      </c>
      <c r="F685" s="204" t="s">
        <v>354</v>
      </c>
      <c r="G685" s="204" t="s">
        <v>3994</v>
      </c>
      <c r="H685" s="204" t="s">
        <v>1957</v>
      </c>
      <c r="I685" s="204" t="s">
        <v>1953</v>
      </c>
      <c r="J685" s="155">
        <v>36190</v>
      </c>
      <c r="K685" s="157" t="s">
        <v>647</v>
      </c>
      <c r="L685" s="103" t="s">
        <v>444</v>
      </c>
      <c r="M685" s="155" t="str">
        <f t="shared" si="148"/>
        <v>min</v>
      </c>
      <c r="N685" s="111" t="s">
        <v>1101</v>
      </c>
      <c r="O685" s="132" t="s">
        <v>3850</v>
      </c>
      <c r="P685" s="168" t="str">
        <f t="shared" si="149"/>
        <v>Marquez, Brailyn (min)</v>
      </c>
      <c r="Q685" s="129" t="str">
        <f t="shared" si="150"/>
        <v/>
      </c>
      <c r="R685" s="217" t="str">
        <f t="shared" si="151"/>
        <v/>
      </c>
      <c r="S685" s="217" t="str">
        <f t="shared" si="152"/>
        <v/>
      </c>
      <c r="T685" s="217" t="str">
        <f t="shared" si="153"/>
        <v/>
      </c>
      <c r="U685" s="102" t="s">
        <v>568</v>
      </c>
      <c r="V685" s="173"/>
      <c r="W685" s="102"/>
      <c r="X685" s="173"/>
      <c r="Y685" s="102"/>
      <c r="Z685" s="173"/>
      <c r="AA685" s="102"/>
      <c r="AB685" s="102"/>
      <c r="AC685" s="102"/>
      <c r="AD685" s="102"/>
      <c r="AE685" s="502"/>
      <c r="AF685" s="102"/>
      <c r="AG685" s="102"/>
      <c r="AH685" s="102"/>
    </row>
    <row r="686" spans="1:34" ht="14.25" customHeight="1">
      <c r="A686" s="102" t="s">
        <v>1620</v>
      </c>
      <c r="B686" s="175" t="str">
        <f t="shared" si="158"/>
        <v>Marquez</v>
      </c>
      <c r="C686" s="180" t="str">
        <f t="shared" si="159"/>
        <v>German</v>
      </c>
      <c r="D686" s="102" t="str">
        <f t="shared" si="160"/>
        <v>G. Marquez</v>
      </c>
      <c r="E686" s="168" t="str">
        <f t="shared" si="161"/>
        <v>German Marquez</v>
      </c>
      <c r="F686" s="174" t="s">
        <v>847</v>
      </c>
      <c r="G686" s="102">
        <f>G685+1</f>
        <v>151</v>
      </c>
      <c r="H686" s="102">
        <v>2</v>
      </c>
      <c r="I686" s="102">
        <v>21</v>
      </c>
      <c r="J686" s="322">
        <v>34752</v>
      </c>
      <c r="K686" s="102" t="s">
        <v>647</v>
      </c>
      <c r="L686" s="103" t="s">
        <v>114</v>
      </c>
      <c r="M686" s="155" t="str">
        <f t="shared" si="148"/>
        <v>Y2</v>
      </c>
      <c r="N686" s="111" t="str">
        <f>Ruth!$S$2</f>
        <v>New York</v>
      </c>
      <c r="O686" s="103" t="s">
        <v>1534</v>
      </c>
      <c r="P686" s="168" t="str">
        <f t="shared" si="149"/>
        <v>Marquez, German (Y2)</v>
      </c>
      <c r="Q686" s="129">
        <f t="shared" si="150"/>
        <v>300000</v>
      </c>
      <c r="R686" s="217">
        <f t="shared" si="151"/>
        <v>400000</v>
      </c>
      <c r="S686" s="217" t="str">
        <f t="shared" si="152"/>
        <v/>
      </c>
      <c r="T686" s="217" t="str">
        <f t="shared" si="153"/>
        <v/>
      </c>
      <c r="U686" s="102" t="s">
        <v>446</v>
      </c>
      <c r="V686" s="173">
        <v>300000</v>
      </c>
      <c r="W686" s="102" t="s">
        <v>322</v>
      </c>
      <c r="X686" s="173">
        <v>400000</v>
      </c>
      <c r="Y686" s="102" t="s">
        <v>555</v>
      </c>
      <c r="Z686" s="102"/>
      <c r="AA686" s="102"/>
      <c r="AB686" s="102"/>
      <c r="AC686" s="102"/>
      <c r="AD686" s="102"/>
      <c r="AE686" s="502"/>
      <c r="AF686" s="102"/>
      <c r="AG686" s="102"/>
      <c r="AH686" s="102"/>
    </row>
    <row r="687" spans="1:34" ht="14.25" customHeight="1">
      <c r="A687" s="102" t="s">
        <v>1617</v>
      </c>
      <c r="B687" s="175" t="str">
        <f t="shared" si="158"/>
        <v>Marsh</v>
      </c>
      <c r="C687" s="180" t="str">
        <f t="shared" si="159"/>
        <v>Brandon</v>
      </c>
      <c r="D687" s="102" t="str">
        <f t="shared" si="160"/>
        <v>B. Marsh</v>
      </c>
      <c r="E687" s="168" t="str">
        <f t="shared" si="161"/>
        <v>Brandon Marsh</v>
      </c>
      <c r="F687" s="174" t="s">
        <v>354</v>
      </c>
      <c r="G687" s="102">
        <v>229</v>
      </c>
      <c r="H687" s="102">
        <v>17</v>
      </c>
      <c r="I687" s="102">
        <v>1</v>
      </c>
      <c r="J687" s="322">
        <v>35782</v>
      </c>
      <c r="K687" s="102"/>
      <c r="L687" s="103" t="s">
        <v>444</v>
      </c>
      <c r="M687" s="155" t="str">
        <f t="shared" si="148"/>
        <v>min</v>
      </c>
      <c r="N687" s="111" t="str">
        <f>Ruth!$Y$2</f>
        <v xml:space="preserve">New Jersey </v>
      </c>
      <c r="O687" s="103" t="s">
        <v>1534</v>
      </c>
      <c r="P687" s="168" t="str">
        <f t="shared" si="149"/>
        <v>Marsh, Brandon (min)</v>
      </c>
      <c r="Q687" s="129" t="str">
        <f t="shared" si="150"/>
        <v/>
      </c>
      <c r="R687" s="217" t="str">
        <f t="shared" si="151"/>
        <v/>
      </c>
      <c r="S687" s="217" t="str">
        <f t="shared" si="152"/>
        <v/>
      </c>
      <c r="T687" s="217" t="str">
        <f t="shared" si="153"/>
        <v/>
      </c>
      <c r="U687" s="102" t="s">
        <v>568</v>
      </c>
      <c r="V687" s="130"/>
      <c r="W687" s="102"/>
      <c r="X687" s="130"/>
      <c r="Y687" s="102"/>
      <c r="Z687" s="102"/>
      <c r="AA687" s="102"/>
      <c r="AB687" s="102"/>
      <c r="AC687" s="102"/>
      <c r="AD687" s="102"/>
      <c r="AE687" s="502"/>
      <c r="AF687" s="102"/>
      <c r="AG687" s="102"/>
      <c r="AH687" s="102"/>
    </row>
    <row r="688" spans="1:34" ht="14.25" customHeight="1">
      <c r="A688" s="501" t="s">
        <v>1156</v>
      </c>
      <c r="B688" s="175" t="str">
        <f t="shared" si="158"/>
        <v>Marte</v>
      </c>
      <c r="C688" s="180" t="str">
        <f t="shared" si="159"/>
        <v>Ketel</v>
      </c>
      <c r="D688" s="102" t="str">
        <f t="shared" si="160"/>
        <v>K. Marte</v>
      </c>
      <c r="E688" s="168" t="str">
        <f t="shared" si="161"/>
        <v>Ketel Marte</v>
      </c>
      <c r="F688" s="103" t="s">
        <v>854</v>
      </c>
      <c r="G688" s="103"/>
      <c r="H688" s="103"/>
      <c r="I688" s="103"/>
      <c r="J688" s="256">
        <v>34254</v>
      </c>
      <c r="K688" s="102" t="s">
        <v>851</v>
      </c>
      <c r="L688" s="103" t="s">
        <v>7</v>
      </c>
      <c r="M688" s="155" t="str">
        <f t="shared" si="148"/>
        <v>ARB-Y4</v>
      </c>
      <c r="N688" s="111" t="str">
        <f>Mays!$G$2</f>
        <v>Palo Alto</v>
      </c>
      <c r="O688" s="103" t="s">
        <v>1094</v>
      </c>
      <c r="P688" s="168" t="str">
        <f t="shared" si="149"/>
        <v>Marte, Ketel (ARB-Y4)</v>
      </c>
      <c r="Q688" s="129">
        <f t="shared" si="150"/>
        <v>840000</v>
      </c>
      <c r="R688" s="217" t="str">
        <f t="shared" si="151"/>
        <v/>
      </c>
      <c r="S688" s="217" t="str">
        <f t="shared" si="152"/>
        <v/>
      </c>
      <c r="T688" s="217" t="str">
        <f t="shared" si="153"/>
        <v/>
      </c>
      <c r="U688" s="102" t="s">
        <v>555</v>
      </c>
      <c r="V688" s="268">
        <v>840000</v>
      </c>
      <c r="W688" s="102" t="s">
        <v>820</v>
      </c>
      <c r="X688" s="173"/>
      <c r="Y688" s="102" t="s">
        <v>821</v>
      </c>
      <c r="Z688" s="102"/>
      <c r="AA688" s="102" t="s">
        <v>822</v>
      </c>
      <c r="AB688" s="102"/>
      <c r="AC688" s="102" t="s">
        <v>283</v>
      </c>
      <c r="AD688" s="102"/>
      <c r="AE688" s="502"/>
      <c r="AF688" s="102"/>
      <c r="AG688" s="102"/>
      <c r="AH688" s="102"/>
    </row>
    <row r="689" spans="1:34" ht="14.25" customHeight="1">
      <c r="A689" s="102" t="s">
        <v>666</v>
      </c>
      <c r="B689" s="175" t="str">
        <f t="shared" si="158"/>
        <v>Marte</v>
      </c>
      <c r="C689" s="180" t="str">
        <f t="shared" si="159"/>
        <v>Starling</v>
      </c>
      <c r="D689" s="102" t="str">
        <f t="shared" si="160"/>
        <v>S. Marte</v>
      </c>
      <c r="E689" s="168" t="str">
        <f t="shared" si="161"/>
        <v>Starling Marte</v>
      </c>
      <c r="F689" s="103" t="s">
        <v>847</v>
      </c>
      <c r="G689" s="103"/>
      <c r="H689" s="103"/>
      <c r="I689" s="103"/>
      <c r="J689" s="155">
        <v>32425</v>
      </c>
      <c r="K689" s="111"/>
      <c r="L689" s="103" t="s">
        <v>7</v>
      </c>
      <c r="M689" s="155" t="str">
        <f t="shared" si="148"/>
        <v>4,L5-14M</v>
      </c>
      <c r="N689" s="111" t="str">
        <f>Cobb!$A$2</f>
        <v>Greenville</v>
      </c>
      <c r="O689" s="132" t="s">
        <v>716</v>
      </c>
      <c r="P689" s="168" t="str">
        <f t="shared" si="149"/>
        <v>Marte, Starling (4,L5-14M)</v>
      </c>
      <c r="Q689" s="129">
        <f t="shared" si="150"/>
        <v>2800000</v>
      </c>
      <c r="R689" s="217">
        <f t="shared" si="151"/>
        <v>2800000</v>
      </c>
      <c r="S689" s="217" t="str">
        <f t="shared" si="152"/>
        <v/>
      </c>
      <c r="T689" s="217" t="str">
        <f t="shared" si="153"/>
        <v/>
      </c>
      <c r="U689" s="111" t="s">
        <v>267</v>
      </c>
      <c r="V689" s="173">
        <v>2800000</v>
      </c>
      <c r="W689" s="111" t="s">
        <v>521</v>
      </c>
      <c r="X689" s="173">
        <v>2800000</v>
      </c>
      <c r="Y689" s="102" t="s">
        <v>283</v>
      </c>
      <c r="Z689" s="102"/>
      <c r="AA689" s="102"/>
      <c r="AB689" s="102"/>
      <c r="AC689" s="102"/>
      <c r="AD689" s="102"/>
      <c r="AE689" s="502"/>
      <c r="AF689" s="102"/>
      <c r="AG689" s="102"/>
      <c r="AH689" s="102"/>
    </row>
    <row r="690" spans="1:34" ht="14.25" customHeight="1">
      <c r="A690" s="102" t="s">
        <v>1341</v>
      </c>
      <c r="B690" s="175" t="str">
        <f t="shared" si="158"/>
        <v>Martes</v>
      </c>
      <c r="C690" s="180" t="str">
        <f t="shared" si="159"/>
        <v>Francis</v>
      </c>
      <c r="D690" s="102" t="str">
        <f t="shared" si="160"/>
        <v>F. Martes</v>
      </c>
      <c r="E690" s="168" t="str">
        <f t="shared" si="161"/>
        <v>Francis Martes</v>
      </c>
      <c r="F690" s="204"/>
      <c r="G690" s="501">
        <v>24</v>
      </c>
      <c r="H690" s="501">
        <v>1</v>
      </c>
      <c r="I690" s="501">
        <v>24</v>
      </c>
      <c r="J690" s="256">
        <v>35027</v>
      </c>
      <c r="K690" s="157" t="s">
        <v>844</v>
      </c>
      <c r="L690" s="103" t="s">
        <v>114</v>
      </c>
      <c r="M690" s="155" t="str">
        <f t="shared" si="148"/>
        <v>Y1*</v>
      </c>
      <c r="N690" s="208" t="str">
        <f>Aaron!$Y$2</f>
        <v>Columbus</v>
      </c>
      <c r="O690" s="132" t="s">
        <v>1298</v>
      </c>
      <c r="P690" s="168" t="str">
        <f t="shared" si="149"/>
        <v>Martes, Francis (Y1*)</v>
      </c>
      <c r="Q690" s="129">
        <f t="shared" si="150"/>
        <v>200000</v>
      </c>
      <c r="R690" s="217">
        <f t="shared" si="151"/>
        <v>300000</v>
      </c>
      <c r="S690" s="217">
        <f t="shared" si="152"/>
        <v>400000</v>
      </c>
      <c r="T690" s="217" t="str">
        <f t="shared" si="153"/>
        <v/>
      </c>
      <c r="U690" s="102" t="s">
        <v>220</v>
      </c>
      <c r="V690" s="130">
        <v>200000</v>
      </c>
      <c r="W690" s="102" t="s">
        <v>446</v>
      </c>
      <c r="X690" s="173">
        <v>300000</v>
      </c>
      <c r="Y690" s="102" t="s">
        <v>322</v>
      </c>
      <c r="Z690" s="173">
        <v>400000</v>
      </c>
      <c r="AA690" s="102" t="s">
        <v>555</v>
      </c>
      <c r="AB690" s="102"/>
      <c r="AC690" s="102"/>
      <c r="AD690" s="102"/>
      <c r="AE690" s="502"/>
      <c r="AF690" s="102"/>
      <c r="AG690" s="102"/>
      <c r="AH690" s="102"/>
    </row>
    <row r="691" spans="1:34" ht="14.25" customHeight="1">
      <c r="A691" s="102" t="s">
        <v>3329</v>
      </c>
      <c r="B691" s="175" t="str">
        <f t="shared" si="158"/>
        <v>Martin</v>
      </c>
      <c r="C691" s="180" t="str">
        <f t="shared" si="159"/>
        <v>Chris</v>
      </c>
      <c r="D691" s="102" t="str">
        <f t="shared" si="160"/>
        <v>C. Martin</v>
      </c>
      <c r="E691" s="168" t="str">
        <f t="shared" si="161"/>
        <v>Chris Martin</v>
      </c>
      <c r="F691" s="204"/>
      <c r="G691" s="501"/>
      <c r="H691" s="501"/>
      <c r="I691" s="501"/>
      <c r="J691" s="256"/>
      <c r="K691" s="157"/>
      <c r="L691" s="103" t="s">
        <v>114</v>
      </c>
      <c r="M691" s="155" t="str">
        <f t="shared" si="148"/>
        <v>1,F1-$580K</v>
      </c>
      <c r="N691" s="111" t="str">
        <f>Cobb!$S$2</f>
        <v>Waikiki</v>
      </c>
      <c r="O691" s="132" t="s">
        <v>3147</v>
      </c>
      <c r="P691" s="168" t="str">
        <f t="shared" si="149"/>
        <v>Martin, Chris (1,F1-$580K)</v>
      </c>
      <c r="Q691" s="129">
        <f t="shared" si="150"/>
        <v>580000</v>
      </c>
      <c r="R691" s="217" t="str">
        <f t="shared" si="151"/>
        <v/>
      </c>
      <c r="S691" s="217" t="str">
        <f t="shared" si="152"/>
        <v/>
      </c>
      <c r="T691" s="217" t="str">
        <f t="shared" si="153"/>
        <v/>
      </c>
      <c r="U691" s="102" t="s">
        <v>3330</v>
      </c>
      <c r="V691" s="130">
        <v>580000</v>
      </c>
      <c r="W691" s="102" t="s">
        <v>283</v>
      </c>
      <c r="X691" s="173"/>
      <c r="Y691" s="102"/>
      <c r="Z691" s="173"/>
      <c r="AA691" s="102"/>
      <c r="AB691" s="102"/>
      <c r="AC691" s="102"/>
      <c r="AD691" s="102"/>
      <c r="AE691" s="502"/>
      <c r="AF691" s="102"/>
      <c r="AG691" s="102"/>
      <c r="AH691" s="102"/>
    </row>
    <row r="692" spans="1:34" ht="14.25" customHeight="1">
      <c r="A692" s="266" t="s">
        <v>3677</v>
      </c>
      <c r="B692" s="175" t="str">
        <f t="shared" si="158"/>
        <v>Martin</v>
      </c>
      <c r="C692" s="180" t="str">
        <f t="shared" si="159"/>
        <v>Corbin</v>
      </c>
      <c r="D692" s="102" t="str">
        <f t="shared" si="160"/>
        <v>C. Martin</v>
      </c>
      <c r="E692" s="168" t="str">
        <f t="shared" si="161"/>
        <v>Corbin Martin</v>
      </c>
      <c r="F692" s="204" t="s">
        <v>847</v>
      </c>
      <c r="G692" s="204" t="s">
        <v>3881</v>
      </c>
      <c r="H692" s="204" t="s">
        <v>1952</v>
      </c>
      <c r="I692" s="204" t="s">
        <v>1961</v>
      </c>
      <c r="J692" s="155">
        <v>35061</v>
      </c>
      <c r="K692" s="157" t="s">
        <v>647</v>
      </c>
      <c r="L692" s="103" t="s">
        <v>444</v>
      </c>
      <c r="M692" s="155" t="str">
        <f t="shared" si="148"/>
        <v>min</v>
      </c>
      <c r="N692" s="111" t="s">
        <v>1710</v>
      </c>
      <c r="O692" s="132" t="s">
        <v>3850</v>
      </c>
      <c r="P692" s="168" t="str">
        <f t="shared" si="149"/>
        <v>Martin, Corbin (min)</v>
      </c>
      <c r="Q692" s="129" t="str">
        <f t="shared" si="150"/>
        <v/>
      </c>
      <c r="R692" s="217" t="str">
        <f t="shared" si="151"/>
        <v/>
      </c>
      <c r="S692" s="217" t="str">
        <f t="shared" si="152"/>
        <v/>
      </c>
      <c r="T692" s="217" t="str">
        <f t="shared" si="153"/>
        <v/>
      </c>
      <c r="U692" s="102" t="s">
        <v>568</v>
      </c>
      <c r="V692" s="173"/>
      <c r="W692" s="102"/>
      <c r="X692" s="173"/>
      <c r="Y692" s="102"/>
      <c r="Z692" s="173"/>
      <c r="AA692" s="102"/>
      <c r="AB692" s="102"/>
      <c r="AC692" s="102"/>
      <c r="AD692" s="102"/>
      <c r="AE692" s="502"/>
      <c r="AF692" s="102"/>
      <c r="AG692" s="102"/>
      <c r="AH692" s="102"/>
    </row>
    <row r="693" spans="1:34" ht="14.25" customHeight="1">
      <c r="A693" s="102" t="s">
        <v>664</v>
      </c>
      <c r="B693" s="175" t="str">
        <f t="shared" si="158"/>
        <v>Martin</v>
      </c>
      <c r="C693" s="180" t="str">
        <f t="shared" si="159"/>
        <v>Leonys</v>
      </c>
      <c r="D693" s="102" t="str">
        <f t="shared" si="160"/>
        <v>L. Martin</v>
      </c>
      <c r="E693" s="168" t="str">
        <f t="shared" si="161"/>
        <v>Leonys Martin</v>
      </c>
      <c r="F693" s="103"/>
      <c r="G693" s="103"/>
      <c r="H693" s="103"/>
      <c r="I693" s="103"/>
      <c r="J693" s="155"/>
      <c r="K693" s="111"/>
      <c r="L693" s="103" t="s">
        <v>7</v>
      </c>
      <c r="M693" s="155" t="str">
        <f t="shared" si="148"/>
        <v>3,L5-14M</v>
      </c>
      <c r="N693" s="111" t="str">
        <f>Ruth!$Y$2</f>
        <v xml:space="preserve">New Jersey </v>
      </c>
      <c r="O693" s="132" t="s">
        <v>1248</v>
      </c>
      <c r="P693" s="168" t="str">
        <f t="shared" si="149"/>
        <v>Martin, Leonys (3,L5-14M)</v>
      </c>
      <c r="Q693" s="129">
        <f t="shared" si="150"/>
        <v>2800000</v>
      </c>
      <c r="R693" s="217">
        <f t="shared" si="151"/>
        <v>2800000</v>
      </c>
      <c r="S693" s="217">
        <f t="shared" si="152"/>
        <v>2800000</v>
      </c>
      <c r="T693" s="217" t="str">
        <f t="shared" si="153"/>
        <v/>
      </c>
      <c r="U693" s="102" t="s">
        <v>268</v>
      </c>
      <c r="V693" s="173">
        <v>2800000</v>
      </c>
      <c r="W693" s="102" t="s">
        <v>267</v>
      </c>
      <c r="X693" s="173">
        <v>2800000</v>
      </c>
      <c r="Y693" s="102" t="s">
        <v>521</v>
      </c>
      <c r="Z693" s="130">
        <v>2800000</v>
      </c>
      <c r="AA693" s="102" t="s">
        <v>283</v>
      </c>
      <c r="AB693" s="102"/>
      <c r="AC693" s="102"/>
      <c r="AD693" s="102"/>
      <c r="AE693" s="502"/>
      <c r="AF693" s="102"/>
      <c r="AG693" s="102"/>
      <c r="AH693" s="102"/>
    </row>
    <row r="694" spans="1:34" ht="14.25" customHeight="1">
      <c r="A694" s="102" t="s">
        <v>1342</v>
      </c>
      <c r="B694" s="175" t="str">
        <f t="shared" si="158"/>
        <v>Martin</v>
      </c>
      <c r="C694" s="180" t="str">
        <f t="shared" si="159"/>
        <v>Richie</v>
      </c>
      <c r="D694" s="102" t="str">
        <f t="shared" si="160"/>
        <v>R. Martin</v>
      </c>
      <c r="E694" s="168" t="str">
        <f t="shared" si="161"/>
        <v>Richie Martin</v>
      </c>
      <c r="F694" s="204"/>
      <c r="G694" s="501">
        <v>115</v>
      </c>
      <c r="H694" s="501">
        <v>4</v>
      </c>
      <c r="I694" s="501">
        <v>22</v>
      </c>
      <c r="J694" s="256">
        <v>34690</v>
      </c>
      <c r="K694" s="157" t="s">
        <v>851</v>
      </c>
      <c r="L694" s="103" t="s">
        <v>444</v>
      </c>
      <c r="M694" s="155" t="str">
        <f t="shared" si="148"/>
        <v>min</v>
      </c>
      <c r="N694" s="111" t="str">
        <f>Cobb!$Y$2</f>
        <v>Gateway</v>
      </c>
      <c r="O694" s="132" t="s">
        <v>1298</v>
      </c>
      <c r="P694" s="168" t="str">
        <f t="shared" si="149"/>
        <v>Martin, Richie (min)</v>
      </c>
      <c r="Q694" s="129" t="str">
        <f t="shared" si="150"/>
        <v/>
      </c>
      <c r="R694" s="217" t="str">
        <f t="shared" si="151"/>
        <v/>
      </c>
      <c r="S694" s="217" t="str">
        <f t="shared" si="152"/>
        <v/>
      </c>
      <c r="T694" s="217" t="str">
        <f t="shared" si="153"/>
        <v/>
      </c>
      <c r="U694" s="102" t="s">
        <v>568</v>
      </c>
      <c r="V694" s="173"/>
      <c r="W694" s="102"/>
      <c r="X694" s="173"/>
      <c r="Y694" s="102"/>
      <c r="Z694" s="102"/>
      <c r="AA694" s="102"/>
      <c r="AB694" s="102"/>
      <c r="AC694" s="102"/>
      <c r="AD694" s="102"/>
      <c r="AE694" s="502"/>
      <c r="AF694" s="102"/>
      <c r="AG694" s="102"/>
      <c r="AH694" s="102"/>
    </row>
    <row r="695" spans="1:34" ht="14.25" customHeight="1">
      <c r="A695" s="112" t="s">
        <v>484</v>
      </c>
      <c r="B695" s="175" t="str">
        <f t="shared" si="158"/>
        <v>Martin</v>
      </c>
      <c r="C695" s="180" t="str">
        <f t="shared" si="159"/>
        <v>Russell</v>
      </c>
      <c r="D695" s="102" t="str">
        <f t="shared" si="160"/>
        <v>R. Martin</v>
      </c>
      <c r="E695" s="168" t="str">
        <f t="shared" si="161"/>
        <v>Russell Martin</v>
      </c>
      <c r="F695" s="103"/>
      <c r="G695" s="111"/>
      <c r="H695" s="111"/>
      <c r="I695" s="111"/>
      <c r="J695" s="274"/>
      <c r="K695" s="102"/>
      <c r="L695" s="103" t="s">
        <v>7</v>
      </c>
      <c r="M695" s="155" t="str">
        <f t="shared" si="148"/>
        <v>4,F5-$15.9M</v>
      </c>
      <c r="N695" s="111" t="str">
        <f>Cobb!$A$2</f>
        <v>Greenville</v>
      </c>
      <c r="O695" s="253" t="s">
        <v>1384</v>
      </c>
      <c r="P695" s="168" t="str">
        <f t="shared" si="149"/>
        <v>Martin, Russell (4,F5-$15.9M)</v>
      </c>
      <c r="Q695" s="129">
        <f t="shared" si="150"/>
        <v>3180000</v>
      </c>
      <c r="R695" s="217">
        <f t="shared" si="151"/>
        <v>3180000</v>
      </c>
      <c r="S695" s="217" t="str">
        <f t="shared" si="152"/>
        <v/>
      </c>
      <c r="T695" s="217" t="str">
        <f t="shared" si="153"/>
        <v/>
      </c>
      <c r="U695" s="112" t="s">
        <v>1210</v>
      </c>
      <c r="V695" s="268">
        <v>3180000</v>
      </c>
      <c r="W695" s="112" t="s">
        <v>1195</v>
      </c>
      <c r="X695" s="268">
        <v>3180000</v>
      </c>
      <c r="Y695" s="102" t="s">
        <v>283</v>
      </c>
      <c r="Z695" s="102"/>
      <c r="AA695" s="102"/>
      <c r="AB695" s="102"/>
      <c r="AC695" s="102"/>
      <c r="AD695" s="102"/>
      <c r="AE695" s="502"/>
      <c r="AF695" s="102"/>
      <c r="AG695" s="102"/>
      <c r="AH695" s="102"/>
    </row>
    <row r="696" spans="1:34" ht="14.25" customHeight="1">
      <c r="A696" s="102" t="s">
        <v>1015</v>
      </c>
      <c r="B696" s="175" t="str">
        <f t="shared" si="158"/>
        <v>Martinez</v>
      </c>
      <c r="C696" s="180" t="str">
        <f t="shared" si="159"/>
        <v>Carlos Ernesto</v>
      </c>
      <c r="D696" s="102" t="str">
        <f t="shared" si="160"/>
        <v>C. Martinez</v>
      </c>
      <c r="E696" s="168" t="str">
        <f t="shared" si="161"/>
        <v>Carlos Ernesto Martinez</v>
      </c>
      <c r="F696" s="103"/>
      <c r="G696" s="103"/>
      <c r="H696" s="103"/>
      <c r="I696" s="103"/>
      <c r="J696" s="155"/>
      <c r="K696" s="111"/>
      <c r="L696" s="103" t="s">
        <v>114</v>
      </c>
      <c r="M696" s="155" t="str">
        <f t="shared" si="148"/>
        <v>2,L5-$14M</v>
      </c>
      <c r="N696" s="208" t="str">
        <f>Ruth!$AE$2</f>
        <v>Williamsburg</v>
      </c>
      <c r="O696" s="132" t="s">
        <v>266</v>
      </c>
      <c r="P696" s="168" t="str">
        <f t="shared" si="149"/>
        <v>Martinez, Carlos Ernesto (2,L5-$14M)</v>
      </c>
      <c r="Q696" s="129">
        <f t="shared" si="150"/>
        <v>2800000</v>
      </c>
      <c r="R696" s="217">
        <f t="shared" si="151"/>
        <v>2800000</v>
      </c>
      <c r="S696" s="217">
        <f t="shared" si="152"/>
        <v>2800000</v>
      </c>
      <c r="T696" s="217">
        <f t="shared" si="153"/>
        <v>2800000</v>
      </c>
      <c r="U696" s="102" t="s">
        <v>1751</v>
      </c>
      <c r="V696" s="169">
        <v>2800000</v>
      </c>
      <c r="W696" s="102" t="s">
        <v>1752</v>
      </c>
      <c r="X696" s="173">
        <v>2800000</v>
      </c>
      <c r="Y696" s="102" t="s">
        <v>1753</v>
      </c>
      <c r="Z696" s="130">
        <v>2800000</v>
      </c>
      <c r="AA696" s="102" t="s">
        <v>1754</v>
      </c>
      <c r="AB696" s="130">
        <v>2800000</v>
      </c>
      <c r="AC696" s="102" t="s">
        <v>283</v>
      </c>
      <c r="AD696" s="102"/>
      <c r="AE696" s="502"/>
      <c r="AF696" s="102"/>
      <c r="AG696" s="102"/>
      <c r="AH696" s="102"/>
    </row>
    <row r="697" spans="1:34" ht="14.25" customHeight="1">
      <c r="A697" s="210" t="s">
        <v>1123</v>
      </c>
      <c r="B697" s="175" t="str">
        <f t="shared" si="158"/>
        <v>Martinez</v>
      </c>
      <c r="C697" s="180" t="str">
        <f t="shared" si="159"/>
        <v>JD</v>
      </c>
      <c r="D697" s="102" t="str">
        <f t="shared" si="160"/>
        <v>J. Martinez</v>
      </c>
      <c r="E697" s="168" t="str">
        <f t="shared" si="161"/>
        <v>JD Martinez</v>
      </c>
      <c r="F697" s="213"/>
      <c r="G697" s="213"/>
      <c r="H697" s="213"/>
      <c r="I697" s="213"/>
      <c r="J697" s="275"/>
      <c r="K697" s="210"/>
      <c r="L697" s="103" t="s">
        <v>7</v>
      </c>
      <c r="M697" s="155" t="str">
        <f t="shared" si="148"/>
        <v>5,F5-12M</v>
      </c>
      <c r="N697" s="208" t="str">
        <f>Mays!$S$2</f>
        <v>Thunder Bay</v>
      </c>
      <c r="O697" s="213" t="s">
        <v>1030</v>
      </c>
      <c r="P697" s="168" t="str">
        <f t="shared" si="149"/>
        <v>Martinez, JD (5,F5-12M)</v>
      </c>
      <c r="Q697" s="129">
        <f t="shared" si="150"/>
        <v>2400000</v>
      </c>
      <c r="R697" s="217" t="str">
        <f t="shared" si="151"/>
        <v/>
      </c>
      <c r="S697" s="217" t="str">
        <f t="shared" si="152"/>
        <v/>
      </c>
      <c r="T697" s="217" t="str">
        <f t="shared" si="153"/>
        <v/>
      </c>
      <c r="U697" s="111" t="s">
        <v>1045</v>
      </c>
      <c r="V697" s="172">
        <v>2400000</v>
      </c>
      <c r="W697" s="111" t="s">
        <v>283</v>
      </c>
      <c r="X697" s="173"/>
      <c r="Y697" s="102"/>
      <c r="Z697" s="102"/>
      <c r="AA697" s="130"/>
      <c r="AB697" s="102"/>
      <c r="AC697" s="102"/>
      <c r="AD697" s="102"/>
      <c r="AE697" s="502"/>
      <c r="AF697" s="102"/>
      <c r="AG697" s="102"/>
      <c r="AH697" s="102"/>
    </row>
    <row r="698" spans="1:34" ht="14.25" customHeight="1">
      <c r="A698" s="102" t="s">
        <v>2490</v>
      </c>
      <c r="B698" s="175" t="str">
        <f t="shared" si="158"/>
        <v>Martinez</v>
      </c>
      <c r="C698" s="180" t="str">
        <f t="shared" si="159"/>
        <v>Jose Alberto</v>
      </c>
      <c r="D698" s="102" t="str">
        <f t="shared" si="160"/>
        <v>J. Martinez</v>
      </c>
      <c r="E698" s="168" t="str">
        <f t="shared" si="161"/>
        <v>Jose Alberto Martinez</v>
      </c>
      <c r="F698" s="204" t="s">
        <v>847</v>
      </c>
      <c r="G698" s="204">
        <v>23</v>
      </c>
      <c r="H698" s="204" t="s">
        <v>1951</v>
      </c>
      <c r="I698" s="204"/>
      <c r="J698" s="155">
        <v>32349</v>
      </c>
      <c r="K698" s="157" t="s">
        <v>912</v>
      </c>
      <c r="L698" s="103" t="s">
        <v>7</v>
      </c>
      <c r="M698" s="155" t="str">
        <f t="shared" si="148"/>
        <v>Y2</v>
      </c>
      <c r="N698" s="111" t="str">
        <f>Cobb!$AE$2</f>
        <v>Chicago</v>
      </c>
      <c r="O698" s="132" t="s">
        <v>1966</v>
      </c>
      <c r="P698" s="168" t="str">
        <f t="shared" si="149"/>
        <v>Martinez, Jose Alberto (Y2)</v>
      </c>
      <c r="Q698" s="129">
        <f t="shared" si="150"/>
        <v>300000</v>
      </c>
      <c r="R698" s="217">
        <f t="shared" si="151"/>
        <v>400000</v>
      </c>
      <c r="S698" s="217" t="str">
        <f t="shared" si="152"/>
        <v/>
      </c>
      <c r="T698" s="217" t="str">
        <f t="shared" si="153"/>
        <v/>
      </c>
      <c r="U698" s="102" t="s">
        <v>446</v>
      </c>
      <c r="V698" s="173">
        <v>300000</v>
      </c>
      <c r="W698" s="102" t="s">
        <v>322</v>
      </c>
      <c r="X698" s="173">
        <v>400000</v>
      </c>
      <c r="Y698" s="102" t="s">
        <v>555</v>
      </c>
      <c r="Z698" s="173"/>
      <c r="AA698" s="102"/>
      <c r="AB698" s="102"/>
      <c r="AC698" s="102"/>
      <c r="AD698" s="102"/>
      <c r="AE698" s="502"/>
      <c r="AF698" s="102"/>
      <c r="AG698" s="102"/>
      <c r="AH698" s="102"/>
    </row>
    <row r="699" spans="1:34" ht="14.25" customHeight="1">
      <c r="A699" s="266" t="s">
        <v>3727</v>
      </c>
      <c r="B699" s="175" t="str">
        <f t="shared" si="158"/>
        <v>Martinez</v>
      </c>
      <c r="C699" s="180" t="str">
        <f t="shared" si="159"/>
        <v>Julio Pablo</v>
      </c>
      <c r="D699" s="102" t="str">
        <f t="shared" si="160"/>
        <v>J. Martinez</v>
      </c>
      <c r="E699" s="168" t="str">
        <f t="shared" si="161"/>
        <v>Julio Pablo Martinez</v>
      </c>
      <c r="F699" s="204" t="s">
        <v>354</v>
      </c>
      <c r="G699" s="204" t="s">
        <v>3932</v>
      </c>
      <c r="H699" s="204" t="s">
        <v>538</v>
      </c>
      <c r="I699" s="204" t="s">
        <v>1960</v>
      </c>
      <c r="J699" s="155">
        <v>35145</v>
      </c>
      <c r="K699" s="157" t="s">
        <v>849</v>
      </c>
      <c r="L699" s="103" t="s">
        <v>444</v>
      </c>
      <c r="M699" s="155" t="str">
        <f t="shared" si="148"/>
        <v>min</v>
      </c>
      <c r="N699" s="111" t="s">
        <v>454</v>
      </c>
      <c r="O699" s="132" t="s">
        <v>3850</v>
      </c>
      <c r="P699" s="168" t="str">
        <f t="shared" si="149"/>
        <v>Martinez, Julio Pablo (min)</v>
      </c>
      <c r="Q699" s="129" t="str">
        <f t="shared" si="150"/>
        <v/>
      </c>
      <c r="R699" s="217" t="str">
        <f t="shared" si="151"/>
        <v/>
      </c>
      <c r="S699" s="217" t="str">
        <f t="shared" si="152"/>
        <v/>
      </c>
      <c r="T699" s="217" t="str">
        <f t="shared" si="153"/>
        <v/>
      </c>
      <c r="U699" s="102" t="s">
        <v>568</v>
      </c>
      <c r="V699" s="173"/>
      <c r="W699" s="102"/>
      <c r="X699" s="173"/>
      <c r="Y699" s="102"/>
      <c r="Z699" s="173"/>
      <c r="AA699" s="102"/>
      <c r="AB699" s="102"/>
      <c r="AC699" s="102"/>
      <c r="AD699" s="102"/>
      <c r="AE699" s="502"/>
      <c r="AF699" s="102"/>
      <c r="AG699" s="102"/>
      <c r="AH699" s="102"/>
    </row>
    <row r="700" spans="1:34" ht="14.25" customHeight="1">
      <c r="A700" s="266" t="s">
        <v>3738</v>
      </c>
      <c r="B700" s="175" t="str">
        <f t="shared" si="158"/>
        <v>Martini</v>
      </c>
      <c r="C700" s="180" t="str">
        <f t="shared" si="159"/>
        <v>Nick</v>
      </c>
      <c r="D700" s="102" t="str">
        <f t="shared" si="160"/>
        <v>N. Martini</v>
      </c>
      <c r="E700" s="168" t="str">
        <f t="shared" si="161"/>
        <v>Nick Martini</v>
      </c>
      <c r="F700" s="204" t="s">
        <v>354</v>
      </c>
      <c r="G700" s="204" t="s">
        <v>3944</v>
      </c>
      <c r="H700" s="204" t="s">
        <v>538</v>
      </c>
      <c r="I700" s="204" t="s">
        <v>3866</v>
      </c>
      <c r="J700" s="155">
        <v>33051</v>
      </c>
      <c r="K700" s="157" t="s">
        <v>853</v>
      </c>
      <c r="L700" s="103" t="s">
        <v>7</v>
      </c>
      <c r="M700" s="155" t="str">
        <f t="shared" si="148"/>
        <v>Y1</v>
      </c>
      <c r="N700" s="111" t="s">
        <v>486</v>
      </c>
      <c r="O700" s="132" t="s">
        <v>3850</v>
      </c>
      <c r="P700" s="168" t="str">
        <f t="shared" si="149"/>
        <v>Martini, Nick (Y1)</v>
      </c>
      <c r="Q700" s="129">
        <f t="shared" si="150"/>
        <v>200000</v>
      </c>
      <c r="R700" s="217">
        <f t="shared" si="151"/>
        <v>300000</v>
      </c>
      <c r="S700" s="217">
        <f t="shared" si="152"/>
        <v>400000</v>
      </c>
      <c r="T700" s="217" t="str">
        <f t="shared" si="153"/>
        <v/>
      </c>
      <c r="U700" s="102" t="s">
        <v>445</v>
      </c>
      <c r="V700" s="173">
        <v>200000</v>
      </c>
      <c r="W700" s="102" t="s">
        <v>446</v>
      </c>
      <c r="X700" s="173">
        <v>300000</v>
      </c>
      <c r="Y700" s="102" t="s">
        <v>322</v>
      </c>
      <c r="Z700" s="173">
        <v>400000</v>
      </c>
      <c r="AA700" s="102" t="s">
        <v>555</v>
      </c>
      <c r="AB700" s="102"/>
      <c r="AC700" s="102"/>
      <c r="AD700" s="102"/>
      <c r="AE700" s="502"/>
      <c r="AF700" s="102"/>
      <c r="AG700" s="102"/>
      <c r="AH700" s="102"/>
    </row>
    <row r="701" spans="1:34" ht="14.25" customHeight="1">
      <c r="A701" s="501" t="s">
        <v>1151</v>
      </c>
      <c r="B701" s="175" t="str">
        <f t="shared" si="158"/>
        <v>Mateo</v>
      </c>
      <c r="C701" s="180" t="str">
        <f t="shared" si="159"/>
        <v>Jorge</v>
      </c>
      <c r="D701" s="102" t="str">
        <f t="shared" si="160"/>
        <v>J. Mateo</v>
      </c>
      <c r="E701" s="168" t="str">
        <f t="shared" si="161"/>
        <v>Jorge Mateo</v>
      </c>
      <c r="F701" s="103" t="s">
        <v>847</v>
      </c>
      <c r="G701" s="103"/>
      <c r="H701" s="103"/>
      <c r="I701" s="103"/>
      <c r="J701" s="256">
        <v>34873</v>
      </c>
      <c r="K701" s="102" t="s">
        <v>851</v>
      </c>
      <c r="L701" s="103" t="s">
        <v>444</v>
      </c>
      <c r="M701" s="155" t="str">
        <f t="shared" si="148"/>
        <v>min</v>
      </c>
      <c r="N701" s="111" t="str">
        <f>Mays!$AE$2</f>
        <v>West Oakland</v>
      </c>
      <c r="O701" s="103" t="s">
        <v>1094</v>
      </c>
      <c r="P701" s="168" t="str">
        <f t="shared" si="149"/>
        <v>Mateo, Jorge (min)</v>
      </c>
      <c r="Q701" s="129" t="str">
        <f t="shared" si="150"/>
        <v/>
      </c>
      <c r="R701" s="217" t="str">
        <f t="shared" si="151"/>
        <v/>
      </c>
      <c r="S701" s="217" t="str">
        <f t="shared" si="152"/>
        <v/>
      </c>
      <c r="T701" s="217" t="str">
        <f t="shared" si="153"/>
        <v/>
      </c>
      <c r="U701" s="102" t="s">
        <v>568</v>
      </c>
      <c r="V701" s="268"/>
      <c r="W701" s="102"/>
      <c r="X701" s="173"/>
      <c r="Y701" s="102"/>
      <c r="Z701" s="102"/>
      <c r="AA701" s="102"/>
      <c r="AB701" s="102"/>
      <c r="AC701" s="102"/>
      <c r="AD701" s="102"/>
      <c r="AE701" s="502"/>
      <c r="AF701" s="102"/>
      <c r="AG701" s="102"/>
      <c r="AH701" s="102"/>
    </row>
    <row r="702" spans="1:34" ht="25.5">
      <c r="A702" s="281" t="s">
        <v>179</v>
      </c>
      <c r="B702" s="175" t="str">
        <f t="shared" si="158"/>
        <v>Mathis</v>
      </c>
      <c r="C702" s="180" t="str">
        <f t="shared" si="159"/>
        <v>Jeff</v>
      </c>
      <c r="D702" s="102" t="str">
        <f t="shared" si="160"/>
        <v>J. Mathis</v>
      </c>
      <c r="E702" s="168" t="str">
        <f t="shared" si="161"/>
        <v>Jeff Mathis</v>
      </c>
      <c r="F702" s="308" t="s">
        <v>847</v>
      </c>
      <c r="G702" s="281"/>
      <c r="H702" s="281"/>
      <c r="I702" s="281"/>
      <c r="J702" s="309">
        <v>30406</v>
      </c>
      <c r="K702" s="310" t="s">
        <v>848</v>
      </c>
      <c r="L702" s="279" t="s">
        <v>7</v>
      </c>
      <c r="M702" s="155" t="str">
        <f t="shared" si="148"/>
        <v>1,F1-200K</v>
      </c>
      <c r="N702" s="111" t="str">
        <f>Cobb!$Y$2</f>
        <v>Gateway</v>
      </c>
      <c r="O702" s="132" t="s">
        <v>3147</v>
      </c>
      <c r="P702" s="168" t="str">
        <f t="shared" si="149"/>
        <v>Mathis, Jeff (1,F1-200K)</v>
      </c>
      <c r="Q702" s="129">
        <f t="shared" si="150"/>
        <v>200000</v>
      </c>
      <c r="R702" s="217" t="str">
        <f t="shared" si="151"/>
        <v/>
      </c>
      <c r="S702" s="217" t="str">
        <f t="shared" si="152"/>
        <v/>
      </c>
      <c r="T702" s="217" t="str">
        <f t="shared" si="153"/>
        <v/>
      </c>
      <c r="U702" s="172" t="s">
        <v>3158</v>
      </c>
      <c r="V702" s="173">
        <v>200000</v>
      </c>
      <c r="W702" s="102" t="s">
        <v>283</v>
      </c>
      <c r="X702" s="173"/>
      <c r="Y702" s="102"/>
      <c r="Z702" s="102"/>
      <c r="AA702" s="102"/>
      <c r="AB702" s="102"/>
      <c r="AC702" s="102"/>
      <c r="AD702" s="102"/>
      <c r="AE702" s="502"/>
      <c r="AF702" s="102"/>
      <c r="AG702" s="102"/>
      <c r="AH702" s="102"/>
    </row>
    <row r="703" spans="1:34" ht="14.25" customHeight="1">
      <c r="A703" s="102" t="s">
        <v>1980</v>
      </c>
      <c r="B703" s="175" t="str">
        <f t="shared" si="158"/>
        <v>Matias</v>
      </c>
      <c r="C703" s="180" t="str">
        <f t="shared" si="159"/>
        <v>Seuly</v>
      </c>
      <c r="D703" s="102" t="str">
        <f t="shared" si="160"/>
        <v>S. Matias</v>
      </c>
      <c r="E703" s="168" t="str">
        <f t="shared" si="161"/>
        <v>Seuly Matias</v>
      </c>
      <c r="F703" s="204"/>
      <c r="G703" s="204">
        <v>180</v>
      </c>
      <c r="H703" s="204" t="s">
        <v>1956</v>
      </c>
      <c r="I703" s="204"/>
      <c r="J703" s="155"/>
      <c r="K703" s="157" t="s">
        <v>852</v>
      </c>
      <c r="L703" s="103" t="s">
        <v>444</v>
      </c>
      <c r="M703" s="155" t="str">
        <f t="shared" si="148"/>
        <v>min</v>
      </c>
      <c r="N703" s="111" t="str">
        <f>Aaron!$M$2</f>
        <v>Virginia</v>
      </c>
      <c r="O703" s="132" t="s">
        <v>1966</v>
      </c>
      <c r="P703" s="168" t="str">
        <f t="shared" si="149"/>
        <v>Matias, Seuly (min)</v>
      </c>
      <c r="Q703" s="129" t="str">
        <f t="shared" si="150"/>
        <v/>
      </c>
      <c r="R703" s="217" t="str">
        <f t="shared" si="151"/>
        <v/>
      </c>
      <c r="S703" s="217" t="str">
        <f t="shared" si="152"/>
        <v/>
      </c>
      <c r="T703" s="217" t="str">
        <f t="shared" si="153"/>
        <v/>
      </c>
      <c r="U703" s="102" t="s">
        <v>568</v>
      </c>
      <c r="V703" s="173"/>
      <c r="W703" s="102"/>
      <c r="X703" s="173"/>
      <c r="Y703" s="102"/>
      <c r="Z703" s="173"/>
      <c r="AA703" s="102"/>
      <c r="AB703" s="102"/>
      <c r="AC703" s="102"/>
      <c r="AD703" s="102"/>
      <c r="AE703" s="502"/>
      <c r="AF703" s="102"/>
      <c r="AG703" s="102"/>
      <c r="AH703" s="102"/>
    </row>
    <row r="704" spans="1:34" ht="14.25" customHeight="1">
      <c r="A704" s="102" t="s">
        <v>1905</v>
      </c>
      <c r="B704" s="175" t="str">
        <f t="shared" si="158"/>
        <v>Maton</v>
      </c>
      <c r="C704" s="180" t="str">
        <f t="shared" si="159"/>
        <v>Phil</v>
      </c>
      <c r="D704" s="102" t="str">
        <f t="shared" si="160"/>
        <v>P. Maton</v>
      </c>
      <c r="E704" s="168" t="str">
        <f t="shared" si="161"/>
        <v>Phil Maton</v>
      </c>
      <c r="F704" s="204" t="s">
        <v>847</v>
      </c>
      <c r="G704" s="204">
        <v>110</v>
      </c>
      <c r="H704" s="204" t="s">
        <v>1955</v>
      </c>
      <c r="I704" s="204"/>
      <c r="J704" s="155">
        <v>34053</v>
      </c>
      <c r="K704" s="157" t="s">
        <v>844</v>
      </c>
      <c r="L704" s="103" t="s">
        <v>114</v>
      </c>
      <c r="M704" s="155" t="str">
        <f t="shared" si="148"/>
        <v>Y2</v>
      </c>
      <c r="N704" s="111" t="str">
        <f>Aaron!$S$2</f>
        <v>Washington</v>
      </c>
      <c r="O704" s="132" t="s">
        <v>1966</v>
      </c>
      <c r="P704" s="168" t="str">
        <f t="shared" si="149"/>
        <v>Maton, Phil (Y2)</v>
      </c>
      <c r="Q704" s="129">
        <f t="shared" si="150"/>
        <v>300000</v>
      </c>
      <c r="R704" s="217">
        <f t="shared" si="151"/>
        <v>400000</v>
      </c>
      <c r="S704" s="217" t="str">
        <f t="shared" si="152"/>
        <v/>
      </c>
      <c r="T704" s="217" t="str">
        <f t="shared" si="153"/>
        <v/>
      </c>
      <c r="U704" s="102" t="s">
        <v>446</v>
      </c>
      <c r="V704" s="173">
        <v>300000</v>
      </c>
      <c r="W704" s="102" t="s">
        <v>322</v>
      </c>
      <c r="X704" s="173">
        <v>400000</v>
      </c>
      <c r="Y704" s="102" t="s">
        <v>555</v>
      </c>
      <c r="Z704" s="173"/>
      <c r="AA704" s="102"/>
      <c r="AB704" s="102"/>
      <c r="AC704" s="102"/>
      <c r="AD704" s="102"/>
      <c r="AE704" s="502"/>
      <c r="AF704" s="102"/>
      <c r="AG704" s="102"/>
      <c r="AH704" s="102"/>
    </row>
    <row r="705" spans="1:34" ht="14.25" customHeight="1">
      <c r="A705" s="501" t="s">
        <v>1841</v>
      </c>
      <c r="B705" s="175" t="str">
        <f t="shared" si="158"/>
        <v>Matz</v>
      </c>
      <c r="C705" s="180" t="str">
        <f t="shared" si="159"/>
        <v>Steven</v>
      </c>
      <c r="D705" s="102" t="str">
        <f t="shared" si="160"/>
        <v>S. Matz</v>
      </c>
      <c r="E705" s="168" t="str">
        <f t="shared" si="161"/>
        <v>Steven Matz</v>
      </c>
      <c r="F705" s="103" t="s">
        <v>354</v>
      </c>
      <c r="G705" s="103"/>
      <c r="H705" s="103"/>
      <c r="I705" s="103"/>
      <c r="J705" s="256">
        <v>33387</v>
      </c>
      <c r="K705" s="102" t="s">
        <v>647</v>
      </c>
      <c r="L705" s="103" t="s">
        <v>114</v>
      </c>
      <c r="M705" s="155" t="str">
        <f t="shared" si="148"/>
        <v>ARB-Y4</v>
      </c>
      <c r="N705" s="208" t="str">
        <f>Ruth!$AE$2</f>
        <v>Williamsburg</v>
      </c>
      <c r="O705" s="103" t="s">
        <v>1094</v>
      </c>
      <c r="P705" s="168" t="str">
        <f t="shared" si="149"/>
        <v>Matz, Steven (ARB-Y4)</v>
      </c>
      <c r="Q705" s="129">
        <f t="shared" si="150"/>
        <v>1000000</v>
      </c>
      <c r="R705" s="217" t="str">
        <f t="shared" si="151"/>
        <v/>
      </c>
      <c r="S705" s="217" t="str">
        <f t="shared" si="152"/>
        <v/>
      </c>
      <c r="T705" s="217" t="str">
        <f t="shared" si="153"/>
        <v/>
      </c>
      <c r="U705" s="102" t="s">
        <v>555</v>
      </c>
      <c r="V705" s="268">
        <v>1000000</v>
      </c>
      <c r="W705" s="102" t="s">
        <v>820</v>
      </c>
      <c r="X705" s="173"/>
      <c r="Y705" s="102" t="s">
        <v>821</v>
      </c>
      <c r="Z705" s="102"/>
      <c r="AA705" s="102" t="s">
        <v>822</v>
      </c>
      <c r="AB705" s="102"/>
      <c r="AC705" s="102" t="s">
        <v>283</v>
      </c>
      <c r="AD705" s="102"/>
      <c r="AE705" s="502"/>
      <c r="AF705" s="102"/>
      <c r="AG705" s="102"/>
      <c r="AH705" s="102"/>
    </row>
    <row r="706" spans="1:34" ht="14.25" customHeight="1">
      <c r="A706" s="102" t="s">
        <v>271</v>
      </c>
      <c r="B706" s="175" t="str">
        <f t="shared" si="158"/>
        <v>Mauer</v>
      </c>
      <c r="C706" s="180" t="str">
        <f t="shared" si="159"/>
        <v>Joe</v>
      </c>
      <c r="D706" s="102" t="str">
        <f t="shared" si="160"/>
        <v>J. Mauer</v>
      </c>
      <c r="E706" s="168" t="str">
        <f t="shared" si="161"/>
        <v>Joe Mauer</v>
      </c>
      <c r="F706" s="103"/>
      <c r="G706" s="103"/>
      <c r="H706" s="103"/>
      <c r="I706" s="103"/>
      <c r="J706" s="155"/>
      <c r="K706" s="111"/>
      <c r="L706" s="103" t="s">
        <v>7</v>
      </c>
      <c r="M706" s="155" t="str">
        <f t="shared" si="148"/>
        <v>1,F1-$1.8M</v>
      </c>
      <c r="N706" s="111" t="str">
        <f>Ruth!$Y$2</f>
        <v xml:space="preserve">New Jersey </v>
      </c>
      <c r="O706" s="213" t="s">
        <v>3147</v>
      </c>
      <c r="P706" s="168" t="str">
        <f t="shared" si="149"/>
        <v>Mauer, Joe (1,F1-$1.8M)</v>
      </c>
      <c r="Q706" s="129">
        <f t="shared" si="150"/>
        <v>1800000</v>
      </c>
      <c r="R706" s="217" t="str">
        <f t="shared" si="151"/>
        <v/>
      </c>
      <c r="S706" s="217" t="str">
        <f t="shared" si="152"/>
        <v/>
      </c>
      <c r="T706" s="217" t="str">
        <f t="shared" si="153"/>
        <v/>
      </c>
      <c r="U706" s="111" t="s">
        <v>3331</v>
      </c>
      <c r="V706" s="173">
        <v>1800000</v>
      </c>
      <c r="W706" s="102" t="s">
        <v>283</v>
      </c>
      <c r="X706" s="173"/>
      <c r="Y706" s="102"/>
      <c r="Z706" s="102"/>
      <c r="AA706" s="102"/>
      <c r="AB706" s="102"/>
      <c r="AC706" s="102"/>
      <c r="AD706" s="501"/>
      <c r="AE706" s="193"/>
    </row>
    <row r="707" spans="1:34" ht="14.25" customHeight="1">
      <c r="A707" s="266" t="s">
        <v>3830</v>
      </c>
      <c r="B707" s="175" t="str">
        <f t="shared" si="158"/>
        <v>Mauricio</v>
      </c>
      <c r="C707" s="180" t="str">
        <f t="shared" si="159"/>
        <v>Ronny</v>
      </c>
      <c r="D707" s="102" t="str">
        <f t="shared" si="160"/>
        <v>R. Mauricio</v>
      </c>
      <c r="E707" s="168" t="str">
        <f t="shared" si="161"/>
        <v>Ronny Mauricio</v>
      </c>
      <c r="F707" s="204" t="s">
        <v>854</v>
      </c>
      <c r="G707" s="204" t="s">
        <v>4042</v>
      </c>
      <c r="H707" s="204" t="s">
        <v>1959</v>
      </c>
      <c r="I707" s="204" t="s">
        <v>1959</v>
      </c>
      <c r="J707" s="155">
        <v>36985</v>
      </c>
      <c r="K707" s="157" t="s">
        <v>851</v>
      </c>
      <c r="L707" s="103" t="s">
        <v>444</v>
      </c>
      <c r="M707" s="155" t="str">
        <f t="shared" ref="M707:M770" si="162">$U707</f>
        <v>min</v>
      </c>
      <c r="N707" s="111" t="s">
        <v>307</v>
      </c>
      <c r="O707" s="132" t="s">
        <v>3850</v>
      </c>
      <c r="P707" s="168" t="str">
        <f t="shared" ref="P707:P770" si="163">CONCATENATE(A707," (",M707,")")</f>
        <v>Mauricio, Ronny (min)</v>
      </c>
      <c r="Q707" s="129" t="str">
        <f t="shared" ref="Q707:Q770" si="164">IF(ISBLANK($V707),"",$V707)</f>
        <v/>
      </c>
      <c r="R707" s="217" t="str">
        <f t="shared" ref="R707:R770" si="165">IF(ISBLANK($X707),"",$X707)</f>
        <v/>
      </c>
      <c r="S707" s="217" t="str">
        <f t="shared" ref="S707:S770" si="166">IF(ISBLANK($Z707),"",$Z707)</f>
        <v/>
      </c>
      <c r="T707" s="217" t="str">
        <f t="shared" ref="T707:T770" si="167">IF(ISBLANK($AB707),"",$AB707)</f>
        <v/>
      </c>
      <c r="U707" s="102" t="s">
        <v>568</v>
      </c>
      <c r="V707" s="173"/>
      <c r="W707" s="102"/>
      <c r="X707" s="173"/>
      <c r="Y707" s="102"/>
      <c r="Z707" s="173"/>
      <c r="AA707" s="102"/>
      <c r="AB707" s="102"/>
      <c r="AC707" s="102"/>
      <c r="AD707" s="102"/>
      <c r="AE707" s="502"/>
      <c r="AF707" s="102"/>
      <c r="AG707" s="102"/>
      <c r="AH707" s="102"/>
    </row>
    <row r="708" spans="1:34" ht="14.25" customHeight="1">
      <c r="A708" s="102" t="s">
        <v>1660</v>
      </c>
      <c r="B708" s="175" t="str">
        <f t="shared" si="158"/>
        <v>Maxwell</v>
      </c>
      <c r="C708" s="180" t="str">
        <f t="shared" si="159"/>
        <v>Bruce</v>
      </c>
      <c r="D708" s="102" t="str">
        <f t="shared" si="160"/>
        <v>B. Maxwell</v>
      </c>
      <c r="E708" s="168" t="str">
        <f t="shared" si="161"/>
        <v>Bruce Maxwell</v>
      </c>
      <c r="F708" s="174" t="s">
        <v>354</v>
      </c>
      <c r="G708" s="102">
        <f>Players!G778+1</f>
        <v>206</v>
      </c>
      <c r="H708" s="102">
        <v>2</v>
      </c>
      <c r="I708" s="102">
        <v>16</v>
      </c>
      <c r="J708" s="322">
        <v>33227</v>
      </c>
      <c r="K708" s="102" t="s">
        <v>848</v>
      </c>
      <c r="L708" s="103" t="s">
        <v>7</v>
      </c>
      <c r="M708" s="155" t="str">
        <f t="shared" si="162"/>
        <v>Y2*</v>
      </c>
      <c r="N708" s="111" t="str">
        <f>Cobb!$A$2</f>
        <v>Greenville</v>
      </c>
      <c r="O708" s="103" t="s">
        <v>1757</v>
      </c>
      <c r="P708" s="168" t="str">
        <f t="shared" si="163"/>
        <v>Maxwell, Bruce (Y2*)</v>
      </c>
      <c r="Q708" s="129">
        <f t="shared" si="164"/>
        <v>300000</v>
      </c>
      <c r="R708" s="217">
        <f t="shared" si="165"/>
        <v>400000</v>
      </c>
      <c r="S708" s="217" t="str">
        <f t="shared" si="166"/>
        <v/>
      </c>
      <c r="T708" s="217" t="str">
        <f t="shared" si="167"/>
        <v/>
      </c>
      <c r="U708" s="102" t="s">
        <v>219</v>
      </c>
      <c r="V708" s="173">
        <v>300000</v>
      </c>
      <c r="W708" s="102" t="s">
        <v>322</v>
      </c>
      <c r="X708" s="173">
        <v>400000</v>
      </c>
      <c r="Y708" s="102" t="s">
        <v>555</v>
      </c>
      <c r="Z708" s="102"/>
      <c r="AA708" s="102"/>
      <c r="AB708" s="102"/>
      <c r="AC708" s="102"/>
      <c r="AD708" s="102"/>
      <c r="AE708" s="502"/>
      <c r="AF708" s="102"/>
      <c r="AG708" s="102"/>
      <c r="AH708" s="102"/>
    </row>
    <row r="709" spans="1:34" ht="14.25" customHeight="1">
      <c r="A709" s="102" t="s">
        <v>1975</v>
      </c>
      <c r="B709" s="175" t="str">
        <f t="shared" si="158"/>
        <v>May</v>
      </c>
      <c r="C709" s="180" t="str">
        <f t="shared" si="159"/>
        <v>Dustin</v>
      </c>
      <c r="D709" s="102" t="str">
        <f t="shared" si="160"/>
        <v>D. May</v>
      </c>
      <c r="E709" s="168" t="str">
        <f t="shared" si="161"/>
        <v>Dustin May</v>
      </c>
      <c r="F709" s="204"/>
      <c r="G709" s="204">
        <v>197</v>
      </c>
      <c r="H709" s="204" t="s">
        <v>1960</v>
      </c>
      <c r="I709" s="204"/>
      <c r="J709" s="155"/>
      <c r="K709" s="157"/>
      <c r="L709" s="103" t="s">
        <v>444</v>
      </c>
      <c r="M709" s="155" t="str">
        <f t="shared" si="162"/>
        <v>min</v>
      </c>
      <c r="N709" s="111" t="str">
        <f>Aaron!$AE$2</f>
        <v>Pismo Beach</v>
      </c>
      <c r="O709" s="132" t="s">
        <v>1966</v>
      </c>
      <c r="P709" s="168" t="str">
        <f t="shared" si="163"/>
        <v>May, Dustin (min)</v>
      </c>
      <c r="Q709" s="129" t="str">
        <f t="shared" si="164"/>
        <v/>
      </c>
      <c r="R709" s="217" t="str">
        <f t="shared" si="165"/>
        <v/>
      </c>
      <c r="S709" s="217" t="str">
        <f t="shared" si="166"/>
        <v/>
      </c>
      <c r="T709" s="217" t="str">
        <f t="shared" si="167"/>
        <v/>
      </c>
      <c r="U709" s="102" t="s">
        <v>568</v>
      </c>
      <c r="V709" s="173"/>
      <c r="W709" s="102"/>
      <c r="X709" s="173"/>
      <c r="Y709" s="102"/>
      <c r="Z709" s="173"/>
      <c r="AA709" s="102"/>
      <c r="AB709" s="102"/>
      <c r="AC709" s="102"/>
      <c r="AD709" s="102"/>
      <c r="AE709" s="502"/>
      <c r="AF709" s="102"/>
      <c r="AG709" s="102"/>
      <c r="AH709" s="102"/>
    </row>
    <row r="710" spans="1:34" ht="14.25" customHeight="1">
      <c r="A710" s="102" t="s">
        <v>3332</v>
      </c>
      <c r="B710" s="175" t="str">
        <f t="shared" ref="B710:B741" si="168">LEFT(A710,FIND(", ",A710,1)-1)</f>
        <v>May</v>
      </c>
      <c r="C710" s="180" t="str">
        <f t="shared" ref="C710:C718" si="169">RIGHT(A710,LEN(A710)-FIND(", ",A710,1)-1)</f>
        <v>Trevor</v>
      </c>
      <c r="D710" s="102" t="str">
        <f t="shared" ref="D710:D741" si="170">CONCATENATE(MID(C710,1,1),". ",B710)</f>
        <v>T. May</v>
      </c>
      <c r="E710" s="168" t="str">
        <f t="shared" ref="E710:E718" si="171">CONCATENATE(C710," ",B710)</f>
        <v>Trevor May</v>
      </c>
      <c r="F710" s="204"/>
      <c r="G710" s="204"/>
      <c r="H710" s="204"/>
      <c r="I710" s="204"/>
      <c r="J710" s="155"/>
      <c r="K710" s="157"/>
      <c r="L710" s="103" t="s">
        <v>114</v>
      </c>
      <c r="M710" s="155" t="str">
        <f t="shared" si="162"/>
        <v>1,F2-$950K</v>
      </c>
      <c r="N710" s="111" t="str">
        <f>Ruth!$A$2</f>
        <v>Plum Island</v>
      </c>
      <c r="O710" s="132" t="s">
        <v>3147</v>
      </c>
      <c r="P710" s="168" t="str">
        <f t="shared" si="163"/>
        <v>May, Trevor (1,F2-$950K)</v>
      </c>
      <c r="Q710" s="129">
        <f t="shared" si="164"/>
        <v>475000</v>
      </c>
      <c r="R710" s="217">
        <f t="shared" si="165"/>
        <v>475000</v>
      </c>
      <c r="S710" s="217" t="str">
        <f t="shared" si="166"/>
        <v/>
      </c>
      <c r="T710" s="217" t="str">
        <f t="shared" si="167"/>
        <v/>
      </c>
      <c r="U710" s="102" t="s">
        <v>3333</v>
      </c>
      <c r="V710" s="173">
        <v>475000</v>
      </c>
      <c r="W710" s="102" t="s">
        <v>3334</v>
      </c>
      <c r="X710" s="173">
        <v>475000</v>
      </c>
      <c r="Y710" s="102" t="s">
        <v>283</v>
      </c>
      <c r="Z710" s="173"/>
      <c r="AA710" s="102"/>
      <c r="AB710" s="102"/>
      <c r="AC710" s="102"/>
      <c r="AD710" s="102"/>
    </row>
    <row r="711" spans="1:34" ht="12.75">
      <c r="A711" s="102" t="s">
        <v>323</v>
      </c>
      <c r="B711" s="175" t="str">
        <f t="shared" si="168"/>
        <v>Maybin</v>
      </c>
      <c r="C711" s="180" t="str">
        <f t="shared" si="169"/>
        <v>Cameron</v>
      </c>
      <c r="D711" s="102" t="str">
        <f t="shared" si="170"/>
        <v>C. Maybin</v>
      </c>
      <c r="E711" s="168" t="str">
        <f t="shared" si="171"/>
        <v>Cameron Maybin</v>
      </c>
      <c r="F711" s="103" t="s">
        <v>847</v>
      </c>
      <c r="G711" s="103"/>
      <c r="H711" s="103"/>
      <c r="I711" s="103"/>
      <c r="J711" s="155">
        <v>31871</v>
      </c>
      <c r="K711" s="111" t="s">
        <v>849</v>
      </c>
      <c r="L711" s="103" t="s">
        <v>7</v>
      </c>
      <c r="M711" s="155" t="str">
        <f t="shared" si="162"/>
        <v>2,F3-$1.693218M</v>
      </c>
      <c r="N711" s="111" t="str">
        <f>Cobb!$Y$2</f>
        <v>Gateway</v>
      </c>
      <c r="O711" s="132" t="s">
        <v>1764</v>
      </c>
      <c r="P711" s="168" t="str">
        <f t="shared" si="163"/>
        <v>Maybin, Cameron (2,F3-$1.693218M)</v>
      </c>
      <c r="Q711" s="129">
        <f t="shared" si="164"/>
        <v>565000</v>
      </c>
      <c r="R711" s="217">
        <f t="shared" si="165"/>
        <v>565000</v>
      </c>
      <c r="S711" s="217" t="str">
        <f t="shared" si="166"/>
        <v/>
      </c>
      <c r="T711" s="217" t="str">
        <f t="shared" si="167"/>
        <v/>
      </c>
      <c r="U711" s="155" t="s">
        <v>2121</v>
      </c>
      <c r="V711" s="253">
        <v>565000</v>
      </c>
      <c r="W711" s="155" t="s">
        <v>2183</v>
      </c>
      <c r="X711" s="253">
        <v>565000</v>
      </c>
      <c r="Y711" s="130" t="s">
        <v>283</v>
      </c>
      <c r="Z711" s="130"/>
      <c r="AA711" s="221"/>
      <c r="AB711" s="102"/>
      <c r="AC711" s="102"/>
      <c r="AD711" s="102"/>
      <c r="AE711" s="502"/>
      <c r="AF711" s="102"/>
      <c r="AG711" s="102"/>
      <c r="AH711" s="102"/>
    </row>
    <row r="712" spans="1:34" ht="14.25" customHeight="1">
      <c r="A712" s="266" t="s">
        <v>3793</v>
      </c>
      <c r="B712" s="175" t="str">
        <f t="shared" si="168"/>
        <v>Mayers</v>
      </c>
      <c r="C712" s="180" t="str">
        <f t="shared" si="169"/>
        <v>Mike</v>
      </c>
      <c r="D712" s="102" t="str">
        <f t="shared" si="170"/>
        <v>M. Mayers</v>
      </c>
      <c r="E712" s="168" t="str">
        <f t="shared" si="171"/>
        <v>Mike Mayers</v>
      </c>
      <c r="F712" s="204" t="s">
        <v>847</v>
      </c>
      <c r="G712" s="204" t="s">
        <v>4003</v>
      </c>
      <c r="H712" s="204" t="s">
        <v>1957</v>
      </c>
      <c r="I712" s="204" t="s">
        <v>1962</v>
      </c>
      <c r="J712" s="155">
        <v>33578</v>
      </c>
      <c r="K712" s="157" t="s">
        <v>844</v>
      </c>
      <c r="L712" s="103" t="s">
        <v>114</v>
      </c>
      <c r="M712" s="155" t="str">
        <f t="shared" si="162"/>
        <v>Y1</v>
      </c>
      <c r="N712" s="111" t="s">
        <v>199</v>
      </c>
      <c r="O712" s="132" t="s">
        <v>3850</v>
      </c>
      <c r="P712" s="168" t="str">
        <f t="shared" si="163"/>
        <v>Mayers, Mike (Y1)</v>
      </c>
      <c r="Q712" s="129">
        <f t="shared" si="164"/>
        <v>200000</v>
      </c>
      <c r="R712" s="217">
        <f t="shared" si="165"/>
        <v>300000</v>
      </c>
      <c r="S712" s="217">
        <f t="shared" si="166"/>
        <v>400000</v>
      </c>
      <c r="T712" s="217" t="str">
        <f t="shared" si="167"/>
        <v/>
      </c>
      <c r="U712" s="102" t="s">
        <v>445</v>
      </c>
      <c r="V712" s="173">
        <v>200000</v>
      </c>
      <c r="W712" s="102" t="s">
        <v>446</v>
      </c>
      <c r="X712" s="173">
        <v>300000</v>
      </c>
      <c r="Y712" s="102" t="s">
        <v>322</v>
      </c>
      <c r="Z712" s="173">
        <v>400000</v>
      </c>
      <c r="AA712" s="102" t="s">
        <v>555</v>
      </c>
      <c r="AB712" s="102"/>
      <c r="AC712" s="102"/>
      <c r="AD712" s="102"/>
      <c r="AE712" s="502"/>
      <c r="AF712" s="102"/>
      <c r="AG712" s="102"/>
      <c r="AH712" s="102"/>
    </row>
    <row r="713" spans="1:34" ht="14.25" customHeight="1">
      <c r="A713" s="102" t="s">
        <v>1909</v>
      </c>
      <c r="B713" s="175" t="str">
        <f t="shared" si="168"/>
        <v>Mayza</v>
      </c>
      <c r="C713" s="180" t="str">
        <f t="shared" si="169"/>
        <v>Tim</v>
      </c>
      <c r="D713" s="102" t="str">
        <f t="shared" si="170"/>
        <v>T. Mayza</v>
      </c>
      <c r="E713" s="168" t="str">
        <f t="shared" si="171"/>
        <v>Tim Mayza</v>
      </c>
      <c r="F713" s="204" t="s">
        <v>354</v>
      </c>
      <c r="G713" s="204">
        <v>116</v>
      </c>
      <c r="H713" s="204" t="s">
        <v>1955</v>
      </c>
      <c r="I713" s="204"/>
      <c r="J713" s="155">
        <v>33618</v>
      </c>
      <c r="K713" s="157" t="s">
        <v>844</v>
      </c>
      <c r="L713" s="103" t="s">
        <v>114</v>
      </c>
      <c r="M713" s="155" t="str">
        <f t="shared" si="162"/>
        <v>Y1</v>
      </c>
      <c r="N713" s="111" t="str">
        <f>Mays!$Y$2</f>
        <v>Los Angeles</v>
      </c>
      <c r="O713" s="132" t="s">
        <v>1966</v>
      </c>
      <c r="P713" s="168" t="str">
        <f t="shared" si="163"/>
        <v>Mayza, Tim (Y1)</v>
      </c>
      <c r="Q713" s="129">
        <f t="shared" si="164"/>
        <v>200000</v>
      </c>
      <c r="R713" s="217">
        <f t="shared" si="165"/>
        <v>300000</v>
      </c>
      <c r="S713" s="217">
        <f t="shared" si="166"/>
        <v>400000</v>
      </c>
      <c r="T713" s="217" t="str">
        <f t="shared" si="167"/>
        <v/>
      </c>
      <c r="U713" s="102" t="s">
        <v>445</v>
      </c>
      <c r="V713" s="130">
        <v>200000</v>
      </c>
      <c r="W713" s="102" t="s">
        <v>446</v>
      </c>
      <c r="X713" s="173">
        <v>300000</v>
      </c>
      <c r="Y713" s="102" t="s">
        <v>322</v>
      </c>
      <c r="Z713" s="173">
        <v>400000</v>
      </c>
      <c r="AA713" s="102" t="s">
        <v>555</v>
      </c>
      <c r="AB713" s="102"/>
      <c r="AC713" s="102"/>
      <c r="AD713" s="102"/>
      <c r="AE713" s="502"/>
      <c r="AF713" s="102"/>
      <c r="AG713" s="102"/>
      <c r="AH713" s="102"/>
    </row>
    <row r="714" spans="1:34" ht="14.25" customHeight="1">
      <c r="A714" s="501" t="s">
        <v>1171</v>
      </c>
      <c r="B714" s="175" t="str">
        <f t="shared" si="168"/>
        <v>Mazara</v>
      </c>
      <c r="C714" s="180" t="str">
        <f t="shared" si="169"/>
        <v>Nomar</v>
      </c>
      <c r="D714" s="102" t="str">
        <f t="shared" si="170"/>
        <v>N. Mazara</v>
      </c>
      <c r="E714" s="168" t="str">
        <f t="shared" si="171"/>
        <v>Nomar Mazara</v>
      </c>
      <c r="F714" s="103" t="s">
        <v>354</v>
      </c>
      <c r="G714" s="103"/>
      <c r="H714" s="103"/>
      <c r="I714" s="103"/>
      <c r="J714" s="256">
        <v>34815</v>
      </c>
      <c r="K714" s="102" t="s">
        <v>852</v>
      </c>
      <c r="L714" s="103" t="s">
        <v>7</v>
      </c>
      <c r="M714" s="155" t="str">
        <f t="shared" si="162"/>
        <v>Y3</v>
      </c>
      <c r="N714" s="111" t="str">
        <f>Ruth!$M$2</f>
        <v>Hoboken</v>
      </c>
      <c r="O714" s="103" t="s">
        <v>1094</v>
      </c>
      <c r="P714" s="168" t="str">
        <f t="shared" si="163"/>
        <v>Mazara, Nomar (Y3)</v>
      </c>
      <c r="Q714" s="129">
        <f t="shared" si="164"/>
        <v>400000</v>
      </c>
      <c r="R714" s="217" t="str">
        <f t="shared" si="165"/>
        <v/>
      </c>
      <c r="S714" s="217" t="str">
        <f t="shared" si="166"/>
        <v/>
      </c>
      <c r="T714" s="217" t="str">
        <f t="shared" si="167"/>
        <v/>
      </c>
      <c r="U714" s="102" t="s">
        <v>322</v>
      </c>
      <c r="V714" s="173">
        <v>400000</v>
      </c>
      <c r="W714" s="102" t="s">
        <v>555</v>
      </c>
      <c r="X714" s="173"/>
      <c r="Y714" s="102" t="s">
        <v>820</v>
      </c>
      <c r="Z714" s="102"/>
      <c r="AA714" s="102" t="s">
        <v>821</v>
      </c>
      <c r="AB714" s="102"/>
      <c r="AC714" s="102" t="s">
        <v>822</v>
      </c>
      <c r="AD714" s="102"/>
      <c r="AE714" s="502"/>
      <c r="AF714" s="102"/>
      <c r="AG714" s="102"/>
      <c r="AH714" s="102"/>
    </row>
    <row r="715" spans="1:34" ht="14.25" customHeight="1">
      <c r="A715" s="312" t="s">
        <v>749</v>
      </c>
      <c r="B715" s="175" t="str">
        <f t="shared" si="168"/>
        <v>McAllister</v>
      </c>
      <c r="C715" s="180" t="str">
        <f t="shared" si="169"/>
        <v>Zach</v>
      </c>
      <c r="D715" s="102" t="str">
        <f t="shared" si="170"/>
        <v>Z. McAllister</v>
      </c>
      <c r="E715" s="168" t="str">
        <f t="shared" si="171"/>
        <v>Zach McAllister</v>
      </c>
      <c r="F715" s="276" t="s">
        <v>847</v>
      </c>
      <c r="G715" s="103"/>
      <c r="H715" s="103"/>
      <c r="I715" s="103"/>
      <c r="J715" s="277">
        <v>32119</v>
      </c>
      <c r="K715" s="278" t="s">
        <v>844</v>
      </c>
      <c r="L715" s="103" t="s">
        <v>114</v>
      </c>
      <c r="M715" s="155" t="str">
        <f t="shared" si="162"/>
        <v>3,F3-$1.275M</v>
      </c>
      <c r="N715" s="208" t="str">
        <f>Ruth!$AE$2</f>
        <v>Williamsburg</v>
      </c>
      <c r="O715" s="311" t="s">
        <v>1407</v>
      </c>
      <c r="P715" s="168" t="str">
        <f t="shared" si="163"/>
        <v>McAllister, Zach (3,F3-$1.275M)</v>
      </c>
      <c r="Q715" s="129">
        <f t="shared" si="164"/>
        <v>425000</v>
      </c>
      <c r="R715" s="217" t="str">
        <f t="shared" si="165"/>
        <v/>
      </c>
      <c r="S715" s="217" t="str">
        <f t="shared" si="166"/>
        <v/>
      </c>
      <c r="T715" s="217" t="str">
        <f t="shared" si="167"/>
        <v/>
      </c>
      <c r="U715" s="282" t="s">
        <v>1421</v>
      </c>
      <c r="V715" s="362">
        <v>425000</v>
      </c>
      <c r="W715" s="102" t="s">
        <v>283</v>
      </c>
      <c r="X715" s="173"/>
      <c r="Y715" s="102"/>
      <c r="Z715" s="102"/>
      <c r="AA715" s="102"/>
      <c r="AB715" s="102"/>
      <c r="AC715" s="102"/>
      <c r="AD715" s="102"/>
      <c r="AE715" s="502"/>
      <c r="AF715" s="102"/>
      <c r="AG715" s="102"/>
      <c r="AH715" s="102"/>
    </row>
    <row r="716" spans="1:34" ht="14.25" customHeight="1">
      <c r="A716" s="160" t="s">
        <v>893</v>
      </c>
      <c r="B716" s="175" t="str">
        <f t="shared" si="168"/>
        <v>McCann</v>
      </c>
      <c r="C716" s="180" t="str">
        <f t="shared" si="169"/>
        <v>Brian</v>
      </c>
      <c r="D716" s="102" t="str">
        <f t="shared" si="170"/>
        <v>B. McCann</v>
      </c>
      <c r="E716" s="168" t="str">
        <f t="shared" si="171"/>
        <v>Brian McCann</v>
      </c>
      <c r="F716" s="161" t="s">
        <v>354</v>
      </c>
      <c r="G716" s="161"/>
      <c r="H716" s="161"/>
      <c r="I716" s="161"/>
      <c r="J716" s="166">
        <v>30732</v>
      </c>
      <c r="K716" s="167" t="s">
        <v>848</v>
      </c>
      <c r="L716" s="103" t="s">
        <v>7</v>
      </c>
      <c r="M716" s="155" t="str">
        <f t="shared" si="162"/>
        <v>1,F2-$670K</v>
      </c>
      <c r="N716" s="208" t="str">
        <f>Ruth!$AE$2</f>
        <v>Williamsburg</v>
      </c>
      <c r="O716" s="161" t="s">
        <v>3147</v>
      </c>
      <c r="P716" s="168" t="str">
        <f t="shared" si="163"/>
        <v>McCann, Brian (1,F2-$670K)</v>
      </c>
      <c r="Q716" s="129">
        <f t="shared" si="164"/>
        <v>335000</v>
      </c>
      <c r="R716" s="217">
        <f t="shared" si="165"/>
        <v>335000</v>
      </c>
      <c r="S716" s="217" t="str">
        <f t="shared" si="166"/>
        <v/>
      </c>
      <c r="T716" s="217" t="str">
        <f t="shared" si="167"/>
        <v/>
      </c>
      <c r="U716" s="102" t="s">
        <v>3335</v>
      </c>
      <c r="V716" s="173">
        <v>335000</v>
      </c>
      <c r="W716" s="102" t="s">
        <v>3336</v>
      </c>
      <c r="X716" s="173">
        <v>335000</v>
      </c>
      <c r="Y716" s="102" t="s">
        <v>283</v>
      </c>
      <c r="Z716" s="102"/>
      <c r="AA716" s="102"/>
      <c r="AB716" s="102"/>
      <c r="AC716" s="102"/>
      <c r="AD716" s="102"/>
      <c r="AE716" s="502"/>
      <c r="AF716" s="102"/>
      <c r="AG716" s="102"/>
      <c r="AH716" s="102"/>
    </row>
    <row r="717" spans="1:34" ht="14.25" customHeight="1">
      <c r="A717" s="339" t="s">
        <v>1090</v>
      </c>
      <c r="B717" s="415" t="str">
        <f t="shared" si="168"/>
        <v>McCann</v>
      </c>
      <c r="C717" s="416" t="str">
        <f t="shared" si="169"/>
        <v>James</v>
      </c>
      <c r="D717" s="266" t="str">
        <f t="shared" si="170"/>
        <v>J. McCann</v>
      </c>
      <c r="E717" s="417" t="str">
        <f t="shared" si="171"/>
        <v>James McCann</v>
      </c>
      <c r="F717" s="418" t="s">
        <v>847</v>
      </c>
      <c r="G717" s="418"/>
      <c r="H717" s="418"/>
      <c r="I717" s="418"/>
      <c r="J717" s="427">
        <v>33037</v>
      </c>
      <c r="K717" s="266" t="s">
        <v>848</v>
      </c>
      <c r="L717" s="418" t="s">
        <v>7</v>
      </c>
      <c r="M717" s="419" t="str">
        <f t="shared" si="162"/>
        <v>ARB-Y4</v>
      </c>
      <c r="N717" s="375" t="s">
        <v>908</v>
      </c>
      <c r="O717" s="418" t="s">
        <v>3617</v>
      </c>
      <c r="P717" s="168" t="str">
        <f t="shared" si="163"/>
        <v>McCann, James (ARB-Y4)</v>
      </c>
      <c r="Q717" s="129">
        <f t="shared" si="164"/>
        <v>600000</v>
      </c>
      <c r="R717" s="217" t="str">
        <f t="shared" si="165"/>
        <v/>
      </c>
      <c r="S717" s="217" t="str">
        <f t="shared" si="166"/>
        <v/>
      </c>
      <c r="T717" s="217" t="str">
        <f t="shared" si="167"/>
        <v/>
      </c>
      <c r="U717" s="102" t="s">
        <v>555</v>
      </c>
      <c r="V717" s="268">
        <v>600000</v>
      </c>
      <c r="W717" s="102" t="s">
        <v>820</v>
      </c>
      <c r="X717" s="173"/>
      <c r="Y717" s="102" t="s">
        <v>821</v>
      </c>
      <c r="Z717" s="102"/>
      <c r="AA717" s="102" t="s">
        <v>822</v>
      </c>
      <c r="AB717" s="102"/>
      <c r="AC717" s="102" t="s">
        <v>283</v>
      </c>
      <c r="AD717" s="102"/>
      <c r="AE717" s="502"/>
      <c r="AF717" s="102"/>
      <c r="AG717" s="102"/>
      <c r="AH717" s="102"/>
    </row>
    <row r="718" spans="1:34" ht="14.25" customHeight="1">
      <c r="A718" s="281" t="s">
        <v>103</v>
      </c>
      <c r="B718" s="175" t="str">
        <f t="shared" si="168"/>
        <v>McCarthy</v>
      </c>
      <c r="C718" s="180" t="str">
        <f t="shared" si="169"/>
        <v>Brandon</v>
      </c>
      <c r="D718" s="102" t="str">
        <f t="shared" si="170"/>
        <v>B. McCarthy</v>
      </c>
      <c r="E718" s="168" t="str">
        <f t="shared" si="171"/>
        <v>Brandon McCarthy</v>
      </c>
      <c r="F718" s="308" t="s">
        <v>847</v>
      </c>
      <c r="G718" s="281"/>
      <c r="H718" s="281"/>
      <c r="I718" s="281"/>
      <c r="J718" s="309">
        <v>30504</v>
      </c>
      <c r="K718" s="310" t="s">
        <v>647</v>
      </c>
      <c r="L718" s="279" t="s">
        <v>114</v>
      </c>
      <c r="M718" s="155" t="str">
        <f t="shared" si="162"/>
        <v>3,F3-$1M</v>
      </c>
      <c r="N718" s="111" t="str">
        <f>Mays!$AE$2</f>
        <v>West Oakland</v>
      </c>
      <c r="O718" s="311" t="s">
        <v>1407</v>
      </c>
      <c r="P718" s="168" t="str">
        <f t="shared" si="163"/>
        <v>McCarthy, Brandon (3,F3-$1M)</v>
      </c>
      <c r="Q718" s="129">
        <f t="shared" si="164"/>
        <v>333333</v>
      </c>
      <c r="R718" s="217" t="str">
        <f t="shared" si="165"/>
        <v/>
      </c>
      <c r="S718" s="217" t="str">
        <f t="shared" si="166"/>
        <v/>
      </c>
      <c r="T718" s="217" t="str">
        <f t="shared" si="167"/>
        <v/>
      </c>
      <c r="U718" s="282" t="s">
        <v>1225</v>
      </c>
      <c r="V718" s="362">
        <v>333333</v>
      </c>
      <c r="W718" s="102" t="s">
        <v>283</v>
      </c>
      <c r="X718" s="173"/>
      <c r="Y718" s="102"/>
      <c r="Z718" s="102"/>
      <c r="AA718" s="102"/>
      <c r="AB718" s="102"/>
      <c r="AC718" s="102"/>
      <c r="AD718" s="102"/>
      <c r="AE718" s="502"/>
      <c r="AF718" s="102"/>
      <c r="AG718" s="102"/>
      <c r="AH718" s="102"/>
    </row>
    <row r="719" spans="1:34" ht="14.25" customHeight="1">
      <c r="A719" s="281" t="s">
        <v>3337</v>
      </c>
      <c r="B719" s="175"/>
      <c r="C719" s="180"/>
      <c r="D719" s="102"/>
      <c r="E719" s="168"/>
      <c r="F719" s="308"/>
      <c r="G719" s="281"/>
      <c r="H719" s="281"/>
      <c r="I719" s="281"/>
      <c r="J719" s="309"/>
      <c r="K719" s="310"/>
      <c r="L719" s="279" t="s">
        <v>114</v>
      </c>
      <c r="M719" s="155" t="str">
        <f t="shared" si="162"/>
        <v>1,F2-$1.35M</v>
      </c>
      <c r="N719" s="111" t="str">
        <f>Ruth!$A$2</f>
        <v>Plum Island</v>
      </c>
      <c r="O719" s="311" t="s">
        <v>3147</v>
      </c>
      <c r="P719" s="168" t="str">
        <f t="shared" si="163"/>
        <v>McCarthy, Kevin (1,F2-$1.35M)</v>
      </c>
      <c r="Q719" s="129">
        <f t="shared" si="164"/>
        <v>675000</v>
      </c>
      <c r="R719" s="217">
        <f t="shared" si="165"/>
        <v>675000</v>
      </c>
      <c r="S719" s="217" t="str">
        <f t="shared" si="166"/>
        <v/>
      </c>
      <c r="T719" s="217" t="str">
        <f t="shared" si="167"/>
        <v/>
      </c>
      <c r="U719" s="282" t="s">
        <v>3257</v>
      </c>
      <c r="V719" s="362">
        <v>675000</v>
      </c>
      <c r="W719" s="102" t="s">
        <v>3258</v>
      </c>
      <c r="X719" s="173">
        <v>675000</v>
      </c>
      <c r="Y719" s="102" t="s">
        <v>283</v>
      </c>
      <c r="Z719" s="102"/>
      <c r="AA719" s="102"/>
      <c r="AB719" s="102"/>
      <c r="AC719" s="102"/>
      <c r="AD719" s="102"/>
      <c r="AE719" s="502"/>
      <c r="AF719" s="102"/>
      <c r="AG719" s="102"/>
      <c r="AH719" s="102"/>
    </row>
    <row r="720" spans="1:34" ht="14.25" customHeight="1">
      <c r="A720" s="110" t="s">
        <v>789</v>
      </c>
      <c r="B720" s="175" t="str">
        <f t="shared" ref="B720:B747" si="172">LEFT(A720,FIND(", ",A720,1)-1)</f>
        <v>McCullers</v>
      </c>
      <c r="C720" s="180" t="str">
        <f t="shared" ref="C720:C747" si="173">RIGHT(A720,LEN(A720)-FIND(", ",A720,1)-1)</f>
        <v>Lance</v>
      </c>
      <c r="D720" s="102" t="str">
        <f t="shared" ref="D720:D747" si="174">CONCATENATE(MID(C720,1,1),". ",B720)</f>
        <v>L. McCullers</v>
      </c>
      <c r="E720" s="168" t="str">
        <f t="shared" ref="E720:E747" si="175">CONCATENATE(C720," ",B720)</f>
        <v>Lance McCullers</v>
      </c>
      <c r="F720" s="103" t="s">
        <v>847</v>
      </c>
      <c r="G720" s="103"/>
      <c r="H720" s="103"/>
      <c r="I720" s="103"/>
      <c r="J720" s="155"/>
      <c r="K720" s="111" t="s">
        <v>647</v>
      </c>
      <c r="L720" s="103" t="s">
        <v>114</v>
      </c>
      <c r="M720" s="155" t="str">
        <f t="shared" si="162"/>
        <v>ARB-Y4</v>
      </c>
      <c r="N720" s="111" t="str">
        <f>Aaron!$AE$2</f>
        <v>Pismo Beach</v>
      </c>
      <c r="O720" s="103" t="s">
        <v>739</v>
      </c>
      <c r="P720" s="168" t="str">
        <f t="shared" si="163"/>
        <v>McCullers, Lance (ARB-Y4)</v>
      </c>
      <c r="Q720" s="129">
        <f t="shared" si="164"/>
        <v>1000000</v>
      </c>
      <c r="R720" s="217" t="str">
        <f t="shared" si="165"/>
        <v/>
      </c>
      <c r="S720" s="217" t="str">
        <f t="shared" si="166"/>
        <v/>
      </c>
      <c r="T720" s="217" t="str">
        <f t="shared" si="167"/>
        <v/>
      </c>
      <c r="U720" s="102" t="s">
        <v>555</v>
      </c>
      <c r="V720" s="173">
        <v>1000000</v>
      </c>
      <c r="W720" s="102" t="s">
        <v>820</v>
      </c>
      <c r="X720" s="173"/>
      <c r="Y720" s="102" t="s">
        <v>821</v>
      </c>
      <c r="Z720" s="102"/>
      <c r="AA720" s="102" t="s">
        <v>822</v>
      </c>
      <c r="AB720" s="102"/>
      <c r="AC720" s="102" t="s">
        <v>283</v>
      </c>
      <c r="AD720" s="102"/>
      <c r="AE720" s="502"/>
      <c r="AF720" s="102"/>
      <c r="AG720" s="102"/>
      <c r="AH720" s="102"/>
    </row>
    <row r="721" spans="1:34" ht="14.25" customHeight="1">
      <c r="A721" s="102" t="s">
        <v>516</v>
      </c>
      <c r="B721" s="175" t="str">
        <f t="shared" si="172"/>
        <v>McCutchen</v>
      </c>
      <c r="C721" s="180" t="str">
        <f t="shared" si="173"/>
        <v>Andrew</v>
      </c>
      <c r="D721" s="102" t="str">
        <f t="shared" si="174"/>
        <v>A. McCutchen</v>
      </c>
      <c r="E721" s="168" t="str">
        <f t="shared" si="175"/>
        <v>Andrew McCutchen</v>
      </c>
      <c r="F721" s="103" t="s">
        <v>847</v>
      </c>
      <c r="G721" s="103"/>
      <c r="H721" s="103"/>
      <c r="I721" s="103"/>
      <c r="J721" s="155">
        <v>31695</v>
      </c>
      <c r="K721" s="111" t="s">
        <v>849</v>
      </c>
      <c r="L721" s="103" t="s">
        <v>7</v>
      </c>
      <c r="M721" s="155" t="str">
        <f t="shared" si="162"/>
        <v>2,F4-$18M</v>
      </c>
      <c r="N721" s="111" t="str">
        <f>Ruth!$S$2</f>
        <v>New York</v>
      </c>
      <c r="O721" s="132" t="s">
        <v>1764</v>
      </c>
      <c r="P721" s="168" t="str">
        <f t="shared" si="163"/>
        <v>McCutchen, Andrew (2,F4-$18M)</v>
      </c>
      <c r="Q721" s="129">
        <f t="shared" si="164"/>
        <v>4500000</v>
      </c>
      <c r="R721" s="217">
        <f t="shared" si="165"/>
        <v>4500000</v>
      </c>
      <c r="S721" s="217">
        <f t="shared" si="166"/>
        <v>4500000</v>
      </c>
      <c r="T721" s="217" t="str">
        <f t="shared" si="167"/>
        <v/>
      </c>
      <c r="U721" s="155" t="s">
        <v>2148</v>
      </c>
      <c r="V721" s="130">
        <v>4500000</v>
      </c>
      <c r="W721" s="155" t="s">
        <v>2207</v>
      </c>
      <c r="X721" s="130">
        <v>4500000</v>
      </c>
      <c r="Y721" s="155" t="s">
        <v>2223</v>
      </c>
      <c r="Z721" s="130">
        <v>4500000</v>
      </c>
      <c r="AA721" s="102" t="s">
        <v>283</v>
      </c>
      <c r="AB721" s="501"/>
      <c r="AC721" s="102"/>
      <c r="AD721" s="102"/>
      <c r="AE721" s="502"/>
      <c r="AF721" s="102"/>
      <c r="AG721" s="102"/>
      <c r="AH721" s="102"/>
    </row>
    <row r="722" spans="1:34" ht="14.25" customHeight="1">
      <c r="A722" s="102" t="s">
        <v>3339</v>
      </c>
      <c r="B722" s="175" t="str">
        <f t="shared" si="172"/>
        <v>McFarland</v>
      </c>
      <c r="C722" s="180" t="str">
        <f t="shared" si="173"/>
        <v>TJ*</v>
      </c>
      <c r="D722" s="102" t="str">
        <f t="shared" si="174"/>
        <v>T. McFarland</v>
      </c>
      <c r="E722" s="168" t="str">
        <f t="shared" si="175"/>
        <v>TJ* McFarland</v>
      </c>
      <c r="F722" s="103"/>
      <c r="G722" s="103"/>
      <c r="H722" s="103"/>
      <c r="I722" s="103"/>
      <c r="J722" s="155"/>
      <c r="K722" s="111"/>
      <c r="L722" s="103" t="s">
        <v>114</v>
      </c>
      <c r="M722" s="155" t="str">
        <f t="shared" si="162"/>
        <v>1,F1-$2.442M</v>
      </c>
      <c r="N722" s="111" t="str">
        <f>Mays!$G$2</f>
        <v>Palo Alto</v>
      </c>
      <c r="O722" s="132" t="s">
        <v>3147</v>
      </c>
      <c r="P722" s="168" t="str">
        <f t="shared" si="163"/>
        <v>McFarland, TJ* (1,F1-$2.442M)</v>
      </c>
      <c r="Q722" s="129">
        <f t="shared" si="164"/>
        <v>2442000</v>
      </c>
      <c r="R722" s="217" t="str">
        <f t="shared" si="165"/>
        <v/>
      </c>
      <c r="S722" s="217" t="str">
        <f t="shared" si="166"/>
        <v/>
      </c>
      <c r="T722" s="217" t="str">
        <f t="shared" si="167"/>
        <v/>
      </c>
      <c r="U722" s="155" t="s">
        <v>3338</v>
      </c>
      <c r="V722" s="173">
        <v>2442000</v>
      </c>
      <c r="W722" s="102" t="s">
        <v>283</v>
      </c>
      <c r="X722" s="173"/>
      <c r="Y722" s="102"/>
      <c r="Z722" s="102"/>
      <c r="AA722" s="102"/>
      <c r="AB722" s="102"/>
      <c r="AC722" s="102"/>
      <c r="AD722" s="102"/>
      <c r="AE722" s="502"/>
      <c r="AF722" s="102"/>
      <c r="AG722" s="102"/>
      <c r="AH722" s="102"/>
    </row>
    <row r="723" spans="1:34" ht="14.25" customHeight="1">
      <c r="A723" s="110" t="s">
        <v>780</v>
      </c>
      <c r="B723" s="175" t="str">
        <f t="shared" si="172"/>
        <v>McGuire</v>
      </c>
      <c r="C723" s="180" t="str">
        <f t="shared" si="173"/>
        <v>Reese</v>
      </c>
      <c r="D723" s="102" t="str">
        <f t="shared" si="174"/>
        <v>R. McGuire</v>
      </c>
      <c r="E723" s="168" t="str">
        <f t="shared" si="175"/>
        <v>Reese McGuire</v>
      </c>
      <c r="F723" s="103"/>
      <c r="G723" s="103"/>
      <c r="H723" s="103"/>
      <c r="I723" s="103"/>
      <c r="J723" s="155">
        <v>34760</v>
      </c>
      <c r="K723" s="111" t="s">
        <v>848</v>
      </c>
      <c r="L723" s="103" t="s">
        <v>7</v>
      </c>
      <c r="M723" s="155" t="str">
        <f t="shared" si="162"/>
        <v>MM</v>
      </c>
      <c r="N723" s="208" t="str">
        <f>Ruth!$AE$2</f>
        <v>Williamsburg</v>
      </c>
      <c r="O723" s="103" t="s">
        <v>739</v>
      </c>
      <c r="P723" s="168" t="str">
        <f t="shared" si="163"/>
        <v>McGuire, Reese (MM)</v>
      </c>
      <c r="Q723" s="129">
        <f t="shared" si="164"/>
        <v>100000</v>
      </c>
      <c r="R723" s="217" t="str">
        <f t="shared" si="165"/>
        <v/>
      </c>
      <c r="S723" s="217" t="str">
        <f t="shared" si="166"/>
        <v/>
      </c>
      <c r="T723" s="217" t="str">
        <f t="shared" si="167"/>
        <v/>
      </c>
      <c r="U723" s="102" t="s">
        <v>442</v>
      </c>
      <c r="V723" s="268">
        <v>100000</v>
      </c>
      <c r="W723" s="102"/>
      <c r="X723" s="173"/>
      <c r="Y723" s="102"/>
      <c r="Z723" s="102"/>
      <c r="AA723" s="102"/>
      <c r="AB723" s="102"/>
      <c r="AC723" s="102"/>
      <c r="AD723" s="102"/>
      <c r="AE723" s="502"/>
      <c r="AF723" s="130"/>
      <c r="AG723" s="102"/>
      <c r="AH723" s="102"/>
    </row>
    <row r="724" spans="1:34" ht="14.25" customHeight="1">
      <c r="A724" s="501" t="s">
        <v>1062</v>
      </c>
      <c r="B724" s="175" t="str">
        <f t="shared" si="172"/>
        <v>McHugh</v>
      </c>
      <c r="C724" s="180" t="str">
        <f t="shared" si="173"/>
        <v>Collin</v>
      </c>
      <c r="D724" s="102" t="str">
        <f t="shared" si="174"/>
        <v>C. McHugh</v>
      </c>
      <c r="E724" s="168" t="str">
        <f t="shared" si="175"/>
        <v>Collin McHugh</v>
      </c>
      <c r="F724" s="103" t="s">
        <v>847</v>
      </c>
      <c r="G724" s="103"/>
      <c r="H724" s="103"/>
      <c r="I724" s="103"/>
      <c r="J724" s="256">
        <v>31947</v>
      </c>
      <c r="K724" s="102" t="s">
        <v>647</v>
      </c>
      <c r="L724" s="103" t="s">
        <v>114</v>
      </c>
      <c r="M724" s="155" t="str">
        <f t="shared" si="162"/>
        <v>ARB-Y5</v>
      </c>
      <c r="N724" s="208" t="str">
        <f>Aaron!$G$2</f>
        <v>Exeter</v>
      </c>
      <c r="O724" s="103" t="s">
        <v>1094</v>
      </c>
      <c r="P724" s="168" t="str">
        <f t="shared" si="163"/>
        <v>McHugh, Collin (ARB-Y5)</v>
      </c>
      <c r="Q724" s="129">
        <f t="shared" si="164"/>
        <v>1080000</v>
      </c>
      <c r="R724" s="217" t="str">
        <f t="shared" si="165"/>
        <v/>
      </c>
      <c r="S724" s="217" t="str">
        <f t="shared" si="166"/>
        <v/>
      </c>
      <c r="T724" s="217" t="str">
        <f t="shared" si="167"/>
        <v/>
      </c>
      <c r="U724" s="102" t="s">
        <v>820</v>
      </c>
      <c r="V724" s="268">
        <v>1080000</v>
      </c>
      <c r="W724" s="102" t="s">
        <v>821</v>
      </c>
      <c r="X724" s="173"/>
      <c r="Y724" s="102" t="s">
        <v>822</v>
      </c>
      <c r="Z724" s="102"/>
      <c r="AA724" s="102" t="s">
        <v>283</v>
      </c>
      <c r="AB724" s="102"/>
      <c r="AC724" s="102"/>
      <c r="AD724" s="102"/>
      <c r="AE724" s="502"/>
      <c r="AF724" s="102"/>
      <c r="AG724" s="102"/>
      <c r="AH724" s="102"/>
    </row>
    <row r="725" spans="1:34" ht="14.25" customHeight="1">
      <c r="A725" s="102" t="s">
        <v>2038</v>
      </c>
      <c r="B725" s="175" t="str">
        <f t="shared" si="172"/>
        <v>McKay</v>
      </c>
      <c r="C725" s="180" t="str">
        <f t="shared" si="173"/>
        <v>Brendan</v>
      </c>
      <c r="D725" s="102" t="str">
        <f t="shared" si="174"/>
        <v>B. McKay</v>
      </c>
      <c r="E725" s="168" t="str">
        <f t="shared" si="175"/>
        <v>Brendan McKay</v>
      </c>
      <c r="F725" s="204" t="s">
        <v>354</v>
      </c>
      <c r="G725" s="204">
        <v>16</v>
      </c>
      <c r="H725" s="204" t="s">
        <v>1951</v>
      </c>
      <c r="I725" s="204"/>
      <c r="J725" s="155">
        <v>35051</v>
      </c>
      <c r="K725" s="157" t="s">
        <v>846</v>
      </c>
      <c r="L725" s="103" t="s">
        <v>444</v>
      </c>
      <c r="M725" s="155" t="str">
        <f t="shared" si="162"/>
        <v>min</v>
      </c>
      <c r="N725" s="111" t="str">
        <f>Mays!$AE$2</f>
        <v>West Oakland</v>
      </c>
      <c r="O725" s="132" t="s">
        <v>1966</v>
      </c>
      <c r="P725" s="168" t="str">
        <f t="shared" si="163"/>
        <v>McKay, Brendan (min)</v>
      </c>
      <c r="Q725" s="129" t="str">
        <f t="shared" si="164"/>
        <v/>
      </c>
      <c r="R725" s="217" t="str">
        <f t="shared" si="165"/>
        <v/>
      </c>
      <c r="S725" s="217" t="str">
        <f t="shared" si="166"/>
        <v/>
      </c>
      <c r="T725" s="217" t="str">
        <f t="shared" si="167"/>
        <v/>
      </c>
      <c r="U725" s="102" t="s">
        <v>568</v>
      </c>
      <c r="V725" s="173"/>
      <c r="W725" s="102"/>
      <c r="X725" s="173"/>
      <c r="Y725" s="102"/>
      <c r="Z725" s="173"/>
      <c r="AA725" s="102"/>
      <c r="AB725" s="102"/>
      <c r="AC725" s="102"/>
      <c r="AD725" s="102"/>
      <c r="AE725" s="502"/>
      <c r="AF725" s="102"/>
      <c r="AG725" s="102"/>
      <c r="AH725" s="102"/>
    </row>
    <row r="726" spans="1:34" ht="14.25" customHeight="1">
      <c r="A726" s="266" t="s">
        <v>3731</v>
      </c>
      <c r="B726" s="175" t="str">
        <f t="shared" si="172"/>
        <v>McKenna</v>
      </c>
      <c r="C726" s="180" t="str">
        <f t="shared" si="173"/>
        <v>Ryan</v>
      </c>
      <c r="D726" s="102" t="str">
        <f t="shared" si="174"/>
        <v>R. McKenna</v>
      </c>
      <c r="E726" s="168" t="str">
        <f t="shared" si="175"/>
        <v>Ryan McKenna</v>
      </c>
      <c r="F726" s="204" t="s">
        <v>847</v>
      </c>
      <c r="G726" s="204" t="s">
        <v>3937</v>
      </c>
      <c r="H726" s="204" t="s">
        <v>538</v>
      </c>
      <c r="I726" s="204" t="s">
        <v>1965</v>
      </c>
      <c r="J726" s="155">
        <v>35475</v>
      </c>
      <c r="K726" s="157" t="s">
        <v>849</v>
      </c>
      <c r="L726" s="103" t="s">
        <v>444</v>
      </c>
      <c r="M726" s="155" t="str">
        <f t="shared" si="162"/>
        <v>min</v>
      </c>
      <c r="N726" s="111" t="s">
        <v>1022</v>
      </c>
      <c r="O726" s="132" t="s">
        <v>3850</v>
      </c>
      <c r="P726" s="168" t="str">
        <f t="shared" si="163"/>
        <v>McKenna, Ryan (min)</v>
      </c>
      <c r="Q726" s="129" t="str">
        <f t="shared" si="164"/>
        <v/>
      </c>
      <c r="R726" s="217" t="str">
        <f t="shared" si="165"/>
        <v/>
      </c>
      <c r="S726" s="217" t="str">
        <f t="shared" si="166"/>
        <v/>
      </c>
      <c r="T726" s="217" t="str">
        <f t="shared" si="167"/>
        <v/>
      </c>
      <c r="U726" s="102" t="s">
        <v>568</v>
      </c>
      <c r="V726" s="173"/>
      <c r="W726" s="102"/>
      <c r="X726" s="173"/>
      <c r="Y726" s="102"/>
      <c r="Z726" s="173"/>
      <c r="AA726" s="102"/>
      <c r="AB726" s="102"/>
      <c r="AC726" s="102"/>
      <c r="AD726" s="102"/>
      <c r="AE726" s="502"/>
      <c r="AF726" s="102"/>
      <c r="AG726" s="102"/>
      <c r="AH726" s="102"/>
    </row>
    <row r="727" spans="1:34" ht="14.25" customHeight="1">
      <c r="A727" s="102" t="s">
        <v>1541</v>
      </c>
      <c r="B727" s="175" t="str">
        <f t="shared" si="172"/>
        <v>McKenzie</v>
      </c>
      <c r="C727" s="180" t="str">
        <f t="shared" si="173"/>
        <v>Triston</v>
      </c>
      <c r="D727" s="102" t="str">
        <f t="shared" si="174"/>
        <v>T. McKenzie</v>
      </c>
      <c r="E727" s="168" t="str">
        <f t="shared" si="175"/>
        <v>Triston McKenzie</v>
      </c>
      <c r="F727" s="174" t="s">
        <v>847</v>
      </c>
      <c r="G727" s="102">
        <f>G726+1</f>
        <v>94</v>
      </c>
      <c r="H727" s="102">
        <v>1</v>
      </c>
      <c r="I727" s="102">
        <v>20</v>
      </c>
      <c r="J727" s="322">
        <v>35644</v>
      </c>
      <c r="K727" s="102" t="s">
        <v>647</v>
      </c>
      <c r="L727" s="103" t="s">
        <v>444</v>
      </c>
      <c r="M727" s="155" t="str">
        <f t="shared" si="162"/>
        <v>min</v>
      </c>
      <c r="N727" s="111" t="str">
        <f>Cobb!$G$2</f>
        <v>Alaska</v>
      </c>
      <c r="O727" s="103" t="s">
        <v>1534</v>
      </c>
      <c r="P727" s="168" t="str">
        <f t="shared" si="163"/>
        <v>McKenzie, Triston (min)</v>
      </c>
      <c r="Q727" s="129" t="str">
        <f t="shared" si="164"/>
        <v/>
      </c>
      <c r="R727" s="217" t="str">
        <f t="shared" si="165"/>
        <v/>
      </c>
      <c r="S727" s="217" t="str">
        <f t="shared" si="166"/>
        <v/>
      </c>
      <c r="T727" s="217" t="str">
        <f t="shared" si="167"/>
        <v/>
      </c>
      <c r="U727" s="102" t="s">
        <v>568</v>
      </c>
      <c r="V727" s="130"/>
      <c r="W727" s="102"/>
      <c r="X727" s="130"/>
      <c r="Y727" s="102"/>
      <c r="Z727" s="102"/>
      <c r="AA727" s="102"/>
      <c r="AB727" s="168"/>
      <c r="AC727" s="102"/>
      <c r="AD727" s="102"/>
      <c r="AE727" s="502"/>
      <c r="AF727" s="102"/>
      <c r="AG727" s="102"/>
      <c r="AH727" s="102"/>
    </row>
    <row r="728" spans="1:34" ht="14.25" customHeight="1">
      <c r="A728" s="175" t="s">
        <v>928</v>
      </c>
      <c r="B728" s="175" t="str">
        <f t="shared" si="172"/>
        <v>McKinney</v>
      </c>
      <c r="C728" s="180" t="str">
        <f t="shared" si="173"/>
        <v>Billy</v>
      </c>
      <c r="D728" s="102" t="str">
        <f t="shared" si="174"/>
        <v>B. McKinney</v>
      </c>
      <c r="E728" s="168" t="str">
        <f t="shared" si="175"/>
        <v>Billy McKinney</v>
      </c>
      <c r="F728" s="174" t="s">
        <v>354</v>
      </c>
      <c r="G728" s="174"/>
      <c r="H728" s="174"/>
      <c r="I728" s="174"/>
      <c r="J728" s="184">
        <v>34569</v>
      </c>
      <c r="K728" s="185" t="s">
        <v>853</v>
      </c>
      <c r="L728" s="103" t="s">
        <v>7</v>
      </c>
      <c r="M728" s="155" t="str">
        <f t="shared" si="162"/>
        <v>Y1</v>
      </c>
      <c r="N728" s="111" t="str">
        <f>Ruth!$Y$2</f>
        <v xml:space="preserve">New Jersey </v>
      </c>
      <c r="O728" s="174" t="s">
        <v>913</v>
      </c>
      <c r="P728" s="168" t="str">
        <f t="shared" si="163"/>
        <v>McKinney, Billy (Y1)</v>
      </c>
      <c r="Q728" s="129">
        <f t="shared" si="164"/>
        <v>200000</v>
      </c>
      <c r="R728" s="217">
        <f t="shared" si="165"/>
        <v>300000</v>
      </c>
      <c r="S728" s="217">
        <f t="shared" si="166"/>
        <v>400000</v>
      </c>
      <c r="T728" s="217" t="str">
        <f t="shared" si="167"/>
        <v/>
      </c>
      <c r="U728" s="102" t="s">
        <v>445</v>
      </c>
      <c r="V728" s="130">
        <v>200000</v>
      </c>
      <c r="W728" s="102" t="s">
        <v>446</v>
      </c>
      <c r="X728" s="173">
        <v>300000</v>
      </c>
      <c r="Y728" s="102" t="s">
        <v>322</v>
      </c>
      <c r="Z728" s="173">
        <v>400000</v>
      </c>
      <c r="AA728" s="102" t="s">
        <v>555</v>
      </c>
      <c r="AB728" s="501"/>
      <c r="AC728" s="102"/>
      <c r="AD728" s="102"/>
      <c r="AE728" s="502"/>
      <c r="AF728" s="102"/>
      <c r="AG728" s="102"/>
      <c r="AH728" s="102"/>
    </row>
    <row r="729" spans="1:34" ht="14.25" customHeight="1">
      <c r="A729" s="501" t="s">
        <v>1122</v>
      </c>
      <c r="B729" s="175" t="str">
        <f t="shared" si="172"/>
        <v>McMahon</v>
      </c>
      <c r="C729" s="180" t="str">
        <f t="shared" si="173"/>
        <v>Ryan</v>
      </c>
      <c r="D729" s="102" t="str">
        <f t="shared" si="174"/>
        <v>R. McMahon</v>
      </c>
      <c r="E729" s="168" t="str">
        <f t="shared" si="175"/>
        <v>Ryan McMahon</v>
      </c>
      <c r="F729" s="103" t="s">
        <v>354</v>
      </c>
      <c r="G729" s="103"/>
      <c r="H729" s="103"/>
      <c r="I729" s="103"/>
      <c r="J729" s="256">
        <v>34682</v>
      </c>
      <c r="K729" s="102" t="s">
        <v>850</v>
      </c>
      <c r="L729" s="103" t="s">
        <v>7</v>
      </c>
      <c r="M729" s="155" t="str">
        <f t="shared" si="162"/>
        <v>Y1</v>
      </c>
      <c r="N729" s="111" t="str">
        <f>Cobb!$G$2</f>
        <v>Alaska</v>
      </c>
      <c r="O729" s="103" t="s">
        <v>1836</v>
      </c>
      <c r="P729" s="168" t="str">
        <f t="shared" si="163"/>
        <v>McMahon, Ryan (Y1)</v>
      </c>
      <c r="Q729" s="129">
        <f t="shared" si="164"/>
        <v>200000</v>
      </c>
      <c r="R729" s="217">
        <f t="shared" si="165"/>
        <v>300000</v>
      </c>
      <c r="S729" s="217">
        <f t="shared" si="166"/>
        <v>400000</v>
      </c>
      <c r="T729" s="217" t="str">
        <f t="shared" si="167"/>
        <v/>
      </c>
      <c r="U729" s="102" t="s">
        <v>445</v>
      </c>
      <c r="V729" s="130">
        <v>200000</v>
      </c>
      <c r="W729" s="102" t="s">
        <v>446</v>
      </c>
      <c r="X729" s="173">
        <v>300000</v>
      </c>
      <c r="Y729" s="102" t="s">
        <v>322</v>
      </c>
      <c r="Z729" s="173">
        <v>400000</v>
      </c>
      <c r="AA729" s="102" t="s">
        <v>555</v>
      </c>
      <c r="AB729" s="501"/>
      <c r="AC729" s="102"/>
      <c r="AD729" s="102"/>
      <c r="AE729" s="502"/>
      <c r="AF729" s="102"/>
      <c r="AG729" s="102"/>
      <c r="AH729" s="102"/>
    </row>
    <row r="730" spans="1:34" ht="14.25" customHeight="1">
      <c r="A730" s="266" t="s">
        <v>3641</v>
      </c>
      <c r="B730" s="175" t="str">
        <f t="shared" si="172"/>
        <v>McNeil</v>
      </c>
      <c r="C730" s="180" t="str">
        <f t="shared" si="173"/>
        <v>Jeff</v>
      </c>
      <c r="D730" s="102" t="str">
        <f t="shared" si="174"/>
        <v>J. McNeil</v>
      </c>
      <c r="E730" s="168" t="str">
        <f t="shared" si="175"/>
        <v>Jeff McNeil</v>
      </c>
      <c r="F730" s="204" t="s">
        <v>354</v>
      </c>
      <c r="G730" s="204" t="s">
        <v>1951</v>
      </c>
      <c r="H730" s="204" t="s">
        <v>1951</v>
      </c>
      <c r="I730" s="204" t="s">
        <v>1951</v>
      </c>
      <c r="J730" s="155">
        <v>33702</v>
      </c>
      <c r="K730" s="157" t="s">
        <v>845</v>
      </c>
      <c r="L730" s="103" t="s">
        <v>7</v>
      </c>
      <c r="M730" s="155" t="str">
        <f t="shared" si="162"/>
        <v>Y1</v>
      </c>
      <c r="N730" s="111" t="s">
        <v>296</v>
      </c>
      <c r="O730" s="132" t="s">
        <v>3850</v>
      </c>
      <c r="P730" s="168" t="str">
        <f t="shared" si="163"/>
        <v>McNeil, Jeff (Y1)</v>
      </c>
      <c r="Q730" s="129">
        <f t="shared" si="164"/>
        <v>200000</v>
      </c>
      <c r="R730" s="217">
        <f t="shared" si="165"/>
        <v>300000</v>
      </c>
      <c r="S730" s="217">
        <f t="shared" si="166"/>
        <v>400000</v>
      </c>
      <c r="T730" s="217" t="str">
        <f t="shared" si="167"/>
        <v/>
      </c>
      <c r="U730" s="102" t="s">
        <v>445</v>
      </c>
      <c r="V730" s="173">
        <v>200000</v>
      </c>
      <c r="W730" s="102" t="s">
        <v>446</v>
      </c>
      <c r="X730" s="173">
        <v>300000</v>
      </c>
      <c r="Y730" s="102" t="s">
        <v>322</v>
      </c>
      <c r="Z730" s="173">
        <v>400000</v>
      </c>
      <c r="AA730" s="102" t="s">
        <v>555</v>
      </c>
      <c r="AB730" s="102"/>
      <c r="AC730" s="102"/>
      <c r="AD730" s="102"/>
      <c r="AE730" s="502"/>
      <c r="AF730" s="102"/>
      <c r="AG730" s="102"/>
      <c r="AH730" s="102"/>
    </row>
    <row r="731" spans="1:34" ht="14.25" customHeight="1">
      <c r="A731" s="177" t="s">
        <v>930</v>
      </c>
      <c r="B731" s="175" t="str">
        <f t="shared" si="172"/>
        <v>Meadows</v>
      </c>
      <c r="C731" s="180" t="str">
        <f t="shared" si="173"/>
        <v>Austin</v>
      </c>
      <c r="D731" s="102" t="str">
        <f t="shared" si="174"/>
        <v>A. Meadows</v>
      </c>
      <c r="E731" s="168" t="str">
        <f t="shared" si="175"/>
        <v>Austin Meadows</v>
      </c>
      <c r="F731" s="189" t="s">
        <v>354</v>
      </c>
      <c r="G731" s="189"/>
      <c r="H731" s="189"/>
      <c r="I731" s="189"/>
      <c r="J731" s="206">
        <v>34822</v>
      </c>
      <c r="K731" s="168" t="s">
        <v>912</v>
      </c>
      <c r="L731" s="103" t="s">
        <v>7</v>
      </c>
      <c r="M731" s="155" t="str">
        <f t="shared" si="162"/>
        <v>Y1</v>
      </c>
      <c r="N731" s="111" t="str">
        <f>Ruth!$G$2</f>
        <v>Gotham City</v>
      </c>
      <c r="O731" s="174" t="s">
        <v>913</v>
      </c>
      <c r="P731" s="168" t="str">
        <f t="shared" si="163"/>
        <v>Meadows, Austin (Y1)</v>
      </c>
      <c r="Q731" s="129">
        <f t="shared" si="164"/>
        <v>200000</v>
      </c>
      <c r="R731" s="217">
        <f t="shared" si="165"/>
        <v>300000</v>
      </c>
      <c r="S731" s="217">
        <f t="shared" si="166"/>
        <v>400000</v>
      </c>
      <c r="T731" s="217" t="str">
        <f t="shared" si="167"/>
        <v/>
      </c>
      <c r="U731" s="102" t="s">
        <v>445</v>
      </c>
      <c r="V731" s="130">
        <v>200000</v>
      </c>
      <c r="W731" s="102" t="s">
        <v>446</v>
      </c>
      <c r="X731" s="173">
        <v>300000</v>
      </c>
      <c r="Y731" s="102" t="s">
        <v>322</v>
      </c>
      <c r="Z731" s="173">
        <v>400000</v>
      </c>
      <c r="AA731" s="102" t="s">
        <v>555</v>
      </c>
      <c r="AB731" s="501"/>
      <c r="AC731" s="102"/>
      <c r="AD731" s="102"/>
      <c r="AE731" s="502"/>
      <c r="AF731" s="102"/>
      <c r="AG731" s="102"/>
      <c r="AH731" s="102"/>
    </row>
    <row r="732" spans="1:34" ht="14.25" customHeight="1">
      <c r="A732" s="266" t="s">
        <v>3791</v>
      </c>
      <c r="B732" s="175" t="str">
        <f t="shared" si="172"/>
        <v>Meadows</v>
      </c>
      <c r="C732" s="180" t="str">
        <f t="shared" si="173"/>
        <v>Parker</v>
      </c>
      <c r="D732" s="102" t="str">
        <f t="shared" si="174"/>
        <v>P. Meadows</v>
      </c>
      <c r="E732" s="168" t="str">
        <f t="shared" si="175"/>
        <v>Parker Meadows</v>
      </c>
      <c r="F732" s="204" t="s">
        <v>354</v>
      </c>
      <c r="G732" s="204" t="s">
        <v>4001</v>
      </c>
      <c r="H732" s="204" t="s">
        <v>1957</v>
      </c>
      <c r="I732" s="204" t="s">
        <v>1960</v>
      </c>
      <c r="J732" s="155">
        <v>36466</v>
      </c>
      <c r="K732" s="157" t="s">
        <v>849</v>
      </c>
      <c r="L732" s="103" t="s">
        <v>444</v>
      </c>
      <c r="M732" s="155" t="str">
        <f t="shared" si="162"/>
        <v>min</v>
      </c>
      <c r="N732" s="111" t="s">
        <v>1832</v>
      </c>
      <c r="O732" s="132" t="s">
        <v>3850</v>
      </c>
      <c r="P732" s="168" t="str">
        <f t="shared" si="163"/>
        <v>Meadows, Parker (min)</v>
      </c>
      <c r="Q732" s="129" t="str">
        <f t="shared" si="164"/>
        <v/>
      </c>
      <c r="R732" s="217" t="str">
        <f t="shared" si="165"/>
        <v/>
      </c>
      <c r="S732" s="217" t="str">
        <f t="shared" si="166"/>
        <v/>
      </c>
      <c r="T732" s="217" t="str">
        <f t="shared" si="167"/>
        <v/>
      </c>
      <c r="U732" s="102" t="s">
        <v>568</v>
      </c>
      <c r="V732" s="173"/>
      <c r="W732" s="102"/>
      <c r="X732" s="173"/>
      <c r="Y732" s="102"/>
      <c r="Z732" s="173"/>
      <c r="AA732" s="102"/>
      <c r="AB732" s="102"/>
      <c r="AC732" s="102"/>
      <c r="AD732" s="102"/>
      <c r="AE732" s="502"/>
      <c r="AF732" s="102"/>
      <c r="AG732" s="102"/>
      <c r="AH732" s="102"/>
    </row>
    <row r="733" spans="1:34" ht="14.25" customHeight="1">
      <c r="A733" s="102" t="s">
        <v>2024</v>
      </c>
      <c r="B733" s="175" t="str">
        <f t="shared" si="172"/>
        <v>Medina</v>
      </c>
      <c r="C733" s="180" t="str">
        <f t="shared" si="173"/>
        <v>Adonis</v>
      </c>
      <c r="D733" s="102" t="str">
        <f t="shared" si="174"/>
        <v>A. Medina</v>
      </c>
      <c r="E733" s="168" t="str">
        <f t="shared" si="175"/>
        <v>Adonis Medina</v>
      </c>
      <c r="F733" s="204"/>
      <c r="G733" s="204">
        <v>34</v>
      </c>
      <c r="H733" s="204" t="s">
        <v>1952</v>
      </c>
      <c r="I733" s="204"/>
      <c r="J733" s="155"/>
      <c r="K733" s="157" t="s">
        <v>647</v>
      </c>
      <c r="L733" s="103" t="s">
        <v>444</v>
      </c>
      <c r="M733" s="155" t="str">
        <f t="shared" si="162"/>
        <v>min</v>
      </c>
      <c r="N733" s="208" t="str">
        <f>Ruth!$AE$2</f>
        <v>Williamsburg</v>
      </c>
      <c r="O733" s="132" t="s">
        <v>1966</v>
      </c>
      <c r="P733" s="168" t="str">
        <f t="shared" si="163"/>
        <v>Medina, Adonis (min)</v>
      </c>
      <c r="Q733" s="129" t="str">
        <f t="shared" si="164"/>
        <v/>
      </c>
      <c r="R733" s="217" t="str">
        <f t="shared" si="165"/>
        <v/>
      </c>
      <c r="S733" s="217" t="str">
        <f t="shared" si="166"/>
        <v/>
      </c>
      <c r="T733" s="217" t="str">
        <f t="shared" si="167"/>
        <v/>
      </c>
      <c r="U733" s="102" t="s">
        <v>568</v>
      </c>
      <c r="V733" s="173"/>
      <c r="W733" s="102"/>
      <c r="X733" s="173"/>
      <c r="Y733" s="102"/>
      <c r="Z733" s="173"/>
      <c r="AA733" s="102"/>
      <c r="AB733" s="102"/>
      <c r="AC733" s="102"/>
      <c r="AD733" s="102"/>
      <c r="AE733" s="502"/>
      <c r="AF733" s="102"/>
      <c r="AG733" s="102"/>
      <c r="AH733" s="102"/>
    </row>
    <row r="734" spans="1:34" ht="14.25" customHeight="1">
      <c r="A734" s="102" t="s">
        <v>1343</v>
      </c>
      <c r="B734" s="175" t="str">
        <f t="shared" si="172"/>
        <v>Meisner</v>
      </c>
      <c r="C734" s="180" t="str">
        <f t="shared" si="173"/>
        <v>Casey</v>
      </c>
      <c r="D734" s="102" t="str">
        <f t="shared" si="174"/>
        <v>C. Meisner</v>
      </c>
      <c r="E734" s="168" t="str">
        <f t="shared" si="175"/>
        <v>Casey Meisner</v>
      </c>
      <c r="F734" s="204"/>
      <c r="G734" s="501">
        <v>207</v>
      </c>
      <c r="H734" s="501">
        <v>9</v>
      </c>
      <c r="I734" s="501">
        <v>20</v>
      </c>
      <c r="J734" s="256">
        <v>34841</v>
      </c>
      <c r="K734" s="157" t="s">
        <v>647</v>
      </c>
      <c r="L734" s="103" t="s">
        <v>444</v>
      </c>
      <c r="M734" s="155" t="str">
        <f t="shared" si="162"/>
        <v>min</v>
      </c>
      <c r="N734" s="111" t="str">
        <f>Aaron!$S$2</f>
        <v>Washington</v>
      </c>
      <c r="O734" s="132" t="s">
        <v>1298</v>
      </c>
      <c r="P734" s="168" t="str">
        <f t="shared" si="163"/>
        <v>Meisner, Casey (min)</v>
      </c>
      <c r="Q734" s="129" t="str">
        <f t="shared" si="164"/>
        <v/>
      </c>
      <c r="R734" s="217" t="str">
        <f t="shared" si="165"/>
        <v/>
      </c>
      <c r="S734" s="217" t="str">
        <f t="shared" si="166"/>
        <v/>
      </c>
      <c r="T734" s="217" t="str">
        <f t="shared" si="167"/>
        <v/>
      </c>
      <c r="U734" s="102" t="s">
        <v>568</v>
      </c>
      <c r="V734" s="173"/>
      <c r="W734" s="102"/>
      <c r="X734" s="173"/>
      <c r="Y734" s="102"/>
      <c r="Z734" s="102"/>
      <c r="AA734" s="102"/>
      <c r="AB734" s="498"/>
      <c r="AC734" s="102"/>
      <c r="AD734" s="102"/>
      <c r="AE734" s="502"/>
      <c r="AF734" s="102"/>
      <c r="AG734" s="102"/>
      <c r="AH734" s="102"/>
    </row>
    <row r="735" spans="1:34" ht="14.25" customHeight="1">
      <c r="A735" s="102" t="s">
        <v>1626</v>
      </c>
      <c r="B735" s="175" t="str">
        <f t="shared" si="172"/>
        <v>Mejia</v>
      </c>
      <c r="C735" s="180" t="str">
        <f t="shared" si="173"/>
        <v>Adalberto</v>
      </c>
      <c r="D735" s="102" t="str">
        <f t="shared" si="174"/>
        <v>A. Mejia</v>
      </c>
      <c r="E735" s="168" t="str">
        <f t="shared" si="175"/>
        <v>Adalberto Mejia</v>
      </c>
      <c r="F735" s="174" t="s">
        <v>354</v>
      </c>
      <c r="G735" s="102">
        <f>Players!G600+1</f>
        <v>1</v>
      </c>
      <c r="H735" s="102" t="s">
        <v>538</v>
      </c>
      <c r="I735" s="102">
        <v>9</v>
      </c>
      <c r="J735" s="322">
        <v>34140</v>
      </c>
      <c r="K735" s="102" t="s">
        <v>647</v>
      </c>
      <c r="L735" s="103" t="s">
        <v>114</v>
      </c>
      <c r="M735" s="155" t="str">
        <f t="shared" si="162"/>
        <v>1,F2-$510K</v>
      </c>
      <c r="N735" s="111" t="str">
        <f>Ruth!$A$2</f>
        <v>Plum Island</v>
      </c>
      <c r="O735" s="103" t="s">
        <v>3147</v>
      </c>
      <c r="P735" s="168" t="str">
        <f t="shared" si="163"/>
        <v>Mejia, Adalberto (1,F2-$510K)</v>
      </c>
      <c r="Q735" s="129">
        <f t="shared" si="164"/>
        <v>255000</v>
      </c>
      <c r="R735" s="217">
        <f t="shared" si="165"/>
        <v>255000</v>
      </c>
      <c r="S735" s="217" t="str">
        <f t="shared" si="166"/>
        <v/>
      </c>
      <c r="T735" s="217" t="str">
        <f t="shared" si="167"/>
        <v/>
      </c>
      <c r="U735" s="102" t="s">
        <v>3259</v>
      </c>
      <c r="V735" s="130">
        <v>255000</v>
      </c>
      <c r="W735" s="102" t="s">
        <v>3260</v>
      </c>
      <c r="X735" s="173">
        <v>255000</v>
      </c>
      <c r="Y735" s="102" t="s">
        <v>283</v>
      </c>
      <c r="Z735" s="173"/>
      <c r="AA735" s="102"/>
      <c r="AB735" s="102"/>
      <c r="AC735" s="102"/>
      <c r="AD735" s="102"/>
      <c r="AE735" s="502"/>
      <c r="AF735" s="102"/>
      <c r="AG735" s="102"/>
      <c r="AH735" s="102"/>
    </row>
    <row r="736" spans="1:34" ht="14.25" customHeight="1">
      <c r="A736" s="501" t="s">
        <v>1145</v>
      </c>
      <c r="B736" s="175" t="str">
        <f t="shared" si="172"/>
        <v>Mejia</v>
      </c>
      <c r="C736" s="180" t="str">
        <f t="shared" si="173"/>
        <v>Francisco</v>
      </c>
      <c r="D736" s="102" t="str">
        <f t="shared" si="174"/>
        <v>F. Mejia</v>
      </c>
      <c r="E736" s="168" t="str">
        <f t="shared" si="175"/>
        <v>Francisco Mejia</v>
      </c>
      <c r="F736" s="103" t="s">
        <v>854</v>
      </c>
      <c r="G736" s="103"/>
      <c r="H736" s="103"/>
      <c r="I736" s="103"/>
      <c r="J736" s="256">
        <v>34999</v>
      </c>
      <c r="K736" s="102" t="s">
        <v>848</v>
      </c>
      <c r="L736" s="103" t="s">
        <v>7</v>
      </c>
      <c r="M736" s="155" t="str">
        <f t="shared" si="162"/>
        <v>MM</v>
      </c>
      <c r="N736" s="111" t="str">
        <f>Cobb!$Y$2</f>
        <v>Gateway</v>
      </c>
      <c r="O736" s="103" t="s">
        <v>1094</v>
      </c>
      <c r="P736" s="168" t="str">
        <f t="shared" si="163"/>
        <v>Mejia, Francisco (MM)</v>
      </c>
      <c r="Q736" s="129">
        <f t="shared" si="164"/>
        <v>100000</v>
      </c>
      <c r="R736" s="217" t="str">
        <f t="shared" si="165"/>
        <v/>
      </c>
      <c r="S736" s="217" t="str">
        <f t="shared" si="166"/>
        <v/>
      </c>
      <c r="T736" s="217" t="str">
        <f t="shared" si="167"/>
        <v/>
      </c>
      <c r="U736" s="102" t="s">
        <v>442</v>
      </c>
      <c r="V736" s="268">
        <v>100000</v>
      </c>
      <c r="W736" s="102"/>
      <c r="X736" s="173"/>
      <c r="Y736" s="102"/>
      <c r="Z736" s="102"/>
      <c r="AA736" s="102"/>
      <c r="AB736" s="102"/>
      <c r="AC736" s="102"/>
      <c r="AD736" s="102"/>
      <c r="AE736" s="502"/>
      <c r="AF736" s="102"/>
      <c r="AG736" s="102"/>
      <c r="AH736" s="102"/>
    </row>
    <row r="737" spans="1:34" ht="14.25" customHeight="1">
      <c r="A737" s="102" t="s">
        <v>604</v>
      </c>
      <c r="B737" s="175" t="str">
        <f t="shared" si="172"/>
        <v>Melancon</v>
      </c>
      <c r="C737" s="180" t="str">
        <f t="shared" si="173"/>
        <v>Mark</v>
      </c>
      <c r="D737" s="102" t="str">
        <f t="shared" si="174"/>
        <v>M. Melancon</v>
      </c>
      <c r="E737" s="168" t="str">
        <f t="shared" si="175"/>
        <v>Mark Melancon</v>
      </c>
      <c r="F737" s="103" t="s">
        <v>847</v>
      </c>
      <c r="G737" s="103"/>
      <c r="H737" s="103"/>
      <c r="I737" s="103"/>
      <c r="J737" s="155">
        <v>31134</v>
      </c>
      <c r="K737" s="111" t="s">
        <v>1829</v>
      </c>
      <c r="L737" s="103" t="s">
        <v>114</v>
      </c>
      <c r="M737" s="155" t="str">
        <f t="shared" si="162"/>
        <v>2,F3-$1.2731M</v>
      </c>
      <c r="N737" s="111" t="str">
        <f>Cobb!$G$2</f>
        <v>Alaska</v>
      </c>
      <c r="O737" s="132" t="s">
        <v>1764</v>
      </c>
      <c r="P737" s="168" t="str">
        <f t="shared" si="163"/>
        <v>Melancon, Mark (2,F3-$1.2731M)</v>
      </c>
      <c r="Q737" s="129">
        <f t="shared" si="164"/>
        <v>425000</v>
      </c>
      <c r="R737" s="217">
        <f t="shared" si="165"/>
        <v>425000</v>
      </c>
      <c r="S737" s="217" t="str">
        <f t="shared" si="166"/>
        <v/>
      </c>
      <c r="T737" s="217" t="str">
        <f t="shared" si="167"/>
        <v/>
      </c>
      <c r="U737" s="155" t="s">
        <v>2118</v>
      </c>
      <c r="V737" s="253">
        <v>425000</v>
      </c>
      <c r="W737" s="155" t="s">
        <v>2180</v>
      </c>
      <c r="X737" s="253">
        <v>425000</v>
      </c>
      <c r="Y737" s="130" t="s">
        <v>283</v>
      </c>
      <c r="Z737" s="221"/>
      <c r="AA737" s="102"/>
      <c r="AB737" s="498"/>
      <c r="AC737" s="102"/>
      <c r="AD737" s="102"/>
      <c r="AE737" s="502"/>
      <c r="AF737" s="102"/>
      <c r="AG737" s="102"/>
      <c r="AH737" s="102"/>
    </row>
    <row r="738" spans="1:34" ht="14.25" customHeight="1">
      <c r="A738" s="266" t="s">
        <v>3736</v>
      </c>
      <c r="B738" s="175" t="str">
        <f t="shared" si="172"/>
        <v>Melendez</v>
      </c>
      <c r="C738" s="180" t="str">
        <f t="shared" si="173"/>
        <v>MJ</v>
      </c>
      <c r="D738" s="102" t="str">
        <f t="shared" si="174"/>
        <v>M. Melendez</v>
      </c>
      <c r="E738" s="168" t="str">
        <f t="shared" si="175"/>
        <v>MJ Melendez</v>
      </c>
      <c r="F738" s="204" t="s">
        <v>354</v>
      </c>
      <c r="G738" s="204" t="s">
        <v>3942</v>
      </c>
      <c r="H738" s="204" t="s">
        <v>538</v>
      </c>
      <c r="I738" s="204" t="s">
        <v>84</v>
      </c>
      <c r="J738" s="155">
        <v>36128</v>
      </c>
      <c r="K738" s="157" t="s">
        <v>848</v>
      </c>
      <c r="L738" s="103" t="s">
        <v>444</v>
      </c>
      <c r="M738" s="155" t="str">
        <f t="shared" si="162"/>
        <v>min</v>
      </c>
      <c r="N738" s="111" t="s">
        <v>339</v>
      </c>
      <c r="O738" s="132" t="s">
        <v>3850</v>
      </c>
      <c r="P738" s="168" t="str">
        <f t="shared" si="163"/>
        <v>Melendez, MJ (min)</v>
      </c>
      <c r="Q738" s="129" t="str">
        <f t="shared" si="164"/>
        <v/>
      </c>
      <c r="R738" s="217" t="str">
        <f t="shared" si="165"/>
        <v/>
      </c>
      <c r="S738" s="217" t="str">
        <f t="shared" si="166"/>
        <v/>
      </c>
      <c r="T738" s="217" t="str">
        <f t="shared" si="167"/>
        <v/>
      </c>
      <c r="U738" s="102" t="s">
        <v>568</v>
      </c>
      <c r="V738" s="173"/>
      <c r="W738" s="102"/>
      <c r="X738" s="173"/>
      <c r="Y738" s="102"/>
      <c r="Z738" s="173"/>
      <c r="AA738" s="102"/>
      <c r="AB738" s="102"/>
      <c r="AC738" s="102"/>
      <c r="AD738" s="102"/>
      <c r="AE738" s="502"/>
      <c r="AF738" s="102"/>
      <c r="AG738" s="102"/>
      <c r="AH738" s="102"/>
    </row>
    <row r="739" spans="1:34" ht="14.25" customHeight="1">
      <c r="A739" s="501" t="s">
        <v>1157</v>
      </c>
      <c r="B739" s="175" t="str">
        <f t="shared" si="172"/>
        <v>Mella</v>
      </c>
      <c r="C739" s="180" t="str">
        <f t="shared" si="173"/>
        <v>Keury</v>
      </c>
      <c r="D739" s="102" t="str">
        <f t="shared" si="174"/>
        <v>K. Mella</v>
      </c>
      <c r="E739" s="168" t="str">
        <f t="shared" si="175"/>
        <v>Keury Mella</v>
      </c>
      <c r="F739" s="103" t="s">
        <v>847</v>
      </c>
      <c r="G739" s="103"/>
      <c r="H739" s="103"/>
      <c r="I739" s="103"/>
      <c r="J739" s="256">
        <v>34183</v>
      </c>
      <c r="K739" s="102" t="s">
        <v>647</v>
      </c>
      <c r="L739" s="103" t="s">
        <v>114</v>
      </c>
      <c r="M739" s="155" t="str">
        <f t="shared" si="162"/>
        <v>MM</v>
      </c>
      <c r="N739" s="111" t="str">
        <f>Mays!$Y$2</f>
        <v>Los Angeles</v>
      </c>
      <c r="O739" s="103" t="s">
        <v>1094</v>
      </c>
      <c r="P739" s="168" t="str">
        <f t="shared" si="163"/>
        <v>Mella, Keury (MM)</v>
      </c>
      <c r="Q739" s="129">
        <f t="shared" si="164"/>
        <v>100000</v>
      </c>
      <c r="R739" s="217" t="str">
        <f t="shared" si="165"/>
        <v/>
      </c>
      <c r="S739" s="217" t="str">
        <f t="shared" si="166"/>
        <v/>
      </c>
      <c r="T739" s="217" t="str">
        <f t="shared" si="167"/>
        <v/>
      </c>
      <c r="U739" s="102" t="s">
        <v>442</v>
      </c>
      <c r="V739" s="268">
        <v>100000</v>
      </c>
      <c r="W739" s="102"/>
      <c r="X739" s="173"/>
      <c r="Y739" s="102"/>
      <c r="Z739" s="102"/>
      <c r="AA739" s="102"/>
      <c r="AB739" s="102"/>
      <c r="AC739" s="102"/>
      <c r="AD739" s="102"/>
      <c r="AE739" s="502"/>
      <c r="AF739" s="102"/>
      <c r="AG739" s="102"/>
      <c r="AH739" s="102"/>
    </row>
    <row r="740" spans="1:34" ht="14.25" customHeight="1">
      <c r="A740" s="266" t="s">
        <v>3777</v>
      </c>
      <c r="B740" s="175" t="str">
        <f t="shared" si="172"/>
        <v>Mendez</v>
      </c>
      <c r="C740" s="180" t="str">
        <f t="shared" si="173"/>
        <v>Yohander</v>
      </c>
      <c r="D740" s="102" t="str">
        <f t="shared" si="174"/>
        <v>Y. Mendez</v>
      </c>
      <c r="E740" s="168" t="str">
        <f t="shared" si="175"/>
        <v>Yohander Mendez</v>
      </c>
      <c r="F740" s="204" t="s">
        <v>354</v>
      </c>
      <c r="G740" s="204" t="s">
        <v>3986</v>
      </c>
      <c r="H740" s="204" t="s">
        <v>1955</v>
      </c>
      <c r="I740" s="204" t="s">
        <v>3862</v>
      </c>
      <c r="J740" s="155">
        <v>34716</v>
      </c>
      <c r="K740" s="157" t="s">
        <v>647</v>
      </c>
      <c r="L740" s="103" t="s">
        <v>114</v>
      </c>
      <c r="M740" s="155" t="str">
        <f t="shared" si="162"/>
        <v>MM</v>
      </c>
      <c r="N740" s="111" t="s">
        <v>349</v>
      </c>
      <c r="O740" s="132" t="s">
        <v>3850</v>
      </c>
      <c r="P740" s="168" t="str">
        <f t="shared" si="163"/>
        <v>Mendez, Yohander (MM)</v>
      </c>
      <c r="Q740" s="129">
        <f t="shared" si="164"/>
        <v>100000</v>
      </c>
      <c r="R740" s="217" t="str">
        <f t="shared" si="165"/>
        <v/>
      </c>
      <c r="S740" s="217" t="str">
        <f t="shared" si="166"/>
        <v/>
      </c>
      <c r="T740" s="217" t="str">
        <f t="shared" si="167"/>
        <v/>
      </c>
      <c r="U740" s="102" t="s">
        <v>442</v>
      </c>
      <c r="V740" s="173">
        <v>100000</v>
      </c>
      <c r="W740" s="102"/>
      <c r="X740" s="173"/>
      <c r="Y740" s="102"/>
      <c r="Z740" s="173"/>
      <c r="AA740" s="102"/>
      <c r="AB740" s="102"/>
      <c r="AC740" s="102"/>
      <c r="AD740" s="102"/>
      <c r="AE740" s="502"/>
      <c r="AF740" s="102"/>
      <c r="AG740" s="102"/>
      <c r="AH740" s="102"/>
    </row>
    <row r="741" spans="1:34" ht="14.25" customHeight="1">
      <c r="A741" s="112" t="s">
        <v>1706</v>
      </c>
      <c r="B741" s="175" t="str">
        <f t="shared" si="172"/>
        <v>Mengden</v>
      </c>
      <c r="C741" s="180" t="str">
        <f t="shared" si="173"/>
        <v>Daniel</v>
      </c>
      <c r="D741" s="102" t="str">
        <f t="shared" si="174"/>
        <v>D. Mengden</v>
      </c>
      <c r="E741" s="168" t="str">
        <f t="shared" si="175"/>
        <v>Daniel Mengden</v>
      </c>
      <c r="F741" s="204" t="s">
        <v>847</v>
      </c>
      <c r="G741" s="204"/>
      <c r="H741" s="204"/>
      <c r="I741" s="204"/>
      <c r="J741" s="155">
        <v>34019</v>
      </c>
      <c r="K741" s="157" t="s">
        <v>844</v>
      </c>
      <c r="L741" s="103" t="s">
        <v>114</v>
      </c>
      <c r="M741" s="155" t="str">
        <f t="shared" si="162"/>
        <v>2,F4-$4.41M</v>
      </c>
      <c r="N741" s="111" t="str">
        <f>Cobb!$M$2</f>
        <v>Mansfield</v>
      </c>
      <c r="O741" s="132" t="s">
        <v>1764</v>
      </c>
      <c r="P741" s="168" t="str">
        <f t="shared" si="163"/>
        <v>Mengden, Daniel (2,F4-$4.41M)</v>
      </c>
      <c r="Q741" s="129">
        <f t="shared" si="164"/>
        <v>1103000</v>
      </c>
      <c r="R741" s="217">
        <f t="shared" si="165"/>
        <v>1103000</v>
      </c>
      <c r="S741" s="217">
        <f t="shared" si="166"/>
        <v>1103000</v>
      </c>
      <c r="T741" s="217" t="str">
        <f t="shared" si="167"/>
        <v/>
      </c>
      <c r="U741" s="155" t="s">
        <v>1438</v>
      </c>
      <c r="V741" s="130">
        <v>1103000</v>
      </c>
      <c r="W741" s="155" t="s">
        <v>1447</v>
      </c>
      <c r="X741" s="130">
        <v>1103000</v>
      </c>
      <c r="Y741" s="155" t="s">
        <v>1448</v>
      </c>
      <c r="Z741" s="130">
        <v>1103000</v>
      </c>
      <c r="AA741" s="102" t="s">
        <v>283</v>
      </c>
      <c r="AB741" s="102"/>
      <c r="AC741" s="102"/>
      <c r="AD741" s="102"/>
      <c r="AE741" s="502"/>
      <c r="AF741" s="102"/>
      <c r="AG741" s="102"/>
      <c r="AH741" s="102"/>
    </row>
    <row r="742" spans="1:34" ht="14.25" customHeight="1">
      <c r="A742" s="110" t="s">
        <v>742</v>
      </c>
      <c r="B742" s="175" t="str">
        <f t="shared" si="172"/>
        <v>Mercer</v>
      </c>
      <c r="C742" s="180" t="str">
        <f t="shared" si="173"/>
        <v>Jordy</v>
      </c>
      <c r="D742" s="102" t="str">
        <f t="shared" si="174"/>
        <v>J. Mercer</v>
      </c>
      <c r="E742" s="168" t="str">
        <f t="shared" si="175"/>
        <v>Jordy Mercer</v>
      </c>
      <c r="F742" s="103"/>
      <c r="G742" s="103"/>
      <c r="H742" s="103"/>
      <c r="I742" s="103"/>
      <c r="J742" s="155"/>
      <c r="K742" s="111"/>
      <c r="L742" s="103" t="s">
        <v>7</v>
      </c>
      <c r="M742" s="155" t="str">
        <f t="shared" si="162"/>
        <v>1,F3-$3.957M</v>
      </c>
      <c r="N742" s="111" t="str">
        <f>Cobb!$M$2</f>
        <v>Mansfield</v>
      </c>
      <c r="O742" s="103" t="s">
        <v>3147</v>
      </c>
      <c r="P742" s="168" t="str">
        <f t="shared" si="163"/>
        <v>Mercer, Jordy (1,F3-$3.957M)</v>
      </c>
      <c r="Q742" s="129">
        <f t="shared" si="164"/>
        <v>1319000</v>
      </c>
      <c r="R742" s="217">
        <f t="shared" si="165"/>
        <v>1319000</v>
      </c>
      <c r="S742" s="217">
        <f t="shared" si="166"/>
        <v>1319000</v>
      </c>
      <c r="T742" s="217" t="str">
        <f t="shared" si="167"/>
        <v/>
      </c>
      <c r="U742" s="102" t="s">
        <v>3340</v>
      </c>
      <c r="V742" s="173">
        <v>1319000</v>
      </c>
      <c r="W742" s="102" t="s">
        <v>3342</v>
      </c>
      <c r="X742" s="173">
        <v>1319000</v>
      </c>
      <c r="Y742" s="102" t="s">
        <v>3341</v>
      </c>
      <c r="Z742" s="173">
        <v>1319000</v>
      </c>
      <c r="AA742" s="102" t="s">
        <v>283</v>
      </c>
      <c r="AB742" s="102"/>
      <c r="AC742" s="102"/>
      <c r="AD742" s="102"/>
      <c r="AE742" s="502"/>
      <c r="AF742" s="102"/>
      <c r="AG742" s="102"/>
      <c r="AH742" s="102"/>
    </row>
    <row r="743" spans="1:34" ht="14.25" customHeight="1">
      <c r="A743" s="102" t="s">
        <v>1667</v>
      </c>
      <c r="B743" s="175" t="str">
        <f t="shared" si="172"/>
        <v>Merrifield</v>
      </c>
      <c r="C743" s="180" t="str">
        <f t="shared" si="173"/>
        <v>Whit</v>
      </c>
      <c r="D743" s="102" t="str">
        <f t="shared" si="174"/>
        <v>W. Merrifield</v>
      </c>
      <c r="E743" s="168" t="str">
        <f t="shared" si="175"/>
        <v>Whit Merrifield</v>
      </c>
      <c r="F743" s="174" t="s">
        <v>847</v>
      </c>
      <c r="G743" s="102">
        <f>'Free Agents'!G123+1</f>
        <v>1</v>
      </c>
      <c r="H743" s="102">
        <v>3</v>
      </c>
      <c r="I743" s="102">
        <v>10</v>
      </c>
      <c r="J743" s="322">
        <v>32532</v>
      </c>
      <c r="K743" s="102" t="s">
        <v>845</v>
      </c>
      <c r="L743" s="103" t="s">
        <v>7</v>
      </c>
      <c r="M743" s="155" t="str">
        <f t="shared" si="162"/>
        <v>Y3</v>
      </c>
      <c r="N743" s="111" t="str">
        <f>Cobb!$M$2</f>
        <v>Mansfield</v>
      </c>
      <c r="O743" s="103" t="s">
        <v>1534</v>
      </c>
      <c r="P743" s="168" t="str">
        <f t="shared" si="163"/>
        <v>Merrifield, Whit (Y3)</v>
      </c>
      <c r="Q743" s="129">
        <f t="shared" si="164"/>
        <v>400000</v>
      </c>
      <c r="R743" s="217" t="str">
        <f t="shared" si="165"/>
        <v/>
      </c>
      <c r="S743" s="217" t="str">
        <f t="shared" si="166"/>
        <v/>
      </c>
      <c r="T743" s="217" t="str">
        <f t="shared" si="167"/>
        <v/>
      </c>
      <c r="U743" s="102" t="s">
        <v>322</v>
      </c>
      <c r="V743" s="173">
        <v>400000</v>
      </c>
      <c r="W743" s="102" t="s">
        <v>555</v>
      </c>
      <c r="X743" s="130"/>
      <c r="Y743" s="102" t="s">
        <v>820</v>
      </c>
      <c r="Z743" s="102"/>
      <c r="AA743" s="102" t="s">
        <v>821</v>
      </c>
      <c r="AB743" s="169"/>
      <c r="AC743" s="102" t="s">
        <v>822</v>
      </c>
      <c r="AD743" s="102"/>
      <c r="AE743" s="502"/>
      <c r="AF743" s="102"/>
      <c r="AG743" s="102"/>
      <c r="AH743" s="102"/>
    </row>
    <row r="744" spans="1:34" ht="14.25" customHeight="1">
      <c r="A744" s="266" t="s">
        <v>3673</v>
      </c>
      <c r="B744" s="175" t="str">
        <f t="shared" si="172"/>
        <v>Mesa</v>
      </c>
      <c r="C744" s="180" t="str">
        <f t="shared" si="173"/>
        <v>Victor Victor</v>
      </c>
      <c r="D744" s="102" t="str">
        <f t="shared" si="174"/>
        <v>V. Mesa</v>
      </c>
      <c r="E744" s="168" t="str">
        <f t="shared" si="175"/>
        <v>Victor Victor Mesa</v>
      </c>
      <c r="F744" s="204" t="s">
        <v>847</v>
      </c>
      <c r="G744" s="204" t="s">
        <v>3877</v>
      </c>
      <c r="H744" s="204" t="s">
        <v>1952</v>
      </c>
      <c r="I744" s="204" t="s">
        <v>1958</v>
      </c>
      <c r="J744" s="155">
        <v>35266</v>
      </c>
      <c r="K744" s="157" t="s">
        <v>849</v>
      </c>
      <c r="L744" s="103" t="s">
        <v>444</v>
      </c>
      <c r="M744" s="155" t="str">
        <f t="shared" si="162"/>
        <v>min</v>
      </c>
      <c r="N744" s="111" t="s">
        <v>339</v>
      </c>
      <c r="O744" s="132" t="s">
        <v>3850</v>
      </c>
      <c r="P744" s="168" t="str">
        <f t="shared" si="163"/>
        <v>Mesa, Victor Victor (min)</v>
      </c>
      <c r="Q744" s="129" t="str">
        <f t="shared" si="164"/>
        <v/>
      </c>
      <c r="R744" s="217" t="str">
        <f t="shared" si="165"/>
        <v/>
      </c>
      <c r="S744" s="217" t="str">
        <f t="shared" si="166"/>
        <v/>
      </c>
      <c r="T744" s="217" t="str">
        <f t="shared" si="167"/>
        <v/>
      </c>
      <c r="U744" s="102" t="s">
        <v>568</v>
      </c>
      <c r="V744" s="173"/>
      <c r="W744" s="102"/>
      <c r="X744" s="173"/>
      <c r="Y744" s="102"/>
      <c r="Z744" s="173"/>
      <c r="AA744" s="102"/>
      <c r="AB744" s="102"/>
      <c r="AC744" s="102"/>
      <c r="AD744" s="102"/>
      <c r="AE744" s="502"/>
      <c r="AF744" s="102"/>
      <c r="AG744" s="102"/>
      <c r="AH744" s="102"/>
    </row>
    <row r="745" spans="1:34" ht="14.25" customHeight="1">
      <c r="A745" s="102" t="s">
        <v>244</v>
      </c>
      <c r="B745" s="175" t="str">
        <f t="shared" si="172"/>
        <v>Mesoraco</v>
      </c>
      <c r="C745" s="180" t="str">
        <f t="shared" si="173"/>
        <v>Devin</v>
      </c>
      <c r="D745" s="102" t="str">
        <f t="shared" si="174"/>
        <v>D. Mesoraco</v>
      </c>
      <c r="E745" s="168" t="str">
        <f t="shared" si="175"/>
        <v>Devin Mesoraco</v>
      </c>
      <c r="F745" s="103" t="s">
        <v>847</v>
      </c>
      <c r="G745" s="103"/>
      <c r="H745" s="103"/>
      <c r="I745" s="103"/>
      <c r="J745" s="155">
        <v>32313</v>
      </c>
      <c r="K745" s="111" t="s">
        <v>848</v>
      </c>
      <c r="L745" s="103" t="s">
        <v>7</v>
      </c>
      <c r="M745" s="155" t="str">
        <f t="shared" si="162"/>
        <v>2,F3-$1M</v>
      </c>
      <c r="N745" s="208" t="str">
        <f>Mays!$S$2</f>
        <v>Thunder Bay</v>
      </c>
      <c r="O745" s="132" t="s">
        <v>1764</v>
      </c>
      <c r="P745" s="168" t="str">
        <f t="shared" si="163"/>
        <v>Mesoraco, Devin (2,F3-$1M)</v>
      </c>
      <c r="Q745" s="129">
        <f t="shared" si="164"/>
        <v>333333</v>
      </c>
      <c r="R745" s="217">
        <f t="shared" si="165"/>
        <v>333333</v>
      </c>
      <c r="S745" s="217" t="str">
        <f t="shared" si="166"/>
        <v/>
      </c>
      <c r="T745" s="217" t="str">
        <f t="shared" si="167"/>
        <v/>
      </c>
      <c r="U745" s="155" t="s">
        <v>1236</v>
      </c>
      <c r="V745" s="130">
        <v>333333</v>
      </c>
      <c r="W745" s="155" t="s">
        <v>1225</v>
      </c>
      <c r="X745" s="130">
        <v>333333</v>
      </c>
      <c r="Y745" s="130" t="s">
        <v>283</v>
      </c>
      <c r="Z745" s="173"/>
      <c r="AA745" s="102"/>
      <c r="AB745" s="501"/>
      <c r="AC745" s="102"/>
      <c r="AD745" s="102"/>
      <c r="AE745" s="502"/>
      <c r="AF745" s="102"/>
      <c r="AG745" s="102"/>
      <c r="AH745" s="102"/>
    </row>
    <row r="746" spans="1:34" ht="14.25" customHeight="1">
      <c r="A746" s="102" t="s">
        <v>1869</v>
      </c>
      <c r="B746" s="175" t="str">
        <f t="shared" si="172"/>
        <v>Middleton</v>
      </c>
      <c r="C746" s="180" t="str">
        <f t="shared" si="173"/>
        <v>Keynan</v>
      </c>
      <c r="D746" s="102" t="str">
        <f t="shared" si="174"/>
        <v>K. Middleton</v>
      </c>
      <c r="E746" s="168" t="str">
        <f t="shared" si="175"/>
        <v>Keynan Middleton</v>
      </c>
      <c r="F746" s="204" t="s">
        <v>847</v>
      </c>
      <c r="G746" s="204">
        <v>41</v>
      </c>
      <c r="H746" s="204" t="s">
        <v>1952</v>
      </c>
      <c r="I746" s="204"/>
      <c r="J746" s="155">
        <v>34224</v>
      </c>
      <c r="K746" s="157" t="s">
        <v>844</v>
      </c>
      <c r="L746" s="103" t="s">
        <v>114</v>
      </c>
      <c r="M746" s="155" t="str">
        <f t="shared" si="162"/>
        <v>Y1*</v>
      </c>
      <c r="N746" s="208" t="str">
        <f>Aaron!$G$2</f>
        <v>Exeter</v>
      </c>
      <c r="O746" s="132" t="s">
        <v>1966</v>
      </c>
      <c r="P746" s="168" t="str">
        <f t="shared" si="163"/>
        <v>Middleton, Keynan (Y1*)</v>
      </c>
      <c r="Q746" s="129">
        <f t="shared" si="164"/>
        <v>200000</v>
      </c>
      <c r="R746" s="217">
        <f t="shared" si="165"/>
        <v>300000</v>
      </c>
      <c r="S746" s="217">
        <f t="shared" si="166"/>
        <v>400000</v>
      </c>
      <c r="T746" s="217" t="str">
        <f t="shared" si="167"/>
        <v/>
      </c>
      <c r="U746" s="102" t="s">
        <v>220</v>
      </c>
      <c r="V746" s="130">
        <v>200000</v>
      </c>
      <c r="W746" s="102" t="s">
        <v>446</v>
      </c>
      <c r="X746" s="173">
        <v>300000</v>
      </c>
      <c r="Y746" s="102" t="s">
        <v>322</v>
      </c>
      <c r="Z746" s="173">
        <v>400000</v>
      </c>
      <c r="AA746" s="102" t="s">
        <v>555</v>
      </c>
      <c r="AB746" s="102"/>
      <c r="AC746" s="102"/>
      <c r="AD746" s="102"/>
      <c r="AE746" s="502"/>
      <c r="AF746" s="102"/>
      <c r="AG746" s="102"/>
      <c r="AH746" s="102"/>
    </row>
    <row r="747" spans="1:34" ht="14.25" customHeight="1">
      <c r="A747" s="102" t="s">
        <v>3143</v>
      </c>
      <c r="B747" s="175" t="str">
        <f t="shared" si="172"/>
        <v>Mikolas</v>
      </c>
      <c r="C747" s="180" t="str">
        <f t="shared" si="173"/>
        <v>Miles</v>
      </c>
      <c r="D747" s="102" t="str">
        <f t="shared" si="174"/>
        <v>M. Mikolas</v>
      </c>
      <c r="E747" s="168" t="str">
        <f t="shared" si="175"/>
        <v>Miles Mikolas</v>
      </c>
      <c r="F747" s="204"/>
      <c r="G747" s="204"/>
      <c r="H747" s="204"/>
      <c r="I747" s="204"/>
      <c r="J747" s="155"/>
      <c r="K747" s="157"/>
      <c r="L747" s="103" t="s">
        <v>114</v>
      </c>
      <c r="M747" s="155" t="str">
        <f t="shared" si="162"/>
        <v>1,F1-$10.252M</v>
      </c>
      <c r="N747" s="111" t="str">
        <f>Cobb!$A$2</f>
        <v>Greenville</v>
      </c>
      <c r="O747" s="132" t="s">
        <v>3147</v>
      </c>
      <c r="P747" s="168" t="str">
        <f t="shared" si="163"/>
        <v>Mikolas, Miles (1,F1-$10.252M)</v>
      </c>
      <c r="Q747" s="129">
        <f t="shared" si="164"/>
        <v>10252000</v>
      </c>
      <c r="R747" s="217" t="str">
        <f t="shared" si="165"/>
        <v/>
      </c>
      <c r="S747" s="217" t="str">
        <f t="shared" si="166"/>
        <v/>
      </c>
      <c r="T747" s="217" t="str">
        <f t="shared" si="167"/>
        <v/>
      </c>
      <c r="U747" s="102" t="s">
        <v>3343</v>
      </c>
      <c r="V747" s="130">
        <v>10252000</v>
      </c>
      <c r="W747" s="102" t="s">
        <v>283</v>
      </c>
      <c r="X747" s="173"/>
      <c r="Y747" s="102"/>
      <c r="Z747" s="173"/>
      <c r="AA747" s="102"/>
      <c r="AB747" s="102"/>
      <c r="AC747" s="102"/>
      <c r="AD747" s="102"/>
      <c r="AE747" s="502"/>
      <c r="AF747" s="102"/>
      <c r="AG747" s="102"/>
      <c r="AH747" s="102"/>
    </row>
    <row r="748" spans="1:34" ht="14.25" customHeight="1">
      <c r="A748" s="492" t="s">
        <v>649</v>
      </c>
      <c r="B748" s="175"/>
      <c r="C748" s="180"/>
      <c r="D748" s="102"/>
      <c r="E748" s="168"/>
      <c r="F748" s="204"/>
      <c r="G748" s="204"/>
      <c r="H748" s="204"/>
      <c r="I748" s="204"/>
      <c r="J748" s="155"/>
      <c r="K748" s="157"/>
      <c r="L748" s="103" t="s">
        <v>114</v>
      </c>
      <c r="M748" s="155" t="str">
        <f t="shared" si="162"/>
        <v>1,F2-$3.67M</v>
      </c>
      <c r="N748" s="111" t="str">
        <f>Cobb!$A$2</f>
        <v>Greenville</v>
      </c>
      <c r="O748" s="132" t="s">
        <v>3147</v>
      </c>
      <c r="P748" s="168" t="str">
        <f t="shared" si="163"/>
        <v>Miley, Wade (1,F2-$3.67M)</v>
      </c>
      <c r="Q748" s="129">
        <f t="shared" si="164"/>
        <v>1835000</v>
      </c>
      <c r="R748" s="217">
        <f t="shared" si="165"/>
        <v>1835000</v>
      </c>
      <c r="S748" s="217" t="str">
        <f t="shared" si="166"/>
        <v/>
      </c>
      <c r="T748" s="217" t="str">
        <f t="shared" si="167"/>
        <v/>
      </c>
      <c r="U748" s="102" t="s">
        <v>3344</v>
      </c>
      <c r="V748" s="173">
        <v>1835000</v>
      </c>
      <c r="W748" s="102" t="s">
        <v>3345</v>
      </c>
      <c r="X748" s="173">
        <v>1835000</v>
      </c>
      <c r="Y748" s="102" t="s">
        <v>283</v>
      </c>
      <c r="Z748" s="102"/>
      <c r="AA748" s="102"/>
      <c r="AB748" s="102"/>
      <c r="AC748" s="102"/>
      <c r="AD748" s="102"/>
      <c r="AE748" s="502"/>
      <c r="AF748" s="102"/>
      <c r="AG748" s="102"/>
      <c r="AH748" s="102"/>
    </row>
    <row r="749" spans="1:34" ht="14.25" customHeight="1">
      <c r="A749" s="112" t="s">
        <v>68</v>
      </c>
      <c r="B749" s="175" t="str">
        <f>LEFT(A749,FIND(", ",A749,1)-1)</f>
        <v>Miller</v>
      </c>
      <c r="C749" s="180" t="str">
        <f>RIGHT(A749,LEN(A749)-FIND(", ",A749,1)-1)</f>
        <v>Andrew</v>
      </c>
      <c r="D749" s="102" t="str">
        <f>CONCATENATE(MID(C749,1,1),". ",B749)</f>
        <v>A. Miller</v>
      </c>
      <c r="E749" s="168" t="str">
        <f>CONCATENATE(C749," ",B749)</f>
        <v>Andrew Miller</v>
      </c>
      <c r="F749" s="103"/>
      <c r="G749" s="111"/>
      <c r="H749" s="111"/>
      <c r="I749" s="111"/>
      <c r="J749" s="274"/>
      <c r="K749" s="102"/>
      <c r="L749" s="103" t="s">
        <v>114</v>
      </c>
      <c r="M749" s="155" t="str">
        <f t="shared" si="162"/>
        <v>4,F4-$11.34M</v>
      </c>
      <c r="N749" s="111" t="str">
        <f>Cobb!$M$2</f>
        <v>Mansfield</v>
      </c>
      <c r="O749" s="253" t="s">
        <v>1192</v>
      </c>
      <c r="P749" s="168" t="str">
        <f t="shared" si="163"/>
        <v>Miller, Andrew (4,F4-$11.34M)</v>
      </c>
      <c r="Q749" s="129">
        <f t="shared" si="164"/>
        <v>2835000</v>
      </c>
      <c r="R749" s="217" t="str">
        <f t="shared" si="165"/>
        <v/>
      </c>
      <c r="S749" s="217" t="str">
        <f t="shared" si="166"/>
        <v/>
      </c>
      <c r="T749" s="217" t="str">
        <f t="shared" si="167"/>
        <v/>
      </c>
      <c r="U749" s="112" t="s">
        <v>1201</v>
      </c>
      <c r="V749" s="268">
        <v>2835000</v>
      </c>
      <c r="W749" s="102" t="s">
        <v>283</v>
      </c>
      <c r="X749" s="173"/>
      <c r="Y749" s="102"/>
      <c r="Z749" s="102"/>
      <c r="AA749" s="168"/>
      <c r="AB749" s="102"/>
      <c r="AC749" s="102"/>
      <c r="AD749" s="102"/>
      <c r="AE749" s="502"/>
      <c r="AF749" s="102"/>
      <c r="AG749" s="102"/>
      <c r="AH749" s="102"/>
    </row>
    <row r="750" spans="1:34" ht="12.75">
      <c r="A750" s="112" t="s">
        <v>3346</v>
      </c>
      <c r="B750" s="175"/>
      <c r="C750" s="180"/>
      <c r="D750" s="102"/>
      <c r="E750" s="168"/>
      <c r="F750" s="103"/>
      <c r="G750" s="111"/>
      <c r="H750" s="111"/>
      <c r="I750" s="111"/>
      <c r="J750" s="274"/>
      <c r="K750" s="102"/>
      <c r="L750" s="103" t="s">
        <v>7</v>
      </c>
      <c r="M750" s="155" t="str">
        <f t="shared" si="162"/>
        <v>1,F2-$550K</v>
      </c>
      <c r="N750" s="111" t="str">
        <f>Cobb!$AE$2</f>
        <v>Chicago</v>
      </c>
      <c r="O750" s="253" t="s">
        <v>3147</v>
      </c>
      <c r="P750" s="168" t="str">
        <f t="shared" si="163"/>
        <v>Miller, Brad (1,F2-$550K)</v>
      </c>
      <c r="Q750" s="129">
        <f t="shared" si="164"/>
        <v>275000</v>
      </c>
      <c r="R750" s="217">
        <f t="shared" si="165"/>
        <v>275000</v>
      </c>
      <c r="S750" s="217" t="str">
        <f t="shared" si="166"/>
        <v/>
      </c>
      <c r="T750" s="217" t="str">
        <f t="shared" si="167"/>
        <v/>
      </c>
      <c r="U750" s="112" t="s">
        <v>3347</v>
      </c>
      <c r="V750" s="268">
        <v>275000</v>
      </c>
      <c r="W750" s="102" t="s">
        <v>3348</v>
      </c>
      <c r="X750" s="173">
        <v>275000</v>
      </c>
      <c r="Y750" s="102" t="s">
        <v>283</v>
      </c>
      <c r="Z750" s="102"/>
      <c r="AA750" s="168"/>
      <c r="AB750" s="102"/>
      <c r="AC750" s="102"/>
      <c r="AD750" s="102"/>
      <c r="AE750" s="502"/>
      <c r="AF750" s="102"/>
      <c r="AG750" s="102"/>
      <c r="AH750" s="102"/>
    </row>
    <row r="751" spans="1:34" ht="14.25" customHeight="1">
      <c r="A751" s="112" t="s">
        <v>3349</v>
      </c>
      <c r="B751" s="175"/>
      <c r="C751" s="180"/>
      <c r="D751" s="102"/>
      <c r="E751" s="168"/>
      <c r="F751" s="103"/>
      <c r="G751" s="111"/>
      <c r="H751" s="111"/>
      <c r="I751" s="111"/>
      <c r="J751" s="274"/>
      <c r="K751" s="102"/>
      <c r="L751" s="103" t="s">
        <v>114</v>
      </c>
      <c r="M751" s="155" t="str">
        <f t="shared" si="162"/>
        <v>1,F1-$1.085M</v>
      </c>
      <c r="N751" s="111" t="str">
        <f>Cobb!$S$2</f>
        <v>Waikiki</v>
      </c>
      <c r="O751" s="253" t="s">
        <v>3147</v>
      </c>
      <c r="P751" s="168" t="str">
        <f t="shared" si="163"/>
        <v>Miller, Justin (1,F1-$1.085M)</v>
      </c>
      <c r="Q751" s="129">
        <f t="shared" si="164"/>
        <v>1085000</v>
      </c>
      <c r="R751" s="217" t="str">
        <f t="shared" si="165"/>
        <v/>
      </c>
      <c r="S751" s="217" t="str">
        <f t="shared" si="166"/>
        <v/>
      </c>
      <c r="T751" s="217" t="str">
        <f t="shared" si="167"/>
        <v/>
      </c>
      <c r="U751" s="112" t="s">
        <v>3350</v>
      </c>
      <c r="V751" s="268">
        <v>1085000</v>
      </c>
      <c r="W751" s="102" t="s">
        <v>283</v>
      </c>
      <c r="X751" s="173"/>
      <c r="Y751" s="102"/>
      <c r="Z751" s="102"/>
      <c r="AA751" s="168"/>
      <c r="AB751" s="102"/>
      <c r="AC751" s="102"/>
      <c r="AD751" s="102"/>
      <c r="AE751" s="502"/>
      <c r="AF751" s="102"/>
      <c r="AG751" s="102"/>
      <c r="AH751" s="102"/>
    </row>
    <row r="752" spans="1:34" ht="12.75">
      <c r="A752" s="111" t="s">
        <v>590</v>
      </c>
      <c r="B752" s="175" t="str">
        <f t="shared" ref="B752:B779" si="176">LEFT(A752,FIND(", ",A752,1)-1)</f>
        <v>Miller</v>
      </c>
      <c r="C752" s="180" t="str">
        <f t="shared" ref="C752:C779" si="177">RIGHT(A752,LEN(A752)-FIND(", ",A752,1)-1)</f>
        <v>Shelby</v>
      </c>
      <c r="D752" s="102" t="str">
        <f t="shared" ref="D752:D779" si="178">CONCATENATE(MID(C752,1,1),". ",B752)</f>
        <v>S. Miller</v>
      </c>
      <c r="E752" s="168" t="str">
        <f t="shared" ref="E752:E779" si="179">CONCATENATE(C752," ",B752)</f>
        <v>Shelby Miller</v>
      </c>
      <c r="F752" s="103"/>
      <c r="G752" s="111"/>
      <c r="H752" s="111"/>
      <c r="I752" s="111"/>
      <c r="J752" s="274"/>
      <c r="K752" s="102"/>
      <c r="L752" s="103" t="s">
        <v>114</v>
      </c>
      <c r="M752" s="155" t="str">
        <f t="shared" si="162"/>
        <v>2,F3-$1M</v>
      </c>
      <c r="N752" s="208" t="str">
        <f>Aaron!$Y$2</f>
        <v>Columbus</v>
      </c>
      <c r="O752" s="253" t="s">
        <v>2075</v>
      </c>
      <c r="P752" s="168" t="str">
        <f t="shared" si="163"/>
        <v>Miller, Shelby (2,F3-$1M)</v>
      </c>
      <c r="Q752" s="129">
        <f t="shared" si="164"/>
        <v>333333</v>
      </c>
      <c r="R752" s="217">
        <f t="shared" si="165"/>
        <v>333333</v>
      </c>
      <c r="S752" s="217" t="str">
        <f t="shared" si="166"/>
        <v/>
      </c>
      <c r="T752" s="217" t="str">
        <f t="shared" si="167"/>
        <v/>
      </c>
      <c r="U752" s="111" t="s">
        <v>1236</v>
      </c>
      <c r="V752" s="268">
        <v>333333</v>
      </c>
      <c r="W752" s="102" t="s">
        <v>1225</v>
      </c>
      <c r="X752" s="173">
        <v>333333</v>
      </c>
      <c r="Y752" s="102" t="s">
        <v>283</v>
      </c>
      <c r="Z752" s="102"/>
      <c r="AA752" s="168"/>
      <c r="AB752" s="102"/>
      <c r="AC752" s="102"/>
      <c r="AD752" s="102"/>
      <c r="AE752" s="502"/>
      <c r="AF752" s="102"/>
      <c r="AG752" s="102"/>
      <c r="AH752" s="102"/>
    </row>
    <row r="753" spans="1:34" ht="14.25" customHeight="1">
      <c r="A753" s="102" t="s">
        <v>1922</v>
      </c>
      <c r="B753" s="175" t="str">
        <f t="shared" si="176"/>
        <v>Milner</v>
      </c>
      <c r="C753" s="180" t="str">
        <f t="shared" si="177"/>
        <v>Hoby</v>
      </c>
      <c r="D753" s="102" t="str">
        <f t="shared" si="178"/>
        <v>H. Milner</v>
      </c>
      <c r="E753" s="168" t="str">
        <f t="shared" si="179"/>
        <v>Hoby Milner</v>
      </c>
      <c r="F753" s="204" t="s">
        <v>354</v>
      </c>
      <c r="G753" s="204">
        <v>146</v>
      </c>
      <c r="H753" s="204" t="s">
        <v>1957</v>
      </c>
      <c r="I753" s="204"/>
      <c r="J753" s="155">
        <v>33251</v>
      </c>
      <c r="K753" s="157" t="s">
        <v>844</v>
      </c>
      <c r="L753" s="103" t="s">
        <v>114</v>
      </c>
      <c r="M753" s="155" t="str">
        <f t="shared" si="162"/>
        <v>Y1*</v>
      </c>
      <c r="N753" s="208" t="str">
        <f>Aaron!$Y$2</f>
        <v>Columbus</v>
      </c>
      <c r="O753" s="132" t="s">
        <v>1966</v>
      </c>
      <c r="P753" s="168" t="str">
        <f t="shared" si="163"/>
        <v>Milner, Hoby (Y1*)</v>
      </c>
      <c r="Q753" s="129">
        <f t="shared" si="164"/>
        <v>200000</v>
      </c>
      <c r="R753" s="217">
        <f t="shared" si="165"/>
        <v>300000</v>
      </c>
      <c r="S753" s="217">
        <f t="shared" si="166"/>
        <v>400000</v>
      </c>
      <c r="T753" s="217" t="str">
        <f t="shared" si="167"/>
        <v/>
      </c>
      <c r="U753" s="102" t="s">
        <v>220</v>
      </c>
      <c r="V753" s="130">
        <v>200000</v>
      </c>
      <c r="W753" s="102" t="s">
        <v>446</v>
      </c>
      <c r="X753" s="173">
        <v>300000</v>
      </c>
      <c r="Y753" s="102" t="s">
        <v>322</v>
      </c>
      <c r="Z753" s="173">
        <v>400000</v>
      </c>
      <c r="AA753" s="102" t="s">
        <v>555</v>
      </c>
      <c r="AB753" s="102"/>
      <c r="AC753" s="102"/>
      <c r="AD753" s="102"/>
      <c r="AE753" s="502"/>
      <c r="AF753" s="102"/>
      <c r="AG753" s="102"/>
      <c r="AH753" s="102"/>
    </row>
    <row r="754" spans="1:34" ht="14.25" customHeight="1">
      <c r="A754" s="102" t="s">
        <v>1902</v>
      </c>
      <c r="B754" s="175" t="str">
        <f t="shared" si="176"/>
        <v>Minaya</v>
      </c>
      <c r="C754" s="180" t="str">
        <f t="shared" si="177"/>
        <v>Juan</v>
      </c>
      <c r="D754" s="102" t="str">
        <f t="shared" si="178"/>
        <v>J. Minaya</v>
      </c>
      <c r="E754" s="168" t="str">
        <f t="shared" si="179"/>
        <v>Juan Minaya</v>
      </c>
      <c r="F754" s="204" t="s">
        <v>847</v>
      </c>
      <c r="G754" s="204">
        <v>99</v>
      </c>
      <c r="H754" s="204" t="s">
        <v>1955</v>
      </c>
      <c r="I754" s="204"/>
      <c r="J754" s="155">
        <v>33134</v>
      </c>
      <c r="K754" s="157" t="s">
        <v>844</v>
      </c>
      <c r="L754" s="103" t="s">
        <v>114</v>
      </c>
      <c r="M754" s="155" t="str">
        <f t="shared" si="162"/>
        <v>Y2</v>
      </c>
      <c r="N754" s="111" t="str">
        <f>Ruth!$G$2</f>
        <v>Gotham City</v>
      </c>
      <c r="O754" s="132" t="s">
        <v>1966</v>
      </c>
      <c r="P754" s="168" t="str">
        <f t="shared" si="163"/>
        <v>Minaya, Juan (Y2)</v>
      </c>
      <c r="Q754" s="129">
        <f t="shared" si="164"/>
        <v>300000</v>
      </c>
      <c r="R754" s="217">
        <f t="shared" si="165"/>
        <v>400000</v>
      </c>
      <c r="S754" s="217" t="str">
        <f t="shared" si="166"/>
        <v/>
      </c>
      <c r="T754" s="217" t="str">
        <f t="shared" si="167"/>
        <v/>
      </c>
      <c r="U754" s="102" t="s">
        <v>446</v>
      </c>
      <c r="V754" s="173">
        <v>300000</v>
      </c>
      <c r="W754" s="102" t="s">
        <v>322</v>
      </c>
      <c r="X754" s="173">
        <v>400000</v>
      </c>
      <c r="Y754" s="102" t="s">
        <v>555</v>
      </c>
      <c r="Z754" s="173"/>
      <c r="AA754" s="102"/>
      <c r="AB754" s="102"/>
      <c r="AC754" s="102"/>
      <c r="AD754" s="102"/>
      <c r="AE754" s="502"/>
      <c r="AF754" s="102"/>
      <c r="AG754" s="102"/>
      <c r="AH754" s="102"/>
    </row>
    <row r="755" spans="1:34" ht="12.75">
      <c r="A755" s="102" t="s">
        <v>106</v>
      </c>
      <c r="B755" s="175" t="str">
        <f t="shared" si="176"/>
        <v>Minor</v>
      </c>
      <c r="C755" s="180" t="str">
        <f t="shared" si="177"/>
        <v>Mike</v>
      </c>
      <c r="D755" s="102" t="str">
        <f t="shared" si="178"/>
        <v>M. Minor</v>
      </c>
      <c r="E755" s="168" t="str">
        <f t="shared" si="179"/>
        <v>Mike Minor</v>
      </c>
      <c r="F755" s="103" t="s">
        <v>354</v>
      </c>
      <c r="G755" s="103"/>
      <c r="H755" s="103"/>
      <c r="I755" s="103"/>
      <c r="J755" s="155">
        <v>32137</v>
      </c>
      <c r="K755" s="111" t="s">
        <v>844</v>
      </c>
      <c r="L755" s="103" t="s">
        <v>114</v>
      </c>
      <c r="M755" s="155" t="str">
        <f t="shared" si="162"/>
        <v>2,F4-$6.8M</v>
      </c>
      <c r="N755" s="111" t="str">
        <f>Ruth!$S$2</f>
        <v>New York</v>
      </c>
      <c r="O755" s="132" t="s">
        <v>1764</v>
      </c>
      <c r="P755" s="168" t="str">
        <f t="shared" si="163"/>
        <v>Minor, Mike (2,F4-$6.8M)</v>
      </c>
      <c r="Q755" s="129">
        <f t="shared" si="164"/>
        <v>1700000</v>
      </c>
      <c r="R755" s="217">
        <f t="shared" si="165"/>
        <v>1700000</v>
      </c>
      <c r="S755" s="217">
        <f t="shared" si="166"/>
        <v>1700000</v>
      </c>
      <c r="T755" s="217" t="str">
        <f t="shared" si="167"/>
        <v/>
      </c>
      <c r="U755" s="155" t="s">
        <v>2151</v>
      </c>
      <c r="V755" s="130">
        <v>1700000</v>
      </c>
      <c r="W755" s="155" t="s">
        <v>2210</v>
      </c>
      <c r="X755" s="130">
        <v>1700000</v>
      </c>
      <c r="Y755" s="155" t="s">
        <v>2226</v>
      </c>
      <c r="Z755" s="130">
        <v>1700000</v>
      </c>
      <c r="AA755" s="102" t="s">
        <v>283</v>
      </c>
      <c r="AB755" s="102"/>
      <c r="AC755" s="102"/>
      <c r="AD755" s="102"/>
      <c r="AE755" s="502"/>
      <c r="AF755" s="102"/>
      <c r="AG755" s="102"/>
      <c r="AH755" s="102"/>
    </row>
    <row r="756" spans="1:34" ht="12.75">
      <c r="A756" s="102" t="s">
        <v>1880</v>
      </c>
      <c r="B756" s="175" t="str">
        <f t="shared" si="176"/>
        <v>Minter</v>
      </c>
      <c r="C756" s="180" t="str">
        <f t="shared" si="177"/>
        <v>A.J.</v>
      </c>
      <c r="D756" s="102" t="str">
        <f t="shared" si="178"/>
        <v>A. Minter</v>
      </c>
      <c r="E756" s="168" t="str">
        <f t="shared" si="179"/>
        <v>A.J. Minter</v>
      </c>
      <c r="F756" s="204" t="s">
        <v>354</v>
      </c>
      <c r="G756" s="204">
        <v>59</v>
      </c>
      <c r="H756" s="204" t="s">
        <v>1953</v>
      </c>
      <c r="I756" s="204"/>
      <c r="J756" s="155">
        <v>34214</v>
      </c>
      <c r="K756" s="157" t="s">
        <v>844</v>
      </c>
      <c r="L756" s="103" t="s">
        <v>114</v>
      </c>
      <c r="M756" s="155" t="str">
        <f t="shared" si="162"/>
        <v>Y1</v>
      </c>
      <c r="N756" s="111" t="str">
        <f>Aaron!$AE$2</f>
        <v>Pismo Beach</v>
      </c>
      <c r="O756" s="132" t="s">
        <v>1966</v>
      </c>
      <c r="P756" s="168" t="str">
        <f t="shared" si="163"/>
        <v>Minter, A.J. (Y1)</v>
      </c>
      <c r="Q756" s="129">
        <f t="shared" si="164"/>
        <v>200000</v>
      </c>
      <c r="R756" s="217">
        <f t="shared" si="165"/>
        <v>300000</v>
      </c>
      <c r="S756" s="217">
        <f t="shared" si="166"/>
        <v>400000</v>
      </c>
      <c r="T756" s="217" t="str">
        <f t="shared" si="167"/>
        <v/>
      </c>
      <c r="U756" s="102" t="s">
        <v>445</v>
      </c>
      <c r="V756" s="130">
        <v>200000</v>
      </c>
      <c r="W756" s="102" t="s">
        <v>446</v>
      </c>
      <c r="X756" s="173">
        <v>300000</v>
      </c>
      <c r="Y756" s="102" t="s">
        <v>322</v>
      </c>
      <c r="Z756" s="173">
        <v>400000</v>
      </c>
      <c r="AA756" s="102" t="s">
        <v>555</v>
      </c>
      <c r="AB756" s="102"/>
      <c r="AC756" s="102"/>
      <c r="AD756" s="102"/>
      <c r="AE756" s="502"/>
      <c r="AF756" s="102"/>
      <c r="AG756" s="102"/>
      <c r="AH756" s="102"/>
    </row>
    <row r="757" spans="1:34" ht="12.75">
      <c r="A757" s="266" t="s">
        <v>3642</v>
      </c>
      <c r="B757" s="175" t="str">
        <f t="shared" si="176"/>
        <v>Mize</v>
      </c>
      <c r="C757" s="180" t="str">
        <f t="shared" si="177"/>
        <v>Casey</v>
      </c>
      <c r="D757" s="102" t="str">
        <f t="shared" si="178"/>
        <v>C. Mize</v>
      </c>
      <c r="E757" s="168" t="str">
        <f t="shared" si="179"/>
        <v>Casey Mize</v>
      </c>
      <c r="F757" s="204" t="s">
        <v>847</v>
      </c>
      <c r="G757" s="204" t="s">
        <v>1952</v>
      </c>
      <c r="H757" s="204" t="s">
        <v>1951</v>
      </c>
      <c r="I757" s="204" t="s">
        <v>1952</v>
      </c>
      <c r="J757" s="155">
        <v>35551</v>
      </c>
      <c r="K757" s="157" t="s">
        <v>647</v>
      </c>
      <c r="L757" s="103" t="s">
        <v>444</v>
      </c>
      <c r="M757" s="155" t="str">
        <f t="shared" si="162"/>
        <v>min</v>
      </c>
      <c r="N757" s="111" t="s">
        <v>567</v>
      </c>
      <c r="O757" s="132" t="s">
        <v>3850</v>
      </c>
      <c r="P757" s="168" t="str">
        <f t="shared" si="163"/>
        <v>Mize, Casey (min)</v>
      </c>
      <c r="Q757" s="129" t="str">
        <f t="shared" si="164"/>
        <v/>
      </c>
      <c r="R757" s="217" t="str">
        <f t="shared" si="165"/>
        <v/>
      </c>
      <c r="S757" s="217" t="str">
        <f t="shared" si="166"/>
        <v/>
      </c>
      <c r="T757" s="217" t="str">
        <f t="shared" si="167"/>
        <v/>
      </c>
      <c r="U757" s="102" t="s">
        <v>568</v>
      </c>
      <c r="V757" s="173"/>
      <c r="W757" s="102"/>
      <c r="X757" s="173"/>
      <c r="Y757" s="102"/>
      <c r="Z757" s="173"/>
      <c r="AA757" s="102"/>
      <c r="AB757" s="102"/>
      <c r="AC757" s="102"/>
      <c r="AD757" s="102"/>
      <c r="AE757" s="502"/>
      <c r="AF757" s="102"/>
      <c r="AG757" s="102"/>
      <c r="AH757" s="102"/>
    </row>
    <row r="758" spans="1:34" ht="14.25" customHeight="1">
      <c r="A758" s="112" t="s">
        <v>348</v>
      </c>
      <c r="B758" s="175" t="str">
        <f t="shared" si="176"/>
        <v>Molina</v>
      </c>
      <c r="C758" s="180" t="str">
        <f t="shared" si="177"/>
        <v>Yadier</v>
      </c>
      <c r="D758" s="102" t="str">
        <f t="shared" si="178"/>
        <v>Y. Molina</v>
      </c>
      <c r="E758" s="168" t="str">
        <f t="shared" si="179"/>
        <v>Yadier Molina</v>
      </c>
      <c r="F758" s="103"/>
      <c r="G758" s="111"/>
      <c r="H758" s="111"/>
      <c r="I758" s="111"/>
      <c r="J758" s="274"/>
      <c r="K758" s="102"/>
      <c r="L758" s="103" t="s">
        <v>7</v>
      </c>
      <c r="M758" s="155" t="str">
        <f t="shared" si="162"/>
        <v>4,F4-$17.64M</v>
      </c>
      <c r="N758" s="111" t="str">
        <f>Cobb!$M$2</f>
        <v>Mansfield</v>
      </c>
      <c r="O758" s="253" t="s">
        <v>1192</v>
      </c>
      <c r="P758" s="168" t="str">
        <f t="shared" si="163"/>
        <v>Molina, Yadier (4,F4-$17.64M)</v>
      </c>
      <c r="Q758" s="129">
        <f t="shared" si="164"/>
        <v>4410000</v>
      </c>
      <c r="R758" s="217" t="str">
        <f t="shared" si="165"/>
        <v/>
      </c>
      <c r="S758" s="217" t="str">
        <f t="shared" si="166"/>
        <v/>
      </c>
      <c r="T758" s="217" t="str">
        <f t="shared" si="167"/>
        <v/>
      </c>
      <c r="U758" s="112" t="s">
        <v>1205</v>
      </c>
      <c r="V758" s="268">
        <v>4410000</v>
      </c>
      <c r="W758" s="102" t="s">
        <v>283</v>
      </c>
      <c r="X758" s="173"/>
      <c r="Y758" s="102"/>
      <c r="Z758" s="102"/>
      <c r="AA758" s="102"/>
      <c r="AB758" s="102"/>
      <c r="AC758" s="102"/>
      <c r="AD758" s="102"/>
      <c r="AE758" s="502"/>
      <c r="AF758" s="102"/>
      <c r="AG758" s="102"/>
      <c r="AH758" s="102"/>
    </row>
    <row r="759" spans="1:34" ht="12.75">
      <c r="A759" s="102" t="s">
        <v>1344</v>
      </c>
      <c r="B759" s="175" t="str">
        <f t="shared" si="176"/>
        <v>Moncada</v>
      </c>
      <c r="C759" s="180" t="str">
        <f t="shared" si="177"/>
        <v>Yoan</v>
      </c>
      <c r="D759" s="102" t="str">
        <f t="shared" si="178"/>
        <v>Y. Moncada</v>
      </c>
      <c r="E759" s="168" t="str">
        <f t="shared" si="179"/>
        <v>Yoan Moncada</v>
      </c>
      <c r="F759" s="204"/>
      <c r="G759" s="501">
        <v>1</v>
      </c>
      <c r="H759" s="501">
        <v>1</v>
      </c>
      <c r="I759" s="501">
        <v>1</v>
      </c>
      <c r="J759" s="256">
        <v>34846</v>
      </c>
      <c r="K759" s="157" t="s">
        <v>850</v>
      </c>
      <c r="L759" s="103" t="s">
        <v>7</v>
      </c>
      <c r="M759" s="155" t="str">
        <f t="shared" si="162"/>
        <v>Y2</v>
      </c>
      <c r="N759" s="111" t="str">
        <f>Mays!$G$2</f>
        <v>Palo Alto</v>
      </c>
      <c r="O759" s="132" t="s">
        <v>1298</v>
      </c>
      <c r="P759" s="168" t="str">
        <f t="shared" si="163"/>
        <v>Moncada, Yoan (Y2)</v>
      </c>
      <c r="Q759" s="129">
        <f t="shared" si="164"/>
        <v>300000</v>
      </c>
      <c r="R759" s="217">
        <f t="shared" si="165"/>
        <v>400000</v>
      </c>
      <c r="S759" s="217" t="str">
        <f t="shared" si="166"/>
        <v/>
      </c>
      <c r="T759" s="217" t="str">
        <f t="shared" si="167"/>
        <v/>
      </c>
      <c r="U759" s="102" t="s">
        <v>446</v>
      </c>
      <c r="V759" s="173">
        <v>300000</v>
      </c>
      <c r="W759" s="102" t="s">
        <v>322</v>
      </c>
      <c r="X759" s="173">
        <v>400000</v>
      </c>
      <c r="Y759" s="102" t="s">
        <v>555</v>
      </c>
      <c r="Z759" s="102"/>
      <c r="AA759" s="102"/>
      <c r="AB759" s="102"/>
      <c r="AC759" s="102"/>
      <c r="AD759" s="102"/>
      <c r="AE759" s="502"/>
      <c r="AF759" s="102"/>
      <c r="AG759" s="102"/>
      <c r="AH759" s="102"/>
    </row>
    <row r="760" spans="1:34" ht="12.75">
      <c r="A760" s="110" t="s">
        <v>2491</v>
      </c>
      <c r="B760" s="175" t="str">
        <f t="shared" si="176"/>
        <v>Mondesi</v>
      </c>
      <c r="C760" s="180" t="str">
        <f t="shared" si="177"/>
        <v>Adalberto</v>
      </c>
      <c r="D760" s="102" t="str">
        <f t="shared" si="178"/>
        <v>A. Mondesi</v>
      </c>
      <c r="E760" s="168" t="str">
        <f t="shared" si="179"/>
        <v>Adalberto Mondesi</v>
      </c>
      <c r="F760" s="103"/>
      <c r="G760" s="103"/>
      <c r="H760" s="103"/>
      <c r="I760" s="103"/>
      <c r="J760" s="155">
        <v>34907</v>
      </c>
      <c r="K760" s="111" t="s">
        <v>845</v>
      </c>
      <c r="L760" s="103" t="s">
        <v>7</v>
      </c>
      <c r="M760" s="155" t="str">
        <f t="shared" si="162"/>
        <v>Y2</v>
      </c>
      <c r="N760" s="111" t="str">
        <f>Ruth!$S$2</f>
        <v>New York</v>
      </c>
      <c r="O760" s="103" t="s">
        <v>1185</v>
      </c>
      <c r="P760" s="168" t="str">
        <f t="shared" si="163"/>
        <v>Mondesi, Adalberto (Y2)</v>
      </c>
      <c r="Q760" s="129">
        <f t="shared" si="164"/>
        <v>300000</v>
      </c>
      <c r="R760" s="217">
        <f t="shared" si="165"/>
        <v>400000</v>
      </c>
      <c r="S760" s="217" t="str">
        <f t="shared" si="166"/>
        <v/>
      </c>
      <c r="T760" s="217" t="str">
        <f t="shared" si="167"/>
        <v/>
      </c>
      <c r="U760" s="102" t="s">
        <v>446</v>
      </c>
      <c r="V760" s="173">
        <v>300000</v>
      </c>
      <c r="W760" s="102" t="s">
        <v>322</v>
      </c>
      <c r="X760" s="173">
        <v>400000</v>
      </c>
      <c r="Y760" s="102" t="s">
        <v>555</v>
      </c>
      <c r="Z760" s="102"/>
      <c r="AA760" s="102"/>
      <c r="AB760" s="102"/>
      <c r="AC760" s="102"/>
      <c r="AD760" s="102"/>
      <c r="AE760" s="502"/>
      <c r="AF760" s="102"/>
      <c r="AG760" s="102"/>
      <c r="AH760" s="102"/>
    </row>
    <row r="761" spans="1:34" ht="14.25" customHeight="1">
      <c r="A761" s="102" t="s">
        <v>1533</v>
      </c>
      <c r="B761" s="175" t="str">
        <f t="shared" si="176"/>
        <v>Moniak</v>
      </c>
      <c r="C761" s="180" t="str">
        <f t="shared" si="177"/>
        <v>Mickey</v>
      </c>
      <c r="D761" s="102" t="str">
        <f t="shared" si="178"/>
        <v>M. Moniak</v>
      </c>
      <c r="E761" s="168" t="str">
        <f t="shared" si="179"/>
        <v>Mickey Moniak</v>
      </c>
      <c r="F761" s="174" t="s">
        <v>354</v>
      </c>
      <c r="G761" s="102">
        <v>1</v>
      </c>
      <c r="H761" s="102">
        <v>1</v>
      </c>
      <c r="I761" s="102">
        <v>1</v>
      </c>
      <c r="J761" s="322">
        <v>35928</v>
      </c>
      <c r="K761" s="102" t="s">
        <v>912</v>
      </c>
      <c r="L761" s="103" t="s">
        <v>444</v>
      </c>
      <c r="M761" s="155" t="str">
        <f t="shared" si="162"/>
        <v>min</v>
      </c>
      <c r="N761" s="111" t="str">
        <f>Ruth!$Y$2</f>
        <v xml:space="preserve">New Jersey </v>
      </c>
      <c r="O761" s="103" t="s">
        <v>1534</v>
      </c>
      <c r="P761" s="168" t="str">
        <f t="shared" si="163"/>
        <v>Moniak, Mickey (min)</v>
      </c>
      <c r="Q761" s="129" t="str">
        <f t="shared" si="164"/>
        <v/>
      </c>
      <c r="R761" s="217" t="str">
        <f t="shared" si="165"/>
        <v/>
      </c>
      <c r="S761" s="217" t="str">
        <f t="shared" si="166"/>
        <v/>
      </c>
      <c r="T761" s="217" t="str">
        <f t="shared" si="167"/>
        <v/>
      </c>
      <c r="U761" s="102" t="s">
        <v>568</v>
      </c>
      <c r="V761" s="130"/>
      <c r="W761" s="102"/>
      <c r="X761" s="130"/>
      <c r="Y761" s="102"/>
      <c r="Z761" s="102"/>
      <c r="AA761" s="102"/>
      <c r="AB761" s="102"/>
      <c r="AC761" s="102"/>
      <c r="AD761" s="102"/>
      <c r="AE761" s="502"/>
      <c r="AF761" s="102"/>
      <c r="AG761" s="102"/>
      <c r="AH761" s="102"/>
    </row>
    <row r="762" spans="1:34" ht="14.25" customHeight="1">
      <c r="A762" s="501" t="s">
        <v>1178</v>
      </c>
      <c r="B762" s="175" t="str">
        <f t="shared" si="176"/>
        <v>Montas</v>
      </c>
      <c r="C762" s="180" t="str">
        <f t="shared" si="177"/>
        <v>Frankie</v>
      </c>
      <c r="D762" s="102" t="str">
        <f t="shared" si="178"/>
        <v>F. Montas</v>
      </c>
      <c r="E762" s="168" t="str">
        <f t="shared" si="179"/>
        <v>Frankie Montas</v>
      </c>
      <c r="F762" s="103" t="s">
        <v>847</v>
      </c>
      <c r="G762" s="103"/>
      <c r="H762" s="103"/>
      <c r="I762" s="103"/>
      <c r="J762" s="256">
        <v>34049</v>
      </c>
      <c r="K762" s="102" t="s">
        <v>647</v>
      </c>
      <c r="L762" s="103" t="s">
        <v>114</v>
      </c>
      <c r="M762" s="155" t="str">
        <f t="shared" si="162"/>
        <v>Y2</v>
      </c>
      <c r="N762" s="111" t="str">
        <f>Mays!$A$2</f>
        <v>Aspen</v>
      </c>
      <c r="O762" s="103" t="s">
        <v>2103</v>
      </c>
      <c r="P762" s="168" t="str">
        <f t="shared" si="163"/>
        <v>Montas, Frankie (Y2)</v>
      </c>
      <c r="Q762" s="129">
        <f t="shared" si="164"/>
        <v>300000</v>
      </c>
      <c r="R762" s="217">
        <f t="shared" si="165"/>
        <v>400000</v>
      </c>
      <c r="S762" s="217" t="str">
        <f t="shared" si="166"/>
        <v/>
      </c>
      <c r="T762" s="217" t="str">
        <f t="shared" si="167"/>
        <v/>
      </c>
      <c r="U762" s="102" t="s">
        <v>446</v>
      </c>
      <c r="V762" s="173">
        <v>300000</v>
      </c>
      <c r="W762" s="102" t="s">
        <v>322</v>
      </c>
      <c r="X762" s="173">
        <v>400000</v>
      </c>
      <c r="Y762" s="102" t="s">
        <v>555</v>
      </c>
      <c r="Z762" s="102"/>
      <c r="AA762" s="102"/>
      <c r="AB762" s="102"/>
      <c r="AC762" s="102"/>
      <c r="AD762" s="501"/>
      <c r="AE762" s="502"/>
      <c r="AF762" s="102"/>
      <c r="AG762" s="102"/>
      <c r="AH762" s="102"/>
    </row>
    <row r="763" spans="1:34" ht="12.75">
      <c r="A763" s="266" t="s">
        <v>3720</v>
      </c>
      <c r="B763" s="175" t="str">
        <f t="shared" si="176"/>
        <v>Montero</v>
      </c>
      <c r="C763" s="180" t="str">
        <f t="shared" si="177"/>
        <v>Elehuris</v>
      </c>
      <c r="D763" s="102" t="str">
        <f t="shared" si="178"/>
        <v>E. Montero</v>
      </c>
      <c r="E763" s="168" t="str">
        <f t="shared" si="179"/>
        <v>Elehuris Montero</v>
      </c>
      <c r="F763" s="204" t="s">
        <v>847</v>
      </c>
      <c r="G763" s="204" t="s">
        <v>3925</v>
      </c>
      <c r="H763" s="204" t="s">
        <v>538</v>
      </c>
      <c r="I763" s="204" t="s">
        <v>1953</v>
      </c>
      <c r="J763" s="155">
        <v>36024</v>
      </c>
      <c r="K763" s="157" t="s">
        <v>850</v>
      </c>
      <c r="L763" s="103" t="s">
        <v>444</v>
      </c>
      <c r="M763" s="155" t="str">
        <f t="shared" si="162"/>
        <v>min</v>
      </c>
      <c r="N763" s="111" t="s">
        <v>1101</v>
      </c>
      <c r="O763" s="132" t="s">
        <v>3850</v>
      </c>
      <c r="P763" s="168" t="str">
        <f t="shared" si="163"/>
        <v>Montero, Elehuris (min)</v>
      </c>
      <c r="Q763" s="129" t="str">
        <f t="shared" si="164"/>
        <v/>
      </c>
      <c r="R763" s="217" t="str">
        <f t="shared" si="165"/>
        <v/>
      </c>
      <c r="S763" s="217" t="str">
        <f t="shared" si="166"/>
        <v/>
      </c>
      <c r="T763" s="217" t="str">
        <f t="shared" si="167"/>
        <v/>
      </c>
      <c r="U763" s="102" t="s">
        <v>568</v>
      </c>
      <c r="V763" s="173"/>
      <c r="W763" s="102"/>
      <c r="X763" s="173"/>
      <c r="Y763" s="102"/>
      <c r="Z763" s="173"/>
      <c r="AA763" s="102"/>
      <c r="AB763" s="102"/>
      <c r="AC763" s="102"/>
      <c r="AD763" s="102"/>
      <c r="AE763" s="502"/>
      <c r="AF763" s="102"/>
      <c r="AG763" s="102"/>
      <c r="AH763" s="102"/>
    </row>
    <row r="764" spans="1:34" ht="12.75">
      <c r="A764" s="102" t="s">
        <v>1855</v>
      </c>
      <c r="B764" s="175" t="str">
        <f t="shared" si="176"/>
        <v>Montgomery</v>
      </c>
      <c r="C764" s="180" t="str">
        <f t="shared" si="177"/>
        <v>Jordan</v>
      </c>
      <c r="D764" s="102" t="str">
        <f t="shared" si="178"/>
        <v>J. Montgomery</v>
      </c>
      <c r="E764" s="168" t="str">
        <f t="shared" si="179"/>
        <v>Jordan Montgomery</v>
      </c>
      <c r="F764" s="204" t="s">
        <v>354</v>
      </c>
      <c r="G764" s="204">
        <v>4</v>
      </c>
      <c r="H764" s="204" t="s">
        <v>1951</v>
      </c>
      <c r="I764" s="204"/>
      <c r="J764" s="155">
        <v>33965</v>
      </c>
      <c r="K764" s="157" t="s">
        <v>647</v>
      </c>
      <c r="L764" s="103" t="s">
        <v>114</v>
      </c>
      <c r="M764" s="155" t="str">
        <f t="shared" si="162"/>
        <v>Y1*</v>
      </c>
      <c r="N764" s="111" t="str">
        <f>Aaron!$A$2</f>
        <v>Middlesex</v>
      </c>
      <c r="O764" s="132" t="s">
        <v>1966</v>
      </c>
      <c r="P764" s="168" t="str">
        <f t="shared" si="163"/>
        <v>Montgomery, Jordan (Y1*)</v>
      </c>
      <c r="Q764" s="129">
        <f t="shared" si="164"/>
        <v>200000</v>
      </c>
      <c r="R764" s="217">
        <f t="shared" si="165"/>
        <v>300000</v>
      </c>
      <c r="S764" s="217">
        <f t="shared" si="166"/>
        <v>400000</v>
      </c>
      <c r="T764" s="217" t="str">
        <f t="shared" si="167"/>
        <v/>
      </c>
      <c r="U764" s="102" t="s">
        <v>220</v>
      </c>
      <c r="V764" s="130">
        <v>200000</v>
      </c>
      <c r="W764" s="102" t="s">
        <v>446</v>
      </c>
      <c r="X764" s="173">
        <v>300000</v>
      </c>
      <c r="Y764" s="102" t="s">
        <v>322</v>
      </c>
      <c r="Z764" s="173">
        <v>400000</v>
      </c>
      <c r="AA764" s="102" t="s">
        <v>555</v>
      </c>
      <c r="AB764" s="102"/>
      <c r="AC764" s="102"/>
      <c r="AD764" s="102"/>
      <c r="AE764" s="502"/>
      <c r="AF764" s="102"/>
      <c r="AG764" s="102"/>
      <c r="AH764" s="102"/>
    </row>
    <row r="765" spans="1:34" ht="14.25" customHeight="1">
      <c r="A765" s="102" t="s">
        <v>292</v>
      </c>
      <c r="B765" s="175" t="str">
        <f t="shared" si="176"/>
        <v>Montgomery</v>
      </c>
      <c r="C765" s="180" t="str">
        <f t="shared" si="177"/>
        <v>Mike</v>
      </c>
      <c r="D765" s="102" t="str">
        <f t="shared" si="178"/>
        <v>M. Montgomery</v>
      </c>
      <c r="E765" s="168" t="str">
        <f t="shared" si="179"/>
        <v>Mike Montgomery</v>
      </c>
      <c r="F765" s="103" t="s">
        <v>354</v>
      </c>
      <c r="G765" s="103"/>
      <c r="H765" s="103"/>
      <c r="I765" s="103"/>
      <c r="J765" s="155"/>
      <c r="K765" s="111" t="s">
        <v>647</v>
      </c>
      <c r="L765" s="103" t="s">
        <v>114</v>
      </c>
      <c r="M765" s="155" t="str">
        <f t="shared" si="162"/>
        <v>1,L5-14M</v>
      </c>
      <c r="N765" s="208" t="str">
        <f>Aaron!$Y$2</f>
        <v>Columbus</v>
      </c>
      <c r="O765" s="132" t="s">
        <v>1263</v>
      </c>
      <c r="P765" s="168" t="str">
        <f t="shared" si="163"/>
        <v>Montgomery, Mike (1,L5-14M)</v>
      </c>
      <c r="Q765" s="129">
        <f t="shared" si="164"/>
        <v>2800000</v>
      </c>
      <c r="R765" s="217">
        <f t="shared" si="165"/>
        <v>2800000</v>
      </c>
      <c r="S765" s="217">
        <f t="shared" si="166"/>
        <v>2800000</v>
      </c>
      <c r="T765" s="217">
        <f t="shared" si="167"/>
        <v>2800000</v>
      </c>
      <c r="U765" s="102" t="s">
        <v>3123</v>
      </c>
      <c r="V765" s="173">
        <v>2800000</v>
      </c>
      <c r="W765" s="102" t="s">
        <v>557</v>
      </c>
      <c r="X765" s="173">
        <v>2800000</v>
      </c>
      <c r="Y765" s="102" t="s">
        <v>268</v>
      </c>
      <c r="Z765" s="454">
        <v>2800000</v>
      </c>
      <c r="AA765" s="102" t="s">
        <v>267</v>
      </c>
      <c r="AB765" s="454">
        <v>2800000</v>
      </c>
      <c r="AC765" s="102" t="s">
        <v>521</v>
      </c>
      <c r="AD765" s="454">
        <v>2800000</v>
      </c>
      <c r="AE765" s="502"/>
      <c r="AF765" s="102"/>
      <c r="AG765" s="102"/>
      <c r="AH765" s="102"/>
    </row>
    <row r="766" spans="1:34" ht="14.25" customHeight="1">
      <c r="A766" s="102" t="s">
        <v>1867</v>
      </c>
      <c r="B766" s="175" t="str">
        <f t="shared" si="176"/>
        <v>Moore</v>
      </c>
      <c r="C766" s="180" t="str">
        <f t="shared" si="177"/>
        <v>Andrew</v>
      </c>
      <c r="D766" s="102" t="str">
        <f t="shared" si="178"/>
        <v>A. Moore</v>
      </c>
      <c r="E766" s="168" t="str">
        <f t="shared" si="179"/>
        <v>Andrew Moore</v>
      </c>
      <c r="F766" s="204" t="s">
        <v>847</v>
      </c>
      <c r="G766" s="204">
        <v>37</v>
      </c>
      <c r="H766" s="204" t="s">
        <v>1952</v>
      </c>
      <c r="I766" s="204"/>
      <c r="J766" s="155">
        <v>34487</v>
      </c>
      <c r="K766" s="157" t="s">
        <v>647</v>
      </c>
      <c r="L766" s="103" t="s">
        <v>114</v>
      </c>
      <c r="M766" s="155" t="str">
        <f t="shared" si="162"/>
        <v>Y1*</v>
      </c>
      <c r="N766" s="111" t="str">
        <f>Ruth!$Y$2</f>
        <v xml:space="preserve">New Jersey </v>
      </c>
      <c r="O766" s="132" t="s">
        <v>1966</v>
      </c>
      <c r="P766" s="168" t="str">
        <f t="shared" si="163"/>
        <v>Moore, Andrew (Y1*)</v>
      </c>
      <c r="Q766" s="129">
        <f t="shared" si="164"/>
        <v>200000</v>
      </c>
      <c r="R766" s="217">
        <f t="shared" si="165"/>
        <v>300000</v>
      </c>
      <c r="S766" s="217">
        <f t="shared" si="166"/>
        <v>400000</v>
      </c>
      <c r="T766" s="217" t="str">
        <f t="shared" si="167"/>
        <v/>
      </c>
      <c r="U766" s="102" t="s">
        <v>220</v>
      </c>
      <c r="V766" s="130">
        <v>200000</v>
      </c>
      <c r="W766" s="102" t="s">
        <v>446</v>
      </c>
      <c r="X766" s="173">
        <v>300000</v>
      </c>
      <c r="Y766" s="102" t="s">
        <v>322</v>
      </c>
      <c r="Z766" s="173">
        <v>400000</v>
      </c>
      <c r="AA766" s="102" t="s">
        <v>555</v>
      </c>
      <c r="AB766" s="102"/>
      <c r="AC766" s="102"/>
      <c r="AD766" s="102"/>
      <c r="AE766" s="502"/>
      <c r="AF766" s="102"/>
      <c r="AG766" s="102"/>
      <c r="AH766" s="102"/>
    </row>
    <row r="767" spans="1:34" ht="14.25" customHeight="1">
      <c r="A767" s="111" t="s">
        <v>3351</v>
      </c>
      <c r="B767" s="175" t="str">
        <f t="shared" si="176"/>
        <v>Morales</v>
      </c>
      <c r="C767" s="180" t="str">
        <f t="shared" si="177"/>
        <v>Kendrys+</v>
      </c>
      <c r="D767" s="102" t="str">
        <f t="shared" si="178"/>
        <v>K. Morales</v>
      </c>
      <c r="E767" s="168" t="str">
        <f t="shared" si="179"/>
        <v>Kendrys+ Morales</v>
      </c>
      <c r="F767" s="276" t="s">
        <v>854</v>
      </c>
      <c r="G767" s="103"/>
      <c r="H767" s="103"/>
      <c r="I767" s="103"/>
      <c r="J767" s="277">
        <v>30487</v>
      </c>
      <c r="K767" s="278" t="s">
        <v>846</v>
      </c>
      <c r="L767" s="103" t="s">
        <v>7</v>
      </c>
      <c r="M767" s="155" t="str">
        <f t="shared" si="162"/>
        <v>1,F2-$2.7M</v>
      </c>
      <c r="N767" s="111" t="str">
        <f>Aaron!$AE$2</f>
        <v>Pismo Beach</v>
      </c>
      <c r="O767" s="311" t="s">
        <v>3147</v>
      </c>
      <c r="P767" s="168" t="str">
        <f t="shared" si="163"/>
        <v>Morales, Kendrys+ (1,F2-$2.7M)</v>
      </c>
      <c r="Q767" s="129">
        <f t="shared" si="164"/>
        <v>1350000</v>
      </c>
      <c r="R767" s="217">
        <f t="shared" si="165"/>
        <v>1350000</v>
      </c>
      <c r="S767" s="217" t="str">
        <f t="shared" si="166"/>
        <v/>
      </c>
      <c r="T767" s="217" t="str">
        <f t="shared" si="167"/>
        <v/>
      </c>
      <c r="U767" s="282" t="s">
        <v>3353</v>
      </c>
      <c r="V767" s="173">
        <v>1350000</v>
      </c>
      <c r="W767" s="102" t="s">
        <v>3352</v>
      </c>
      <c r="X767" s="173">
        <v>1350000</v>
      </c>
      <c r="Y767" s="102" t="s">
        <v>283</v>
      </c>
      <c r="Z767" s="102"/>
      <c r="AA767" s="102"/>
      <c r="AB767" s="102"/>
      <c r="AC767" s="102"/>
      <c r="AD767" s="102"/>
      <c r="AE767" s="502"/>
      <c r="AF767" s="102"/>
      <c r="AG767" s="102"/>
      <c r="AH767" s="102"/>
    </row>
    <row r="768" spans="1:34" ht="14.25" customHeight="1">
      <c r="A768" s="110" t="s">
        <v>790</v>
      </c>
      <c r="B768" s="175" t="str">
        <f t="shared" si="176"/>
        <v>Moran</v>
      </c>
      <c r="C768" s="180" t="str">
        <f t="shared" si="177"/>
        <v>Colin</v>
      </c>
      <c r="D768" s="102" t="str">
        <f t="shared" si="178"/>
        <v>C. Moran</v>
      </c>
      <c r="E768" s="168" t="str">
        <f t="shared" si="179"/>
        <v>Colin Moran</v>
      </c>
      <c r="F768" s="103"/>
      <c r="G768" s="103"/>
      <c r="H768" s="103"/>
      <c r="I768" s="103"/>
      <c r="J768" s="155">
        <v>33878</v>
      </c>
      <c r="K768" s="111" t="s">
        <v>850</v>
      </c>
      <c r="L768" s="103" t="s">
        <v>7</v>
      </c>
      <c r="M768" s="155" t="str">
        <f t="shared" si="162"/>
        <v>Y1</v>
      </c>
      <c r="N768" s="111" t="str">
        <f>Cobb!$A$2</f>
        <v>Greenville</v>
      </c>
      <c r="O768" s="103" t="s">
        <v>739</v>
      </c>
      <c r="P768" s="168" t="str">
        <f t="shared" si="163"/>
        <v>Moran, Colin (Y1)</v>
      </c>
      <c r="Q768" s="129">
        <f t="shared" si="164"/>
        <v>200000</v>
      </c>
      <c r="R768" s="217">
        <f t="shared" si="165"/>
        <v>300000</v>
      </c>
      <c r="S768" s="217">
        <f t="shared" si="166"/>
        <v>400000</v>
      </c>
      <c r="T768" s="217" t="str">
        <f t="shared" si="167"/>
        <v/>
      </c>
      <c r="U768" s="102" t="s">
        <v>445</v>
      </c>
      <c r="V768" s="130">
        <v>200000</v>
      </c>
      <c r="W768" s="102" t="s">
        <v>446</v>
      </c>
      <c r="X768" s="173">
        <v>300000</v>
      </c>
      <c r="Y768" s="102" t="s">
        <v>322</v>
      </c>
      <c r="Z768" s="173">
        <v>400000</v>
      </c>
      <c r="AA768" s="102" t="s">
        <v>555</v>
      </c>
      <c r="AB768" s="102"/>
      <c r="AC768" s="102"/>
      <c r="AD768" s="102"/>
      <c r="AE768" s="502"/>
      <c r="AF768" s="102"/>
      <c r="AG768" s="102"/>
      <c r="AH768" s="102"/>
    </row>
    <row r="769" spans="1:34" ht="14.25" customHeight="1">
      <c r="A769" s="102" t="s">
        <v>1558</v>
      </c>
      <c r="B769" s="175" t="str">
        <f t="shared" si="176"/>
        <v>Morejon</v>
      </c>
      <c r="C769" s="180" t="str">
        <f t="shared" si="177"/>
        <v>Adrian</v>
      </c>
      <c r="D769" s="102" t="str">
        <f t="shared" si="178"/>
        <v>A. Morejon</v>
      </c>
      <c r="E769" s="168" t="str">
        <f t="shared" si="179"/>
        <v>Adrian Morejon</v>
      </c>
      <c r="F769" s="174" t="s">
        <v>354</v>
      </c>
      <c r="G769" s="102">
        <f>G768+1</f>
        <v>1</v>
      </c>
      <c r="H769" s="102">
        <v>2</v>
      </c>
      <c r="I769" s="102">
        <v>24</v>
      </c>
      <c r="J769" s="322">
        <v>36218</v>
      </c>
      <c r="K769" s="102" t="s">
        <v>647</v>
      </c>
      <c r="L769" s="103" t="s">
        <v>444</v>
      </c>
      <c r="M769" s="155" t="str">
        <f t="shared" si="162"/>
        <v>min</v>
      </c>
      <c r="N769" s="111" t="str">
        <f>Ruth!$A$2</f>
        <v>Plum Island</v>
      </c>
      <c r="O769" s="103" t="s">
        <v>1534</v>
      </c>
      <c r="P769" s="168" t="str">
        <f t="shared" si="163"/>
        <v>Morejon, Adrian (min)</v>
      </c>
      <c r="Q769" s="129" t="str">
        <f t="shared" si="164"/>
        <v/>
      </c>
      <c r="R769" s="217" t="str">
        <f t="shared" si="165"/>
        <v/>
      </c>
      <c r="S769" s="217" t="str">
        <f t="shared" si="166"/>
        <v/>
      </c>
      <c r="T769" s="217" t="str">
        <f t="shared" si="167"/>
        <v/>
      </c>
      <c r="U769" s="102" t="s">
        <v>568</v>
      </c>
      <c r="V769" s="130"/>
      <c r="W769" s="102"/>
      <c r="X769" s="130"/>
      <c r="Y769" s="102"/>
      <c r="Z769" s="102"/>
      <c r="AA769" s="102"/>
      <c r="AB769" s="102"/>
      <c r="AC769" s="102"/>
      <c r="AD769" s="102"/>
      <c r="AE769" s="516"/>
      <c r="AF769" s="102"/>
      <c r="AG769" s="102"/>
      <c r="AH769" s="102"/>
    </row>
    <row r="770" spans="1:34" ht="14.25" customHeight="1">
      <c r="A770" s="112" t="s">
        <v>234</v>
      </c>
      <c r="B770" s="175" t="str">
        <f t="shared" si="176"/>
        <v>Moreland</v>
      </c>
      <c r="C770" s="180" t="str">
        <f t="shared" si="177"/>
        <v>Mitch</v>
      </c>
      <c r="D770" s="102" t="str">
        <f t="shared" si="178"/>
        <v>M. Moreland</v>
      </c>
      <c r="E770" s="168" t="str">
        <f t="shared" si="179"/>
        <v>Mitch Moreland</v>
      </c>
      <c r="F770" s="103"/>
      <c r="G770" s="111"/>
      <c r="H770" s="111"/>
      <c r="I770" s="111"/>
      <c r="J770" s="274"/>
      <c r="K770" s="102"/>
      <c r="L770" s="103" t="s">
        <v>7</v>
      </c>
      <c r="M770" s="155" t="str">
        <f t="shared" si="162"/>
        <v>1,F3-$3.45M</v>
      </c>
      <c r="N770" s="111" t="str">
        <f>Cobb!$Y$2</f>
        <v>Gateway</v>
      </c>
      <c r="O770" s="253" t="s">
        <v>3147</v>
      </c>
      <c r="P770" s="168" t="str">
        <f t="shared" si="163"/>
        <v>Moreland, Mitch (1,F3-$3.45M)</v>
      </c>
      <c r="Q770" s="129">
        <f t="shared" si="164"/>
        <v>1150000</v>
      </c>
      <c r="R770" s="217">
        <f t="shared" si="165"/>
        <v>1150000</v>
      </c>
      <c r="S770" s="217">
        <f t="shared" si="166"/>
        <v>1150000</v>
      </c>
      <c r="T770" s="217" t="str">
        <f t="shared" si="167"/>
        <v/>
      </c>
      <c r="U770" s="102" t="s">
        <v>3354</v>
      </c>
      <c r="V770" s="173">
        <v>1150000</v>
      </c>
      <c r="W770" s="102" t="s">
        <v>3356</v>
      </c>
      <c r="X770" s="173">
        <v>1150000</v>
      </c>
      <c r="Y770" s="102" t="s">
        <v>3355</v>
      </c>
      <c r="Z770" s="173">
        <v>1150000</v>
      </c>
      <c r="AA770" s="102" t="s">
        <v>283</v>
      </c>
      <c r="AB770" s="102"/>
      <c r="AC770" s="501"/>
      <c r="AD770" s="102"/>
      <c r="AE770" s="502"/>
      <c r="AF770" s="102"/>
      <c r="AG770" s="102"/>
      <c r="AH770" s="102"/>
    </row>
    <row r="771" spans="1:34" ht="14.25" customHeight="1">
      <c r="A771" s="112" t="s">
        <v>3357</v>
      </c>
      <c r="B771" s="175" t="str">
        <f t="shared" si="176"/>
        <v>Morgan</v>
      </c>
      <c r="C771" s="180" t="str">
        <f t="shared" si="177"/>
        <v>Adam*</v>
      </c>
      <c r="D771" s="102" t="str">
        <f t="shared" si="178"/>
        <v>A. Morgan</v>
      </c>
      <c r="E771" s="168" t="str">
        <f t="shared" si="179"/>
        <v>Adam* Morgan</v>
      </c>
      <c r="F771" s="103"/>
      <c r="G771" s="111"/>
      <c r="H771" s="111"/>
      <c r="I771" s="111"/>
      <c r="J771" s="274"/>
      <c r="K771" s="102"/>
      <c r="L771" s="103" t="s">
        <v>114</v>
      </c>
      <c r="M771" s="155" t="str">
        <f t="shared" ref="M771:M834" si="180">$U771</f>
        <v>1,F2-$750K</v>
      </c>
      <c r="N771" s="111" t="str">
        <f>Cobb!$AE$2</f>
        <v>Chicago</v>
      </c>
      <c r="O771" s="253" t="s">
        <v>3147</v>
      </c>
      <c r="P771" s="168" t="str">
        <f t="shared" ref="P771:P834" si="181">CONCATENATE(A771," (",M771,")")</f>
        <v>Morgan, Adam* (1,F2-$750K)</v>
      </c>
      <c r="Q771" s="129">
        <f t="shared" ref="Q771:Q834" si="182">IF(ISBLANK($V771),"",$V771)</f>
        <v>375000</v>
      </c>
      <c r="R771" s="217">
        <f t="shared" ref="R771:R834" si="183">IF(ISBLANK($X771),"",$X771)</f>
        <v>375000</v>
      </c>
      <c r="S771" s="217" t="str">
        <f t="shared" ref="S771:S834" si="184">IF(ISBLANK($Z771),"",$Z771)</f>
        <v/>
      </c>
      <c r="T771" s="217" t="str">
        <f t="shared" ref="T771:T834" si="185">IF(ISBLANK($AB771),"",$AB771)</f>
        <v/>
      </c>
      <c r="U771" s="102" t="s">
        <v>3358</v>
      </c>
      <c r="V771" s="173">
        <v>375000</v>
      </c>
      <c r="W771" s="102" t="s">
        <v>3359</v>
      </c>
      <c r="X771" s="173">
        <v>375000</v>
      </c>
      <c r="Y771" s="102" t="s">
        <v>283</v>
      </c>
      <c r="Z771" s="173"/>
      <c r="AA771" s="102"/>
      <c r="AB771" s="102"/>
      <c r="AC771" s="501"/>
      <c r="AD771" s="102"/>
      <c r="AE771" s="502"/>
      <c r="AF771" s="102"/>
      <c r="AG771" s="102"/>
      <c r="AH771" s="102"/>
    </row>
    <row r="772" spans="1:34" ht="14.25" customHeight="1">
      <c r="A772" s="266" t="s">
        <v>3687</v>
      </c>
      <c r="B772" s="175" t="str">
        <f t="shared" si="176"/>
        <v>Moronta</v>
      </c>
      <c r="C772" s="180" t="str">
        <f t="shared" si="177"/>
        <v>Reyes</v>
      </c>
      <c r="D772" s="102" t="str">
        <f t="shared" si="178"/>
        <v>R. Moronta</v>
      </c>
      <c r="E772" s="168" t="str">
        <f t="shared" si="179"/>
        <v>Reyes Moronta</v>
      </c>
      <c r="F772" s="204" t="s">
        <v>847</v>
      </c>
      <c r="G772" s="204" t="s">
        <v>3891</v>
      </c>
      <c r="H772" s="204" t="s">
        <v>1952</v>
      </c>
      <c r="I772" s="204" t="s">
        <v>3865</v>
      </c>
      <c r="J772" s="155">
        <v>33975</v>
      </c>
      <c r="K772" s="157" t="s">
        <v>844</v>
      </c>
      <c r="L772" s="103" t="s">
        <v>114</v>
      </c>
      <c r="M772" s="155" t="str">
        <f t="shared" si="180"/>
        <v>Y1</v>
      </c>
      <c r="N772" s="111" t="s">
        <v>565</v>
      </c>
      <c r="O772" s="132" t="s">
        <v>3850</v>
      </c>
      <c r="P772" s="168" t="str">
        <f t="shared" si="181"/>
        <v>Moronta, Reyes (Y1)</v>
      </c>
      <c r="Q772" s="129">
        <f t="shared" si="182"/>
        <v>200000</v>
      </c>
      <c r="R772" s="217">
        <f t="shared" si="183"/>
        <v>300000</v>
      </c>
      <c r="S772" s="217">
        <f t="shared" si="184"/>
        <v>400000</v>
      </c>
      <c r="T772" s="217" t="str">
        <f t="shared" si="185"/>
        <v/>
      </c>
      <c r="U772" s="102" t="s">
        <v>445</v>
      </c>
      <c r="V772" s="173">
        <v>200000</v>
      </c>
      <c r="W772" s="102" t="s">
        <v>446</v>
      </c>
      <c r="X772" s="173">
        <v>300000</v>
      </c>
      <c r="Y772" s="102" t="s">
        <v>322</v>
      </c>
      <c r="Z772" s="173">
        <v>400000</v>
      </c>
      <c r="AA772" s="102" t="s">
        <v>555</v>
      </c>
      <c r="AB772" s="102"/>
      <c r="AC772" s="102"/>
      <c r="AD772" s="102"/>
      <c r="AE772" s="502"/>
      <c r="AF772" s="102"/>
      <c r="AG772" s="102"/>
      <c r="AH772" s="102"/>
    </row>
    <row r="773" spans="1:34" ht="14.25" customHeight="1">
      <c r="A773" s="102" t="s">
        <v>1813</v>
      </c>
      <c r="B773" s="175" t="str">
        <f t="shared" si="176"/>
        <v>Morrison</v>
      </c>
      <c r="C773" s="180" t="str">
        <f t="shared" si="177"/>
        <v>Logan*</v>
      </c>
      <c r="D773" s="102" t="str">
        <f t="shared" si="178"/>
        <v>L. Morrison</v>
      </c>
      <c r="E773" s="168" t="str">
        <f t="shared" si="179"/>
        <v>Logan* Morrison</v>
      </c>
      <c r="F773" s="204" t="s">
        <v>354</v>
      </c>
      <c r="G773" s="204"/>
      <c r="H773" s="204"/>
      <c r="I773" s="204"/>
      <c r="J773" s="155">
        <v>32014</v>
      </c>
      <c r="K773" s="157" t="s">
        <v>846</v>
      </c>
      <c r="L773" s="103" t="s">
        <v>7</v>
      </c>
      <c r="M773" s="155" t="str">
        <f t="shared" si="180"/>
        <v>2,F3-$6.765M</v>
      </c>
      <c r="N773" s="111" t="str">
        <f>Ruth!$M$2</f>
        <v>Hoboken</v>
      </c>
      <c r="O773" s="132" t="s">
        <v>1764</v>
      </c>
      <c r="P773" s="168" t="str">
        <f t="shared" si="181"/>
        <v>Morrison, Logan* (2,F3-$6.765M)</v>
      </c>
      <c r="Q773" s="129">
        <f t="shared" si="182"/>
        <v>2255000</v>
      </c>
      <c r="R773" s="217">
        <f t="shared" si="183"/>
        <v>2255000</v>
      </c>
      <c r="S773" s="217" t="str">
        <f t="shared" si="184"/>
        <v/>
      </c>
      <c r="T773" s="217" t="str">
        <f t="shared" si="185"/>
        <v/>
      </c>
      <c r="U773" s="155" t="s">
        <v>2139</v>
      </c>
      <c r="V773" s="130">
        <v>2255000</v>
      </c>
      <c r="W773" s="155" t="s">
        <v>2199</v>
      </c>
      <c r="X773" s="130">
        <v>2255000</v>
      </c>
      <c r="Y773" s="130" t="s">
        <v>283</v>
      </c>
      <c r="Z773" s="173"/>
      <c r="AA773" s="102"/>
      <c r="AB773" s="102"/>
      <c r="AC773" s="102"/>
      <c r="AD773" s="102"/>
      <c r="AE773" s="502"/>
      <c r="AF773" s="102"/>
      <c r="AG773" s="102"/>
      <c r="AH773" s="102"/>
    </row>
    <row r="774" spans="1:34" ht="14.25" customHeight="1">
      <c r="A774" s="112" t="s">
        <v>64</v>
      </c>
      <c r="B774" s="175" t="str">
        <f t="shared" si="176"/>
        <v>Morrow</v>
      </c>
      <c r="C774" s="180" t="str">
        <f t="shared" si="177"/>
        <v>Brandon</v>
      </c>
      <c r="D774" s="102" t="str">
        <f t="shared" si="178"/>
        <v>B. Morrow</v>
      </c>
      <c r="E774" s="168" t="str">
        <f t="shared" si="179"/>
        <v>Brandon Morrow</v>
      </c>
      <c r="F774" s="103" t="s">
        <v>847</v>
      </c>
      <c r="G774" s="111"/>
      <c r="H774" s="111"/>
      <c r="I774" s="111"/>
      <c r="J774" s="274">
        <v>30889</v>
      </c>
      <c r="K774" s="102" t="s">
        <v>844</v>
      </c>
      <c r="L774" s="103" t="s">
        <v>114</v>
      </c>
      <c r="M774" s="155" t="str">
        <f t="shared" si="180"/>
        <v>2,F5-$11.435M</v>
      </c>
      <c r="N774" s="208" t="str">
        <f>Aaron!$Y$2</f>
        <v>Columbus</v>
      </c>
      <c r="O774" s="132" t="s">
        <v>1764</v>
      </c>
      <c r="P774" s="168" t="str">
        <f t="shared" si="181"/>
        <v>Morrow, Brandon (2,F5-$11.435M)</v>
      </c>
      <c r="Q774" s="129">
        <f t="shared" si="182"/>
        <v>2287000</v>
      </c>
      <c r="R774" s="217">
        <f t="shared" si="183"/>
        <v>2287000</v>
      </c>
      <c r="S774" s="217">
        <f t="shared" si="184"/>
        <v>2287000</v>
      </c>
      <c r="T774" s="217">
        <f t="shared" si="185"/>
        <v>2287000</v>
      </c>
      <c r="U774" s="155" t="s">
        <v>2156</v>
      </c>
      <c r="V774" s="130">
        <v>2287000</v>
      </c>
      <c r="W774" s="155" t="s">
        <v>2215</v>
      </c>
      <c r="X774" s="130">
        <v>2287000</v>
      </c>
      <c r="Y774" s="155" t="s">
        <v>2231</v>
      </c>
      <c r="Z774" s="130">
        <v>2287000</v>
      </c>
      <c r="AA774" s="155" t="s">
        <v>2237</v>
      </c>
      <c r="AB774" s="130">
        <v>2287000</v>
      </c>
      <c r="AC774" s="102" t="s">
        <v>283</v>
      </c>
      <c r="AD774" s="102"/>
      <c r="AE774" s="502"/>
      <c r="AF774" s="102"/>
      <c r="AG774" s="102"/>
      <c r="AH774" s="102"/>
    </row>
    <row r="775" spans="1:34" ht="14.25" customHeight="1">
      <c r="A775" s="160" t="s">
        <v>901</v>
      </c>
      <c r="B775" s="175" t="str">
        <f t="shared" si="176"/>
        <v>Morton</v>
      </c>
      <c r="C775" s="180" t="str">
        <f t="shared" si="177"/>
        <v>Charlie</v>
      </c>
      <c r="D775" s="102" t="str">
        <f t="shared" si="178"/>
        <v>C. Morton</v>
      </c>
      <c r="E775" s="168" t="str">
        <f t="shared" si="179"/>
        <v>Charlie Morton</v>
      </c>
      <c r="F775" s="161" t="s">
        <v>847</v>
      </c>
      <c r="G775" s="161"/>
      <c r="H775" s="161"/>
      <c r="I775" s="161"/>
      <c r="J775" s="162">
        <v>30632</v>
      </c>
      <c r="K775" s="163" t="s">
        <v>647</v>
      </c>
      <c r="L775" s="103" t="s">
        <v>114</v>
      </c>
      <c r="M775" s="155" t="str">
        <f t="shared" si="180"/>
        <v>1,X2-$10M</v>
      </c>
      <c r="N775" s="111" t="str">
        <f>Ruth!$Y$2</f>
        <v xml:space="preserve">New Jersey </v>
      </c>
      <c r="O775" s="161" t="s">
        <v>1263</v>
      </c>
      <c r="P775" s="168" t="str">
        <f t="shared" si="181"/>
        <v>Morton, Charlie (1,X2-$10M)</v>
      </c>
      <c r="Q775" s="129">
        <f t="shared" si="182"/>
        <v>5000000</v>
      </c>
      <c r="R775" s="217">
        <f t="shared" si="183"/>
        <v>5000000</v>
      </c>
      <c r="S775" s="217" t="str">
        <f t="shared" si="184"/>
        <v/>
      </c>
      <c r="T775" s="217" t="str">
        <f t="shared" si="185"/>
        <v/>
      </c>
      <c r="U775" s="102" t="s">
        <v>2481</v>
      </c>
      <c r="V775" s="173">
        <v>5000000</v>
      </c>
      <c r="W775" s="102" t="s">
        <v>2482</v>
      </c>
      <c r="X775" s="173">
        <v>5000000</v>
      </c>
      <c r="Y775" s="102" t="s">
        <v>283</v>
      </c>
      <c r="Z775" s="102"/>
      <c r="AA775" s="102"/>
      <c r="AB775" s="501"/>
      <c r="AC775" s="102"/>
      <c r="AD775" s="102"/>
      <c r="AE775" s="502"/>
      <c r="AF775" s="102"/>
      <c r="AG775" s="102"/>
      <c r="AH775" s="102"/>
    </row>
    <row r="776" spans="1:34" ht="14.25" customHeight="1">
      <c r="A776" s="102" t="s">
        <v>1598</v>
      </c>
      <c r="B776" s="175" t="str">
        <f t="shared" si="176"/>
        <v>Mountcastle</v>
      </c>
      <c r="C776" s="180" t="str">
        <f t="shared" si="177"/>
        <v>Ryan</v>
      </c>
      <c r="D776" s="102" t="str">
        <f t="shared" si="178"/>
        <v>R. Mountcastle</v>
      </c>
      <c r="E776" s="168" t="str">
        <f t="shared" si="179"/>
        <v>Ryan Mountcastle</v>
      </c>
      <c r="F776" s="174" t="s">
        <v>847</v>
      </c>
      <c r="G776" s="102">
        <f>'Free Agents'!G144+1</f>
        <v>1</v>
      </c>
      <c r="H776" s="102">
        <v>7</v>
      </c>
      <c r="I776" s="102">
        <v>18</v>
      </c>
      <c r="J776" s="322">
        <v>35479</v>
      </c>
      <c r="K776" s="102" t="s">
        <v>851</v>
      </c>
      <c r="L776" s="103" t="s">
        <v>444</v>
      </c>
      <c r="M776" s="155" t="str">
        <f t="shared" si="180"/>
        <v>min</v>
      </c>
      <c r="N776" s="208" t="str">
        <f>Mays!$S$2</f>
        <v>Thunder Bay</v>
      </c>
      <c r="O776" s="103" t="s">
        <v>1534</v>
      </c>
      <c r="P776" s="168" t="str">
        <f t="shared" si="181"/>
        <v>Mountcastle, Ryan (min)</v>
      </c>
      <c r="Q776" s="129" t="str">
        <f t="shared" si="182"/>
        <v/>
      </c>
      <c r="R776" s="217" t="str">
        <f t="shared" si="183"/>
        <v/>
      </c>
      <c r="S776" s="217" t="str">
        <f t="shared" si="184"/>
        <v/>
      </c>
      <c r="T776" s="217" t="str">
        <f t="shared" si="185"/>
        <v/>
      </c>
      <c r="U776" s="102" t="s">
        <v>568</v>
      </c>
      <c r="V776" s="130"/>
      <c r="W776" s="102"/>
      <c r="X776" s="130"/>
      <c r="Y776" s="102"/>
      <c r="Z776" s="102"/>
      <c r="AA776" s="102"/>
      <c r="AB776" s="102"/>
      <c r="AC776" s="102"/>
      <c r="AD776" s="170"/>
      <c r="AE776" s="502"/>
      <c r="AF776" s="102"/>
      <c r="AG776" s="102"/>
      <c r="AH776" s="102"/>
    </row>
    <row r="777" spans="1:34" ht="14.25" customHeight="1">
      <c r="A777" s="111" t="s">
        <v>55</v>
      </c>
      <c r="B777" s="175" t="str">
        <f t="shared" si="176"/>
        <v>Moustakas</v>
      </c>
      <c r="C777" s="180" t="str">
        <f t="shared" si="177"/>
        <v>Mike</v>
      </c>
      <c r="D777" s="102" t="str">
        <f t="shared" si="178"/>
        <v>M. Moustakas</v>
      </c>
      <c r="E777" s="168" t="str">
        <f t="shared" si="179"/>
        <v>Mike Moustakas</v>
      </c>
      <c r="F777" s="276" t="s">
        <v>354</v>
      </c>
      <c r="G777" s="103"/>
      <c r="H777" s="103"/>
      <c r="I777" s="103"/>
      <c r="J777" s="277">
        <v>32397</v>
      </c>
      <c r="K777" s="278" t="s">
        <v>850</v>
      </c>
      <c r="L777" s="103" t="s">
        <v>7</v>
      </c>
      <c r="M777" s="155" t="str">
        <f t="shared" si="180"/>
        <v>3,F5-$10.474M</v>
      </c>
      <c r="N777" s="111" t="str">
        <f>Cobb!$Y$2</f>
        <v>Gateway</v>
      </c>
      <c r="O777" s="311" t="s">
        <v>1407</v>
      </c>
      <c r="P777" s="168" t="str">
        <f t="shared" si="181"/>
        <v>Moustakas, Mike (3,F5-$10.474M)</v>
      </c>
      <c r="Q777" s="129">
        <f t="shared" si="182"/>
        <v>2094750</v>
      </c>
      <c r="R777" s="217">
        <f t="shared" si="183"/>
        <v>2094750</v>
      </c>
      <c r="S777" s="217">
        <f t="shared" si="184"/>
        <v>2094750</v>
      </c>
      <c r="T777" s="217" t="str">
        <f t="shared" si="185"/>
        <v/>
      </c>
      <c r="U777" s="282" t="s">
        <v>1473</v>
      </c>
      <c r="V777" s="362">
        <v>2094750</v>
      </c>
      <c r="W777" s="282" t="s">
        <v>1476</v>
      </c>
      <c r="X777" s="362">
        <v>2094750</v>
      </c>
      <c r="Y777" s="282" t="s">
        <v>1477</v>
      </c>
      <c r="Z777" s="280">
        <v>2094750</v>
      </c>
      <c r="AA777" s="102" t="s">
        <v>283</v>
      </c>
      <c r="AB777" s="102"/>
      <c r="AC777" s="102"/>
      <c r="AD777" s="102"/>
      <c r="AE777" s="502"/>
      <c r="AF777" s="102"/>
      <c r="AG777" s="102"/>
      <c r="AH777" s="102"/>
    </row>
    <row r="778" spans="1:34" ht="14.25" customHeight="1">
      <c r="A778" s="266" t="s">
        <v>3836</v>
      </c>
      <c r="B778" s="175" t="str">
        <f t="shared" si="176"/>
        <v>Moya</v>
      </c>
      <c r="C778" s="180" t="str">
        <f t="shared" si="177"/>
        <v>Gabriel</v>
      </c>
      <c r="D778" s="102" t="str">
        <f t="shared" si="178"/>
        <v>G. Moya</v>
      </c>
      <c r="E778" s="168" t="str">
        <f t="shared" si="179"/>
        <v>Gabriel Moya</v>
      </c>
      <c r="F778" s="204" t="s">
        <v>354</v>
      </c>
      <c r="G778" s="204" t="s">
        <v>4049</v>
      </c>
      <c r="H778" s="204" t="s">
        <v>1961</v>
      </c>
      <c r="I778" s="204" t="s">
        <v>1951</v>
      </c>
      <c r="J778" s="155">
        <v>34708</v>
      </c>
      <c r="K778" s="157" t="s">
        <v>844</v>
      </c>
      <c r="L778" s="103" t="s">
        <v>114</v>
      </c>
      <c r="M778" s="155" t="str">
        <f t="shared" si="180"/>
        <v>Y1</v>
      </c>
      <c r="N778" s="111" t="s">
        <v>1101</v>
      </c>
      <c r="O778" s="132" t="s">
        <v>3850</v>
      </c>
      <c r="P778" s="168" t="str">
        <f t="shared" si="181"/>
        <v>Moya, Gabriel (Y1)</v>
      </c>
      <c r="Q778" s="129">
        <f t="shared" si="182"/>
        <v>200000</v>
      </c>
      <c r="R778" s="217">
        <f t="shared" si="183"/>
        <v>300000</v>
      </c>
      <c r="S778" s="217">
        <f t="shared" si="184"/>
        <v>400000</v>
      </c>
      <c r="T778" s="217" t="str">
        <f t="shared" si="185"/>
        <v/>
      </c>
      <c r="U778" s="102" t="s">
        <v>445</v>
      </c>
      <c r="V778" s="173">
        <v>200000</v>
      </c>
      <c r="W778" s="102" t="s">
        <v>446</v>
      </c>
      <c r="X778" s="173">
        <v>300000</v>
      </c>
      <c r="Y778" s="102" t="s">
        <v>322</v>
      </c>
      <c r="Z778" s="173">
        <v>400000</v>
      </c>
      <c r="AA778" s="102" t="s">
        <v>555</v>
      </c>
      <c r="AB778" s="102"/>
      <c r="AC778" s="102"/>
      <c r="AD778" s="102"/>
      <c r="AE778" s="502"/>
      <c r="AF778" s="102"/>
      <c r="AG778" s="102"/>
      <c r="AH778" s="102"/>
    </row>
    <row r="779" spans="1:34" ht="14.25" customHeight="1">
      <c r="A779" s="266" t="s">
        <v>3712</v>
      </c>
      <c r="B779" s="175" t="str">
        <f t="shared" si="176"/>
        <v>Mullins</v>
      </c>
      <c r="C779" s="180" t="str">
        <f t="shared" si="177"/>
        <v>Cedric</v>
      </c>
      <c r="D779" s="102" t="str">
        <f t="shared" si="178"/>
        <v>C. Mullins</v>
      </c>
      <c r="E779" s="168" t="str">
        <f t="shared" si="179"/>
        <v>Cedric Mullins</v>
      </c>
      <c r="F779" s="204" t="s">
        <v>854</v>
      </c>
      <c r="G779" s="204" t="s">
        <v>3917</v>
      </c>
      <c r="H779" s="204" t="s">
        <v>1953</v>
      </c>
      <c r="I779" s="204" t="s">
        <v>3867</v>
      </c>
      <c r="J779" s="155">
        <v>34608</v>
      </c>
      <c r="K779" s="157" t="s">
        <v>849</v>
      </c>
      <c r="L779" s="103" t="s">
        <v>7</v>
      </c>
      <c r="M779" s="155" t="str">
        <f t="shared" si="180"/>
        <v>Y1</v>
      </c>
      <c r="N779" s="111" t="s">
        <v>307</v>
      </c>
      <c r="O779" s="132" t="s">
        <v>3850</v>
      </c>
      <c r="P779" s="168" t="str">
        <f t="shared" si="181"/>
        <v>Mullins, Cedric (Y1)</v>
      </c>
      <c r="Q779" s="129">
        <f t="shared" si="182"/>
        <v>200000</v>
      </c>
      <c r="R779" s="217">
        <f t="shared" si="183"/>
        <v>300000</v>
      </c>
      <c r="S779" s="217">
        <f t="shared" si="184"/>
        <v>400000</v>
      </c>
      <c r="T779" s="217" t="str">
        <f t="shared" si="185"/>
        <v/>
      </c>
      <c r="U779" s="102" t="s">
        <v>445</v>
      </c>
      <c r="V779" s="173">
        <v>200000</v>
      </c>
      <c r="W779" s="102" t="s">
        <v>446</v>
      </c>
      <c r="X779" s="173">
        <v>300000</v>
      </c>
      <c r="Y779" s="102" t="s">
        <v>322</v>
      </c>
      <c r="Z779" s="173">
        <v>400000</v>
      </c>
      <c r="AA779" s="102" t="s">
        <v>555</v>
      </c>
      <c r="AB779" s="102"/>
      <c r="AC779" s="102"/>
      <c r="AD779" s="102"/>
      <c r="AE779" s="502"/>
      <c r="AF779" s="102"/>
      <c r="AG779" s="102"/>
      <c r="AH779" s="102"/>
    </row>
    <row r="780" spans="1:34" ht="14.25" customHeight="1">
      <c r="A780" s="111" t="s">
        <v>3360</v>
      </c>
      <c r="B780" s="175"/>
      <c r="C780" s="180"/>
      <c r="D780" s="102"/>
      <c r="E780" s="168"/>
      <c r="F780" s="276"/>
      <c r="G780" s="103"/>
      <c r="H780" s="103"/>
      <c r="I780" s="103"/>
      <c r="J780" s="277"/>
      <c r="K780" s="278"/>
      <c r="L780" s="103" t="s">
        <v>7</v>
      </c>
      <c r="M780" s="155" t="str">
        <f t="shared" si="180"/>
        <v>1,F4-$20.4M</v>
      </c>
      <c r="N780" s="111" t="str">
        <f>Mays!$A$2</f>
        <v>Aspen</v>
      </c>
      <c r="O780" s="311" t="s">
        <v>3147</v>
      </c>
      <c r="P780" s="168" t="str">
        <f t="shared" si="181"/>
        <v>Muncy, Max (1,F4-$20.4M)</v>
      </c>
      <c r="Q780" s="129">
        <f t="shared" si="182"/>
        <v>5100000</v>
      </c>
      <c r="R780" s="217">
        <f t="shared" si="183"/>
        <v>5100000</v>
      </c>
      <c r="S780" s="217">
        <f t="shared" si="184"/>
        <v>5100000</v>
      </c>
      <c r="T780" s="217">
        <f t="shared" si="185"/>
        <v>5100000</v>
      </c>
      <c r="U780" s="282" t="s">
        <v>3361</v>
      </c>
      <c r="V780" s="362">
        <v>5100000</v>
      </c>
      <c r="W780" s="282" t="s">
        <v>3364</v>
      </c>
      <c r="X780" s="362">
        <v>5100000</v>
      </c>
      <c r="Y780" s="282" t="s">
        <v>3363</v>
      </c>
      <c r="Z780" s="362">
        <v>5100000</v>
      </c>
      <c r="AA780" s="282" t="s">
        <v>3362</v>
      </c>
      <c r="AB780" s="362">
        <v>5100000</v>
      </c>
      <c r="AC780" s="102" t="s">
        <v>283</v>
      </c>
      <c r="AD780" s="102"/>
      <c r="AE780" s="502"/>
      <c r="AF780" s="102"/>
    </row>
    <row r="781" spans="1:34" ht="14.25" customHeight="1">
      <c r="A781" s="102" t="s">
        <v>1983</v>
      </c>
      <c r="B781" s="175" t="str">
        <f t="shared" ref="B781:B803" si="186">LEFT(A781,FIND(", ",A781,1)-1)</f>
        <v>Munoz</v>
      </c>
      <c r="C781" s="180" t="str">
        <f t="shared" ref="C781:C803" si="187">RIGHT(A781,LEN(A781)-FIND(", ",A781,1)-1)</f>
        <v>Yairo</v>
      </c>
      <c r="D781" s="102" t="str">
        <f t="shared" ref="D781:D803" si="188">CONCATENATE(MID(C781,1,1),". ",B781)</f>
        <v>Y. Munoz</v>
      </c>
      <c r="E781" s="168" t="str">
        <f t="shared" ref="E781:E803" si="189">CONCATENATE(C781," ",B781)</f>
        <v>Yairo Munoz</v>
      </c>
      <c r="F781" s="204"/>
      <c r="G781" s="204">
        <v>173</v>
      </c>
      <c r="H781" s="204" t="s">
        <v>1956</v>
      </c>
      <c r="I781" s="204"/>
      <c r="J781" s="155">
        <v>34722</v>
      </c>
      <c r="K781" s="157" t="s">
        <v>851</v>
      </c>
      <c r="L781" s="103" t="s">
        <v>7</v>
      </c>
      <c r="M781" s="155" t="str">
        <f t="shared" si="180"/>
        <v>Y1</v>
      </c>
      <c r="N781" s="111" t="str">
        <f>Aaron!$AE$2</f>
        <v>Pismo Beach</v>
      </c>
      <c r="O781" s="132" t="s">
        <v>1966</v>
      </c>
      <c r="P781" s="168" t="str">
        <f t="shared" si="181"/>
        <v>Munoz, Yairo (Y1)</v>
      </c>
      <c r="Q781" s="129">
        <f t="shared" si="182"/>
        <v>200000</v>
      </c>
      <c r="R781" s="217">
        <f t="shared" si="183"/>
        <v>300000</v>
      </c>
      <c r="S781" s="217">
        <f t="shared" si="184"/>
        <v>400000</v>
      </c>
      <c r="T781" s="217" t="str">
        <f t="shared" si="185"/>
        <v/>
      </c>
      <c r="U781" s="102" t="s">
        <v>445</v>
      </c>
      <c r="V781" s="130">
        <v>200000</v>
      </c>
      <c r="W781" s="102" t="s">
        <v>446</v>
      </c>
      <c r="X781" s="173">
        <v>300000</v>
      </c>
      <c r="Y781" s="102" t="s">
        <v>322</v>
      </c>
      <c r="Z781" s="173">
        <v>400000</v>
      </c>
      <c r="AA781" s="102" t="s">
        <v>555</v>
      </c>
      <c r="AB781" s="102"/>
      <c r="AC781" s="102"/>
      <c r="AD781" s="102"/>
      <c r="AE781" s="502"/>
      <c r="AF781" s="102"/>
      <c r="AG781" s="102"/>
      <c r="AH781" s="102"/>
    </row>
    <row r="782" spans="1:34" ht="15">
      <c r="A782" s="111" t="s">
        <v>217</v>
      </c>
      <c r="B782" s="175" t="str">
        <f t="shared" si="186"/>
        <v>Murphy</v>
      </c>
      <c r="C782" s="180" t="str">
        <f t="shared" si="187"/>
        <v>Daniel</v>
      </c>
      <c r="D782" s="102" t="str">
        <f t="shared" si="188"/>
        <v>D. Murphy</v>
      </c>
      <c r="E782" s="168" t="str">
        <f t="shared" si="189"/>
        <v>Daniel Murphy</v>
      </c>
      <c r="F782" s="276" t="s">
        <v>354</v>
      </c>
      <c r="G782" s="103"/>
      <c r="H782" s="103"/>
      <c r="I782" s="103"/>
      <c r="J782" s="277">
        <v>31138</v>
      </c>
      <c r="K782" s="278" t="s">
        <v>845</v>
      </c>
      <c r="L782" s="103" t="s">
        <v>7</v>
      </c>
      <c r="M782" s="155" t="str">
        <f t="shared" si="180"/>
        <v>3,F5-$18.597M</v>
      </c>
      <c r="N782" s="111" t="str">
        <f>Mays!$AE$2</f>
        <v>West Oakland</v>
      </c>
      <c r="O782" s="311" t="s">
        <v>2054</v>
      </c>
      <c r="P782" s="168" t="str">
        <f t="shared" si="181"/>
        <v>Murphy, Daniel (3,F5-$18.597M)</v>
      </c>
      <c r="Q782" s="129">
        <f t="shared" si="182"/>
        <v>3719334</v>
      </c>
      <c r="R782" s="217">
        <f t="shared" si="183"/>
        <v>3719334</v>
      </c>
      <c r="S782" s="217">
        <f t="shared" si="184"/>
        <v>3719334</v>
      </c>
      <c r="T782" s="217" t="str">
        <f t="shared" si="185"/>
        <v/>
      </c>
      <c r="U782" s="282" t="s">
        <v>1499</v>
      </c>
      <c r="V782" s="362">
        <v>3719334</v>
      </c>
      <c r="W782" s="282" t="s">
        <v>1504</v>
      </c>
      <c r="X782" s="362">
        <v>3719334</v>
      </c>
      <c r="Y782" s="282" t="s">
        <v>1507</v>
      </c>
      <c r="Z782" s="280">
        <v>3719334</v>
      </c>
      <c r="AA782" s="102" t="s">
        <v>283</v>
      </c>
      <c r="AB782" s="102"/>
      <c r="AC782" s="102"/>
      <c r="AD782" s="102"/>
      <c r="AE782" s="502"/>
      <c r="AF782" s="102"/>
      <c r="AG782" s="102"/>
      <c r="AH782" s="102"/>
    </row>
    <row r="783" spans="1:34" ht="14.25" customHeight="1">
      <c r="A783" s="102" t="s">
        <v>1998</v>
      </c>
      <c r="B783" s="175" t="str">
        <f t="shared" si="186"/>
        <v>Murphy</v>
      </c>
      <c r="C783" s="180" t="str">
        <f t="shared" si="187"/>
        <v>Sean</v>
      </c>
      <c r="D783" s="102" t="str">
        <f t="shared" si="188"/>
        <v>S. Murphy</v>
      </c>
      <c r="E783" s="168" t="str">
        <f t="shared" si="189"/>
        <v>Sean Murphy</v>
      </c>
      <c r="F783" s="204"/>
      <c r="G783" s="204">
        <v>131</v>
      </c>
      <c r="H783" s="204" t="s">
        <v>1957</v>
      </c>
      <c r="I783" s="204"/>
      <c r="J783" s="155"/>
      <c r="K783" s="157" t="s">
        <v>848</v>
      </c>
      <c r="L783" s="103" t="s">
        <v>444</v>
      </c>
      <c r="M783" s="155" t="str">
        <f t="shared" si="180"/>
        <v>min</v>
      </c>
      <c r="N783" s="111" t="str">
        <f>Aaron!$AE$2</f>
        <v>Pismo Beach</v>
      </c>
      <c r="O783" s="132" t="s">
        <v>1966</v>
      </c>
      <c r="P783" s="168" t="str">
        <f t="shared" si="181"/>
        <v>Murphy, Sean (min)</v>
      </c>
      <c r="Q783" s="129" t="str">
        <f t="shared" si="182"/>
        <v/>
      </c>
      <c r="R783" s="217" t="str">
        <f t="shared" si="183"/>
        <v/>
      </c>
      <c r="S783" s="217" t="str">
        <f t="shared" si="184"/>
        <v/>
      </c>
      <c r="T783" s="217" t="str">
        <f t="shared" si="185"/>
        <v/>
      </c>
      <c r="U783" s="102" t="s">
        <v>568</v>
      </c>
      <c r="V783" s="173"/>
      <c r="W783" s="102"/>
      <c r="X783" s="173"/>
      <c r="Y783" s="102"/>
      <c r="Z783" s="173"/>
      <c r="AA783" s="102"/>
      <c r="AB783" s="102"/>
      <c r="AC783" s="102"/>
      <c r="AD783" s="102"/>
      <c r="AE783" s="502"/>
      <c r="AF783" s="102"/>
      <c r="AG783" s="102"/>
      <c r="AH783" s="102"/>
    </row>
    <row r="784" spans="1:34" ht="14.25" customHeight="1">
      <c r="A784" s="175" t="s">
        <v>959</v>
      </c>
      <c r="B784" s="175" t="str">
        <f t="shared" si="186"/>
        <v>Murphy</v>
      </c>
      <c r="C784" s="180" t="str">
        <f t="shared" si="187"/>
        <v>Tom</v>
      </c>
      <c r="D784" s="102" t="str">
        <f t="shared" si="188"/>
        <v>T. Murphy</v>
      </c>
      <c r="E784" s="168" t="str">
        <f t="shared" si="189"/>
        <v>Tom Murphy</v>
      </c>
      <c r="F784" s="174" t="s">
        <v>847</v>
      </c>
      <c r="G784" s="174"/>
      <c r="H784" s="174"/>
      <c r="I784" s="174"/>
      <c r="J784" s="184">
        <v>33331</v>
      </c>
      <c r="K784" s="185" t="s">
        <v>848</v>
      </c>
      <c r="L784" s="103" t="s">
        <v>7</v>
      </c>
      <c r="M784" s="155" t="str">
        <f t="shared" si="180"/>
        <v>MM</v>
      </c>
      <c r="N784" s="111" t="str">
        <f>Mays!$AE$2</f>
        <v>West Oakland</v>
      </c>
      <c r="O784" s="174" t="s">
        <v>913</v>
      </c>
      <c r="P784" s="168" t="str">
        <f t="shared" si="181"/>
        <v>Murphy, Tom (MM)</v>
      </c>
      <c r="Q784" s="129">
        <f t="shared" si="182"/>
        <v>100000</v>
      </c>
      <c r="R784" s="217" t="str">
        <f t="shared" si="183"/>
        <v/>
      </c>
      <c r="S784" s="217" t="str">
        <f t="shared" si="184"/>
        <v/>
      </c>
      <c r="T784" s="217" t="str">
        <f t="shared" si="185"/>
        <v/>
      </c>
      <c r="U784" s="102" t="s">
        <v>442</v>
      </c>
      <c r="V784" s="268">
        <v>100000</v>
      </c>
      <c r="W784" s="102"/>
      <c r="X784" s="173"/>
      <c r="Y784" s="102"/>
      <c r="Z784" s="102"/>
      <c r="AA784" s="102"/>
      <c r="AB784" s="102"/>
      <c r="AC784" s="102"/>
      <c r="AD784" s="102"/>
      <c r="AE784" s="502"/>
      <c r="AF784" s="102"/>
      <c r="AG784" s="102"/>
      <c r="AH784" s="102"/>
    </row>
    <row r="785" spans="1:34" ht="14.25" customHeight="1">
      <c r="A785" s="266" t="s">
        <v>3787</v>
      </c>
      <c r="B785" s="175" t="str">
        <f t="shared" si="186"/>
        <v>Murray</v>
      </c>
      <c r="C785" s="180" t="str">
        <f t="shared" si="187"/>
        <v>Kyler</v>
      </c>
      <c r="D785" s="102" t="str">
        <f t="shared" si="188"/>
        <v>K. Murray</v>
      </c>
      <c r="E785" s="168" t="str">
        <f t="shared" si="189"/>
        <v>Kyler Murray</v>
      </c>
      <c r="F785" s="204" t="s">
        <v>847</v>
      </c>
      <c r="G785" s="204" t="s">
        <v>3997</v>
      </c>
      <c r="H785" s="204" t="s">
        <v>1957</v>
      </c>
      <c r="I785" s="204" t="s">
        <v>1957</v>
      </c>
      <c r="J785" s="155">
        <v>35649</v>
      </c>
      <c r="K785" s="157"/>
      <c r="L785" s="103" t="s">
        <v>444</v>
      </c>
      <c r="M785" s="155" t="str">
        <f t="shared" si="180"/>
        <v>min</v>
      </c>
      <c r="N785" s="111" t="s">
        <v>58</v>
      </c>
      <c r="O785" s="132" t="s">
        <v>3850</v>
      </c>
      <c r="P785" s="168" t="str">
        <f t="shared" si="181"/>
        <v>Murray, Kyler (min)</v>
      </c>
      <c r="Q785" s="129" t="str">
        <f t="shared" si="182"/>
        <v/>
      </c>
      <c r="R785" s="217" t="str">
        <f t="shared" si="183"/>
        <v/>
      </c>
      <c r="S785" s="217" t="str">
        <f t="shared" si="184"/>
        <v/>
      </c>
      <c r="T785" s="217" t="str">
        <f t="shared" si="185"/>
        <v/>
      </c>
      <c r="U785" s="102" t="s">
        <v>568</v>
      </c>
      <c r="V785" s="173"/>
      <c r="W785" s="102"/>
      <c r="X785" s="173"/>
      <c r="Y785" s="102"/>
      <c r="Z785" s="173"/>
      <c r="AA785" s="102"/>
      <c r="AB785" s="102"/>
      <c r="AC785" s="102"/>
      <c r="AD785" s="102"/>
      <c r="AE785" s="502"/>
      <c r="AF785" s="102"/>
      <c r="AG785" s="102"/>
      <c r="AH785" s="102"/>
    </row>
    <row r="786" spans="1:34" ht="14.25" customHeight="1">
      <c r="A786" s="266" t="s">
        <v>3824</v>
      </c>
      <c r="B786" s="175" t="str">
        <f t="shared" si="186"/>
        <v>Musgrave</v>
      </c>
      <c r="C786" s="180" t="str">
        <f t="shared" si="187"/>
        <v>Harrison</v>
      </c>
      <c r="D786" s="102" t="str">
        <f t="shared" si="188"/>
        <v>H. Musgrave</v>
      </c>
      <c r="E786" s="168" t="str">
        <f t="shared" si="189"/>
        <v>Harrison Musgrave</v>
      </c>
      <c r="F786" s="204" t="s">
        <v>354</v>
      </c>
      <c r="G786" s="204" t="s">
        <v>4036</v>
      </c>
      <c r="H786" s="204" t="s">
        <v>1959</v>
      </c>
      <c r="I786" s="204" t="s">
        <v>1953</v>
      </c>
      <c r="J786" s="155">
        <v>33666</v>
      </c>
      <c r="K786" s="157" t="s">
        <v>844</v>
      </c>
      <c r="L786" s="103" t="s">
        <v>114</v>
      </c>
      <c r="M786" s="155" t="str">
        <f t="shared" si="180"/>
        <v>Y1</v>
      </c>
      <c r="N786" s="111" t="s">
        <v>808</v>
      </c>
      <c r="O786" s="132" t="s">
        <v>3850</v>
      </c>
      <c r="P786" s="168" t="str">
        <f t="shared" si="181"/>
        <v>Musgrave, Harrison (Y1)</v>
      </c>
      <c r="Q786" s="129">
        <f t="shared" si="182"/>
        <v>200000</v>
      </c>
      <c r="R786" s="217">
        <f t="shared" si="183"/>
        <v>300000</v>
      </c>
      <c r="S786" s="217">
        <f t="shared" si="184"/>
        <v>400000</v>
      </c>
      <c r="T786" s="217" t="str">
        <f t="shared" si="185"/>
        <v/>
      </c>
      <c r="U786" s="102" t="s">
        <v>445</v>
      </c>
      <c r="V786" s="173">
        <v>200000</v>
      </c>
      <c r="W786" s="102" t="s">
        <v>446</v>
      </c>
      <c r="X786" s="173">
        <v>300000</v>
      </c>
      <c r="Y786" s="102" t="s">
        <v>322</v>
      </c>
      <c r="Z786" s="173">
        <v>400000</v>
      </c>
      <c r="AA786" s="102" t="s">
        <v>555</v>
      </c>
      <c r="AB786" s="102"/>
      <c r="AC786" s="102"/>
      <c r="AD786" s="102"/>
      <c r="AE786" s="502"/>
      <c r="AF786" s="102"/>
      <c r="AG786" s="102"/>
      <c r="AH786" s="102"/>
    </row>
    <row r="787" spans="1:34" ht="14.25" customHeight="1">
      <c r="A787" s="102" t="s">
        <v>1345</v>
      </c>
      <c r="B787" s="175" t="str">
        <f t="shared" si="186"/>
        <v>Musgrove</v>
      </c>
      <c r="C787" s="180" t="str">
        <f t="shared" si="187"/>
        <v>Joe</v>
      </c>
      <c r="D787" s="102" t="str">
        <f t="shared" si="188"/>
        <v>J. Musgrove</v>
      </c>
      <c r="E787" s="168" t="str">
        <f t="shared" si="189"/>
        <v>Joe Musgrove</v>
      </c>
      <c r="F787" s="204"/>
      <c r="G787" s="501">
        <v>180</v>
      </c>
      <c r="H787" s="501">
        <v>7</v>
      </c>
      <c r="I787" s="501">
        <v>24</v>
      </c>
      <c r="J787" s="256">
        <v>33942</v>
      </c>
      <c r="K787" s="157" t="s">
        <v>647</v>
      </c>
      <c r="L787" s="103" t="s">
        <v>114</v>
      </c>
      <c r="M787" s="155" t="str">
        <f t="shared" si="180"/>
        <v>Y3</v>
      </c>
      <c r="N787" s="208" t="str">
        <f>Mays!$S$2</f>
        <v>Thunder Bay</v>
      </c>
      <c r="O787" s="132" t="s">
        <v>1298</v>
      </c>
      <c r="P787" s="168" t="str">
        <f t="shared" si="181"/>
        <v>Musgrove, Joe (Y3)</v>
      </c>
      <c r="Q787" s="129">
        <f t="shared" si="182"/>
        <v>400000</v>
      </c>
      <c r="R787" s="217" t="str">
        <f t="shared" si="183"/>
        <v/>
      </c>
      <c r="S787" s="217" t="str">
        <f t="shared" si="184"/>
        <v/>
      </c>
      <c r="T787" s="217" t="str">
        <f t="shared" si="185"/>
        <v/>
      </c>
      <c r="U787" s="102" t="s">
        <v>322</v>
      </c>
      <c r="V787" s="173">
        <v>400000</v>
      </c>
      <c r="W787" s="102" t="s">
        <v>555</v>
      </c>
      <c r="X787" s="173"/>
      <c r="Y787" s="102" t="s">
        <v>820</v>
      </c>
      <c r="Z787" s="130"/>
      <c r="AA787" s="102" t="s">
        <v>821</v>
      </c>
      <c r="AB787" s="102"/>
      <c r="AC787" s="102" t="s">
        <v>822</v>
      </c>
      <c r="AD787" s="102"/>
      <c r="AE787" s="502"/>
      <c r="AF787" s="102"/>
      <c r="AG787" s="102"/>
      <c r="AH787" s="102"/>
    </row>
    <row r="788" spans="1:34" ht="14.25" customHeight="1">
      <c r="A788" s="102" t="s">
        <v>597</v>
      </c>
      <c r="B788" s="175" t="str">
        <f t="shared" si="186"/>
        <v>Myers</v>
      </c>
      <c r="C788" s="180" t="str">
        <f t="shared" si="187"/>
        <v>Wil</v>
      </c>
      <c r="D788" s="102" t="str">
        <f t="shared" si="188"/>
        <v>W. Myers</v>
      </c>
      <c r="E788" s="168" t="str">
        <f t="shared" si="189"/>
        <v>Wil Myers</v>
      </c>
      <c r="F788" s="103"/>
      <c r="G788" s="103"/>
      <c r="H788" s="103"/>
      <c r="I788" s="103"/>
      <c r="J788" s="155"/>
      <c r="K788" s="111"/>
      <c r="L788" s="103" t="s">
        <v>7</v>
      </c>
      <c r="M788" s="155" t="str">
        <f t="shared" si="180"/>
        <v>ARB-Y6</v>
      </c>
      <c r="N788" s="208" t="str">
        <f>Mays!$S$2</f>
        <v>Thunder Bay</v>
      </c>
      <c r="O788" s="132" t="s">
        <v>1253</v>
      </c>
      <c r="P788" s="168" t="str">
        <f t="shared" si="181"/>
        <v>Myers, Wil (ARB-Y6)</v>
      </c>
      <c r="Q788" s="129">
        <f t="shared" si="182"/>
        <v>1500000</v>
      </c>
      <c r="R788" s="217" t="str">
        <f t="shared" si="183"/>
        <v/>
      </c>
      <c r="S788" s="217" t="str">
        <f t="shared" si="184"/>
        <v/>
      </c>
      <c r="T788" s="217" t="str">
        <f t="shared" si="185"/>
        <v/>
      </c>
      <c r="U788" s="102" t="s">
        <v>821</v>
      </c>
      <c r="V788" s="173">
        <v>1500000</v>
      </c>
      <c r="W788" s="102" t="s">
        <v>822</v>
      </c>
      <c r="X788" s="173"/>
      <c r="Y788" s="102" t="s">
        <v>283</v>
      </c>
      <c r="Z788" s="102"/>
      <c r="AA788" s="102"/>
      <c r="AB788" s="102"/>
      <c r="AC788" s="102"/>
      <c r="AD788" s="102"/>
      <c r="AE788" s="502"/>
      <c r="AF788" s="102"/>
      <c r="AG788" s="102"/>
      <c r="AH788" s="102"/>
    </row>
    <row r="789" spans="1:34" ht="14.25" customHeight="1">
      <c r="A789" s="102" t="s">
        <v>1692</v>
      </c>
      <c r="B789" s="175" t="str">
        <f t="shared" si="186"/>
        <v>Narvaez</v>
      </c>
      <c r="C789" s="180" t="str">
        <f t="shared" si="187"/>
        <v>Omar</v>
      </c>
      <c r="D789" s="102" t="str">
        <f t="shared" si="188"/>
        <v>O. Narvaez</v>
      </c>
      <c r="E789" s="168" t="str">
        <f t="shared" si="189"/>
        <v>Omar Narvaez</v>
      </c>
      <c r="F789" s="174" t="s">
        <v>354</v>
      </c>
      <c r="G789" s="102">
        <f>'Free Agents'!G151+1</f>
        <v>195</v>
      </c>
      <c r="H789" s="102">
        <v>4</v>
      </c>
      <c r="I789" s="102">
        <v>23</v>
      </c>
      <c r="J789" s="322">
        <v>33644</v>
      </c>
      <c r="K789" s="102" t="s">
        <v>848</v>
      </c>
      <c r="L789" s="103" t="s">
        <v>7</v>
      </c>
      <c r="M789" s="155" t="str">
        <f t="shared" si="180"/>
        <v>Y3</v>
      </c>
      <c r="N789" s="111" t="str">
        <f>Aaron!$S$2</f>
        <v>Washington</v>
      </c>
      <c r="O789" s="103" t="s">
        <v>1534</v>
      </c>
      <c r="P789" s="168" t="str">
        <f t="shared" si="181"/>
        <v>Narvaez, Omar (Y3)</v>
      </c>
      <c r="Q789" s="129">
        <f t="shared" si="182"/>
        <v>400000</v>
      </c>
      <c r="R789" s="217" t="str">
        <f t="shared" si="183"/>
        <v/>
      </c>
      <c r="S789" s="217" t="str">
        <f t="shared" si="184"/>
        <v/>
      </c>
      <c r="T789" s="217" t="str">
        <f t="shared" si="185"/>
        <v/>
      </c>
      <c r="U789" s="102" t="s">
        <v>322</v>
      </c>
      <c r="V789" s="173">
        <v>400000</v>
      </c>
      <c r="W789" s="102" t="s">
        <v>555</v>
      </c>
      <c r="X789" s="130"/>
      <c r="Y789" s="102" t="s">
        <v>820</v>
      </c>
      <c r="Z789" s="102"/>
      <c r="AA789" s="102" t="s">
        <v>821</v>
      </c>
      <c r="AB789" s="102"/>
      <c r="AC789" s="102" t="s">
        <v>822</v>
      </c>
      <c r="AD789" s="102"/>
      <c r="AE789" s="502"/>
      <c r="AF789" s="102"/>
      <c r="AG789" s="102"/>
      <c r="AH789" s="102"/>
    </row>
    <row r="790" spans="1:34" ht="14.25" customHeight="1">
      <c r="A790" s="102" t="s">
        <v>1814</v>
      </c>
      <c r="B790" s="175" t="str">
        <f t="shared" si="186"/>
        <v>Nava</v>
      </c>
      <c r="C790" s="180" t="str">
        <f t="shared" si="187"/>
        <v>Daniel+</v>
      </c>
      <c r="D790" s="102" t="str">
        <f t="shared" si="188"/>
        <v>D. Nava</v>
      </c>
      <c r="E790" s="168" t="str">
        <f t="shared" si="189"/>
        <v>Daniel+ Nava</v>
      </c>
      <c r="F790" s="204" t="s">
        <v>854</v>
      </c>
      <c r="G790" s="204"/>
      <c r="H790" s="204"/>
      <c r="I790" s="204"/>
      <c r="J790" s="155">
        <v>30369</v>
      </c>
      <c r="K790" s="157" t="s">
        <v>853</v>
      </c>
      <c r="L790" s="103" t="s">
        <v>7</v>
      </c>
      <c r="M790" s="155" t="str">
        <f t="shared" si="180"/>
        <v>2,F2-$650k</v>
      </c>
      <c r="N790" s="111" t="str">
        <f>Ruth!$A$2</f>
        <v>Plum Island</v>
      </c>
      <c r="O790" s="132" t="s">
        <v>1764</v>
      </c>
      <c r="P790" s="168" t="str">
        <f t="shared" si="181"/>
        <v>Nava, Daniel+ (2,F2-$650k)</v>
      </c>
      <c r="Q790" s="129">
        <f t="shared" si="182"/>
        <v>325000</v>
      </c>
      <c r="R790" s="217" t="str">
        <f t="shared" si="183"/>
        <v/>
      </c>
      <c r="S790" s="217" t="str">
        <f t="shared" si="184"/>
        <v/>
      </c>
      <c r="T790" s="217" t="str">
        <f t="shared" si="185"/>
        <v/>
      </c>
      <c r="U790" s="155" t="s">
        <v>2111</v>
      </c>
      <c r="V790" s="130">
        <v>325000</v>
      </c>
      <c r="W790" s="191" t="s">
        <v>283</v>
      </c>
      <c r="X790" s="173"/>
      <c r="Y790" s="102"/>
      <c r="Z790" s="173"/>
      <c r="AA790" s="102"/>
      <c r="AB790" s="102"/>
      <c r="AC790" s="102"/>
      <c r="AD790" s="102"/>
      <c r="AE790" s="502"/>
      <c r="AF790" s="102"/>
      <c r="AG790" s="102"/>
      <c r="AH790" s="102"/>
    </row>
    <row r="791" spans="1:34" ht="14.25" customHeight="1">
      <c r="A791" s="266" t="s">
        <v>3857</v>
      </c>
      <c r="B791" s="175" t="str">
        <f t="shared" si="186"/>
        <v>Naylor</v>
      </c>
      <c r="C791" s="180" t="str">
        <f t="shared" si="187"/>
        <v>Bo</v>
      </c>
      <c r="D791" s="102" t="str">
        <f t="shared" si="188"/>
        <v>B. Naylor</v>
      </c>
      <c r="E791" s="168" t="str">
        <f t="shared" si="189"/>
        <v>Bo Naylor</v>
      </c>
      <c r="F791" s="204" t="s">
        <v>354</v>
      </c>
      <c r="G791" s="204" t="s">
        <v>4054</v>
      </c>
      <c r="H791" s="204" t="s">
        <v>1962</v>
      </c>
      <c r="I791" s="204" t="s">
        <v>1953</v>
      </c>
      <c r="J791" s="155">
        <v>36577</v>
      </c>
      <c r="K791" s="157" t="s">
        <v>848</v>
      </c>
      <c r="L791" s="103" t="s">
        <v>444</v>
      </c>
      <c r="M791" s="155" t="str">
        <f t="shared" si="180"/>
        <v>min</v>
      </c>
      <c r="N791" s="111" t="s">
        <v>486</v>
      </c>
      <c r="O791" s="132" t="s">
        <v>3850</v>
      </c>
      <c r="P791" s="168" t="str">
        <f t="shared" si="181"/>
        <v>Naylor, Bo (min)</v>
      </c>
      <c r="Q791" s="129" t="str">
        <f t="shared" si="182"/>
        <v/>
      </c>
      <c r="R791" s="217" t="str">
        <f t="shared" si="183"/>
        <v/>
      </c>
      <c r="S791" s="217" t="str">
        <f t="shared" si="184"/>
        <v/>
      </c>
      <c r="T791" s="217" t="str">
        <f t="shared" si="185"/>
        <v/>
      </c>
      <c r="U791" s="102" t="s">
        <v>568</v>
      </c>
      <c r="V791" s="173"/>
      <c r="W791" s="102"/>
      <c r="X791" s="173"/>
      <c r="Y791" s="102"/>
      <c r="Z791" s="173"/>
      <c r="AA791" s="102"/>
      <c r="AB791" s="102"/>
      <c r="AC791" s="102"/>
      <c r="AD791" s="102"/>
      <c r="AE791" s="502"/>
      <c r="AF791" s="102"/>
      <c r="AG791" s="102"/>
      <c r="AH791" s="102"/>
    </row>
    <row r="792" spans="1:34" ht="14.25" customHeight="1">
      <c r="A792" s="102" t="s">
        <v>1346</v>
      </c>
      <c r="B792" s="175" t="str">
        <f t="shared" si="186"/>
        <v>Naylor</v>
      </c>
      <c r="C792" s="180" t="str">
        <f t="shared" si="187"/>
        <v>Josh</v>
      </c>
      <c r="D792" s="102" t="str">
        <f t="shared" si="188"/>
        <v>J. Naylor</v>
      </c>
      <c r="E792" s="168" t="str">
        <f t="shared" si="189"/>
        <v>Josh Naylor</v>
      </c>
      <c r="F792" s="204"/>
      <c r="G792" s="501">
        <v>153</v>
      </c>
      <c r="H792" s="501">
        <v>6</v>
      </c>
      <c r="I792" s="501">
        <v>15</v>
      </c>
      <c r="J792" s="256">
        <v>35603</v>
      </c>
      <c r="K792" s="157" t="s">
        <v>846</v>
      </c>
      <c r="L792" s="103" t="s">
        <v>444</v>
      </c>
      <c r="M792" s="155" t="str">
        <f t="shared" si="180"/>
        <v>min</v>
      </c>
      <c r="N792" s="111" t="str">
        <f>Ruth!$S$2</f>
        <v>New York</v>
      </c>
      <c r="O792" s="132" t="s">
        <v>1388</v>
      </c>
      <c r="P792" s="168" t="str">
        <f t="shared" si="181"/>
        <v>Naylor, Josh (min)</v>
      </c>
      <c r="Q792" s="129" t="str">
        <f t="shared" si="182"/>
        <v/>
      </c>
      <c r="R792" s="217" t="str">
        <f t="shared" si="183"/>
        <v/>
      </c>
      <c r="S792" s="217" t="str">
        <f t="shared" si="184"/>
        <v/>
      </c>
      <c r="T792" s="217" t="str">
        <f t="shared" si="185"/>
        <v/>
      </c>
      <c r="U792" s="102" t="s">
        <v>568</v>
      </c>
      <c r="V792" s="173"/>
      <c r="W792" s="102"/>
      <c r="X792" s="173"/>
      <c r="Y792" s="102"/>
      <c r="Z792" s="102"/>
      <c r="AA792" s="102"/>
      <c r="AB792" s="102"/>
      <c r="AC792" s="102"/>
      <c r="AD792" s="102"/>
      <c r="AE792" s="502"/>
      <c r="AF792" s="102"/>
      <c r="AG792" s="102"/>
      <c r="AH792" s="102"/>
    </row>
    <row r="793" spans="1:34" ht="14.25" customHeight="1">
      <c r="A793" s="177" t="s">
        <v>967</v>
      </c>
      <c r="B793" s="175" t="str">
        <f t="shared" si="186"/>
        <v>Nelson</v>
      </c>
      <c r="C793" s="180" t="str">
        <f t="shared" si="187"/>
        <v>Jimmy</v>
      </c>
      <c r="D793" s="102" t="str">
        <f t="shared" si="188"/>
        <v>J. Nelson</v>
      </c>
      <c r="E793" s="168" t="str">
        <f t="shared" si="189"/>
        <v>Jimmy Nelson</v>
      </c>
      <c r="F793" s="174" t="s">
        <v>847</v>
      </c>
      <c r="G793" s="174"/>
      <c r="H793" s="174"/>
      <c r="I793" s="174"/>
      <c r="J793" s="183">
        <v>32664</v>
      </c>
      <c r="K793" s="168" t="s">
        <v>114</v>
      </c>
      <c r="L793" s="103" t="s">
        <v>114</v>
      </c>
      <c r="M793" s="155" t="str">
        <f t="shared" si="180"/>
        <v>ARB-Y5</v>
      </c>
      <c r="N793" s="111" t="str">
        <f>Ruth!$S$2</f>
        <v>New York</v>
      </c>
      <c r="O793" s="174" t="s">
        <v>913</v>
      </c>
      <c r="P793" s="168" t="str">
        <f t="shared" si="181"/>
        <v>Nelson, Jimmy (ARB-Y5)</v>
      </c>
      <c r="Q793" s="129">
        <f t="shared" si="182"/>
        <v>1404000</v>
      </c>
      <c r="R793" s="217" t="str">
        <f t="shared" si="183"/>
        <v/>
      </c>
      <c r="S793" s="217" t="str">
        <f t="shared" si="184"/>
        <v/>
      </c>
      <c r="T793" s="217" t="str">
        <f t="shared" si="185"/>
        <v/>
      </c>
      <c r="U793" s="102" t="s">
        <v>820</v>
      </c>
      <c r="V793" s="169">
        <v>1404000</v>
      </c>
      <c r="W793" s="102" t="s">
        <v>821</v>
      </c>
      <c r="X793" s="173"/>
      <c r="Y793" s="102" t="s">
        <v>822</v>
      </c>
      <c r="Z793" s="102"/>
      <c r="AA793" s="102" t="s">
        <v>283</v>
      </c>
      <c r="AB793" s="102"/>
      <c r="AC793" s="102"/>
      <c r="AD793" s="130"/>
      <c r="AE793" s="502"/>
      <c r="AF793" s="102"/>
      <c r="AG793" s="102"/>
      <c r="AH793" s="102"/>
    </row>
    <row r="794" spans="1:34" ht="14.25" customHeight="1">
      <c r="A794" s="501" t="s">
        <v>1049</v>
      </c>
      <c r="B794" s="175" t="str">
        <f t="shared" si="186"/>
        <v>Neris</v>
      </c>
      <c r="C794" s="180" t="str">
        <f t="shared" si="187"/>
        <v>Hector</v>
      </c>
      <c r="D794" s="102" t="str">
        <f t="shared" si="188"/>
        <v>H. Neris</v>
      </c>
      <c r="E794" s="168" t="str">
        <f t="shared" si="189"/>
        <v>Hector Neris</v>
      </c>
      <c r="F794" s="103" t="s">
        <v>847</v>
      </c>
      <c r="G794" s="103"/>
      <c r="H794" s="103"/>
      <c r="I794" s="103"/>
      <c r="J794" s="256">
        <v>32673</v>
      </c>
      <c r="K794" s="102" t="s">
        <v>844</v>
      </c>
      <c r="L794" s="103" t="s">
        <v>114</v>
      </c>
      <c r="M794" s="155" t="str">
        <f t="shared" si="180"/>
        <v>ARB-Y4</v>
      </c>
      <c r="N794" s="111" t="str">
        <f>Cobb!$Y$2</f>
        <v>Gateway</v>
      </c>
      <c r="O794" s="103" t="s">
        <v>1094</v>
      </c>
      <c r="P794" s="168" t="str">
        <f t="shared" si="181"/>
        <v>Neris, Hector (ARB-Y4)</v>
      </c>
      <c r="Q794" s="129">
        <f t="shared" si="182"/>
        <v>600000</v>
      </c>
      <c r="R794" s="217" t="str">
        <f t="shared" si="183"/>
        <v/>
      </c>
      <c r="S794" s="217" t="str">
        <f t="shared" si="184"/>
        <v/>
      </c>
      <c r="T794" s="217" t="str">
        <f t="shared" si="185"/>
        <v/>
      </c>
      <c r="U794" s="102" t="s">
        <v>555</v>
      </c>
      <c r="V794" s="268">
        <v>600000</v>
      </c>
      <c r="W794" s="102" t="s">
        <v>820</v>
      </c>
      <c r="X794" s="173"/>
      <c r="Y794" s="102" t="s">
        <v>821</v>
      </c>
      <c r="Z794" s="130"/>
      <c r="AA794" s="102" t="s">
        <v>822</v>
      </c>
      <c r="AB794" s="102"/>
      <c r="AC794" s="102" t="s">
        <v>283</v>
      </c>
      <c r="AD794" s="102"/>
      <c r="AE794" s="502"/>
      <c r="AF794" s="102"/>
      <c r="AG794" s="102"/>
      <c r="AH794" s="102"/>
    </row>
    <row r="795" spans="1:34" ht="14.25" customHeight="1">
      <c r="A795" s="266" t="s">
        <v>3795</v>
      </c>
      <c r="B795" s="175" t="str">
        <f t="shared" si="186"/>
        <v>Nevin</v>
      </c>
      <c r="C795" s="180" t="str">
        <f t="shared" si="187"/>
        <v>Tyler</v>
      </c>
      <c r="D795" s="102" t="str">
        <f t="shared" si="188"/>
        <v>T. Nevin</v>
      </c>
      <c r="E795" s="168" t="str">
        <f t="shared" si="189"/>
        <v>Tyler Nevin</v>
      </c>
      <c r="F795" s="204" t="s">
        <v>847</v>
      </c>
      <c r="G795" s="204" t="s">
        <v>4005</v>
      </c>
      <c r="H795" s="204" t="s">
        <v>1957</v>
      </c>
      <c r="I795" s="204" t="s">
        <v>1964</v>
      </c>
      <c r="J795" s="155">
        <v>35579</v>
      </c>
      <c r="K795" s="157" t="s">
        <v>846</v>
      </c>
      <c r="L795" s="103" t="s">
        <v>444</v>
      </c>
      <c r="M795" s="155" t="str">
        <f t="shared" si="180"/>
        <v>min</v>
      </c>
      <c r="N795" s="111" t="s">
        <v>908</v>
      </c>
      <c r="O795" s="132" t="s">
        <v>3850</v>
      </c>
      <c r="P795" s="168" t="str">
        <f t="shared" si="181"/>
        <v>Nevin, Tyler (min)</v>
      </c>
      <c r="Q795" s="129" t="str">
        <f t="shared" si="182"/>
        <v/>
      </c>
      <c r="R795" s="217" t="str">
        <f t="shared" si="183"/>
        <v/>
      </c>
      <c r="S795" s="217" t="str">
        <f t="shared" si="184"/>
        <v/>
      </c>
      <c r="T795" s="217" t="str">
        <f t="shared" si="185"/>
        <v/>
      </c>
      <c r="U795" s="102" t="s">
        <v>568</v>
      </c>
      <c r="V795" s="173"/>
      <c r="W795" s="102"/>
      <c r="X795" s="173"/>
      <c r="Y795" s="102"/>
      <c r="Z795" s="173"/>
      <c r="AA795" s="102"/>
      <c r="AB795" s="102"/>
      <c r="AC795" s="102"/>
      <c r="AD795" s="102"/>
      <c r="AE795" s="502"/>
      <c r="AF795" s="102"/>
      <c r="AG795" s="102"/>
      <c r="AH795" s="102"/>
    </row>
    <row r="796" spans="1:34" ht="14.25" customHeight="1">
      <c r="A796" s="501" t="s">
        <v>1120</v>
      </c>
      <c r="B796" s="175" t="str">
        <f t="shared" si="186"/>
        <v>Newcomb</v>
      </c>
      <c r="C796" s="180" t="str">
        <f t="shared" si="187"/>
        <v>Sean</v>
      </c>
      <c r="D796" s="102" t="str">
        <f t="shared" si="188"/>
        <v>S. Newcomb</v>
      </c>
      <c r="E796" s="168" t="str">
        <f t="shared" si="189"/>
        <v>Sean Newcomb</v>
      </c>
      <c r="F796" s="103" t="s">
        <v>354</v>
      </c>
      <c r="G796" s="103"/>
      <c r="H796" s="103"/>
      <c r="I796" s="103"/>
      <c r="J796" s="256">
        <v>34132</v>
      </c>
      <c r="K796" s="102" t="s">
        <v>647</v>
      </c>
      <c r="L796" s="103" t="s">
        <v>114</v>
      </c>
      <c r="M796" s="155" t="str">
        <f t="shared" si="180"/>
        <v>Y2</v>
      </c>
      <c r="N796" s="111" t="str">
        <f>Mays!$AE$2</f>
        <v>West Oakland</v>
      </c>
      <c r="O796" s="103" t="s">
        <v>1264</v>
      </c>
      <c r="P796" s="168" t="str">
        <f t="shared" si="181"/>
        <v>Newcomb, Sean (Y2)</v>
      </c>
      <c r="Q796" s="129">
        <f t="shared" si="182"/>
        <v>300000</v>
      </c>
      <c r="R796" s="217">
        <f t="shared" si="183"/>
        <v>400000</v>
      </c>
      <c r="S796" s="217" t="str">
        <f t="shared" si="184"/>
        <v/>
      </c>
      <c r="T796" s="217" t="str">
        <f t="shared" si="185"/>
        <v/>
      </c>
      <c r="U796" s="102" t="s">
        <v>446</v>
      </c>
      <c r="V796" s="173">
        <v>300000</v>
      </c>
      <c r="W796" s="102" t="s">
        <v>322</v>
      </c>
      <c r="X796" s="173">
        <v>400000</v>
      </c>
      <c r="Y796" s="102" t="s">
        <v>555</v>
      </c>
      <c r="Z796" s="102"/>
      <c r="AA796" s="102"/>
      <c r="AB796" s="102"/>
      <c r="AC796" s="102"/>
      <c r="AD796" s="102"/>
      <c r="AE796" s="502"/>
      <c r="AF796" s="102"/>
      <c r="AG796" s="102"/>
      <c r="AH796" s="102"/>
    </row>
    <row r="797" spans="1:34" ht="14.25" customHeight="1">
      <c r="A797" s="102" t="s">
        <v>1347</v>
      </c>
      <c r="B797" s="175" t="str">
        <f t="shared" si="186"/>
        <v>Newman</v>
      </c>
      <c r="C797" s="180" t="str">
        <f t="shared" si="187"/>
        <v>Kevin</v>
      </c>
      <c r="D797" s="102" t="str">
        <f t="shared" si="188"/>
        <v>K. Newman</v>
      </c>
      <c r="E797" s="168" t="str">
        <f t="shared" si="189"/>
        <v>Kevin Newman</v>
      </c>
      <c r="F797" s="204"/>
      <c r="G797" s="498">
        <v>105</v>
      </c>
      <c r="H797" s="498">
        <v>4</v>
      </c>
      <c r="I797" s="498">
        <v>12</v>
      </c>
      <c r="J797" s="256">
        <v>34185</v>
      </c>
      <c r="K797" s="157" t="s">
        <v>851</v>
      </c>
      <c r="L797" s="103" t="s">
        <v>7</v>
      </c>
      <c r="M797" s="155" t="str">
        <f t="shared" si="180"/>
        <v>MM</v>
      </c>
      <c r="N797" s="111" t="str">
        <f>Cobb!$Y$2</f>
        <v>Gateway</v>
      </c>
      <c r="O797" s="132" t="s">
        <v>1298</v>
      </c>
      <c r="P797" s="168" t="str">
        <f t="shared" si="181"/>
        <v>Newman, Kevin (MM)</v>
      </c>
      <c r="Q797" s="129">
        <f t="shared" si="182"/>
        <v>100000</v>
      </c>
      <c r="R797" s="217" t="str">
        <f t="shared" si="183"/>
        <v/>
      </c>
      <c r="S797" s="217" t="str">
        <f t="shared" si="184"/>
        <v/>
      </c>
      <c r="T797" s="217" t="str">
        <f t="shared" si="185"/>
        <v/>
      </c>
      <c r="U797" s="102" t="s">
        <v>442</v>
      </c>
      <c r="V797" s="268">
        <v>100000</v>
      </c>
      <c r="W797" s="102"/>
      <c r="X797" s="173"/>
      <c r="Y797" s="102"/>
      <c r="Z797" s="102"/>
      <c r="AA797" s="102"/>
      <c r="AB797" s="102"/>
      <c r="AC797" s="102"/>
      <c r="AD797" s="102"/>
      <c r="AE797" s="502"/>
      <c r="AF797" s="102"/>
      <c r="AG797" s="102"/>
      <c r="AH797" s="102"/>
    </row>
    <row r="798" spans="1:34" ht="14.25" customHeight="1">
      <c r="A798" s="112" t="s">
        <v>712</v>
      </c>
      <c r="B798" s="175" t="str">
        <f t="shared" si="186"/>
        <v>Nicasio</v>
      </c>
      <c r="C798" s="180" t="str">
        <f t="shared" si="187"/>
        <v>Juan</v>
      </c>
      <c r="D798" s="102" t="str">
        <f t="shared" si="188"/>
        <v>J. Nicasio</v>
      </c>
      <c r="E798" s="168" t="str">
        <f t="shared" si="189"/>
        <v>Juan Nicasio</v>
      </c>
      <c r="F798" s="103"/>
      <c r="G798" s="111"/>
      <c r="H798" s="111"/>
      <c r="I798" s="111"/>
      <c r="J798" s="274"/>
      <c r="K798" s="102"/>
      <c r="L798" s="103" t="s">
        <v>114</v>
      </c>
      <c r="M798" s="155" t="str">
        <f t="shared" si="180"/>
        <v>1,F3-$1M</v>
      </c>
      <c r="N798" s="111" t="str">
        <f>Ruth!$M$2</f>
        <v>Hoboken</v>
      </c>
      <c r="O798" s="253" t="s">
        <v>3147</v>
      </c>
      <c r="P798" s="168" t="str">
        <f t="shared" si="181"/>
        <v>Nicasio, Juan (1,F3-$1M)</v>
      </c>
      <c r="Q798" s="129">
        <f t="shared" si="182"/>
        <v>334000</v>
      </c>
      <c r="R798" s="217">
        <f t="shared" si="183"/>
        <v>334000</v>
      </c>
      <c r="S798" s="217">
        <f t="shared" si="184"/>
        <v>334000</v>
      </c>
      <c r="T798" s="217" t="str">
        <f t="shared" si="185"/>
        <v/>
      </c>
      <c r="U798" s="102" t="s">
        <v>1190</v>
      </c>
      <c r="V798" s="173">
        <v>334000</v>
      </c>
      <c r="W798" s="102" t="s">
        <v>1236</v>
      </c>
      <c r="X798" s="173">
        <v>334000</v>
      </c>
      <c r="Y798" s="102" t="s">
        <v>1225</v>
      </c>
      <c r="Z798" s="173">
        <v>334000</v>
      </c>
      <c r="AA798" s="102" t="s">
        <v>283</v>
      </c>
      <c r="AB798" s="102"/>
      <c r="AC798" s="102"/>
      <c r="AD798" s="102"/>
      <c r="AE798" s="502"/>
      <c r="AF798" s="102"/>
      <c r="AG798" s="102"/>
      <c r="AH798" s="102"/>
    </row>
    <row r="799" spans="1:34" ht="14.25" customHeight="1">
      <c r="A799" s="266" t="s">
        <v>3785</v>
      </c>
      <c r="B799" s="175" t="str">
        <f t="shared" si="186"/>
        <v>Nido</v>
      </c>
      <c r="C799" s="180" t="str">
        <f t="shared" si="187"/>
        <v>Tomas</v>
      </c>
      <c r="D799" s="102" t="str">
        <f t="shared" si="188"/>
        <v>T. Nido</v>
      </c>
      <c r="E799" s="168" t="str">
        <f t="shared" si="189"/>
        <v>Tomas Nido</v>
      </c>
      <c r="F799" s="204" t="s">
        <v>847</v>
      </c>
      <c r="G799" s="204" t="s">
        <v>3995</v>
      </c>
      <c r="H799" s="204" t="s">
        <v>1957</v>
      </c>
      <c r="I799" s="204" t="s">
        <v>1954</v>
      </c>
      <c r="J799" s="155">
        <v>34436</v>
      </c>
      <c r="K799" s="157" t="s">
        <v>848</v>
      </c>
      <c r="L799" s="103" t="s">
        <v>7</v>
      </c>
      <c r="M799" s="155" t="str">
        <f t="shared" si="180"/>
        <v>MM</v>
      </c>
      <c r="N799" s="111" t="s">
        <v>1257</v>
      </c>
      <c r="O799" s="132" t="s">
        <v>3850</v>
      </c>
      <c r="P799" s="168" t="str">
        <f t="shared" si="181"/>
        <v>Nido, Tomas (MM)</v>
      </c>
      <c r="Q799" s="129">
        <f t="shared" si="182"/>
        <v>100000</v>
      </c>
      <c r="R799" s="217" t="str">
        <f t="shared" si="183"/>
        <v/>
      </c>
      <c r="S799" s="217" t="str">
        <f t="shared" si="184"/>
        <v/>
      </c>
      <c r="T799" s="217" t="str">
        <f t="shared" si="185"/>
        <v/>
      </c>
      <c r="U799" s="102" t="s">
        <v>442</v>
      </c>
      <c r="V799" s="173">
        <v>100000</v>
      </c>
      <c r="W799" s="102"/>
      <c r="X799" s="173"/>
      <c r="Y799" s="102"/>
      <c r="Z799" s="173"/>
      <c r="AA799" s="102"/>
      <c r="AB799" s="102"/>
      <c r="AC799" s="102"/>
      <c r="AD799" s="102"/>
      <c r="AE799" s="502"/>
      <c r="AF799" s="102"/>
      <c r="AG799" s="102"/>
      <c r="AH799" s="102"/>
    </row>
    <row r="800" spans="1:34" ht="14.25" customHeight="1">
      <c r="A800" s="102" t="s">
        <v>689</v>
      </c>
      <c r="B800" s="175" t="str">
        <f t="shared" si="186"/>
        <v>Nimmo</v>
      </c>
      <c r="C800" s="180" t="str">
        <f t="shared" si="187"/>
        <v>Brandon</v>
      </c>
      <c r="D800" s="102" t="str">
        <f t="shared" si="188"/>
        <v>B. Nimmo</v>
      </c>
      <c r="E800" s="168" t="str">
        <f t="shared" si="189"/>
        <v>Brandon Nimmo</v>
      </c>
      <c r="F800" s="103" t="s">
        <v>354</v>
      </c>
      <c r="G800" s="103"/>
      <c r="H800" s="103"/>
      <c r="I800" s="103"/>
      <c r="J800" s="155">
        <v>34055</v>
      </c>
      <c r="K800" s="111" t="s">
        <v>853</v>
      </c>
      <c r="L800" s="103" t="s">
        <v>7</v>
      </c>
      <c r="M800" s="155" t="str">
        <f t="shared" si="180"/>
        <v>Y2</v>
      </c>
      <c r="N800" s="111" t="str">
        <f>Ruth!$A$2</f>
        <v>Plum Island</v>
      </c>
      <c r="O800" s="132" t="s">
        <v>716</v>
      </c>
      <c r="P800" s="168" t="str">
        <f t="shared" si="181"/>
        <v>Nimmo, Brandon (Y2)</v>
      </c>
      <c r="Q800" s="129">
        <f t="shared" si="182"/>
        <v>300000</v>
      </c>
      <c r="R800" s="217">
        <f t="shared" si="183"/>
        <v>400000</v>
      </c>
      <c r="S800" s="217" t="str">
        <f t="shared" si="184"/>
        <v/>
      </c>
      <c r="T800" s="217" t="str">
        <f t="shared" si="185"/>
        <v/>
      </c>
      <c r="U800" s="102" t="s">
        <v>446</v>
      </c>
      <c r="V800" s="173">
        <v>300000</v>
      </c>
      <c r="W800" s="102" t="s">
        <v>322</v>
      </c>
      <c r="X800" s="173">
        <v>400000</v>
      </c>
      <c r="Y800" s="102" t="s">
        <v>555</v>
      </c>
      <c r="Z800" s="102"/>
      <c r="AA800" s="102"/>
      <c r="AB800" s="102"/>
      <c r="AC800" s="102"/>
      <c r="AD800" s="102"/>
      <c r="AE800" s="502"/>
      <c r="AF800" s="102"/>
      <c r="AG800" s="102"/>
      <c r="AH800" s="102"/>
    </row>
    <row r="801" spans="1:34" ht="14.25" customHeight="1">
      <c r="A801" s="266" t="s">
        <v>3792</v>
      </c>
      <c r="B801" s="175" t="str">
        <f t="shared" si="186"/>
        <v>Nix</v>
      </c>
      <c r="C801" s="180" t="str">
        <f t="shared" si="187"/>
        <v>Jacob</v>
      </c>
      <c r="D801" s="102" t="str">
        <f t="shared" si="188"/>
        <v>J. Nix</v>
      </c>
      <c r="E801" s="168" t="str">
        <f t="shared" si="189"/>
        <v>Jacob Nix</v>
      </c>
      <c r="F801" s="204" t="s">
        <v>847</v>
      </c>
      <c r="G801" s="204" t="s">
        <v>4002</v>
      </c>
      <c r="H801" s="204" t="s">
        <v>1957</v>
      </c>
      <c r="I801" s="204" t="s">
        <v>1961</v>
      </c>
      <c r="J801" s="155">
        <v>35073</v>
      </c>
      <c r="K801" s="157" t="s">
        <v>647</v>
      </c>
      <c r="L801" s="103" t="s">
        <v>114</v>
      </c>
      <c r="M801" s="155" t="str">
        <f t="shared" si="180"/>
        <v>Y1</v>
      </c>
      <c r="N801" s="111" t="s">
        <v>1022</v>
      </c>
      <c r="O801" s="132" t="s">
        <v>3850</v>
      </c>
      <c r="P801" s="168" t="str">
        <f t="shared" si="181"/>
        <v>Nix, Jacob (Y1)</v>
      </c>
      <c r="Q801" s="129">
        <f t="shared" si="182"/>
        <v>200000</v>
      </c>
      <c r="R801" s="217">
        <f t="shared" si="183"/>
        <v>300000</v>
      </c>
      <c r="S801" s="217">
        <f t="shared" si="184"/>
        <v>400000</v>
      </c>
      <c r="T801" s="217" t="str">
        <f t="shared" si="185"/>
        <v/>
      </c>
      <c r="U801" s="102" t="s">
        <v>445</v>
      </c>
      <c r="V801" s="173">
        <v>200000</v>
      </c>
      <c r="W801" s="102" t="s">
        <v>446</v>
      </c>
      <c r="X801" s="173">
        <v>300000</v>
      </c>
      <c r="Y801" s="102" t="s">
        <v>322</v>
      </c>
      <c r="Z801" s="173">
        <v>400000</v>
      </c>
      <c r="AA801" s="102" t="s">
        <v>555</v>
      </c>
      <c r="AB801" s="102"/>
      <c r="AC801" s="102"/>
      <c r="AD801" s="102"/>
      <c r="AE801" s="502"/>
      <c r="AF801" s="102"/>
      <c r="AG801" s="102"/>
      <c r="AH801" s="102"/>
    </row>
    <row r="802" spans="1:34" ht="14.25" customHeight="1">
      <c r="A802" s="501" t="s">
        <v>1129</v>
      </c>
      <c r="B802" s="175" t="str">
        <f t="shared" si="186"/>
        <v>Nola</v>
      </c>
      <c r="C802" s="180" t="str">
        <f t="shared" si="187"/>
        <v>Aaron</v>
      </c>
      <c r="D802" s="102" t="str">
        <f t="shared" si="188"/>
        <v>A. Nola</v>
      </c>
      <c r="E802" s="168" t="str">
        <f t="shared" si="189"/>
        <v>Aaron Nola</v>
      </c>
      <c r="F802" s="103" t="s">
        <v>847</v>
      </c>
      <c r="G802" s="103"/>
      <c r="H802" s="103"/>
      <c r="I802" s="103"/>
      <c r="J802" s="256">
        <v>34124</v>
      </c>
      <c r="K802" s="102" t="s">
        <v>647</v>
      </c>
      <c r="L802" s="103" t="s">
        <v>114</v>
      </c>
      <c r="M802" s="155" t="str">
        <f t="shared" si="180"/>
        <v>1,L5-14M</v>
      </c>
      <c r="N802" s="111" t="str">
        <f>Ruth!$S$2</f>
        <v>New York</v>
      </c>
      <c r="O802" s="103" t="s">
        <v>1094</v>
      </c>
      <c r="P802" s="168" t="str">
        <f t="shared" si="181"/>
        <v>Nola, Aaron (1,L5-14M)</v>
      </c>
      <c r="Q802" s="129">
        <f t="shared" si="182"/>
        <v>2800000</v>
      </c>
      <c r="R802" s="217">
        <f t="shared" si="183"/>
        <v>2800000</v>
      </c>
      <c r="S802" s="217">
        <f t="shared" si="184"/>
        <v>2800000</v>
      </c>
      <c r="T802" s="217">
        <f t="shared" si="185"/>
        <v>2800000</v>
      </c>
      <c r="U802" s="102" t="s">
        <v>3123</v>
      </c>
      <c r="V802" s="268">
        <v>2800000</v>
      </c>
      <c r="W802" s="102" t="s">
        <v>557</v>
      </c>
      <c r="X802" s="173">
        <v>2800000</v>
      </c>
      <c r="Y802" s="102" t="s">
        <v>268</v>
      </c>
      <c r="Z802" s="454">
        <v>2800000</v>
      </c>
      <c r="AA802" s="102" t="s">
        <v>267</v>
      </c>
      <c r="AB802" s="454">
        <v>2800000</v>
      </c>
      <c r="AC802" s="102" t="s">
        <v>521</v>
      </c>
      <c r="AD802" s="172">
        <v>2800000</v>
      </c>
      <c r="AE802" s="502"/>
      <c r="AF802" s="102"/>
      <c r="AG802" s="102"/>
      <c r="AH802" s="102"/>
    </row>
    <row r="803" spans="1:34" ht="14.25" customHeight="1">
      <c r="A803" s="102" t="s">
        <v>617</v>
      </c>
      <c r="B803" s="175" t="str">
        <f t="shared" si="186"/>
        <v>Nolasco</v>
      </c>
      <c r="C803" s="180" t="str">
        <f t="shared" si="187"/>
        <v>Ricky</v>
      </c>
      <c r="D803" s="102" t="str">
        <f t="shared" si="188"/>
        <v>R. Nolasco</v>
      </c>
      <c r="E803" s="168" t="str">
        <f t="shared" si="189"/>
        <v>Ricky Nolasco</v>
      </c>
      <c r="F803" s="103" t="s">
        <v>847</v>
      </c>
      <c r="G803" s="103"/>
      <c r="H803" s="103"/>
      <c r="I803" s="103"/>
      <c r="J803" s="155">
        <v>30298</v>
      </c>
      <c r="K803" s="111"/>
      <c r="L803" s="103" t="s">
        <v>114</v>
      </c>
      <c r="M803" s="155" t="str">
        <f t="shared" si="180"/>
        <v>2,F2-$5M</v>
      </c>
      <c r="N803" s="111" t="str">
        <f>Ruth!$G$2</f>
        <v>Gotham City</v>
      </c>
      <c r="O803" s="132" t="s">
        <v>1764</v>
      </c>
      <c r="P803" s="168" t="str">
        <f t="shared" si="181"/>
        <v>Nolasco, Ricky (2,F2-$5M)</v>
      </c>
      <c r="Q803" s="129">
        <f t="shared" si="182"/>
        <v>2500000</v>
      </c>
      <c r="R803" s="217" t="str">
        <f t="shared" si="183"/>
        <v/>
      </c>
      <c r="S803" s="217" t="str">
        <f t="shared" si="184"/>
        <v/>
      </c>
      <c r="T803" s="217" t="str">
        <f t="shared" si="185"/>
        <v/>
      </c>
      <c r="U803" s="155" t="s">
        <v>1233</v>
      </c>
      <c r="V803" s="130">
        <v>2500000</v>
      </c>
      <c r="W803" s="191" t="s">
        <v>283</v>
      </c>
      <c r="X803" s="129"/>
      <c r="Y803" s="268"/>
      <c r="Z803" s="130"/>
      <c r="AA803" s="221"/>
      <c r="AB803" s="102"/>
      <c r="AC803" s="102"/>
      <c r="AD803" s="102"/>
      <c r="AE803" s="502"/>
      <c r="AF803" s="102"/>
      <c r="AG803" s="102"/>
      <c r="AH803" s="102"/>
    </row>
    <row r="804" spans="1:34" ht="14.25" customHeight="1">
      <c r="A804" s="501" t="s">
        <v>3367</v>
      </c>
      <c r="B804" s="175"/>
      <c r="C804" s="180"/>
      <c r="D804" s="102"/>
      <c r="E804" s="168"/>
      <c r="F804" s="103"/>
      <c r="G804" s="103"/>
      <c r="H804" s="103"/>
      <c r="I804" s="103"/>
      <c r="J804" s="256"/>
      <c r="K804" s="102"/>
      <c r="L804" s="103" t="s">
        <v>114</v>
      </c>
      <c r="M804" s="155" t="str">
        <f t="shared" si="180"/>
        <v>1,F2-$500K</v>
      </c>
      <c r="N804" s="111" t="str">
        <f>Ruth!$Y$2</f>
        <v xml:space="preserve">New Jersey </v>
      </c>
      <c r="O804" s="103" t="s">
        <v>3147</v>
      </c>
      <c r="P804" s="168" t="str">
        <f t="shared" si="181"/>
        <v>Nono, Vidal* (1,F2-$500K)</v>
      </c>
      <c r="Q804" s="129">
        <f t="shared" si="182"/>
        <v>250000</v>
      </c>
      <c r="R804" s="217">
        <f t="shared" si="183"/>
        <v>250000</v>
      </c>
      <c r="S804" s="217" t="str">
        <f t="shared" si="184"/>
        <v/>
      </c>
      <c r="T804" s="217" t="str">
        <f t="shared" si="185"/>
        <v/>
      </c>
      <c r="U804" s="102" t="s">
        <v>2076</v>
      </c>
      <c r="V804" s="130">
        <v>250000</v>
      </c>
      <c r="W804" s="102" t="s">
        <v>2077</v>
      </c>
      <c r="X804" s="173">
        <v>250000</v>
      </c>
      <c r="Y804" s="102" t="s">
        <v>283</v>
      </c>
      <c r="Z804" s="173"/>
      <c r="AA804" s="102"/>
      <c r="AB804" s="102"/>
      <c r="AC804" s="102"/>
      <c r="AD804" s="130"/>
      <c r="AE804" s="502"/>
      <c r="AF804" s="102"/>
      <c r="AG804" s="102"/>
      <c r="AH804" s="102"/>
    </row>
    <row r="805" spans="1:34" ht="14.25" customHeight="1">
      <c r="A805" s="160" t="s">
        <v>883</v>
      </c>
      <c r="B805" s="175" t="str">
        <f t="shared" ref="B805:B868" si="190">LEFT(A805,FIND(", ",A805,1)-1)</f>
        <v>Norris</v>
      </c>
      <c r="C805" s="180" t="str">
        <f t="shared" ref="C805:C868" si="191">RIGHT(A805,LEN(A805)-FIND(", ",A805,1)-1)</f>
        <v>Bud</v>
      </c>
      <c r="D805" s="102" t="str">
        <f t="shared" ref="D805:D868" si="192">CONCATENATE(MID(C805,1,1),". ",B805)</f>
        <v>B. Norris</v>
      </c>
      <c r="E805" s="168" t="str">
        <f t="shared" ref="E805:E868" si="193">CONCATENATE(C805," ",B805)</f>
        <v>Bud Norris</v>
      </c>
      <c r="F805" s="161" t="s">
        <v>847</v>
      </c>
      <c r="G805" s="161"/>
      <c r="H805" s="161"/>
      <c r="I805" s="161"/>
      <c r="J805" s="162">
        <v>31108</v>
      </c>
      <c r="K805" s="163" t="s">
        <v>647</v>
      </c>
      <c r="L805" s="103" t="s">
        <v>114</v>
      </c>
      <c r="M805" s="155" t="str">
        <f t="shared" si="180"/>
        <v>2,F2-$1.995M</v>
      </c>
      <c r="N805" s="111" t="str">
        <f>Mays!$AE$2</f>
        <v>West Oakland</v>
      </c>
      <c r="O805" s="132" t="s">
        <v>1764</v>
      </c>
      <c r="P805" s="168" t="str">
        <f t="shared" si="181"/>
        <v>Norris, Bud (2,F2-$1.995M)</v>
      </c>
      <c r="Q805" s="129">
        <f t="shared" si="182"/>
        <v>998000</v>
      </c>
      <c r="R805" s="217" t="str">
        <f t="shared" si="183"/>
        <v/>
      </c>
      <c r="S805" s="217" t="str">
        <f t="shared" si="184"/>
        <v/>
      </c>
      <c r="T805" s="217" t="str">
        <f t="shared" si="185"/>
        <v/>
      </c>
      <c r="U805" s="155" t="s">
        <v>2168</v>
      </c>
      <c r="V805" s="130">
        <v>998000</v>
      </c>
      <c r="W805" s="191" t="s">
        <v>283</v>
      </c>
      <c r="X805" s="129"/>
      <c r="Y805" s="172"/>
      <c r="Z805" s="130"/>
      <c r="AA805" s="221"/>
      <c r="AB805" s="102"/>
      <c r="AC805" s="102"/>
      <c r="AD805" s="102"/>
      <c r="AE805" s="502"/>
      <c r="AF805" s="102"/>
      <c r="AG805" s="102"/>
      <c r="AH805" s="102"/>
    </row>
    <row r="806" spans="1:34" ht="14.25" customHeight="1">
      <c r="A806" s="102" t="s">
        <v>683</v>
      </c>
      <c r="B806" s="175" t="str">
        <f t="shared" si="190"/>
        <v>Norris</v>
      </c>
      <c r="C806" s="180" t="str">
        <f t="shared" si="191"/>
        <v>Daniel</v>
      </c>
      <c r="D806" s="102" t="str">
        <f t="shared" si="192"/>
        <v>D. Norris</v>
      </c>
      <c r="E806" s="168" t="str">
        <f t="shared" si="193"/>
        <v>Daniel Norris</v>
      </c>
      <c r="F806" s="103" t="s">
        <v>354</v>
      </c>
      <c r="G806" s="103"/>
      <c r="H806" s="103"/>
      <c r="I806" s="103"/>
      <c r="J806" s="155"/>
      <c r="K806" s="111" t="s">
        <v>647</v>
      </c>
      <c r="L806" s="103" t="s">
        <v>114</v>
      </c>
      <c r="M806" s="155" t="str">
        <f t="shared" si="180"/>
        <v>ARB-Y4</v>
      </c>
      <c r="N806" s="111" t="str">
        <f>Mays!$G$2</f>
        <v>Palo Alto</v>
      </c>
      <c r="O806" s="132" t="s">
        <v>716</v>
      </c>
      <c r="P806" s="168" t="str">
        <f t="shared" si="181"/>
        <v>Norris, Daniel (ARB-Y4)</v>
      </c>
      <c r="Q806" s="129">
        <f t="shared" si="182"/>
        <v>600000</v>
      </c>
      <c r="R806" s="217" t="str">
        <f t="shared" si="183"/>
        <v/>
      </c>
      <c r="S806" s="217" t="str">
        <f t="shared" si="184"/>
        <v/>
      </c>
      <c r="T806" s="217" t="str">
        <f t="shared" si="185"/>
        <v/>
      </c>
      <c r="U806" s="102" t="s">
        <v>555</v>
      </c>
      <c r="V806" s="173">
        <v>600000</v>
      </c>
      <c r="W806" s="102" t="s">
        <v>820</v>
      </c>
      <c r="X806" s="173"/>
      <c r="Y806" s="102" t="s">
        <v>821</v>
      </c>
      <c r="Z806" s="102"/>
      <c r="AA806" s="102" t="s">
        <v>822</v>
      </c>
      <c r="AB806" s="102"/>
      <c r="AC806" s="102" t="s">
        <v>283</v>
      </c>
      <c r="AD806" s="102"/>
      <c r="AE806" s="502"/>
      <c r="AF806" s="102"/>
      <c r="AG806" s="102"/>
      <c r="AH806" s="102"/>
    </row>
    <row r="807" spans="1:34" ht="14.25" customHeight="1">
      <c r="A807" s="111" t="s">
        <v>591</v>
      </c>
      <c r="B807" s="175" t="str">
        <f t="shared" si="190"/>
        <v>Norris</v>
      </c>
      <c r="C807" s="180" t="str">
        <f t="shared" si="191"/>
        <v>Derek</v>
      </c>
      <c r="D807" s="102" t="str">
        <f t="shared" si="192"/>
        <v>D. Norris</v>
      </c>
      <c r="E807" s="168" t="str">
        <f t="shared" si="193"/>
        <v>Derek Norris</v>
      </c>
      <c r="F807" s="276" t="s">
        <v>847</v>
      </c>
      <c r="G807" s="103"/>
      <c r="H807" s="103"/>
      <c r="I807" s="103"/>
      <c r="J807" s="277">
        <v>32553</v>
      </c>
      <c r="K807" s="278" t="s">
        <v>848</v>
      </c>
      <c r="L807" s="103" t="s">
        <v>7</v>
      </c>
      <c r="M807" s="155" t="str">
        <f t="shared" si="180"/>
        <v>3,F3-$2.284M</v>
      </c>
      <c r="N807" s="111" t="str">
        <f>Cobb!$Y$2</f>
        <v>Gateway</v>
      </c>
      <c r="O807" s="311" t="s">
        <v>1407</v>
      </c>
      <c r="P807" s="168" t="str">
        <f t="shared" si="181"/>
        <v>Norris, Derek (3,F3-$2.284M)</v>
      </c>
      <c r="Q807" s="129">
        <f t="shared" si="182"/>
        <v>761251</v>
      </c>
      <c r="R807" s="217" t="str">
        <f t="shared" si="183"/>
        <v/>
      </c>
      <c r="S807" s="217" t="str">
        <f t="shared" si="184"/>
        <v/>
      </c>
      <c r="T807" s="217" t="str">
        <f t="shared" si="185"/>
        <v/>
      </c>
      <c r="U807" s="282" t="s">
        <v>1432</v>
      </c>
      <c r="V807" s="362">
        <v>761251</v>
      </c>
      <c r="W807" s="102" t="s">
        <v>283</v>
      </c>
      <c r="X807" s="173"/>
      <c r="Y807" s="102"/>
      <c r="Z807" s="102"/>
      <c r="AA807" s="102"/>
      <c r="AB807" s="102"/>
      <c r="AC807" s="102"/>
      <c r="AD807" s="102"/>
      <c r="AE807" s="502"/>
      <c r="AF807" s="102"/>
      <c r="AG807" s="102"/>
      <c r="AH807" s="102"/>
    </row>
    <row r="808" spans="1:34" ht="14.25" customHeight="1">
      <c r="A808" s="266" t="s">
        <v>3744</v>
      </c>
      <c r="B808" s="175" t="str">
        <f t="shared" si="190"/>
        <v>Nottingham</v>
      </c>
      <c r="C808" s="180" t="str">
        <f t="shared" si="191"/>
        <v>Jacob</v>
      </c>
      <c r="D808" s="102" t="str">
        <f t="shared" si="192"/>
        <v>J. Nottingham</v>
      </c>
      <c r="E808" s="168" t="str">
        <f t="shared" si="193"/>
        <v>Jacob Nottingham</v>
      </c>
      <c r="F808" s="204" t="s">
        <v>847</v>
      </c>
      <c r="G808" s="204" t="s">
        <v>3951</v>
      </c>
      <c r="H808" s="204" t="s">
        <v>1954</v>
      </c>
      <c r="I808" s="204" t="s">
        <v>1955</v>
      </c>
      <c r="J808" s="155">
        <v>34792</v>
      </c>
      <c r="K808" s="157" t="s">
        <v>848</v>
      </c>
      <c r="L808" s="103" t="s">
        <v>7</v>
      </c>
      <c r="M808" s="155" t="str">
        <f t="shared" si="180"/>
        <v>MM</v>
      </c>
      <c r="N808" s="111" t="s">
        <v>1257</v>
      </c>
      <c r="O808" s="132" t="s">
        <v>3850</v>
      </c>
      <c r="P808" s="168" t="str">
        <f t="shared" si="181"/>
        <v>Nottingham, Jacob (MM)</v>
      </c>
      <c r="Q808" s="129">
        <f t="shared" si="182"/>
        <v>100000</v>
      </c>
      <c r="R808" s="217" t="str">
        <f t="shared" si="183"/>
        <v/>
      </c>
      <c r="S808" s="217" t="str">
        <f t="shared" si="184"/>
        <v/>
      </c>
      <c r="T808" s="217" t="str">
        <f t="shared" si="185"/>
        <v/>
      </c>
      <c r="U808" s="102" t="s">
        <v>442</v>
      </c>
      <c r="V808" s="173">
        <v>100000</v>
      </c>
      <c r="W808" s="102"/>
      <c r="X808" s="173"/>
      <c r="Y808" s="102"/>
      <c r="Z808" s="173"/>
      <c r="AA808" s="102"/>
      <c r="AB808" s="102"/>
      <c r="AC808" s="102"/>
      <c r="AD808" s="102"/>
      <c r="AE808" s="502"/>
      <c r="AF808" s="102"/>
      <c r="AG808" s="102"/>
      <c r="AH808" s="102"/>
    </row>
    <row r="809" spans="1:34" ht="14.25" customHeight="1">
      <c r="A809" s="266" t="s">
        <v>3842</v>
      </c>
      <c r="B809" s="175" t="str">
        <f t="shared" si="190"/>
        <v>Nova</v>
      </c>
      <c r="C809" s="180" t="str">
        <f t="shared" si="191"/>
        <v>Freudis</v>
      </c>
      <c r="D809" s="102" t="str">
        <f t="shared" si="192"/>
        <v>F. Nova</v>
      </c>
      <c r="E809" s="168" t="str">
        <f t="shared" si="193"/>
        <v>Freudis Nova</v>
      </c>
      <c r="F809" s="204" t="s">
        <v>847</v>
      </c>
      <c r="G809" s="204" t="s">
        <v>4057</v>
      </c>
      <c r="H809" s="204" t="s">
        <v>1963</v>
      </c>
      <c r="I809" s="204" t="s">
        <v>1953</v>
      </c>
      <c r="J809" s="155">
        <v>36537</v>
      </c>
      <c r="K809" s="157" t="s">
        <v>851</v>
      </c>
      <c r="L809" s="103" t="s">
        <v>444</v>
      </c>
      <c r="M809" s="155" t="str">
        <f t="shared" si="180"/>
        <v>min</v>
      </c>
      <c r="N809" s="111" t="s">
        <v>486</v>
      </c>
      <c r="O809" s="132" t="s">
        <v>3850</v>
      </c>
      <c r="P809" s="168" t="str">
        <f t="shared" si="181"/>
        <v>Nova, Freudis (min)</v>
      </c>
      <c r="Q809" s="129" t="str">
        <f t="shared" si="182"/>
        <v/>
      </c>
      <c r="R809" s="217" t="str">
        <f t="shared" si="183"/>
        <v/>
      </c>
      <c r="S809" s="217" t="str">
        <f t="shared" si="184"/>
        <v/>
      </c>
      <c r="T809" s="217" t="str">
        <f t="shared" si="185"/>
        <v/>
      </c>
      <c r="U809" s="102" t="s">
        <v>568</v>
      </c>
      <c r="V809" s="173"/>
      <c r="W809" s="102"/>
      <c r="X809" s="173"/>
      <c r="Y809" s="102"/>
      <c r="Z809" s="173"/>
      <c r="AA809" s="102"/>
      <c r="AB809" s="102"/>
      <c r="AC809" s="102"/>
      <c r="AD809" s="102"/>
      <c r="AE809" s="502"/>
      <c r="AF809" s="102"/>
      <c r="AG809" s="102"/>
      <c r="AH809" s="102"/>
    </row>
    <row r="810" spans="1:34" ht="14.25" customHeight="1">
      <c r="A810" s="102" t="s">
        <v>440</v>
      </c>
      <c r="B810" s="175" t="str">
        <f t="shared" si="190"/>
        <v>Nova</v>
      </c>
      <c r="C810" s="180" t="str">
        <f t="shared" si="191"/>
        <v>Ivan</v>
      </c>
      <c r="D810" s="102" t="str">
        <f t="shared" si="192"/>
        <v>I. Nova</v>
      </c>
      <c r="E810" s="168" t="str">
        <f t="shared" si="193"/>
        <v>Ivan Nova</v>
      </c>
      <c r="F810" s="103"/>
      <c r="G810" s="103"/>
      <c r="H810" s="103"/>
      <c r="I810" s="103"/>
      <c r="J810" s="155"/>
      <c r="K810" s="111"/>
      <c r="L810" s="103" t="s">
        <v>114</v>
      </c>
      <c r="M810" s="155" t="str">
        <f t="shared" si="180"/>
        <v>1,F2-$8.085M</v>
      </c>
      <c r="N810" s="111" t="str">
        <f>Mays!$AE$2</f>
        <v>West Oakland</v>
      </c>
      <c r="O810" s="132" t="s">
        <v>3147</v>
      </c>
      <c r="P810" s="168" t="str">
        <f t="shared" si="181"/>
        <v>Nova, Ivan (1,F2-$8.085M)</v>
      </c>
      <c r="Q810" s="129">
        <f t="shared" si="182"/>
        <v>4043000</v>
      </c>
      <c r="R810" s="217">
        <f t="shared" si="183"/>
        <v>4043000</v>
      </c>
      <c r="S810" s="217" t="str">
        <f t="shared" si="184"/>
        <v/>
      </c>
      <c r="T810" s="217" t="str">
        <f t="shared" si="185"/>
        <v/>
      </c>
      <c r="U810" s="102" t="s">
        <v>3365</v>
      </c>
      <c r="V810" s="173">
        <v>4043000</v>
      </c>
      <c r="W810" s="102" t="s">
        <v>3366</v>
      </c>
      <c r="X810" s="173">
        <v>4043000</v>
      </c>
      <c r="Y810" s="102" t="s">
        <v>283</v>
      </c>
      <c r="Z810" s="501"/>
      <c r="AA810" s="501"/>
      <c r="AB810" s="102"/>
      <c r="AC810" s="102"/>
      <c r="AD810" s="102"/>
      <c r="AE810" s="502"/>
      <c r="AF810" s="102"/>
      <c r="AG810" s="102"/>
      <c r="AH810" s="102"/>
    </row>
    <row r="811" spans="1:34" ht="14.25" customHeight="1">
      <c r="A811" s="112" t="s">
        <v>94</v>
      </c>
      <c r="B811" s="175" t="str">
        <f t="shared" si="190"/>
        <v>Nunez</v>
      </c>
      <c r="C811" s="180" t="str">
        <f t="shared" si="191"/>
        <v>Eduardo</v>
      </c>
      <c r="D811" s="102" t="str">
        <f t="shared" si="192"/>
        <v>E. Nunez</v>
      </c>
      <c r="E811" s="168" t="str">
        <f t="shared" si="193"/>
        <v>Eduardo Nunez</v>
      </c>
      <c r="F811" s="276" t="s">
        <v>847</v>
      </c>
      <c r="G811" s="111"/>
      <c r="H811" s="111"/>
      <c r="I811" s="111"/>
      <c r="J811" s="277">
        <v>31943</v>
      </c>
      <c r="K811" s="305" t="s">
        <v>850</v>
      </c>
      <c r="L811" s="103" t="s">
        <v>7</v>
      </c>
      <c r="M811" s="155" t="str">
        <f t="shared" si="180"/>
        <v>3,F3-$6.535M</v>
      </c>
      <c r="N811" s="111" t="str">
        <f>Aaron!$AE$2</f>
        <v>Pismo Beach</v>
      </c>
      <c r="O811" s="311" t="s">
        <v>1407</v>
      </c>
      <c r="P811" s="168" t="str">
        <f t="shared" si="181"/>
        <v>Nunez, Eduardo (3,F3-$6.535M)</v>
      </c>
      <c r="Q811" s="129">
        <f t="shared" si="182"/>
        <v>2178434</v>
      </c>
      <c r="R811" s="217" t="str">
        <f t="shared" si="183"/>
        <v/>
      </c>
      <c r="S811" s="217" t="str">
        <f t="shared" si="184"/>
        <v/>
      </c>
      <c r="T811" s="217" t="str">
        <f t="shared" si="185"/>
        <v/>
      </c>
      <c r="U811" s="282" t="s">
        <v>1471</v>
      </c>
      <c r="V811" s="362">
        <v>2178434</v>
      </c>
      <c r="W811" s="282" t="s">
        <v>283</v>
      </c>
      <c r="X811" s="173"/>
      <c r="Y811" s="102"/>
      <c r="Z811" s="102"/>
      <c r="AA811" s="102"/>
      <c r="AB811" s="102"/>
      <c r="AC811" s="102"/>
      <c r="AD811" s="102"/>
      <c r="AE811" s="502"/>
      <c r="AF811" s="102"/>
      <c r="AG811" s="102"/>
      <c r="AH811" s="102"/>
    </row>
    <row r="812" spans="1:34" ht="14.25" customHeight="1">
      <c r="A812" s="339" t="s">
        <v>1175</v>
      </c>
      <c r="B812" s="415" t="str">
        <f t="shared" si="190"/>
        <v>Nunez</v>
      </c>
      <c r="C812" s="416" t="str">
        <f t="shared" si="191"/>
        <v>Renato</v>
      </c>
      <c r="D812" s="266" t="str">
        <f t="shared" si="192"/>
        <v>R. Nunez</v>
      </c>
      <c r="E812" s="417" t="str">
        <f t="shared" si="193"/>
        <v>Renato Nunez</v>
      </c>
      <c r="F812" s="418" t="s">
        <v>847</v>
      </c>
      <c r="G812" s="418"/>
      <c r="H812" s="418"/>
      <c r="I812" s="418"/>
      <c r="J812" s="427">
        <v>34428</v>
      </c>
      <c r="K812" s="266" t="s">
        <v>850</v>
      </c>
      <c r="L812" s="418" t="s">
        <v>7</v>
      </c>
      <c r="M812" s="419" t="str">
        <f t="shared" si="180"/>
        <v>Y1</v>
      </c>
      <c r="N812" s="375" t="s">
        <v>1101</v>
      </c>
      <c r="O812" s="418" t="s">
        <v>3612</v>
      </c>
      <c r="P812" s="168" t="str">
        <f t="shared" si="181"/>
        <v>Nunez, Renato (Y1)</v>
      </c>
      <c r="Q812" s="129">
        <f t="shared" si="182"/>
        <v>200000</v>
      </c>
      <c r="R812" s="217">
        <f t="shared" si="183"/>
        <v>300000</v>
      </c>
      <c r="S812" s="217">
        <f t="shared" si="184"/>
        <v>400000</v>
      </c>
      <c r="T812" s="217" t="str">
        <f t="shared" si="185"/>
        <v/>
      </c>
      <c r="U812" s="102" t="s">
        <v>445</v>
      </c>
      <c r="V812" s="130">
        <v>200000</v>
      </c>
      <c r="W812" s="102" t="s">
        <v>446</v>
      </c>
      <c r="X812" s="173">
        <v>300000</v>
      </c>
      <c r="Y812" s="102" t="s">
        <v>322</v>
      </c>
      <c r="Z812" s="173">
        <v>400000</v>
      </c>
      <c r="AA812" s="102" t="s">
        <v>555</v>
      </c>
      <c r="AB812" s="102"/>
      <c r="AC812" s="102"/>
      <c r="AD812" s="130"/>
      <c r="AE812" s="502"/>
      <c r="AF812" s="102"/>
      <c r="AG812" s="102"/>
      <c r="AH812" s="102"/>
    </row>
    <row r="813" spans="1:34" ht="14.25" customHeight="1">
      <c r="A813" s="501" t="s">
        <v>1289</v>
      </c>
      <c r="B813" s="175" t="str">
        <f t="shared" si="190"/>
        <v>Oberg</v>
      </c>
      <c r="C813" s="180" t="str">
        <f t="shared" si="191"/>
        <v>Scott</v>
      </c>
      <c r="D813" s="102" t="str">
        <f t="shared" si="192"/>
        <v>S. Oberg</v>
      </c>
      <c r="E813" s="168" t="str">
        <f t="shared" si="193"/>
        <v>Scott Oberg</v>
      </c>
      <c r="F813" s="204" t="s">
        <v>847</v>
      </c>
      <c r="G813" s="501">
        <v>213</v>
      </c>
      <c r="H813" s="501">
        <v>10</v>
      </c>
      <c r="I813" s="501">
        <v>17</v>
      </c>
      <c r="J813" s="256">
        <v>32945</v>
      </c>
      <c r="K813" s="157" t="s">
        <v>844</v>
      </c>
      <c r="L813" s="103" t="s">
        <v>114</v>
      </c>
      <c r="M813" s="155" t="str">
        <f t="shared" si="180"/>
        <v>1,F3-$4.545M</v>
      </c>
      <c r="N813" s="111" t="str">
        <f>Cobb!$Y$2</f>
        <v>Gateway</v>
      </c>
      <c r="O813" s="132" t="s">
        <v>3147</v>
      </c>
      <c r="P813" s="168" t="str">
        <f t="shared" si="181"/>
        <v>Oberg, Scott (1,F3-$4.545M)</v>
      </c>
      <c r="Q813" s="129">
        <f t="shared" si="182"/>
        <v>1515000</v>
      </c>
      <c r="R813" s="217">
        <f t="shared" si="183"/>
        <v>1515000</v>
      </c>
      <c r="S813" s="217">
        <f t="shared" si="184"/>
        <v>1515000</v>
      </c>
      <c r="T813" s="217" t="str">
        <f t="shared" si="185"/>
        <v/>
      </c>
      <c r="U813" s="172" t="s">
        <v>3368</v>
      </c>
      <c r="V813" s="173">
        <v>1515000</v>
      </c>
      <c r="W813" s="172" t="s">
        <v>3370</v>
      </c>
      <c r="X813" s="173">
        <v>1515000</v>
      </c>
      <c r="Y813" s="172" t="s">
        <v>3369</v>
      </c>
      <c r="Z813" s="173">
        <v>1515000</v>
      </c>
      <c r="AA813" s="102" t="s">
        <v>283</v>
      </c>
      <c r="AB813" s="102"/>
      <c r="AC813" s="102"/>
      <c r="AD813" s="102"/>
      <c r="AE813" s="502"/>
      <c r="AF813" s="102"/>
      <c r="AG813" s="102"/>
      <c r="AH813" s="102"/>
    </row>
    <row r="814" spans="1:34" ht="14.25" customHeight="1">
      <c r="A814" s="266" t="s">
        <v>3810</v>
      </c>
      <c r="B814" s="175" t="str">
        <f t="shared" si="190"/>
        <v>O'Brien</v>
      </c>
      <c r="C814" s="180" t="str">
        <f t="shared" si="191"/>
        <v>Peter</v>
      </c>
      <c r="D814" s="102" t="str">
        <f t="shared" si="192"/>
        <v>P. O'Brien</v>
      </c>
      <c r="E814" s="168" t="str">
        <f t="shared" si="193"/>
        <v>Peter O'Brien</v>
      </c>
      <c r="F814" s="204" t="s">
        <v>847</v>
      </c>
      <c r="G814" s="204" t="s">
        <v>4022</v>
      </c>
      <c r="H814" s="204" t="s">
        <v>1958</v>
      </c>
      <c r="I814" s="204" t="s">
        <v>1961</v>
      </c>
      <c r="J814" s="155">
        <v>33069</v>
      </c>
      <c r="K814" s="157" t="s">
        <v>846</v>
      </c>
      <c r="L814" s="103" t="s">
        <v>7</v>
      </c>
      <c r="M814" s="155" t="str">
        <f t="shared" si="180"/>
        <v>MM</v>
      </c>
      <c r="N814" s="111" t="s">
        <v>486</v>
      </c>
      <c r="O814" s="132" t="s">
        <v>3850</v>
      </c>
      <c r="P814" s="168" t="str">
        <f t="shared" si="181"/>
        <v>O'Brien, Peter (MM)</v>
      </c>
      <c r="Q814" s="129">
        <f t="shared" si="182"/>
        <v>100000</v>
      </c>
      <c r="R814" s="217" t="str">
        <f t="shared" si="183"/>
        <v/>
      </c>
      <c r="S814" s="217" t="str">
        <f t="shared" si="184"/>
        <v/>
      </c>
      <c r="T814" s="217" t="str">
        <f t="shared" si="185"/>
        <v/>
      </c>
      <c r="U814" s="102" t="s">
        <v>442</v>
      </c>
      <c r="V814" s="173">
        <v>100000</v>
      </c>
      <c r="W814" s="102"/>
      <c r="X814" s="173"/>
      <c r="Y814" s="102"/>
      <c r="Z814" s="173"/>
      <c r="AA814" s="102"/>
      <c r="AB814" s="102"/>
      <c r="AC814" s="102"/>
      <c r="AD814" s="102"/>
      <c r="AE814" s="502"/>
      <c r="AF814" s="102"/>
      <c r="AG814" s="102"/>
      <c r="AH814" s="102"/>
    </row>
    <row r="815" spans="1:34" ht="14.25" customHeight="1">
      <c r="A815" s="266" t="s">
        <v>3819</v>
      </c>
      <c r="B815" s="175" t="str">
        <f t="shared" si="190"/>
        <v>Ockimey</v>
      </c>
      <c r="C815" s="180" t="str">
        <f t="shared" si="191"/>
        <v>Josh</v>
      </c>
      <c r="D815" s="102" t="str">
        <f t="shared" si="192"/>
        <v>J. Ockimey</v>
      </c>
      <c r="E815" s="168" t="str">
        <f t="shared" si="193"/>
        <v>Josh Ockimey</v>
      </c>
      <c r="F815" s="204" t="s">
        <v>354</v>
      </c>
      <c r="G815" s="204" t="s">
        <v>4031</v>
      </c>
      <c r="H815" s="204" t="s">
        <v>1956</v>
      </c>
      <c r="I815" s="204" t="s">
        <v>1956</v>
      </c>
      <c r="J815" s="155">
        <v>34990</v>
      </c>
      <c r="K815" s="157" t="s">
        <v>846</v>
      </c>
      <c r="L815" s="103" t="s">
        <v>444</v>
      </c>
      <c r="M815" s="155" t="str">
        <f t="shared" si="180"/>
        <v>min</v>
      </c>
      <c r="N815" s="111" t="s">
        <v>908</v>
      </c>
      <c r="O815" s="132" t="s">
        <v>3850</v>
      </c>
      <c r="P815" s="168" t="str">
        <f t="shared" si="181"/>
        <v>Ockimey, Josh (min)</v>
      </c>
      <c r="Q815" s="129" t="str">
        <f t="shared" si="182"/>
        <v/>
      </c>
      <c r="R815" s="217" t="str">
        <f t="shared" si="183"/>
        <v/>
      </c>
      <c r="S815" s="217" t="str">
        <f t="shared" si="184"/>
        <v/>
      </c>
      <c r="T815" s="217" t="str">
        <f t="shared" si="185"/>
        <v/>
      </c>
      <c r="U815" s="102" t="s">
        <v>568</v>
      </c>
      <c r="V815" s="173"/>
      <c r="W815" s="102"/>
      <c r="X815" s="173"/>
      <c r="Y815" s="102"/>
      <c r="Z815" s="173"/>
      <c r="AA815" s="102"/>
      <c r="AB815" s="102"/>
      <c r="AC815" s="102"/>
      <c r="AD815" s="102"/>
      <c r="AE815" s="502"/>
      <c r="AF815" s="102"/>
      <c r="AG815" s="102"/>
      <c r="AH815" s="102"/>
    </row>
    <row r="816" spans="1:34" ht="14.25" customHeight="1">
      <c r="A816" s="111" t="s">
        <v>436</v>
      </c>
      <c r="B816" s="175" t="str">
        <f t="shared" si="190"/>
        <v>O'Day</v>
      </c>
      <c r="C816" s="180" t="str">
        <f t="shared" si="191"/>
        <v>Darren</v>
      </c>
      <c r="D816" s="102" t="str">
        <f t="shared" si="192"/>
        <v>D. O'Day</v>
      </c>
      <c r="E816" s="168" t="str">
        <f t="shared" si="193"/>
        <v>Darren O'Day</v>
      </c>
      <c r="F816" s="276" t="s">
        <v>847</v>
      </c>
      <c r="G816" s="103"/>
      <c r="H816" s="103"/>
      <c r="I816" s="103"/>
      <c r="J816" s="277">
        <v>30246</v>
      </c>
      <c r="K816" s="278" t="s">
        <v>844</v>
      </c>
      <c r="L816" s="103" t="s">
        <v>114</v>
      </c>
      <c r="M816" s="155" t="str">
        <f t="shared" si="180"/>
        <v>1,F2-$510K</v>
      </c>
      <c r="N816" s="111" t="str">
        <f>Cobb!$AE$2</f>
        <v>Chicago</v>
      </c>
      <c r="O816" s="132" t="s">
        <v>3147</v>
      </c>
      <c r="P816" s="168" t="str">
        <f t="shared" si="181"/>
        <v>O'Day, Darren (1,F2-$510K)</v>
      </c>
      <c r="Q816" s="129">
        <f t="shared" si="182"/>
        <v>255000</v>
      </c>
      <c r="R816" s="217">
        <f t="shared" si="183"/>
        <v>255000</v>
      </c>
      <c r="S816" s="217" t="str">
        <f t="shared" si="184"/>
        <v/>
      </c>
      <c r="T816" s="217" t="str">
        <f t="shared" si="185"/>
        <v/>
      </c>
      <c r="U816" s="172" t="s">
        <v>3259</v>
      </c>
      <c r="V816" s="173">
        <v>255000</v>
      </c>
      <c r="W816" s="102" t="s">
        <v>3260</v>
      </c>
      <c r="X816" s="173">
        <v>255000</v>
      </c>
      <c r="Y816" s="102" t="s">
        <v>283</v>
      </c>
      <c r="Z816" s="102"/>
      <c r="AA816" s="102"/>
      <c r="AB816" s="501"/>
      <c r="AC816" s="102"/>
      <c r="AD816" s="102"/>
      <c r="AE816" s="502"/>
      <c r="AF816" s="102"/>
      <c r="AG816" s="102"/>
      <c r="AH816" s="102"/>
    </row>
    <row r="817" spans="1:34" ht="14.25" customHeight="1">
      <c r="A817" s="175" t="s">
        <v>938</v>
      </c>
      <c r="B817" s="175" t="str">
        <f t="shared" si="190"/>
        <v>Odor</v>
      </c>
      <c r="C817" s="180" t="str">
        <f t="shared" si="191"/>
        <v>Rougned</v>
      </c>
      <c r="D817" s="102" t="str">
        <f t="shared" si="192"/>
        <v>R. Odor</v>
      </c>
      <c r="E817" s="168" t="str">
        <f t="shared" si="193"/>
        <v>Rougned Odor</v>
      </c>
      <c r="F817" s="174" t="s">
        <v>354</v>
      </c>
      <c r="G817" s="174"/>
      <c r="H817" s="174"/>
      <c r="I817" s="174"/>
      <c r="J817" s="184">
        <v>34368</v>
      </c>
      <c r="K817" s="185" t="s">
        <v>845</v>
      </c>
      <c r="L817" s="103" t="s">
        <v>7</v>
      </c>
      <c r="M817" s="155" t="str">
        <f t="shared" si="180"/>
        <v>ARB-Y5</v>
      </c>
      <c r="N817" s="111" t="str">
        <f>Ruth!$S$2</f>
        <v>New York</v>
      </c>
      <c r="O817" s="174" t="s">
        <v>913</v>
      </c>
      <c r="P817" s="168" t="str">
        <f t="shared" si="181"/>
        <v>Odor, Rougned (ARB-Y5)</v>
      </c>
      <c r="Q817" s="129">
        <f t="shared" si="182"/>
        <v>1368000</v>
      </c>
      <c r="R817" s="217" t="str">
        <f t="shared" si="183"/>
        <v/>
      </c>
      <c r="S817" s="217" t="str">
        <f t="shared" si="184"/>
        <v/>
      </c>
      <c r="T817" s="217" t="str">
        <f t="shared" si="185"/>
        <v/>
      </c>
      <c r="U817" s="102" t="s">
        <v>820</v>
      </c>
      <c r="V817" s="173">
        <v>1368000</v>
      </c>
      <c r="W817" s="102" t="s">
        <v>821</v>
      </c>
      <c r="X817" s="173"/>
      <c r="Y817" s="102" t="s">
        <v>822</v>
      </c>
      <c r="Z817" s="102"/>
      <c r="AA817" s="102" t="s">
        <v>283</v>
      </c>
      <c r="AB817" s="102"/>
      <c r="AC817" s="102"/>
      <c r="AD817" s="102"/>
      <c r="AE817" s="502"/>
      <c r="AF817" s="102"/>
      <c r="AG817" s="102"/>
      <c r="AH817" s="102"/>
    </row>
    <row r="818" spans="1:34" ht="14.25" customHeight="1">
      <c r="A818" s="102" t="s">
        <v>667</v>
      </c>
      <c r="B818" s="175" t="str">
        <f t="shared" si="190"/>
        <v>Odorizzi</v>
      </c>
      <c r="C818" s="180" t="str">
        <f t="shared" si="191"/>
        <v>Jake</v>
      </c>
      <c r="D818" s="102" t="str">
        <f t="shared" si="192"/>
        <v>J. Odorizzi</v>
      </c>
      <c r="E818" s="168" t="str">
        <f t="shared" si="193"/>
        <v>Jake Odorizzi</v>
      </c>
      <c r="F818" s="103"/>
      <c r="G818" s="103"/>
      <c r="H818" s="103"/>
      <c r="I818" s="103"/>
      <c r="J818" s="155"/>
      <c r="K818" s="111"/>
      <c r="L818" s="103" t="s">
        <v>114</v>
      </c>
      <c r="M818" s="155" t="str">
        <f t="shared" si="180"/>
        <v>ARB-Y5</v>
      </c>
      <c r="N818" s="208" t="str">
        <f>Mays!$S$2</f>
        <v>Thunder Bay</v>
      </c>
      <c r="O818" s="132" t="s">
        <v>716</v>
      </c>
      <c r="P818" s="168" t="str">
        <f t="shared" si="181"/>
        <v>Odorizzi, Jake (ARB-Y5)</v>
      </c>
      <c r="Q818" s="129">
        <f t="shared" si="182"/>
        <v>2000000</v>
      </c>
      <c r="R818" s="217" t="str">
        <f t="shared" si="183"/>
        <v/>
      </c>
      <c r="S818" s="217" t="str">
        <f t="shared" si="184"/>
        <v/>
      </c>
      <c r="T818" s="217" t="str">
        <f t="shared" si="185"/>
        <v/>
      </c>
      <c r="U818" s="102" t="s">
        <v>820</v>
      </c>
      <c r="V818" s="169">
        <v>2000000</v>
      </c>
      <c r="W818" s="102" t="s">
        <v>821</v>
      </c>
      <c r="X818" s="173"/>
      <c r="Y818" s="102" t="s">
        <v>822</v>
      </c>
      <c r="Z818" s="102"/>
      <c r="AA818" s="102" t="s">
        <v>283</v>
      </c>
      <c r="AB818" s="102"/>
      <c r="AC818" s="102"/>
      <c r="AD818" s="102"/>
      <c r="AE818" s="502"/>
      <c r="AF818" s="102"/>
      <c r="AG818" s="102"/>
      <c r="AH818" s="102"/>
    </row>
    <row r="819" spans="1:34" ht="14.25" customHeight="1">
      <c r="A819" s="102" t="s">
        <v>2492</v>
      </c>
      <c r="B819" s="175" t="str">
        <f t="shared" si="190"/>
        <v>Oh</v>
      </c>
      <c r="C819" s="180" t="str">
        <f t="shared" si="191"/>
        <v>Seunghwan</v>
      </c>
      <c r="D819" s="102" t="str">
        <f t="shared" si="192"/>
        <v>S. Oh</v>
      </c>
      <c r="E819" s="168" t="str">
        <f t="shared" si="193"/>
        <v>Seunghwan Oh</v>
      </c>
      <c r="F819" s="174" t="s">
        <v>847</v>
      </c>
      <c r="G819" s="102" t="e">
        <f>Cuts!#REF!+1</f>
        <v>#REF!</v>
      </c>
      <c r="H819" s="102">
        <v>1</v>
      </c>
      <c r="I819" s="102">
        <v>3</v>
      </c>
      <c r="J819" s="322">
        <v>30147</v>
      </c>
      <c r="K819" s="102" t="s">
        <v>844</v>
      </c>
      <c r="L819" s="103" t="s">
        <v>114</v>
      </c>
      <c r="M819" s="155" t="str">
        <f t="shared" si="180"/>
        <v>Y3</v>
      </c>
      <c r="N819" s="208" t="str">
        <f>Aaron!$G$2</f>
        <v>Exeter</v>
      </c>
      <c r="O819" s="103" t="s">
        <v>1534</v>
      </c>
      <c r="P819" s="168" t="str">
        <f t="shared" si="181"/>
        <v>Oh, Seunghwan (Y3)</v>
      </c>
      <c r="Q819" s="129">
        <f t="shared" si="182"/>
        <v>400000</v>
      </c>
      <c r="R819" s="217" t="str">
        <f t="shared" si="183"/>
        <v/>
      </c>
      <c r="S819" s="217" t="str">
        <f t="shared" si="184"/>
        <v/>
      </c>
      <c r="T819" s="217" t="str">
        <f t="shared" si="185"/>
        <v/>
      </c>
      <c r="U819" s="102" t="s">
        <v>322</v>
      </c>
      <c r="V819" s="173">
        <v>400000</v>
      </c>
      <c r="W819" s="102" t="s">
        <v>555</v>
      </c>
      <c r="X819" s="130"/>
      <c r="Y819" s="102" t="s">
        <v>820</v>
      </c>
      <c r="Z819" s="102"/>
      <c r="AA819" s="102" t="s">
        <v>821</v>
      </c>
      <c r="AB819" s="102"/>
      <c r="AC819" s="102" t="s">
        <v>822</v>
      </c>
      <c r="AD819" s="102"/>
      <c r="AE819" s="502"/>
      <c r="AF819" s="102"/>
      <c r="AG819" s="102"/>
      <c r="AH819" s="102"/>
    </row>
    <row r="820" spans="1:34" ht="14.25" customHeight="1">
      <c r="A820" s="266" t="s">
        <v>3679</v>
      </c>
      <c r="B820" s="175" t="str">
        <f t="shared" si="190"/>
        <v>O'Hearn</v>
      </c>
      <c r="C820" s="180" t="str">
        <f t="shared" si="191"/>
        <v>Ryan</v>
      </c>
      <c r="D820" s="102" t="str">
        <f t="shared" si="192"/>
        <v>R. O'Hearn</v>
      </c>
      <c r="E820" s="168" t="str">
        <f t="shared" si="193"/>
        <v>Ryan O'Hearn</v>
      </c>
      <c r="F820" s="204" t="s">
        <v>354</v>
      </c>
      <c r="G820" s="204" t="s">
        <v>3883</v>
      </c>
      <c r="H820" s="204" t="s">
        <v>1952</v>
      </c>
      <c r="I820" s="204" t="s">
        <v>1963</v>
      </c>
      <c r="J820" s="155">
        <v>34176</v>
      </c>
      <c r="K820" s="157" t="s">
        <v>846</v>
      </c>
      <c r="L820" s="103" t="s">
        <v>7</v>
      </c>
      <c r="M820" s="155" t="str">
        <f t="shared" si="180"/>
        <v>Y1</v>
      </c>
      <c r="N820" s="111" t="s">
        <v>2058</v>
      </c>
      <c r="O820" s="132" t="s">
        <v>3850</v>
      </c>
      <c r="P820" s="168" t="str">
        <f t="shared" si="181"/>
        <v>O'Hearn, Ryan (Y1)</v>
      </c>
      <c r="Q820" s="129">
        <f t="shared" si="182"/>
        <v>200000</v>
      </c>
      <c r="R820" s="217">
        <f t="shared" si="183"/>
        <v>300000</v>
      </c>
      <c r="S820" s="217">
        <f t="shared" si="184"/>
        <v>400000</v>
      </c>
      <c r="T820" s="217" t="str">
        <f t="shared" si="185"/>
        <v/>
      </c>
      <c r="U820" s="102" t="s">
        <v>445</v>
      </c>
      <c r="V820" s="173">
        <v>200000</v>
      </c>
      <c r="W820" s="102" t="s">
        <v>446</v>
      </c>
      <c r="X820" s="173">
        <v>300000</v>
      </c>
      <c r="Y820" s="102" t="s">
        <v>322</v>
      </c>
      <c r="Z820" s="173">
        <v>400000</v>
      </c>
      <c r="AA820" s="102" t="s">
        <v>555</v>
      </c>
      <c r="AB820" s="102"/>
      <c r="AC820" s="102"/>
      <c r="AD820" s="102"/>
      <c r="AE820" s="502"/>
      <c r="AF820" s="102"/>
      <c r="AG820" s="102"/>
      <c r="AH820" s="102"/>
    </row>
    <row r="821" spans="1:34" ht="14.25" customHeight="1">
      <c r="A821" s="102" t="s">
        <v>1628</v>
      </c>
      <c r="B821" s="175" t="str">
        <f t="shared" si="190"/>
        <v>Okert</v>
      </c>
      <c r="C821" s="180" t="str">
        <f t="shared" si="191"/>
        <v>Steven</v>
      </c>
      <c r="D821" s="102" t="str">
        <f t="shared" si="192"/>
        <v>S. Okert</v>
      </c>
      <c r="E821" s="168" t="str">
        <f t="shared" si="193"/>
        <v>Steven Okert</v>
      </c>
      <c r="F821" s="174" t="s">
        <v>354</v>
      </c>
      <c r="G821" s="102">
        <f>G820+1</f>
        <v>40</v>
      </c>
      <c r="H821" s="102">
        <v>4</v>
      </c>
      <c r="I821" s="102">
        <v>24</v>
      </c>
      <c r="J821" s="322">
        <v>33428</v>
      </c>
      <c r="K821" s="102" t="s">
        <v>844</v>
      </c>
      <c r="L821" s="103" t="s">
        <v>114</v>
      </c>
      <c r="M821" s="155" t="str">
        <f t="shared" si="180"/>
        <v>Y1*</v>
      </c>
      <c r="N821" s="111" t="str">
        <f>Ruth!$A$2</f>
        <v>Plum Island</v>
      </c>
      <c r="O821" s="103" t="s">
        <v>1534</v>
      </c>
      <c r="P821" s="168" t="str">
        <f t="shared" si="181"/>
        <v>Okert, Steven (Y1*)</v>
      </c>
      <c r="Q821" s="129">
        <f t="shared" si="182"/>
        <v>200000</v>
      </c>
      <c r="R821" s="217">
        <f t="shared" si="183"/>
        <v>300000</v>
      </c>
      <c r="S821" s="217">
        <f t="shared" si="184"/>
        <v>400000</v>
      </c>
      <c r="T821" s="217" t="str">
        <f t="shared" si="185"/>
        <v/>
      </c>
      <c r="U821" s="102" t="s">
        <v>220</v>
      </c>
      <c r="V821" s="130">
        <v>200000</v>
      </c>
      <c r="W821" s="102" t="s">
        <v>446</v>
      </c>
      <c r="X821" s="173">
        <v>300000</v>
      </c>
      <c r="Y821" s="102" t="s">
        <v>322</v>
      </c>
      <c r="Z821" s="173">
        <v>400000</v>
      </c>
      <c r="AA821" s="102" t="s">
        <v>555</v>
      </c>
      <c r="AB821" s="102"/>
      <c r="AC821" s="102"/>
      <c r="AD821" s="102"/>
      <c r="AE821" s="502"/>
      <c r="AF821" s="102"/>
      <c r="AG821" s="102"/>
      <c r="AH821" s="102"/>
    </row>
    <row r="822" spans="1:34" ht="14.25" customHeight="1">
      <c r="A822" s="498" t="s">
        <v>1165</v>
      </c>
      <c r="B822" s="175" t="str">
        <f t="shared" si="190"/>
        <v>Olson</v>
      </c>
      <c r="C822" s="180" t="str">
        <f t="shared" si="191"/>
        <v>Matt</v>
      </c>
      <c r="D822" s="102" t="str">
        <f t="shared" si="192"/>
        <v>M. Olson</v>
      </c>
      <c r="E822" s="168" t="str">
        <f t="shared" si="193"/>
        <v>Matt Olson</v>
      </c>
      <c r="F822" s="103" t="s">
        <v>354</v>
      </c>
      <c r="G822" s="103"/>
      <c r="H822" s="103"/>
      <c r="I822" s="103"/>
      <c r="J822" s="256">
        <v>34422</v>
      </c>
      <c r="K822" s="102" t="s">
        <v>846</v>
      </c>
      <c r="L822" s="103" t="s">
        <v>7</v>
      </c>
      <c r="M822" s="155" t="str">
        <f t="shared" si="180"/>
        <v>Y2</v>
      </c>
      <c r="N822" s="208" t="str">
        <f>Aaron!$G$2</f>
        <v>Exeter</v>
      </c>
      <c r="O822" s="103" t="s">
        <v>1103</v>
      </c>
      <c r="P822" s="168" t="str">
        <f t="shared" si="181"/>
        <v>Olson, Matt (Y2)</v>
      </c>
      <c r="Q822" s="129">
        <f t="shared" si="182"/>
        <v>300000</v>
      </c>
      <c r="R822" s="217">
        <f t="shared" si="183"/>
        <v>400000</v>
      </c>
      <c r="S822" s="217" t="str">
        <f t="shared" si="184"/>
        <v/>
      </c>
      <c r="T822" s="217" t="str">
        <f t="shared" si="185"/>
        <v/>
      </c>
      <c r="U822" s="102" t="s">
        <v>446</v>
      </c>
      <c r="V822" s="173">
        <v>300000</v>
      </c>
      <c r="W822" s="102" t="s">
        <v>322</v>
      </c>
      <c r="X822" s="173">
        <v>400000</v>
      </c>
      <c r="Y822" s="102" t="s">
        <v>555</v>
      </c>
      <c r="Z822" s="498"/>
      <c r="AA822" s="102"/>
      <c r="AB822" s="102"/>
      <c r="AC822" s="102"/>
      <c r="AD822" s="102"/>
      <c r="AE822" s="502"/>
      <c r="AF822" s="102"/>
      <c r="AG822" s="102"/>
      <c r="AH822" s="102"/>
    </row>
    <row r="823" spans="1:34" ht="14.25" customHeight="1">
      <c r="A823" s="102" t="s">
        <v>1600</v>
      </c>
      <c r="B823" s="175" t="str">
        <f t="shared" si="190"/>
        <v>Ona</v>
      </c>
      <c r="C823" s="180" t="str">
        <f t="shared" si="191"/>
        <v>Jorge</v>
      </c>
      <c r="D823" s="102" t="str">
        <f t="shared" si="192"/>
        <v>J. Ona</v>
      </c>
      <c r="E823" s="168" t="str">
        <f t="shared" si="193"/>
        <v>Jorge Ona</v>
      </c>
      <c r="F823" s="174"/>
      <c r="G823" s="102" t="e">
        <f>#REF!+1</f>
        <v>#REF!</v>
      </c>
      <c r="H823" s="102">
        <v>8</v>
      </c>
      <c r="I823" s="102">
        <v>7</v>
      </c>
      <c r="J823" s="102"/>
      <c r="K823" s="102" t="s">
        <v>852</v>
      </c>
      <c r="L823" s="103" t="s">
        <v>444</v>
      </c>
      <c r="M823" s="155" t="str">
        <f t="shared" si="180"/>
        <v>min</v>
      </c>
      <c r="N823" s="111" t="str">
        <f>Cobb!$AE$2</f>
        <v>Chicago</v>
      </c>
      <c r="O823" s="103" t="s">
        <v>1534</v>
      </c>
      <c r="P823" s="168" t="str">
        <f t="shared" si="181"/>
        <v>Ona, Jorge (min)</v>
      </c>
      <c r="Q823" s="129" t="str">
        <f t="shared" si="182"/>
        <v/>
      </c>
      <c r="R823" s="217" t="str">
        <f t="shared" si="183"/>
        <v/>
      </c>
      <c r="S823" s="217" t="str">
        <f t="shared" si="184"/>
        <v/>
      </c>
      <c r="T823" s="217" t="str">
        <f t="shared" si="185"/>
        <v/>
      </c>
      <c r="U823" s="102" t="s">
        <v>568</v>
      </c>
      <c r="V823" s="130"/>
      <c r="W823" s="102"/>
      <c r="X823" s="130"/>
      <c r="Y823" s="102"/>
      <c r="Z823" s="102"/>
      <c r="AA823" s="102"/>
      <c r="AB823" s="102"/>
      <c r="AC823" s="102"/>
      <c r="AD823" s="102"/>
      <c r="AE823" s="502"/>
      <c r="AF823" s="102"/>
      <c r="AG823" s="102"/>
      <c r="AH823" s="102"/>
    </row>
    <row r="824" spans="1:34" s="193" customFormat="1" ht="14.25" customHeight="1">
      <c r="A824" s="102" t="s">
        <v>1348</v>
      </c>
      <c r="B824" s="175" t="str">
        <f t="shared" si="190"/>
        <v>O'Neill</v>
      </c>
      <c r="C824" s="180" t="str">
        <f t="shared" si="191"/>
        <v>Tyler</v>
      </c>
      <c r="D824" s="102" t="str">
        <f t="shared" si="192"/>
        <v>T. O'Neill</v>
      </c>
      <c r="E824" s="168" t="str">
        <f t="shared" si="193"/>
        <v>Tyler O'Neill</v>
      </c>
      <c r="F824" s="204"/>
      <c r="G824" s="501">
        <v>167</v>
      </c>
      <c r="H824" s="501">
        <v>7</v>
      </c>
      <c r="I824" s="501">
        <v>7</v>
      </c>
      <c r="J824" s="256">
        <v>34872</v>
      </c>
      <c r="K824" s="157" t="s">
        <v>852</v>
      </c>
      <c r="L824" s="103" t="s">
        <v>7</v>
      </c>
      <c r="M824" s="155" t="str">
        <f t="shared" si="180"/>
        <v>Y1</v>
      </c>
      <c r="N824" s="111" t="str">
        <f>Cobb!$M$2</f>
        <v>Mansfield</v>
      </c>
      <c r="O824" s="132" t="s">
        <v>1298</v>
      </c>
      <c r="P824" s="168" t="str">
        <f t="shared" si="181"/>
        <v>O'Neill, Tyler (Y1)</v>
      </c>
      <c r="Q824" s="129">
        <f t="shared" si="182"/>
        <v>200000</v>
      </c>
      <c r="R824" s="217">
        <f t="shared" si="183"/>
        <v>300000</v>
      </c>
      <c r="S824" s="217">
        <f t="shared" si="184"/>
        <v>400000</v>
      </c>
      <c r="T824" s="217" t="str">
        <f t="shared" si="185"/>
        <v/>
      </c>
      <c r="U824" s="102" t="s">
        <v>445</v>
      </c>
      <c r="V824" s="130">
        <v>200000</v>
      </c>
      <c r="W824" s="102" t="s">
        <v>446</v>
      </c>
      <c r="X824" s="173">
        <v>300000</v>
      </c>
      <c r="Y824" s="102" t="s">
        <v>322</v>
      </c>
      <c r="Z824" s="173">
        <v>400000</v>
      </c>
      <c r="AA824" s="102" t="s">
        <v>555</v>
      </c>
      <c r="AB824" s="102"/>
      <c r="AC824" s="102"/>
      <c r="AD824" s="102"/>
      <c r="AE824" s="502"/>
      <c r="AF824" s="487"/>
      <c r="AG824" s="487"/>
      <c r="AH824" s="487"/>
    </row>
    <row r="825" spans="1:34" ht="14.25" customHeight="1">
      <c r="A825" s="501" t="s">
        <v>1161</v>
      </c>
      <c r="B825" s="175" t="str">
        <f t="shared" si="190"/>
        <v>Ortiz</v>
      </c>
      <c r="C825" s="180" t="str">
        <f t="shared" si="191"/>
        <v>Luis</v>
      </c>
      <c r="D825" s="102" t="str">
        <f t="shared" si="192"/>
        <v>L. Ortiz</v>
      </c>
      <c r="E825" s="168" t="str">
        <f t="shared" si="193"/>
        <v>Luis Ortiz</v>
      </c>
      <c r="F825" s="103" t="s">
        <v>847</v>
      </c>
      <c r="G825" s="103"/>
      <c r="H825" s="103"/>
      <c r="I825" s="103"/>
      <c r="J825" s="256">
        <v>34964</v>
      </c>
      <c r="K825" s="102" t="s">
        <v>647</v>
      </c>
      <c r="L825" s="103" t="s">
        <v>114</v>
      </c>
      <c r="M825" s="155" t="str">
        <f t="shared" si="180"/>
        <v>MM</v>
      </c>
      <c r="N825" s="111" t="str">
        <f>Mays!$M$2</f>
        <v>Mudville</v>
      </c>
      <c r="O825" s="103" t="s">
        <v>1852</v>
      </c>
      <c r="P825" s="168" t="str">
        <f t="shared" si="181"/>
        <v>Ortiz, Luis (MM)</v>
      </c>
      <c r="Q825" s="129">
        <f t="shared" si="182"/>
        <v>100000</v>
      </c>
      <c r="R825" s="217" t="str">
        <f t="shared" si="183"/>
        <v/>
      </c>
      <c r="S825" s="217" t="str">
        <f t="shared" si="184"/>
        <v/>
      </c>
      <c r="T825" s="217" t="str">
        <f t="shared" si="185"/>
        <v/>
      </c>
      <c r="U825" s="102" t="s">
        <v>442</v>
      </c>
      <c r="V825" s="268">
        <v>100000</v>
      </c>
      <c r="W825" s="102"/>
      <c r="X825" s="173"/>
      <c r="Y825" s="102"/>
      <c r="Z825" s="102"/>
      <c r="AA825" s="102"/>
      <c r="AB825" s="102"/>
      <c r="AC825" s="102"/>
      <c r="AD825" s="102"/>
      <c r="AE825" s="502"/>
      <c r="AF825" s="102"/>
      <c r="AG825" s="102"/>
      <c r="AH825" s="102"/>
    </row>
    <row r="826" spans="1:34" ht="14.25" customHeight="1">
      <c r="A826" s="102" t="s">
        <v>1914</v>
      </c>
      <c r="B826" s="175" t="str">
        <f t="shared" si="190"/>
        <v>Osuna</v>
      </c>
      <c r="C826" s="180" t="str">
        <f t="shared" si="191"/>
        <v>Jose</v>
      </c>
      <c r="D826" s="102" t="str">
        <f t="shared" si="192"/>
        <v>J. Osuna</v>
      </c>
      <c r="E826" s="168" t="str">
        <f t="shared" si="193"/>
        <v>Jose Osuna</v>
      </c>
      <c r="F826" s="204" t="s">
        <v>847</v>
      </c>
      <c r="G826" s="204">
        <v>124</v>
      </c>
      <c r="H826" s="204" t="s">
        <v>1957</v>
      </c>
      <c r="I826" s="204"/>
      <c r="J826" s="155">
        <v>33950</v>
      </c>
      <c r="K826" s="157" t="s">
        <v>912</v>
      </c>
      <c r="L826" s="103" t="s">
        <v>7</v>
      </c>
      <c r="M826" s="155" t="str">
        <f t="shared" si="180"/>
        <v>Y2</v>
      </c>
      <c r="N826" s="111" t="str">
        <f>Mays!$M$2</f>
        <v>Mudville</v>
      </c>
      <c r="O826" s="132" t="s">
        <v>1966</v>
      </c>
      <c r="P826" s="168" t="str">
        <f t="shared" si="181"/>
        <v>Osuna, Jose (Y2)</v>
      </c>
      <c r="Q826" s="129">
        <f t="shared" si="182"/>
        <v>300000</v>
      </c>
      <c r="R826" s="217">
        <f t="shared" si="183"/>
        <v>400000</v>
      </c>
      <c r="S826" s="217" t="str">
        <f t="shared" si="184"/>
        <v/>
      </c>
      <c r="T826" s="217" t="str">
        <f t="shared" si="185"/>
        <v/>
      </c>
      <c r="U826" s="102" t="s">
        <v>446</v>
      </c>
      <c r="V826" s="173">
        <v>300000</v>
      </c>
      <c r="W826" s="102" t="s">
        <v>322</v>
      </c>
      <c r="X826" s="173">
        <v>400000</v>
      </c>
      <c r="Y826" s="102" t="s">
        <v>555</v>
      </c>
      <c r="Z826" s="173"/>
      <c r="AA826" s="102"/>
      <c r="AB826" s="102"/>
      <c r="AC826" s="102"/>
      <c r="AD826" s="102"/>
      <c r="AE826" s="502"/>
      <c r="AF826" s="102"/>
      <c r="AG826" s="102"/>
      <c r="AH826" s="102"/>
    </row>
    <row r="827" spans="1:34" ht="14.25" customHeight="1">
      <c r="A827" s="501" t="s">
        <v>1177</v>
      </c>
      <c r="B827" s="175" t="str">
        <f t="shared" si="190"/>
        <v>Osuna</v>
      </c>
      <c r="C827" s="180" t="str">
        <f t="shared" si="191"/>
        <v>Roberto</v>
      </c>
      <c r="D827" s="102" t="str">
        <f t="shared" si="192"/>
        <v>R. Osuna</v>
      </c>
      <c r="E827" s="168" t="str">
        <f t="shared" si="193"/>
        <v>Roberto Osuna</v>
      </c>
      <c r="F827" s="103" t="s">
        <v>847</v>
      </c>
      <c r="G827" s="103"/>
      <c r="H827" s="103"/>
      <c r="I827" s="103"/>
      <c r="J827" s="256">
        <v>34737</v>
      </c>
      <c r="K827" s="102" t="s">
        <v>647</v>
      </c>
      <c r="L827" s="103" t="s">
        <v>114</v>
      </c>
      <c r="M827" s="155" t="str">
        <f t="shared" si="180"/>
        <v>ARB-Y4</v>
      </c>
      <c r="N827" s="111" t="str">
        <f>Mays!$A$2</f>
        <v>Aspen</v>
      </c>
      <c r="O827" s="103" t="s">
        <v>1262</v>
      </c>
      <c r="P827" s="168" t="str">
        <f t="shared" si="181"/>
        <v>Osuna, Roberto (ARB-Y4)</v>
      </c>
      <c r="Q827" s="129">
        <f t="shared" si="182"/>
        <v>840000</v>
      </c>
      <c r="R827" s="217" t="str">
        <f t="shared" si="183"/>
        <v/>
      </c>
      <c r="S827" s="217" t="str">
        <f t="shared" si="184"/>
        <v/>
      </c>
      <c r="T827" s="217" t="str">
        <f t="shared" si="185"/>
        <v/>
      </c>
      <c r="U827" s="102" t="s">
        <v>555</v>
      </c>
      <c r="V827" s="268">
        <v>840000</v>
      </c>
      <c r="W827" s="102" t="s">
        <v>820</v>
      </c>
      <c r="X827" s="173"/>
      <c r="Y827" s="102" t="s">
        <v>821</v>
      </c>
      <c r="Z827" s="102"/>
      <c r="AA827" s="102" t="s">
        <v>822</v>
      </c>
      <c r="AB827" s="102"/>
      <c r="AC827" s="102" t="s">
        <v>283</v>
      </c>
      <c r="AD827" s="102"/>
      <c r="AE827" s="502"/>
      <c r="AF827" s="102"/>
      <c r="AG827" s="102"/>
      <c r="AH827" s="102"/>
    </row>
    <row r="828" spans="1:34" ht="14.25" customHeight="1">
      <c r="A828" s="266" t="s">
        <v>3752</v>
      </c>
      <c r="B828" s="175" t="str">
        <f t="shared" si="190"/>
        <v>Oswalt</v>
      </c>
      <c r="C828" s="180" t="str">
        <f t="shared" si="191"/>
        <v>Corey</v>
      </c>
      <c r="D828" s="102" t="str">
        <f t="shared" si="192"/>
        <v>C. Oswalt</v>
      </c>
      <c r="E828" s="168" t="str">
        <f t="shared" si="193"/>
        <v>Corey Oswalt</v>
      </c>
      <c r="F828" s="204" t="s">
        <v>847</v>
      </c>
      <c r="G828" s="204" t="s">
        <v>3960</v>
      </c>
      <c r="H828" s="204" t="s">
        <v>1954</v>
      </c>
      <c r="I828" s="204" t="s">
        <v>1964</v>
      </c>
      <c r="J828" s="155">
        <v>34215</v>
      </c>
      <c r="K828" s="157" t="s">
        <v>647</v>
      </c>
      <c r="L828" s="103" t="s">
        <v>114</v>
      </c>
      <c r="M828" s="155" t="str">
        <f t="shared" si="180"/>
        <v>Y1</v>
      </c>
      <c r="N828" s="111" t="s">
        <v>1022</v>
      </c>
      <c r="O828" s="132" t="s">
        <v>3850</v>
      </c>
      <c r="P828" s="168" t="str">
        <f t="shared" si="181"/>
        <v>Oswalt, Corey (Y1)</v>
      </c>
      <c r="Q828" s="129">
        <f t="shared" si="182"/>
        <v>200000</v>
      </c>
      <c r="R828" s="217">
        <f t="shared" si="183"/>
        <v>300000</v>
      </c>
      <c r="S828" s="217">
        <f t="shared" si="184"/>
        <v>400000</v>
      </c>
      <c r="T828" s="217" t="str">
        <f t="shared" si="185"/>
        <v/>
      </c>
      <c r="U828" s="102" t="s">
        <v>445</v>
      </c>
      <c r="V828" s="173">
        <v>200000</v>
      </c>
      <c r="W828" s="102" t="s">
        <v>446</v>
      </c>
      <c r="X828" s="173">
        <v>300000</v>
      </c>
      <c r="Y828" s="102" t="s">
        <v>322</v>
      </c>
      <c r="Z828" s="173">
        <v>400000</v>
      </c>
      <c r="AA828" s="102" t="s">
        <v>555</v>
      </c>
      <c r="AB828" s="102"/>
      <c r="AC828" s="102"/>
      <c r="AD828" s="102"/>
      <c r="AE828" s="502"/>
      <c r="AF828" s="102"/>
      <c r="AG828" s="102"/>
      <c r="AH828" s="102"/>
    </row>
    <row r="829" spans="1:34" ht="14.25" customHeight="1">
      <c r="A829" s="102" t="s">
        <v>2044</v>
      </c>
      <c r="B829" s="175" t="str">
        <f t="shared" si="190"/>
        <v>Otani</v>
      </c>
      <c r="C829" s="180" t="str">
        <f t="shared" si="191"/>
        <v>Shohei</v>
      </c>
      <c r="D829" s="102" t="str">
        <f t="shared" si="192"/>
        <v>S. Otani</v>
      </c>
      <c r="E829" s="168" t="str">
        <f t="shared" si="193"/>
        <v>Shohei Otani</v>
      </c>
      <c r="F829" s="204" t="s">
        <v>847</v>
      </c>
      <c r="G829" s="204">
        <v>1</v>
      </c>
      <c r="H829" s="204" t="s">
        <v>1951</v>
      </c>
      <c r="I829" s="204"/>
      <c r="J829" s="155">
        <v>34520</v>
      </c>
      <c r="K829" s="157" t="s">
        <v>647</v>
      </c>
      <c r="L829" s="103" t="s">
        <v>114</v>
      </c>
      <c r="M829" s="155" t="str">
        <f t="shared" si="180"/>
        <v>Y1</v>
      </c>
      <c r="N829" s="111" t="str">
        <f>Ruth!$G$2</f>
        <v>Gotham City</v>
      </c>
      <c r="O829" s="132" t="s">
        <v>1966</v>
      </c>
      <c r="P829" s="168" t="str">
        <f t="shared" si="181"/>
        <v>Otani, Shohei (Y1)</v>
      </c>
      <c r="Q829" s="129">
        <f t="shared" si="182"/>
        <v>200000</v>
      </c>
      <c r="R829" s="217">
        <f t="shared" si="183"/>
        <v>300000</v>
      </c>
      <c r="S829" s="217">
        <f t="shared" si="184"/>
        <v>400000</v>
      </c>
      <c r="T829" s="217" t="str">
        <f t="shared" si="185"/>
        <v/>
      </c>
      <c r="U829" s="102" t="s">
        <v>445</v>
      </c>
      <c r="V829" s="130">
        <v>200000</v>
      </c>
      <c r="W829" s="102" t="s">
        <v>446</v>
      </c>
      <c r="X829" s="173">
        <v>300000</v>
      </c>
      <c r="Y829" s="102" t="s">
        <v>322</v>
      </c>
      <c r="Z829" s="173">
        <v>400000</v>
      </c>
      <c r="AA829" s="102" t="s">
        <v>555</v>
      </c>
      <c r="AB829" s="102"/>
      <c r="AC829" s="102"/>
      <c r="AD829" s="130"/>
      <c r="AE829" s="502"/>
      <c r="AF829" s="102"/>
      <c r="AG829" s="102"/>
      <c r="AH829" s="102"/>
    </row>
    <row r="830" spans="1:34" ht="14.25" customHeight="1">
      <c r="A830" s="281" t="s">
        <v>993</v>
      </c>
      <c r="B830" s="175" t="str">
        <f t="shared" si="190"/>
        <v>Otero</v>
      </c>
      <c r="C830" s="180" t="str">
        <f t="shared" si="191"/>
        <v>Dan</v>
      </c>
      <c r="D830" s="102" t="str">
        <f t="shared" si="192"/>
        <v>D. Otero</v>
      </c>
      <c r="E830" s="168" t="str">
        <f t="shared" si="193"/>
        <v>Dan Otero</v>
      </c>
      <c r="F830" s="308" t="s">
        <v>847</v>
      </c>
      <c r="G830" s="281"/>
      <c r="H830" s="281"/>
      <c r="I830" s="281"/>
      <c r="J830" s="309">
        <v>31097</v>
      </c>
      <c r="K830" s="310" t="s">
        <v>844</v>
      </c>
      <c r="L830" s="279" t="s">
        <v>114</v>
      </c>
      <c r="M830" s="155" t="str">
        <f t="shared" si="180"/>
        <v>3,F4-$8.715M</v>
      </c>
      <c r="N830" s="111" t="str">
        <f>Aaron!$S$2</f>
        <v>Washington</v>
      </c>
      <c r="O830" s="311" t="s">
        <v>1407</v>
      </c>
      <c r="P830" s="168" t="str">
        <f t="shared" si="181"/>
        <v>Otero, Dan (3,F4-$8.715M)</v>
      </c>
      <c r="Q830" s="129">
        <f t="shared" si="182"/>
        <v>2178750</v>
      </c>
      <c r="R830" s="217">
        <f t="shared" si="183"/>
        <v>2178750</v>
      </c>
      <c r="S830" s="217" t="str">
        <f t="shared" si="184"/>
        <v/>
      </c>
      <c r="T830" s="217" t="str">
        <f t="shared" si="185"/>
        <v/>
      </c>
      <c r="U830" s="282" t="s">
        <v>1472</v>
      </c>
      <c r="V830" s="362">
        <v>2178750</v>
      </c>
      <c r="W830" s="282" t="s">
        <v>1475</v>
      </c>
      <c r="X830" s="362">
        <v>2178750</v>
      </c>
      <c r="Y830" s="102" t="s">
        <v>283</v>
      </c>
      <c r="Z830" s="102"/>
      <c r="AA830" s="102"/>
      <c r="AB830" s="102"/>
      <c r="AC830" s="102"/>
      <c r="AD830" s="102"/>
      <c r="AE830" s="502"/>
      <c r="AF830" s="102"/>
      <c r="AG830" s="102"/>
      <c r="AH830" s="102"/>
    </row>
    <row r="831" spans="1:34" ht="14.25" customHeight="1">
      <c r="A831" s="102" t="s">
        <v>3371</v>
      </c>
      <c r="B831" s="175" t="str">
        <f t="shared" si="190"/>
        <v>Ottavino</v>
      </c>
      <c r="C831" s="180" t="str">
        <f t="shared" si="191"/>
        <v>Adam</v>
      </c>
      <c r="D831" s="102" t="str">
        <f t="shared" si="192"/>
        <v>A. Ottavino</v>
      </c>
      <c r="E831" s="168" t="str">
        <f t="shared" si="193"/>
        <v>Adam Ottavino</v>
      </c>
      <c r="F831" s="204"/>
      <c r="G831" s="204"/>
      <c r="H831" s="204"/>
      <c r="I831" s="204"/>
      <c r="J831" s="155"/>
      <c r="K831" s="157"/>
      <c r="L831" s="103" t="s">
        <v>114</v>
      </c>
      <c r="M831" s="155" t="str">
        <f t="shared" si="180"/>
        <v>1,F2-$8M</v>
      </c>
      <c r="N831" s="208" t="str">
        <f>Aaron!$Y$2</f>
        <v>Columbus</v>
      </c>
      <c r="O831" s="132" t="s">
        <v>3147</v>
      </c>
      <c r="P831" s="168" t="str">
        <f t="shared" si="181"/>
        <v>Ottavino, Adam (1,F2-$8M)</v>
      </c>
      <c r="Q831" s="129">
        <f t="shared" si="182"/>
        <v>4000000</v>
      </c>
      <c r="R831" s="217">
        <f t="shared" si="183"/>
        <v>4000000</v>
      </c>
      <c r="S831" s="217" t="str">
        <f t="shared" si="184"/>
        <v/>
      </c>
      <c r="T831" s="217" t="str">
        <f t="shared" si="185"/>
        <v/>
      </c>
      <c r="U831" s="102" t="s">
        <v>3193</v>
      </c>
      <c r="V831" s="130">
        <v>4000000</v>
      </c>
      <c r="W831" s="102" t="s">
        <v>1487</v>
      </c>
      <c r="X831" s="173">
        <v>4000000</v>
      </c>
      <c r="Y831" s="102" t="s">
        <v>283</v>
      </c>
      <c r="Z831" s="173"/>
      <c r="AA831" s="102"/>
      <c r="AB831" s="102"/>
      <c r="AC831" s="102"/>
      <c r="AD831" s="130"/>
      <c r="AE831" s="502"/>
      <c r="AF831" s="102"/>
      <c r="AG831" s="102"/>
      <c r="AH831" s="102"/>
    </row>
    <row r="832" spans="1:34" ht="14.25" customHeight="1">
      <c r="A832" s="266" t="s">
        <v>3853</v>
      </c>
      <c r="B832" s="175" t="str">
        <f t="shared" si="190"/>
        <v>Oviedo</v>
      </c>
      <c r="C832" s="180" t="str">
        <f t="shared" si="191"/>
        <v>Luis Jose</v>
      </c>
      <c r="D832" s="102" t="str">
        <f t="shared" si="192"/>
        <v>L. Oviedo</v>
      </c>
      <c r="E832" s="168" t="str">
        <f t="shared" si="193"/>
        <v>Luis Jose Oviedo</v>
      </c>
      <c r="F832" s="204" t="s">
        <v>847</v>
      </c>
      <c r="G832" s="204" t="s">
        <v>4010</v>
      </c>
      <c r="H832" s="204" t="s">
        <v>1957</v>
      </c>
      <c r="I832" s="204" t="s">
        <v>3864</v>
      </c>
      <c r="J832" s="155">
        <v>36295</v>
      </c>
      <c r="K832" s="157" t="s">
        <v>647</v>
      </c>
      <c r="L832" s="103" t="s">
        <v>444</v>
      </c>
      <c r="M832" s="155" t="str">
        <f t="shared" si="180"/>
        <v>min</v>
      </c>
      <c r="N832" s="111" t="s">
        <v>307</v>
      </c>
      <c r="O832" s="132" t="s">
        <v>3850</v>
      </c>
      <c r="P832" s="168" t="str">
        <f t="shared" si="181"/>
        <v>Oviedo, Luis Jose (min)</v>
      </c>
      <c r="Q832" s="129" t="str">
        <f t="shared" si="182"/>
        <v/>
      </c>
      <c r="R832" s="217" t="str">
        <f t="shared" si="183"/>
        <v/>
      </c>
      <c r="S832" s="217" t="str">
        <f t="shared" si="184"/>
        <v/>
      </c>
      <c r="T832" s="217" t="str">
        <f t="shared" si="185"/>
        <v/>
      </c>
      <c r="U832" s="102" t="s">
        <v>568</v>
      </c>
      <c r="V832" s="173"/>
      <c r="W832" s="102"/>
      <c r="X832" s="173"/>
      <c r="Y832" s="102"/>
      <c r="Z832" s="173"/>
      <c r="AA832" s="102"/>
      <c r="AB832" s="102"/>
      <c r="AC832" s="102"/>
      <c r="AD832" s="102"/>
      <c r="AE832" s="502"/>
      <c r="AF832" s="102"/>
      <c r="AG832" s="102"/>
      <c r="AH832" s="102"/>
    </row>
    <row r="833" spans="1:34" ht="14.25" customHeight="1">
      <c r="A833" s="102" t="s">
        <v>662</v>
      </c>
      <c r="B833" s="175" t="str">
        <f t="shared" si="190"/>
        <v>Ozuna</v>
      </c>
      <c r="C833" s="180" t="str">
        <f t="shared" si="191"/>
        <v>Marcell</v>
      </c>
      <c r="D833" s="102" t="str">
        <f t="shared" si="192"/>
        <v>M. Ozuna</v>
      </c>
      <c r="E833" s="168" t="str">
        <f t="shared" si="193"/>
        <v>Marcell Ozuna</v>
      </c>
      <c r="F833" s="103"/>
      <c r="G833" s="103"/>
      <c r="H833" s="103"/>
      <c r="I833" s="103"/>
      <c r="J833" s="155"/>
      <c r="K833" s="111"/>
      <c r="L833" s="103" t="s">
        <v>7</v>
      </c>
      <c r="M833" s="155" t="str">
        <f t="shared" si="180"/>
        <v>1,L3-$18M</v>
      </c>
      <c r="N833" s="111" t="str">
        <f>Ruth!$Y$2</f>
        <v xml:space="preserve">New Jersey </v>
      </c>
      <c r="O833" s="132" t="s">
        <v>716</v>
      </c>
      <c r="P833" s="168" t="str">
        <f t="shared" si="181"/>
        <v>Ozuna, Marcell (1,L3-$18M)</v>
      </c>
      <c r="Q833" s="129">
        <f t="shared" si="182"/>
        <v>6000000</v>
      </c>
      <c r="R833" s="217">
        <f t="shared" si="183"/>
        <v>6000000</v>
      </c>
      <c r="S833" s="217">
        <f t="shared" si="184"/>
        <v>6000000</v>
      </c>
      <c r="T833" s="217" t="str">
        <f t="shared" si="185"/>
        <v/>
      </c>
      <c r="U833" s="102" t="s">
        <v>1745</v>
      </c>
      <c r="V833" s="169">
        <v>6000000</v>
      </c>
      <c r="W833" s="102" t="s">
        <v>1746</v>
      </c>
      <c r="X833" s="173">
        <v>6000000</v>
      </c>
      <c r="Y833" s="102" t="s">
        <v>1747</v>
      </c>
      <c r="Z833" s="454">
        <v>6000000</v>
      </c>
      <c r="AA833" s="102" t="s">
        <v>283</v>
      </c>
      <c r="AB833" s="454"/>
      <c r="AC833" s="102"/>
      <c r="AD833" s="454"/>
      <c r="AE833" s="502"/>
      <c r="AF833" s="102"/>
      <c r="AG833" s="102"/>
      <c r="AH833" s="102"/>
    </row>
    <row r="834" spans="1:34" ht="14.25" customHeight="1">
      <c r="A834" s="266" t="s">
        <v>2006</v>
      </c>
      <c r="B834" s="415" t="str">
        <f t="shared" si="190"/>
        <v>Pache</v>
      </c>
      <c r="C834" s="416" t="str">
        <f t="shared" si="191"/>
        <v>Cristian</v>
      </c>
      <c r="D834" s="266" t="str">
        <f t="shared" si="192"/>
        <v>C. Pache</v>
      </c>
      <c r="E834" s="417" t="str">
        <f t="shared" si="193"/>
        <v>Cristian Pache</v>
      </c>
      <c r="F834" s="423"/>
      <c r="G834" s="423">
        <v>91</v>
      </c>
      <c r="H834" s="423" t="s">
        <v>1954</v>
      </c>
      <c r="I834" s="423"/>
      <c r="J834" s="419"/>
      <c r="K834" s="424" t="s">
        <v>849</v>
      </c>
      <c r="L834" s="418" t="s">
        <v>444</v>
      </c>
      <c r="M834" s="419" t="str">
        <f t="shared" si="180"/>
        <v>min</v>
      </c>
      <c r="N834" s="420" t="s">
        <v>1832</v>
      </c>
      <c r="O834" s="425" t="s">
        <v>3634</v>
      </c>
      <c r="P834" s="168" t="str">
        <f t="shared" si="181"/>
        <v>Pache, Cristian (min)</v>
      </c>
      <c r="Q834" s="129" t="str">
        <f t="shared" si="182"/>
        <v/>
      </c>
      <c r="R834" s="217" t="str">
        <f t="shared" si="183"/>
        <v/>
      </c>
      <c r="S834" s="217" t="str">
        <f t="shared" si="184"/>
        <v/>
      </c>
      <c r="T834" s="217" t="str">
        <f t="shared" si="185"/>
        <v/>
      </c>
      <c r="U834" s="102" t="s">
        <v>568</v>
      </c>
      <c r="V834" s="173"/>
      <c r="W834" s="102"/>
      <c r="X834" s="173"/>
      <c r="Y834" s="102"/>
      <c r="Z834" s="173"/>
      <c r="AA834" s="102"/>
      <c r="AB834" s="102"/>
      <c r="AC834" s="102"/>
      <c r="AD834" s="102"/>
      <c r="AE834" s="502"/>
      <c r="AF834" s="102"/>
      <c r="AG834" s="102"/>
      <c r="AH834" s="102"/>
    </row>
    <row r="835" spans="1:34" ht="14.25" customHeight="1">
      <c r="A835" s="266" t="s">
        <v>3655</v>
      </c>
      <c r="B835" s="175" t="str">
        <f t="shared" si="190"/>
        <v>Paddack</v>
      </c>
      <c r="C835" s="180" t="str">
        <f t="shared" si="191"/>
        <v>Nick</v>
      </c>
      <c r="D835" s="102" t="str">
        <f t="shared" si="192"/>
        <v>N. Paddack</v>
      </c>
      <c r="E835" s="168" t="str">
        <f t="shared" si="193"/>
        <v>Nick Paddack</v>
      </c>
      <c r="F835" s="204"/>
      <c r="G835" s="204" t="s">
        <v>1965</v>
      </c>
      <c r="H835" s="204" t="s">
        <v>1951</v>
      </c>
      <c r="I835" s="204" t="s">
        <v>1965</v>
      </c>
      <c r="J835" s="155"/>
      <c r="K835" s="157"/>
      <c r="L835" s="103" t="s">
        <v>444</v>
      </c>
      <c r="M835" s="155" t="str">
        <f t="shared" ref="M835:M898" si="194">$U835</f>
        <v>min</v>
      </c>
      <c r="N835" s="111" t="s">
        <v>1022</v>
      </c>
      <c r="O835" s="132" t="s">
        <v>3850</v>
      </c>
      <c r="P835" s="168" t="str">
        <f t="shared" ref="P835:P898" si="195">CONCATENATE(A835," (",M835,")")</f>
        <v>Paddack, Nick (min)</v>
      </c>
      <c r="Q835" s="129" t="str">
        <f t="shared" ref="Q835:Q898" si="196">IF(ISBLANK($V835),"",$V835)</f>
        <v/>
      </c>
      <c r="R835" s="217" t="str">
        <f t="shared" ref="R835:R898" si="197">IF(ISBLANK($X835),"",$X835)</f>
        <v/>
      </c>
      <c r="S835" s="217" t="str">
        <f t="shared" ref="S835:S898" si="198">IF(ISBLANK($Z835),"",$Z835)</f>
        <v/>
      </c>
      <c r="T835" s="217" t="str">
        <f t="shared" ref="T835:T898" si="199">IF(ISBLANK($AB835),"",$AB835)</f>
        <v/>
      </c>
      <c r="U835" s="102" t="s">
        <v>568</v>
      </c>
      <c r="V835" s="173"/>
      <c r="W835" s="102"/>
      <c r="X835" s="173"/>
      <c r="Y835" s="102"/>
      <c r="Z835" s="173"/>
      <c r="AA835" s="102"/>
      <c r="AB835" s="102"/>
      <c r="AC835" s="102"/>
      <c r="AD835" s="102"/>
      <c r="AE835" s="502"/>
      <c r="AF835" s="102"/>
      <c r="AG835" s="102"/>
      <c r="AH835" s="102"/>
    </row>
    <row r="836" spans="1:34" ht="14.25" customHeight="1">
      <c r="A836" s="102" t="s">
        <v>1879</v>
      </c>
      <c r="B836" s="175" t="str">
        <f t="shared" si="190"/>
        <v>Pagan</v>
      </c>
      <c r="C836" s="180" t="str">
        <f t="shared" si="191"/>
        <v>Emilio</v>
      </c>
      <c r="D836" s="102" t="str">
        <f t="shared" si="192"/>
        <v>E. Pagan</v>
      </c>
      <c r="E836" s="168" t="str">
        <f t="shared" si="193"/>
        <v>Emilio Pagan</v>
      </c>
      <c r="F836" s="204" t="s">
        <v>847</v>
      </c>
      <c r="G836" s="204">
        <v>57</v>
      </c>
      <c r="H836" s="204" t="s">
        <v>1953</v>
      </c>
      <c r="I836" s="204"/>
      <c r="J836" s="155">
        <v>33365</v>
      </c>
      <c r="K836" s="157" t="s">
        <v>844</v>
      </c>
      <c r="L836" s="103" t="s">
        <v>114</v>
      </c>
      <c r="M836" s="155" t="str">
        <f t="shared" si="194"/>
        <v>Y2</v>
      </c>
      <c r="N836" s="111" t="str">
        <f>Cobb!$G$2</f>
        <v>Alaska</v>
      </c>
      <c r="O836" s="132" t="s">
        <v>1966</v>
      </c>
      <c r="P836" s="168" t="str">
        <f t="shared" si="195"/>
        <v>Pagan, Emilio (Y2)</v>
      </c>
      <c r="Q836" s="129">
        <f t="shared" si="196"/>
        <v>300000</v>
      </c>
      <c r="R836" s="217">
        <f t="shared" si="197"/>
        <v>400000</v>
      </c>
      <c r="S836" s="217" t="str">
        <f t="shared" si="198"/>
        <v/>
      </c>
      <c r="T836" s="217" t="str">
        <f t="shared" si="199"/>
        <v/>
      </c>
      <c r="U836" s="102" t="s">
        <v>446</v>
      </c>
      <c r="V836" s="173">
        <v>300000</v>
      </c>
      <c r="W836" s="102" t="s">
        <v>322</v>
      </c>
      <c r="X836" s="173">
        <v>400000</v>
      </c>
      <c r="Y836" s="102" t="s">
        <v>555</v>
      </c>
      <c r="Z836" s="173"/>
      <c r="AA836" s="102"/>
      <c r="AB836" s="102"/>
      <c r="AC836" s="102"/>
      <c r="AD836" s="102"/>
      <c r="AE836" s="502"/>
      <c r="AF836" s="102"/>
      <c r="AG836" s="102"/>
      <c r="AH836" s="102"/>
    </row>
    <row r="837" spans="1:34" ht="14.25" customHeight="1">
      <c r="A837" s="266" t="s">
        <v>3740</v>
      </c>
      <c r="B837" s="175" t="str">
        <f t="shared" si="190"/>
        <v>Palka</v>
      </c>
      <c r="C837" s="180" t="str">
        <f t="shared" si="191"/>
        <v>Daniel</v>
      </c>
      <c r="D837" s="102" t="str">
        <f t="shared" si="192"/>
        <v>D. Palka</v>
      </c>
      <c r="E837" s="168" t="str">
        <f t="shared" si="193"/>
        <v>Daniel Palka</v>
      </c>
      <c r="F837" s="204" t="s">
        <v>354</v>
      </c>
      <c r="G837" s="204" t="s">
        <v>3947</v>
      </c>
      <c r="H837" s="204" t="s">
        <v>1954</v>
      </c>
      <c r="I837" s="204" t="s">
        <v>1951</v>
      </c>
      <c r="J837" s="155">
        <v>33539</v>
      </c>
      <c r="K837" s="157" t="s">
        <v>912</v>
      </c>
      <c r="L837" s="103" t="s">
        <v>7</v>
      </c>
      <c r="M837" s="155" t="str">
        <f t="shared" si="194"/>
        <v>Y1</v>
      </c>
      <c r="N837" s="111" t="s">
        <v>296</v>
      </c>
      <c r="O837" s="132" t="s">
        <v>3850</v>
      </c>
      <c r="P837" s="168" t="str">
        <f t="shared" si="195"/>
        <v>Palka, Daniel (Y1)</v>
      </c>
      <c r="Q837" s="129">
        <f t="shared" si="196"/>
        <v>200000</v>
      </c>
      <c r="R837" s="217">
        <f t="shared" si="197"/>
        <v>300000</v>
      </c>
      <c r="S837" s="217">
        <f t="shared" si="198"/>
        <v>400000</v>
      </c>
      <c r="T837" s="217" t="str">
        <f t="shared" si="199"/>
        <v/>
      </c>
      <c r="U837" s="102" t="s">
        <v>445</v>
      </c>
      <c r="V837" s="173">
        <v>200000</v>
      </c>
      <c r="W837" s="102" t="s">
        <v>446</v>
      </c>
      <c r="X837" s="173">
        <v>300000</v>
      </c>
      <c r="Y837" s="102" t="s">
        <v>322</v>
      </c>
      <c r="Z837" s="173">
        <v>400000</v>
      </c>
      <c r="AA837" s="102" t="s">
        <v>555</v>
      </c>
      <c r="AB837" s="102"/>
      <c r="AC837" s="102"/>
      <c r="AD837" s="102"/>
      <c r="AE837" s="502"/>
      <c r="AF837" s="102"/>
      <c r="AG837" s="102"/>
      <c r="AH837" s="102"/>
    </row>
    <row r="838" spans="1:34" ht="14.25" customHeight="1">
      <c r="A838" s="102" t="s">
        <v>952</v>
      </c>
      <c r="B838" s="175" t="str">
        <f t="shared" si="190"/>
        <v>Panik</v>
      </c>
      <c r="C838" s="180" t="str">
        <f t="shared" si="191"/>
        <v>Joe</v>
      </c>
      <c r="D838" s="102" t="str">
        <f t="shared" si="192"/>
        <v>J. Panik</v>
      </c>
      <c r="E838" s="168" t="str">
        <f t="shared" si="193"/>
        <v>Joe Panik</v>
      </c>
      <c r="F838" s="174" t="s">
        <v>354</v>
      </c>
      <c r="G838" s="174"/>
      <c r="H838" s="174"/>
      <c r="I838" s="174"/>
      <c r="J838" s="184">
        <v>33176</v>
      </c>
      <c r="K838" s="168" t="s">
        <v>845</v>
      </c>
      <c r="L838" s="103" t="s">
        <v>7</v>
      </c>
      <c r="M838" s="155" t="str">
        <f t="shared" si="194"/>
        <v>ARB-Y5</v>
      </c>
      <c r="N838" s="111" t="str">
        <f>Ruth!$G$2</f>
        <v>Gotham City</v>
      </c>
      <c r="O838" s="174" t="s">
        <v>1046</v>
      </c>
      <c r="P838" s="168" t="str">
        <f t="shared" si="195"/>
        <v>Panik, Joe (ARB-Y5)</v>
      </c>
      <c r="Q838" s="129">
        <f t="shared" si="196"/>
        <v>1092000</v>
      </c>
      <c r="R838" s="217" t="str">
        <f t="shared" si="197"/>
        <v/>
      </c>
      <c r="S838" s="217" t="str">
        <f t="shared" si="198"/>
        <v/>
      </c>
      <c r="T838" s="217" t="str">
        <f t="shared" si="199"/>
        <v/>
      </c>
      <c r="U838" s="102" t="s">
        <v>820</v>
      </c>
      <c r="V838" s="173">
        <v>1092000</v>
      </c>
      <c r="W838" s="102" t="s">
        <v>821</v>
      </c>
      <c r="X838" s="173"/>
      <c r="Y838" s="102" t="s">
        <v>822</v>
      </c>
      <c r="Z838" s="102"/>
      <c r="AA838" s="102" t="s">
        <v>283</v>
      </c>
      <c r="AB838" s="102"/>
      <c r="AC838" s="102"/>
      <c r="AD838" s="102"/>
      <c r="AE838" s="502"/>
      <c r="AF838" s="102"/>
      <c r="AG838" s="102"/>
      <c r="AH838" s="102"/>
    </row>
    <row r="839" spans="1:34" ht="14.25" customHeight="1">
      <c r="A839" s="266" t="s">
        <v>3808</v>
      </c>
      <c r="B839" s="175" t="str">
        <f t="shared" si="190"/>
        <v>Pannone</v>
      </c>
      <c r="C839" s="180" t="str">
        <f t="shared" si="191"/>
        <v>Thomas</v>
      </c>
      <c r="D839" s="102" t="str">
        <f t="shared" si="192"/>
        <v>T. Pannone</v>
      </c>
      <c r="E839" s="168" t="str">
        <f t="shared" si="193"/>
        <v>Thomas Pannone</v>
      </c>
      <c r="F839" s="204" t="s">
        <v>354</v>
      </c>
      <c r="G839" s="204" t="s">
        <v>4019</v>
      </c>
      <c r="H839" s="204" t="s">
        <v>1958</v>
      </c>
      <c r="I839" s="204" t="s">
        <v>1956</v>
      </c>
      <c r="J839" s="155">
        <v>34452</v>
      </c>
      <c r="K839" s="157" t="s">
        <v>647</v>
      </c>
      <c r="L839" s="103" t="s">
        <v>114</v>
      </c>
      <c r="M839" s="155" t="str">
        <f t="shared" si="194"/>
        <v>Y1</v>
      </c>
      <c r="N839" s="111" t="s">
        <v>1022</v>
      </c>
      <c r="O839" s="132" t="s">
        <v>3850</v>
      </c>
      <c r="P839" s="168" t="str">
        <f t="shared" si="195"/>
        <v>Pannone, Thomas (Y1)</v>
      </c>
      <c r="Q839" s="129">
        <f t="shared" si="196"/>
        <v>200000</v>
      </c>
      <c r="R839" s="217">
        <f t="shared" si="197"/>
        <v>300000</v>
      </c>
      <c r="S839" s="217">
        <f t="shared" si="198"/>
        <v>400000</v>
      </c>
      <c r="T839" s="217" t="str">
        <f t="shared" si="199"/>
        <v/>
      </c>
      <c r="U839" s="102" t="s">
        <v>445</v>
      </c>
      <c r="V839" s="173">
        <v>200000</v>
      </c>
      <c r="W839" s="102" t="s">
        <v>446</v>
      </c>
      <c r="X839" s="173">
        <v>300000</v>
      </c>
      <c r="Y839" s="102" t="s">
        <v>322</v>
      </c>
      <c r="Z839" s="173">
        <v>400000</v>
      </c>
      <c r="AA839" s="102" t="s">
        <v>555</v>
      </c>
      <c r="AB839" s="102"/>
      <c r="AC839" s="102"/>
      <c r="AD839" s="102"/>
      <c r="AE839" s="502"/>
      <c r="AF839" s="102"/>
      <c r="AG839" s="102"/>
      <c r="AH839" s="102"/>
    </row>
    <row r="840" spans="1:34" ht="14.25" customHeight="1">
      <c r="A840" s="266" t="s">
        <v>3801</v>
      </c>
      <c r="B840" s="175" t="str">
        <f t="shared" si="190"/>
        <v>Pardinho</v>
      </c>
      <c r="C840" s="180" t="str">
        <f t="shared" si="191"/>
        <v>Eric</v>
      </c>
      <c r="D840" s="102" t="str">
        <f t="shared" si="192"/>
        <v>E. Pardinho</v>
      </c>
      <c r="E840" s="168" t="str">
        <f t="shared" si="193"/>
        <v>Eric Pardinho</v>
      </c>
      <c r="F840" s="204" t="s">
        <v>847</v>
      </c>
      <c r="G840" s="204" t="s">
        <v>4012</v>
      </c>
      <c r="H840" s="204" t="s">
        <v>1958</v>
      </c>
      <c r="I840" s="204" t="s">
        <v>1951</v>
      </c>
      <c r="J840" s="155">
        <v>36896</v>
      </c>
      <c r="K840" s="157" t="s">
        <v>647</v>
      </c>
      <c r="L840" s="103" t="s">
        <v>444</v>
      </c>
      <c r="M840" s="155" t="str">
        <f t="shared" si="194"/>
        <v>min</v>
      </c>
      <c r="N840" s="111" t="s">
        <v>296</v>
      </c>
      <c r="O840" s="132" t="s">
        <v>3850</v>
      </c>
      <c r="P840" s="168" t="str">
        <f t="shared" si="195"/>
        <v>Pardinho, Eric (min)</v>
      </c>
      <c r="Q840" s="129" t="str">
        <f t="shared" si="196"/>
        <v/>
      </c>
      <c r="R840" s="217" t="str">
        <f t="shared" si="197"/>
        <v/>
      </c>
      <c r="S840" s="217" t="str">
        <f t="shared" si="198"/>
        <v/>
      </c>
      <c r="T840" s="217" t="str">
        <f t="shared" si="199"/>
        <v/>
      </c>
      <c r="U840" s="102" t="s">
        <v>568</v>
      </c>
      <c r="V840" s="173"/>
      <c r="W840" s="102"/>
      <c r="X840" s="173"/>
      <c r="Y840" s="102"/>
      <c r="Z840" s="173"/>
      <c r="AA840" s="102"/>
      <c r="AB840" s="102"/>
      <c r="AC840" s="102"/>
      <c r="AD840" s="102"/>
      <c r="AE840" s="502"/>
      <c r="AF840" s="102"/>
      <c r="AG840" s="102"/>
      <c r="AH840" s="102"/>
    </row>
    <row r="841" spans="1:34" ht="14.25" customHeight="1">
      <c r="A841" s="102" t="s">
        <v>1936</v>
      </c>
      <c r="B841" s="175" t="str">
        <f t="shared" si="190"/>
        <v>Paredes</v>
      </c>
      <c r="C841" s="180" t="str">
        <f t="shared" si="191"/>
        <v>Eduardo</v>
      </c>
      <c r="D841" s="102" t="str">
        <f t="shared" si="192"/>
        <v>E. Paredes</v>
      </c>
      <c r="E841" s="168" t="str">
        <f t="shared" si="193"/>
        <v>Eduardo Paredes</v>
      </c>
      <c r="F841" s="204" t="s">
        <v>847</v>
      </c>
      <c r="G841" s="204">
        <v>177</v>
      </c>
      <c r="H841" s="204" t="s">
        <v>1956</v>
      </c>
      <c r="I841" s="204"/>
      <c r="J841" s="155">
        <v>35130</v>
      </c>
      <c r="K841" s="157" t="s">
        <v>844</v>
      </c>
      <c r="L841" s="103" t="s">
        <v>114</v>
      </c>
      <c r="M841" s="155" t="str">
        <f t="shared" si="194"/>
        <v>Y1*</v>
      </c>
      <c r="N841" s="111" t="str">
        <f>Cobb!$A$2</f>
        <v>Greenville</v>
      </c>
      <c r="O841" s="132" t="s">
        <v>1966</v>
      </c>
      <c r="P841" s="168" t="str">
        <f t="shared" si="195"/>
        <v>Paredes, Eduardo (Y1*)</v>
      </c>
      <c r="Q841" s="129">
        <f t="shared" si="196"/>
        <v>200000</v>
      </c>
      <c r="R841" s="217">
        <f t="shared" si="197"/>
        <v>300000</v>
      </c>
      <c r="S841" s="217">
        <f t="shared" si="198"/>
        <v>400000</v>
      </c>
      <c r="T841" s="217" t="str">
        <f t="shared" si="199"/>
        <v/>
      </c>
      <c r="U841" s="102" t="s">
        <v>220</v>
      </c>
      <c r="V841" s="130">
        <v>200000</v>
      </c>
      <c r="W841" s="102" t="s">
        <v>446</v>
      </c>
      <c r="X841" s="173">
        <v>300000</v>
      </c>
      <c r="Y841" s="102" t="s">
        <v>322</v>
      </c>
      <c r="Z841" s="173">
        <v>400000</v>
      </c>
      <c r="AA841" s="102" t="s">
        <v>555</v>
      </c>
      <c r="AB841" s="102"/>
      <c r="AC841" s="102"/>
      <c r="AD841" s="102"/>
      <c r="AE841" s="502"/>
      <c r="AF841" s="102"/>
      <c r="AG841" s="102"/>
      <c r="AH841" s="102"/>
    </row>
    <row r="842" spans="1:34" ht="14.25" customHeight="1">
      <c r="A842" s="102" t="s">
        <v>1974</v>
      </c>
      <c r="B842" s="175" t="str">
        <f t="shared" si="190"/>
        <v>Paredes</v>
      </c>
      <c r="C842" s="180" t="str">
        <f t="shared" si="191"/>
        <v>Isaac</v>
      </c>
      <c r="D842" s="102" t="str">
        <f t="shared" si="192"/>
        <v>I. Paredes</v>
      </c>
      <c r="E842" s="168" t="str">
        <f t="shared" si="193"/>
        <v>Isaac Paredes</v>
      </c>
      <c r="F842" s="204"/>
      <c r="G842" s="204">
        <v>198</v>
      </c>
      <c r="H842" s="204" t="s">
        <v>1960</v>
      </c>
      <c r="I842" s="204"/>
      <c r="J842" s="155"/>
      <c r="K842" s="157" t="s">
        <v>851</v>
      </c>
      <c r="L842" s="103" t="s">
        <v>444</v>
      </c>
      <c r="M842" s="155" t="str">
        <f t="shared" si="194"/>
        <v>min</v>
      </c>
      <c r="N842" s="111" t="str">
        <f>Ruth!$Y$2</f>
        <v xml:space="preserve">New Jersey </v>
      </c>
      <c r="O842" s="132" t="s">
        <v>1966</v>
      </c>
      <c r="P842" s="168" t="str">
        <f t="shared" si="195"/>
        <v>Paredes, Isaac (min)</v>
      </c>
      <c r="Q842" s="129" t="str">
        <f t="shared" si="196"/>
        <v/>
      </c>
      <c r="R842" s="217" t="str">
        <f t="shared" si="197"/>
        <v/>
      </c>
      <c r="S842" s="217" t="str">
        <f t="shared" si="198"/>
        <v/>
      </c>
      <c r="T842" s="217" t="str">
        <f t="shared" si="199"/>
        <v/>
      </c>
      <c r="U842" s="102" t="s">
        <v>568</v>
      </c>
      <c r="V842" s="173"/>
      <c r="W842" s="102"/>
      <c r="X842" s="173"/>
      <c r="Y842" s="102"/>
      <c r="Z842" s="173"/>
      <c r="AA842" s="102"/>
      <c r="AB842" s="102"/>
      <c r="AC842" s="102"/>
      <c r="AD842" s="102"/>
      <c r="AE842" s="502"/>
      <c r="AF842" s="102"/>
      <c r="AG842" s="102"/>
      <c r="AH842" s="102"/>
    </row>
    <row r="843" spans="1:34" ht="14.25" customHeight="1">
      <c r="A843" s="102" t="s">
        <v>1815</v>
      </c>
      <c r="B843" s="175" t="str">
        <f t="shared" si="190"/>
        <v>Parker</v>
      </c>
      <c r="C843" s="180" t="str">
        <f t="shared" si="191"/>
        <v>Blake</v>
      </c>
      <c r="D843" s="102" t="str">
        <f t="shared" si="192"/>
        <v>B. Parker</v>
      </c>
      <c r="E843" s="168" t="str">
        <f t="shared" si="193"/>
        <v>Blake Parker</v>
      </c>
      <c r="F843" s="204" t="s">
        <v>847</v>
      </c>
      <c r="G843" s="204"/>
      <c r="H843" s="204"/>
      <c r="I843" s="204"/>
      <c r="J843" s="155">
        <v>31217</v>
      </c>
      <c r="K843" s="157" t="s">
        <v>844</v>
      </c>
      <c r="L843" s="103" t="s">
        <v>114</v>
      </c>
      <c r="M843" s="155" t="str">
        <f t="shared" si="194"/>
        <v>2,F3-$5.9586M</v>
      </c>
      <c r="N843" s="111" t="str">
        <f>Ruth!$M$2</f>
        <v>Hoboken</v>
      </c>
      <c r="O843" s="132" t="s">
        <v>1764</v>
      </c>
      <c r="P843" s="168" t="str">
        <f t="shared" si="195"/>
        <v>Parker, Blake (2,F3-$5.9586M)</v>
      </c>
      <c r="Q843" s="129">
        <f t="shared" si="196"/>
        <v>1987000</v>
      </c>
      <c r="R843" s="217">
        <f t="shared" si="197"/>
        <v>1987000</v>
      </c>
      <c r="S843" s="217" t="str">
        <f t="shared" si="198"/>
        <v/>
      </c>
      <c r="T843" s="217" t="str">
        <f t="shared" si="199"/>
        <v/>
      </c>
      <c r="U843" s="155" t="s">
        <v>2136</v>
      </c>
      <c r="V843" s="130">
        <v>1987000</v>
      </c>
      <c r="W843" s="155" t="s">
        <v>2196</v>
      </c>
      <c r="X843" s="130">
        <v>1987000</v>
      </c>
      <c r="Y843" s="130" t="s">
        <v>283</v>
      </c>
      <c r="Z843" s="173"/>
      <c r="AA843" s="102"/>
      <c r="AB843" s="102"/>
      <c r="AC843" s="102"/>
      <c r="AD843" s="102"/>
      <c r="AE843" s="502"/>
      <c r="AF843" s="102"/>
      <c r="AG843" s="102"/>
      <c r="AH843" s="102"/>
    </row>
    <row r="844" spans="1:34" ht="14.25" customHeight="1">
      <c r="A844" s="111" t="s">
        <v>4</v>
      </c>
      <c r="B844" s="175" t="str">
        <f t="shared" si="190"/>
        <v>Parra</v>
      </c>
      <c r="C844" s="180" t="str">
        <f t="shared" si="191"/>
        <v>Gerardo</v>
      </c>
      <c r="D844" s="102" t="str">
        <f t="shared" si="192"/>
        <v>G. Parra</v>
      </c>
      <c r="E844" s="168" t="str">
        <f t="shared" si="193"/>
        <v>Gerardo Parra</v>
      </c>
      <c r="F844" s="276" t="s">
        <v>354</v>
      </c>
      <c r="G844" s="103"/>
      <c r="H844" s="103"/>
      <c r="I844" s="103"/>
      <c r="J844" s="277">
        <v>31903</v>
      </c>
      <c r="K844" s="278" t="s">
        <v>853</v>
      </c>
      <c r="L844" s="103" t="s">
        <v>7</v>
      </c>
      <c r="M844" s="155" t="str">
        <f t="shared" si="194"/>
        <v>2,F4-$5.32M</v>
      </c>
      <c r="N844" s="111" t="str">
        <f>Aaron!$A$2</f>
        <v>Middlesex</v>
      </c>
      <c r="O844" s="132" t="s">
        <v>1764</v>
      </c>
      <c r="P844" s="168" t="str">
        <f t="shared" si="195"/>
        <v>Parra, Gerardo (2,F4-$5.32M)</v>
      </c>
      <c r="Q844" s="129">
        <f t="shared" si="196"/>
        <v>1330000</v>
      </c>
      <c r="R844" s="217">
        <f t="shared" si="197"/>
        <v>1330000</v>
      </c>
      <c r="S844" s="217">
        <f t="shared" si="198"/>
        <v>1330000</v>
      </c>
      <c r="T844" s="217" t="str">
        <f t="shared" si="199"/>
        <v/>
      </c>
      <c r="U844" s="155" t="s">
        <v>2150</v>
      </c>
      <c r="V844" s="253">
        <v>1330000</v>
      </c>
      <c r="W844" s="155" t="s">
        <v>2209</v>
      </c>
      <c r="X844" s="253">
        <v>1330000</v>
      </c>
      <c r="Y844" s="155" t="s">
        <v>2225</v>
      </c>
      <c r="Z844" s="253">
        <v>1330000</v>
      </c>
      <c r="AA844" s="102" t="s">
        <v>283</v>
      </c>
      <c r="AB844" s="102"/>
      <c r="AC844" s="102"/>
      <c r="AD844" s="102"/>
      <c r="AE844" s="502"/>
      <c r="AF844" s="102"/>
      <c r="AG844" s="102"/>
      <c r="AH844" s="102"/>
    </row>
    <row r="845" spans="1:34" ht="14.25" customHeight="1">
      <c r="A845" s="266" t="s">
        <v>3648</v>
      </c>
      <c r="B845" s="175" t="str">
        <f t="shared" si="190"/>
        <v>Patino</v>
      </c>
      <c r="C845" s="180" t="str">
        <f t="shared" si="191"/>
        <v>Luis</v>
      </c>
      <c r="D845" s="102" t="str">
        <f t="shared" si="192"/>
        <v>L. Patino</v>
      </c>
      <c r="E845" s="168" t="str">
        <f t="shared" si="193"/>
        <v>Luis Patino</v>
      </c>
      <c r="F845" s="204" t="s">
        <v>847</v>
      </c>
      <c r="G845" s="204" t="s">
        <v>1956</v>
      </c>
      <c r="H845" s="204" t="s">
        <v>1951</v>
      </c>
      <c r="I845" s="204" t="s">
        <v>1956</v>
      </c>
      <c r="J845" s="155">
        <v>36459</v>
      </c>
      <c r="K845" s="157" t="s">
        <v>647</v>
      </c>
      <c r="L845" s="103" t="s">
        <v>444</v>
      </c>
      <c r="M845" s="155" t="str">
        <f t="shared" si="194"/>
        <v>min</v>
      </c>
      <c r="N845" s="111" t="s">
        <v>402</v>
      </c>
      <c r="O845" s="132" t="s">
        <v>3850</v>
      </c>
      <c r="P845" s="168" t="str">
        <f t="shared" si="195"/>
        <v>Patino, Luis (min)</v>
      </c>
      <c r="Q845" s="129" t="str">
        <f t="shared" si="196"/>
        <v/>
      </c>
      <c r="R845" s="217" t="str">
        <f t="shared" si="197"/>
        <v/>
      </c>
      <c r="S845" s="217" t="str">
        <f t="shared" si="198"/>
        <v/>
      </c>
      <c r="T845" s="217" t="str">
        <f t="shared" si="199"/>
        <v/>
      </c>
      <c r="U845" s="102" t="s">
        <v>568</v>
      </c>
      <c r="V845" s="173"/>
      <c r="W845" s="102"/>
      <c r="X845" s="173"/>
      <c r="Y845" s="102"/>
      <c r="Z845" s="173"/>
      <c r="AA845" s="102"/>
      <c r="AB845" s="102"/>
      <c r="AC845" s="102"/>
      <c r="AD845" s="102"/>
      <c r="AE845" s="502"/>
      <c r="AF845" s="102"/>
      <c r="AG845" s="102"/>
      <c r="AH845" s="102"/>
    </row>
    <row r="846" spans="1:34" ht="14.25" customHeight="1">
      <c r="A846" s="102" t="s">
        <v>1619</v>
      </c>
      <c r="B846" s="175" t="str">
        <f t="shared" si="190"/>
        <v>Paulino</v>
      </c>
      <c r="C846" s="180" t="str">
        <f t="shared" si="191"/>
        <v>David</v>
      </c>
      <c r="D846" s="102" t="str">
        <f t="shared" si="192"/>
        <v>D. Paulino</v>
      </c>
      <c r="E846" s="168" t="str">
        <f t="shared" si="193"/>
        <v>David Paulino</v>
      </c>
      <c r="F846" s="174" t="s">
        <v>847</v>
      </c>
      <c r="G846" s="102" t="e">
        <f>#REF!+1</f>
        <v>#REF!</v>
      </c>
      <c r="H846" s="102">
        <v>1</v>
      </c>
      <c r="I846" s="102">
        <v>14</v>
      </c>
      <c r="J846" s="322">
        <v>34371</v>
      </c>
      <c r="K846" s="102" t="s">
        <v>647</v>
      </c>
      <c r="L846" s="103" t="s">
        <v>114</v>
      </c>
      <c r="M846" s="155" t="str">
        <f t="shared" si="194"/>
        <v>MM</v>
      </c>
      <c r="N846" s="111" t="str">
        <f>Mays!$G$2</f>
        <v>Palo Alto</v>
      </c>
      <c r="O846" s="103" t="s">
        <v>1534</v>
      </c>
      <c r="P846" s="168" t="str">
        <f t="shared" si="195"/>
        <v>Paulino, David (MM)</v>
      </c>
      <c r="Q846" s="129">
        <f t="shared" si="196"/>
        <v>100000</v>
      </c>
      <c r="R846" s="217" t="str">
        <f t="shared" si="197"/>
        <v/>
      </c>
      <c r="S846" s="217" t="str">
        <f t="shared" si="198"/>
        <v/>
      </c>
      <c r="T846" s="217" t="str">
        <f t="shared" si="199"/>
        <v/>
      </c>
      <c r="U846" s="102" t="s">
        <v>442</v>
      </c>
      <c r="V846" s="268">
        <v>100000</v>
      </c>
      <c r="W846" s="102"/>
      <c r="X846" s="130"/>
      <c r="Y846" s="102"/>
      <c r="Z846" s="102"/>
      <c r="AA846" s="102"/>
      <c r="AB846" s="102"/>
      <c r="AC846" s="102"/>
      <c r="AD846" s="501"/>
      <c r="AE846" s="502"/>
      <c r="AF846" s="102"/>
      <c r="AG846" s="102"/>
      <c r="AH846" s="102"/>
    </row>
    <row r="847" spans="1:34" ht="14.25" customHeight="1">
      <c r="A847" s="102" t="s">
        <v>594</v>
      </c>
      <c r="B847" s="175" t="str">
        <f t="shared" si="190"/>
        <v>Paxton</v>
      </c>
      <c r="C847" s="180" t="str">
        <f t="shared" si="191"/>
        <v>James</v>
      </c>
      <c r="D847" s="102" t="str">
        <f t="shared" si="192"/>
        <v>J. Paxton</v>
      </c>
      <c r="E847" s="168" t="str">
        <f t="shared" si="193"/>
        <v>James Paxton</v>
      </c>
      <c r="F847" s="103"/>
      <c r="G847" s="103"/>
      <c r="H847" s="103"/>
      <c r="I847" s="103"/>
      <c r="J847" s="155"/>
      <c r="K847" s="111"/>
      <c r="L847" s="103" t="s">
        <v>114</v>
      </c>
      <c r="M847" s="155" t="str">
        <f t="shared" si="194"/>
        <v>2,L5-$14M</v>
      </c>
      <c r="N847" s="111" t="str">
        <f>Ruth!$S$2</f>
        <v>New York</v>
      </c>
      <c r="O847" s="132" t="s">
        <v>212</v>
      </c>
      <c r="P847" s="168" t="str">
        <f t="shared" si="195"/>
        <v>Paxton, James (2,L5-$14M)</v>
      </c>
      <c r="Q847" s="129">
        <f t="shared" si="196"/>
        <v>2800000</v>
      </c>
      <c r="R847" s="217">
        <f t="shared" si="197"/>
        <v>2800000</v>
      </c>
      <c r="S847" s="217">
        <f t="shared" si="198"/>
        <v>2800000</v>
      </c>
      <c r="T847" s="217">
        <f t="shared" si="199"/>
        <v>2800000</v>
      </c>
      <c r="U847" s="102" t="s">
        <v>1751</v>
      </c>
      <c r="V847" s="169">
        <v>2800000</v>
      </c>
      <c r="W847" s="102" t="s">
        <v>1752</v>
      </c>
      <c r="X847" s="173">
        <v>2800000</v>
      </c>
      <c r="Y847" s="102" t="s">
        <v>1753</v>
      </c>
      <c r="Z847" s="130">
        <v>2800000</v>
      </c>
      <c r="AA847" s="102" t="s">
        <v>1754</v>
      </c>
      <c r="AB847" s="130">
        <v>2800000</v>
      </c>
      <c r="AC847" s="102" t="s">
        <v>283</v>
      </c>
      <c r="AD847" s="102"/>
      <c r="AE847" s="502"/>
      <c r="AF847" s="102"/>
      <c r="AG847" s="102"/>
      <c r="AH847" s="102"/>
    </row>
    <row r="848" spans="1:34" ht="14.25" customHeight="1">
      <c r="A848" s="102" t="s">
        <v>1884</v>
      </c>
      <c r="B848" s="175" t="str">
        <f t="shared" si="190"/>
        <v>Pazos</v>
      </c>
      <c r="C848" s="180" t="str">
        <f t="shared" si="191"/>
        <v>James</v>
      </c>
      <c r="D848" s="102" t="str">
        <f t="shared" si="192"/>
        <v>J. Pazos</v>
      </c>
      <c r="E848" s="168" t="str">
        <f t="shared" si="193"/>
        <v>James Pazos</v>
      </c>
      <c r="F848" s="204" t="s">
        <v>354</v>
      </c>
      <c r="G848" s="204">
        <v>64</v>
      </c>
      <c r="H848" s="204" t="s">
        <v>1953</v>
      </c>
      <c r="I848" s="204"/>
      <c r="J848" s="155">
        <v>33363</v>
      </c>
      <c r="K848" s="157" t="s">
        <v>844</v>
      </c>
      <c r="L848" s="103" t="s">
        <v>114</v>
      </c>
      <c r="M848" s="155" t="str">
        <f t="shared" si="194"/>
        <v>Y2</v>
      </c>
      <c r="N848" s="208" t="str">
        <f>Aaron!$G$2</f>
        <v>Exeter</v>
      </c>
      <c r="O848" s="132" t="s">
        <v>1966</v>
      </c>
      <c r="P848" s="168" t="str">
        <f t="shared" si="195"/>
        <v>Pazos, James (Y2)</v>
      </c>
      <c r="Q848" s="129">
        <f t="shared" si="196"/>
        <v>300000</v>
      </c>
      <c r="R848" s="217">
        <f t="shared" si="197"/>
        <v>400000</v>
      </c>
      <c r="S848" s="217" t="str">
        <f t="shared" si="198"/>
        <v/>
      </c>
      <c r="T848" s="217" t="str">
        <f t="shared" si="199"/>
        <v/>
      </c>
      <c r="U848" s="102" t="s">
        <v>446</v>
      </c>
      <c r="V848" s="173">
        <v>300000</v>
      </c>
      <c r="W848" s="102" t="s">
        <v>322</v>
      </c>
      <c r="X848" s="173">
        <v>400000</v>
      </c>
      <c r="Y848" s="102" t="s">
        <v>555</v>
      </c>
      <c r="Z848" s="173"/>
      <c r="AA848" s="102"/>
      <c r="AB848" s="102"/>
      <c r="AC848" s="102"/>
      <c r="AD848" s="168"/>
      <c r="AE848" s="502"/>
      <c r="AF848" s="102"/>
      <c r="AG848" s="102"/>
      <c r="AH848" s="102"/>
    </row>
    <row r="849" spans="1:34" ht="14.25" customHeight="1">
      <c r="A849" s="102" t="s">
        <v>1718</v>
      </c>
      <c r="B849" s="175" t="str">
        <f t="shared" si="190"/>
        <v>Peacock</v>
      </c>
      <c r="C849" s="180" t="str">
        <f t="shared" si="191"/>
        <v>Brad</v>
      </c>
      <c r="D849" s="102" t="str">
        <f t="shared" si="192"/>
        <v>B. Peacock</v>
      </c>
      <c r="E849" s="168" t="str">
        <f t="shared" si="193"/>
        <v>Brad Peacock</v>
      </c>
      <c r="F849" s="103" t="s">
        <v>847</v>
      </c>
      <c r="G849" s="103"/>
      <c r="H849" s="103"/>
      <c r="I849" s="103"/>
      <c r="J849" s="155">
        <v>32175</v>
      </c>
      <c r="K849" s="111"/>
      <c r="L849" s="103" t="s">
        <v>114</v>
      </c>
      <c r="M849" s="155" t="str">
        <f t="shared" si="194"/>
        <v>2,F5-$26.652445M</v>
      </c>
      <c r="N849" s="111" t="str">
        <f>Mays!$AE$2</f>
        <v>West Oakland</v>
      </c>
      <c r="O849" s="132" t="s">
        <v>1764</v>
      </c>
      <c r="P849" s="168" t="str">
        <f t="shared" si="195"/>
        <v>Peacock, Brad (2,F5-$26.652445M)</v>
      </c>
      <c r="Q849" s="129">
        <f t="shared" si="196"/>
        <v>5331000</v>
      </c>
      <c r="R849" s="217">
        <f t="shared" si="197"/>
        <v>5331000</v>
      </c>
      <c r="S849" s="217">
        <f t="shared" si="198"/>
        <v>5331000</v>
      </c>
      <c r="T849" s="217">
        <f t="shared" si="199"/>
        <v>5331000</v>
      </c>
      <c r="U849" s="155" t="s">
        <v>2160</v>
      </c>
      <c r="V849" s="130">
        <v>5331000</v>
      </c>
      <c r="W849" s="155" t="s">
        <v>2219</v>
      </c>
      <c r="X849" s="130">
        <v>5331000</v>
      </c>
      <c r="Y849" s="155" t="s">
        <v>2235</v>
      </c>
      <c r="Z849" s="130">
        <v>5331000</v>
      </c>
      <c r="AA849" s="155" t="s">
        <v>2241</v>
      </c>
      <c r="AB849" s="130">
        <v>5331000</v>
      </c>
      <c r="AC849" s="102" t="s">
        <v>283</v>
      </c>
      <c r="AD849" s="102"/>
      <c r="AE849" s="502"/>
      <c r="AF849" s="102"/>
      <c r="AG849" s="102"/>
      <c r="AH849" s="102"/>
    </row>
    <row r="850" spans="1:34" ht="14.25" customHeight="1">
      <c r="A850" s="102" t="s">
        <v>1001</v>
      </c>
      <c r="B850" s="175" t="str">
        <f t="shared" si="190"/>
        <v>Pearce</v>
      </c>
      <c r="C850" s="180" t="str">
        <f t="shared" si="191"/>
        <v>Steve</v>
      </c>
      <c r="D850" s="102" t="str">
        <f t="shared" si="192"/>
        <v>S. Pearce</v>
      </c>
      <c r="E850" s="168" t="str">
        <f t="shared" si="193"/>
        <v>Steve Pearce</v>
      </c>
      <c r="F850" s="103" t="s">
        <v>847</v>
      </c>
      <c r="G850" s="103"/>
      <c r="H850" s="103"/>
      <c r="I850" s="103"/>
      <c r="J850" s="155">
        <v>30419</v>
      </c>
      <c r="K850" s="111"/>
      <c r="L850" s="103" t="s">
        <v>7</v>
      </c>
      <c r="M850" s="155" t="str">
        <f t="shared" si="194"/>
        <v>2,F2-$500k</v>
      </c>
      <c r="N850" s="111" t="s">
        <v>346</v>
      </c>
      <c r="O850" s="132" t="s">
        <v>3609</v>
      </c>
      <c r="P850" s="168" t="str">
        <f t="shared" si="195"/>
        <v>Pearce, Steve (2,F2-$500k)</v>
      </c>
      <c r="Q850" s="129">
        <f t="shared" si="196"/>
        <v>250000</v>
      </c>
      <c r="R850" s="217" t="str">
        <f t="shared" si="197"/>
        <v/>
      </c>
      <c r="S850" s="217" t="str">
        <f t="shared" si="198"/>
        <v/>
      </c>
      <c r="T850" s="217" t="str">
        <f t="shared" si="199"/>
        <v/>
      </c>
      <c r="U850" s="155" t="s">
        <v>1232</v>
      </c>
      <c r="V850" s="130">
        <v>250000</v>
      </c>
      <c r="W850" s="191" t="s">
        <v>283</v>
      </c>
      <c r="X850" s="129"/>
      <c r="Y850" s="172"/>
      <c r="Z850" s="364"/>
      <c r="AA850" s="202"/>
      <c r="AB850" s="102"/>
      <c r="AC850" s="102"/>
      <c r="AD850" s="102"/>
      <c r="AE850" s="502"/>
      <c r="AF850" s="102"/>
      <c r="AG850" s="102"/>
      <c r="AH850" s="102"/>
    </row>
    <row r="851" spans="1:34" ht="14.25" customHeight="1">
      <c r="A851" s="102" t="s">
        <v>2029</v>
      </c>
      <c r="B851" s="175" t="str">
        <f t="shared" si="190"/>
        <v>Pearson</v>
      </c>
      <c r="C851" s="180" t="str">
        <f t="shared" si="191"/>
        <v>Nate</v>
      </c>
      <c r="D851" s="102" t="str">
        <f t="shared" si="192"/>
        <v>N. Pearson</v>
      </c>
      <c r="E851" s="168" t="str">
        <f t="shared" si="193"/>
        <v>Nate Pearson</v>
      </c>
      <c r="F851" s="204"/>
      <c r="G851" s="204">
        <v>28</v>
      </c>
      <c r="H851" s="204" t="s">
        <v>1952</v>
      </c>
      <c r="I851" s="204"/>
      <c r="J851" s="155"/>
      <c r="K851" s="157" t="s">
        <v>647</v>
      </c>
      <c r="L851" s="103" t="s">
        <v>444</v>
      </c>
      <c r="M851" s="155" t="str">
        <f t="shared" si="194"/>
        <v>min</v>
      </c>
      <c r="N851" s="111" t="str">
        <f>Mays!$AE$2</f>
        <v>West Oakland</v>
      </c>
      <c r="O851" s="132" t="s">
        <v>1966</v>
      </c>
      <c r="P851" s="168" t="str">
        <f t="shared" si="195"/>
        <v>Pearson, Nate (min)</v>
      </c>
      <c r="Q851" s="129" t="str">
        <f t="shared" si="196"/>
        <v/>
      </c>
      <c r="R851" s="217" t="str">
        <f t="shared" si="197"/>
        <v/>
      </c>
      <c r="S851" s="217" t="str">
        <f t="shared" si="198"/>
        <v/>
      </c>
      <c r="T851" s="217" t="str">
        <f t="shared" si="199"/>
        <v/>
      </c>
      <c r="U851" s="102" t="s">
        <v>568</v>
      </c>
      <c r="V851" s="173"/>
      <c r="W851" s="102"/>
      <c r="X851" s="173"/>
      <c r="Y851" s="102"/>
      <c r="Z851" s="173"/>
      <c r="AA851" s="102"/>
      <c r="AB851" s="102"/>
      <c r="AC851" s="102"/>
      <c r="AD851" s="102"/>
      <c r="AE851" s="502"/>
      <c r="AF851" s="102"/>
      <c r="AG851" s="102"/>
      <c r="AH851" s="102"/>
    </row>
    <row r="852" spans="1:34" ht="14.25" customHeight="1">
      <c r="A852" s="110" t="s">
        <v>797</v>
      </c>
      <c r="B852" s="175" t="str">
        <f t="shared" si="190"/>
        <v>Pederson</v>
      </c>
      <c r="C852" s="180" t="str">
        <f t="shared" si="191"/>
        <v>Joc</v>
      </c>
      <c r="D852" s="102" t="str">
        <f t="shared" si="192"/>
        <v>J. Pederson</v>
      </c>
      <c r="E852" s="168" t="str">
        <f t="shared" si="193"/>
        <v>Joc Pederson</v>
      </c>
      <c r="F852" s="103" t="s">
        <v>354</v>
      </c>
      <c r="G852" s="103"/>
      <c r="H852" s="103"/>
      <c r="I852" s="103"/>
      <c r="J852" s="155">
        <v>33715</v>
      </c>
      <c r="K852" s="111" t="s">
        <v>849</v>
      </c>
      <c r="L852" s="103" t="s">
        <v>7</v>
      </c>
      <c r="M852" s="155" t="str">
        <f t="shared" si="194"/>
        <v>ARB-Y4</v>
      </c>
      <c r="N852" s="111" t="s">
        <v>346</v>
      </c>
      <c r="O852" s="103" t="s">
        <v>3603</v>
      </c>
      <c r="P852" s="168" t="str">
        <f t="shared" si="195"/>
        <v>Pederson, Joc (ARB-Y4)</v>
      </c>
      <c r="Q852" s="129">
        <f t="shared" si="196"/>
        <v>1000000</v>
      </c>
      <c r="R852" s="217" t="str">
        <f t="shared" si="197"/>
        <v/>
      </c>
      <c r="S852" s="217" t="str">
        <f t="shared" si="198"/>
        <v/>
      </c>
      <c r="T852" s="217" t="str">
        <f t="shared" si="199"/>
        <v/>
      </c>
      <c r="U852" s="102" t="s">
        <v>555</v>
      </c>
      <c r="V852" s="173">
        <v>1000000</v>
      </c>
      <c r="W852" s="102" t="s">
        <v>820</v>
      </c>
      <c r="X852" s="173"/>
      <c r="Y852" s="102" t="s">
        <v>821</v>
      </c>
      <c r="Z852" s="102"/>
      <c r="AA852" s="102" t="s">
        <v>822</v>
      </c>
      <c r="AB852" s="102"/>
      <c r="AC852" s="102" t="s">
        <v>283</v>
      </c>
      <c r="AD852" s="102"/>
      <c r="AE852" s="502"/>
      <c r="AF852" s="102"/>
      <c r="AG852" s="102"/>
      <c r="AH852" s="102"/>
    </row>
    <row r="853" spans="1:34" ht="14.25" customHeight="1">
      <c r="A853" s="112" t="s">
        <v>513</v>
      </c>
      <c r="B853" s="175" t="str">
        <f t="shared" si="190"/>
        <v>Pedroia</v>
      </c>
      <c r="C853" s="180" t="str">
        <f t="shared" si="191"/>
        <v>Dustin</v>
      </c>
      <c r="D853" s="102" t="str">
        <f t="shared" si="192"/>
        <v>D. Pedroia</v>
      </c>
      <c r="E853" s="168" t="str">
        <f t="shared" si="193"/>
        <v>Dustin Pedroia</v>
      </c>
      <c r="F853" s="103"/>
      <c r="G853" s="111"/>
      <c r="H853" s="111"/>
      <c r="I853" s="111"/>
      <c r="J853" s="274"/>
      <c r="K853" s="102"/>
      <c r="L853" s="103" t="s">
        <v>7</v>
      </c>
      <c r="M853" s="155" t="str">
        <f t="shared" si="194"/>
        <v>4,F4-$14.8M</v>
      </c>
      <c r="N853" s="111" t="str">
        <f>Cobb!$A$2</f>
        <v>Greenville</v>
      </c>
      <c r="O853" s="253" t="s">
        <v>3118</v>
      </c>
      <c r="P853" s="168" t="str">
        <f t="shared" si="195"/>
        <v>Pedroia, Dustin (4,F4-$14.8M)</v>
      </c>
      <c r="Q853" s="129">
        <f t="shared" si="196"/>
        <v>3700000</v>
      </c>
      <c r="R853" s="217" t="str">
        <f t="shared" si="197"/>
        <v/>
      </c>
      <c r="S853" s="217" t="str">
        <f t="shared" si="198"/>
        <v/>
      </c>
      <c r="T853" s="217" t="str">
        <f t="shared" si="199"/>
        <v/>
      </c>
      <c r="U853" s="112" t="s">
        <v>1204</v>
      </c>
      <c r="V853" s="268">
        <v>3700000</v>
      </c>
      <c r="W853" s="102" t="s">
        <v>283</v>
      </c>
      <c r="X853" s="173"/>
      <c r="Y853" s="102"/>
      <c r="Z853" s="102"/>
      <c r="AA853" s="102"/>
      <c r="AB853" s="102"/>
      <c r="AC853" s="102"/>
      <c r="AD853" s="102"/>
      <c r="AE853" s="502"/>
      <c r="AF853" s="102"/>
      <c r="AG853" s="102"/>
      <c r="AH853" s="102"/>
    </row>
    <row r="854" spans="1:34" ht="14.25" customHeight="1">
      <c r="A854" s="112" t="s">
        <v>3372</v>
      </c>
      <c r="B854" s="175" t="str">
        <f t="shared" si="190"/>
        <v>Pena</v>
      </c>
      <c r="C854" s="180" t="str">
        <f t="shared" si="191"/>
        <v>Felix</v>
      </c>
      <c r="D854" s="102" t="str">
        <f t="shared" si="192"/>
        <v>F. Pena</v>
      </c>
      <c r="E854" s="168" t="str">
        <f t="shared" si="193"/>
        <v>Felix Pena</v>
      </c>
      <c r="F854" s="103"/>
      <c r="G854" s="111"/>
      <c r="H854" s="111"/>
      <c r="I854" s="111"/>
      <c r="J854" s="274"/>
      <c r="K854" s="102"/>
      <c r="L854" s="103" t="s">
        <v>114</v>
      </c>
      <c r="M854" s="155" t="str">
        <f t="shared" si="194"/>
        <v>1,F3-$5.1M</v>
      </c>
      <c r="N854" s="111" t="str">
        <f>Ruth!$M$2</f>
        <v>Hoboken</v>
      </c>
      <c r="O854" s="253" t="s">
        <v>3147</v>
      </c>
      <c r="P854" s="168" t="str">
        <f t="shared" si="195"/>
        <v>Pena, Felix (1,F3-$5.1M)</v>
      </c>
      <c r="Q854" s="129">
        <f t="shared" si="196"/>
        <v>1700000</v>
      </c>
      <c r="R854" s="217">
        <f t="shared" si="197"/>
        <v>1700000</v>
      </c>
      <c r="S854" s="217">
        <f t="shared" si="198"/>
        <v>1700000</v>
      </c>
      <c r="T854" s="217" t="str">
        <f t="shared" si="199"/>
        <v/>
      </c>
      <c r="U854" s="112" t="s">
        <v>3373</v>
      </c>
      <c r="V854" s="268">
        <v>1700000</v>
      </c>
      <c r="W854" s="112" t="s">
        <v>3375</v>
      </c>
      <c r="X854" s="268">
        <v>1700000</v>
      </c>
      <c r="Y854" s="112" t="s">
        <v>3374</v>
      </c>
      <c r="Z854" s="268">
        <v>1700000</v>
      </c>
      <c r="AA854" s="102" t="s">
        <v>283</v>
      </c>
      <c r="AB854" s="102"/>
      <c r="AC854" s="102"/>
      <c r="AD854" s="102"/>
      <c r="AE854" s="502"/>
      <c r="AF854" s="102"/>
      <c r="AG854" s="102"/>
      <c r="AH854" s="102"/>
    </row>
    <row r="855" spans="1:34" ht="12.75">
      <c r="A855" s="266" t="s">
        <v>3807</v>
      </c>
      <c r="B855" s="175" t="str">
        <f t="shared" si="190"/>
        <v>Pena</v>
      </c>
      <c r="C855" s="180" t="str">
        <f t="shared" si="191"/>
        <v>Francisco</v>
      </c>
      <c r="D855" s="102" t="str">
        <f t="shared" si="192"/>
        <v>F. Pena</v>
      </c>
      <c r="E855" s="168" t="str">
        <f t="shared" si="193"/>
        <v>Francisco Pena</v>
      </c>
      <c r="F855" s="204" t="s">
        <v>847</v>
      </c>
      <c r="G855" s="204" t="s">
        <v>4018</v>
      </c>
      <c r="H855" s="204" t="s">
        <v>1958</v>
      </c>
      <c r="I855" s="204" t="s">
        <v>1958</v>
      </c>
      <c r="J855" s="155">
        <v>32793</v>
      </c>
      <c r="K855" s="157" t="s">
        <v>848</v>
      </c>
      <c r="L855" s="103" t="s">
        <v>7</v>
      </c>
      <c r="M855" s="155" t="str">
        <f t="shared" si="194"/>
        <v>Y1</v>
      </c>
      <c r="N855" s="111" t="s">
        <v>539</v>
      </c>
      <c r="O855" s="132" t="s">
        <v>3850</v>
      </c>
      <c r="P855" s="168" t="str">
        <f t="shared" si="195"/>
        <v>Pena, Francisco (Y1)</v>
      </c>
      <c r="Q855" s="129">
        <f t="shared" si="196"/>
        <v>200000</v>
      </c>
      <c r="R855" s="217">
        <f t="shared" si="197"/>
        <v>300000</v>
      </c>
      <c r="S855" s="217">
        <f t="shared" si="198"/>
        <v>400000</v>
      </c>
      <c r="T855" s="217" t="str">
        <f t="shared" si="199"/>
        <v/>
      </c>
      <c r="U855" s="102" t="s">
        <v>445</v>
      </c>
      <c r="V855" s="173">
        <v>200000</v>
      </c>
      <c r="W855" s="102" t="s">
        <v>446</v>
      </c>
      <c r="X855" s="173">
        <v>300000</v>
      </c>
      <c r="Y855" s="102" t="s">
        <v>322</v>
      </c>
      <c r="Z855" s="173">
        <v>400000</v>
      </c>
      <c r="AA855" s="102" t="s">
        <v>555</v>
      </c>
      <c r="AB855" s="102"/>
      <c r="AC855" s="102"/>
      <c r="AD855" s="102"/>
    </row>
    <row r="856" spans="1:34" ht="14.25" customHeight="1">
      <c r="A856" s="501" t="s">
        <v>1070</v>
      </c>
      <c r="B856" s="175" t="str">
        <f t="shared" si="190"/>
        <v>Peralta</v>
      </c>
      <c r="C856" s="180" t="str">
        <f t="shared" si="191"/>
        <v>David*</v>
      </c>
      <c r="D856" s="102" t="str">
        <f t="shared" si="192"/>
        <v>D. Peralta</v>
      </c>
      <c r="E856" s="168" t="str">
        <f t="shared" si="193"/>
        <v>David* Peralta</v>
      </c>
      <c r="F856" s="103" t="s">
        <v>354</v>
      </c>
      <c r="G856" s="103"/>
      <c r="H856" s="103"/>
      <c r="I856" s="103"/>
      <c r="J856" s="256">
        <v>32003</v>
      </c>
      <c r="K856" s="102" t="s">
        <v>912</v>
      </c>
      <c r="L856" s="103" t="s">
        <v>7</v>
      </c>
      <c r="M856" s="155" t="str">
        <f t="shared" si="194"/>
        <v>ARB-Y5</v>
      </c>
      <c r="N856" s="111" t="str">
        <f>Cobb!$S$2</f>
        <v>Waikiki</v>
      </c>
      <c r="O856" s="103" t="s">
        <v>1756</v>
      </c>
      <c r="P856" s="168" t="str">
        <f t="shared" si="195"/>
        <v>Peralta, David* (ARB-Y5)</v>
      </c>
      <c r="Q856" s="129">
        <f t="shared" si="196"/>
        <v>2250000</v>
      </c>
      <c r="R856" s="217" t="str">
        <f t="shared" si="197"/>
        <v/>
      </c>
      <c r="S856" s="217" t="str">
        <f t="shared" si="198"/>
        <v/>
      </c>
      <c r="T856" s="217" t="str">
        <f t="shared" si="199"/>
        <v/>
      </c>
      <c r="U856" s="102" t="s">
        <v>820</v>
      </c>
      <c r="V856" s="268">
        <v>2250000</v>
      </c>
      <c r="W856" s="102" t="s">
        <v>821</v>
      </c>
      <c r="X856" s="173"/>
      <c r="Y856" s="102" t="s">
        <v>822</v>
      </c>
      <c r="Z856" s="102"/>
      <c r="AA856" s="102" t="s">
        <v>283</v>
      </c>
      <c r="AB856" s="102"/>
      <c r="AC856" s="102"/>
      <c r="AD856" s="102"/>
      <c r="AE856" s="502"/>
      <c r="AF856" s="102"/>
      <c r="AG856" s="102"/>
      <c r="AH856" s="102"/>
    </row>
    <row r="857" spans="1:34" ht="14.25" customHeight="1">
      <c r="A857" s="266" t="s">
        <v>3653</v>
      </c>
      <c r="B857" s="175" t="str">
        <f t="shared" si="190"/>
        <v>Peralta</v>
      </c>
      <c r="C857" s="180" t="str">
        <f t="shared" si="191"/>
        <v>Freddy</v>
      </c>
      <c r="D857" s="102" t="str">
        <f t="shared" si="192"/>
        <v>F. Peralta</v>
      </c>
      <c r="E857" s="168" t="str">
        <f t="shared" si="193"/>
        <v>Freddy Peralta</v>
      </c>
      <c r="F857" s="204" t="s">
        <v>847</v>
      </c>
      <c r="G857" s="204" t="s">
        <v>1963</v>
      </c>
      <c r="H857" s="204" t="s">
        <v>1951</v>
      </c>
      <c r="I857" s="204" t="s">
        <v>1963</v>
      </c>
      <c r="J857" s="155">
        <v>35220</v>
      </c>
      <c r="K857" s="157" t="s">
        <v>647</v>
      </c>
      <c r="L857" s="103" t="s">
        <v>114</v>
      </c>
      <c r="M857" s="155" t="str">
        <f t="shared" si="194"/>
        <v>Y1</v>
      </c>
      <c r="N857" s="111" t="s">
        <v>2058</v>
      </c>
      <c r="O857" s="132" t="s">
        <v>3850</v>
      </c>
      <c r="P857" s="168" t="str">
        <f t="shared" si="195"/>
        <v>Peralta, Freddy (Y1)</v>
      </c>
      <c r="Q857" s="129">
        <f t="shared" si="196"/>
        <v>200000</v>
      </c>
      <c r="R857" s="217">
        <f t="shared" si="197"/>
        <v>300000</v>
      </c>
      <c r="S857" s="217">
        <f t="shared" si="198"/>
        <v>400000</v>
      </c>
      <c r="T857" s="217" t="str">
        <f t="shared" si="199"/>
        <v/>
      </c>
      <c r="U857" s="102" t="s">
        <v>445</v>
      </c>
      <c r="V857" s="173">
        <v>200000</v>
      </c>
      <c r="W857" s="102" t="s">
        <v>446</v>
      </c>
      <c r="X857" s="173">
        <v>300000</v>
      </c>
      <c r="Y857" s="102" t="s">
        <v>322</v>
      </c>
      <c r="Z857" s="173">
        <v>400000</v>
      </c>
      <c r="AA857" s="102" t="s">
        <v>555</v>
      </c>
      <c r="AB857" s="102"/>
      <c r="AC857" s="102"/>
      <c r="AD857" s="102"/>
      <c r="AE857" s="502"/>
      <c r="AF857" s="102"/>
      <c r="AG857" s="102"/>
      <c r="AH857" s="102"/>
    </row>
    <row r="858" spans="1:34" ht="14.25" customHeight="1">
      <c r="A858" s="175" t="s">
        <v>933</v>
      </c>
      <c r="B858" s="175" t="str">
        <f t="shared" si="190"/>
        <v>Peraza</v>
      </c>
      <c r="C858" s="180" t="str">
        <f t="shared" si="191"/>
        <v>Jose</v>
      </c>
      <c r="D858" s="102" t="str">
        <f t="shared" si="192"/>
        <v>J. Peraza</v>
      </c>
      <c r="E858" s="168" t="str">
        <f t="shared" si="193"/>
        <v>Jose Peraza</v>
      </c>
      <c r="F858" s="174" t="s">
        <v>847</v>
      </c>
      <c r="G858" s="174"/>
      <c r="H858" s="174"/>
      <c r="I858" s="174"/>
      <c r="J858" s="184">
        <v>34454</v>
      </c>
      <c r="K858" s="185" t="s">
        <v>851</v>
      </c>
      <c r="L858" s="103" t="s">
        <v>7</v>
      </c>
      <c r="M858" s="155" t="str">
        <f t="shared" si="194"/>
        <v>Y3</v>
      </c>
      <c r="N858" s="111" t="str">
        <f>Ruth!$M$2</f>
        <v>Hoboken</v>
      </c>
      <c r="O858" s="174" t="s">
        <v>913</v>
      </c>
      <c r="P858" s="168" t="str">
        <f t="shared" si="195"/>
        <v>Peraza, Jose (Y3)</v>
      </c>
      <c r="Q858" s="129">
        <f t="shared" si="196"/>
        <v>400000</v>
      </c>
      <c r="R858" s="217" t="str">
        <f t="shared" si="197"/>
        <v/>
      </c>
      <c r="S858" s="217" t="str">
        <f t="shared" si="198"/>
        <v/>
      </c>
      <c r="T858" s="217" t="str">
        <f t="shared" si="199"/>
        <v/>
      </c>
      <c r="U858" s="102" t="s">
        <v>322</v>
      </c>
      <c r="V858" s="173">
        <v>400000</v>
      </c>
      <c r="W858" s="102" t="s">
        <v>555</v>
      </c>
      <c r="X858" s="173"/>
      <c r="Y858" s="102" t="s">
        <v>820</v>
      </c>
      <c r="Z858" s="102"/>
      <c r="AA858" s="102" t="s">
        <v>821</v>
      </c>
      <c r="AB858" s="102"/>
      <c r="AC858" s="102" t="s">
        <v>822</v>
      </c>
      <c r="AD858" s="102"/>
      <c r="AE858" s="502"/>
      <c r="AF858" s="102"/>
      <c r="AG858" s="102"/>
      <c r="AH858" s="102"/>
    </row>
    <row r="859" spans="1:34" ht="14.25" customHeight="1">
      <c r="A859" s="102" t="s">
        <v>1599</v>
      </c>
      <c r="B859" s="175" t="str">
        <f t="shared" si="190"/>
        <v>Perez</v>
      </c>
      <c r="C859" s="180" t="str">
        <f t="shared" si="191"/>
        <v>Cionel</v>
      </c>
      <c r="D859" s="102" t="str">
        <f t="shared" si="192"/>
        <v>C. Perez</v>
      </c>
      <c r="E859" s="168" t="str">
        <f t="shared" si="193"/>
        <v>Cionel Perez</v>
      </c>
      <c r="F859" s="174" t="s">
        <v>354</v>
      </c>
      <c r="G859" s="102">
        <f>Players!G746+1</f>
        <v>42</v>
      </c>
      <c r="H859" s="102">
        <v>8</v>
      </c>
      <c r="I859" s="102">
        <v>4</v>
      </c>
      <c r="J859" s="322">
        <v>35065</v>
      </c>
      <c r="K859" s="102" t="s">
        <v>647</v>
      </c>
      <c r="L859" s="103" t="s">
        <v>114</v>
      </c>
      <c r="M859" s="155" t="str">
        <f t="shared" si="194"/>
        <v>MM</v>
      </c>
      <c r="N859" s="111" t="str">
        <f>Mays!$Y$2</f>
        <v>Los Angeles</v>
      </c>
      <c r="O859" s="103" t="s">
        <v>1534</v>
      </c>
      <c r="P859" s="168" t="str">
        <f t="shared" si="195"/>
        <v>Perez, Cionel (MM)</v>
      </c>
      <c r="Q859" s="129">
        <f t="shared" si="196"/>
        <v>100000</v>
      </c>
      <c r="R859" s="217" t="str">
        <f t="shared" si="197"/>
        <v/>
      </c>
      <c r="S859" s="217" t="str">
        <f t="shared" si="198"/>
        <v/>
      </c>
      <c r="T859" s="217" t="str">
        <f t="shared" si="199"/>
        <v/>
      </c>
      <c r="U859" s="102" t="s">
        <v>442</v>
      </c>
      <c r="V859" s="268">
        <v>100000</v>
      </c>
      <c r="W859" s="102"/>
      <c r="X859" s="130"/>
      <c r="Y859" s="102"/>
      <c r="Z859" s="102"/>
      <c r="AA859" s="102"/>
      <c r="AB859" s="102"/>
      <c r="AC859" s="102"/>
      <c r="AD859" s="102"/>
      <c r="AE859" s="502"/>
      <c r="AF859" s="102"/>
      <c r="AG859" s="102"/>
      <c r="AH859" s="102"/>
    </row>
    <row r="860" spans="1:34" ht="14.25" customHeight="1">
      <c r="A860" s="102" t="s">
        <v>1563</v>
      </c>
      <c r="B860" s="175" t="str">
        <f t="shared" si="190"/>
        <v>Perez</v>
      </c>
      <c r="C860" s="180" t="str">
        <f t="shared" si="191"/>
        <v>Franklin</v>
      </c>
      <c r="D860" s="102" t="str">
        <f t="shared" si="192"/>
        <v>F. Perez</v>
      </c>
      <c r="E860" s="168" t="str">
        <f t="shared" si="193"/>
        <v>Franklin Perez</v>
      </c>
      <c r="F860" s="174" t="s">
        <v>847</v>
      </c>
      <c r="G860" s="102" t="e">
        <f>#REF!+1</f>
        <v>#REF!</v>
      </c>
      <c r="H860" s="102">
        <v>3</v>
      </c>
      <c r="I860" s="102">
        <v>24</v>
      </c>
      <c r="J860" s="322">
        <v>35770</v>
      </c>
      <c r="K860" s="102" t="s">
        <v>647</v>
      </c>
      <c r="L860" s="103" t="s">
        <v>444</v>
      </c>
      <c r="M860" s="155" t="str">
        <f t="shared" si="194"/>
        <v>min</v>
      </c>
      <c r="N860" s="111" t="str">
        <f>Ruth!$A$2</f>
        <v>Plum Island</v>
      </c>
      <c r="O860" s="103" t="s">
        <v>1534</v>
      </c>
      <c r="P860" s="168" t="str">
        <f t="shared" si="195"/>
        <v>Perez, Franklin (min)</v>
      </c>
      <c r="Q860" s="129" t="str">
        <f t="shared" si="196"/>
        <v/>
      </c>
      <c r="R860" s="217" t="str">
        <f t="shared" si="197"/>
        <v/>
      </c>
      <c r="S860" s="217" t="str">
        <f t="shared" si="198"/>
        <v/>
      </c>
      <c r="T860" s="217" t="str">
        <f t="shared" si="199"/>
        <v/>
      </c>
      <c r="U860" s="102" t="s">
        <v>568</v>
      </c>
      <c r="V860" s="130"/>
      <c r="W860" s="102"/>
      <c r="X860" s="130"/>
      <c r="Y860" s="102"/>
      <c r="Z860" s="102"/>
      <c r="AA860" s="102"/>
      <c r="AB860" s="102"/>
      <c r="AC860" s="102"/>
      <c r="AD860" s="102"/>
      <c r="AE860" s="502"/>
      <c r="AF860" s="102"/>
      <c r="AG860" s="102"/>
      <c r="AH860" s="102"/>
    </row>
    <row r="861" spans="1:34" ht="14.25" customHeight="1">
      <c r="A861" s="102" t="s">
        <v>2009</v>
      </c>
      <c r="B861" s="175" t="str">
        <f t="shared" si="190"/>
        <v>Perez</v>
      </c>
      <c r="C861" s="180" t="str">
        <f t="shared" si="191"/>
        <v>Freicer</v>
      </c>
      <c r="D861" s="102" t="str">
        <f t="shared" si="192"/>
        <v>F. Perez</v>
      </c>
      <c r="E861" s="168" t="str">
        <f t="shared" si="193"/>
        <v>Freicer Perez</v>
      </c>
      <c r="F861" s="204"/>
      <c r="G861" s="204">
        <v>77</v>
      </c>
      <c r="H861" s="204" t="s">
        <v>1954</v>
      </c>
      <c r="I861" s="204"/>
      <c r="J861" s="155"/>
      <c r="K861" s="157" t="s">
        <v>647</v>
      </c>
      <c r="L861" s="103" t="s">
        <v>444</v>
      </c>
      <c r="M861" s="155" t="str">
        <f t="shared" si="194"/>
        <v>min</v>
      </c>
      <c r="N861" s="111" t="str">
        <f>Mays!$AE$2</f>
        <v>West Oakland</v>
      </c>
      <c r="O861" s="132" t="s">
        <v>1966</v>
      </c>
      <c r="P861" s="168" t="str">
        <f t="shared" si="195"/>
        <v>Perez, Freicer (min)</v>
      </c>
      <c r="Q861" s="129" t="str">
        <f t="shared" si="196"/>
        <v/>
      </c>
      <c r="R861" s="217" t="str">
        <f t="shared" si="197"/>
        <v/>
      </c>
      <c r="S861" s="217" t="str">
        <f t="shared" si="198"/>
        <v/>
      </c>
      <c r="T861" s="217" t="str">
        <f t="shared" si="199"/>
        <v/>
      </c>
      <c r="U861" s="102" t="s">
        <v>568</v>
      </c>
      <c r="V861" s="173"/>
      <c r="W861" s="102"/>
      <c r="X861" s="173"/>
      <c r="Y861" s="102"/>
      <c r="Z861" s="173"/>
      <c r="AA861" s="102"/>
      <c r="AB861" s="102"/>
      <c r="AC861" s="102"/>
      <c r="AD861" s="102"/>
      <c r="AE861" s="502"/>
      <c r="AF861" s="102"/>
      <c r="AG861" s="102"/>
      <c r="AH861" s="102"/>
    </row>
    <row r="862" spans="1:34" ht="14.25" customHeight="1">
      <c r="A862" s="102" t="s">
        <v>1978</v>
      </c>
      <c r="B862" s="175" t="str">
        <f t="shared" si="190"/>
        <v>Perez</v>
      </c>
      <c r="C862" s="180" t="str">
        <f t="shared" si="191"/>
        <v>Hector</v>
      </c>
      <c r="D862" s="102" t="str">
        <f t="shared" si="192"/>
        <v>H. Perez</v>
      </c>
      <c r="E862" s="168" t="str">
        <f t="shared" si="193"/>
        <v>Hector Perez</v>
      </c>
      <c r="F862" s="204"/>
      <c r="G862" s="204">
        <v>185</v>
      </c>
      <c r="H862" s="204" t="s">
        <v>1959</v>
      </c>
      <c r="I862" s="204"/>
      <c r="J862" s="155"/>
      <c r="K862" s="157" t="s">
        <v>844</v>
      </c>
      <c r="L862" s="103" t="s">
        <v>444</v>
      </c>
      <c r="M862" s="155" t="str">
        <f t="shared" si="194"/>
        <v>min</v>
      </c>
      <c r="N862" s="111" t="str">
        <f>Cobb!$AE$2</f>
        <v>Chicago</v>
      </c>
      <c r="O862" s="132" t="s">
        <v>1966</v>
      </c>
      <c r="P862" s="168" t="str">
        <f t="shared" si="195"/>
        <v>Perez, Hector (min)</v>
      </c>
      <c r="Q862" s="129" t="str">
        <f t="shared" si="196"/>
        <v/>
      </c>
      <c r="R862" s="217" t="str">
        <f t="shared" si="197"/>
        <v/>
      </c>
      <c r="S862" s="217" t="str">
        <f t="shared" si="198"/>
        <v/>
      </c>
      <c r="T862" s="217" t="str">
        <f t="shared" si="199"/>
        <v/>
      </c>
      <c r="U862" s="102" t="s">
        <v>568</v>
      </c>
      <c r="V862" s="173"/>
      <c r="W862" s="102"/>
      <c r="X862" s="173"/>
      <c r="Y862" s="102"/>
      <c r="Z862" s="173"/>
      <c r="AA862" s="102"/>
      <c r="AB862" s="102"/>
      <c r="AC862" s="102"/>
      <c r="AD862" s="102"/>
      <c r="AE862" s="502"/>
      <c r="AF862" s="102"/>
      <c r="AG862" s="102"/>
      <c r="AH862" s="102"/>
    </row>
    <row r="863" spans="1:34" ht="14.25" customHeight="1">
      <c r="A863" s="175" t="s">
        <v>966</v>
      </c>
      <c r="B863" s="175" t="str">
        <f t="shared" si="190"/>
        <v>Perez</v>
      </c>
      <c r="C863" s="180" t="str">
        <f t="shared" si="191"/>
        <v>Hernan</v>
      </c>
      <c r="D863" s="102" t="str">
        <f t="shared" si="192"/>
        <v>H. Perez</v>
      </c>
      <c r="E863" s="168" t="str">
        <f t="shared" si="193"/>
        <v>Hernan Perez</v>
      </c>
      <c r="F863" s="174" t="s">
        <v>847</v>
      </c>
      <c r="G863" s="174"/>
      <c r="H863" s="174"/>
      <c r="I863" s="174"/>
      <c r="J863" s="184">
        <v>33323</v>
      </c>
      <c r="K863" s="185" t="s">
        <v>845</v>
      </c>
      <c r="L863" s="103" t="s">
        <v>7</v>
      </c>
      <c r="M863" s="155" t="str">
        <f t="shared" si="194"/>
        <v>ARB-Y4</v>
      </c>
      <c r="N863" s="111" t="str">
        <f>Mays!$Y$2</f>
        <v>Los Angeles</v>
      </c>
      <c r="O863" s="174" t="s">
        <v>913</v>
      </c>
      <c r="P863" s="168" t="str">
        <f t="shared" si="195"/>
        <v>Perez, Hernan (ARB-Y4)</v>
      </c>
      <c r="Q863" s="129">
        <f t="shared" si="196"/>
        <v>600000</v>
      </c>
      <c r="R863" s="217" t="str">
        <f t="shared" si="197"/>
        <v/>
      </c>
      <c r="S863" s="217" t="str">
        <f t="shared" si="198"/>
        <v/>
      </c>
      <c r="T863" s="217" t="str">
        <f t="shared" si="199"/>
        <v/>
      </c>
      <c r="U863" s="102" t="s">
        <v>555</v>
      </c>
      <c r="V863" s="363">
        <v>600000</v>
      </c>
      <c r="W863" s="102" t="s">
        <v>820</v>
      </c>
      <c r="X863" s="173"/>
      <c r="Y863" s="102" t="s">
        <v>821</v>
      </c>
      <c r="Z863" s="102"/>
      <c r="AA863" s="102" t="s">
        <v>822</v>
      </c>
      <c r="AB863" s="102"/>
      <c r="AC863" s="102" t="s">
        <v>283</v>
      </c>
      <c r="AD863" s="102"/>
      <c r="AE863" s="502"/>
      <c r="AF863" s="102"/>
      <c r="AG863" s="102"/>
      <c r="AH863" s="102"/>
    </row>
    <row r="864" spans="1:34" ht="12.75">
      <c r="A864" s="102" t="s">
        <v>238</v>
      </c>
      <c r="B864" s="175" t="str">
        <f t="shared" si="190"/>
        <v>Perez</v>
      </c>
      <c r="C864" s="180" t="str">
        <f t="shared" si="191"/>
        <v>Martin</v>
      </c>
      <c r="D864" s="102" t="str">
        <f t="shared" si="192"/>
        <v>M. Perez</v>
      </c>
      <c r="E864" s="168" t="str">
        <f t="shared" si="193"/>
        <v>Martin Perez</v>
      </c>
      <c r="F864" s="103"/>
      <c r="G864" s="103"/>
      <c r="H864" s="103"/>
      <c r="I864" s="103"/>
      <c r="J864" s="155"/>
      <c r="K864" s="111"/>
      <c r="L864" s="103" t="s">
        <v>114</v>
      </c>
      <c r="M864" s="155" t="str">
        <f t="shared" si="194"/>
        <v>ARB-Y7</v>
      </c>
      <c r="N864" s="111" t="str">
        <f>Ruth!$Y$2</f>
        <v xml:space="preserve">New Jersey </v>
      </c>
      <c r="O864" s="132" t="s">
        <v>282</v>
      </c>
      <c r="P864" s="168" t="str">
        <f t="shared" si="195"/>
        <v>Perez, Martin (ARB-Y7)</v>
      </c>
      <c r="Q864" s="129">
        <f t="shared" si="196"/>
        <v>2730000</v>
      </c>
      <c r="R864" s="217" t="str">
        <f t="shared" si="197"/>
        <v/>
      </c>
      <c r="S864" s="217" t="str">
        <f t="shared" si="198"/>
        <v/>
      </c>
      <c r="T864" s="217" t="str">
        <f t="shared" si="199"/>
        <v/>
      </c>
      <c r="U864" s="102" t="s">
        <v>822</v>
      </c>
      <c r="V864" s="173">
        <v>2730000</v>
      </c>
      <c r="W864" s="102" t="s">
        <v>283</v>
      </c>
      <c r="X864" s="173"/>
      <c r="Y864" s="168"/>
      <c r="Z864" s="102"/>
      <c r="AA864" s="102"/>
      <c r="AB864" s="102"/>
      <c r="AC864" s="102"/>
      <c r="AD864" s="102"/>
    </row>
    <row r="865" spans="1:34" ht="14.25" customHeight="1">
      <c r="A865" s="266" t="s">
        <v>3833</v>
      </c>
      <c r="B865" s="175" t="str">
        <f t="shared" si="190"/>
        <v>Perez</v>
      </c>
      <c r="C865" s="180" t="str">
        <f t="shared" si="191"/>
        <v>Michael</v>
      </c>
      <c r="D865" s="102" t="str">
        <f t="shared" si="192"/>
        <v>M. Perez</v>
      </c>
      <c r="E865" s="168" t="str">
        <f t="shared" si="193"/>
        <v>Michael Perez</v>
      </c>
      <c r="F865" s="204" t="s">
        <v>354</v>
      </c>
      <c r="G865" s="204" t="s">
        <v>4045</v>
      </c>
      <c r="H865" s="204" t="s">
        <v>1960</v>
      </c>
      <c r="I865" s="204" t="s">
        <v>1953</v>
      </c>
      <c r="J865" s="155">
        <v>33823</v>
      </c>
      <c r="K865" s="157" t="s">
        <v>848</v>
      </c>
      <c r="L865" s="103" t="s">
        <v>7</v>
      </c>
      <c r="M865" s="155" t="str">
        <f t="shared" si="194"/>
        <v>MM</v>
      </c>
      <c r="N865" s="111" t="s">
        <v>402</v>
      </c>
      <c r="O865" s="132" t="s">
        <v>3850</v>
      </c>
      <c r="P865" s="168" t="str">
        <f t="shared" si="195"/>
        <v>Perez, Michael (MM)</v>
      </c>
      <c r="Q865" s="129">
        <f t="shared" si="196"/>
        <v>100000</v>
      </c>
      <c r="R865" s="217" t="str">
        <f t="shared" si="197"/>
        <v/>
      </c>
      <c r="S865" s="217" t="str">
        <f t="shared" si="198"/>
        <v/>
      </c>
      <c r="T865" s="217" t="str">
        <f t="shared" si="199"/>
        <v/>
      </c>
      <c r="U865" s="102" t="s">
        <v>442</v>
      </c>
      <c r="V865" s="173">
        <v>100000</v>
      </c>
      <c r="W865" s="102"/>
      <c r="X865" s="173"/>
      <c r="Y865" s="102"/>
      <c r="Z865" s="173"/>
      <c r="AA865" s="102"/>
      <c r="AB865" s="102"/>
      <c r="AC865" s="102"/>
      <c r="AD865" s="102"/>
      <c r="AE865" s="502"/>
      <c r="AF865" s="102"/>
      <c r="AG865" s="102"/>
      <c r="AH865" s="102"/>
    </row>
    <row r="866" spans="1:34" ht="14.25" customHeight="1">
      <c r="A866" s="112" t="s">
        <v>208</v>
      </c>
      <c r="B866" s="175" t="str">
        <f t="shared" si="190"/>
        <v>Perez</v>
      </c>
      <c r="C866" s="180" t="str">
        <f t="shared" si="191"/>
        <v>Oliver</v>
      </c>
      <c r="D866" s="102" t="str">
        <f t="shared" si="192"/>
        <v>O. Perez</v>
      </c>
      <c r="E866" s="168" t="str">
        <f t="shared" si="193"/>
        <v>Oliver Perez</v>
      </c>
      <c r="F866" s="103"/>
      <c r="G866" s="111"/>
      <c r="H866" s="111"/>
      <c r="I866" s="111"/>
      <c r="J866" s="274"/>
      <c r="K866" s="102"/>
      <c r="L866" s="103" t="s">
        <v>114</v>
      </c>
      <c r="M866" s="155" t="str">
        <f t="shared" si="194"/>
        <v>1,F1-$746K</v>
      </c>
      <c r="N866" s="111" t="str">
        <f>Cobb!$A$2</f>
        <v>Greenville</v>
      </c>
      <c r="O866" s="253" t="s">
        <v>3147</v>
      </c>
      <c r="P866" s="168" t="str">
        <f t="shared" si="195"/>
        <v>Perez, Oliver (1,F1-$746K)</v>
      </c>
      <c r="Q866" s="129">
        <f t="shared" si="196"/>
        <v>746000</v>
      </c>
      <c r="R866" s="217" t="str">
        <f t="shared" si="197"/>
        <v/>
      </c>
      <c r="S866" s="217" t="str">
        <f t="shared" si="198"/>
        <v/>
      </c>
      <c r="T866" s="217" t="str">
        <f t="shared" si="199"/>
        <v/>
      </c>
      <c r="U866" s="102" t="s">
        <v>3376</v>
      </c>
      <c r="V866" s="173">
        <v>746000</v>
      </c>
      <c r="W866" s="102" t="s">
        <v>283</v>
      </c>
      <c r="X866" s="173"/>
      <c r="Y866" s="102"/>
      <c r="Z866" s="102"/>
      <c r="AA866" s="102"/>
      <c r="AB866" s="102"/>
      <c r="AC866" s="102"/>
      <c r="AD866" s="102"/>
      <c r="AE866" s="502"/>
      <c r="AF866" s="102"/>
      <c r="AG866" s="102"/>
      <c r="AH866" s="102"/>
    </row>
    <row r="867" spans="1:34" ht="12.75">
      <c r="A867" s="501" t="s">
        <v>1055</v>
      </c>
      <c r="B867" s="175" t="str">
        <f t="shared" si="190"/>
        <v>Perez</v>
      </c>
      <c r="C867" s="180" t="str">
        <f t="shared" si="191"/>
        <v>Roberto</v>
      </c>
      <c r="D867" s="102" t="str">
        <f t="shared" si="192"/>
        <v>R. Perez</v>
      </c>
      <c r="E867" s="168" t="str">
        <f t="shared" si="193"/>
        <v>Roberto Perez</v>
      </c>
      <c r="F867" s="103" t="s">
        <v>847</v>
      </c>
      <c r="G867" s="103"/>
      <c r="H867" s="103"/>
      <c r="I867" s="103"/>
      <c r="J867" s="256">
        <v>32500</v>
      </c>
      <c r="K867" s="102" t="s">
        <v>848</v>
      </c>
      <c r="L867" s="103" t="s">
        <v>7</v>
      </c>
      <c r="M867" s="155" t="str">
        <f t="shared" si="194"/>
        <v>ARB-Y4</v>
      </c>
      <c r="N867" s="111" t="str">
        <f>Ruth!$Y$2</f>
        <v xml:space="preserve">New Jersey </v>
      </c>
      <c r="O867" s="103" t="s">
        <v>1098</v>
      </c>
      <c r="P867" s="168" t="str">
        <f t="shared" si="195"/>
        <v>Perez, Roberto (ARB-Y4)</v>
      </c>
      <c r="Q867" s="129">
        <f t="shared" si="196"/>
        <v>600000</v>
      </c>
      <c r="R867" s="217" t="str">
        <f t="shared" si="197"/>
        <v/>
      </c>
      <c r="S867" s="217" t="str">
        <f t="shared" si="198"/>
        <v/>
      </c>
      <c r="T867" s="217" t="str">
        <f t="shared" si="199"/>
        <v/>
      </c>
      <c r="U867" s="102" t="s">
        <v>555</v>
      </c>
      <c r="V867" s="268">
        <v>600000</v>
      </c>
      <c r="W867" s="102" t="s">
        <v>820</v>
      </c>
      <c r="X867" s="173"/>
      <c r="Y867" s="102" t="s">
        <v>821</v>
      </c>
      <c r="Z867" s="102"/>
      <c r="AA867" s="102" t="s">
        <v>822</v>
      </c>
      <c r="AB867" s="102"/>
      <c r="AC867" s="102" t="s">
        <v>283</v>
      </c>
      <c r="AD867" s="102"/>
    </row>
    <row r="868" spans="1:34" ht="14.25" customHeight="1">
      <c r="A868" s="102" t="s">
        <v>706</v>
      </c>
      <c r="B868" s="175" t="str">
        <f t="shared" si="190"/>
        <v>Perez</v>
      </c>
      <c r="C868" s="180" t="str">
        <f t="shared" si="191"/>
        <v>Salvador</v>
      </c>
      <c r="D868" s="102" t="str">
        <f t="shared" si="192"/>
        <v>S. Perez</v>
      </c>
      <c r="E868" s="168" t="str">
        <f t="shared" si="193"/>
        <v>Salvador Perez</v>
      </c>
      <c r="F868" s="103"/>
      <c r="G868" s="103"/>
      <c r="H868" s="103"/>
      <c r="I868" s="103"/>
      <c r="J868" s="155"/>
      <c r="K868" s="111"/>
      <c r="L868" s="103" t="s">
        <v>7</v>
      </c>
      <c r="M868" s="155" t="str">
        <f t="shared" si="194"/>
        <v>1,F5-$15.75M</v>
      </c>
      <c r="N868" s="111" t="str">
        <f>Cobb!$G$2</f>
        <v>Alaska</v>
      </c>
      <c r="O868" s="132" t="s">
        <v>3147</v>
      </c>
      <c r="P868" s="168" t="str">
        <f t="shared" si="195"/>
        <v>Perez, Salvador (1,F5-$15.75M)</v>
      </c>
      <c r="Q868" s="129">
        <f t="shared" si="196"/>
        <v>3150000</v>
      </c>
      <c r="R868" s="217">
        <f t="shared" si="197"/>
        <v>3150000</v>
      </c>
      <c r="S868" s="217">
        <f t="shared" si="198"/>
        <v>3150000</v>
      </c>
      <c r="T868" s="217">
        <f t="shared" si="199"/>
        <v>3150000</v>
      </c>
      <c r="U868" s="102" t="s">
        <v>1777</v>
      </c>
      <c r="V868" s="173">
        <v>3150000</v>
      </c>
      <c r="W868" s="102" t="s">
        <v>2157</v>
      </c>
      <c r="X868" s="173">
        <v>3150000</v>
      </c>
      <c r="Y868" s="102" t="s">
        <v>2216</v>
      </c>
      <c r="Z868" s="173">
        <v>3150000</v>
      </c>
      <c r="AA868" s="102" t="s">
        <v>2232</v>
      </c>
      <c r="AB868" s="173">
        <v>3150000</v>
      </c>
      <c r="AC868" s="102" t="s">
        <v>2238</v>
      </c>
      <c r="AD868" s="173">
        <v>3150000</v>
      </c>
      <c r="AE868" s="502"/>
      <c r="AF868" s="102"/>
      <c r="AG868" s="102"/>
      <c r="AH868" s="102"/>
    </row>
    <row r="869" spans="1:34" ht="12.75">
      <c r="A869" s="102" t="s">
        <v>2020</v>
      </c>
      <c r="B869" s="175" t="str">
        <f t="shared" ref="B869:B932" si="200">LEFT(A869,FIND(", ",A869,1)-1)</f>
        <v>Peterson</v>
      </c>
      <c r="C869" s="180" t="str">
        <f t="shared" ref="C869:C932" si="201">RIGHT(A869,LEN(A869)-FIND(", ",A869,1)-1)</f>
        <v>David</v>
      </c>
      <c r="D869" s="102" t="str">
        <f t="shared" ref="D869:D932" si="202">CONCATENATE(MID(C869,1,1),". ",B869)</f>
        <v>D. Peterson</v>
      </c>
      <c r="E869" s="168" t="str">
        <f t="shared" ref="E869:E932" si="203">CONCATENATE(C869," ",B869)</f>
        <v>David Peterson</v>
      </c>
      <c r="F869" s="204"/>
      <c r="G869" s="204">
        <v>45</v>
      </c>
      <c r="H869" s="204" t="s">
        <v>1952</v>
      </c>
      <c r="I869" s="204"/>
      <c r="J869" s="155"/>
      <c r="K869" s="157" t="s">
        <v>844</v>
      </c>
      <c r="L869" s="103" t="s">
        <v>444</v>
      </c>
      <c r="M869" s="155" t="str">
        <f t="shared" si="194"/>
        <v>min</v>
      </c>
      <c r="N869" s="111" t="str">
        <f>Cobb!$S$2</f>
        <v>Waikiki</v>
      </c>
      <c r="O869" s="132" t="s">
        <v>1966</v>
      </c>
      <c r="P869" s="168" t="str">
        <f t="shared" si="195"/>
        <v>Peterson, David (min)</v>
      </c>
      <c r="Q869" s="129" t="str">
        <f t="shared" si="196"/>
        <v/>
      </c>
      <c r="R869" s="217" t="str">
        <f t="shared" si="197"/>
        <v/>
      </c>
      <c r="S869" s="217" t="str">
        <f t="shared" si="198"/>
        <v/>
      </c>
      <c r="T869" s="217" t="str">
        <f t="shared" si="199"/>
        <v/>
      </c>
      <c r="U869" s="102" t="s">
        <v>568</v>
      </c>
      <c r="V869" s="173"/>
      <c r="W869" s="102"/>
      <c r="X869" s="173"/>
      <c r="Y869" s="102"/>
      <c r="Z869" s="173"/>
      <c r="AA869" s="102"/>
      <c r="AB869" s="102"/>
      <c r="AC869" s="102"/>
      <c r="AD869" s="130"/>
    </row>
    <row r="870" spans="1:34" ht="14.25" customHeight="1">
      <c r="A870" s="175" t="s">
        <v>927</v>
      </c>
      <c r="B870" s="175" t="str">
        <f t="shared" si="200"/>
        <v>Peterson</v>
      </c>
      <c r="C870" s="180" t="str">
        <f t="shared" si="201"/>
        <v>DJ</v>
      </c>
      <c r="D870" s="102" t="str">
        <f t="shared" si="202"/>
        <v>D. Peterson</v>
      </c>
      <c r="E870" s="168" t="str">
        <f t="shared" si="203"/>
        <v>DJ Peterson</v>
      </c>
      <c r="F870" s="174" t="s">
        <v>847</v>
      </c>
      <c r="G870" s="174"/>
      <c r="H870" s="174"/>
      <c r="I870" s="174"/>
      <c r="J870" s="184">
        <v>33603</v>
      </c>
      <c r="K870" s="185" t="s">
        <v>850</v>
      </c>
      <c r="L870" s="103" t="s">
        <v>444</v>
      </c>
      <c r="M870" s="155" t="str">
        <f t="shared" si="194"/>
        <v>min</v>
      </c>
      <c r="N870" s="111" t="str">
        <f>Cobb!$Y$2</f>
        <v>Gateway</v>
      </c>
      <c r="O870" s="174" t="s">
        <v>913</v>
      </c>
      <c r="P870" s="168" t="str">
        <f t="shared" si="195"/>
        <v>Peterson, DJ (min)</v>
      </c>
      <c r="Q870" s="129" t="str">
        <f t="shared" si="196"/>
        <v/>
      </c>
      <c r="R870" s="217" t="str">
        <f t="shared" si="197"/>
        <v/>
      </c>
      <c r="S870" s="217" t="str">
        <f t="shared" si="198"/>
        <v/>
      </c>
      <c r="T870" s="217" t="str">
        <f t="shared" si="199"/>
        <v/>
      </c>
      <c r="U870" s="102" t="s">
        <v>568</v>
      </c>
      <c r="V870" s="173"/>
      <c r="W870" s="102"/>
      <c r="X870" s="173"/>
      <c r="Y870" s="102"/>
      <c r="Z870" s="102"/>
      <c r="AA870" s="501"/>
      <c r="AB870" s="102"/>
      <c r="AC870" s="102"/>
      <c r="AD870" s="102"/>
      <c r="AE870" s="502"/>
      <c r="AF870" s="102"/>
      <c r="AG870" s="102"/>
      <c r="AH870" s="102"/>
    </row>
    <row r="871" spans="1:34" ht="14.25" customHeight="1">
      <c r="A871" s="175" t="s">
        <v>960</v>
      </c>
      <c r="B871" s="175" t="str">
        <f t="shared" si="200"/>
        <v>Peterson</v>
      </c>
      <c r="C871" s="180" t="str">
        <f t="shared" si="201"/>
        <v>Jace</v>
      </c>
      <c r="D871" s="102" t="str">
        <f t="shared" si="202"/>
        <v>J. Peterson</v>
      </c>
      <c r="E871" s="168" t="str">
        <f t="shared" si="203"/>
        <v>Jace Peterson</v>
      </c>
      <c r="F871" s="174" t="s">
        <v>354</v>
      </c>
      <c r="G871" s="174"/>
      <c r="H871" s="174"/>
      <c r="I871" s="174"/>
      <c r="J871" s="184">
        <v>33002</v>
      </c>
      <c r="K871" s="185" t="s">
        <v>845</v>
      </c>
      <c r="L871" s="103" t="s">
        <v>7</v>
      </c>
      <c r="M871" s="155" t="str">
        <f t="shared" si="194"/>
        <v>ARB-Y4</v>
      </c>
      <c r="N871" s="111" t="str">
        <f>Cobb!$Y$2</f>
        <v>Gateway</v>
      </c>
      <c r="O871" s="174" t="s">
        <v>1182</v>
      </c>
      <c r="P871" s="168" t="str">
        <f t="shared" si="195"/>
        <v>Peterson, Jace (ARB-Y4)</v>
      </c>
      <c r="Q871" s="129">
        <f t="shared" si="196"/>
        <v>600000</v>
      </c>
      <c r="R871" s="217" t="str">
        <f t="shared" si="197"/>
        <v/>
      </c>
      <c r="S871" s="217" t="str">
        <f t="shared" si="198"/>
        <v/>
      </c>
      <c r="T871" s="217" t="str">
        <f t="shared" si="199"/>
        <v/>
      </c>
      <c r="U871" s="102" t="s">
        <v>555</v>
      </c>
      <c r="V871" s="169">
        <v>600000</v>
      </c>
      <c r="W871" s="102" t="s">
        <v>820</v>
      </c>
      <c r="X871" s="173"/>
      <c r="Y871" s="102" t="s">
        <v>821</v>
      </c>
      <c r="Z871" s="102"/>
      <c r="AA871" s="102" t="s">
        <v>822</v>
      </c>
      <c r="AB871" s="102"/>
      <c r="AC871" s="102" t="s">
        <v>283</v>
      </c>
      <c r="AD871" s="102"/>
      <c r="AE871" s="502"/>
      <c r="AF871" s="102"/>
      <c r="AG871" s="102"/>
      <c r="AH871" s="102"/>
    </row>
    <row r="872" spans="1:34" ht="14.25" customHeight="1">
      <c r="A872" s="281" t="s">
        <v>874</v>
      </c>
      <c r="B872" s="175" t="str">
        <f t="shared" si="200"/>
        <v>Petit</v>
      </c>
      <c r="C872" s="180" t="str">
        <f t="shared" si="201"/>
        <v>Yusmeiro</v>
      </c>
      <c r="D872" s="102" t="str">
        <f t="shared" si="202"/>
        <v>Y. Petit</v>
      </c>
      <c r="E872" s="168" t="str">
        <f t="shared" si="203"/>
        <v>Yusmeiro Petit</v>
      </c>
      <c r="F872" s="308" t="s">
        <v>847</v>
      </c>
      <c r="G872" s="281"/>
      <c r="H872" s="281"/>
      <c r="I872" s="281"/>
      <c r="J872" s="309">
        <v>31008</v>
      </c>
      <c r="K872" s="310" t="s">
        <v>844</v>
      </c>
      <c r="L872" s="279" t="s">
        <v>114</v>
      </c>
      <c r="M872" s="155" t="str">
        <f t="shared" si="194"/>
        <v>1,F1-$4.169M</v>
      </c>
      <c r="N872" s="111" t="str">
        <f>Mays!$G$2</f>
        <v>Palo Alto</v>
      </c>
      <c r="O872" s="311" t="s">
        <v>3147</v>
      </c>
      <c r="P872" s="168" t="str">
        <f t="shared" si="195"/>
        <v>Petit, Yusmeiro (1,F1-$4.169M)</v>
      </c>
      <c r="Q872" s="129">
        <f t="shared" si="196"/>
        <v>4169000</v>
      </c>
      <c r="R872" s="217" t="str">
        <f t="shared" si="197"/>
        <v/>
      </c>
      <c r="S872" s="217" t="str">
        <f t="shared" si="198"/>
        <v/>
      </c>
      <c r="T872" s="217" t="str">
        <f t="shared" si="199"/>
        <v/>
      </c>
      <c r="U872" s="102" t="s">
        <v>3377</v>
      </c>
      <c r="V872" s="173">
        <v>4169000</v>
      </c>
      <c r="W872" s="102" t="s">
        <v>283</v>
      </c>
      <c r="X872" s="173"/>
      <c r="Y872" s="102"/>
      <c r="Z872" s="102"/>
      <c r="AA872" s="102"/>
      <c r="AB872" s="102"/>
      <c r="AC872" s="501"/>
      <c r="AD872" s="102"/>
      <c r="AE872" s="502"/>
      <c r="AF872" s="102"/>
      <c r="AG872" s="102"/>
      <c r="AH872" s="102"/>
    </row>
    <row r="873" spans="1:34" ht="14.25" customHeight="1">
      <c r="A873" s="501" t="s">
        <v>1290</v>
      </c>
      <c r="B873" s="175" t="str">
        <f t="shared" si="200"/>
        <v>Pham</v>
      </c>
      <c r="C873" s="180" t="str">
        <f t="shared" si="201"/>
        <v>Tommy</v>
      </c>
      <c r="D873" s="102" t="str">
        <f t="shared" si="202"/>
        <v>T. Pham</v>
      </c>
      <c r="E873" s="168" t="str">
        <f t="shared" si="203"/>
        <v>Tommy Pham</v>
      </c>
      <c r="F873" s="204" t="s">
        <v>847</v>
      </c>
      <c r="G873" s="501">
        <v>65</v>
      </c>
      <c r="H873" s="501">
        <v>3</v>
      </c>
      <c r="I873" s="501">
        <v>16</v>
      </c>
      <c r="J873" s="256">
        <v>32210</v>
      </c>
      <c r="K873" s="157" t="s">
        <v>849</v>
      </c>
      <c r="L873" s="103" t="s">
        <v>7</v>
      </c>
      <c r="M873" s="155" t="str">
        <f t="shared" si="194"/>
        <v>ARB-Y4</v>
      </c>
      <c r="N873" s="111" t="str">
        <f>Aaron!$S$2</f>
        <v>Washington</v>
      </c>
      <c r="O873" s="132" t="s">
        <v>1298</v>
      </c>
      <c r="P873" s="168" t="str">
        <f t="shared" si="195"/>
        <v>Pham, Tommy (ARB-Y4)</v>
      </c>
      <c r="Q873" s="129">
        <f t="shared" si="196"/>
        <v>1000000</v>
      </c>
      <c r="R873" s="217" t="str">
        <f t="shared" si="197"/>
        <v/>
      </c>
      <c r="S873" s="217" t="str">
        <f t="shared" si="198"/>
        <v/>
      </c>
      <c r="T873" s="217" t="str">
        <f t="shared" si="199"/>
        <v/>
      </c>
      <c r="U873" s="102" t="s">
        <v>555</v>
      </c>
      <c r="V873" s="173">
        <v>1000000</v>
      </c>
      <c r="W873" s="102" t="s">
        <v>820</v>
      </c>
      <c r="X873" s="173"/>
      <c r="Y873" s="102" t="s">
        <v>821</v>
      </c>
      <c r="Z873" s="102"/>
      <c r="AA873" s="102" t="s">
        <v>822</v>
      </c>
      <c r="AB873" s="102"/>
      <c r="AC873" s="102" t="s">
        <v>283</v>
      </c>
      <c r="AD873" s="102"/>
      <c r="AE873" s="502"/>
      <c r="AF873" s="102"/>
      <c r="AG873" s="102"/>
      <c r="AH873" s="102"/>
    </row>
    <row r="874" spans="1:34" ht="14.25" customHeight="1">
      <c r="A874" s="501" t="s">
        <v>1138</v>
      </c>
      <c r="B874" s="175" t="str">
        <f t="shared" si="200"/>
        <v>Phillips</v>
      </c>
      <c r="C874" s="180" t="str">
        <f t="shared" si="201"/>
        <v>Brett</v>
      </c>
      <c r="D874" s="102" t="str">
        <f t="shared" si="202"/>
        <v>B. Phillips</v>
      </c>
      <c r="E874" s="168" t="str">
        <f t="shared" si="203"/>
        <v>Brett Phillips</v>
      </c>
      <c r="F874" s="103" t="s">
        <v>354</v>
      </c>
      <c r="G874" s="103"/>
      <c r="H874" s="103"/>
      <c r="I874" s="103"/>
      <c r="J874" s="256">
        <v>34484</v>
      </c>
      <c r="K874" s="102" t="s">
        <v>849</v>
      </c>
      <c r="L874" s="103" t="s">
        <v>7</v>
      </c>
      <c r="M874" s="155" t="str">
        <f t="shared" si="194"/>
        <v>Y1</v>
      </c>
      <c r="N874" s="111" t="str">
        <f>Cobb!$S$2</f>
        <v>Waikiki</v>
      </c>
      <c r="O874" s="103" t="s">
        <v>1094</v>
      </c>
      <c r="P874" s="168" t="str">
        <f t="shared" si="195"/>
        <v>Phillips, Brett (Y1)</v>
      </c>
      <c r="Q874" s="129">
        <f t="shared" si="196"/>
        <v>200000</v>
      </c>
      <c r="R874" s="217">
        <f t="shared" si="197"/>
        <v>300000</v>
      </c>
      <c r="S874" s="217">
        <f t="shared" si="198"/>
        <v>400000</v>
      </c>
      <c r="T874" s="217" t="str">
        <f t="shared" si="199"/>
        <v/>
      </c>
      <c r="U874" s="102" t="s">
        <v>445</v>
      </c>
      <c r="V874" s="130">
        <v>200000</v>
      </c>
      <c r="W874" s="102" t="s">
        <v>446</v>
      </c>
      <c r="X874" s="173">
        <v>300000</v>
      </c>
      <c r="Y874" s="102" t="s">
        <v>322</v>
      </c>
      <c r="Z874" s="173">
        <v>400000</v>
      </c>
      <c r="AA874" s="102" t="s">
        <v>555</v>
      </c>
      <c r="AB874" s="102"/>
      <c r="AC874" s="102"/>
      <c r="AD874" s="102"/>
      <c r="AE874" s="502"/>
      <c r="AF874" s="102"/>
      <c r="AG874" s="102"/>
      <c r="AH874" s="102"/>
    </row>
    <row r="875" spans="1:34" ht="14.25" customHeight="1">
      <c r="A875" s="314" t="s">
        <v>972</v>
      </c>
      <c r="B875" s="175" t="str">
        <f t="shared" si="200"/>
        <v>Pillar</v>
      </c>
      <c r="C875" s="180" t="str">
        <f t="shared" si="201"/>
        <v>Kevin</v>
      </c>
      <c r="D875" s="102" t="str">
        <f t="shared" si="202"/>
        <v>K. Pillar</v>
      </c>
      <c r="E875" s="168" t="str">
        <f t="shared" si="203"/>
        <v>Kevin Pillar</v>
      </c>
      <c r="F875" s="286" t="s">
        <v>847</v>
      </c>
      <c r="G875" s="179"/>
      <c r="H875" s="179"/>
      <c r="I875" s="179"/>
      <c r="J875" s="293">
        <v>32512</v>
      </c>
      <c r="K875" s="301" t="s">
        <v>7</v>
      </c>
      <c r="L875" s="103" t="s">
        <v>7</v>
      </c>
      <c r="M875" s="155" t="str">
        <f t="shared" si="194"/>
        <v>3,F5-$8M</v>
      </c>
      <c r="N875" s="111" t="str">
        <f>Cobb!$M$2</f>
        <v>Mansfield</v>
      </c>
      <c r="O875" s="311" t="s">
        <v>1407</v>
      </c>
      <c r="P875" s="168" t="str">
        <f t="shared" si="195"/>
        <v>Pillar, Kevin (3,F5-$8M)</v>
      </c>
      <c r="Q875" s="129">
        <f t="shared" si="196"/>
        <v>1600000</v>
      </c>
      <c r="R875" s="217">
        <f t="shared" si="197"/>
        <v>1600000</v>
      </c>
      <c r="S875" s="217">
        <f t="shared" si="198"/>
        <v>1600000</v>
      </c>
      <c r="T875" s="217" t="str">
        <f t="shared" si="199"/>
        <v/>
      </c>
      <c r="U875" s="282" t="s">
        <v>1220</v>
      </c>
      <c r="V875" s="362">
        <v>1600000</v>
      </c>
      <c r="W875" s="282" t="s">
        <v>1214</v>
      </c>
      <c r="X875" s="362">
        <v>1600000</v>
      </c>
      <c r="Y875" s="282" t="s">
        <v>1199</v>
      </c>
      <c r="Z875" s="280">
        <v>1600000</v>
      </c>
      <c r="AA875" s="102" t="s">
        <v>283</v>
      </c>
      <c r="AB875" s="102"/>
      <c r="AC875" s="102"/>
      <c r="AD875" s="102"/>
      <c r="AE875" s="502"/>
      <c r="AF875" s="102"/>
      <c r="AG875" s="102"/>
      <c r="AH875" s="102"/>
    </row>
    <row r="876" spans="1:34" ht="14.25" customHeight="1">
      <c r="A876" s="102" t="s">
        <v>1639</v>
      </c>
      <c r="B876" s="175" t="str">
        <f t="shared" si="200"/>
        <v>Pina</v>
      </c>
      <c r="C876" s="180" t="str">
        <f t="shared" si="201"/>
        <v>Manny</v>
      </c>
      <c r="D876" s="102" t="str">
        <f t="shared" si="202"/>
        <v>M. Pina</v>
      </c>
      <c r="E876" s="168" t="str">
        <f t="shared" si="203"/>
        <v>Manny Pina</v>
      </c>
      <c r="F876" s="174" t="s">
        <v>847</v>
      </c>
      <c r="G876" s="102">
        <f>G875+1</f>
        <v>1</v>
      </c>
      <c r="H876" s="102">
        <v>7</v>
      </c>
      <c r="I876" s="102">
        <v>19</v>
      </c>
      <c r="J876" s="322">
        <v>31933</v>
      </c>
      <c r="K876" s="102" t="s">
        <v>1095</v>
      </c>
      <c r="L876" s="103" t="s">
        <v>7</v>
      </c>
      <c r="M876" s="155" t="str">
        <f t="shared" si="194"/>
        <v>Y2</v>
      </c>
      <c r="N876" s="111" t="str">
        <f>Ruth!$S$2</f>
        <v>New York</v>
      </c>
      <c r="O876" s="103" t="s">
        <v>1534</v>
      </c>
      <c r="P876" s="168" t="str">
        <f t="shared" si="195"/>
        <v>Pina, Manny (Y2)</v>
      </c>
      <c r="Q876" s="129">
        <f t="shared" si="196"/>
        <v>300000</v>
      </c>
      <c r="R876" s="217">
        <f t="shared" si="197"/>
        <v>400000</v>
      </c>
      <c r="S876" s="217" t="str">
        <f t="shared" si="198"/>
        <v/>
      </c>
      <c r="T876" s="217" t="str">
        <f t="shared" si="199"/>
        <v/>
      </c>
      <c r="U876" s="102" t="s">
        <v>446</v>
      </c>
      <c r="V876" s="173">
        <v>300000</v>
      </c>
      <c r="W876" s="102" t="s">
        <v>322</v>
      </c>
      <c r="X876" s="173">
        <v>400000</v>
      </c>
      <c r="Y876" s="102" t="s">
        <v>555</v>
      </c>
      <c r="Z876" s="102"/>
      <c r="AA876" s="102"/>
      <c r="AB876" s="102"/>
      <c r="AC876" s="102"/>
      <c r="AD876" s="102"/>
      <c r="AE876" s="502"/>
      <c r="AF876" s="102"/>
      <c r="AG876" s="102"/>
      <c r="AH876" s="102"/>
    </row>
    <row r="877" spans="1:34" ht="14.25" customHeight="1">
      <c r="A877" s="498" t="s">
        <v>1140</v>
      </c>
      <c r="B877" s="175" t="str">
        <f t="shared" si="200"/>
        <v>Pinder</v>
      </c>
      <c r="C877" s="180" t="str">
        <f t="shared" si="201"/>
        <v>Chad</v>
      </c>
      <c r="D877" s="102" t="str">
        <f t="shared" si="202"/>
        <v>C. Pinder</v>
      </c>
      <c r="E877" s="168" t="str">
        <f t="shared" si="203"/>
        <v>Chad Pinder</v>
      </c>
      <c r="F877" s="103" t="s">
        <v>847</v>
      </c>
      <c r="G877" s="103"/>
      <c r="H877" s="103"/>
      <c r="I877" s="103"/>
      <c r="J877" s="155">
        <v>33692</v>
      </c>
      <c r="K877" s="102" t="s">
        <v>845</v>
      </c>
      <c r="L877" s="103" t="s">
        <v>7</v>
      </c>
      <c r="M877" s="155" t="str">
        <f t="shared" si="194"/>
        <v>Y2</v>
      </c>
      <c r="N877" s="111" t="str">
        <f>Aaron!$S$2</f>
        <v>Washington</v>
      </c>
      <c r="O877" s="103" t="s">
        <v>1094</v>
      </c>
      <c r="P877" s="168" t="str">
        <f t="shared" si="195"/>
        <v>Pinder, Chad (Y2)</v>
      </c>
      <c r="Q877" s="129">
        <f t="shared" si="196"/>
        <v>300000</v>
      </c>
      <c r="R877" s="217">
        <f t="shared" si="197"/>
        <v>400000</v>
      </c>
      <c r="S877" s="217" t="str">
        <f t="shared" si="198"/>
        <v/>
      </c>
      <c r="T877" s="217" t="str">
        <f t="shared" si="199"/>
        <v/>
      </c>
      <c r="U877" s="102" t="s">
        <v>446</v>
      </c>
      <c r="V877" s="173">
        <v>300000</v>
      </c>
      <c r="W877" s="102" t="s">
        <v>322</v>
      </c>
      <c r="X877" s="173">
        <v>400000</v>
      </c>
      <c r="Y877" s="102" t="s">
        <v>555</v>
      </c>
      <c r="Z877" s="102"/>
      <c r="AA877" s="102"/>
      <c r="AB877" s="102"/>
      <c r="AC877" s="102"/>
      <c r="AD877" s="102"/>
      <c r="AE877" s="502"/>
      <c r="AF877" s="102"/>
      <c r="AG877" s="102"/>
      <c r="AH877" s="102"/>
    </row>
    <row r="878" spans="1:34" ht="14.25" customHeight="1">
      <c r="A878" s="102" t="s">
        <v>1550</v>
      </c>
      <c r="B878" s="175" t="str">
        <f t="shared" si="200"/>
        <v>Pint</v>
      </c>
      <c r="C878" s="180" t="str">
        <f t="shared" si="201"/>
        <v>Riley</v>
      </c>
      <c r="D878" s="102" t="str">
        <f t="shared" si="202"/>
        <v>R. Pint</v>
      </c>
      <c r="E878" s="168" t="str">
        <f t="shared" si="203"/>
        <v>Riley Pint</v>
      </c>
      <c r="F878" s="174" t="s">
        <v>847</v>
      </c>
      <c r="G878" s="102">
        <f>'Free Agents'!G146+1</f>
        <v>1</v>
      </c>
      <c r="H878" s="102">
        <v>2</v>
      </c>
      <c r="I878" s="102">
        <v>7</v>
      </c>
      <c r="J878" s="322">
        <v>35740</v>
      </c>
      <c r="K878" s="102" t="s">
        <v>647</v>
      </c>
      <c r="L878" s="103" t="s">
        <v>444</v>
      </c>
      <c r="M878" s="155" t="str">
        <f t="shared" si="194"/>
        <v>min</v>
      </c>
      <c r="N878" s="111" t="str">
        <f>Ruth!$M$2</f>
        <v>Hoboken</v>
      </c>
      <c r="O878" s="103" t="s">
        <v>1534</v>
      </c>
      <c r="P878" s="168" t="str">
        <f t="shared" si="195"/>
        <v>Pint, Riley (min)</v>
      </c>
      <c r="Q878" s="129" t="str">
        <f t="shared" si="196"/>
        <v/>
      </c>
      <c r="R878" s="217" t="str">
        <f t="shared" si="197"/>
        <v/>
      </c>
      <c r="S878" s="217" t="str">
        <f t="shared" si="198"/>
        <v/>
      </c>
      <c r="T878" s="217" t="str">
        <f t="shared" si="199"/>
        <v/>
      </c>
      <c r="U878" s="102" t="s">
        <v>568</v>
      </c>
      <c r="V878" s="130"/>
      <c r="W878" s="102"/>
      <c r="X878" s="130"/>
      <c r="Y878" s="102"/>
      <c r="Z878" s="102"/>
      <c r="AA878" s="102"/>
      <c r="AB878" s="102"/>
      <c r="AC878" s="102"/>
      <c r="AD878" s="168"/>
      <c r="AE878" s="502"/>
      <c r="AF878" s="102"/>
      <c r="AG878" s="102"/>
      <c r="AH878" s="102"/>
    </row>
    <row r="879" spans="1:34" ht="14.25" customHeight="1">
      <c r="A879" s="102" t="s">
        <v>1865</v>
      </c>
      <c r="B879" s="175" t="str">
        <f t="shared" si="200"/>
        <v>Pirela</v>
      </c>
      <c r="C879" s="180" t="str">
        <f t="shared" si="201"/>
        <v>Jose</v>
      </c>
      <c r="D879" s="102" t="str">
        <f t="shared" si="202"/>
        <v>J. Pirela</v>
      </c>
      <c r="E879" s="168" t="str">
        <f t="shared" si="203"/>
        <v>Jose Pirela</v>
      </c>
      <c r="F879" s="204" t="s">
        <v>847</v>
      </c>
      <c r="G879" s="204">
        <v>29</v>
      </c>
      <c r="H879" s="204" t="s">
        <v>1952</v>
      </c>
      <c r="I879" s="204"/>
      <c r="J879" s="155">
        <v>32833</v>
      </c>
      <c r="K879" s="157" t="s">
        <v>853</v>
      </c>
      <c r="L879" s="103" t="s">
        <v>7</v>
      </c>
      <c r="M879" s="155" t="str">
        <f t="shared" si="194"/>
        <v>Y2</v>
      </c>
      <c r="N879" s="111" t="str">
        <f>Aaron!$A$2</f>
        <v>Middlesex</v>
      </c>
      <c r="O879" s="132" t="s">
        <v>1966</v>
      </c>
      <c r="P879" s="168" t="str">
        <f t="shared" si="195"/>
        <v>Pirela, Jose (Y2)</v>
      </c>
      <c r="Q879" s="129">
        <f t="shared" si="196"/>
        <v>300000</v>
      </c>
      <c r="R879" s="217">
        <f t="shared" si="197"/>
        <v>400000</v>
      </c>
      <c r="S879" s="217" t="str">
        <f t="shared" si="198"/>
        <v/>
      </c>
      <c r="T879" s="217" t="str">
        <f t="shared" si="199"/>
        <v/>
      </c>
      <c r="U879" s="102" t="s">
        <v>446</v>
      </c>
      <c r="V879" s="173">
        <v>300000</v>
      </c>
      <c r="W879" s="102" t="s">
        <v>322</v>
      </c>
      <c r="X879" s="173">
        <v>400000</v>
      </c>
      <c r="Y879" s="102" t="s">
        <v>555</v>
      </c>
      <c r="Z879" s="173"/>
      <c r="AA879" s="102"/>
      <c r="AB879" s="102"/>
      <c r="AC879" s="102"/>
      <c r="AD879" s="102"/>
      <c r="AE879" s="502"/>
      <c r="AF879" s="102"/>
      <c r="AG879" s="102"/>
      <c r="AH879" s="102"/>
    </row>
    <row r="880" spans="1:34" ht="14.25" customHeight="1">
      <c r="A880" s="175" t="s">
        <v>946</v>
      </c>
      <c r="B880" s="175" t="str">
        <f t="shared" si="200"/>
        <v>Piscotty</v>
      </c>
      <c r="C880" s="180" t="str">
        <f t="shared" si="201"/>
        <v>Stephen</v>
      </c>
      <c r="D880" s="102" t="str">
        <f t="shared" si="202"/>
        <v>S. Piscotty</v>
      </c>
      <c r="E880" s="168" t="str">
        <f t="shared" si="203"/>
        <v>Stephen Piscotty</v>
      </c>
      <c r="F880" s="174" t="s">
        <v>847</v>
      </c>
      <c r="G880" s="174"/>
      <c r="H880" s="174"/>
      <c r="I880" s="174"/>
      <c r="J880" s="184">
        <v>33252</v>
      </c>
      <c r="K880" s="207" t="s">
        <v>912</v>
      </c>
      <c r="L880" s="103" t="s">
        <v>7</v>
      </c>
      <c r="M880" s="155" t="str">
        <f t="shared" si="194"/>
        <v>ARB-Y4</v>
      </c>
      <c r="N880" s="111" t="str">
        <f>Cobb!$S$2</f>
        <v>Waikiki</v>
      </c>
      <c r="O880" s="174" t="s">
        <v>1252</v>
      </c>
      <c r="P880" s="168" t="str">
        <f t="shared" si="195"/>
        <v>Piscotty, Stephen (ARB-Y4)</v>
      </c>
      <c r="Q880" s="129">
        <f t="shared" si="196"/>
        <v>1000000</v>
      </c>
      <c r="R880" s="217" t="str">
        <f t="shared" si="197"/>
        <v/>
      </c>
      <c r="S880" s="217" t="str">
        <f t="shared" si="198"/>
        <v/>
      </c>
      <c r="T880" s="217" t="str">
        <f t="shared" si="199"/>
        <v/>
      </c>
      <c r="U880" s="102" t="s">
        <v>555</v>
      </c>
      <c r="V880" s="173">
        <v>1000000</v>
      </c>
      <c r="W880" s="102" t="s">
        <v>820</v>
      </c>
      <c r="X880" s="173"/>
      <c r="Y880" s="102" t="s">
        <v>821</v>
      </c>
      <c r="Z880" s="102"/>
      <c r="AA880" s="102" t="s">
        <v>822</v>
      </c>
      <c r="AB880" s="102"/>
      <c r="AC880" s="102" t="s">
        <v>283</v>
      </c>
      <c r="AD880" s="102"/>
      <c r="AE880" s="502"/>
      <c r="AF880" s="102"/>
      <c r="AG880" s="102"/>
      <c r="AH880" s="102"/>
    </row>
    <row r="881" spans="1:34" ht="14.25" customHeight="1">
      <c r="A881" s="102" t="s">
        <v>1864</v>
      </c>
      <c r="B881" s="175" t="str">
        <f t="shared" si="200"/>
        <v>Pivetta</v>
      </c>
      <c r="C881" s="180" t="str">
        <f t="shared" si="201"/>
        <v>Nick</v>
      </c>
      <c r="D881" s="102" t="str">
        <f t="shared" si="202"/>
        <v>N. Pivetta</v>
      </c>
      <c r="E881" s="168" t="str">
        <f t="shared" si="203"/>
        <v>Nick Pivetta</v>
      </c>
      <c r="F881" s="204" t="s">
        <v>847</v>
      </c>
      <c r="G881" s="204">
        <v>24</v>
      </c>
      <c r="H881" s="204" t="s">
        <v>1951</v>
      </c>
      <c r="I881" s="204"/>
      <c r="J881" s="155">
        <v>34014</v>
      </c>
      <c r="K881" s="157" t="s">
        <v>647</v>
      </c>
      <c r="L881" s="103" t="s">
        <v>114</v>
      </c>
      <c r="M881" s="155" t="str">
        <f t="shared" si="194"/>
        <v>Y2</v>
      </c>
      <c r="N881" s="111" t="str">
        <f>Mays!$M$2</f>
        <v>Mudville</v>
      </c>
      <c r="O881" s="132" t="s">
        <v>1966</v>
      </c>
      <c r="P881" s="168" t="str">
        <f t="shared" si="195"/>
        <v>Pivetta, Nick (Y2)</v>
      </c>
      <c r="Q881" s="129">
        <f t="shared" si="196"/>
        <v>300000</v>
      </c>
      <c r="R881" s="217">
        <f t="shared" si="197"/>
        <v>400000</v>
      </c>
      <c r="S881" s="217" t="str">
        <f t="shared" si="198"/>
        <v/>
      </c>
      <c r="T881" s="217" t="str">
        <f t="shared" si="199"/>
        <v/>
      </c>
      <c r="U881" s="102" t="s">
        <v>446</v>
      </c>
      <c r="V881" s="173">
        <v>300000</v>
      </c>
      <c r="W881" s="102" t="s">
        <v>322</v>
      </c>
      <c r="X881" s="173">
        <v>400000</v>
      </c>
      <c r="Y881" s="102" t="s">
        <v>555</v>
      </c>
      <c r="Z881" s="173"/>
      <c r="AA881" s="102"/>
      <c r="AB881" s="102"/>
      <c r="AC881" s="102"/>
      <c r="AD881" s="102"/>
      <c r="AE881" s="502"/>
      <c r="AF881" s="102"/>
      <c r="AG881" s="102"/>
      <c r="AH881" s="102"/>
    </row>
    <row r="882" spans="1:34" ht="14.25" customHeight="1">
      <c r="A882" s="175" t="s">
        <v>953</v>
      </c>
      <c r="B882" s="175" t="str">
        <f t="shared" si="200"/>
        <v>Plawecki</v>
      </c>
      <c r="C882" s="180" t="str">
        <f t="shared" si="201"/>
        <v>Kevin</v>
      </c>
      <c r="D882" s="102" t="str">
        <f t="shared" si="202"/>
        <v>K. Plawecki</v>
      </c>
      <c r="E882" s="168" t="str">
        <f t="shared" si="203"/>
        <v>Kevin Plawecki</v>
      </c>
      <c r="F882" s="174" t="s">
        <v>847</v>
      </c>
      <c r="G882" s="174"/>
      <c r="H882" s="174"/>
      <c r="I882" s="174"/>
      <c r="J882" s="184">
        <v>33295</v>
      </c>
      <c r="K882" s="207" t="s">
        <v>848</v>
      </c>
      <c r="L882" s="103" t="s">
        <v>7</v>
      </c>
      <c r="M882" s="155" t="str">
        <f t="shared" si="194"/>
        <v>ARB-Y4</v>
      </c>
      <c r="N882" s="111" t="str">
        <f>Aaron!$M$2</f>
        <v>Virginia</v>
      </c>
      <c r="O882" s="174" t="s">
        <v>913</v>
      </c>
      <c r="P882" s="168" t="str">
        <f t="shared" si="195"/>
        <v>Plawecki, Kevin (ARB-Y4)</v>
      </c>
      <c r="Q882" s="129">
        <f t="shared" si="196"/>
        <v>600000</v>
      </c>
      <c r="R882" s="217" t="str">
        <f t="shared" si="197"/>
        <v/>
      </c>
      <c r="S882" s="217" t="str">
        <f t="shared" si="198"/>
        <v/>
      </c>
      <c r="T882" s="217" t="str">
        <f t="shared" si="199"/>
        <v/>
      </c>
      <c r="U882" s="102" t="s">
        <v>555</v>
      </c>
      <c r="V882" s="173">
        <v>600000</v>
      </c>
      <c r="W882" s="102" t="s">
        <v>820</v>
      </c>
      <c r="X882" s="173"/>
      <c r="Y882" s="102" t="s">
        <v>821</v>
      </c>
      <c r="Z882" s="102"/>
      <c r="AA882" s="102" t="s">
        <v>822</v>
      </c>
      <c r="AB882" s="102"/>
      <c r="AC882" s="102" t="s">
        <v>283</v>
      </c>
      <c r="AD882" s="102"/>
      <c r="AE882" s="502"/>
      <c r="AF882" s="102"/>
      <c r="AG882" s="102"/>
      <c r="AH882" s="102"/>
    </row>
    <row r="883" spans="1:34" ht="14.25" customHeight="1">
      <c r="A883" s="266" t="s">
        <v>3750</v>
      </c>
      <c r="B883" s="175" t="str">
        <f t="shared" si="200"/>
        <v>Plutko</v>
      </c>
      <c r="C883" s="180" t="str">
        <f t="shared" si="201"/>
        <v>Adam</v>
      </c>
      <c r="D883" s="102" t="str">
        <f t="shared" si="202"/>
        <v>A. Plutko</v>
      </c>
      <c r="E883" s="168" t="str">
        <f t="shared" si="203"/>
        <v>Adam Plutko</v>
      </c>
      <c r="F883" s="204" t="s">
        <v>847</v>
      </c>
      <c r="G883" s="204" t="s">
        <v>3958</v>
      </c>
      <c r="H883" s="204" t="s">
        <v>1954</v>
      </c>
      <c r="I883" s="204" t="s">
        <v>1962</v>
      </c>
      <c r="J883" s="155">
        <v>33514</v>
      </c>
      <c r="K883" s="157" t="s">
        <v>647</v>
      </c>
      <c r="L883" s="103" t="s">
        <v>114</v>
      </c>
      <c r="M883" s="155" t="str">
        <f t="shared" si="194"/>
        <v>Y1</v>
      </c>
      <c r="N883" s="111" t="s">
        <v>2058</v>
      </c>
      <c r="O883" s="132" t="s">
        <v>3850</v>
      </c>
      <c r="P883" s="168" t="str">
        <f t="shared" si="195"/>
        <v>Plutko, Adam (Y1)</v>
      </c>
      <c r="Q883" s="129">
        <f t="shared" si="196"/>
        <v>200000</v>
      </c>
      <c r="R883" s="217">
        <f t="shared" si="197"/>
        <v>300000</v>
      </c>
      <c r="S883" s="217">
        <f t="shared" si="198"/>
        <v>400000</v>
      </c>
      <c r="T883" s="217" t="str">
        <f t="shared" si="199"/>
        <v/>
      </c>
      <c r="U883" s="102" t="s">
        <v>445</v>
      </c>
      <c r="V883" s="173">
        <v>200000</v>
      </c>
      <c r="W883" s="102" t="s">
        <v>446</v>
      </c>
      <c r="X883" s="173">
        <v>300000</v>
      </c>
      <c r="Y883" s="102" t="s">
        <v>322</v>
      </c>
      <c r="Z883" s="173">
        <v>400000</v>
      </c>
      <c r="AA883" s="102" t="s">
        <v>555</v>
      </c>
      <c r="AB883" s="102"/>
      <c r="AC883" s="102"/>
      <c r="AD883" s="102"/>
      <c r="AE883" s="502"/>
      <c r="AF883" s="102"/>
      <c r="AG883" s="102"/>
      <c r="AH883" s="102"/>
    </row>
    <row r="884" spans="1:34" ht="12.75">
      <c r="A884" s="110" t="s">
        <v>793</v>
      </c>
      <c r="B884" s="175" t="str">
        <f t="shared" si="200"/>
        <v>Polanco</v>
      </c>
      <c r="C884" s="180" t="str">
        <f t="shared" si="201"/>
        <v>Gregory</v>
      </c>
      <c r="D884" s="102" t="str">
        <f t="shared" si="202"/>
        <v>G. Polanco</v>
      </c>
      <c r="E884" s="168" t="str">
        <f t="shared" si="203"/>
        <v>Gregory Polanco</v>
      </c>
      <c r="F884" s="103" t="s">
        <v>354</v>
      </c>
      <c r="G884" s="103"/>
      <c r="H884" s="103"/>
      <c r="I884" s="103"/>
      <c r="J884" s="155">
        <v>33495</v>
      </c>
      <c r="K884" s="111" t="s">
        <v>852</v>
      </c>
      <c r="L884" s="103" t="s">
        <v>7</v>
      </c>
      <c r="M884" s="155" t="str">
        <f t="shared" si="194"/>
        <v>ARB-Y5</v>
      </c>
      <c r="N884" s="111" t="str">
        <f>Ruth!$S$2</f>
        <v>New York</v>
      </c>
      <c r="O884" s="103" t="s">
        <v>739</v>
      </c>
      <c r="P884" s="168" t="str">
        <f t="shared" si="195"/>
        <v>Polanco, Gregory (ARB-Y5)</v>
      </c>
      <c r="Q884" s="129">
        <f t="shared" si="196"/>
        <v>780000</v>
      </c>
      <c r="R884" s="217" t="str">
        <f t="shared" si="197"/>
        <v/>
      </c>
      <c r="S884" s="217" t="str">
        <f t="shared" si="198"/>
        <v/>
      </c>
      <c r="T884" s="217" t="str">
        <f t="shared" si="199"/>
        <v/>
      </c>
      <c r="U884" s="102" t="s">
        <v>820</v>
      </c>
      <c r="V884" s="173">
        <v>780000</v>
      </c>
      <c r="W884" s="102" t="s">
        <v>821</v>
      </c>
      <c r="X884" s="173"/>
      <c r="Y884" s="102" t="s">
        <v>822</v>
      </c>
      <c r="Z884" s="111"/>
      <c r="AA884" s="102" t="s">
        <v>283</v>
      </c>
      <c r="AB884" s="102"/>
      <c r="AC884" s="102"/>
      <c r="AD884" s="102"/>
    </row>
    <row r="885" spans="1:34" ht="14.25" customHeight="1">
      <c r="A885" s="501" t="s">
        <v>1091</v>
      </c>
      <c r="B885" s="175" t="str">
        <f t="shared" si="200"/>
        <v>Polanco</v>
      </c>
      <c r="C885" s="180" t="str">
        <f t="shared" si="201"/>
        <v>Jorge+</v>
      </c>
      <c r="D885" s="102" t="str">
        <f t="shared" si="202"/>
        <v>J. Polanco</v>
      </c>
      <c r="E885" s="168" t="str">
        <f t="shared" si="203"/>
        <v>Jorge+ Polanco</v>
      </c>
      <c r="F885" s="103" t="s">
        <v>854</v>
      </c>
      <c r="G885" s="103"/>
      <c r="H885" s="103"/>
      <c r="I885" s="103"/>
      <c r="J885" s="256">
        <v>34155</v>
      </c>
      <c r="K885" s="102" t="s">
        <v>851</v>
      </c>
      <c r="L885" s="103" t="s">
        <v>7</v>
      </c>
      <c r="M885" s="155" t="str">
        <f t="shared" si="194"/>
        <v>Y3</v>
      </c>
      <c r="N885" s="111" t="str">
        <f>Mays!$AE$2</f>
        <v>West Oakland</v>
      </c>
      <c r="O885" s="103" t="s">
        <v>1094</v>
      </c>
      <c r="P885" s="168" t="str">
        <f t="shared" si="195"/>
        <v>Polanco, Jorge+ (Y3)</v>
      </c>
      <c r="Q885" s="129">
        <f t="shared" si="196"/>
        <v>400000</v>
      </c>
      <c r="R885" s="217" t="str">
        <f t="shared" si="197"/>
        <v/>
      </c>
      <c r="S885" s="217" t="str">
        <f t="shared" si="198"/>
        <v/>
      </c>
      <c r="T885" s="217" t="str">
        <f t="shared" si="199"/>
        <v/>
      </c>
      <c r="U885" s="102" t="s">
        <v>322</v>
      </c>
      <c r="V885" s="173">
        <v>400000</v>
      </c>
      <c r="W885" s="102" t="s">
        <v>555</v>
      </c>
      <c r="X885" s="173"/>
      <c r="Y885" s="102" t="s">
        <v>820</v>
      </c>
      <c r="Z885" s="102"/>
      <c r="AA885" s="102" t="s">
        <v>821</v>
      </c>
      <c r="AB885" s="102"/>
      <c r="AC885" s="102" t="s">
        <v>822</v>
      </c>
      <c r="AD885" s="102"/>
      <c r="AE885" s="502"/>
      <c r="AF885" s="102"/>
      <c r="AG885" s="102"/>
      <c r="AH885" s="102"/>
    </row>
    <row r="886" spans="1:34" ht="14.25" customHeight="1">
      <c r="A886" s="102" t="s">
        <v>265</v>
      </c>
      <c r="B886" s="175" t="str">
        <f t="shared" si="200"/>
        <v>Pollock</v>
      </c>
      <c r="C886" s="180" t="str">
        <f t="shared" si="201"/>
        <v>A.J.</v>
      </c>
      <c r="D886" s="102" t="str">
        <f t="shared" si="202"/>
        <v>A. Pollock</v>
      </c>
      <c r="E886" s="168" t="str">
        <f t="shared" si="203"/>
        <v>A.J. Pollock</v>
      </c>
      <c r="F886" s="103"/>
      <c r="G886" s="103"/>
      <c r="H886" s="103"/>
      <c r="I886" s="103"/>
      <c r="J886" s="155"/>
      <c r="K886" s="111"/>
      <c r="L886" s="103" t="s">
        <v>7</v>
      </c>
      <c r="M886" s="155" t="str">
        <f t="shared" si="194"/>
        <v>3,L5-14M</v>
      </c>
      <c r="N886" s="208" t="str">
        <f>Aaron!$Y$2</f>
        <v>Columbus</v>
      </c>
      <c r="O886" s="132" t="s">
        <v>1025</v>
      </c>
      <c r="P886" s="168" t="str">
        <f t="shared" si="195"/>
        <v>Pollock, A.J. (3,L5-14M)</v>
      </c>
      <c r="Q886" s="129">
        <f t="shared" si="196"/>
        <v>2800000</v>
      </c>
      <c r="R886" s="217">
        <f t="shared" si="197"/>
        <v>2800000</v>
      </c>
      <c r="S886" s="217">
        <f t="shared" si="198"/>
        <v>2800000</v>
      </c>
      <c r="T886" s="217" t="str">
        <f t="shared" si="199"/>
        <v/>
      </c>
      <c r="U886" s="102" t="s">
        <v>268</v>
      </c>
      <c r="V886" s="173">
        <v>2800000</v>
      </c>
      <c r="W886" s="102" t="s">
        <v>267</v>
      </c>
      <c r="X886" s="173">
        <v>2800000</v>
      </c>
      <c r="Y886" s="102" t="s">
        <v>521</v>
      </c>
      <c r="Z886" s="130">
        <v>2800000</v>
      </c>
      <c r="AA886" s="102" t="s">
        <v>283</v>
      </c>
      <c r="AB886" s="102"/>
      <c r="AC886" s="102"/>
      <c r="AD886" s="102"/>
      <c r="AE886" s="502"/>
      <c r="AF886" s="102"/>
      <c r="AG886" s="102"/>
      <c r="AH886" s="102"/>
    </row>
    <row r="887" spans="1:34" ht="14.25" customHeight="1">
      <c r="A887" s="102" t="s">
        <v>257</v>
      </c>
      <c r="B887" s="175" t="str">
        <f t="shared" si="200"/>
        <v>Pomeranz</v>
      </c>
      <c r="C887" s="180" t="str">
        <f t="shared" si="201"/>
        <v>Drew</v>
      </c>
      <c r="D887" s="102" t="str">
        <f t="shared" si="202"/>
        <v>D. Pomeranz</v>
      </c>
      <c r="E887" s="168" t="str">
        <f t="shared" si="203"/>
        <v>Drew Pomeranz</v>
      </c>
      <c r="F887" s="103"/>
      <c r="G887" s="103"/>
      <c r="H887" s="103"/>
      <c r="I887" s="103"/>
      <c r="J887" s="155"/>
      <c r="K887" s="111"/>
      <c r="L887" s="103" t="s">
        <v>114</v>
      </c>
      <c r="M887" s="155" t="str">
        <f t="shared" si="194"/>
        <v>2,L4-$16M</v>
      </c>
      <c r="N887" s="111" t="str">
        <f>Ruth!$A$2</f>
        <v>Plum Island</v>
      </c>
      <c r="O887" s="132" t="s">
        <v>266</v>
      </c>
      <c r="P887" s="168" t="str">
        <f t="shared" si="195"/>
        <v>Pomeranz, Drew (2,L4-$16M)</v>
      </c>
      <c r="Q887" s="129">
        <f t="shared" si="196"/>
        <v>4000000</v>
      </c>
      <c r="R887" s="217">
        <f t="shared" si="197"/>
        <v>4000000</v>
      </c>
      <c r="S887" s="217">
        <f t="shared" si="198"/>
        <v>4000000</v>
      </c>
      <c r="T887" s="217" t="str">
        <f t="shared" si="199"/>
        <v/>
      </c>
      <c r="U887" s="102" t="s">
        <v>1748</v>
      </c>
      <c r="V887" s="173">
        <v>4000000</v>
      </c>
      <c r="W887" s="102" t="s">
        <v>1749</v>
      </c>
      <c r="X887" s="173">
        <v>4000000</v>
      </c>
      <c r="Y887" s="102" t="s">
        <v>1750</v>
      </c>
      <c r="Z887" s="130">
        <v>4000000</v>
      </c>
      <c r="AA887" s="102" t="s">
        <v>283</v>
      </c>
      <c r="AB887" s="102"/>
      <c r="AC887" s="102"/>
      <c r="AD887" s="102"/>
      <c r="AE887" s="502"/>
      <c r="AF887" s="102"/>
      <c r="AG887" s="102"/>
      <c r="AH887" s="102"/>
    </row>
    <row r="888" spans="1:34" ht="14.25" customHeight="1">
      <c r="A888" s="501" t="s">
        <v>1072</v>
      </c>
      <c r="B888" s="175" t="str">
        <f t="shared" si="200"/>
        <v>Pompey</v>
      </c>
      <c r="C888" s="180" t="str">
        <f t="shared" si="201"/>
        <v>Dalton+</v>
      </c>
      <c r="D888" s="102" t="str">
        <f t="shared" si="202"/>
        <v>D. Pompey</v>
      </c>
      <c r="E888" s="168" t="str">
        <f t="shared" si="203"/>
        <v>Dalton+ Pompey</v>
      </c>
      <c r="F888" s="103" t="s">
        <v>854</v>
      </c>
      <c r="G888" s="103"/>
      <c r="H888" s="103"/>
      <c r="I888" s="103"/>
      <c r="J888" s="256">
        <v>33949</v>
      </c>
      <c r="K888" s="102" t="s">
        <v>853</v>
      </c>
      <c r="L888" s="103" t="s">
        <v>7</v>
      </c>
      <c r="M888" s="155" t="str">
        <f t="shared" si="194"/>
        <v>Y2</v>
      </c>
      <c r="N888" s="111" t="str">
        <f>Mays!$G$2</f>
        <v>Palo Alto</v>
      </c>
      <c r="O888" s="103" t="s">
        <v>1094</v>
      </c>
      <c r="P888" s="168" t="str">
        <f t="shared" si="195"/>
        <v>Pompey, Dalton+ (Y2)</v>
      </c>
      <c r="Q888" s="129">
        <f t="shared" si="196"/>
        <v>300000</v>
      </c>
      <c r="R888" s="217">
        <f t="shared" si="197"/>
        <v>400000</v>
      </c>
      <c r="S888" s="217" t="str">
        <f t="shared" si="198"/>
        <v/>
      </c>
      <c r="T888" s="217" t="str">
        <f t="shared" si="199"/>
        <v/>
      </c>
      <c r="U888" s="102" t="s">
        <v>446</v>
      </c>
      <c r="V888" s="173">
        <v>300000</v>
      </c>
      <c r="W888" s="102" t="s">
        <v>322</v>
      </c>
      <c r="X888" s="173">
        <v>400000</v>
      </c>
      <c r="Y888" s="102" t="s">
        <v>555</v>
      </c>
      <c r="Z888" s="102"/>
      <c r="AA888" s="102"/>
      <c r="AB888" s="102"/>
      <c r="AC888" s="102"/>
      <c r="AD888" s="102"/>
      <c r="AE888" s="502"/>
      <c r="AF888" s="102"/>
      <c r="AG888" s="102"/>
      <c r="AH888" s="102"/>
    </row>
    <row r="889" spans="1:34" ht="14.25" customHeight="1">
      <c r="A889" s="266" t="s">
        <v>3782</v>
      </c>
      <c r="B889" s="175" t="str">
        <f t="shared" si="200"/>
        <v>Poncedeleon</v>
      </c>
      <c r="C889" s="180" t="str">
        <f t="shared" si="201"/>
        <v>Daniel</v>
      </c>
      <c r="D889" s="102" t="str">
        <f t="shared" si="202"/>
        <v>D. Poncedeleon</v>
      </c>
      <c r="E889" s="168" t="str">
        <f t="shared" si="203"/>
        <v>Daniel Poncedeleon</v>
      </c>
      <c r="F889" s="204" t="s">
        <v>847</v>
      </c>
      <c r="G889" s="204" t="s">
        <v>3992</v>
      </c>
      <c r="H889" s="204" t="s">
        <v>1957</v>
      </c>
      <c r="I889" s="204" t="s">
        <v>1951</v>
      </c>
      <c r="J889" s="155">
        <v>33619</v>
      </c>
      <c r="K889" s="157" t="s">
        <v>647</v>
      </c>
      <c r="L889" s="103" t="s">
        <v>114</v>
      </c>
      <c r="M889" s="155" t="str">
        <f t="shared" si="194"/>
        <v>Y1</v>
      </c>
      <c r="N889" s="111" t="s">
        <v>296</v>
      </c>
      <c r="O889" s="132" t="s">
        <v>3850</v>
      </c>
      <c r="P889" s="168" t="str">
        <f t="shared" si="195"/>
        <v>Poncedeleon, Daniel (Y1)</v>
      </c>
      <c r="Q889" s="129">
        <f t="shared" si="196"/>
        <v>200000</v>
      </c>
      <c r="R889" s="217">
        <f t="shared" si="197"/>
        <v>300000</v>
      </c>
      <c r="S889" s="217">
        <f t="shared" si="198"/>
        <v>400000</v>
      </c>
      <c r="T889" s="217" t="str">
        <f t="shared" si="199"/>
        <v/>
      </c>
      <c r="U889" s="102" t="s">
        <v>445</v>
      </c>
      <c r="V889" s="173">
        <v>200000</v>
      </c>
      <c r="W889" s="102" t="s">
        <v>446</v>
      </c>
      <c r="X889" s="173">
        <v>300000</v>
      </c>
      <c r="Y889" s="102" t="s">
        <v>322</v>
      </c>
      <c r="Z889" s="173">
        <v>400000</v>
      </c>
      <c r="AA889" s="102" t="s">
        <v>555</v>
      </c>
      <c r="AB889" s="102"/>
      <c r="AC889" s="102"/>
      <c r="AD889" s="102"/>
      <c r="AE889" s="502"/>
      <c r="AF889" s="102"/>
      <c r="AG889" s="102"/>
      <c r="AH889" s="102"/>
    </row>
    <row r="890" spans="1:34" ht="14.25" customHeight="1">
      <c r="A890" s="266" t="s">
        <v>54</v>
      </c>
      <c r="B890" s="415" t="str">
        <f t="shared" si="200"/>
        <v>Porcello</v>
      </c>
      <c r="C890" s="416" t="str">
        <f t="shared" si="201"/>
        <v>Rick</v>
      </c>
      <c r="D890" s="266" t="str">
        <f t="shared" si="202"/>
        <v>R. Porcello</v>
      </c>
      <c r="E890" s="417" t="str">
        <f t="shared" si="203"/>
        <v>Rick Porcello</v>
      </c>
      <c r="F890" s="418" t="s">
        <v>847</v>
      </c>
      <c r="G890" s="418"/>
      <c r="H890" s="418"/>
      <c r="I890" s="418"/>
      <c r="J890" s="419">
        <v>32504</v>
      </c>
      <c r="K890" s="375" t="s">
        <v>647</v>
      </c>
      <c r="L890" s="418" t="s">
        <v>114</v>
      </c>
      <c r="M890" s="419" t="str">
        <f t="shared" si="194"/>
        <v>2,F4-$11.78M</v>
      </c>
      <c r="N890" s="375" t="s">
        <v>307</v>
      </c>
      <c r="O890" s="425" t="s">
        <v>3631</v>
      </c>
      <c r="P890" s="168" t="str">
        <f t="shared" si="195"/>
        <v>Porcello, Rick (2,F4-$11.78M)</v>
      </c>
      <c r="Q890" s="129">
        <f t="shared" si="196"/>
        <v>2945000</v>
      </c>
      <c r="R890" s="217">
        <f t="shared" si="197"/>
        <v>2945000</v>
      </c>
      <c r="S890" s="217">
        <f t="shared" si="198"/>
        <v>2945000</v>
      </c>
      <c r="T890" s="217" t="str">
        <f t="shared" si="199"/>
        <v/>
      </c>
      <c r="U890" s="155" t="s">
        <v>2146</v>
      </c>
      <c r="V890" s="253">
        <v>2945000</v>
      </c>
      <c r="W890" s="155" t="s">
        <v>2205</v>
      </c>
      <c r="X890" s="253">
        <v>2945000</v>
      </c>
      <c r="Y890" s="155" t="s">
        <v>2221</v>
      </c>
      <c r="Z890" s="253">
        <v>2945000</v>
      </c>
      <c r="AA890" s="102" t="s">
        <v>283</v>
      </c>
      <c r="AB890" s="102"/>
      <c r="AC890" s="102"/>
      <c r="AD890" s="102"/>
      <c r="AE890" s="502"/>
      <c r="AF890" s="102"/>
      <c r="AG890" s="102"/>
      <c r="AH890" s="102"/>
    </row>
    <row r="891" spans="1:34" ht="14.25" customHeight="1">
      <c r="A891" s="102" t="s">
        <v>344</v>
      </c>
      <c r="B891" s="175" t="str">
        <f t="shared" si="200"/>
        <v>Posey</v>
      </c>
      <c r="C891" s="180" t="str">
        <f t="shared" si="201"/>
        <v>Buster</v>
      </c>
      <c r="D891" s="102" t="str">
        <f t="shared" si="202"/>
        <v>B. Posey</v>
      </c>
      <c r="E891" s="168" t="str">
        <f t="shared" si="203"/>
        <v>Buster Posey</v>
      </c>
      <c r="F891" s="103"/>
      <c r="G891" s="103"/>
      <c r="H891" s="103"/>
      <c r="I891" s="103"/>
      <c r="J891" s="155"/>
      <c r="K891" s="111"/>
      <c r="L891" s="103" t="s">
        <v>7</v>
      </c>
      <c r="M891" s="155" t="str">
        <f t="shared" si="194"/>
        <v>1,F4-$11.025M</v>
      </c>
      <c r="N891" s="111" t="str">
        <f>Aaron!$AE$2</f>
        <v>Pismo Beach</v>
      </c>
      <c r="O891" s="132" t="s">
        <v>3147</v>
      </c>
      <c r="P891" s="168" t="str">
        <f t="shared" si="195"/>
        <v>Posey, Buster (1,F4-$11.025M)</v>
      </c>
      <c r="Q891" s="129">
        <f t="shared" si="196"/>
        <v>2757000</v>
      </c>
      <c r="R891" s="217">
        <f t="shared" si="197"/>
        <v>2757000</v>
      </c>
      <c r="S891" s="217">
        <f t="shared" si="198"/>
        <v>2757000</v>
      </c>
      <c r="T891" s="217">
        <f t="shared" si="199"/>
        <v>2757000</v>
      </c>
      <c r="U891" s="102" t="s">
        <v>3378</v>
      </c>
      <c r="V891" s="173">
        <v>2757000</v>
      </c>
      <c r="W891" s="102" t="s">
        <v>3381</v>
      </c>
      <c r="X891" s="173">
        <v>2757000</v>
      </c>
      <c r="Y891" s="102" t="s">
        <v>3380</v>
      </c>
      <c r="Z891" s="173">
        <v>2757000</v>
      </c>
      <c r="AA891" s="102" t="s">
        <v>3379</v>
      </c>
      <c r="AB891" s="173">
        <v>2757000</v>
      </c>
      <c r="AC891" s="102" t="s">
        <v>283</v>
      </c>
      <c r="AD891" s="102"/>
      <c r="AE891" s="502"/>
      <c r="AF891" s="102"/>
      <c r="AG891" s="102"/>
      <c r="AH891" s="102"/>
    </row>
    <row r="892" spans="1:34" ht="14.25" customHeight="1">
      <c r="A892" s="266" t="s">
        <v>3775</v>
      </c>
      <c r="B892" s="175" t="str">
        <f t="shared" si="200"/>
        <v>Poyner</v>
      </c>
      <c r="C892" s="180" t="str">
        <f t="shared" si="201"/>
        <v>Bobby</v>
      </c>
      <c r="D892" s="102" t="str">
        <f t="shared" si="202"/>
        <v>B. Poyner</v>
      </c>
      <c r="E892" s="168" t="str">
        <f t="shared" si="203"/>
        <v>Bobby Poyner</v>
      </c>
      <c r="F892" s="204" t="s">
        <v>354</v>
      </c>
      <c r="G892" s="204" t="s">
        <v>3984</v>
      </c>
      <c r="H892" s="204" t="s">
        <v>1955</v>
      </c>
      <c r="I892" s="204" t="s">
        <v>1965</v>
      </c>
      <c r="J892" s="155">
        <v>33939</v>
      </c>
      <c r="K892" s="157" t="s">
        <v>844</v>
      </c>
      <c r="L892" s="103" t="s">
        <v>114</v>
      </c>
      <c r="M892" s="155" t="str">
        <f t="shared" si="194"/>
        <v>Y1</v>
      </c>
      <c r="N892" s="111" t="s">
        <v>378</v>
      </c>
      <c r="O892" s="132" t="s">
        <v>3850</v>
      </c>
      <c r="P892" s="168" t="str">
        <f t="shared" si="195"/>
        <v>Poyner, Bobby (Y1)</v>
      </c>
      <c r="Q892" s="129">
        <f t="shared" si="196"/>
        <v>200000</v>
      </c>
      <c r="R892" s="217">
        <f t="shared" si="197"/>
        <v>300000</v>
      </c>
      <c r="S892" s="217">
        <f t="shared" si="198"/>
        <v>400000</v>
      </c>
      <c r="T892" s="217" t="str">
        <f t="shared" si="199"/>
        <v/>
      </c>
      <c r="U892" s="102" t="s">
        <v>445</v>
      </c>
      <c r="V892" s="173">
        <v>200000</v>
      </c>
      <c r="W892" s="102" t="s">
        <v>446</v>
      </c>
      <c r="X892" s="173">
        <v>300000</v>
      </c>
      <c r="Y892" s="102" t="s">
        <v>322</v>
      </c>
      <c r="Z892" s="173">
        <v>400000</v>
      </c>
      <c r="AA892" s="102" t="s">
        <v>555</v>
      </c>
      <c r="AB892" s="102"/>
      <c r="AC892" s="102"/>
      <c r="AD892" s="102"/>
      <c r="AE892" s="502"/>
      <c r="AF892" s="102"/>
      <c r="AG892" s="102"/>
      <c r="AH892" s="102"/>
    </row>
    <row r="893" spans="1:34" ht="14.25" customHeight="1">
      <c r="A893" s="102" t="s">
        <v>2013</v>
      </c>
      <c r="B893" s="175" t="str">
        <f t="shared" si="200"/>
        <v>Pratto</v>
      </c>
      <c r="C893" s="180" t="str">
        <f t="shared" si="201"/>
        <v>Nick</v>
      </c>
      <c r="D893" s="102" t="str">
        <f t="shared" si="202"/>
        <v>N. Pratto</v>
      </c>
      <c r="E893" s="168" t="str">
        <f t="shared" si="203"/>
        <v>Nick Pratto</v>
      </c>
      <c r="F893" s="204"/>
      <c r="G893" s="204">
        <v>67</v>
      </c>
      <c r="H893" s="204" t="s">
        <v>1953</v>
      </c>
      <c r="I893" s="204"/>
      <c r="J893" s="155"/>
      <c r="K893" s="157" t="s">
        <v>846</v>
      </c>
      <c r="L893" s="103" t="s">
        <v>444</v>
      </c>
      <c r="M893" s="155" t="str">
        <f t="shared" si="194"/>
        <v>min</v>
      </c>
      <c r="N893" s="111" t="str">
        <f>Cobb!$A$2</f>
        <v>Greenville</v>
      </c>
      <c r="O893" s="132" t="s">
        <v>1966</v>
      </c>
      <c r="P893" s="168" t="str">
        <f t="shared" si="195"/>
        <v>Pratto, Nick (min)</v>
      </c>
      <c r="Q893" s="129" t="str">
        <f t="shared" si="196"/>
        <v/>
      </c>
      <c r="R893" s="217" t="str">
        <f t="shared" si="197"/>
        <v/>
      </c>
      <c r="S893" s="217" t="str">
        <f t="shared" si="198"/>
        <v/>
      </c>
      <c r="T893" s="217" t="str">
        <f t="shared" si="199"/>
        <v/>
      </c>
      <c r="U893" s="102" t="s">
        <v>568</v>
      </c>
      <c r="V893" s="173"/>
      <c r="W893" s="102"/>
      <c r="X893" s="173"/>
      <c r="Y893" s="102"/>
      <c r="Z893" s="173"/>
      <c r="AA893" s="102"/>
      <c r="AB893" s="102"/>
      <c r="AC893" s="102"/>
      <c r="AD893" s="102"/>
      <c r="AE893" s="502"/>
      <c r="AF893" s="102"/>
      <c r="AG893" s="102"/>
      <c r="AH893" s="102"/>
    </row>
    <row r="894" spans="1:34" ht="14.25" customHeight="1">
      <c r="A894" s="176" t="s">
        <v>989</v>
      </c>
      <c r="B894" s="175" t="str">
        <f t="shared" si="200"/>
        <v>Pressly</v>
      </c>
      <c r="C894" s="180" t="str">
        <f t="shared" si="201"/>
        <v>Ryan</v>
      </c>
      <c r="D894" s="102" t="str">
        <f t="shared" si="202"/>
        <v>R. Pressly</v>
      </c>
      <c r="E894" s="168" t="str">
        <f t="shared" si="203"/>
        <v>Ryan Pressly</v>
      </c>
      <c r="F894" s="179" t="s">
        <v>847</v>
      </c>
      <c r="G894" s="179"/>
      <c r="H894" s="179"/>
      <c r="I894" s="179"/>
      <c r="J894" s="183">
        <v>32492</v>
      </c>
      <c r="K894" s="182" t="s">
        <v>114</v>
      </c>
      <c r="L894" s="103" t="s">
        <v>114</v>
      </c>
      <c r="M894" s="155" t="str">
        <f t="shared" si="194"/>
        <v>ARB-Y5</v>
      </c>
      <c r="N894" s="111" t="str">
        <f>Mays!$Y$2</f>
        <v>Los Angeles</v>
      </c>
      <c r="O894" s="174" t="s">
        <v>1373</v>
      </c>
      <c r="P894" s="168" t="str">
        <f t="shared" si="195"/>
        <v>Pressly, Ryan (ARB-Y5)</v>
      </c>
      <c r="Q894" s="129">
        <f t="shared" si="196"/>
        <v>1368000</v>
      </c>
      <c r="R894" s="217" t="str">
        <f t="shared" si="197"/>
        <v/>
      </c>
      <c r="S894" s="217" t="str">
        <f t="shared" si="198"/>
        <v/>
      </c>
      <c r="T894" s="217" t="str">
        <f t="shared" si="199"/>
        <v/>
      </c>
      <c r="U894" s="102" t="s">
        <v>820</v>
      </c>
      <c r="V894" s="173">
        <v>1368000</v>
      </c>
      <c r="W894" s="102" t="s">
        <v>821</v>
      </c>
      <c r="X894" s="173"/>
      <c r="Y894" s="102" t="s">
        <v>822</v>
      </c>
      <c r="Z894" s="102"/>
      <c r="AA894" s="102" t="s">
        <v>283</v>
      </c>
      <c r="AB894" s="102"/>
      <c r="AC894" s="102"/>
      <c r="AD894" s="102"/>
      <c r="AE894" s="502"/>
      <c r="AF894" s="102"/>
      <c r="AG894" s="102"/>
      <c r="AH894" s="102"/>
    </row>
    <row r="895" spans="1:34" ht="14.25" customHeight="1">
      <c r="A895" s="102" t="s">
        <v>71</v>
      </c>
      <c r="B895" s="175" t="str">
        <f t="shared" si="200"/>
        <v>Price</v>
      </c>
      <c r="C895" s="180" t="str">
        <f t="shared" si="201"/>
        <v>David</v>
      </c>
      <c r="D895" s="102" t="str">
        <f t="shared" si="202"/>
        <v>D. Price</v>
      </c>
      <c r="E895" s="168" t="str">
        <f t="shared" si="203"/>
        <v>David Price</v>
      </c>
      <c r="F895" s="103" t="s">
        <v>354</v>
      </c>
      <c r="G895" s="103"/>
      <c r="H895" s="103"/>
      <c r="I895" s="103"/>
      <c r="J895" s="155">
        <v>31285</v>
      </c>
      <c r="K895" s="111" t="s">
        <v>647</v>
      </c>
      <c r="L895" s="103" t="s">
        <v>114</v>
      </c>
      <c r="M895" s="155" t="str">
        <f t="shared" si="194"/>
        <v>2,F5-$23.625M</v>
      </c>
      <c r="N895" s="208" t="str">
        <f>Mays!$S$2</f>
        <v>Thunder Bay</v>
      </c>
      <c r="O895" s="132" t="s">
        <v>1764</v>
      </c>
      <c r="P895" s="168" t="str">
        <f t="shared" si="195"/>
        <v>Price, David (2,F5-$23.625M)</v>
      </c>
      <c r="Q895" s="129">
        <f t="shared" si="196"/>
        <v>4725000</v>
      </c>
      <c r="R895" s="217">
        <f t="shared" si="197"/>
        <v>4725000</v>
      </c>
      <c r="S895" s="217">
        <f t="shared" si="198"/>
        <v>4725000</v>
      </c>
      <c r="T895" s="217">
        <f t="shared" si="199"/>
        <v>4725000</v>
      </c>
      <c r="U895" s="155" t="s">
        <v>2159</v>
      </c>
      <c r="V895" s="130">
        <v>4725000</v>
      </c>
      <c r="W895" s="155" t="s">
        <v>2218</v>
      </c>
      <c r="X895" s="130">
        <v>4725000</v>
      </c>
      <c r="Y895" s="155" t="s">
        <v>2234</v>
      </c>
      <c r="Z895" s="130">
        <v>4725000</v>
      </c>
      <c r="AA895" s="155" t="s">
        <v>2240</v>
      </c>
      <c r="AB895" s="130">
        <v>4725000</v>
      </c>
      <c r="AC895" s="102" t="s">
        <v>283</v>
      </c>
      <c r="AD895" s="102"/>
      <c r="AE895" s="502"/>
      <c r="AF895" s="102"/>
      <c r="AG895" s="102"/>
      <c r="AH895" s="102"/>
    </row>
    <row r="896" spans="1:34" ht="14.25" customHeight="1">
      <c r="A896" s="102" t="s">
        <v>595</v>
      </c>
      <c r="B896" s="175" t="str">
        <f t="shared" si="200"/>
        <v>Profar</v>
      </c>
      <c r="C896" s="180" t="str">
        <f t="shared" si="201"/>
        <v>Jurickson</v>
      </c>
      <c r="D896" s="102" t="str">
        <f t="shared" si="202"/>
        <v>J. Profar</v>
      </c>
      <c r="E896" s="168" t="str">
        <f t="shared" si="203"/>
        <v>Jurickson Profar</v>
      </c>
      <c r="F896" s="103" t="s">
        <v>854</v>
      </c>
      <c r="G896" s="103"/>
      <c r="H896" s="103"/>
      <c r="I896" s="103"/>
      <c r="J896" s="155">
        <v>34020</v>
      </c>
      <c r="K896" s="111" t="s">
        <v>851</v>
      </c>
      <c r="L896" s="103" t="s">
        <v>7</v>
      </c>
      <c r="M896" s="155" t="str">
        <f t="shared" si="194"/>
        <v>Y3</v>
      </c>
      <c r="N896" s="111" t="str">
        <f>Aaron!$S$2</f>
        <v>Washington</v>
      </c>
      <c r="O896" s="132" t="s">
        <v>630</v>
      </c>
      <c r="P896" s="168" t="str">
        <f t="shared" si="195"/>
        <v>Profar, Jurickson (Y3)</v>
      </c>
      <c r="Q896" s="129">
        <f t="shared" si="196"/>
        <v>400000</v>
      </c>
      <c r="R896" s="217" t="str">
        <f t="shared" si="197"/>
        <v/>
      </c>
      <c r="S896" s="217" t="str">
        <f t="shared" si="198"/>
        <v/>
      </c>
      <c r="T896" s="217" t="str">
        <f t="shared" si="199"/>
        <v/>
      </c>
      <c r="U896" s="102" t="s">
        <v>322</v>
      </c>
      <c r="V896" s="173">
        <v>400000</v>
      </c>
      <c r="W896" s="102" t="s">
        <v>555</v>
      </c>
      <c r="X896" s="173"/>
      <c r="Y896" s="102" t="s">
        <v>820</v>
      </c>
      <c r="Z896" s="102"/>
      <c r="AA896" s="102" t="s">
        <v>821</v>
      </c>
      <c r="AB896" s="102"/>
      <c r="AC896" s="102" t="s">
        <v>822</v>
      </c>
      <c r="AD896" s="102"/>
      <c r="AE896" s="502"/>
      <c r="AF896" s="102"/>
      <c r="AG896" s="102"/>
      <c r="AH896" s="102"/>
    </row>
    <row r="897" spans="1:34" ht="14.25" customHeight="1">
      <c r="A897" s="102" t="s">
        <v>1882</v>
      </c>
      <c r="B897" s="175" t="str">
        <f t="shared" si="200"/>
        <v>Pruitt</v>
      </c>
      <c r="C897" s="180" t="str">
        <f t="shared" si="201"/>
        <v>Austin</v>
      </c>
      <c r="D897" s="102" t="str">
        <f t="shared" si="202"/>
        <v>A. Pruitt</v>
      </c>
      <c r="E897" s="168" t="str">
        <f t="shared" si="203"/>
        <v>Austin Pruitt</v>
      </c>
      <c r="F897" s="204" t="s">
        <v>847</v>
      </c>
      <c r="G897" s="204">
        <v>62</v>
      </c>
      <c r="H897" s="204" t="s">
        <v>1953</v>
      </c>
      <c r="I897" s="204"/>
      <c r="J897" s="155">
        <v>32751</v>
      </c>
      <c r="K897" s="157" t="s">
        <v>647</v>
      </c>
      <c r="L897" s="103" t="s">
        <v>114</v>
      </c>
      <c r="M897" s="155" t="str">
        <f t="shared" si="194"/>
        <v>Y2</v>
      </c>
      <c r="N897" s="111" t="str">
        <f>Ruth!$Y$2</f>
        <v xml:space="preserve">New Jersey </v>
      </c>
      <c r="O897" s="132" t="s">
        <v>1966</v>
      </c>
      <c r="P897" s="168" t="str">
        <f t="shared" si="195"/>
        <v>Pruitt, Austin (Y2)</v>
      </c>
      <c r="Q897" s="129">
        <f t="shared" si="196"/>
        <v>300000</v>
      </c>
      <c r="R897" s="217">
        <f t="shared" si="197"/>
        <v>400000</v>
      </c>
      <c r="S897" s="217" t="str">
        <f t="shared" si="198"/>
        <v/>
      </c>
      <c r="T897" s="217" t="str">
        <f t="shared" si="199"/>
        <v/>
      </c>
      <c r="U897" s="102" t="s">
        <v>446</v>
      </c>
      <c r="V897" s="173">
        <v>300000</v>
      </c>
      <c r="W897" s="102" t="s">
        <v>322</v>
      </c>
      <c r="X897" s="173">
        <v>400000</v>
      </c>
      <c r="Y897" s="102" t="s">
        <v>555</v>
      </c>
      <c r="Z897" s="173"/>
      <c r="AA897" s="102"/>
      <c r="AB897" s="102"/>
      <c r="AC897" s="102"/>
      <c r="AD897" s="102"/>
      <c r="AE897" s="502"/>
      <c r="AF897" s="102"/>
      <c r="AG897" s="102"/>
      <c r="AH897" s="102"/>
    </row>
    <row r="898" spans="1:34" ht="14.25" customHeight="1">
      <c r="A898" s="110" t="s">
        <v>791</v>
      </c>
      <c r="B898" s="175" t="str">
        <f t="shared" si="200"/>
        <v>Puig</v>
      </c>
      <c r="C898" s="180" t="str">
        <f t="shared" si="201"/>
        <v>Yasiel</v>
      </c>
      <c r="D898" s="102" t="str">
        <f t="shared" si="202"/>
        <v>Y. Puig</v>
      </c>
      <c r="E898" s="168" t="str">
        <f t="shared" si="203"/>
        <v>Yasiel Puig</v>
      </c>
      <c r="F898" s="103"/>
      <c r="G898" s="103"/>
      <c r="H898" s="103"/>
      <c r="I898" s="103"/>
      <c r="J898" s="155"/>
      <c r="K898" s="111"/>
      <c r="L898" s="103" t="s">
        <v>7</v>
      </c>
      <c r="M898" s="155" t="str">
        <f t="shared" si="194"/>
        <v>2,L4-$16M</v>
      </c>
      <c r="N898" s="111" t="str">
        <f>Ruth!$A$2</f>
        <v>Plum Island</v>
      </c>
      <c r="O898" s="103" t="s">
        <v>739</v>
      </c>
      <c r="P898" s="168" t="str">
        <f t="shared" si="195"/>
        <v>Puig, Yasiel (2,L4-$16M)</v>
      </c>
      <c r="Q898" s="129">
        <f t="shared" si="196"/>
        <v>4000000</v>
      </c>
      <c r="R898" s="217">
        <f t="shared" si="197"/>
        <v>4000000</v>
      </c>
      <c r="S898" s="217">
        <f t="shared" si="198"/>
        <v>4000000</v>
      </c>
      <c r="T898" s="217" t="str">
        <f t="shared" si="199"/>
        <v/>
      </c>
      <c r="U898" s="102" t="s">
        <v>1748</v>
      </c>
      <c r="V898" s="173">
        <v>4000000</v>
      </c>
      <c r="W898" s="102" t="s">
        <v>1749</v>
      </c>
      <c r="X898" s="173">
        <v>4000000</v>
      </c>
      <c r="Y898" s="102" t="s">
        <v>1750</v>
      </c>
      <c r="Z898" s="130">
        <v>4000000</v>
      </c>
      <c r="AA898" s="102" t="s">
        <v>283</v>
      </c>
      <c r="AB898" s="102"/>
      <c r="AC898" s="102"/>
      <c r="AD898" s="102"/>
      <c r="AE898" s="502"/>
      <c r="AF898" s="102"/>
      <c r="AG898" s="102"/>
      <c r="AH898" s="102"/>
    </row>
    <row r="899" spans="1:34" ht="14.25" customHeight="1">
      <c r="A899" s="102" t="s">
        <v>1546</v>
      </c>
      <c r="B899" s="175" t="str">
        <f t="shared" si="200"/>
        <v>Puk</v>
      </c>
      <c r="C899" s="180" t="str">
        <f t="shared" si="201"/>
        <v>A.J.</v>
      </c>
      <c r="D899" s="102" t="str">
        <f t="shared" si="202"/>
        <v>A. Puk</v>
      </c>
      <c r="E899" s="168" t="str">
        <f t="shared" si="203"/>
        <v>A.J. Puk</v>
      </c>
      <c r="F899" s="174" t="s">
        <v>354</v>
      </c>
      <c r="G899" s="102">
        <v>28</v>
      </c>
      <c r="H899" s="102" t="s">
        <v>1544</v>
      </c>
      <c r="I899" s="102">
        <v>4</v>
      </c>
      <c r="J899" s="322">
        <v>34814</v>
      </c>
      <c r="K899" s="102" t="s">
        <v>647</v>
      </c>
      <c r="L899" s="103" t="s">
        <v>444</v>
      </c>
      <c r="M899" s="155" t="str">
        <f t="shared" ref="M899:M962" si="204">$U899</f>
        <v>min</v>
      </c>
      <c r="N899" s="208" t="str">
        <f>Mays!$S$2</f>
        <v>Thunder Bay</v>
      </c>
      <c r="O899" s="103" t="s">
        <v>1534</v>
      </c>
      <c r="P899" s="168" t="str">
        <f t="shared" ref="P899:P962" si="205">CONCATENATE(A899," (",M899,")")</f>
        <v>Puk, A.J. (min)</v>
      </c>
      <c r="Q899" s="129" t="str">
        <f t="shared" ref="Q899:Q962" si="206">IF(ISBLANK($V899),"",$V899)</f>
        <v/>
      </c>
      <c r="R899" s="217" t="str">
        <f t="shared" ref="R899:R962" si="207">IF(ISBLANK($X899),"",$X899)</f>
        <v/>
      </c>
      <c r="S899" s="217" t="str">
        <f t="shared" ref="S899:S962" si="208">IF(ISBLANK($Z899),"",$Z899)</f>
        <v/>
      </c>
      <c r="T899" s="217" t="str">
        <f t="shared" ref="T899:T962" si="209">IF(ISBLANK($AB899),"",$AB899)</f>
        <v/>
      </c>
      <c r="U899" s="102" t="s">
        <v>568</v>
      </c>
      <c r="V899" s="130"/>
      <c r="W899" s="102"/>
      <c r="X899" s="130"/>
      <c r="Y899" s="102"/>
      <c r="Z899" s="102"/>
      <c r="AA899" s="102"/>
      <c r="AB899" s="102"/>
      <c r="AC899" s="102"/>
      <c r="AD899" s="102"/>
      <c r="AE899" s="502"/>
      <c r="AF899" s="102"/>
      <c r="AG899" s="102"/>
      <c r="AH899" s="102"/>
    </row>
    <row r="900" spans="1:34" ht="14.25" customHeight="1">
      <c r="A900" s="102" t="s">
        <v>1549</v>
      </c>
      <c r="B900" s="175" t="str">
        <f t="shared" si="200"/>
        <v>Quantrill</v>
      </c>
      <c r="C900" s="180" t="str">
        <f t="shared" si="201"/>
        <v>Cal</v>
      </c>
      <c r="D900" s="102" t="str">
        <f t="shared" si="202"/>
        <v>C. Quantrill</v>
      </c>
      <c r="E900" s="168" t="str">
        <f t="shared" si="203"/>
        <v>Cal Quantrill</v>
      </c>
      <c r="F900" s="174" t="s">
        <v>354</v>
      </c>
      <c r="G900" s="102">
        <f>Players!G709+1</f>
        <v>198</v>
      </c>
      <c r="H900" s="102">
        <v>2</v>
      </c>
      <c r="I900" s="102">
        <v>5</v>
      </c>
      <c r="J900" s="322">
        <v>34740</v>
      </c>
      <c r="K900" s="102" t="s">
        <v>647</v>
      </c>
      <c r="L900" s="103" t="s">
        <v>444</v>
      </c>
      <c r="M900" s="155" t="str">
        <f t="shared" si="204"/>
        <v>min</v>
      </c>
      <c r="N900" s="111" t="str">
        <f>Mays!$AE$2</f>
        <v>West Oakland</v>
      </c>
      <c r="O900" s="103" t="s">
        <v>1534</v>
      </c>
      <c r="P900" s="168" t="str">
        <f t="shared" si="205"/>
        <v>Quantrill, Cal (min)</v>
      </c>
      <c r="Q900" s="129" t="str">
        <f t="shared" si="206"/>
        <v/>
      </c>
      <c r="R900" s="217" t="str">
        <f t="shared" si="207"/>
        <v/>
      </c>
      <c r="S900" s="217" t="str">
        <f t="shared" si="208"/>
        <v/>
      </c>
      <c r="T900" s="217" t="str">
        <f t="shared" si="209"/>
        <v/>
      </c>
      <c r="U900" s="102" t="s">
        <v>568</v>
      </c>
      <c r="V900" s="130"/>
      <c r="W900" s="102"/>
      <c r="X900" s="130"/>
      <c r="Y900" s="102"/>
      <c r="Z900" s="102"/>
      <c r="AA900" s="102"/>
      <c r="AB900" s="102"/>
      <c r="AC900" s="102"/>
      <c r="AD900" s="102"/>
    </row>
    <row r="901" spans="1:34" ht="14.25" customHeight="1">
      <c r="A901" s="110" t="s">
        <v>778</v>
      </c>
      <c r="B901" s="175" t="str">
        <f t="shared" si="200"/>
        <v>Quinn</v>
      </c>
      <c r="C901" s="180" t="str">
        <f t="shared" si="201"/>
        <v>Roman</v>
      </c>
      <c r="D901" s="102" t="str">
        <f t="shared" si="202"/>
        <v>R. Quinn</v>
      </c>
      <c r="E901" s="168" t="str">
        <f t="shared" si="203"/>
        <v>Roman Quinn</v>
      </c>
      <c r="F901" s="103"/>
      <c r="G901" s="103"/>
      <c r="H901" s="103"/>
      <c r="I901" s="103"/>
      <c r="J901" s="155">
        <v>34103</v>
      </c>
      <c r="K901" s="111" t="s">
        <v>853</v>
      </c>
      <c r="L901" s="103" t="s">
        <v>7</v>
      </c>
      <c r="M901" s="155" t="str">
        <f t="shared" si="204"/>
        <v>Y1</v>
      </c>
      <c r="N901" s="111" t="str">
        <f>Ruth!$Y$2</f>
        <v xml:space="preserve">New Jersey </v>
      </c>
      <c r="O901" s="103" t="s">
        <v>739</v>
      </c>
      <c r="P901" s="168" t="str">
        <f t="shared" si="205"/>
        <v>Quinn, Roman (Y1)</v>
      </c>
      <c r="Q901" s="129">
        <f t="shared" si="206"/>
        <v>200000</v>
      </c>
      <c r="R901" s="217">
        <f t="shared" si="207"/>
        <v>300000</v>
      </c>
      <c r="S901" s="217">
        <f t="shared" si="208"/>
        <v>400000</v>
      </c>
      <c r="T901" s="217" t="str">
        <f t="shared" si="209"/>
        <v/>
      </c>
      <c r="U901" s="102" t="s">
        <v>445</v>
      </c>
      <c r="V901" s="130">
        <v>200000</v>
      </c>
      <c r="W901" s="102" t="s">
        <v>446</v>
      </c>
      <c r="X901" s="173">
        <v>300000</v>
      </c>
      <c r="Y901" s="102" t="s">
        <v>322</v>
      </c>
      <c r="Z901" s="173">
        <v>400000</v>
      </c>
      <c r="AA901" s="102" t="s">
        <v>555</v>
      </c>
      <c r="AB901" s="102"/>
      <c r="AC901" s="102"/>
      <c r="AD901" s="102"/>
      <c r="AE901" s="502"/>
      <c r="AF901" s="102"/>
      <c r="AG901" s="102"/>
      <c r="AH901" s="102"/>
    </row>
    <row r="902" spans="1:34" ht="14.25" customHeight="1">
      <c r="A902" s="110" t="s">
        <v>758</v>
      </c>
      <c r="B902" s="175" t="str">
        <f t="shared" si="200"/>
        <v>Quintana</v>
      </c>
      <c r="C902" s="180" t="str">
        <f t="shared" si="201"/>
        <v>Jose</v>
      </c>
      <c r="D902" s="102" t="str">
        <f t="shared" si="202"/>
        <v>J. Quintana</v>
      </c>
      <c r="E902" s="168" t="str">
        <f t="shared" si="203"/>
        <v>Jose Quintana</v>
      </c>
      <c r="F902" s="103"/>
      <c r="G902" s="103"/>
      <c r="H902" s="103"/>
      <c r="I902" s="103"/>
      <c r="J902" s="155"/>
      <c r="K902" s="111"/>
      <c r="L902" s="103" t="s">
        <v>114</v>
      </c>
      <c r="M902" s="155" t="str">
        <f t="shared" si="204"/>
        <v>4,L5-14M</v>
      </c>
      <c r="N902" s="208" t="str">
        <f>Aaron!$Y$2</f>
        <v>Columbus</v>
      </c>
      <c r="O902" s="103" t="s">
        <v>1004</v>
      </c>
      <c r="P902" s="168" t="str">
        <f t="shared" si="205"/>
        <v>Quintana, Jose (4,L5-14M)</v>
      </c>
      <c r="Q902" s="129">
        <f t="shared" si="206"/>
        <v>2800000</v>
      </c>
      <c r="R902" s="217">
        <f t="shared" si="207"/>
        <v>2800000</v>
      </c>
      <c r="S902" s="217" t="str">
        <f t="shared" si="208"/>
        <v/>
      </c>
      <c r="T902" s="217" t="str">
        <f t="shared" si="209"/>
        <v/>
      </c>
      <c r="U902" s="111" t="s">
        <v>267</v>
      </c>
      <c r="V902" s="173">
        <v>2800000</v>
      </c>
      <c r="W902" s="111" t="s">
        <v>521</v>
      </c>
      <c r="X902" s="173">
        <v>2800000</v>
      </c>
      <c r="Y902" s="102" t="s">
        <v>283</v>
      </c>
      <c r="Z902" s="501"/>
      <c r="AA902" s="102"/>
      <c r="AB902" s="102"/>
      <c r="AC902" s="102"/>
      <c r="AD902" s="102"/>
      <c r="AE902" s="502"/>
      <c r="AF902" s="102"/>
      <c r="AG902" s="102"/>
      <c r="AH902" s="102"/>
    </row>
    <row r="903" spans="1:34" ht="14.25" customHeight="1">
      <c r="A903" s="102" t="s">
        <v>85</v>
      </c>
      <c r="B903" s="175" t="str">
        <f t="shared" si="200"/>
        <v>Ramirez</v>
      </c>
      <c r="C903" s="180" t="str">
        <f t="shared" si="201"/>
        <v>Hanley</v>
      </c>
      <c r="D903" s="102" t="str">
        <f t="shared" si="202"/>
        <v>H. Ramirez</v>
      </c>
      <c r="E903" s="168" t="str">
        <f t="shared" si="203"/>
        <v>Hanley Ramirez</v>
      </c>
      <c r="F903" s="103"/>
      <c r="G903" s="103"/>
      <c r="H903" s="103"/>
      <c r="I903" s="103"/>
      <c r="J903" s="155"/>
      <c r="K903" s="111"/>
      <c r="L903" s="103" t="s">
        <v>7</v>
      </c>
      <c r="M903" s="155" t="str">
        <f t="shared" si="204"/>
        <v>1,F1-$750K</v>
      </c>
      <c r="N903" s="111" t="str">
        <f>Mays!$Y$2</f>
        <v>Los Angeles</v>
      </c>
      <c r="O903" s="213" t="s">
        <v>3147</v>
      </c>
      <c r="P903" s="168" t="str">
        <f t="shared" si="205"/>
        <v>Ramirez, Hanley (1,F1-$750K)</v>
      </c>
      <c r="Q903" s="129">
        <f t="shared" si="206"/>
        <v>750000</v>
      </c>
      <c r="R903" s="217" t="str">
        <f t="shared" si="207"/>
        <v/>
      </c>
      <c r="S903" s="217" t="str">
        <f t="shared" si="208"/>
        <v/>
      </c>
      <c r="T903" s="217" t="str">
        <f t="shared" si="209"/>
        <v/>
      </c>
      <c r="U903" s="111" t="s">
        <v>3382</v>
      </c>
      <c r="V903" s="173">
        <v>750000</v>
      </c>
      <c r="W903" s="102" t="s">
        <v>283</v>
      </c>
      <c r="X903" s="173"/>
      <c r="Y903" s="102"/>
      <c r="Z903" s="102"/>
      <c r="AA903" s="102"/>
      <c r="AB903" s="102"/>
      <c r="AC903" s="102" t="s">
        <v>283</v>
      </c>
      <c r="AD903" s="102"/>
      <c r="AE903" s="502"/>
      <c r="AF903" s="102"/>
      <c r="AG903" s="102"/>
      <c r="AH903" s="102"/>
    </row>
    <row r="904" spans="1:34" ht="14.25" customHeight="1">
      <c r="A904" s="102" t="s">
        <v>1349</v>
      </c>
      <c r="B904" s="175" t="str">
        <f t="shared" si="200"/>
        <v>Ramirez</v>
      </c>
      <c r="C904" s="180" t="str">
        <f t="shared" si="201"/>
        <v>Harold</v>
      </c>
      <c r="D904" s="102" t="str">
        <f t="shared" si="202"/>
        <v>H. Ramirez</v>
      </c>
      <c r="E904" s="168" t="str">
        <f t="shared" si="203"/>
        <v>Harold Ramirez</v>
      </c>
      <c r="F904" s="204"/>
      <c r="G904" s="501">
        <v>74</v>
      </c>
      <c r="H904" s="501" t="s">
        <v>538</v>
      </c>
      <c r="I904" s="501">
        <v>1</v>
      </c>
      <c r="J904" s="256">
        <v>34583</v>
      </c>
      <c r="K904" s="157" t="s">
        <v>849</v>
      </c>
      <c r="L904" s="103" t="s">
        <v>444</v>
      </c>
      <c r="M904" s="155" t="str">
        <f t="shared" si="204"/>
        <v>min</v>
      </c>
      <c r="N904" s="111" t="str">
        <f>Mays!$G$2</f>
        <v>Palo Alto</v>
      </c>
      <c r="O904" s="132" t="s">
        <v>1298</v>
      </c>
      <c r="P904" s="168" t="str">
        <f t="shared" si="205"/>
        <v>Ramirez, Harold (min)</v>
      </c>
      <c r="Q904" s="129" t="str">
        <f t="shared" si="206"/>
        <v/>
      </c>
      <c r="R904" s="217" t="str">
        <f t="shared" si="207"/>
        <v/>
      </c>
      <c r="S904" s="217" t="str">
        <f t="shared" si="208"/>
        <v/>
      </c>
      <c r="T904" s="217" t="str">
        <f t="shared" si="209"/>
        <v/>
      </c>
      <c r="U904" s="102" t="s">
        <v>568</v>
      </c>
      <c r="V904" s="173"/>
      <c r="W904" s="102"/>
      <c r="X904" s="173"/>
      <c r="Y904" s="102"/>
      <c r="Z904" s="501"/>
      <c r="AA904" s="102"/>
      <c r="AB904" s="102"/>
      <c r="AC904" s="102"/>
      <c r="AD904" s="102"/>
      <c r="AE904" s="502"/>
      <c r="AF904" s="102"/>
      <c r="AG904" s="102"/>
      <c r="AH904" s="102"/>
    </row>
    <row r="905" spans="1:34" ht="14.25" customHeight="1">
      <c r="A905" s="102" t="s">
        <v>1097</v>
      </c>
      <c r="B905" s="175" t="str">
        <f t="shared" si="200"/>
        <v>Ramirez</v>
      </c>
      <c r="C905" s="180" t="str">
        <f t="shared" si="201"/>
        <v>Jose Altagracia</v>
      </c>
      <c r="D905" s="102" t="str">
        <f t="shared" si="202"/>
        <v>J. Ramirez</v>
      </c>
      <c r="E905" s="168" t="str">
        <f t="shared" si="203"/>
        <v>Jose Altagracia Ramirez</v>
      </c>
      <c r="F905" s="103" t="s">
        <v>847</v>
      </c>
      <c r="G905" s="103"/>
      <c r="H905" s="103"/>
      <c r="I905" s="103"/>
      <c r="J905" s="256">
        <v>32894</v>
      </c>
      <c r="K905" s="102" t="s">
        <v>844</v>
      </c>
      <c r="L905" s="103" t="s">
        <v>114</v>
      </c>
      <c r="M905" s="155" t="str">
        <f t="shared" si="204"/>
        <v>Y2*</v>
      </c>
      <c r="N905" s="111" t="str">
        <f>Ruth!$A$2</f>
        <v>Plum Island</v>
      </c>
      <c r="O905" s="103" t="s">
        <v>1094</v>
      </c>
      <c r="P905" s="168" t="str">
        <f t="shared" si="205"/>
        <v>Ramirez, Jose Altagracia (Y2*)</v>
      </c>
      <c r="Q905" s="129">
        <f t="shared" si="206"/>
        <v>300000</v>
      </c>
      <c r="R905" s="217">
        <f t="shared" si="207"/>
        <v>400000</v>
      </c>
      <c r="S905" s="217" t="str">
        <f t="shared" si="208"/>
        <v/>
      </c>
      <c r="T905" s="217" t="str">
        <f t="shared" si="209"/>
        <v/>
      </c>
      <c r="U905" s="102" t="s">
        <v>219</v>
      </c>
      <c r="V905" s="173">
        <v>300000</v>
      </c>
      <c r="W905" s="102" t="s">
        <v>322</v>
      </c>
      <c r="X905" s="173">
        <v>400000</v>
      </c>
      <c r="Y905" s="102" t="s">
        <v>555</v>
      </c>
      <c r="Z905" s="102"/>
      <c r="AA905" s="102"/>
      <c r="AB905" s="102"/>
      <c r="AC905" s="102"/>
      <c r="AD905" s="102"/>
      <c r="AE905" s="502"/>
      <c r="AF905" s="102"/>
      <c r="AG905" s="102"/>
      <c r="AH905" s="102"/>
    </row>
    <row r="906" spans="1:34" ht="14.25" customHeight="1">
      <c r="A906" s="175" t="s">
        <v>1180</v>
      </c>
      <c r="B906" s="175" t="str">
        <f t="shared" si="200"/>
        <v>Ramirez</v>
      </c>
      <c r="C906" s="180" t="str">
        <f t="shared" si="201"/>
        <v>Jose Enrique</v>
      </c>
      <c r="D906" s="102" t="str">
        <f t="shared" si="202"/>
        <v>J. Ramirez</v>
      </c>
      <c r="E906" s="168" t="str">
        <f t="shared" si="203"/>
        <v>Jose Enrique Ramirez</v>
      </c>
      <c r="F906" s="174" t="s">
        <v>854</v>
      </c>
      <c r="G906" s="174"/>
      <c r="H906" s="174"/>
      <c r="I906" s="174"/>
      <c r="J906" s="184">
        <v>33864</v>
      </c>
      <c r="K906" s="185" t="s">
        <v>845</v>
      </c>
      <c r="L906" s="103" t="s">
        <v>7</v>
      </c>
      <c r="M906" s="155" t="str">
        <f t="shared" si="204"/>
        <v>2,L5-$14M</v>
      </c>
      <c r="N906" s="111" t="str">
        <f>Mays!$A$2</f>
        <v>Aspen</v>
      </c>
      <c r="O906" s="174" t="s">
        <v>2103</v>
      </c>
      <c r="P906" s="168" t="str">
        <f t="shared" si="205"/>
        <v>Ramirez, Jose Enrique (2,L5-$14M)</v>
      </c>
      <c r="Q906" s="129">
        <f t="shared" si="206"/>
        <v>2800000</v>
      </c>
      <c r="R906" s="217">
        <f t="shared" si="207"/>
        <v>2800000</v>
      </c>
      <c r="S906" s="217">
        <f t="shared" si="208"/>
        <v>2800000</v>
      </c>
      <c r="T906" s="217">
        <f t="shared" si="209"/>
        <v>2800000</v>
      </c>
      <c r="U906" s="102" t="s">
        <v>1751</v>
      </c>
      <c r="V906" s="169">
        <v>2800000</v>
      </c>
      <c r="W906" s="102" t="s">
        <v>1752</v>
      </c>
      <c r="X906" s="173">
        <v>2800000</v>
      </c>
      <c r="Y906" s="102" t="s">
        <v>1753</v>
      </c>
      <c r="Z906" s="130">
        <v>2800000</v>
      </c>
      <c r="AA906" s="102" t="s">
        <v>1754</v>
      </c>
      <c r="AB906" s="130">
        <v>2800000</v>
      </c>
      <c r="AC906" s="102" t="s">
        <v>283</v>
      </c>
      <c r="AD906" s="102"/>
      <c r="AE906" s="502"/>
      <c r="AF906" s="102"/>
      <c r="AG906" s="102"/>
      <c r="AH906" s="102"/>
    </row>
    <row r="907" spans="1:34" ht="14.25" customHeight="1">
      <c r="A907" s="175" t="s">
        <v>3383</v>
      </c>
      <c r="B907" s="175" t="str">
        <f t="shared" si="200"/>
        <v>Ramirez</v>
      </c>
      <c r="C907" s="180" t="str">
        <f t="shared" si="201"/>
        <v>Neil</v>
      </c>
      <c r="D907" s="102" t="str">
        <f t="shared" si="202"/>
        <v>N. Ramirez</v>
      </c>
      <c r="E907" s="168" t="str">
        <f t="shared" si="203"/>
        <v>Neil Ramirez</v>
      </c>
      <c r="F907" s="174"/>
      <c r="G907" s="174"/>
      <c r="H907" s="174"/>
      <c r="I907" s="174"/>
      <c r="J907" s="184"/>
      <c r="K907" s="185"/>
      <c r="L907" s="103" t="s">
        <v>114</v>
      </c>
      <c r="M907" s="155" t="str">
        <f t="shared" si="204"/>
        <v>1,F1-$263K</v>
      </c>
      <c r="N907" s="111" t="str">
        <f>Mays!$AE$2</f>
        <v>West Oakland</v>
      </c>
      <c r="O907" s="174" t="s">
        <v>3147</v>
      </c>
      <c r="P907" s="168" t="str">
        <f t="shared" si="205"/>
        <v>Ramirez, Neil (1,F1-$263K)</v>
      </c>
      <c r="Q907" s="129">
        <f t="shared" si="206"/>
        <v>263000</v>
      </c>
      <c r="R907" s="217" t="str">
        <f t="shared" si="207"/>
        <v/>
      </c>
      <c r="S907" s="217" t="str">
        <f t="shared" si="208"/>
        <v/>
      </c>
      <c r="T907" s="217" t="str">
        <f t="shared" si="209"/>
        <v/>
      </c>
      <c r="U907" s="102" t="s">
        <v>3384</v>
      </c>
      <c r="V907" s="169">
        <v>263000</v>
      </c>
      <c r="W907" s="102" t="s">
        <v>283</v>
      </c>
      <c r="X907" s="173"/>
      <c r="Y907" s="102"/>
      <c r="Z907" s="130"/>
      <c r="AA907" s="102"/>
      <c r="AB907" s="130"/>
      <c r="AC907" s="102"/>
      <c r="AD907" s="102"/>
      <c r="AE907" s="502"/>
      <c r="AF907" s="102"/>
      <c r="AG907" s="102"/>
      <c r="AH907" s="102"/>
    </row>
    <row r="908" spans="1:34" ht="14.25" customHeight="1">
      <c r="A908" s="266" t="s">
        <v>3716</v>
      </c>
      <c r="B908" s="175" t="str">
        <f t="shared" si="200"/>
        <v>Ramirez</v>
      </c>
      <c r="C908" s="180" t="str">
        <f t="shared" si="201"/>
        <v>Noe</v>
      </c>
      <c r="D908" s="102" t="str">
        <f t="shared" si="202"/>
        <v>N. Ramirez</v>
      </c>
      <c r="E908" s="168" t="str">
        <f t="shared" si="203"/>
        <v>Noe Ramirez</v>
      </c>
      <c r="F908" s="204" t="s">
        <v>847</v>
      </c>
      <c r="G908" s="204" t="s">
        <v>3921</v>
      </c>
      <c r="H908" s="204" t="s">
        <v>4069</v>
      </c>
      <c r="I908" s="204" t="s">
        <v>1953</v>
      </c>
      <c r="J908" s="155">
        <v>32864</v>
      </c>
      <c r="K908" s="157" t="s">
        <v>844</v>
      </c>
      <c r="L908" s="103" t="s">
        <v>114</v>
      </c>
      <c r="M908" s="155" t="str">
        <f t="shared" si="204"/>
        <v>Y1</v>
      </c>
      <c r="N908" s="111" t="s">
        <v>1832</v>
      </c>
      <c r="O908" s="132" t="s">
        <v>3850</v>
      </c>
      <c r="P908" s="168" t="str">
        <f t="shared" si="205"/>
        <v>Ramirez, Noe (Y1)</v>
      </c>
      <c r="Q908" s="129">
        <f t="shared" si="206"/>
        <v>200000</v>
      </c>
      <c r="R908" s="217">
        <f t="shared" si="207"/>
        <v>300000</v>
      </c>
      <c r="S908" s="217">
        <f t="shared" si="208"/>
        <v>400000</v>
      </c>
      <c r="T908" s="217" t="str">
        <f t="shared" si="209"/>
        <v/>
      </c>
      <c r="U908" s="102" t="s">
        <v>445</v>
      </c>
      <c r="V908" s="173">
        <v>200000</v>
      </c>
      <c r="W908" s="102" t="s">
        <v>446</v>
      </c>
      <c r="X908" s="173">
        <v>300000</v>
      </c>
      <c r="Y908" s="102" t="s">
        <v>322</v>
      </c>
      <c r="Z908" s="173">
        <v>400000</v>
      </c>
      <c r="AA908" s="102" t="s">
        <v>555</v>
      </c>
      <c r="AB908" s="102"/>
      <c r="AC908" s="102"/>
      <c r="AD908" s="102"/>
      <c r="AE908" s="502"/>
      <c r="AF908" s="102"/>
      <c r="AG908" s="102"/>
      <c r="AH908" s="102"/>
    </row>
    <row r="909" spans="1:34" ht="14.25" customHeight="1">
      <c r="A909" s="266" t="s">
        <v>3767</v>
      </c>
      <c r="B909" s="175" t="str">
        <f t="shared" si="200"/>
        <v>Ramirez</v>
      </c>
      <c r="C909" s="180" t="str">
        <f t="shared" si="201"/>
        <v>Yefry</v>
      </c>
      <c r="D909" s="102" t="str">
        <f t="shared" si="202"/>
        <v>Y. Ramirez</v>
      </c>
      <c r="E909" s="168" t="str">
        <f t="shared" si="203"/>
        <v>Yefry Ramirez</v>
      </c>
      <c r="F909" s="204" t="s">
        <v>847</v>
      </c>
      <c r="G909" s="204" t="s">
        <v>3976</v>
      </c>
      <c r="H909" s="204" t="s">
        <v>1955</v>
      </c>
      <c r="I909" s="204" t="s">
        <v>1958</v>
      </c>
      <c r="J909" s="155">
        <v>34301</v>
      </c>
      <c r="K909" s="157" t="s">
        <v>647</v>
      </c>
      <c r="L909" s="103" t="s">
        <v>114</v>
      </c>
      <c r="M909" s="155" t="str">
        <f t="shared" si="204"/>
        <v>Y1</v>
      </c>
      <c r="N909" s="111" t="s">
        <v>1101</v>
      </c>
      <c r="O909" s="132" t="s">
        <v>3850</v>
      </c>
      <c r="P909" s="168" t="str">
        <f t="shared" si="205"/>
        <v>Ramirez, Yefry (Y1)</v>
      </c>
      <c r="Q909" s="129">
        <f t="shared" si="206"/>
        <v>200000</v>
      </c>
      <c r="R909" s="217">
        <f t="shared" si="207"/>
        <v>300000</v>
      </c>
      <c r="S909" s="217">
        <f t="shared" si="208"/>
        <v>400000</v>
      </c>
      <c r="T909" s="217" t="str">
        <f t="shared" si="209"/>
        <v/>
      </c>
      <c r="U909" s="102" t="s">
        <v>445</v>
      </c>
      <c r="V909" s="173">
        <v>200000</v>
      </c>
      <c r="W909" s="102" t="s">
        <v>446</v>
      </c>
      <c r="X909" s="173">
        <v>300000</v>
      </c>
      <c r="Y909" s="102" t="s">
        <v>322</v>
      </c>
      <c r="Z909" s="173">
        <v>400000</v>
      </c>
      <c r="AA909" s="102" t="s">
        <v>555</v>
      </c>
      <c r="AB909" s="102"/>
      <c r="AC909" s="102"/>
      <c r="AD909" s="102"/>
      <c r="AE909" s="502"/>
      <c r="AF909" s="102"/>
      <c r="AG909" s="102"/>
      <c r="AH909" s="102"/>
    </row>
    <row r="910" spans="1:34" ht="14.25" customHeight="1">
      <c r="A910" s="110" t="s">
        <v>744</v>
      </c>
      <c r="B910" s="175" t="str">
        <f t="shared" si="200"/>
        <v>Ramos</v>
      </c>
      <c r="C910" s="180" t="str">
        <f t="shared" si="201"/>
        <v>AJ</v>
      </c>
      <c r="D910" s="102" t="str">
        <f t="shared" si="202"/>
        <v>A. Ramos</v>
      </c>
      <c r="E910" s="168" t="str">
        <f t="shared" si="203"/>
        <v>AJ Ramos</v>
      </c>
      <c r="F910" s="103" t="s">
        <v>847</v>
      </c>
      <c r="G910" s="103"/>
      <c r="H910" s="103"/>
      <c r="I910" s="103"/>
      <c r="J910" s="155">
        <v>31675</v>
      </c>
      <c r="K910" s="111"/>
      <c r="L910" s="103" t="s">
        <v>114</v>
      </c>
      <c r="M910" s="155" t="str">
        <f t="shared" si="204"/>
        <v>2,F2-$840k</v>
      </c>
      <c r="N910" s="111" t="str">
        <f>Mays!$AE$2</f>
        <v>West Oakland</v>
      </c>
      <c r="O910" s="132" t="s">
        <v>1764</v>
      </c>
      <c r="P910" s="168" t="str">
        <f t="shared" si="205"/>
        <v>Ramos, AJ (2,F2-$840k)</v>
      </c>
      <c r="Q910" s="129">
        <f t="shared" si="206"/>
        <v>420000</v>
      </c>
      <c r="R910" s="217" t="str">
        <f t="shared" si="207"/>
        <v/>
      </c>
      <c r="S910" s="217" t="str">
        <f t="shared" si="208"/>
        <v/>
      </c>
      <c r="T910" s="217" t="str">
        <f t="shared" si="209"/>
        <v/>
      </c>
      <c r="U910" s="155" t="s">
        <v>1846</v>
      </c>
      <c r="V910" s="130">
        <v>420000</v>
      </c>
      <c r="W910" s="191" t="s">
        <v>283</v>
      </c>
      <c r="X910" s="173"/>
      <c r="Y910" s="102"/>
      <c r="Z910" s="173"/>
      <c r="AA910" s="102"/>
      <c r="AB910" s="501"/>
      <c r="AC910" s="102"/>
      <c r="AD910" s="102"/>
      <c r="AE910" s="502"/>
      <c r="AF910" s="102"/>
      <c r="AG910" s="102"/>
      <c r="AH910" s="102"/>
    </row>
    <row r="911" spans="1:34" ht="14.25" customHeight="1">
      <c r="A911" s="102" t="s">
        <v>1684</v>
      </c>
      <c r="B911" s="175" t="str">
        <f t="shared" si="200"/>
        <v>Ramos</v>
      </c>
      <c r="C911" s="180" t="str">
        <f t="shared" si="201"/>
        <v>Edubray</v>
      </c>
      <c r="D911" s="102" t="str">
        <f t="shared" si="202"/>
        <v>E. Ramos</v>
      </c>
      <c r="E911" s="168" t="str">
        <f t="shared" si="203"/>
        <v>Edubray Ramos</v>
      </c>
      <c r="F911" s="174" t="s">
        <v>847</v>
      </c>
      <c r="G911" s="102">
        <f>Cuts!G27+1</f>
        <v>1</v>
      </c>
      <c r="H911" s="102">
        <v>4</v>
      </c>
      <c r="I911" s="102">
        <v>2</v>
      </c>
      <c r="J911" s="322">
        <v>33957</v>
      </c>
      <c r="K911" s="102" t="s">
        <v>844</v>
      </c>
      <c r="L911" s="103" t="s">
        <v>114</v>
      </c>
      <c r="M911" s="155" t="str">
        <f t="shared" si="204"/>
        <v>Y3</v>
      </c>
      <c r="N911" s="111" t="str">
        <f>Aaron!$AE$2</f>
        <v>Pismo Beach</v>
      </c>
      <c r="O911" s="103" t="s">
        <v>1534</v>
      </c>
      <c r="P911" s="168" t="str">
        <f t="shared" si="205"/>
        <v>Ramos, Edubray (Y3)</v>
      </c>
      <c r="Q911" s="129">
        <f t="shared" si="206"/>
        <v>400000</v>
      </c>
      <c r="R911" s="217" t="str">
        <f t="shared" si="207"/>
        <v/>
      </c>
      <c r="S911" s="217" t="str">
        <f t="shared" si="208"/>
        <v/>
      </c>
      <c r="T911" s="217" t="str">
        <f t="shared" si="209"/>
        <v/>
      </c>
      <c r="U911" s="102" t="s">
        <v>322</v>
      </c>
      <c r="V911" s="173">
        <v>400000</v>
      </c>
      <c r="W911" s="102" t="s">
        <v>555</v>
      </c>
      <c r="X911" s="130"/>
      <c r="Y911" s="102" t="s">
        <v>820</v>
      </c>
      <c r="Z911" s="102"/>
      <c r="AA911" s="102" t="s">
        <v>821</v>
      </c>
      <c r="AB911" s="102"/>
      <c r="AC911" s="102" t="s">
        <v>822</v>
      </c>
      <c r="AD911" s="102"/>
      <c r="AE911" s="483"/>
      <c r="AF911" s="102"/>
      <c r="AG911" s="102"/>
      <c r="AH911" s="102"/>
    </row>
    <row r="912" spans="1:34" ht="14.25" customHeight="1">
      <c r="A912" s="102" t="s">
        <v>2005</v>
      </c>
      <c r="B912" s="175" t="str">
        <f t="shared" si="200"/>
        <v>Ramos</v>
      </c>
      <c r="C912" s="180" t="str">
        <f t="shared" si="201"/>
        <v>Heliot</v>
      </c>
      <c r="D912" s="102" t="str">
        <f t="shared" si="202"/>
        <v>H. Ramos</v>
      </c>
      <c r="E912" s="168" t="str">
        <f t="shared" si="203"/>
        <v>Heliot Ramos</v>
      </c>
      <c r="F912" s="204"/>
      <c r="G912" s="204">
        <v>98</v>
      </c>
      <c r="H912" s="204" t="s">
        <v>1954</v>
      </c>
      <c r="I912" s="204"/>
      <c r="J912" s="155"/>
      <c r="K912" s="157" t="s">
        <v>849</v>
      </c>
      <c r="L912" s="103" t="s">
        <v>444</v>
      </c>
      <c r="M912" s="155" t="str">
        <f t="shared" si="204"/>
        <v>min</v>
      </c>
      <c r="N912" s="111" t="str">
        <f>Ruth!$A$2</f>
        <v>Plum Island</v>
      </c>
      <c r="O912" s="132" t="s">
        <v>1966</v>
      </c>
      <c r="P912" s="168" t="str">
        <f t="shared" si="205"/>
        <v>Ramos, Heliot (min)</v>
      </c>
      <c r="Q912" s="129" t="str">
        <f t="shared" si="206"/>
        <v/>
      </c>
      <c r="R912" s="217" t="str">
        <f t="shared" si="207"/>
        <v/>
      </c>
      <c r="S912" s="217" t="str">
        <f t="shared" si="208"/>
        <v/>
      </c>
      <c r="T912" s="217" t="str">
        <f t="shared" si="209"/>
        <v/>
      </c>
      <c r="U912" s="102" t="s">
        <v>568</v>
      </c>
      <c r="V912" s="173"/>
      <c r="W912" s="102"/>
      <c r="X912" s="173"/>
      <c r="Y912" s="102"/>
      <c r="Z912" s="173"/>
      <c r="AA912" s="102"/>
      <c r="AB912" s="102"/>
      <c r="AC912" s="102"/>
      <c r="AD912" s="102"/>
    </row>
    <row r="913" spans="1:34" ht="14.25" customHeight="1">
      <c r="A913" s="102" t="s">
        <v>611</v>
      </c>
      <c r="B913" s="175" t="str">
        <f t="shared" si="200"/>
        <v>Ramos</v>
      </c>
      <c r="C913" s="180" t="str">
        <f t="shared" si="201"/>
        <v>Wilson</v>
      </c>
      <c r="D913" s="102" t="str">
        <f t="shared" si="202"/>
        <v>W. Ramos</v>
      </c>
      <c r="E913" s="168" t="str">
        <f t="shared" si="203"/>
        <v>Wilson Ramos</v>
      </c>
      <c r="F913" s="103"/>
      <c r="G913" s="103"/>
      <c r="H913" s="103"/>
      <c r="I913" s="103"/>
      <c r="J913" s="155"/>
      <c r="K913" s="111"/>
      <c r="L913" s="103" t="s">
        <v>7</v>
      </c>
      <c r="M913" s="155" t="str">
        <f t="shared" si="204"/>
        <v>ARB-Y7</v>
      </c>
      <c r="N913" s="111" t="str">
        <f>Mays!$G$2</f>
        <v>Palo Alto</v>
      </c>
      <c r="O913" s="132" t="s">
        <v>1701</v>
      </c>
      <c r="P913" s="168" t="str">
        <f t="shared" si="205"/>
        <v>Ramos, Wilson (ARB-Y7)</v>
      </c>
      <c r="Q913" s="129">
        <f t="shared" si="206"/>
        <v>3526875</v>
      </c>
      <c r="R913" s="217" t="str">
        <f t="shared" si="207"/>
        <v/>
      </c>
      <c r="S913" s="217" t="str">
        <f t="shared" si="208"/>
        <v/>
      </c>
      <c r="T913" s="217" t="str">
        <f t="shared" si="209"/>
        <v/>
      </c>
      <c r="U913" s="102" t="s">
        <v>822</v>
      </c>
      <c r="V913" s="173">
        <v>3526875</v>
      </c>
      <c r="W913" s="102" t="s">
        <v>283</v>
      </c>
      <c r="X913" s="173"/>
      <c r="Y913" s="102"/>
      <c r="Z913" s="102"/>
      <c r="AA913" s="130"/>
      <c r="AB913" s="102"/>
      <c r="AC913" s="102"/>
      <c r="AD913" s="102"/>
      <c r="AE913" s="502"/>
      <c r="AF913" s="102"/>
      <c r="AG913" s="102"/>
      <c r="AH913" s="102"/>
    </row>
    <row r="914" spans="1:34" ht="14.25" customHeight="1">
      <c r="A914" s="102" t="s">
        <v>2493</v>
      </c>
      <c r="B914" s="175" t="str">
        <f t="shared" si="200"/>
        <v>Ray</v>
      </c>
      <c r="C914" s="180" t="str">
        <f t="shared" si="201"/>
        <v>Corey Donte</v>
      </c>
      <c r="D914" s="102" t="str">
        <f t="shared" si="202"/>
        <v>C. Ray</v>
      </c>
      <c r="E914" s="168" t="str">
        <f t="shared" si="203"/>
        <v>Corey Donte Ray</v>
      </c>
      <c r="F914" s="174" t="s">
        <v>354</v>
      </c>
      <c r="G914" s="102">
        <f>Cuts!G113+1</f>
        <v>1</v>
      </c>
      <c r="H914" s="102">
        <v>1</v>
      </c>
      <c r="I914" s="102">
        <v>11</v>
      </c>
      <c r="J914" s="322">
        <v>34599</v>
      </c>
      <c r="K914" s="102" t="s">
        <v>849</v>
      </c>
      <c r="L914" s="103" t="s">
        <v>444</v>
      </c>
      <c r="M914" s="155" t="str">
        <f t="shared" si="204"/>
        <v>min</v>
      </c>
      <c r="N914" s="208" t="str">
        <f>Ruth!$AE$2</f>
        <v>Williamsburg</v>
      </c>
      <c r="O914" s="103" t="s">
        <v>1534</v>
      </c>
      <c r="P914" s="168" t="str">
        <f t="shared" si="205"/>
        <v>Ray, Corey Donte (min)</v>
      </c>
      <c r="Q914" s="129" t="str">
        <f t="shared" si="206"/>
        <v/>
      </c>
      <c r="R914" s="217" t="str">
        <f t="shared" si="207"/>
        <v/>
      </c>
      <c r="S914" s="217" t="str">
        <f t="shared" si="208"/>
        <v/>
      </c>
      <c r="T914" s="217" t="str">
        <f t="shared" si="209"/>
        <v/>
      </c>
      <c r="U914" s="102" t="s">
        <v>568</v>
      </c>
      <c r="V914" s="130"/>
      <c r="W914" s="102"/>
      <c r="X914" s="130"/>
      <c r="Y914" s="102"/>
      <c r="Z914" s="102"/>
      <c r="AA914" s="102"/>
      <c r="AB914" s="102"/>
      <c r="AC914" s="102"/>
      <c r="AD914" s="102"/>
      <c r="AE914" s="481"/>
      <c r="AF914" s="102"/>
      <c r="AG914" s="102"/>
      <c r="AH914" s="102"/>
    </row>
    <row r="915" spans="1:34" ht="14.25" customHeight="1">
      <c r="A915" s="498" t="s">
        <v>1291</v>
      </c>
      <c r="B915" s="175" t="str">
        <f t="shared" si="200"/>
        <v>Ray</v>
      </c>
      <c r="C915" s="180" t="str">
        <f t="shared" si="201"/>
        <v>Robbie*</v>
      </c>
      <c r="D915" s="102" t="str">
        <f t="shared" si="202"/>
        <v>R. Ray</v>
      </c>
      <c r="E915" s="168" t="str">
        <f t="shared" si="203"/>
        <v>Robbie* Ray</v>
      </c>
      <c r="F915" s="204" t="s">
        <v>354</v>
      </c>
      <c r="G915" s="501">
        <v>12</v>
      </c>
      <c r="H915" s="501">
        <v>1</v>
      </c>
      <c r="I915" s="501">
        <v>12</v>
      </c>
      <c r="J915" s="256">
        <v>33512</v>
      </c>
      <c r="K915" s="157" t="s">
        <v>647</v>
      </c>
      <c r="L915" s="103" t="s">
        <v>114</v>
      </c>
      <c r="M915" s="155" t="str">
        <f t="shared" si="204"/>
        <v>1,L5-14M</v>
      </c>
      <c r="N915" s="111" t="str">
        <f>Cobb!$Y$2</f>
        <v>Gateway</v>
      </c>
      <c r="O915" s="132" t="s">
        <v>1298</v>
      </c>
      <c r="P915" s="168" t="str">
        <f t="shared" si="205"/>
        <v>Ray, Robbie* (1,L5-14M)</v>
      </c>
      <c r="Q915" s="129">
        <f t="shared" si="206"/>
        <v>2800000</v>
      </c>
      <c r="R915" s="217">
        <f t="shared" si="207"/>
        <v>2800000</v>
      </c>
      <c r="S915" s="217">
        <f t="shared" si="208"/>
        <v>2800000</v>
      </c>
      <c r="T915" s="217">
        <f t="shared" si="209"/>
        <v>2800000</v>
      </c>
      <c r="U915" s="102" t="s">
        <v>3123</v>
      </c>
      <c r="V915" s="173">
        <v>2800000</v>
      </c>
      <c r="W915" s="102" t="s">
        <v>557</v>
      </c>
      <c r="X915" s="173">
        <v>2800000</v>
      </c>
      <c r="Y915" s="102" t="s">
        <v>268</v>
      </c>
      <c r="Z915" s="454">
        <v>2800000</v>
      </c>
      <c r="AA915" s="102" t="s">
        <v>267</v>
      </c>
      <c r="AB915" s="454">
        <v>2800000</v>
      </c>
      <c r="AC915" s="102" t="s">
        <v>521</v>
      </c>
      <c r="AD915" s="454">
        <v>2800000</v>
      </c>
      <c r="AE915" s="502"/>
      <c r="AF915" s="102"/>
      <c r="AG915" s="102"/>
      <c r="AH915" s="102"/>
    </row>
    <row r="916" spans="1:34" ht="14.25" customHeight="1">
      <c r="A916" s="102" t="s">
        <v>1890</v>
      </c>
      <c r="B916" s="175" t="str">
        <f t="shared" si="200"/>
        <v>Read</v>
      </c>
      <c r="C916" s="180" t="str">
        <f t="shared" si="201"/>
        <v>Raudy</v>
      </c>
      <c r="D916" s="102" t="str">
        <f t="shared" si="202"/>
        <v>R. Read</v>
      </c>
      <c r="E916" s="168" t="str">
        <f t="shared" si="203"/>
        <v>Raudy Read</v>
      </c>
      <c r="F916" s="204" t="s">
        <v>847</v>
      </c>
      <c r="G916" s="204">
        <v>75</v>
      </c>
      <c r="H916" s="204" t="s">
        <v>1954</v>
      </c>
      <c r="I916" s="204"/>
      <c r="J916" s="155">
        <v>34271</v>
      </c>
      <c r="K916" s="157" t="s">
        <v>848</v>
      </c>
      <c r="L916" s="103" t="s">
        <v>7</v>
      </c>
      <c r="M916" s="155" t="str">
        <f t="shared" si="204"/>
        <v>MM</v>
      </c>
      <c r="N916" s="111" t="str">
        <f>Ruth!$G$2</f>
        <v>Gotham City</v>
      </c>
      <c r="O916" s="132" t="s">
        <v>1966</v>
      </c>
      <c r="P916" s="168" t="str">
        <f t="shared" si="205"/>
        <v>Read, Raudy (MM)</v>
      </c>
      <c r="Q916" s="129">
        <f t="shared" si="206"/>
        <v>100000</v>
      </c>
      <c r="R916" s="217" t="str">
        <f t="shared" si="207"/>
        <v/>
      </c>
      <c r="S916" s="217" t="str">
        <f t="shared" si="208"/>
        <v/>
      </c>
      <c r="T916" s="217" t="str">
        <f t="shared" si="209"/>
        <v/>
      </c>
      <c r="U916" s="102" t="s">
        <v>442</v>
      </c>
      <c r="V916" s="268">
        <v>100000</v>
      </c>
      <c r="W916" s="102"/>
      <c r="X916" s="173"/>
      <c r="Y916" s="102"/>
      <c r="Z916" s="173"/>
      <c r="AA916" s="102"/>
      <c r="AB916" s="102"/>
      <c r="AC916" s="102"/>
      <c r="AD916" s="102"/>
      <c r="AE916" s="502"/>
      <c r="AF916" s="102"/>
      <c r="AG916" s="102"/>
      <c r="AH916" s="102"/>
    </row>
    <row r="917" spans="1:34" ht="14.25" customHeight="1">
      <c r="A917" s="501" t="s">
        <v>1083</v>
      </c>
      <c r="B917" s="175" t="str">
        <f t="shared" si="200"/>
        <v>Realmuto</v>
      </c>
      <c r="C917" s="180" t="str">
        <f t="shared" si="201"/>
        <v>J.T.</v>
      </c>
      <c r="D917" s="102" t="str">
        <f t="shared" si="202"/>
        <v>J. Realmuto</v>
      </c>
      <c r="E917" s="168" t="str">
        <f t="shared" si="203"/>
        <v>J.T. Realmuto</v>
      </c>
      <c r="F917" s="103" t="s">
        <v>847</v>
      </c>
      <c r="G917" s="103"/>
      <c r="H917" s="103"/>
      <c r="I917" s="103"/>
      <c r="J917" s="256">
        <v>33315</v>
      </c>
      <c r="K917" s="102" t="s">
        <v>848</v>
      </c>
      <c r="L917" s="103" t="s">
        <v>7</v>
      </c>
      <c r="M917" s="155" t="str">
        <f t="shared" si="204"/>
        <v>1,L5-14M</v>
      </c>
      <c r="N917" s="208" t="str">
        <f>Aaron!$Y$2</f>
        <v>Columbus</v>
      </c>
      <c r="O917" s="103" t="s">
        <v>1099</v>
      </c>
      <c r="P917" s="168" t="str">
        <f t="shared" si="205"/>
        <v>Realmuto, J.T. (1,L5-14M)</v>
      </c>
      <c r="Q917" s="129">
        <f t="shared" si="206"/>
        <v>2800000</v>
      </c>
      <c r="R917" s="217">
        <f t="shared" si="207"/>
        <v>2800000</v>
      </c>
      <c r="S917" s="217">
        <f t="shared" si="208"/>
        <v>2800000</v>
      </c>
      <c r="T917" s="217">
        <f t="shared" si="209"/>
        <v>2800000</v>
      </c>
      <c r="U917" s="102" t="s">
        <v>3123</v>
      </c>
      <c r="V917" s="268">
        <v>2800000</v>
      </c>
      <c r="W917" s="102" t="s">
        <v>557</v>
      </c>
      <c r="X917" s="173">
        <v>2800000</v>
      </c>
      <c r="Y917" s="102" t="s">
        <v>268</v>
      </c>
      <c r="Z917" s="454">
        <v>2800000</v>
      </c>
      <c r="AA917" s="102" t="s">
        <v>267</v>
      </c>
      <c r="AB917" s="454">
        <v>2800000</v>
      </c>
      <c r="AC917" s="102" t="s">
        <v>521</v>
      </c>
      <c r="AD917" s="454">
        <v>2800000</v>
      </c>
      <c r="AE917" s="502"/>
      <c r="AF917" s="102"/>
      <c r="AG917" s="102"/>
      <c r="AH917" s="102"/>
    </row>
    <row r="918" spans="1:34" ht="14.25" customHeight="1">
      <c r="A918" s="102" t="s">
        <v>631</v>
      </c>
      <c r="B918" s="175" t="str">
        <f t="shared" si="200"/>
        <v>Reddick</v>
      </c>
      <c r="C918" s="180" t="str">
        <f t="shared" si="201"/>
        <v>Josh</v>
      </c>
      <c r="D918" s="102" t="str">
        <f t="shared" si="202"/>
        <v>J. Reddick</v>
      </c>
      <c r="E918" s="168" t="str">
        <f t="shared" si="203"/>
        <v>Josh Reddick</v>
      </c>
      <c r="F918" s="103"/>
      <c r="G918" s="103"/>
      <c r="H918" s="103"/>
      <c r="I918" s="103"/>
      <c r="J918" s="155"/>
      <c r="K918" s="111"/>
      <c r="L918" s="103" t="s">
        <v>7</v>
      </c>
      <c r="M918" s="155" t="str">
        <f t="shared" si="204"/>
        <v>1,F3-$3.6M</v>
      </c>
      <c r="N918" s="208" t="str">
        <f>Ruth!$AE$2</f>
        <v>Williamsburg</v>
      </c>
      <c r="O918" s="132" t="s">
        <v>3147</v>
      </c>
      <c r="P918" s="168" t="str">
        <f t="shared" si="205"/>
        <v>Reddick, Josh (1,F3-$3.6M)</v>
      </c>
      <c r="Q918" s="129">
        <f t="shared" si="206"/>
        <v>1200000</v>
      </c>
      <c r="R918" s="217">
        <f t="shared" si="207"/>
        <v>1200000</v>
      </c>
      <c r="S918" s="217">
        <f t="shared" si="208"/>
        <v>1200000</v>
      </c>
      <c r="T918" s="217" t="str">
        <f t="shared" si="209"/>
        <v/>
      </c>
      <c r="U918" s="102" t="s">
        <v>3176</v>
      </c>
      <c r="V918" s="173">
        <v>1200000</v>
      </c>
      <c r="W918" s="102" t="s">
        <v>3177</v>
      </c>
      <c r="X918" s="173">
        <v>1200000</v>
      </c>
      <c r="Y918" s="102" t="s">
        <v>3178</v>
      </c>
      <c r="Z918" s="173">
        <v>1200000</v>
      </c>
      <c r="AA918" s="102" t="s">
        <v>283</v>
      </c>
      <c r="AB918" s="102"/>
      <c r="AC918" s="102"/>
      <c r="AD918" s="102"/>
    </row>
    <row r="919" spans="1:34" ht="12.75">
      <c r="A919" s="102" t="s">
        <v>1350</v>
      </c>
      <c r="B919" s="175" t="str">
        <f t="shared" si="200"/>
        <v>Reed</v>
      </c>
      <c r="C919" s="180" t="str">
        <f t="shared" si="201"/>
        <v>Cody</v>
      </c>
      <c r="D919" s="102" t="str">
        <f t="shared" si="202"/>
        <v>C. Reed</v>
      </c>
      <c r="E919" s="168" t="str">
        <f t="shared" si="203"/>
        <v>Cody Reed</v>
      </c>
      <c r="F919" s="204"/>
      <c r="G919" s="498">
        <v>34</v>
      </c>
      <c r="H919" s="498">
        <v>2</v>
      </c>
      <c r="I919" s="498">
        <v>10</v>
      </c>
      <c r="J919" s="256">
        <v>34074</v>
      </c>
      <c r="K919" s="157" t="s">
        <v>647</v>
      </c>
      <c r="L919" s="103" t="s">
        <v>114</v>
      </c>
      <c r="M919" s="155" t="str">
        <f t="shared" si="204"/>
        <v>Y2</v>
      </c>
      <c r="N919" s="208" t="str">
        <f>Aaron!$G$2</f>
        <v>Exeter</v>
      </c>
      <c r="O919" s="132" t="s">
        <v>1298</v>
      </c>
      <c r="P919" s="168" t="str">
        <f t="shared" si="205"/>
        <v>Reed, Cody (Y2)</v>
      </c>
      <c r="Q919" s="129">
        <f t="shared" si="206"/>
        <v>300000</v>
      </c>
      <c r="R919" s="217">
        <f t="shared" si="207"/>
        <v>400000</v>
      </c>
      <c r="S919" s="217" t="str">
        <f t="shared" si="208"/>
        <v/>
      </c>
      <c r="T919" s="217" t="str">
        <f t="shared" si="209"/>
        <v/>
      </c>
      <c r="U919" s="102" t="s">
        <v>446</v>
      </c>
      <c r="V919" s="173">
        <v>300000</v>
      </c>
      <c r="W919" s="102" t="s">
        <v>322</v>
      </c>
      <c r="X919" s="173">
        <v>400000</v>
      </c>
      <c r="Y919" s="102" t="s">
        <v>555</v>
      </c>
      <c r="Z919" s="102"/>
      <c r="AA919" s="102"/>
      <c r="AB919" s="102"/>
      <c r="AC919" s="102"/>
      <c r="AD919" s="102"/>
    </row>
    <row r="920" spans="1:34" ht="12.75">
      <c r="A920" s="102" t="s">
        <v>1539</v>
      </c>
      <c r="B920" s="175" t="str">
        <f t="shared" si="200"/>
        <v>Reid-Foley</v>
      </c>
      <c r="C920" s="180" t="str">
        <f t="shared" si="201"/>
        <v>Sean</v>
      </c>
      <c r="D920" s="102" t="str">
        <f t="shared" si="202"/>
        <v>S. Reid-Foley</v>
      </c>
      <c r="E920" s="168" t="str">
        <f t="shared" si="203"/>
        <v>Sean Reid-Foley</v>
      </c>
      <c r="F920" s="174" t="s">
        <v>847</v>
      </c>
      <c r="G920" s="102">
        <f>Players!G749+1</f>
        <v>1</v>
      </c>
      <c r="H920" s="102">
        <v>1</v>
      </c>
      <c r="I920" s="102">
        <v>17</v>
      </c>
      <c r="J920" s="322">
        <v>34941</v>
      </c>
      <c r="K920" s="102" t="s">
        <v>647</v>
      </c>
      <c r="L920" s="103" t="s">
        <v>114</v>
      </c>
      <c r="M920" s="155" t="str">
        <f t="shared" si="204"/>
        <v>Y1</v>
      </c>
      <c r="N920" s="111" t="str">
        <f>Mays!$M$2</f>
        <v>Mudville</v>
      </c>
      <c r="O920" s="103" t="s">
        <v>2046</v>
      </c>
      <c r="P920" s="168" t="str">
        <f t="shared" si="205"/>
        <v>Reid-Foley, Sean (Y1)</v>
      </c>
      <c r="Q920" s="129">
        <f t="shared" si="206"/>
        <v>200000</v>
      </c>
      <c r="R920" s="217">
        <f t="shared" si="207"/>
        <v>300000</v>
      </c>
      <c r="S920" s="217">
        <f t="shared" si="208"/>
        <v>400000</v>
      </c>
      <c r="T920" s="217" t="str">
        <f t="shared" si="209"/>
        <v/>
      </c>
      <c r="U920" s="102" t="s">
        <v>445</v>
      </c>
      <c r="V920" s="130">
        <v>200000</v>
      </c>
      <c r="W920" s="102" t="s">
        <v>446</v>
      </c>
      <c r="X920" s="173">
        <v>300000</v>
      </c>
      <c r="Y920" s="102" t="s">
        <v>322</v>
      </c>
      <c r="Z920" s="173">
        <v>400000</v>
      </c>
      <c r="AA920" s="102" t="s">
        <v>555</v>
      </c>
      <c r="AB920" s="102"/>
      <c r="AC920" s="102"/>
      <c r="AD920" s="102"/>
    </row>
    <row r="921" spans="1:34" ht="14.25" customHeight="1">
      <c r="A921" s="102" t="s">
        <v>599</v>
      </c>
      <c r="B921" s="175" t="str">
        <f t="shared" si="200"/>
        <v>Rendon</v>
      </c>
      <c r="C921" s="180" t="str">
        <f t="shared" si="201"/>
        <v>Anthony</v>
      </c>
      <c r="D921" s="102" t="str">
        <f t="shared" si="202"/>
        <v>A. Rendon</v>
      </c>
      <c r="E921" s="168" t="str">
        <f t="shared" si="203"/>
        <v>Anthony Rendon</v>
      </c>
      <c r="F921" s="103"/>
      <c r="G921" s="103"/>
      <c r="H921" s="103"/>
      <c r="I921" s="103"/>
      <c r="J921" s="155"/>
      <c r="K921" s="111"/>
      <c r="L921" s="103" t="s">
        <v>7</v>
      </c>
      <c r="M921" s="155" t="str">
        <f t="shared" si="204"/>
        <v>3,L5-14M</v>
      </c>
      <c r="N921" s="111" t="str">
        <f>Ruth!$S$2</f>
        <v>New York</v>
      </c>
      <c r="O921" s="132" t="s">
        <v>1714</v>
      </c>
      <c r="P921" s="168" t="str">
        <f t="shared" si="205"/>
        <v>Rendon, Anthony (3,L5-14M)</v>
      </c>
      <c r="Q921" s="129">
        <f t="shared" si="206"/>
        <v>2800000</v>
      </c>
      <c r="R921" s="217">
        <f t="shared" si="207"/>
        <v>2800000</v>
      </c>
      <c r="S921" s="217">
        <f t="shared" si="208"/>
        <v>2800000</v>
      </c>
      <c r="T921" s="217" t="str">
        <f t="shared" si="209"/>
        <v/>
      </c>
      <c r="U921" s="102" t="s">
        <v>268</v>
      </c>
      <c r="V921" s="173">
        <v>2800000</v>
      </c>
      <c r="W921" s="102" t="s">
        <v>267</v>
      </c>
      <c r="X921" s="173">
        <v>2800000</v>
      </c>
      <c r="Y921" s="102" t="s">
        <v>521</v>
      </c>
      <c r="Z921" s="130">
        <v>2800000</v>
      </c>
      <c r="AA921" s="102" t="s">
        <v>283</v>
      </c>
      <c r="AB921" s="102"/>
      <c r="AC921" s="102"/>
      <c r="AD921" s="102"/>
      <c r="AE921" s="502"/>
      <c r="AF921" s="102"/>
      <c r="AG921" s="102"/>
      <c r="AH921" s="102"/>
    </row>
    <row r="922" spans="1:34" ht="14.25" customHeight="1">
      <c r="A922" s="175" t="s">
        <v>950</v>
      </c>
      <c r="B922" s="175" t="str">
        <f t="shared" si="200"/>
        <v>Renfroe</v>
      </c>
      <c r="C922" s="180" t="str">
        <f t="shared" si="201"/>
        <v>Hunter</v>
      </c>
      <c r="D922" s="102" t="str">
        <f t="shared" si="202"/>
        <v>H. Renfroe</v>
      </c>
      <c r="E922" s="168" t="str">
        <f t="shared" si="203"/>
        <v>Hunter Renfroe</v>
      </c>
      <c r="F922" s="174" t="s">
        <v>847</v>
      </c>
      <c r="G922" s="174"/>
      <c r="H922" s="174"/>
      <c r="I922" s="174"/>
      <c r="J922" s="184">
        <v>33631</v>
      </c>
      <c r="K922" s="185" t="s">
        <v>852</v>
      </c>
      <c r="L922" s="103" t="s">
        <v>7</v>
      </c>
      <c r="M922" s="155" t="str">
        <f t="shared" si="204"/>
        <v>Y2</v>
      </c>
      <c r="N922" s="208" t="str">
        <f>Mays!$S$2</f>
        <v>Thunder Bay</v>
      </c>
      <c r="O922" s="174" t="s">
        <v>913</v>
      </c>
      <c r="P922" s="168" t="str">
        <f t="shared" si="205"/>
        <v>Renfroe, Hunter (Y2)</v>
      </c>
      <c r="Q922" s="129">
        <f t="shared" si="206"/>
        <v>300000</v>
      </c>
      <c r="R922" s="217">
        <f t="shared" si="207"/>
        <v>400000</v>
      </c>
      <c r="S922" s="217" t="str">
        <f t="shared" si="208"/>
        <v/>
      </c>
      <c r="T922" s="217" t="str">
        <f t="shared" si="209"/>
        <v/>
      </c>
      <c r="U922" s="102" t="s">
        <v>446</v>
      </c>
      <c r="V922" s="173">
        <v>300000</v>
      </c>
      <c r="W922" s="102" t="s">
        <v>322</v>
      </c>
      <c r="X922" s="173">
        <v>400000</v>
      </c>
      <c r="Y922" s="102" t="s">
        <v>555</v>
      </c>
      <c r="Z922" s="102"/>
      <c r="AA922" s="102"/>
      <c r="AB922" s="102"/>
      <c r="AC922" s="102"/>
      <c r="AD922" s="102"/>
      <c r="AE922" s="502"/>
      <c r="AF922" s="102"/>
      <c r="AG922" s="102"/>
      <c r="AH922" s="102"/>
    </row>
    <row r="923" spans="1:34" ht="14.25" customHeight="1">
      <c r="A923" s="177" t="s">
        <v>1844</v>
      </c>
      <c r="B923" s="175" t="str">
        <f t="shared" si="200"/>
        <v>Reyes</v>
      </c>
      <c r="C923" s="180" t="str">
        <f t="shared" si="201"/>
        <v>Alex</v>
      </c>
      <c r="D923" s="102" t="str">
        <f t="shared" si="202"/>
        <v>A. Reyes</v>
      </c>
      <c r="E923" s="168" t="str">
        <f t="shared" si="203"/>
        <v>Alex Reyes</v>
      </c>
      <c r="F923" s="248" t="s">
        <v>847</v>
      </c>
      <c r="G923" s="248"/>
      <c r="H923" s="248"/>
      <c r="I923" s="248"/>
      <c r="J923" s="249">
        <v>34575</v>
      </c>
      <c r="K923" s="168" t="s">
        <v>647</v>
      </c>
      <c r="L923" s="103" t="s">
        <v>114</v>
      </c>
      <c r="M923" s="155" t="str">
        <f t="shared" si="204"/>
        <v>Y1*</v>
      </c>
      <c r="N923" s="111" t="str">
        <f>Cobb!$M$2</f>
        <v>Mansfield</v>
      </c>
      <c r="O923" s="174" t="s">
        <v>913</v>
      </c>
      <c r="P923" s="168" t="str">
        <f t="shared" si="205"/>
        <v>Reyes, Alex (Y1*)</v>
      </c>
      <c r="Q923" s="129">
        <f t="shared" si="206"/>
        <v>200000</v>
      </c>
      <c r="R923" s="217">
        <f t="shared" si="207"/>
        <v>300000</v>
      </c>
      <c r="S923" s="217">
        <f t="shared" si="208"/>
        <v>400000</v>
      </c>
      <c r="T923" s="217" t="str">
        <f t="shared" si="209"/>
        <v/>
      </c>
      <c r="U923" s="102" t="s">
        <v>220</v>
      </c>
      <c r="V923" s="130">
        <v>200000</v>
      </c>
      <c r="W923" s="102" t="s">
        <v>446</v>
      </c>
      <c r="X923" s="173">
        <v>300000</v>
      </c>
      <c r="Y923" s="102" t="s">
        <v>322</v>
      </c>
      <c r="Z923" s="173">
        <v>400000</v>
      </c>
      <c r="AA923" s="102" t="s">
        <v>555</v>
      </c>
      <c r="AB923" s="102"/>
      <c r="AC923" s="102"/>
      <c r="AD923" s="102"/>
      <c r="AE923" s="502"/>
      <c r="AF923" s="102"/>
      <c r="AG923" s="102"/>
      <c r="AH923" s="102"/>
    </row>
    <row r="924" spans="1:34" ht="14.25" customHeight="1">
      <c r="A924" s="266" t="s">
        <v>3674</v>
      </c>
      <c r="B924" s="175" t="str">
        <f t="shared" si="200"/>
        <v>Reyes</v>
      </c>
      <c r="C924" s="180" t="str">
        <f t="shared" si="201"/>
        <v>Franmil</v>
      </c>
      <c r="D924" s="102" t="str">
        <f t="shared" si="202"/>
        <v>F. Reyes</v>
      </c>
      <c r="E924" s="168" t="str">
        <f t="shared" si="203"/>
        <v>Franmil Reyes</v>
      </c>
      <c r="F924" s="204" t="s">
        <v>847</v>
      </c>
      <c r="G924" s="204" t="s">
        <v>3878</v>
      </c>
      <c r="H924" s="204" t="s">
        <v>1952</v>
      </c>
      <c r="I924" s="204" t="s">
        <v>1956</v>
      </c>
      <c r="J924" s="155">
        <v>34887</v>
      </c>
      <c r="K924" s="157" t="s">
        <v>852</v>
      </c>
      <c r="L924" s="103" t="s">
        <v>7</v>
      </c>
      <c r="M924" s="155" t="str">
        <f t="shared" si="204"/>
        <v>Y1</v>
      </c>
      <c r="N924" s="111" t="s">
        <v>539</v>
      </c>
      <c r="O924" s="132" t="s">
        <v>3850</v>
      </c>
      <c r="P924" s="168" t="str">
        <f t="shared" si="205"/>
        <v>Reyes, Franmil (Y1)</v>
      </c>
      <c r="Q924" s="129">
        <f t="shared" si="206"/>
        <v>200000</v>
      </c>
      <c r="R924" s="217">
        <f t="shared" si="207"/>
        <v>300000</v>
      </c>
      <c r="S924" s="217">
        <f t="shared" si="208"/>
        <v>400000</v>
      </c>
      <c r="T924" s="217" t="str">
        <f t="shared" si="209"/>
        <v/>
      </c>
      <c r="U924" s="102" t="s">
        <v>445</v>
      </c>
      <c r="V924" s="173">
        <v>200000</v>
      </c>
      <c r="W924" s="102" t="s">
        <v>446</v>
      </c>
      <c r="X924" s="173">
        <v>300000</v>
      </c>
      <c r="Y924" s="102" t="s">
        <v>322</v>
      </c>
      <c r="Z924" s="173">
        <v>400000</v>
      </c>
      <c r="AA924" s="102" t="s">
        <v>555</v>
      </c>
      <c r="AB924" s="102"/>
      <c r="AC924" s="102"/>
      <c r="AD924" s="102"/>
      <c r="AE924" s="502"/>
      <c r="AF924" s="102"/>
      <c r="AG924" s="102"/>
      <c r="AH924" s="102"/>
    </row>
    <row r="925" spans="1:34" ht="14.25" customHeight="1">
      <c r="A925" s="266" t="s">
        <v>333</v>
      </c>
      <c r="B925" s="415" t="str">
        <f t="shared" si="200"/>
        <v>Reyes</v>
      </c>
      <c r="C925" s="416" t="str">
        <f t="shared" si="201"/>
        <v>Jose</v>
      </c>
      <c r="D925" s="266" t="str">
        <f t="shared" si="202"/>
        <v>J. Reyes</v>
      </c>
      <c r="E925" s="417" t="str">
        <f t="shared" si="203"/>
        <v>Jose Reyes</v>
      </c>
      <c r="F925" s="418"/>
      <c r="G925" s="418"/>
      <c r="H925" s="418"/>
      <c r="I925" s="418"/>
      <c r="J925" s="419"/>
      <c r="K925" s="375"/>
      <c r="L925" s="418" t="s">
        <v>7</v>
      </c>
      <c r="M925" s="419" t="str">
        <f t="shared" si="204"/>
        <v>5,F5-13.535M</v>
      </c>
      <c r="N925" s="375" t="s">
        <v>1101</v>
      </c>
      <c r="O925" s="470" t="s">
        <v>3624</v>
      </c>
      <c r="P925" s="168" t="str">
        <f t="shared" si="205"/>
        <v>Reyes, Jose (5,F5-13.535M)</v>
      </c>
      <c r="Q925" s="129">
        <f t="shared" si="206"/>
        <v>2707000</v>
      </c>
      <c r="R925" s="217" t="str">
        <f t="shared" si="207"/>
        <v/>
      </c>
      <c r="S925" s="217" t="str">
        <f t="shared" si="208"/>
        <v/>
      </c>
      <c r="T925" s="217" t="str">
        <f t="shared" si="209"/>
        <v/>
      </c>
      <c r="U925" s="111" t="s">
        <v>1043</v>
      </c>
      <c r="V925" s="172">
        <v>2707000</v>
      </c>
      <c r="W925" s="111" t="s">
        <v>283</v>
      </c>
      <c r="X925" s="173"/>
      <c r="Y925" s="102"/>
      <c r="Z925" s="102"/>
      <c r="AA925" s="102"/>
      <c r="AB925" s="102"/>
      <c r="AC925" s="102"/>
      <c r="AD925" s="102"/>
      <c r="AE925" s="502"/>
      <c r="AF925" s="102"/>
      <c r="AG925" s="102"/>
      <c r="AH925" s="102"/>
    </row>
    <row r="926" spans="1:34" ht="14.25" customHeight="1">
      <c r="A926" s="266" t="s">
        <v>3773</v>
      </c>
      <c r="B926" s="175" t="str">
        <f t="shared" si="200"/>
        <v>Reyes</v>
      </c>
      <c r="C926" s="180" t="str">
        <f t="shared" si="201"/>
        <v>Pablo</v>
      </c>
      <c r="D926" s="102" t="str">
        <f t="shared" si="202"/>
        <v>P. Reyes</v>
      </c>
      <c r="E926" s="168" t="str">
        <f t="shared" si="203"/>
        <v>Pablo Reyes</v>
      </c>
      <c r="F926" s="204" t="s">
        <v>847</v>
      </c>
      <c r="G926" s="204" t="s">
        <v>3982</v>
      </c>
      <c r="H926" s="204" t="s">
        <v>1955</v>
      </c>
      <c r="I926" s="204" t="s">
        <v>1963</v>
      </c>
      <c r="J926" s="155">
        <v>34217</v>
      </c>
      <c r="K926" s="157" t="s">
        <v>912</v>
      </c>
      <c r="L926" s="103" t="s">
        <v>7</v>
      </c>
      <c r="M926" s="155" t="str">
        <f t="shared" si="204"/>
        <v>MM</v>
      </c>
      <c r="N926" s="111" t="s">
        <v>1022</v>
      </c>
      <c r="O926" s="132" t="s">
        <v>3850</v>
      </c>
      <c r="P926" s="168" t="str">
        <f t="shared" si="205"/>
        <v>Reyes, Pablo (MM)</v>
      </c>
      <c r="Q926" s="129">
        <f t="shared" si="206"/>
        <v>100000</v>
      </c>
      <c r="R926" s="217" t="str">
        <f t="shared" si="207"/>
        <v/>
      </c>
      <c r="S926" s="217" t="str">
        <f t="shared" si="208"/>
        <v/>
      </c>
      <c r="T926" s="217" t="str">
        <f t="shared" si="209"/>
        <v/>
      </c>
      <c r="U926" s="102" t="s">
        <v>442</v>
      </c>
      <c r="V926" s="173">
        <v>100000</v>
      </c>
      <c r="W926" s="102"/>
      <c r="X926" s="173"/>
      <c r="Y926" s="102"/>
      <c r="Z926" s="173"/>
      <c r="AA926" s="102"/>
      <c r="AB926" s="102"/>
      <c r="AC926" s="102"/>
      <c r="AD926" s="102"/>
      <c r="AE926" s="502"/>
      <c r="AF926" s="102"/>
      <c r="AG926" s="102"/>
      <c r="AH926" s="102"/>
    </row>
    <row r="927" spans="1:34" ht="14.25" customHeight="1">
      <c r="A927" s="112" t="s">
        <v>856</v>
      </c>
      <c r="B927" s="175" t="str">
        <f t="shared" si="200"/>
        <v>Reynolds</v>
      </c>
      <c r="C927" s="180" t="str">
        <f t="shared" si="201"/>
        <v>Mark</v>
      </c>
      <c r="D927" s="102" t="str">
        <f t="shared" si="202"/>
        <v>M. Reynolds</v>
      </c>
      <c r="E927" s="168" t="str">
        <f t="shared" si="203"/>
        <v>Mark Reynolds</v>
      </c>
      <c r="F927" s="161" t="s">
        <v>847</v>
      </c>
      <c r="G927" s="161"/>
      <c r="H927" s="161"/>
      <c r="I927" s="161"/>
      <c r="J927" s="370">
        <v>30531</v>
      </c>
      <c r="K927" s="371" t="s">
        <v>846</v>
      </c>
      <c r="L927" s="103" t="s">
        <v>7</v>
      </c>
      <c r="M927" s="155" t="str">
        <f t="shared" si="204"/>
        <v>2,F2-$1.19M</v>
      </c>
      <c r="N927" s="111" t="str">
        <f>Ruth!$A$2</f>
        <v>Plum Island</v>
      </c>
      <c r="O927" s="132" t="s">
        <v>1764</v>
      </c>
      <c r="P927" s="168" t="str">
        <f t="shared" si="205"/>
        <v>Reynolds, Mark (2,F2-$1.19M)</v>
      </c>
      <c r="Q927" s="129">
        <f t="shared" si="206"/>
        <v>595000</v>
      </c>
      <c r="R927" s="217" t="str">
        <f t="shared" si="207"/>
        <v/>
      </c>
      <c r="S927" s="217" t="str">
        <f t="shared" si="208"/>
        <v/>
      </c>
      <c r="T927" s="217" t="str">
        <f t="shared" si="209"/>
        <v/>
      </c>
      <c r="U927" s="155" t="s">
        <v>2163</v>
      </c>
      <c r="V927" s="130">
        <v>595000</v>
      </c>
      <c r="W927" s="191" t="s">
        <v>283</v>
      </c>
      <c r="X927" s="129"/>
      <c r="Y927" s="172"/>
      <c r="Z927" s="364"/>
      <c r="AA927" s="202"/>
      <c r="AB927" s="102"/>
      <c r="AC927" s="102"/>
      <c r="AD927" s="102"/>
    </row>
    <row r="928" spans="1:34" ht="14.25" customHeight="1">
      <c r="A928" s="281" t="s">
        <v>1377</v>
      </c>
      <c r="B928" s="175" t="str">
        <f t="shared" si="200"/>
        <v>Richard</v>
      </c>
      <c r="C928" s="180" t="str">
        <f t="shared" si="201"/>
        <v>Clayton</v>
      </c>
      <c r="D928" s="102" t="str">
        <f t="shared" si="202"/>
        <v>C. Richard</v>
      </c>
      <c r="E928" s="168" t="str">
        <f t="shared" si="203"/>
        <v>Clayton Richard</v>
      </c>
      <c r="F928" s="308" t="s">
        <v>354</v>
      </c>
      <c r="G928" s="281"/>
      <c r="H928" s="281"/>
      <c r="I928" s="281"/>
      <c r="J928" s="309">
        <v>30571</v>
      </c>
      <c r="K928" s="310" t="s">
        <v>647</v>
      </c>
      <c r="L928" s="279" t="s">
        <v>114</v>
      </c>
      <c r="M928" s="155" t="str">
        <f t="shared" si="204"/>
        <v>2,F2-$6.1M</v>
      </c>
      <c r="N928" s="111" t="str">
        <f>Aaron!$AE$2</f>
        <v>Pismo Beach</v>
      </c>
      <c r="O928" s="132" t="s">
        <v>1764</v>
      </c>
      <c r="P928" s="168" t="str">
        <f t="shared" si="205"/>
        <v>Richard, Clayton (2,F2-$6.1M)</v>
      </c>
      <c r="Q928" s="129">
        <f t="shared" si="206"/>
        <v>3050000</v>
      </c>
      <c r="R928" s="217" t="str">
        <f t="shared" si="207"/>
        <v/>
      </c>
      <c r="S928" s="217" t="str">
        <f t="shared" si="208"/>
        <v/>
      </c>
      <c r="T928" s="217" t="str">
        <f t="shared" si="209"/>
        <v/>
      </c>
      <c r="U928" s="155" t="s">
        <v>2110</v>
      </c>
      <c r="V928" s="130">
        <v>3050000</v>
      </c>
      <c r="W928" s="191" t="s">
        <v>283</v>
      </c>
      <c r="X928" s="129"/>
      <c r="Y928" s="172"/>
      <c r="Z928" s="130"/>
      <c r="AA928" s="221"/>
      <c r="AB928" s="102"/>
      <c r="AC928" s="102"/>
      <c r="AD928" s="102"/>
      <c r="AE928" s="502"/>
      <c r="AF928" s="102"/>
      <c r="AG928" s="102"/>
      <c r="AH928" s="102"/>
    </row>
    <row r="929" spans="1:34" ht="14.25" customHeight="1">
      <c r="A929" s="111" t="s">
        <v>677</v>
      </c>
      <c r="B929" s="175" t="str">
        <f t="shared" si="200"/>
        <v>Richards</v>
      </c>
      <c r="C929" s="180" t="str">
        <f t="shared" si="201"/>
        <v>Garrett</v>
      </c>
      <c r="D929" s="102" t="str">
        <f t="shared" si="202"/>
        <v>G. Richards</v>
      </c>
      <c r="E929" s="168" t="str">
        <f t="shared" si="203"/>
        <v>Garrett Richards</v>
      </c>
      <c r="F929" s="276" t="s">
        <v>847</v>
      </c>
      <c r="G929" s="103"/>
      <c r="H929" s="103"/>
      <c r="I929" s="103"/>
      <c r="J929" s="277">
        <v>32290</v>
      </c>
      <c r="K929" s="278" t="s">
        <v>647</v>
      </c>
      <c r="L929" s="103" t="s">
        <v>114</v>
      </c>
      <c r="M929" s="155" t="str">
        <f t="shared" si="204"/>
        <v>3,F3-$1.988M</v>
      </c>
      <c r="N929" s="111" t="str">
        <f>Cobb!$Y$2</f>
        <v>Gateway</v>
      </c>
      <c r="O929" s="311" t="s">
        <v>1407</v>
      </c>
      <c r="P929" s="168" t="str">
        <f t="shared" si="205"/>
        <v>Richards, Garrett (3,F3-$1.988M)</v>
      </c>
      <c r="Q929" s="129">
        <f t="shared" si="206"/>
        <v>662680</v>
      </c>
      <c r="R929" s="217" t="str">
        <f t="shared" si="207"/>
        <v/>
      </c>
      <c r="S929" s="217" t="str">
        <f t="shared" si="208"/>
        <v/>
      </c>
      <c r="T929" s="217" t="str">
        <f t="shared" si="209"/>
        <v/>
      </c>
      <c r="U929" s="282" t="s">
        <v>1427</v>
      </c>
      <c r="V929" s="362">
        <v>662680</v>
      </c>
      <c r="W929" s="102" t="s">
        <v>283</v>
      </c>
      <c r="X929" s="173"/>
      <c r="Y929" s="102"/>
      <c r="Z929" s="102"/>
      <c r="AA929" s="102"/>
      <c r="AB929" s="102"/>
      <c r="AC929" s="102"/>
      <c r="AD929" s="102"/>
      <c r="AE929" s="502"/>
      <c r="AF929" s="102"/>
      <c r="AG929" s="102"/>
      <c r="AH929" s="102"/>
    </row>
    <row r="930" spans="1:34" ht="14.25" customHeight="1">
      <c r="A930" s="266" t="s">
        <v>3657</v>
      </c>
      <c r="B930" s="175" t="str">
        <f t="shared" si="200"/>
        <v>Richards</v>
      </c>
      <c r="C930" s="180" t="str">
        <f t="shared" si="201"/>
        <v>Trevor</v>
      </c>
      <c r="D930" s="102" t="str">
        <f t="shared" si="202"/>
        <v>T. Richards</v>
      </c>
      <c r="E930" s="168" t="str">
        <f t="shared" si="203"/>
        <v>Trevor Richards</v>
      </c>
      <c r="F930" s="204" t="s">
        <v>847</v>
      </c>
      <c r="G930" s="204" t="s">
        <v>3862</v>
      </c>
      <c r="H930" s="204" t="s">
        <v>1951</v>
      </c>
      <c r="I930" s="204" t="s">
        <v>3862</v>
      </c>
      <c r="J930" s="155">
        <v>34104</v>
      </c>
      <c r="K930" s="157" t="s">
        <v>647</v>
      </c>
      <c r="L930" s="103" t="s">
        <v>114</v>
      </c>
      <c r="M930" s="155" t="str">
        <f t="shared" si="204"/>
        <v>Y1</v>
      </c>
      <c r="N930" s="111" t="s">
        <v>378</v>
      </c>
      <c r="O930" s="132" t="s">
        <v>3850</v>
      </c>
      <c r="P930" s="168" t="str">
        <f t="shared" si="205"/>
        <v>Richards, Trevor (Y1)</v>
      </c>
      <c r="Q930" s="129">
        <f t="shared" si="206"/>
        <v>200000</v>
      </c>
      <c r="R930" s="217">
        <f t="shared" si="207"/>
        <v>300000</v>
      </c>
      <c r="S930" s="217">
        <f t="shared" si="208"/>
        <v>400000</v>
      </c>
      <c r="T930" s="217" t="str">
        <f t="shared" si="209"/>
        <v/>
      </c>
      <c r="U930" s="102" t="s">
        <v>445</v>
      </c>
      <c r="V930" s="173">
        <v>200000</v>
      </c>
      <c r="W930" s="102" t="s">
        <v>446</v>
      </c>
      <c r="X930" s="173">
        <v>300000</v>
      </c>
      <c r="Y930" s="102" t="s">
        <v>322</v>
      </c>
      <c r="Z930" s="173">
        <v>400000</v>
      </c>
      <c r="AA930" s="102" t="s">
        <v>555</v>
      </c>
      <c r="AB930" s="102"/>
      <c r="AC930" s="102"/>
      <c r="AD930" s="102"/>
      <c r="AE930" s="502"/>
      <c r="AF930" s="102"/>
      <c r="AG930" s="102"/>
      <c r="AH930" s="102"/>
    </row>
    <row r="931" spans="1:34" ht="14.25" customHeight="1">
      <c r="A931" s="102" t="s">
        <v>1672</v>
      </c>
      <c r="B931" s="175" t="str">
        <f t="shared" si="200"/>
        <v>Rickard</v>
      </c>
      <c r="C931" s="180" t="str">
        <f t="shared" si="201"/>
        <v>Joey</v>
      </c>
      <c r="D931" s="102" t="str">
        <f t="shared" si="202"/>
        <v>J. Rickard</v>
      </c>
      <c r="E931" s="168" t="str">
        <f t="shared" si="203"/>
        <v>Joey Rickard</v>
      </c>
      <c r="F931" s="174" t="s">
        <v>847</v>
      </c>
      <c r="G931" s="102">
        <f>G930+1</f>
        <v>18</v>
      </c>
      <c r="H931" s="102">
        <v>3</v>
      </c>
      <c r="I931" s="102">
        <v>19</v>
      </c>
      <c r="J931" s="322">
        <v>33379</v>
      </c>
      <c r="K931" s="102" t="s">
        <v>912</v>
      </c>
      <c r="L931" s="103" t="s">
        <v>7</v>
      </c>
      <c r="M931" s="155" t="str">
        <f t="shared" si="204"/>
        <v>Y3</v>
      </c>
      <c r="N931" s="111" t="str">
        <f>Ruth!$G$2</f>
        <v>Gotham City</v>
      </c>
      <c r="O931" s="103" t="s">
        <v>1761</v>
      </c>
      <c r="P931" s="168" t="str">
        <f t="shared" si="205"/>
        <v>Rickard, Joey (Y3)</v>
      </c>
      <c r="Q931" s="129">
        <f t="shared" si="206"/>
        <v>400000</v>
      </c>
      <c r="R931" s="217" t="str">
        <f t="shared" si="207"/>
        <v/>
      </c>
      <c r="S931" s="217" t="str">
        <f t="shared" si="208"/>
        <v/>
      </c>
      <c r="T931" s="217" t="str">
        <f t="shared" si="209"/>
        <v/>
      </c>
      <c r="U931" s="102" t="s">
        <v>322</v>
      </c>
      <c r="V931" s="173">
        <v>400000</v>
      </c>
      <c r="W931" s="102" t="s">
        <v>555</v>
      </c>
      <c r="X931" s="130"/>
      <c r="Y931" s="102" t="s">
        <v>820</v>
      </c>
      <c r="Z931" s="102"/>
      <c r="AA931" s="102" t="s">
        <v>821</v>
      </c>
      <c r="AB931" s="102"/>
      <c r="AC931" s="102" t="s">
        <v>822</v>
      </c>
      <c r="AD931" s="102"/>
      <c r="AE931" s="502"/>
      <c r="AF931" s="102"/>
      <c r="AG931" s="102"/>
      <c r="AH931" s="102"/>
    </row>
    <row r="932" spans="1:34" ht="14.25" customHeight="1">
      <c r="A932" s="102" t="s">
        <v>1913</v>
      </c>
      <c r="B932" s="175" t="str">
        <f t="shared" si="200"/>
        <v>Riddle</v>
      </c>
      <c r="C932" s="180" t="str">
        <f t="shared" si="201"/>
        <v>J.T.</v>
      </c>
      <c r="D932" s="102" t="str">
        <f t="shared" si="202"/>
        <v>J. Riddle</v>
      </c>
      <c r="E932" s="168" t="str">
        <f t="shared" si="203"/>
        <v>J.T. Riddle</v>
      </c>
      <c r="F932" s="204" t="s">
        <v>354</v>
      </c>
      <c r="G932" s="204">
        <v>123</v>
      </c>
      <c r="H932" s="204" t="s">
        <v>1957</v>
      </c>
      <c r="I932" s="204"/>
      <c r="J932" s="155">
        <v>33523</v>
      </c>
      <c r="K932" s="157" t="s">
        <v>851</v>
      </c>
      <c r="L932" s="103" t="s">
        <v>7</v>
      </c>
      <c r="M932" s="155" t="str">
        <f t="shared" si="204"/>
        <v>Y2</v>
      </c>
      <c r="N932" s="111" t="str">
        <f>Ruth!$G$2</f>
        <v>Gotham City</v>
      </c>
      <c r="O932" s="132" t="s">
        <v>1966</v>
      </c>
      <c r="P932" s="168" t="str">
        <f t="shared" si="205"/>
        <v>Riddle, J.T. (Y2)</v>
      </c>
      <c r="Q932" s="129">
        <f t="shared" si="206"/>
        <v>300000</v>
      </c>
      <c r="R932" s="217">
        <f t="shared" si="207"/>
        <v>400000</v>
      </c>
      <c r="S932" s="217" t="str">
        <f t="shared" si="208"/>
        <v/>
      </c>
      <c r="T932" s="217" t="str">
        <f t="shared" si="209"/>
        <v/>
      </c>
      <c r="U932" s="102" t="s">
        <v>446</v>
      </c>
      <c r="V932" s="173">
        <v>300000</v>
      </c>
      <c r="W932" s="102" t="s">
        <v>322</v>
      </c>
      <c r="X932" s="173">
        <v>400000</v>
      </c>
      <c r="Y932" s="102" t="s">
        <v>555</v>
      </c>
      <c r="Z932" s="173"/>
      <c r="AA932" s="102"/>
      <c r="AB932" s="102"/>
      <c r="AC932" s="102"/>
      <c r="AD932" s="102"/>
      <c r="AE932" s="502"/>
      <c r="AF932" s="102"/>
      <c r="AG932" s="102"/>
      <c r="AH932" s="102"/>
    </row>
    <row r="933" spans="1:34" ht="14.25" customHeight="1">
      <c r="A933" s="102" t="s">
        <v>1351</v>
      </c>
      <c r="B933" s="175" t="str">
        <f t="shared" ref="B933:B996" si="210">LEFT(A933,FIND(", ",A933,1)-1)</f>
        <v>Riley</v>
      </c>
      <c r="C933" s="180" t="str">
        <f t="shared" ref="C933:C996" si="211">RIGHT(A933,LEN(A933)-FIND(", ",A933,1)-1)</f>
        <v>Austin</v>
      </c>
      <c r="D933" s="102" t="str">
        <f t="shared" ref="D933:D996" si="212">CONCATENATE(MID(C933,1,1),". ",B933)</f>
        <v>A. Riley</v>
      </c>
      <c r="E933" s="168" t="str">
        <f t="shared" ref="E933:E996" si="213">CONCATENATE(C933," ",B933)</f>
        <v>Austin Riley</v>
      </c>
      <c r="F933" s="204"/>
      <c r="G933" s="501">
        <v>40</v>
      </c>
      <c r="H933" s="501">
        <v>2</v>
      </c>
      <c r="I933" s="501">
        <v>16</v>
      </c>
      <c r="J933" s="256">
        <v>35522</v>
      </c>
      <c r="K933" s="157" t="s">
        <v>850</v>
      </c>
      <c r="L933" s="103" t="s">
        <v>444</v>
      </c>
      <c r="M933" s="155" t="str">
        <f t="shared" si="204"/>
        <v>min</v>
      </c>
      <c r="N933" s="208" t="str">
        <f>Aaron!$Y$2</f>
        <v>Columbus</v>
      </c>
      <c r="O933" s="132" t="s">
        <v>2046</v>
      </c>
      <c r="P933" s="168" t="str">
        <f t="shared" si="205"/>
        <v>Riley, Austin (min)</v>
      </c>
      <c r="Q933" s="129" t="str">
        <f t="shared" si="206"/>
        <v/>
      </c>
      <c r="R933" s="217" t="str">
        <f t="shared" si="207"/>
        <v/>
      </c>
      <c r="S933" s="217" t="str">
        <f t="shared" si="208"/>
        <v/>
      </c>
      <c r="T933" s="217" t="str">
        <f t="shared" si="209"/>
        <v/>
      </c>
      <c r="U933" s="102" t="s">
        <v>568</v>
      </c>
      <c r="V933" s="173"/>
      <c r="W933" s="102"/>
      <c r="X933" s="173"/>
      <c r="Y933" s="102"/>
      <c r="Z933" s="102"/>
      <c r="AA933" s="102"/>
      <c r="AB933" s="102"/>
      <c r="AC933" s="102"/>
      <c r="AD933" s="102"/>
    </row>
    <row r="934" spans="1:34" ht="14.25" customHeight="1">
      <c r="A934" s="210" t="s">
        <v>1126</v>
      </c>
      <c r="B934" s="175" t="str">
        <f t="shared" si="210"/>
        <v>Rivera</v>
      </c>
      <c r="C934" s="180" t="str">
        <f t="shared" si="211"/>
        <v>Rene</v>
      </c>
      <c r="D934" s="102" t="str">
        <f t="shared" si="212"/>
        <v>R. Rivera</v>
      </c>
      <c r="E934" s="168" t="str">
        <f t="shared" si="213"/>
        <v>Rene Rivera</v>
      </c>
      <c r="F934" s="213" t="s">
        <v>847</v>
      </c>
      <c r="G934" s="213"/>
      <c r="H934" s="213"/>
      <c r="I934" s="213"/>
      <c r="J934" s="275">
        <v>30528</v>
      </c>
      <c r="K934" s="210" t="s">
        <v>848</v>
      </c>
      <c r="L934" s="103" t="s">
        <v>7</v>
      </c>
      <c r="M934" s="155" t="str">
        <f t="shared" si="204"/>
        <v>2,F3-$2.55M</v>
      </c>
      <c r="N934" s="111" t="str">
        <f>Aaron!$A$2</f>
        <v>Middlesex</v>
      </c>
      <c r="O934" s="132" t="s">
        <v>1764</v>
      </c>
      <c r="P934" s="168" t="str">
        <f t="shared" si="205"/>
        <v>Rivera, Rene (2,F3-$2.55M)</v>
      </c>
      <c r="Q934" s="129">
        <f t="shared" si="206"/>
        <v>850000</v>
      </c>
      <c r="R934" s="217">
        <f t="shared" si="207"/>
        <v>850000</v>
      </c>
      <c r="S934" s="217" t="str">
        <f t="shared" si="208"/>
        <v/>
      </c>
      <c r="T934" s="217" t="str">
        <f t="shared" si="209"/>
        <v/>
      </c>
      <c r="U934" s="155" t="s">
        <v>2127</v>
      </c>
      <c r="V934" s="130">
        <v>850000</v>
      </c>
      <c r="W934" s="155" t="s">
        <v>1228</v>
      </c>
      <c r="X934" s="130">
        <v>850000</v>
      </c>
      <c r="Y934" s="130" t="s">
        <v>283</v>
      </c>
      <c r="Z934" s="173"/>
      <c r="AA934" s="102"/>
      <c r="AB934" s="102"/>
      <c r="AC934" s="102"/>
      <c r="AD934" s="102"/>
      <c r="AE934" s="131" t="s">
        <v>822</v>
      </c>
    </row>
    <row r="935" spans="1:34" ht="14.25" customHeight="1">
      <c r="A935" s="266" t="s">
        <v>3837</v>
      </c>
      <c r="B935" s="175" t="str">
        <f t="shared" si="210"/>
        <v>Rivera</v>
      </c>
      <c r="C935" s="180" t="str">
        <f t="shared" si="211"/>
        <v>Yadiel</v>
      </c>
      <c r="D935" s="102" t="str">
        <f t="shared" si="212"/>
        <v>Y. Rivera</v>
      </c>
      <c r="E935" s="168" t="str">
        <f t="shared" si="213"/>
        <v>Yadiel Rivera</v>
      </c>
      <c r="F935" s="204" t="s">
        <v>847</v>
      </c>
      <c r="G935" s="204" t="s">
        <v>4050</v>
      </c>
      <c r="H935" s="204" t="s">
        <v>1961</v>
      </c>
      <c r="I935" s="204" t="s">
        <v>1952</v>
      </c>
      <c r="J935" s="155">
        <v>33726</v>
      </c>
      <c r="K935" s="157" t="s">
        <v>850</v>
      </c>
      <c r="L935" s="103" t="s">
        <v>7</v>
      </c>
      <c r="M935" s="155" t="str">
        <f t="shared" si="204"/>
        <v>Y1</v>
      </c>
      <c r="N935" s="111" t="s">
        <v>808</v>
      </c>
      <c r="O935" s="132" t="s">
        <v>3850</v>
      </c>
      <c r="P935" s="168" t="str">
        <f t="shared" si="205"/>
        <v>Rivera, Yadiel (Y1)</v>
      </c>
      <c r="Q935" s="129">
        <f t="shared" si="206"/>
        <v>200000</v>
      </c>
      <c r="R935" s="217">
        <f t="shared" si="207"/>
        <v>300000</v>
      </c>
      <c r="S935" s="217">
        <f t="shared" si="208"/>
        <v>400000</v>
      </c>
      <c r="T935" s="217" t="str">
        <f t="shared" si="209"/>
        <v/>
      </c>
      <c r="U935" s="102" t="s">
        <v>445</v>
      </c>
      <c r="V935" s="173">
        <v>200000</v>
      </c>
      <c r="W935" s="102" t="s">
        <v>446</v>
      </c>
      <c r="X935" s="173">
        <v>300000</v>
      </c>
      <c r="Y935" s="102" t="s">
        <v>322</v>
      </c>
      <c r="Z935" s="173">
        <v>400000</v>
      </c>
      <c r="AA935" s="102" t="s">
        <v>555</v>
      </c>
      <c r="AB935" s="102"/>
      <c r="AC935" s="102"/>
      <c r="AD935" s="102"/>
      <c r="AE935" s="502"/>
      <c r="AF935" s="102"/>
      <c r="AG935" s="102"/>
      <c r="AH935" s="102"/>
    </row>
    <row r="936" spans="1:34" ht="14.25" customHeight="1">
      <c r="A936" s="102" t="s">
        <v>600</v>
      </c>
      <c r="B936" s="175" t="str">
        <f t="shared" si="210"/>
        <v>Rizzo</v>
      </c>
      <c r="C936" s="180" t="str">
        <f t="shared" si="211"/>
        <v>Anthony</v>
      </c>
      <c r="D936" s="102" t="str">
        <f t="shared" si="212"/>
        <v>A. Rizzo</v>
      </c>
      <c r="E936" s="168" t="str">
        <f t="shared" si="213"/>
        <v>Anthony Rizzo</v>
      </c>
      <c r="F936" s="103"/>
      <c r="G936" s="103"/>
      <c r="H936" s="103"/>
      <c r="I936" s="103"/>
      <c r="J936" s="155"/>
      <c r="K936" s="111"/>
      <c r="L936" s="103" t="s">
        <v>7</v>
      </c>
      <c r="M936" s="155" t="str">
        <f t="shared" si="204"/>
        <v>5,L5-14M</v>
      </c>
      <c r="N936" s="111" t="str">
        <f>Ruth!$S$2</f>
        <v>New York</v>
      </c>
      <c r="O936" s="132" t="s">
        <v>142</v>
      </c>
      <c r="P936" s="168" t="str">
        <f t="shared" si="205"/>
        <v>Rizzo, Anthony (5,L5-14M)</v>
      </c>
      <c r="Q936" s="129">
        <f t="shared" si="206"/>
        <v>2800000</v>
      </c>
      <c r="R936" s="217" t="str">
        <f t="shared" si="207"/>
        <v/>
      </c>
      <c r="S936" s="217" t="str">
        <f t="shared" si="208"/>
        <v/>
      </c>
      <c r="T936" s="217" t="str">
        <f t="shared" si="209"/>
        <v/>
      </c>
      <c r="U936" s="102" t="s">
        <v>521</v>
      </c>
      <c r="V936" s="173">
        <v>2800000</v>
      </c>
      <c r="W936" s="111" t="s">
        <v>283</v>
      </c>
      <c r="X936" s="173"/>
      <c r="Y936" s="102"/>
      <c r="Z936" s="501"/>
      <c r="AA936" s="102"/>
      <c r="AB936" s="102"/>
      <c r="AC936" s="102"/>
      <c r="AD936" s="102"/>
      <c r="AE936" s="502" t="s">
        <v>822</v>
      </c>
      <c r="AF936" s="102"/>
      <c r="AG936" s="102"/>
      <c r="AH936" s="102"/>
    </row>
    <row r="937" spans="1:34" ht="14.25" customHeight="1">
      <c r="A937" s="176" t="s">
        <v>974</v>
      </c>
      <c r="B937" s="175" t="str">
        <f t="shared" si="210"/>
        <v>Roark</v>
      </c>
      <c r="C937" s="180" t="str">
        <f t="shared" si="211"/>
        <v>Tanner</v>
      </c>
      <c r="D937" s="102" t="str">
        <f t="shared" si="212"/>
        <v>T. Roark</v>
      </c>
      <c r="E937" s="168" t="str">
        <f t="shared" si="213"/>
        <v>Tanner Roark</v>
      </c>
      <c r="F937" s="179" t="s">
        <v>847</v>
      </c>
      <c r="G937" s="179"/>
      <c r="H937" s="179"/>
      <c r="I937" s="179"/>
      <c r="J937" s="183">
        <v>31690</v>
      </c>
      <c r="K937" s="182" t="s">
        <v>114</v>
      </c>
      <c r="L937" s="103" t="s">
        <v>114</v>
      </c>
      <c r="M937" s="155" t="str">
        <f t="shared" si="204"/>
        <v>ARB-Y6</v>
      </c>
      <c r="N937" s="111" t="str">
        <f>Cobb!$S$2</f>
        <v>Waikiki</v>
      </c>
      <c r="O937" s="174" t="s">
        <v>1758</v>
      </c>
      <c r="P937" s="168" t="str">
        <f t="shared" si="205"/>
        <v>Roark, Tanner (ARB-Y6)</v>
      </c>
      <c r="Q937" s="129">
        <f t="shared" si="206"/>
        <v>3693600</v>
      </c>
      <c r="R937" s="217" t="str">
        <f t="shared" si="207"/>
        <v/>
      </c>
      <c r="S937" s="217" t="str">
        <f t="shared" si="208"/>
        <v/>
      </c>
      <c r="T937" s="217" t="str">
        <f t="shared" si="209"/>
        <v/>
      </c>
      <c r="U937" s="102" t="s">
        <v>821</v>
      </c>
      <c r="V937" s="173">
        <v>3693600</v>
      </c>
      <c r="W937" s="102" t="s">
        <v>822</v>
      </c>
      <c r="X937" s="173"/>
      <c r="Y937" s="102" t="s">
        <v>283</v>
      </c>
      <c r="Z937" s="102"/>
      <c r="AA937" s="102"/>
      <c r="AB937" s="102"/>
      <c r="AC937" s="102"/>
      <c r="AD937" s="501"/>
      <c r="AE937" s="502"/>
      <c r="AF937" s="102"/>
      <c r="AG937" s="102"/>
      <c r="AH937" s="102"/>
    </row>
    <row r="938" spans="1:34" ht="14.25" customHeight="1">
      <c r="A938" s="175" t="s">
        <v>1019</v>
      </c>
      <c r="B938" s="175" t="str">
        <f t="shared" si="210"/>
        <v>Robertson</v>
      </c>
      <c r="C938" s="180" t="str">
        <f t="shared" si="211"/>
        <v>Daniel Ray</v>
      </c>
      <c r="D938" s="102" t="str">
        <f t="shared" si="212"/>
        <v>D. Robertson</v>
      </c>
      <c r="E938" s="168" t="str">
        <f t="shared" si="213"/>
        <v>Daniel Ray Robertson</v>
      </c>
      <c r="F938" s="174" t="s">
        <v>847</v>
      </c>
      <c r="G938" s="174"/>
      <c r="H938" s="174"/>
      <c r="I938" s="174"/>
      <c r="J938" s="184">
        <v>34415</v>
      </c>
      <c r="K938" s="185" t="s">
        <v>851</v>
      </c>
      <c r="L938" s="103" t="s">
        <v>7</v>
      </c>
      <c r="M938" s="155" t="str">
        <f t="shared" si="204"/>
        <v>Y2</v>
      </c>
      <c r="N938" s="111" t="str">
        <f>Cobb!$A$2</f>
        <v>Greenville</v>
      </c>
      <c r="O938" s="174" t="s">
        <v>913</v>
      </c>
      <c r="P938" s="168" t="str">
        <f t="shared" si="205"/>
        <v>Robertson, Daniel Ray (Y2)</v>
      </c>
      <c r="Q938" s="129">
        <f t="shared" si="206"/>
        <v>300000</v>
      </c>
      <c r="R938" s="217">
        <f t="shared" si="207"/>
        <v>400000</v>
      </c>
      <c r="S938" s="217" t="str">
        <f t="shared" si="208"/>
        <v/>
      </c>
      <c r="T938" s="217" t="str">
        <f t="shared" si="209"/>
        <v/>
      </c>
      <c r="U938" s="102" t="s">
        <v>446</v>
      </c>
      <c r="V938" s="173">
        <v>300000</v>
      </c>
      <c r="W938" s="102" t="s">
        <v>322</v>
      </c>
      <c r="X938" s="173">
        <v>400000</v>
      </c>
      <c r="Y938" s="102" t="s">
        <v>555</v>
      </c>
      <c r="Z938" s="102"/>
      <c r="AA938" s="102"/>
      <c r="AB938" s="102"/>
      <c r="AC938" s="102"/>
      <c r="AD938" s="102"/>
      <c r="AE938" s="502" t="s">
        <v>822</v>
      </c>
      <c r="AF938" s="102"/>
      <c r="AG938" s="102"/>
      <c r="AH938" s="102"/>
    </row>
    <row r="939" spans="1:34" ht="14.25" customHeight="1">
      <c r="A939" s="102" t="s">
        <v>435</v>
      </c>
      <c r="B939" s="175" t="str">
        <f t="shared" si="210"/>
        <v>Robertson</v>
      </c>
      <c r="C939" s="180" t="str">
        <f t="shared" si="211"/>
        <v>David</v>
      </c>
      <c r="D939" s="102" t="str">
        <f t="shared" si="212"/>
        <v>D. Robertson</v>
      </c>
      <c r="E939" s="168" t="str">
        <f t="shared" si="213"/>
        <v>David Robertson</v>
      </c>
      <c r="F939" s="103" t="s">
        <v>847</v>
      </c>
      <c r="G939" s="103"/>
      <c r="H939" s="103"/>
      <c r="I939" s="103"/>
      <c r="J939" s="155">
        <v>31146</v>
      </c>
      <c r="K939" s="111" t="s">
        <v>844</v>
      </c>
      <c r="L939" s="103" t="s">
        <v>114</v>
      </c>
      <c r="M939" s="155" t="str">
        <f t="shared" si="204"/>
        <v>2,F2-$7.326316M</v>
      </c>
      <c r="N939" s="111" t="str">
        <f>Mays!$Y$2</f>
        <v>Los Angeles</v>
      </c>
      <c r="O939" s="132" t="s">
        <v>1764</v>
      </c>
      <c r="P939" s="168" t="str">
        <f t="shared" si="205"/>
        <v>Robertson, David (2,F2-$7.326316M)</v>
      </c>
      <c r="Q939" s="129">
        <f t="shared" si="206"/>
        <v>3664000</v>
      </c>
      <c r="R939" s="217" t="str">
        <f t="shared" si="207"/>
        <v/>
      </c>
      <c r="S939" s="217" t="str">
        <f t="shared" si="208"/>
        <v/>
      </c>
      <c r="T939" s="217" t="str">
        <f t="shared" si="209"/>
        <v/>
      </c>
      <c r="U939" s="155" t="s">
        <v>2113</v>
      </c>
      <c r="V939" s="130">
        <v>3664000</v>
      </c>
      <c r="W939" s="191" t="s">
        <v>283</v>
      </c>
      <c r="X939" s="129"/>
      <c r="Y939" s="172"/>
      <c r="Z939" s="364"/>
      <c r="AA939" s="202"/>
      <c r="AB939" s="102"/>
      <c r="AC939" s="102"/>
      <c r="AD939" s="102"/>
      <c r="AE939" s="502"/>
      <c r="AF939" s="102"/>
      <c r="AG939" s="102"/>
      <c r="AH939" s="102"/>
    </row>
    <row r="940" spans="1:34" ht="14.25" customHeight="1">
      <c r="A940" s="266" t="s">
        <v>3821</v>
      </c>
      <c r="B940" s="175" t="str">
        <f t="shared" si="210"/>
        <v>Robinson</v>
      </c>
      <c r="C940" s="180" t="str">
        <f t="shared" si="211"/>
        <v>Kristian</v>
      </c>
      <c r="D940" s="102" t="str">
        <f t="shared" si="212"/>
        <v>K. Robinson</v>
      </c>
      <c r="E940" s="168" t="str">
        <f t="shared" si="213"/>
        <v>Kristian Robinson</v>
      </c>
      <c r="F940" s="204" t="s">
        <v>847</v>
      </c>
      <c r="G940" s="204" t="s">
        <v>4033</v>
      </c>
      <c r="H940" s="204" t="s">
        <v>1956</v>
      </c>
      <c r="I940" s="204" t="s">
        <v>1960</v>
      </c>
      <c r="J940" s="155">
        <v>36871</v>
      </c>
      <c r="K940" s="157" t="s">
        <v>912</v>
      </c>
      <c r="L940" s="103" t="s">
        <v>444</v>
      </c>
      <c r="M940" s="155" t="str">
        <f t="shared" si="204"/>
        <v>min</v>
      </c>
      <c r="N940" s="111" t="s">
        <v>307</v>
      </c>
      <c r="O940" s="132" t="s">
        <v>3850</v>
      </c>
      <c r="P940" s="168" t="str">
        <f t="shared" si="205"/>
        <v>Robinson, Kristian (min)</v>
      </c>
      <c r="Q940" s="129" t="str">
        <f t="shared" si="206"/>
        <v/>
      </c>
      <c r="R940" s="217" t="str">
        <f t="shared" si="207"/>
        <v/>
      </c>
      <c r="S940" s="217" t="str">
        <f t="shared" si="208"/>
        <v/>
      </c>
      <c r="T940" s="217" t="str">
        <f t="shared" si="209"/>
        <v/>
      </c>
      <c r="U940" s="102" t="s">
        <v>568</v>
      </c>
      <c r="V940" s="173"/>
      <c r="W940" s="102"/>
      <c r="X940" s="173"/>
      <c r="Y940" s="102"/>
      <c r="Z940" s="173"/>
      <c r="AA940" s="102"/>
      <c r="AB940" s="102"/>
      <c r="AC940" s="102"/>
      <c r="AD940" s="102"/>
      <c r="AE940" s="502"/>
      <c r="AF940" s="102"/>
      <c r="AG940" s="102"/>
      <c r="AH940" s="102"/>
    </row>
    <row r="941" spans="1:34" ht="14.25" customHeight="1">
      <c r="A941" s="102" t="s">
        <v>3385</v>
      </c>
      <c r="B941" s="175" t="str">
        <f t="shared" si="210"/>
        <v>Robles</v>
      </c>
      <c r="C941" s="180" t="str">
        <f t="shared" si="211"/>
        <v>Hansel</v>
      </c>
      <c r="D941" s="102" t="str">
        <f t="shared" si="212"/>
        <v>H. Robles</v>
      </c>
      <c r="E941" s="168" t="str">
        <f t="shared" si="213"/>
        <v>Hansel Robles</v>
      </c>
      <c r="F941" s="103"/>
      <c r="G941" s="103"/>
      <c r="H941" s="103"/>
      <c r="I941" s="103"/>
      <c r="J941" s="155"/>
      <c r="K941" s="111"/>
      <c r="L941" s="103" t="s">
        <v>114</v>
      </c>
      <c r="M941" s="155" t="str">
        <f t="shared" si="204"/>
        <v>1,F1-$200k</v>
      </c>
      <c r="N941" s="111" t="str">
        <f>Mays!$AE$2</f>
        <v>West Oakland</v>
      </c>
      <c r="O941" s="132" t="s">
        <v>3147</v>
      </c>
      <c r="P941" s="168" t="str">
        <f t="shared" si="205"/>
        <v>Robles, Hansel (1,F1-$200k)</v>
      </c>
      <c r="Q941" s="129">
        <f t="shared" si="206"/>
        <v>200000</v>
      </c>
      <c r="R941" s="217" t="str">
        <f t="shared" si="207"/>
        <v/>
      </c>
      <c r="S941" s="217" t="str">
        <f t="shared" si="208"/>
        <v/>
      </c>
      <c r="T941" s="217" t="str">
        <f t="shared" si="209"/>
        <v/>
      </c>
      <c r="U941" s="155" t="s">
        <v>1189</v>
      </c>
      <c r="V941" s="130">
        <v>200000</v>
      </c>
      <c r="W941" s="191" t="s">
        <v>283</v>
      </c>
      <c r="X941" s="129"/>
      <c r="Y941" s="172"/>
      <c r="Z941" s="364"/>
      <c r="AA941" s="202"/>
      <c r="AB941" s="102"/>
      <c r="AC941" s="102"/>
      <c r="AD941" s="102"/>
      <c r="AE941" s="502"/>
      <c r="AF941" s="102"/>
      <c r="AG941" s="102"/>
      <c r="AH941" s="102"/>
    </row>
    <row r="942" spans="1:34" ht="14.25" customHeight="1">
      <c r="A942" s="102" t="s">
        <v>1352</v>
      </c>
      <c r="B942" s="175" t="str">
        <f t="shared" si="210"/>
        <v>Robles</v>
      </c>
      <c r="C942" s="180" t="str">
        <f t="shared" si="211"/>
        <v>Victor</v>
      </c>
      <c r="D942" s="102" t="str">
        <f t="shared" si="212"/>
        <v>V. Robles</v>
      </c>
      <c r="E942" s="168" t="str">
        <f t="shared" si="213"/>
        <v>Victor Robles</v>
      </c>
      <c r="F942" s="204"/>
      <c r="G942" s="501">
        <v>19</v>
      </c>
      <c r="H942" s="501">
        <v>1</v>
      </c>
      <c r="I942" s="501">
        <v>19</v>
      </c>
      <c r="J942" s="256">
        <v>35569</v>
      </c>
      <c r="K942" s="157" t="s">
        <v>849</v>
      </c>
      <c r="L942" s="103" t="s">
        <v>7</v>
      </c>
      <c r="M942" s="155" t="str">
        <f t="shared" si="204"/>
        <v>MM</v>
      </c>
      <c r="N942" s="208" t="str">
        <f>Aaron!$Y$2</f>
        <v>Columbus</v>
      </c>
      <c r="O942" s="132" t="s">
        <v>1527</v>
      </c>
      <c r="P942" s="168" t="str">
        <f t="shared" si="205"/>
        <v>Robles, Victor (MM)</v>
      </c>
      <c r="Q942" s="129">
        <f t="shared" si="206"/>
        <v>100000</v>
      </c>
      <c r="R942" s="217" t="str">
        <f t="shared" si="207"/>
        <v/>
      </c>
      <c r="S942" s="217" t="str">
        <f t="shared" si="208"/>
        <v/>
      </c>
      <c r="T942" s="217" t="str">
        <f t="shared" si="209"/>
        <v/>
      </c>
      <c r="U942" s="102" t="s">
        <v>442</v>
      </c>
      <c r="V942" s="268">
        <v>100000</v>
      </c>
      <c r="W942" s="102"/>
      <c r="X942" s="173"/>
      <c r="Y942" s="102"/>
      <c r="Z942" s="102"/>
      <c r="AA942" s="102"/>
      <c r="AB942" s="102"/>
      <c r="AC942" s="102"/>
      <c r="AD942" s="102"/>
      <c r="AE942" s="502"/>
      <c r="AF942" s="102"/>
      <c r="AG942" s="102"/>
      <c r="AH942" s="102"/>
    </row>
    <row r="943" spans="1:34" ht="14.25" customHeight="1">
      <c r="A943" s="102" t="s">
        <v>1353</v>
      </c>
      <c r="B943" s="175" t="str">
        <f t="shared" si="210"/>
        <v>Rodgers</v>
      </c>
      <c r="C943" s="180" t="str">
        <f t="shared" si="211"/>
        <v>Brendan</v>
      </c>
      <c r="D943" s="102" t="str">
        <f t="shared" si="212"/>
        <v>B. Rodgers</v>
      </c>
      <c r="E943" s="168" t="str">
        <f t="shared" si="213"/>
        <v>Brendan Rodgers</v>
      </c>
      <c r="F943" s="204"/>
      <c r="G943" s="498">
        <v>3</v>
      </c>
      <c r="H943" s="498">
        <v>1</v>
      </c>
      <c r="I943" s="498">
        <v>3</v>
      </c>
      <c r="J943" s="256">
        <v>35286</v>
      </c>
      <c r="K943" s="157" t="s">
        <v>851</v>
      </c>
      <c r="L943" s="103" t="s">
        <v>444</v>
      </c>
      <c r="M943" s="155" t="str">
        <f t="shared" si="204"/>
        <v>min</v>
      </c>
      <c r="N943" s="111" t="str">
        <f>Ruth!$G$2</f>
        <v>Gotham City</v>
      </c>
      <c r="O943" s="132" t="s">
        <v>1298</v>
      </c>
      <c r="P943" s="168" t="str">
        <f t="shared" si="205"/>
        <v>Rodgers, Brendan (min)</v>
      </c>
      <c r="Q943" s="129" t="str">
        <f t="shared" si="206"/>
        <v/>
      </c>
      <c r="R943" s="217" t="str">
        <f t="shared" si="207"/>
        <v/>
      </c>
      <c r="S943" s="217" t="str">
        <f t="shared" si="208"/>
        <v/>
      </c>
      <c r="T943" s="217" t="str">
        <f t="shared" si="209"/>
        <v/>
      </c>
      <c r="U943" s="102" t="s">
        <v>568</v>
      </c>
      <c r="V943" s="173"/>
      <c r="W943" s="102"/>
      <c r="X943" s="173"/>
      <c r="Y943" s="102"/>
      <c r="Z943" s="501"/>
      <c r="AA943" s="102"/>
      <c r="AB943" s="102"/>
      <c r="AC943" s="102"/>
      <c r="AD943" s="102"/>
      <c r="AE943" s="502"/>
      <c r="AF943" s="102"/>
      <c r="AG943" s="102"/>
      <c r="AH943" s="102"/>
    </row>
    <row r="944" spans="1:34" ht="14.25" customHeight="1">
      <c r="A944" s="112" t="s">
        <v>862</v>
      </c>
      <c r="B944" s="175" t="str">
        <f t="shared" si="210"/>
        <v>Rodney</v>
      </c>
      <c r="C944" s="180" t="str">
        <f t="shared" si="211"/>
        <v>Fernando</v>
      </c>
      <c r="D944" s="102" t="str">
        <f t="shared" si="212"/>
        <v>F. Rodney</v>
      </c>
      <c r="E944" s="168" t="str">
        <f t="shared" si="213"/>
        <v>Fernando Rodney</v>
      </c>
      <c r="F944" s="285" t="s">
        <v>847</v>
      </c>
      <c r="G944" s="161"/>
      <c r="H944" s="161"/>
      <c r="I944" s="161"/>
      <c r="J944" s="292">
        <v>28202</v>
      </c>
      <c r="K944" s="300" t="s">
        <v>844</v>
      </c>
      <c r="L944" s="103" t="s">
        <v>114</v>
      </c>
      <c r="M944" s="155" t="str">
        <f t="shared" si="204"/>
        <v>1,F2-$1.15M</v>
      </c>
      <c r="N944" s="111" t="str">
        <f>Ruth!$A$2</f>
        <v>Plum Island</v>
      </c>
      <c r="O944" s="132" t="s">
        <v>3147</v>
      </c>
      <c r="P944" s="168" t="str">
        <f t="shared" si="205"/>
        <v>Rodney, Fernando (1,F2-$1.15M)</v>
      </c>
      <c r="Q944" s="129">
        <f t="shared" si="206"/>
        <v>575000</v>
      </c>
      <c r="R944" s="217">
        <f t="shared" si="207"/>
        <v>575000</v>
      </c>
      <c r="S944" s="217" t="str">
        <f t="shared" si="208"/>
        <v/>
      </c>
      <c r="T944" s="217" t="str">
        <f t="shared" si="209"/>
        <v/>
      </c>
      <c r="U944" s="172" t="s">
        <v>3162</v>
      </c>
      <c r="V944" s="173">
        <v>575000</v>
      </c>
      <c r="W944" s="102" t="s">
        <v>3163</v>
      </c>
      <c r="X944" s="173">
        <v>575000</v>
      </c>
      <c r="Y944" s="102" t="s">
        <v>283</v>
      </c>
      <c r="Z944" s="102"/>
      <c r="AA944" s="102"/>
      <c r="AB944" s="102"/>
      <c r="AC944" s="102"/>
      <c r="AD944" s="102"/>
      <c r="AE944" s="502"/>
      <c r="AF944" s="102"/>
      <c r="AG944" s="102"/>
      <c r="AH944" s="102"/>
    </row>
    <row r="945" spans="1:34" ht="14.25" customHeight="1">
      <c r="A945" s="110" t="s">
        <v>805</v>
      </c>
      <c r="B945" s="175" t="str">
        <f t="shared" si="210"/>
        <v>Rodon</v>
      </c>
      <c r="C945" s="180" t="str">
        <f t="shared" si="211"/>
        <v>Carlos</v>
      </c>
      <c r="D945" s="102" t="str">
        <f t="shared" si="212"/>
        <v>C. Rodon</v>
      </c>
      <c r="E945" s="168" t="str">
        <f t="shared" si="213"/>
        <v>Carlos Rodon</v>
      </c>
      <c r="F945" s="103" t="s">
        <v>354</v>
      </c>
      <c r="G945" s="103"/>
      <c r="H945" s="103"/>
      <c r="I945" s="103"/>
      <c r="J945" s="155"/>
      <c r="K945" s="111" t="s">
        <v>647</v>
      </c>
      <c r="L945" s="103" t="s">
        <v>114</v>
      </c>
      <c r="M945" s="155" t="str">
        <f t="shared" si="204"/>
        <v>ARB-Y4</v>
      </c>
      <c r="N945" s="111" t="str">
        <f>Cobb!$A$2</f>
        <v>Greenville</v>
      </c>
      <c r="O945" s="103" t="s">
        <v>739</v>
      </c>
      <c r="P945" s="168" t="str">
        <f t="shared" si="205"/>
        <v>Rodon, Carlos (ARB-Y4)</v>
      </c>
      <c r="Q945" s="129">
        <f t="shared" si="206"/>
        <v>1000000</v>
      </c>
      <c r="R945" s="217" t="str">
        <f t="shared" si="207"/>
        <v/>
      </c>
      <c r="S945" s="217" t="str">
        <f t="shared" si="208"/>
        <v/>
      </c>
      <c r="T945" s="217" t="str">
        <f t="shared" si="209"/>
        <v/>
      </c>
      <c r="U945" s="102" t="s">
        <v>555</v>
      </c>
      <c r="V945" s="173">
        <v>1000000</v>
      </c>
      <c r="W945" s="102" t="s">
        <v>820</v>
      </c>
      <c r="X945" s="173"/>
      <c r="Y945" s="102" t="s">
        <v>821</v>
      </c>
      <c r="Z945" s="102"/>
      <c r="AA945" s="102" t="s">
        <v>822</v>
      </c>
      <c r="AB945" s="102"/>
      <c r="AC945" s="102" t="s">
        <v>283</v>
      </c>
      <c r="AD945" s="102"/>
      <c r="AE945" s="502"/>
      <c r="AF945" s="102"/>
      <c r="AG945" s="102"/>
      <c r="AH945" s="102"/>
    </row>
    <row r="946" spans="1:34" ht="14.25" customHeight="1">
      <c r="A946" s="266" t="s">
        <v>3647</v>
      </c>
      <c r="B946" s="175" t="str">
        <f t="shared" si="210"/>
        <v>Rodriguez</v>
      </c>
      <c r="C946" s="180" t="str">
        <f t="shared" si="211"/>
        <v>Dereck</v>
      </c>
      <c r="D946" s="102" t="str">
        <f t="shared" si="212"/>
        <v>D. Rodriguez</v>
      </c>
      <c r="E946" s="168" t="str">
        <f t="shared" si="213"/>
        <v>Dereck Rodriguez</v>
      </c>
      <c r="F946" s="204" t="s">
        <v>847</v>
      </c>
      <c r="G946" s="204" t="s">
        <v>1958</v>
      </c>
      <c r="H946" s="204" t="s">
        <v>1951</v>
      </c>
      <c r="I946" s="204" t="s">
        <v>1958</v>
      </c>
      <c r="J946" s="155">
        <v>33760</v>
      </c>
      <c r="K946" s="157" t="s">
        <v>647</v>
      </c>
      <c r="L946" s="103" t="s">
        <v>114</v>
      </c>
      <c r="M946" s="155" t="str">
        <f t="shared" si="204"/>
        <v>Y1</v>
      </c>
      <c r="N946" s="111" t="s">
        <v>908</v>
      </c>
      <c r="O946" s="132" t="s">
        <v>3850</v>
      </c>
      <c r="P946" s="168" t="str">
        <f t="shared" si="205"/>
        <v>Rodriguez, Dereck (Y1)</v>
      </c>
      <c r="Q946" s="129">
        <f t="shared" si="206"/>
        <v>200000</v>
      </c>
      <c r="R946" s="217">
        <f t="shared" si="207"/>
        <v>300000</v>
      </c>
      <c r="S946" s="217">
        <f t="shared" si="208"/>
        <v>400000</v>
      </c>
      <c r="T946" s="217" t="str">
        <f t="shared" si="209"/>
        <v/>
      </c>
      <c r="U946" s="102" t="s">
        <v>445</v>
      </c>
      <c r="V946" s="173">
        <v>200000</v>
      </c>
      <c r="W946" s="102" t="s">
        <v>446</v>
      </c>
      <c r="X946" s="173">
        <v>300000</v>
      </c>
      <c r="Y946" s="102" t="s">
        <v>322</v>
      </c>
      <c r="Z946" s="173">
        <v>400000</v>
      </c>
      <c r="AA946" s="102" t="s">
        <v>555</v>
      </c>
      <c r="AB946" s="102"/>
      <c r="AC946" s="102"/>
      <c r="AD946" s="102"/>
      <c r="AE946" s="502"/>
      <c r="AF946" s="102"/>
      <c r="AG946" s="102"/>
      <c r="AH946" s="102"/>
    </row>
    <row r="947" spans="1:34" ht="14.25" customHeight="1">
      <c r="A947" s="175" t="s">
        <v>956</v>
      </c>
      <c r="B947" s="175" t="str">
        <f t="shared" si="210"/>
        <v>Rodriguez</v>
      </c>
      <c r="C947" s="180" t="str">
        <f t="shared" si="211"/>
        <v>Eduardo</v>
      </c>
      <c r="D947" s="102" t="str">
        <f t="shared" si="212"/>
        <v>E. Rodriguez</v>
      </c>
      <c r="E947" s="168" t="str">
        <f t="shared" si="213"/>
        <v>Eduardo Rodriguez</v>
      </c>
      <c r="F947" s="174" t="s">
        <v>354</v>
      </c>
      <c r="G947" s="174"/>
      <c r="H947" s="174"/>
      <c r="I947" s="174"/>
      <c r="J947" s="184">
        <v>34066</v>
      </c>
      <c r="K947" s="185" t="s">
        <v>647</v>
      </c>
      <c r="L947" s="103" t="s">
        <v>114</v>
      </c>
      <c r="M947" s="155" t="str">
        <f t="shared" si="204"/>
        <v>ARB-Y4</v>
      </c>
      <c r="N947" s="111" t="str">
        <f>Cobb!$S$2</f>
        <v>Waikiki</v>
      </c>
      <c r="O947" s="174" t="s">
        <v>913</v>
      </c>
      <c r="P947" s="168" t="str">
        <f t="shared" si="205"/>
        <v>Rodriguez, Eduardo (ARB-Y4)</v>
      </c>
      <c r="Q947" s="129">
        <f t="shared" si="206"/>
        <v>1000000</v>
      </c>
      <c r="R947" s="217" t="str">
        <f t="shared" si="207"/>
        <v/>
      </c>
      <c r="S947" s="217" t="str">
        <f t="shared" si="208"/>
        <v/>
      </c>
      <c r="T947" s="217" t="str">
        <f t="shared" si="209"/>
        <v/>
      </c>
      <c r="U947" s="102" t="s">
        <v>555</v>
      </c>
      <c r="V947" s="173">
        <v>1000000</v>
      </c>
      <c r="W947" s="102" t="s">
        <v>820</v>
      </c>
      <c r="X947" s="173"/>
      <c r="Y947" s="102" t="s">
        <v>821</v>
      </c>
      <c r="Z947" s="102"/>
      <c r="AA947" s="102" t="s">
        <v>822</v>
      </c>
      <c r="AB947" s="102"/>
      <c r="AC947" s="102" t="s">
        <v>283</v>
      </c>
      <c r="AD947" s="102"/>
      <c r="AE947" s="502"/>
      <c r="AF947" s="102"/>
      <c r="AG947" s="102"/>
      <c r="AH947" s="102"/>
    </row>
    <row r="948" spans="1:34" ht="14.25" customHeight="1">
      <c r="A948" s="266" t="s">
        <v>3779</v>
      </c>
      <c r="B948" s="175" t="str">
        <f t="shared" si="210"/>
        <v>Rodriguez</v>
      </c>
      <c r="C948" s="180" t="str">
        <f t="shared" si="211"/>
        <v>Jefry</v>
      </c>
      <c r="D948" s="102" t="str">
        <f t="shared" si="212"/>
        <v>J. Rodriguez</v>
      </c>
      <c r="E948" s="168" t="str">
        <f t="shared" si="213"/>
        <v>Jefry Rodriguez</v>
      </c>
      <c r="F948" s="204" t="s">
        <v>847</v>
      </c>
      <c r="G948" s="204" t="s">
        <v>3988</v>
      </c>
      <c r="H948" s="204" t="s">
        <v>1955</v>
      </c>
      <c r="I948" s="204" t="s">
        <v>3864</v>
      </c>
      <c r="J948" s="155">
        <v>34176</v>
      </c>
      <c r="K948" s="157" t="s">
        <v>647</v>
      </c>
      <c r="L948" s="103" t="s">
        <v>114</v>
      </c>
      <c r="M948" s="155" t="str">
        <f t="shared" si="204"/>
        <v>Y1</v>
      </c>
      <c r="N948" s="111" t="s">
        <v>346</v>
      </c>
      <c r="O948" s="132" t="s">
        <v>3850</v>
      </c>
      <c r="P948" s="168" t="str">
        <f t="shared" si="205"/>
        <v>Rodriguez, Jefry (Y1)</v>
      </c>
      <c r="Q948" s="129">
        <f t="shared" si="206"/>
        <v>200000</v>
      </c>
      <c r="R948" s="217">
        <f t="shared" si="207"/>
        <v>300000</v>
      </c>
      <c r="S948" s="217">
        <f t="shared" si="208"/>
        <v>400000</v>
      </c>
      <c r="T948" s="217" t="str">
        <f t="shared" si="209"/>
        <v/>
      </c>
      <c r="U948" s="102" t="s">
        <v>445</v>
      </c>
      <c r="V948" s="173">
        <v>200000</v>
      </c>
      <c r="W948" s="102" t="s">
        <v>446</v>
      </c>
      <c r="X948" s="173">
        <v>300000</v>
      </c>
      <c r="Y948" s="102" t="s">
        <v>322</v>
      </c>
      <c r="Z948" s="173">
        <v>400000</v>
      </c>
      <c r="AA948" s="102" t="s">
        <v>555</v>
      </c>
      <c r="AB948" s="102"/>
      <c r="AC948" s="102"/>
      <c r="AD948" s="102"/>
      <c r="AE948" s="502"/>
      <c r="AF948" s="102"/>
      <c r="AG948" s="102"/>
      <c r="AH948" s="102"/>
    </row>
    <row r="949" spans="1:34" ht="14.25" customHeight="1">
      <c r="A949" s="266" t="s">
        <v>3663</v>
      </c>
      <c r="B949" s="175" t="str">
        <f t="shared" si="210"/>
        <v>Rodriguez</v>
      </c>
      <c r="C949" s="180" t="str">
        <f t="shared" si="211"/>
        <v>Richard</v>
      </c>
      <c r="D949" s="102" t="str">
        <f t="shared" si="212"/>
        <v>R. Rodriguez</v>
      </c>
      <c r="E949" s="168" t="str">
        <f t="shared" si="213"/>
        <v>Richard Rodriguez</v>
      </c>
      <c r="F949" s="204" t="s">
        <v>847</v>
      </c>
      <c r="G949" s="204" t="s">
        <v>3867</v>
      </c>
      <c r="H949" s="204" t="s">
        <v>1951</v>
      </c>
      <c r="I949" s="204" t="s">
        <v>3867</v>
      </c>
      <c r="J949" s="155">
        <v>32936</v>
      </c>
      <c r="K949" s="157" t="s">
        <v>844</v>
      </c>
      <c r="L949" s="103" t="s">
        <v>114</v>
      </c>
      <c r="M949" s="155" t="str">
        <f t="shared" si="204"/>
        <v>Y1</v>
      </c>
      <c r="N949" s="111" t="s">
        <v>307</v>
      </c>
      <c r="O949" s="132" t="s">
        <v>3850</v>
      </c>
      <c r="P949" s="168" t="str">
        <f t="shared" si="205"/>
        <v>Rodriguez, Richard (Y1)</v>
      </c>
      <c r="Q949" s="129">
        <f t="shared" si="206"/>
        <v>200000</v>
      </c>
      <c r="R949" s="217">
        <f t="shared" si="207"/>
        <v>300000</v>
      </c>
      <c r="S949" s="217">
        <f t="shared" si="208"/>
        <v>400000</v>
      </c>
      <c r="T949" s="217" t="str">
        <f t="shared" si="209"/>
        <v/>
      </c>
      <c r="U949" s="102" t="s">
        <v>445</v>
      </c>
      <c r="V949" s="173">
        <v>200000</v>
      </c>
      <c r="W949" s="102" t="s">
        <v>446</v>
      </c>
      <c r="X949" s="173">
        <v>300000</v>
      </c>
      <c r="Y949" s="102" t="s">
        <v>322</v>
      </c>
      <c r="Z949" s="173">
        <v>400000</v>
      </c>
      <c r="AA949" s="102" t="s">
        <v>555</v>
      </c>
      <c r="AB949" s="102"/>
      <c r="AC949" s="102"/>
      <c r="AD949" s="102"/>
      <c r="AE949" s="502"/>
      <c r="AF949" s="102"/>
      <c r="AG949" s="102"/>
      <c r="AH949" s="102"/>
    </row>
    <row r="950" spans="1:34" ht="14.25" customHeight="1">
      <c r="A950" s="266" t="s">
        <v>3805</v>
      </c>
      <c r="B950" s="175" t="str">
        <f t="shared" si="210"/>
        <v>Rodriguez</v>
      </c>
      <c r="C950" s="180" t="str">
        <f t="shared" si="211"/>
        <v>Ronny</v>
      </c>
      <c r="D950" s="102" t="str">
        <f t="shared" si="212"/>
        <v>R. Rodriguez</v>
      </c>
      <c r="E950" s="168" t="str">
        <f t="shared" si="213"/>
        <v>Ronny Rodriguez</v>
      </c>
      <c r="F950" s="204" t="s">
        <v>847</v>
      </c>
      <c r="G950" s="204" t="s">
        <v>4016</v>
      </c>
      <c r="H950" s="204" t="s">
        <v>1958</v>
      </c>
      <c r="I950" s="204" t="s">
        <v>1955</v>
      </c>
      <c r="J950" s="155">
        <v>33711</v>
      </c>
      <c r="K950" s="157" t="s">
        <v>851</v>
      </c>
      <c r="L950" s="103" t="s">
        <v>7</v>
      </c>
      <c r="M950" s="155" t="str">
        <f t="shared" si="204"/>
        <v>Y1</v>
      </c>
      <c r="N950" s="111" t="s">
        <v>58</v>
      </c>
      <c r="O950" s="132" t="s">
        <v>3850</v>
      </c>
      <c r="P950" s="168" t="str">
        <f t="shared" si="205"/>
        <v>Rodriguez, Ronny (Y1)</v>
      </c>
      <c r="Q950" s="129">
        <f t="shared" si="206"/>
        <v>200000</v>
      </c>
      <c r="R950" s="217">
        <f t="shared" si="207"/>
        <v>300000</v>
      </c>
      <c r="S950" s="217">
        <f t="shared" si="208"/>
        <v>400000</v>
      </c>
      <c r="T950" s="217" t="str">
        <f t="shared" si="209"/>
        <v/>
      </c>
      <c r="U950" s="102" t="s">
        <v>445</v>
      </c>
      <c r="V950" s="173">
        <v>200000</v>
      </c>
      <c r="W950" s="102" t="s">
        <v>446</v>
      </c>
      <c r="X950" s="173">
        <v>300000</v>
      </c>
      <c r="Y950" s="102" t="s">
        <v>322</v>
      </c>
      <c r="Z950" s="173">
        <v>400000</v>
      </c>
      <c r="AA950" s="102" t="s">
        <v>555</v>
      </c>
      <c r="AB950" s="102"/>
      <c r="AC950" s="102"/>
      <c r="AD950" s="102"/>
      <c r="AE950" s="502"/>
      <c r="AF950" s="102"/>
      <c r="AG950" s="102"/>
      <c r="AH950" s="102"/>
    </row>
    <row r="951" spans="1:34" ht="14.25" customHeight="1">
      <c r="A951" s="102" t="s">
        <v>272</v>
      </c>
      <c r="B951" s="175" t="str">
        <f t="shared" si="210"/>
        <v>Rodriguez</v>
      </c>
      <c r="C951" s="180" t="str">
        <f t="shared" si="211"/>
        <v>Sean</v>
      </c>
      <c r="D951" s="102" t="str">
        <f t="shared" si="212"/>
        <v>S. Rodriguez</v>
      </c>
      <c r="E951" s="168" t="str">
        <f t="shared" si="213"/>
        <v>Sean Rodriguez</v>
      </c>
      <c r="F951" s="103" t="s">
        <v>847</v>
      </c>
      <c r="G951" s="103"/>
      <c r="H951" s="103"/>
      <c r="I951" s="103"/>
      <c r="J951" s="155">
        <v>31163</v>
      </c>
      <c r="K951" s="111"/>
      <c r="L951" s="103" t="s">
        <v>7</v>
      </c>
      <c r="M951" s="155" t="str">
        <f t="shared" si="204"/>
        <v>2,F2-$500k</v>
      </c>
      <c r="N951" s="111" t="str">
        <f>Cobb!$A$2</f>
        <v>Greenville</v>
      </c>
      <c r="O951" s="132" t="s">
        <v>1764</v>
      </c>
      <c r="P951" s="168" t="str">
        <f t="shared" si="205"/>
        <v>Rodriguez, Sean (2,F2-$500k)</v>
      </c>
      <c r="Q951" s="129">
        <f t="shared" si="206"/>
        <v>250000</v>
      </c>
      <c r="R951" s="217" t="str">
        <f t="shared" si="207"/>
        <v/>
      </c>
      <c r="S951" s="217" t="str">
        <f t="shared" si="208"/>
        <v/>
      </c>
      <c r="T951" s="217" t="str">
        <f t="shared" si="209"/>
        <v/>
      </c>
      <c r="U951" s="155" t="s">
        <v>1232</v>
      </c>
      <c r="V951" s="130">
        <v>250000</v>
      </c>
      <c r="W951" s="191" t="s">
        <v>283</v>
      </c>
      <c r="X951" s="129"/>
      <c r="Y951" s="172"/>
      <c r="Z951" s="130"/>
      <c r="AA951" s="221"/>
      <c r="AB951" s="102"/>
      <c r="AC951" s="102"/>
      <c r="AD951" s="102"/>
      <c r="AE951" s="502"/>
      <c r="AF951" s="102"/>
      <c r="AG951" s="102"/>
      <c r="AH951" s="102"/>
    </row>
    <row r="952" spans="1:34" ht="14.25" customHeight="1">
      <c r="A952" s="102" t="s">
        <v>3386</v>
      </c>
      <c r="B952" s="175" t="str">
        <f t="shared" si="210"/>
        <v>Roe</v>
      </c>
      <c r="C952" s="180" t="str">
        <f t="shared" si="211"/>
        <v>Chaz</v>
      </c>
      <c r="D952" s="102" t="str">
        <f t="shared" si="212"/>
        <v>C. Roe</v>
      </c>
      <c r="E952" s="168" t="str">
        <f t="shared" si="213"/>
        <v>Chaz Roe</v>
      </c>
      <c r="F952" s="103"/>
      <c r="G952" s="103"/>
      <c r="H952" s="103"/>
      <c r="I952" s="103"/>
      <c r="J952" s="155"/>
      <c r="K952" s="111"/>
      <c r="L952" s="103" t="s">
        <v>114</v>
      </c>
      <c r="M952" s="155" t="str">
        <f t="shared" si="204"/>
        <v>1,F2-$1.082M</v>
      </c>
      <c r="N952" s="111" t="str">
        <f>Aaron!$M$2</f>
        <v>Virginia</v>
      </c>
      <c r="O952" s="132" t="s">
        <v>3147</v>
      </c>
      <c r="P952" s="168" t="str">
        <f t="shared" si="205"/>
        <v>Roe, Chaz (1,F2-$1.082M)</v>
      </c>
      <c r="Q952" s="129">
        <f t="shared" si="206"/>
        <v>1082000</v>
      </c>
      <c r="R952" s="217" t="str">
        <f t="shared" si="207"/>
        <v/>
      </c>
      <c r="S952" s="217" t="str">
        <f t="shared" si="208"/>
        <v/>
      </c>
      <c r="T952" s="217" t="str">
        <f t="shared" si="209"/>
        <v/>
      </c>
      <c r="U952" s="155" t="s">
        <v>3387</v>
      </c>
      <c r="V952" s="130">
        <v>1082000</v>
      </c>
      <c r="W952" s="191" t="s">
        <v>283</v>
      </c>
      <c r="X952" s="129"/>
      <c r="Y952" s="172"/>
      <c r="Z952" s="130"/>
      <c r="AA952" s="221"/>
      <c r="AB952" s="102"/>
      <c r="AC952" s="102"/>
      <c r="AD952" s="102"/>
      <c r="AE952" s="502"/>
      <c r="AF952" s="102"/>
      <c r="AG952" s="102"/>
      <c r="AH952" s="102"/>
    </row>
    <row r="953" spans="1:34" ht="14.25" customHeight="1">
      <c r="A953" s="102" t="s">
        <v>1981</v>
      </c>
      <c r="B953" s="175" t="str">
        <f t="shared" si="210"/>
        <v>Rogers</v>
      </c>
      <c r="C953" s="180" t="str">
        <f t="shared" si="211"/>
        <v>Jake</v>
      </c>
      <c r="D953" s="102" t="str">
        <f t="shared" si="212"/>
        <v>J. Rogers</v>
      </c>
      <c r="E953" s="168" t="str">
        <f t="shared" si="213"/>
        <v>Jake Rogers</v>
      </c>
      <c r="F953" s="204" t="s">
        <v>847</v>
      </c>
      <c r="G953" s="204">
        <v>179</v>
      </c>
      <c r="H953" s="204" t="s">
        <v>1956</v>
      </c>
      <c r="I953" s="204"/>
      <c r="J953" s="155">
        <v>34807</v>
      </c>
      <c r="K953" s="157" t="s">
        <v>848</v>
      </c>
      <c r="L953" s="103" t="s">
        <v>444</v>
      </c>
      <c r="M953" s="155" t="str">
        <f t="shared" si="204"/>
        <v>min</v>
      </c>
      <c r="N953" s="111" t="str">
        <f>Cobb!$G$2</f>
        <v>Alaska</v>
      </c>
      <c r="O953" s="132" t="s">
        <v>1966</v>
      </c>
      <c r="P953" s="168" t="str">
        <f t="shared" si="205"/>
        <v>Rogers, Jake (min)</v>
      </c>
      <c r="Q953" s="129" t="str">
        <f t="shared" si="206"/>
        <v/>
      </c>
      <c r="R953" s="217" t="str">
        <f t="shared" si="207"/>
        <v/>
      </c>
      <c r="S953" s="217" t="str">
        <f t="shared" si="208"/>
        <v/>
      </c>
      <c r="T953" s="217" t="str">
        <f t="shared" si="209"/>
        <v/>
      </c>
      <c r="U953" s="102" t="s">
        <v>568</v>
      </c>
      <c r="V953" s="173"/>
      <c r="W953" s="102"/>
      <c r="X953" s="173"/>
      <c r="Y953" s="102"/>
      <c r="Z953" s="173"/>
      <c r="AA953" s="102"/>
      <c r="AB953" s="102"/>
      <c r="AC953" s="102"/>
      <c r="AD953" s="102"/>
      <c r="AE953" s="502"/>
      <c r="AF953" s="102"/>
      <c r="AG953" s="102"/>
      <c r="AH953" s="102"/>
    </row>
    <row r="954" spans="1:34" ht="14.25" customHeight="1">
      <c r="A954" s="102" t="s">
        <v>1677</v>
      </c>
      <c r="B954" s="175" t="str">
        <f t="shared" si="210"/>
        <v>Rogers</v>
      </c>
      <c r="C954" s="180" t="str">
        <f t="shared" si="211"/>
        <v>Taylor</v>
      </c>
      <c r="D954" s="102" t="str">
        <f t="shared" si="212"/>
        <v>T. Rogers</v>
      </c>
      <c r="E954" s="168" t="str">
        <f t="shared" si="213"/>
        <v>Taylor Rogers</v>
      </c>
      <c r="F954" s="174" t="s">
        <v>354</v>
      </c>
      <c r="G954" s="102">
        <f>G951+1</f>
        <v>1</v>
      </c>
      <c r="H954" s="102" t="s">
        <v>538</v>
      </c>
      <c r="I954" s="102">
        <v>8</v>
      </c>
      <c r="J954" s="322">
        <v>33224</v>
      </c>
      <c r="K954" s="102" t="s">
        <v>844</v>
      </c>
      <c r="L954" s="103" t="s">
        <v>114</v>
      </c>
      <c r="M954" s="155" t="str">
        <f t="shared" si="204"/>
        <v>Y3</v>
      </c>
      <c r="N954" s="111" t="str">
        <f>Cobb!$M$2</f>
        <v>Mansfield</v>
      </c>
      <c r="O954" s="103" t="s">
        <v>1534</v>
      </c>
      <c r="P954" s="168" t="str">
        <f t="shared" si="205"/>
        <v>Rogers, Taylor (Y3)</v>
      </c>
      <c r="Q954" s="129">
        <f t="shared" si="206"/>
        <v>400000</v>
      </c>
      <c r="R954" s="217" t="str">
        <f t="shared" si="207"/>
        <v/>
      </c>
      <c r="S954" s="217" t="str">
        <f t="shared" si="208"/>
        <v/>
      </c>
      <c r="T954" s="217" t="str">
        <f t="shared" si="209"/>
        <v/>
      </c>
      <c r="U954" s="102" t="s">
        <v>322</v>
      </c>
      <c r="V954" s="173">
        <v>400000</v>
      </c>
      <c r="W954" s="102" t="s">
        <v>555</v>
      </c>
      <c r="X954" s="130"/>
      <c r="Y954" s="102" t="s">
        <v>820</v>
      </c>
      <c r="Z954" s="102"/>
      <c r="AA954" s="102" t="s">
        <v>821</v>
      </c>
      <c r="AB954" s="102"/>
      <c r="AC954" s="102" t="s">
        <v>822</v>
      </c>
      <c r="AD954" s="102"/>
      <c r="AE954" s="502"/>
      <c r="AF954" s="102"/>
      <c r="AG954" s="102"/>
      <c r="AH954" s="102"/>
    </row>
    <row r="955" spans="1:34" ht="14.25" customHeight="1">
      <c r="A955" s="501" t="s">
        <v>1080</v>
      </c>
      <c r="B955" s="175" t="str">
        <f t="shared" si="210"/>
        <v>Rojas</v>
      </c>
      <c r="C955" s="180" t="str">
        <f t="shared" si="211"/>
        <v>Miguel</v>
      </c>
      <c r="D955" s="102" t="str">
        <f t="shared" si="212"/>
        <v>M. Rojas</v>
      </c>
      <c r="E955" s="168" t="str">
        <f t="shared" si="213"/>
        <v>Miguel Rojas</v>
      </c>
      <c r="F955" s="103" t="s">
        <v>847</v>
      </c>
      <c r="G955" s="103"/>
      <c r="H955" s="103"/>
      <c r="I955" s="103"/>
      <c r="J955" s="256">
        <v>32563</v>
      </c>
      <c r="K955" s="102" t="s">
        <v>851</v>
      </c>
      <c r="L955" s="103" t="s">
        <v>7</v>
      </c>
      <c r="M955" s="155" t="str">
        <f t="shared" si="204"/>
        <v>ARB-Y5</v>
      </c>
      <c r="N955" s="111" t="str">
        <f>Mays!$A$2</f>
        <v>Aspen</v>
      </c>
      <c r="O955" s="103" t="s">
        <v>1262</v>
      </c>
      <c r="P955" s="168" t="str">
        <f t="shared" si="205"/>
        <v>Rojas, Miguel (ARB-Y5)</v>
      </c>
      <c r="Q955" s="129">
        <f t="shared" si="206"/>
        <v>960000</v>
      </c>
      <c r="R955" s="217" t="str">
        <f t="shared" si="207"/>
        <v/>
      </c>
      <c r="S955" s="217" t="str">
        <f t="shared" si="208"/>
        <v/>
      </c>
      <c r="T955" s="217" t="str">
        <f t="shared" si="209"/>
        <v/>
      </c>
      <c r="U955" s="102" t="s">
        <v>820</v>
      </c>
      <c r="V955" s="268">
        <v>960000</v>
      </c>
      <c r="W955" s="102" t="s">
        <v>821</v>
      </c>
      <c r="X955" s="173"/>
      <c r="Y955" s="102" t="s">
        <v>822</v>
      </c>
      <c r="Z955" s="102"/>
      <c r="AA955" s="102" t="s">
        <v>283</v>
      </c>
      <c r="AB955" s="102"/>
      <c r="AC955" s="102"/>
      <c r="AD955" s="102"/>
      <c r="AE955" s="502"/>
      <c r="AF955" s="102"/>
      <c r="AG955" s="102"/>
      <c r="AH955" s="102"/>
    </row>
    <row r="956" spans="1:34" ht="14.25" customHeight="1">
      <c r="A956" s="102" t="s">
        <v>1868</v>
      </c>
      <c r="B956" s="175" t="str">
        <f t="shared" si="210"/>
        <v>Romano</v>
      </c>
      <c r="C956" s="180" t="str">
        <f t="shared" si="211"/>
        <v>Sal</v>
      </c>
      <c r="D956" s="102" t="str">
        <f t="shared" si="212"/>
        <v>S. Romano</v>
      </c>
      <c r="E956" s="168" t="str">
        <f t="shared" si="213"/>
        <v>Sal Romano</v>
      </c>
      <c r="F956" s="204" t="s">
        <v>847</v>
      </c>
      <c r="G956" s="204">
        <v>39</v>
      </c>
      <c r="H956" s="204" t="s">
        <v>1952</v>
      </c>
      <c r="I956" s="204"/>
      <c r="J956" s="155">
        <v>34254</v>
      </c>
      <c r="K956" s="157" t="s">
        <v>647</v>
      </c>
      <c r="L956" s="103" t="s">
        <v>114</v>
      </c>
      <c r="M956" s="155" t="str">
        <f t="shared" si="204"/>
        <v>Y2</v>
      </c>
      <c r="N956" s="208" t="str">
        <f>Aaron!$G$2</f>
        <v>Exeter</v>
      </c>
      <c r="O956" s="132" t="s">
        <v>1966</v>
      </c>
      <c r="P956" s="168" t="str">
        <f t="shared" si="205"/>
        <v>Romano, Sal (Y2)</v>
      </c>
      <c r="Q956" s="129">
        <f t="shared" si="206"/>
        <v>300000</v>
      </c>
      <c r="R956" s="217">
        <f t="shared" si="207"/>
        <v>400000</v>
      </c>
      <c r="S956" s="217" t="str">
        <f t="shared" si="208"/>
        <v/>
      </c>
      <c r="T956" s="217" t="str">
        <f t="shared" si="209"/>
        <v/>
      </c>
      <c r="U956" s="102" t="s">
        <v>446</v>
      </c>
      <c r="V956" s="173">
        <v>300000</v>
      </c>
      <c r="W956" s="102" t="s">
        <v>322</v>
      </c>
      <c r="X956" s="173">
        <v>400000</v>
      </c>
      <c r="Y956" s="102" t="s">
        <v>555</v>
      </c>
      <c r="Z956" s="173"/>
      <c r="AA956" s="102"/>
      <c r="AB956" s="102"/>
      <c r="AC956" s="102"/>
      <c r="AD956" s="102"/>
      <c r="AE956" s="502" t="s">
        <v>822</v>
      </c>
      <c r="AF956" s="102"/>
      <c r="AG956" s="102"/>
      <c r="AH956" s="102"/>
    </row>
    <row r="957" spans="1:34" ht="14.25" customHeight="1">
      <c r="A957" s="102" t="s">
        <v>1569</v>
      </c>
      <c r="B957" s="175" t="str">
        <f t="shared" si="210"/>
        <v>Romero</v>
      </c>
      <c r="C957" s="180" t="str">
        <f t="shared" si="211"/>
        <v>Fernando</v>
      </c>
      <c r="D957" s="102" t="str">
        <f t="shared" si="212"/>
        <v>F. Romero</v>
      </c>
      <c r="E957" s="168" t="str">
        <f t="shared" si="213"/>
        <v>Fernando Romero</v>
      </c>
      <c r="F957" s="174" t="s">
        <v>847</v>
      </c>
      <c r="G957" s="102">
        <f>'Free Agents'!G141+1</f>
        <v>1</v>
      </c>
      <c r="H957" s="102" t="s">
        <v>538</v>
      </c>
      <c r="I957" s="102">
        <v>15</v>
      </c>
      <c r="J957" s="322">
        <v>34692</v>
      </c>
      <c r="K957" s="102" t="s">
        <v>647</v>
      </c>
      <c r="L957" s="103" t="s">
        <v>114</v>
      </c>
      <c r="M957" s="155" t="str">
        <f t="shared" si="204"/>
        <v>Y1</v>
      </c>
      <c r="N957" s="111" t="str">
        <f>Mays!$A$2</f>
        <v>Aspen</v>
      </c>
      <c r="O957" s="103" t="s">
        <v>1534</v>
      </c>
      <c r="P957" s="168" t="str">
        <f t="shared" si="205"/>
        <v>Romero, Fernando (Y1)</v>
      </c>
      <c r="Q957" s="129">
        <f t="shared" si="206"/>
        <v>200000</v>
      </c>
      <c r="R957" s="217">
        <f t="shared" si="207"/>
        <v>300000</v>
      </c>
      <c r="S957" s="217">
        <f t="shared" si="208"/>
        <v>400000</v>
      </c>
      <c r="T957" s="217" t="str">
        <f t="shared" si="209"/>
        <v/>
      </c>
      <c r="U957" s="102" t="s">
        <v>445</v>
      </c>
      <c r="V957" s="130">
        <v>200000</v>
      </c>
      <c r="W957" s="102" t="s">
        <v>446</v>
      </c>
      <c r="X957" s="173">
        <v>300000</v>
      </c>
      <c r="Y957" s="102" t="s">
        <v>322</v>
      </c>
      <c r="Z957" s="173">
        <v>400000</v>
      </c>
      <c r="AA957" s="102" t="s">
        <v>555</v>
      </c>
      <c r="AB957" s="102"/>
      <c r="AC957" s="102"/>
      <c r="AD957" s="102"/>
      <c r="AE957" s="502"/>
      <c r="AF957" s="102"/>
      <c r="AG957" s="102"/>
      <c r="AH957" s="102"/>
    </row>
    <row r="958" spans="1:34" ht="14.25" customHeight="1">
      <c r="A958" s="102" t="s">
        <v>2017</v>
      </c>
      <c r="B958" s="175" t="str">
        <f t="shared" si="210"/>
        <v>Romero</v>
      </c>
      <c r="C958" s="180" t="str">
        <f t="shared" si="211"/>
        <v>Jojo</v>
      </c>
      <c r="D958" s="102" t="str">
        <f t="shared" si="212"/>
        <v>J. Romero</v>
      </c>
      <c r="E958" s="168" t="str">
        <f t="shared" si="213"/>
        <v>Jojo Romero</v>
      </c>
      <c r="F958" s="204"/>
      <c r="G958" s="204">
        <v>54</v>
      </c>
      <c r="H958" s="204" t="s">
        <v>1953</v>
      </c>
      <c r="I958" s="204"/>
      <c r="J958" s="155"/>
      <c r="K958" s="157" t="s">
        <v>647</v>
      </c>
      <c r="L958" s="103" t="s">
        <v>444</v>
      </c>
      <c r="M958" s="155" t="str">
        <f t="shared" si="204"/>
        <v>min</v>
      </c>
      <c r="N958" s="111" t="str">
        <f>Cobb!$S$2</f>
        <v>Waikiki</v>
      </c>
      <c r="O958" s="132" t="s">
        <v>1966</v>
      </c>
      <c r="P958" s="168" t="str">
        <f t="shared" si="205"/>
        <v>Romero, Jojo (min)</v>
      </c>
      <c r="Q958" s="129" t="str">
        <f t="shared" si="206"/>
        <v/>
      </c>
      <c r="R958" s="217" t="str">
        <f t="shared" si="207"/>
        <v/>
      </c>
      <c r="S958" s="217" t="str">
        <f t="shared" si="208"/>
        <v/>
      </c>
      <c r="T958" s="217" t="str">
        <f t="shared" si="209"/>
        <v/>
      </c>
      <c r="U958" s="102" t="s">
        <v>568</v>
      </c>
      <c r="V958" s="173"/>
      <c r="W958" s="102"/>
      <c r="X958" s="173"/>
      <c r="Y958" s="102"/>
      <c r="Z958" s="173"/>
      <c r="AA958" s="102"/>
      <c r="AB958" s="102"/>
      <c r="AC958" s="102"/>
      <c r="AD958" s="102"/>
      <c r="AE958" s="502"/>
      <c r="AF958" s="102"/>
      <c r="AG958" s="102"/>
      <c r="AH958" s="102"/>
    </row>
    <row r="959" spans="1:34" ht="14.25" customHeight="1">
      <c r="A959" s="176" t="s">
        <v>970</v>
      </c>
      <c r="B959" s="175" t="str">
        <f t="shared" si="210"/>
        <v>Romine</v>
      </c>
      <c r="C959" s="180" t="str">
        <f t="shared" si="211"/>
        <v>Andrew</v>
      </c>
      <c r="D959" s="102" t="str">
        <f t="shared" si="212"/>
        <v>A. Romine</v>
      </c>
      <c r="E959" s="168" t="str">
        <f t="shared" si="213"/>
        <v>Andrew Romine</v>
      </c>
      <c r="F959" s="179" t="s">
        <v>854</v>
      </c>
      <c r="G959" s="179"/>
      <c r="H959" s="179"/>
      <c r="I959" s="179"/>
      <c r="J959" s="186">
        <v>31405</v>
      </c>
      <c r="K959" s="182" t="s">
        <v>7</v>
      </c>
      <c r="L959" s="103" t="s">
        <v>7</v>
      </c>
      <c r="M959" s="155" t="str">
        <f t="shared" si="204"/>
        <v>1,F1-$200k</v>
      </c>
      <c r="N959" s="111" t="str">
        <f>Ruth!$Y$2</f>
        <v xml:space="preserve">New Jersey </v>
      </c>
      <c r="O959" s="174" t="s">
        <v>3147</v>
      </c>
      <c r="P959" s="168" t="str">
        <f t="shared" si="205"/>
        <v>Romine, Andrew (1,F1-$200k)</v>
      </c>
      <c r="Q959" s="129">
        <f t="shared" si="206"/>
        <v>200000</v>
      </c>
      <c r="R959" s="217" t="str">
        <f t="shared" si="207"/>
        <v/>
      </c>
      <c r="S959" s="217" t="str">
        <f t="shared" si="208"/>
        <v/>
      </c>
      <c r="T959" s="217" t="str">
        <f t="shared" si="209"/>
        <v/>
      </c>
      <c r="U959" s="102" t="s">
        <v>1189</v>
      </c>
      <c r="V959" s="173">
        <v>200000</v>
      </c>
      <c r="W959" s="102" t="s">
        <v>283</v>
      </c>
      <c r="X959" s="173"/>
      <c r="Y959" s="102" t="s">
        <v>283</v>
      </c>
      <c r="Z959" s="102"/>
      <c r="AA959" s="102"/>
      <c r="AB959" s="102"/>
      <c r="AC959" s="102"/>
      <c r="AD959" s="102"/>
      <c r="AE959" s="502"/>
      <c r="AF959" s="102"/>
      <c r="AG959" s="102"/>
      <c r="AH959" s="102"/>
    </row>
    <row r="960" spans="1:34" ht="14.25" customHeight="1">
      <c r="A960" s="314" t="s">
        <v>1526</v>
      </c>
      <c r="B960" s="175" t="str">
        <f t="shared" si="210"/>
        <v>Romine</v>
      </c>
      <c r="C960" s="180" t="str">
        <f t="shared" si="211"/>
        <v>Austin</v>
      </c>
      <c r="D960" s="102" t="str">
        <f t="shared" si="212"/>
        <v>A. Romine</v>
      </c>
      <c r="E960" s="168" t="str">
        <f t="shared" si="213"/>
        <v>Austin Romine</v>
      </c>
      <c r="F960" s="286" t="s">
        <v>854</v>
      </c>
      <c r="G960" s="179"/>
      <c r="H960" s="179"/>
      <c r="I960" s="179"/>
      <c r="J960" s="293">
        <v>31405</v>
      </c>
      <c r="K960" s="301" t="s">
        <v>7</v>
      </c>
      <c r="L960" s="103" t="s">
        <v>7</v>
      </c>
      <c r="M960" s="155" t="str">
        <f t="shared" si="204"/>
        <v>1,F3-$2.985M</v>
      </c>
      <c r="N960" s="111" t="str">
        <f>Cobb!$AE$2</f>
        <v>Chicago</v>
      </c>
      <c r="O960" s="311" t="s">
        <v>3147</v>
      </c>
      <c r="P960" s="168" t="str">
        <f t="shared" si="205"/>
        <v>Romine, Austin (1,F3-$2.985M)</v>
      </c>
      <c r="Q960" s="129">
        <f t="shared" si="206"/>
        <v>995000</v>
      </c>
      <c r="R960" s="217">
        <f t="shared" si="207"/>
        <v>995000</v>
      </c>
      <c r="S960" s="217">
        <f t="shared" si="208"/>
        <v>995000</v>
      </c>
      <c r="T960" s="217" t="str">
        <f t="shared" si="209"/>
        <v/>
      </c>
      <c r="U960" s="102" t="s">
        <v>3326</v>
      </c>
      <c r="V960" s="173">
        <v>995000</v>
      </c>
      <c r="W960" s="102" t="s">
        <v>3328</v>
      </c>
      <c r="X960" s="173">
        <v>995000</v>
      </c>
      <c r="Y960" s="102" t="s">
        <v>3327</v>
      </c>
      <c r="Z960" s="173">
        <v>995000</v>
      </c>
      <c r="AA960" s="102" t="s">
        <v>283</v>
      </c>
      <c r="AB960" s="102"/>
      <c r="AC960" s="102"/>
      <c r="AD960" s="102"/>
      <c r="AE960" s="502"/>
      <c r="AF960" s="102"/>
      <c r="AG960" s="102"/>
      <c r="AH960" s="102"/>
    </row>
    <row r="961" spans="1:34" ht="14.25" customHeight="1">
      <c r="A961" s="102" t="s">
        <v>45</v>
      </c>
      <c r="B961" s="175" t="str">
        <f t="shared" si="210"/>
        <v>Romo</v>
      </c>
      <c r="C961" s="180" t="str">
        <f t="shared" si="211"/>
        <v>Sergio</v>
      </c>
      <c r="D961" s="102" t="str">
        <f t="shared" si="212"/>
        <v>S. Romo</v>
      </c>
      <c r="E961" s="168" t="str">
        <f t="shared" si="213"/>
        <v>Sergio Romo</v>
      </c>
      <c r="F961" s="103" t="s">
        <v>847</v>
      </c>
      <c r="G961" s="103"/>
      <c r="H961" s="103"/>
      <c r="I961" s="103"/>
      <c r="J961" s="155">
        <v>30379</v>
      </c>
      <c r="K961" s="111"/>
      <c r="L961" s="103" t="s">
        <v>114</v>
      </c>
      <c r="M961" s="155" t="str">
        <f t="shared" si="204"/>
        <v>1,F1-$1.5M</v>
      </c>
      <c r="N961" s="208" t="str">
        <f>Ruth!$AE$2</f>
        <v>Williamsburg</v>
      </c>
      <c r="O961" s="132" t="s">
        <v>3147</v>
      </c>
      <c r="P961" s="168" t="str">
        <f t="shared" si="205"/>
        <v>Romo, Sergio (1,F1-$1.5M)</v>
      </c>
      <c r="Q961" s="129">
        <f t="shared" si="206"/>
        <v>1500000</v>
      </c>
      <c r="R961" s="217" t="str">
        <f t="shared" si="207"/>
        <v/>
      </c>
      <c r="S961" s="217" t="str">
        <f t="shared" si="208"/>
        <v/>
      </c>
      <c r="T961" s="217" t="str">
        <f t="shared" si="209"/>
        <v/>
      </c>
      <c r="U961" s="172" t="s">
        <v>1766</v>
      </c>
      <c r="V961" s="172">
        <v>1500000</v>
      </c>
      <c r="W961" s="102" t="s">
        <v>283</v>
      </c>
      <c r="X961" s="173"/>
      <c r="Y961" s="102"/>
      <c r="Z961" s="102"/>
      <c r="AA961" s="102"/>
      <c r="AB961" s="102"/>
      <c r="AC961" s="102" t="s">
        <v>283</v>
      </c>
      <c r="AD961" s="102"/>
      <c r="AE961" s="502"/>
      <c r="AF961" s="102"/>
      <c r="AG961" s="102"/>
      <c r="AH961" s="102"/>
    </row>
    <row r="962" spans="1:34" ht="14.25" customHeight="1">
      <c r="A962" s="281" t="s">
        <v>787</v>
      </c>
      <c r="B962" s="175" t="str">
        <f t="shared" si="210"/>
        <v>Rondon</v>
      </c>
      <c r="C962" s="180" t="str">
        <f t="shared" si="211"/>
        <v>Bruce</v>
      </c>
      <c r="D962" s="102" t="str">
        <f t="shared" si="212"/>
        <v>B. Rondon</v>
      </c>
      <c r="E962" s="168" t="str">
        <f t="shared" si="213"/>
        <v>Bruce Rondon</v>
      </c>
      <c r="F962" s="308" t="s">
        <v>847</v>
      </c>
      <c r="G962" s="281"/>
      <c r="H962" s="281"/>
      <c r="I962" s="281"/>
      <c r="J962" s="309">
        <v>33216</v>
      </c>
      <c r="K962" s="310" t="s">
        <v>844</v>
      </c>
      <c r="L962" s="279" t="s">
        <v>114</v>
      </c>
      <c r="M962" s="155" t="str">
        <f t="shared" si="204"/>
        <v>3,F3-$2.524M</v>
      </c>
      <c r="N962" s="208" t="str">
        <f>Ruth!$AE$2</f>
        <v>Williamsburg</v>
      </c>
      <c r="O962" s="311" t="s">
        <v>1407</v>
      </c>
      <c r="P962" s="168" t="str">
        <f t="shared" si="205"/>
        <v>Rondon, Bruce (3,F3-$2.524M)</v>
      </c>
      <c r="Q962" s="129">
        <f t="shared" si="206"/>
        <v>841266</v>
      </c>
      <c r="R962" s="217" t="str">
        <f t="shared" si="207"/>
        <v/>
      </c>
      <c r="S962" s="217" t="str">
        <f t="shared" si="208"/>
        <v/>
      </c>
      <c r="T962" s="217" t="str">
        <f t="shared" si="209"/>
        <v/>
      </c>
      <c r="U962" s="282" t="s">
        <v>1435</v>
      </c>
      <c r="V962" s="362">
        <v>841266</v>
      </c>
      <c r="W962" s="102" t="s">
        <v>283</v>
      </c>
      <c r="X962" s="173"/>
      <c r="Y962" s="102"/>
      <c r="Z962" s="102"/>
      <c r="AA962" s="102"/>
      <c r="AB962" s="102"/>
      <c r="AC962" s="102"/>
      <c r="AD962" s="102"/>
      <c r="AE962" s="502"/>
      <c r="AF962" s="102"/>
      <c r="AG962" s="102"/>
      <c r="AH962" s="102"/>
    </row>
    <row r="963" spans="1:34" ht="14.25" customHeight="1">
      <c r="A963" s="176" t="s">
        <v>976</v>
      </c>
      <c r="B963" s="175" t="str">
        <f t="shared" si="210"/>
        <v>Rondon</v>
      </c>
      <c r="C963" s="180" t="str">
        <f t="shared" si="211"/>
        <v>Hector</v>
      </c>
      <c r="D963" s="102" t="str">
        <f t="shared" si="212"/>
        <v>H. Rondon</v>
      </c>
      <c r="E963" s="168" t="str">
        <f t="shared" si="213"/>
        <v>Hector Rondon</v>
      </c>
      <c r="F963" s="179" t="s">
        <v>847</v>
      </c>
      <c r="G963" s="179"/>
      <c r="H963" s="179"/>
      <c r="I963" s="179"/>
      <c r="J963" s="183">
        <v>32199</v>
      </c>
      <c r="K963" s="182" t="s">
        <v>114</v>
      </c>
      <c r="L963" s="103" t="s">
        <v>114</v>
      </c>
      <c r="M963" s="155" t="str">
        <f t="shared" ref="M963:M1026" si="214">$U963</f>
        <v>ARB-Y6</v>
      </c>
      <c r="N963" s="111" t="str">
        <f>Cobb!$Y$2</f>
        <v>Gateway</v>
      </c>
      <c r="O963" s="174" t="s">
        <v>913</v>
      </c>
      <c r="P963" s="168" t="str">
        <f t="shared" ref="P963:P1026" si="215">CONCATENATE(A963," (",M963,")")</f>
        <v>Rondon, Hector (ARB-Y6)</v>
      </c>
      <c r="Q963" s="129">
        <f t="shared" ref="Q963:Q1026" si="216">IF(ISBLANK($V963),"",$V963)</f>
        <v>1365000</v>
      </c>
      <c r="R963" s="217" t="str">
        <f t="shared" ref="R963:R1026" si="217">IF(ISBLANK($X963),"",$X963)</f>
        <v/>
      </c>
      <c r="S963" s="217" t="str">
        <f t="shared" ref="S963:S1026" si="218">IF(ISBLANK($Z963),"",$Z963)</f>
        <v/>
      </c>
      <c r="T963" s="217" t="str">
        <f t="shared" ref="T963:T1026" si="219">IF(ISBLANK($AB963),"",$AB963)</f>
        <v/>
      </c>
      <c r="U963" s="102" t="s">
        <v>821</v>
      </c>
      <c r="V963" s="173">
        <v>1365000</v>
      </c>
      <c r="W963" s="102" t="s">
        <v>822</v>
      </c>
      <c r="X963" s="173"/>
      <c r="Y963" s="102" t="s">
        <v>283</v>
      </c>
      <c r="Z963" s="102"/>
      <c r="AA963" s="102"/>
      <c r="AB963" s="102"/>
      <c r="AC963" s="102"/>
      <c r="AD963" s="102"/>
      <c r="AE963" s="502"/>
      <c r="AF963" s="102"/>
      <c r="AG963" s="102"/>
      <c r="AH963" s="102"/>
    </row>
    <row r="964" spans="1:34" ht="14.25" customHeight="1">
      <c r="A964" s="266" t="s">
        <v>3820</v>
      </c>
      <c r="B964" s="175" t="str">
        <f t="shared" si="210"/>
        <v>Rondon</v>
      </c>
      <c r="C964" s="180" t="str">
        <f t="shared" si="211"/>
        <v>Jose</v>
      </c>
      <c r="D964" s="102" t="str">
        <f t="shared" si="212"/>
        <v>J. Rondon</v>
      </c>
      <c r="E964" s="168" t="str">
        <f t="shared" si="213"/>
        <v>Jose Rondon</v>
      </c>
      <c r="F964" s="204" t="s">
        <v>847</v>
      </c>
      <c r="G964" s="204" t="s">
        <v>4032</v>
      </c>
      <c r="H964" s="204" t="s">
        <v>1956</v>
      </c>
      <c r="I964" s="204" t="s">
        <v>1959</v>
      </c>
      <c r="J964" s="155">
        <v>34396</v>
      </c>
      <c r="K964" s="157" t="s">
        <v>851</v>
      </c>
      <c r="L964" s="103" t="s">
        <v>7</v>
      </c>
      <c r="M964" s="155" t="str">
        <f t="shared" si="214"/>
        <v>Y1</v>
      </c>
      <c r="N964" s="111" t="s">
        <v>486</v>
      </c>
      <c r="O964" s="132" t="s">
        <v>3850</v>
      </c>
      <c r="P964" s="168" t="str">
        <f t="shared" si="215"/>
        <v>Rondon, Jose (Y1)</v>
      </c>
      <c r="Q964" s="129">
        <f t="shared" si="216"/>
        <v>200000</v>
      </c>
      <c r="R964" s="217">
        <f t="shared" si="217"/>
        <v>300000</v>
      </c>
      <c r="S964" s="217">
        <f t="shared" si="218"/>
        <v>400000</v>
      </c>
      <c r="T964" s="217" t="str">
        <f t="shared" si="219"/>
        <v/>
      </c>
      <c r="U964" s="102" t="s">
        <v>445</v>
      </c>
      <c r="V964" s="173">
        <v>200000</v>
      </c>
      <c r="W964" s="102" t="s">
        <v>446</v>
      </c>
      <c r="X964" s="173">
        <v>300000</v>
      </c>
      <c r="Y964" s="102" t="s">
        <v>322</v>
      </c>
      <c r="Z964" s="173">
        <v>400000</v>
      </c>
      <c r="AA964" s="102" t="s">
        <v>555</v>
      </c>
      <c r="AB964" s="102"/>
      <c r="AC964" s="102"/>
      <c r="AD964" s="102"/>
      <c r="AE964" s="502"/>
      <c r="AF964" s="102"/>
      <c r="AG964" s="102"/>
      <c r="AH964" s="102"/>
    </row>
    <row r="965" spans="1:34" ht="14.25" customHeight="1">
      <c r="A965" s="102" t="s">
        <v>2016</v>
      </c>
      <c r="B965" s="175" t="str">
        <f t="shared" si="210"/>
        <v>Rooker</v>
      </c>
      <c r="C965" s="180" t="str">
        <f t="shared" si="211"/>
        <v>Brent</v>
      </c>
      <c r="D965" s="102" t="str">
        <f t="shared" si="212"/>
        <v>B. Rooker</v>
      </c>
      <c r="E965" s="168" t="str">
        <f t="shared" si="213"/>
        <v>Brent Rooker</v>
      </c>
      <c r="F965" s="204"/>
      <c r="G965" s="204">
        <v>55</v>
      </c>
      <c r="H965" s="204" t="s">
        <v>1953</v>
      </c>
      <c r="I965" s="204"/>
      <c r="J965" s="155"/>
      <c r="K965" s="157" t="s">
        <v>853</v>
      </c>
      <c r="L965" s="103" t="s">
        <v>444</v>
      </c>
      <c r="M965" s="155" t="str">
        <f t="shared" si="214"/>
        <v>min</v>
      </c>
      <c r="N965" s="111" t="str">
        <f>Mays!$G$2</f>
        <v>Palo Alto</v>
      </c>
      <c r="O965" s="132" t="s">
        <v>1966</v>
      </c>
      <c r="P965" s="168" t="str">
        <f t="shared" si="215"/>
        <v>Rooker, Brent (min)</v>
      </c>
      <c r="Q965" s="129" t="str">
        <f t="shared" si="216"/>
        <v/>
      </c>
      <c r="R965" s="217" t="str">
        <f t="shared" si="217"/>
        <v/>
      </c>
      <c r="S965" s="217" t="str">
        <f t="shared" si="218"/>
        <v/>
      </c>
      <c r="T965" s="217" t="str">
        <f t="shared" si="219"/>
        <v/>
      </c>
      <c r="U965" s="102" t="s">
        <v>568</v>
      </c>
      <c r="V965" s="173"/>
      <c r="W965" s="102"/>
      <c r="X965" s="173"/>
      <c r="Y965" s="102"/>
      <c r="Z965" s="173"/>
      <c r="AA965" s="102"/>
      <c r="AB965" s="102"/>
      <c r="AC965" s="102"/>
      <c r="AD965" s="102"/>
      <c r="AE965" s="502"/>
      <c r="AF965" s="102"/>
      <c r="AG965" s="102"/>
      <c r="AH965" s="102"/>
    </row>
    <row r="966" spans="1:34" ht="14.25" customHeight="1">
      <c r="A966" s="501" t="s">
        <v>1133</v>
      </c>
      <c r="B966" s="175" t="str">
        <f t="shared" si="210"/>
        <v>Rosario</v>
      </c>
      <c r="C966" s="180" t="str">
        <f t="shared" si="211"/>
        <v>Amed</v>
      </c>
      <c r="D966" s="102" t="str">
        <f t="shared" si="212"/>
        <v>A. Rosario</v>
      </c>
      <c r="E966" s="168" t="str">
        <f t="shared" si="213"/>
        <v>Amed Rosario</v>
      </c>
      <c r="F966" s="103" t="s">
        <v>847</v>
      </c>
      <c r="G966" s="103"/>
      <c r="H966" s="103"/>
      <c r="I966" s="103"/>
      <c r="J966" s="256">
        <v>35023</v>
      </c>
      <c r="K966" s="102" t="s">
        <v>851</v>
      </c>
      <c r="L966" s="103" t="s">
        <v>7</v>
      </c>
      <c r="M966" s="155" t="str">
        <f t="shared" si="214"/>
        <v>Y2</v>
      </c>
      <c r="N966" s="208" t="str">
        <f>Ruth!$AE$2</f>
        <v>Williamsburg</v>
      </c>
      <c r="O966" s="103" t="s">
        <v>1094</v>
      </c>
      <c r="P966" s="168" t="str">
        <f t="shared" si="215"/>
        <v>Rosario, Amed (Y2)</v>
      </c>
      <c r="Q966" s="129">
        <f t="shared" si="216"/>
        <v>300000</v>
      </c>
      <c r="R966" s="217">
        <f t="shared" si="217"/>
        <v>400000</v>
      </c>
      <c r="S966" s="217" t="str">
        <f t="shared" si="218"/>
        <v/>
      </c>
      <c r="T966" s="217" t="str">
        <f t="shared" si="219"/>
        <v/>
      </c>
      <c r="U966" s="102" t="s">
        <v>446</v>
      </c>
      <c r="V966" s="173">
        <v>300000</v>
      </c>
      <c r="W966" s="102" t="s">
        <v>322</v>
      </c>
      <c r="X966" s="173">
        <v>400000</v>
      </c>
      <c r="Y966" s="102" t="s">
        <v>555</v>
      </c>
      <c r="Z966" s="102"/>
      <c r="AA966" s="102"/>
      <c r="AB966" s="102"/>
      <c r="AC966" s="102"/>
      <c r="AD966" s="102"/>
      <c r="AE966" s="502"/>
      <c r="AF966" s="102"/>
      <c r="AG966" s="102"/>
      <c r="AH966" s="102"/>
    </row>
    <row r="967" spans="1:34" ht="14.25" customHeight="1">
      <c r="A967" s="501" t="s">
        <v>675</v>
      </c>
      <c r="B967" s="175" t="str">
        <f t="shared" si="210"/>
        <v>Rosario</v>
      </c>
      <c r="C967" s="180" t="str">
        <f t="shared" si="211"/>
        <v>Eddie</v>
      </c>
      <c r="D967" s="102" t="str">
        <f t="shared" si="212"/>
        <v>E. Rosario</v>
      </c>
      <c r="E967" s="168" t="str">
        <f t="shared" si="213"/>
        <v>Eddie Rosario</v>
      </c>
      <c r="F967" s="103" t="s">
        <v>354</v>
      </c>
      <c r="G967" s="103"/>
      <c r="H967" s="103"/>
      <c r="I967" s="103"/>
      <c r="J967" s="256">
        <v>33509</v>
      </c>
      <c r="K967" s="102" t="s">
        <v>849</v>
      </c>
      <c r="L967" s="103" t="s">
        <v>7</v>
      </c>
      <c r="M967" s="155" t="str">
        <f t="shared" si="214"/>
        <v>ARB-Y4</v>
      </c>
      <c r="N967" s="111" t="str">
        <f>Mays!$M$2</f>
        <v>Mudville</v>
      </c>
      <c r="O967" s="103" t="s">
        <v>1104</v>
      </c>
      <c r="P967" s="168" t="str">
        <f t="shared" si="215"/>
        <v>Rosario, Eddie (ARB-Y4)</v>
      </c>
      <c r="Q967" s="129">
        <f t="shared" si="216"/>
        <v>600000</v>
      </c>
      <c r="R967" s="217" t="str">
        <f t="shared" si="217"/>
        <v/>
      </c>
      <c r="S967" s="217" t="str">
        <f t="shared" si="218"/>
        <v/>
      </c>
      <c r="T967" s="217" t="str">
        <f t="shared" si="219"/>
        <v/>
      </c>
      <c r="U967" s="102" t="s">
        <v>555</v>
      </c>
      <c r="V967" s="268">
        <v>600000</v>
      </c>
      <c r="W967" s="102" t="s">
        <v>820</v>
      </c>
      <c r="X967" s="173"/>
      <c r="Y967" s="102" t="s">
        <v>821</v>
      </c>
      <c r="Z967" s="102"/>
      <c r="AA967" s="102" t="s">
        <v>822</v>
      </c>
      <c r="AB967" s="102"/>
      <c r="AC967" s="102" t="s">
        <v>283</v>
      </c>
      <c r="AD967" s="102"/>
      <c r="AE967" s="502"/>
      <c r="AF967" s="102"/>
      <c r="AG967" s="102"/>
      <c r="AH967" s="102"/>
    </row>
    <row r="968" spans="1:34" ht="14.25" customHeight="1">
      <c r="A968" s="102" t="s">
        <v>1608</v>
      </c>
      <c r="B968" s="175" t="str">
        <f t="shared" si="210"/>
        <v>Rosario</v>
      </c>
      <c r="C968" s="180" t="str">
        <f t="shared" si="211"/>
        <v>Jeisson</v>
      </c>
      <c r="D968" s="102" t="str">
        <f t="shared" si="212"/>
        <v>J. Rosario</v>
      </c>
      <c r="E968" s="168" t="str">
        <f t="shared" si="213"/>
        <v>Jeisson Rosario</v>
      </c>
      <c r="F968" s="174"/>
      <c r="G968" s="102">
        <f>G967+1</f>
        <v>1</v>
      </c>
      <c r="H968" s="102">
        <v>10</v>
      </c>
      <c r="I968" s="102">
        <v>5</v>
      </c>
      <c r="J968" s="102"/>
      <c r="K968" s="102" t="s">
        <v>849</v>
      </c>
      <c r="L968" s="103" t="s">
        <v>444</v>
      </c>
      <c r="M968" s="155" t="str">
        <f t="shared" si="214"/>
        <v>min</v>
      </c>
      <c r="N968" s="111" t="str">
        <f>Aaron!$A$2</f>
        <v>Middlesex</v>
      </c>
      <c r="O968" s="103" t="s">
        <v>1534</v>
      </c>
      <c r="P968" s="168" t="str">
        <f t="shared" si="215"/>
        <v>Rosario, Jeisson (min)</v>
      </c>
      <c r="Q968" s="129" t="str">
        <f t="shared" si="216"/>
        <v/>
      </c>
      <c r="R968" s="217" t="str">
        <f t="shared" si="217"/>
        <v/>
      </c>
      <c r="S968" s="217" t="str">
        <f t="shared" si="218"/>
        <v/>
      </c>
      <c r="T968" s="217" t="str">
        <f t="shared" si="219"/>
        <v/>
      </c>
      <c r="U968" s="102" t="s">
        <v>568</v>
      </c>
      <c r="V968" s="130"/>
      <c r="W968" s="102"/>
      <c r="X968" s="130"/>
      <c r="Y968" s="102"/>
      <c r="Z968" s="102"/>
      <c r="AA968" s="102"/>
      <c r="AB968" s="102"/>
      <c r="AC968" s="102"/>
      <c r="AD968" s="102"/>
      <c r="AE968" s="502"/>
      <c r="AF968" s="102"/>
      <c r="AG968" s="102"/>
      <c r="AH968" s="102"/>
    </row>
    <row r="969" spans="1:34" ht="14.25" customHeight="1">
      <c r="A969" s="312" t="s">
        <v>760</v>
      </c>
      <c r="B969" s="175" t="str">
        <f t="shared" si="210"/>
        <v>Rosenthal</v>
      </c>
      <c r="C969" s="180" t="str">
        <f t="shared" si="211"/>
        <v>Trevor</v>
      </c>
      <c r="D969" s="102" t="str">
        <f t="shared" si="212"/>
        <v>T. Rosenthal</v>
      </c>
      <c r="E969" s="168" t="str">
        <f t="shared" si="213"/>
        <v>Trevor Rosenthal</v>
      </c>
      <c r="F969" s="276" t="s">
        <v>847</v>
      </c>
      <c r="G969" s="103"/>
      <c r="H969" s="103"/>
      <c r="I969" s="103"/>
      <c r="J969" s="277">
        <v>33022</v>
      </c>
      <c r="K969" s="278" t="s">
        <v>844</v>
      </c>
      <c r="L969" s="103" t="s">
        <v>114</v>
      </c>
      <c r="M969" s="155" t="str">
        <f t="shared" si="214"/>
        <v>3,F4-$4M</v>
      </c>
      <c r="N969" s="111" t="str">
        <f>Cobb!$Y$2</f>
        <v>Gateway</v>
      </c>
      <c r="O969" s="311" t="s">
        <v>1407</v>
      </c>
      <c r="P969" s="168" t="str">
        <f t="shared" si="215"/>
        <v>Rosenthal, Trevor (3,F4-$4M)</v>
      </c>
      <c r="Q969" s="129">
        <f t="shared" si="216"/>
        <v>1000000</v>
      </c>
      <c r="R969" s="217">
        <f t="shared" si="217"/>
        <v>1000000</v>
      </c>
      <c r="S969" s="217" t="str">
        <f t="shared" si="218"/>
        <v/>
      </c>
      <c r="T969" s="217" t="str">
        <f t="shared" si="219"/>
        <v/>
      </c>
      <c r="U969" s="282" t="s">
        <v>1441</v>
      </c>
      <c r="V969" s="362">
        <v>1000000</v>
      </c>
      <c r="W969" s="282" t="s">
        <v>1444</v>
      </c>
      <c r="X969" s="362">
        <v>1000000</v>
      </c>
      <c r="Y969" s="102" t="s">
        <v>283</v>
      </c>
      <c r="Z969" s="102"/>
      <c r="AA969" s="102"/>
      <c r="AB969" s="102"/>
      <c r="AC969" s="102"/>
      <c r="AD969" s="102"/>
      <c r="AE969" s="502"/>
      <c r="AF969" s="102"/>
      <c r="AG969" s="102"/>
      <c r="AH969" s="102"/>
    </row>
    <row r="970" spans="1:34" ht="14.25" customHeight="1">
      <c r="A970" s="111" t="s">
        <v>441</v>
      </c>
      <c r="B970" s="175" t="str">
        <f t="shared" si="210"/>
        <v>Ross</v>
      </c>
      <c r="C970" s="180" t="str">
        <f t="shared" si="211"/>
        <v>Tyson</v>
      </c>
      <c r="D970" s="102" t="str">
        <f t="shared" si="212"/>
        <v>T. Ross</v>
      </c>
      <c r="E970" s="168" t="str">
        <f t="shared" si="213"/>
        <v>Tyson Ross</v>
      </c>
      <c r="F970" s="276" t="s">
        <v>847</v>
      </c>
      <c r="G970" s="103"/>
      <c r="H970" s="103"/>
      <c r="I970" s="103"/>
      <c r="J970" s="277">
        <v>31889</v>
      </c>
      <c r="K970" s="278" t="s">
        <v>647</v>
      </c>
      <c r="L970" s="103" t="s">
        <v>114</v>
      </c>
      <c r="M970" s="155" t="str">
        <f t="shared" si="214"/>
        <v>3,F5-$8M</v>
      </c>
      <c r="N970" s="111" t="str">
        <f>Cobb!$G$2</f>
        <v>Alaska</v>
      </c>
      <c r="O970" s="311" t="s">
        <v>1407</v>
      </c>
      <c r="P970" s="168" t="str">
        <f t="shared" si="215"/>
        <v>Ross, Tyson (3,F5-$8M)</v>
      </c>
      <c r="Q970" s="129">
        <f t="shared" si="216"/>
        <v>1600000</v>
      </c>
      <c r="R970" s="217">
        <f t="shared" si="217"/>
        <v>1600000</v>
      </c>
      <c r="S970" s="217">
        <f t="shared" si="218"/>
        <v>1600000</v>
      </c>
      <c r="T970" s="217" t="str">
        <f t="shared" si="219"/>
        <v/>
      </c>
      <c r="U970" s="282" t="s">
        <v>1220</v>
      </c>
      <c r="V970" s="362">
        <v>1600000</v>
      </c>
      <c r="W970" s="282" t="s">
        <v>1214</v>
      </c>
      <c r="X970" s="362">
        <v>1600000</v>
      </c>
      <c r="Y970" s="282" t="s">
        <v>1199</v>
      </c>
      <c r="Z970" s="280">
        <v>1600000</v>
      </c>
      <c r="AA970" s="102" t="s">
        <v>283</v>
      </c>
      <c r="AB970" s="102"/>
      <c r="AC970" s="102"/>
      <c r="AD970" s="102"/>
      <c r="AE970" s="502"/>
      <c r="AF970" s="102"/>
      <c r="AG970" s="102"/>
      <c r="AH970" s="102"/>
    </row>
    <row r="971" spans="1:34" ht="14.25" customHeight="1">
      <c r="A971" s="102" t="s">
        <v>2034</v>
      </c>
      <c r="B971" s="175" t="str">
        <f t="shared" si="210"/>
        <v>Ruiz</v>
      </c>
      <c r="C971" s="180" t="str">
        <f t="shared" si="211"/>
        <v>Keibert</v>
      </c>
      <c r="D971" s="102" t="str">
        <f t="shared" si="212"/>
        <v>K. Ruiz</v>
      </c>
      <c r="E971" s="168" t="str">
        <f t="shared" si="213"/>
        <v>Keibert Ruiz</v>
      </c>
      <c r="F971" s="204"/>
      <c r="G971" s="204">
        <v>21</v>
      </c>
      <c r="H971" s="204" t="s">
        <v>1951</v>
      </c>
      <c r="I971" s="204"/>
      <c r="J971" s="155">
        <v>35996</v>
      </c>
      <c r="K971" s="157" t="s">
        <v>851</v>
      </c>
      <c r="L971" s="103" t="s">
        <v>444</v>
      </c>
      <c r="M971" s="155" t="str">
        <f t="shared" si="214"/>
        <v>min</v>
      </c>
      <c r="N971" s="111" t="str">
        <f>Cobb!$G$2</f>
        <v>Alaska</v>
      </c>
      <c r="O971" s="132" t="s">
        <v>1966</v>
      </c>
      <c r="P971" s="168" t="str">
        <f t="shared" si="215"/>
        <v>Ruiz, Keibert (min)</v>
      </c>
      <c r="Q971" s="129" t="str">
        <f t="shared" si="216"/>
        <v/>
      </c>
      <c r="R971" s="217" t="str">
        <f t="shared" si="217"/>
        <v/>
      </c>
      <c r="S971" s="217" t="str">
        <f t="shared" si="218"/>
        <v/>
      </c>
      <c r="T971" s="217" t="str">
        <f t="shared" si="219"/>
        <v/>
      </c>
      <c r="U971" s="102" t="s">
        <v>568</v>
      </c>
      <c r="V971" s="173"/>
      <c r="W971" s="102"/>
      <c r="X971" s="173"/>
      <c r="Y971" s="102"/>
      <c r="Z971" s="173"/>
      <c r="AA971" s="102"/>
      <c r="AB971" s="102"/>
      <c r="AC971" s="102"/>
      <c r="AD971" s="102"/>
      <c r="AE971" s="502"/>
      <c r="AF971" s="102"/>
      <c r="AG971" s="102"/>
      <c r="AH971" s="102"/>
    </row>
    <row r="972" spans="1:34" ht="14.25" customHeight="1">
      <c r="A972" s="102" t="s">
        <v>1587</v>
      </c>
      <c r="B972" s="175" t="str">
        <f t="shared" si="210"/>
        <v>Ruiz</v>
      </c>
      <c r="C972" s="180" t="str">
        <f t="shared" si="211"/>
        <v>Norge</v>
      </c>
      <c r="D972" s="102" t="str">
        <f t="shared" si="212"/>
        <v>N. Ruiz</v>
      </c>
      <c r="E972" s="168" t="str">
        <f t="shared" si="213"/>
        <v>Norge Ruiz</v>
      </c>
      <c r="F972" s="174" t="s">
        <v>847</v>
      </c>
      <c r="G972" s="102">
        <f>G971+1</f>
        <v>22</v>
      </c>
      <c r="H972" s="102">
        <v>6</v>
      </c>
      <c r="I972" s="102">
        <v>7</v>
      </c>
      <c r="J972" s="322">
        <v>34408</v>
      </c>
      <c r="K972" s="102" t="s">
        <v>647</v>
      </c>
      <c r="L972" s="103" t="s">
        <v>444</v>
      </c>
      <c r="M972" s="155" t="str">
        <f t="shared" si="214"/>
        <v>min</v>
      </c>
      <c r="N972" s="111" t="str">
        <f>Mays!$Y$2</f>
        <v>Los Angeles</v>
      </c>
      <c r="O972" s="103" t="s">
        <v>1534</v>
      </c>
      <c r="P972" s="168" t="str">
        <f t="shared" si="215"/>
        <v>Ruiz, Norge (min)</v>
      </c>
      <c r="Q972" s="129" t="str">
        <f t="shared" si="216"/>
        <v/>
      </c>
      <c r="R972" s="217" t="str">
        <f t="shared" si="217"/>
        <v/>
      </c>
      <c r="S972" s="217" t="str">
        <f t="shared" si="218"/>
        <v/>
      </c>
      <c r="T972" s="217" t="str">
        <f t="shared" si="219"/>
        <v/>
      </c>
      <c r="U972" s="102" t="s">
        <v>568</v>
      </c>
      <c r="V972" s="130"/>
      <c r="W972" s="102"/>
      <c r="X972" s="130"/>
      <c r="Y972" s="102"/>
      <c r="Z972" s="102"/>
      <c r="AA972" s="102"/>
      <c r="AB972" s="102"/>
      <c r="AC972" s="102"/>
      <c r="AD972" s="102"/>
      <c r="AE972" s="502"/>
      <c r="AF972" s="102"/>
      <c r="AG972" s="102"/>
      <c r="AH972" s="102"/>
    </row>
    <row r="973" spans="1:34" ht="14.25" customHeight="1">
      <c r="A973" s="110" t="s">
        <v>784</v>
      </c>
      <c r="B973" s="175" t="str">
        <f t="shared" si="210"/>
        <v>Russell</v>
      </c>
      <c r="C973" s="180" t="str">
        <f t="shared" si="211"/>
        <v>Addison</v>
      </c>
      <c r="D973" s="102" t="str">
        <f t="shared" si="212"/>
        <v>A. Russell</v>
      </c>
      <c r="E973" s="168" t="str">
        <f t="shared" si="213"/>
        <v>Addison Russell</v>
      </c>
      <c r="F973" s="103" t="s">
        <v>847</v>
      </c>
      <c r="G973" s="103"/>
      <c r="H973" s="103"/>
      <c r="I973" s="103"/>
      <c r="J973" s="155">
        <v>34357</v>
      </c>
      <c r="K973" s="111" t="s">
        <v>851</v>
      </c>
      <c r="L973" s="103" t="s">
        <v>7</v>
      </c>
      <c r="M973" s="155" t="str">
        <f t="shared" si="214"/>
        <v>1,L5-14M</v>
      </c>
      <c r="N973" s="208" t="str">
        <f>Aaron!$Y$2</f>
        <v>Columbus</v>
      </c>
      <c r="O973" s="103" t="s">
        <v>739</v>
      </c>
      <c r="P973" s="168" t="str">
        <f t="shared" si="215"/>
        <v>Russell, Addison (1,L5-14M)</v>
      </c>
      <c r="Q973" s="129">
        <f t="shared" si="216"/>
        <v>2800000</v>
      </c>
      <c r="R973" s="217">
        <f t="shared" si="217"/>
        <v>2800000</v>
      </c>
      <c r="S973" s="217">
        <f t="shared" si="218"/>
        <v>2800000</v>
      </c>
      <c r="T973" s="217">
        <f t="shared" si="219"/>
        <v>2800000</v>
      </c>
      <c r="U973" s="102" t="s">
        <v>3123</v>
      </c>
      <c r="V973" s="173">
        <v>2800000</v>
      </c>
      <c r="W973" s="102" t="s">
        <v>557</v>
      </c>
      <c r="X973" s="268">
        <v>2800000</v>
      </c>
      <c r="Y973" s="102" t="s">
        <v>268</v>
      </c>
      <c r="Z973" s="454">
        <v>2800000</v>
      </c>
      <c r="AA973" s="102" t="s">
        <v>267</v>
      </c>
      <c r="AB973" s="454">
        <v>2800000</v>
      </c>
      <c r="AC973" s="102" t="s">
        <v>521</v>
      </c>
      <c r="AD973" s="454">
        <v>2800000</v>
      </c>
      <c r="AE973" s="502"/>
      <c r="AF973" s="102"/>
      <c r="AG973" s="102"/>
      <c r="AH973" s="102"/>
    </row>
    <row r="974" spans="1:34" ht="14.25" customHeight="1">
      <c r="A974" s="102" t="s">
        <v>1545</v>
      </c>
      <c r="B974" s="175" t="str">
        <f t="shared" si="210"/>
        <v>Rutherford</v>
      </c>
      <c r="C974" s="180" t="str">
        <f t="shared" si="211"/>
        <v>Blake</v>
      </c>
      <c r="D974" s="102" t="str">
        <f t="shared" si="212"/>
        <v>B. Rutherford</v>
      </c>
      <c r="E974" s="168" t="str">
        <f t="shared" si="213"/>
        <v>Blake Rutherford</v>
      </c>
      <c r="F974" s="174" t="s">
        <v>354</v>
      </c>
      <c r="G974" s="102">
        <v>26</v>
      </c>
      <c r="H974" s="102" t="s">
        <v>1544</v>
      </c>
      <c r="I974" s="102">
        <v>2</v>
      </c>
      <c r="J974" s="322">
        <v>35552</v>
      </c>
      <c r="K974" s="102" t="s">
        <v>912</v>
      </c>
      <c r="L974" s="103" t="s">
        <v>444</v>
      </c>
      <c r="M974" s="155" t="str">
        <f t="shared" si="214"/>
        <v>min</v>
      </c>
      <c r="N974" s="111" t="str">
        <f>Ruth!$A$2</f>
        <v>Plum Island</v>
      </c>
      <c r="O974" s="103" t="s">
        <v>1534</v>
      </c>
      <c r="P974" s="168" t="str">
        <f t="shared" si="215"/>
        <v>Rutherford, Blake (min)</v>
      </c>
      <c r="Q974" s="129" t="str">
        <f t="shared" si="216"/>
        <v/>
      </c>
      <c r="R974" s="217" t="str">
        <f t="shared" si="217"/>
        <v/>
      </c>
      <c r="S974" s="217" t="str">
        <f t="shared" si="218"/>
        <v/>
      </c>
      <c r="T974" s="217" t="str">
        <f t="shared" si="219"/>
        <v/>
      </c>
      <c r="U974" s="102" t="s">
        <v>568</v>
      </c>
      <c r="V974" s="130"/>
      <c r="W974" s="102"/>
      <c r="X974" s="130"/>
      <c r="Y974" s="102"/>
      <c r="Z974" s="102"/>
      <c r="AA974" s="102"/>
      <c r="AB974" s="102"/>
      <c r="AC974" s="102"/>
      <c r="AD974" s="102"/>
      <c r="AE974" s="502"/>
      <c r="AF974" s="102"/>
      <c r="AG974" s="102"/>
      <c r="AH974" s="102"/>
    </row>
    <row r="975" spans="1:34" ht="14.25" customHeight="1">
      <c r="A975" s="110" t="s">
        <v>788</v>
      </c>
      <c r="B975" s="175" t="str">
        <f t="shared" si="210"/>
        <v>Ryu</v>
      </c>
      <c r="C975" s="180" t="str">
        <f t="shared" si="211"/>
        <v>Hyun-Jin</v>
      </c>
      <c r="D975" s="102" t="str">
        <f t="shared" si="212"/>
        <v>H. Ryu</v>
      </c>
      <c r="E975" s="168" t="str">
        <f t="shared" si="213"/>
        <v>Hyun-Jin Ryu</v>
      </c>
      <c r="F975" s="103" t="s">
        <v>354</v>
      </c>
      <c r="G975" s="103"/>
      <c r="H975" s="103"/>
      <c r="I975" s="103"/>
      <c r="J975" s="155"/>
      <c r="K975" s="111" t="s">
        <v>647</v>
      </c>
      <c r="L975" s="103" t="s">
        <v>114</v>
      </c>
      <c r="M975" s="155" t="str">
        <f t="shared" si="214"/>
        <v>ARB-Y4</v>
      </c>
      <c r="N975" s="111" t="str">
        <f>Mays!$Y$2</f>
        <v>Los Angeles</v>
      </c>
      <c r="O975" s="103" t="s">
        <v>739</v>
      </c>
      <c r="P975" s="168" t="str">
        <f t="shared" si="215"/>
        <v>Ryu, Hyun-Jin (ARB-Y4)</v>
      </c>
      <c r="Q975" s="129">
        <f t="shared" si="216"/>
        <v>1000000</v>
      </c>
      <c r="R975" s="217" t="str">
        <f t="shared" si="217"/>
        <v/>
      </c>
      <c r="S975" s="217" t="str">
        <f t="shared" si="218"/>
        <v/>
      </c>
      <c r="T975" s="217" t="str">
        <f t="shared" si="219"/>
        <v/>
      </c>
      <c r="U975" s="102" t="s">
        <v>555</v>
      </c>
      <c r="V975" s="173">
        <v>1000000</v>
      </c>
      <c r="W975" s="102" t="s">
        <v>820</v>
      </c>
      <c r="X975" s="268"/>
      <c r="Y975" s="102" t="s">
        <v>821</v>
      </c>
      <c r="Z975" s="102"/>
      <c r="AA975" s="102" t="s">
        <v>822</v>
      </c>
      <c r="AB975" s="102"/>
      <c r="AC975" s="102" t="s">
        <v>283</v>
      </c>
      <c r="AD975" s="102"/>
      <c r="AE975" s="502"/>
      <c r="AF975" s="102"/>
      <c r="AG975" s="102"/>
      <c r="AH975" s="102"/>
    </row>
    <row r="976" spans="1:34" ht="14.25" customHeight="1">
      <c r="A976" s="160" t="s">
        <v>3389</v>
      </c>
      <c r="B976" s="175" t="str">
        <f t="shared" si="210"/>
        <v>Sabathia</v>
      </c>
      <c r="C976" s="180" t="str">
        <f t="shared" si="211"/>
        <v>CC*</v>
      </c>
      <c r="D976" s="102" t="str">
        <f t="shared" si="212"/>
        <v>C. Sabathia</v>
      </c>
      <c r="E976" s="168" t="str">
        <f t="shared" si="213"/>
        <v>CC* Sabathia</v>
      </c>
      <c r="F976" s="161" t="s">
        <v>354</v>
      </c>
      <c r="G976" s="161"/>
      <c r="H976" s="161"/>
      <c r="I976" s="161"/>
      <c r="J976" s="162">
        <v>29423</v>
      </c>
      <c r="K976" s="163" t="s">
        <v>647</v>
      </c>
      <c r="L976" s="103" t="s">
        <v>114</v>
      </c>
      <c r="M976" s="155" t="str">
        <f t="shared" si="214"/>
        <v>1,F1-$4.62M</v>
      </c>
      <c r="N976" s="111" t="str">
        <f>Mays!$G$2</f>
        <v>Palo Alto</v>
      </c>
      <c r="O976" s="132" t="s">
        <v>3147</v>
      </c>
      <c r="P976" s="168" t="str">
        <f t="shared" si="215"/>
        <v>Sabathia, CC* (1,F1-$4.62M)</v>
      </c>
      <c r="Q976" s="129">
        <f t="shared" si="216"/>
        <v>4620000</v>
      </c>
      <c r="R976" s="217" t="str">
        <f t="shared" si="217"/>
        <v/>
      </c>
      <c r="S976" s="217" t="str">
        <f t="shared" si="218"/>
        <v/>
      </c>
      <c r="T976" s="217" t="str">
        <f t="shared" si="219"/>
        <v/>
      </c>
      <c r="U976" s="172" t="s">
        <v>3388</v>
      </c>
      <c r="V976" s="172">
        <v>4620000</v>
      </c>
      <c r="W976" s="102" t="s">
        <v>283</v>
      </c>
      <c r="X976" s="173"/>
      <c r="Y976" s="102"/>
      <c r="Z976" s="501"/>
      <c r="AA976" s="102"/>
      <c r="AB976" s="102"/>
      <c r="AC976" s="102" t="s">
        <v>283</v>
      </c>
      <c r="AD976" s="102"/>
      <c r="AE976" s="502"/>
      <c r="AF976" s="102"/>
      <c r="AG976" s="102"/>
      <c r="AH976" s="102"/>
    </row>
    <row r="977" spans="1:34" ht="14.25" customHeight="1">
      <c r="A977" s="501" t="s">
        <v>1292</v>
      </c>
      <c r="B977" s="175" t="str">
        <f t="shared" si="210"/>
        <v>Saladino</v>
      </c>
      <c r="C977" s="180" t="str">
        <f t="shared" si="211"/>
        <v>Tyler</v>
      </c>
      <c r="D977" s="102" t="str">
        <f t="shared" si="212"/>
        <v>T. Saladino</v>
      </c>
      <c r="E977" s="168" t="str">
        <f t="shared" si="213"/>
        <v>Tyler Saladino</v>
      </c>
      <c r="F977" s="204" t="s">
        <v>847</v>
      </c>
      <c r="G977" s="501">
        <v>27</v>
      </c>
      <c r="H977" s="501">
        <v>2</v>
      </c>
      <c r="I977" s="501">
        <v>3</v>
      </c>
      <c r="J977" s="256">
        <v>32709</v>
      </c>
      <c r="K977" s="157" t="s">
        <v>850</v>
      </c>
      <c r="L977" s="103" t="s">
        <v>7</v>
      </c>
      <c r="M977" s="155" t="str">
        <f t="shared" si="214"/>
        <v>ARB-Y4</v>
      </c>
      <c r="N977" s="111" t="str">
        <f>Ruth!$Y$2</f>
        <v xml:space="preserve">New Jersey </v>
      </c>
      <c r="O977" s="132" t="s">
        <v>1298</v>
      </c>
      <c r="P977" s="168" t="str">
        <f t="shared" si="215"/>
        <v>Saladino, Tyler (ARB-Y4)</v>
      </c>
      <c r="Q977" s="129">
        <f t="shared" si="216"/>
        <v>600000</v>
      </c>
      <c r="R977" s="217" t="str">
        <f t="shared" si="217"/>
        <v/>
      </c>
      <c r="S977" s="217" t="str">
        <f t="shared" si="218"/>
        <v/>
      </c>
      <c r="T977" s="217" t="str">
        <f t="shared" si="219"/>
        <v/>
      </c>
      <c r="U977" s="102" t="s">
        <v>555</v>
      </c>
      <c r="V977" s="173">
        <v>600000</v>
      </c>
      <c r="W977" s="102" t="s">
        <v>820</v>
      </c>
      <c r="X977" s="173"/>
      <c r="Y977" s="102" t="s">
        <v>821</v>
      </c>
      <c r="Z977" s="102"/>
      <c r="AA977" s="102" t="s">
        <v>822</v>
      </c>
      <c r="AB977" s="102"/>
      <c r="AC977" s="102" t="s">
        <v>283</v>
      </c>
      <c r="AD977" s="102"/>
      <c r="AE977" s="502"/>
      <c r="AF977" s="102"/>
      <c r="AG977" s="102"/>
      <c r="AH977" s="102"/>
    </row>
    <row r="978" spans="1:34" ht="14.25" customHeight="1">
      <c r="A978" s="102" t="s">
        <v>73</v>
      </c>
      <c r="B978" s="175" t="str">
        <f t="shared" si="210"/>
        <v>Sale</v>
      </c>
      <c r="C978" s="180" t="str">
        <f t="shared" si="211"/>
        <v>Chris</v>
      </c>
      <c r="D978" s="102" t="str">
        <f t="shared" si="212"/>
        <v>C. Sale</v>
      </c>
      <c r="E978" s="168" t="str">
        <f t="shared" si="213"/>
        <v>Chris Sale</v>
      </c>
      <c r="F978" s="103"/>
      <c r="G978" s="103"/>
      <c r="H978" s="103"/>
      <c r="I978" s="103"/>
      <c r="J978" s="155"/>
      <c r="K978" s="111"/>
      <c r="L978" s="103" t="s">
        <v>114</v>
      </c>
      <c r="M978" s="155" t="str">
        <f t="shared" si="214"/>
        <v>1,F5-$45M</v>
      </c>
      <c r="N978" s="208" t="str">
        <f>Aaron!$Y$2</f>
        <v>Columbus</v>
      </c>
      <c r="O978" s="132" t="s">
        <v>3147</v>
      </c>
      <c r="P978" s="168" t="str">
        <f t="shared" si="215"/>
        <v>Sale, Chris (1,F5-$45M)</v>
      </c>
      <c r="Q978" s="129">
        <f t="shared" si="216"/>
        <v>9000000</v>
      </c>
      <c r="R978" s="217">
        <f t="shared" si="217"/>
        <v>9000000</v>
      </c>
      <c r="S978" s="217">
        <f t="shared" si="218"/>
        <v>9000000</v>
      </c>
      <c r="T978" s="217">
        <f t="shared" si="219"/>
        <v>9000000</v>
      </c>
      <c r="U978" s="102" t="s">
        <v>3390</v>
      </c>
      <c r="V978" s="172">
        <v>9000000</v>
      </c>
      <c r="W978" s="102" t="s">
        <v>3394</v>
      </c>
      <c r="X978" s="172">
        <v>9000000</v>
      </c>
      <c r="Y978" s="102" t="s">
        <v>3393</v>
      </c>
      <c r="Z978" s="172">
        <v>9000000</v>
      </c>
      <c r="AA978" s="102" t="s">
        <v>3392</v>
      </c>
      <c r="AB978" s="172">
        <v>9000000</v>
      </c>
      <c r="AC978" s="102" t="s">
        <v>3391</v>
      </c>
      <c r="AD978" s="172">
        <v>9000000</v>
      </c>
      <c r="AE978" s="502"/>
      <c r="AF978" s="102"/>
      <c r="AG978" s="102"/>
      <c r="AH978" s="102"/>
    </row>
    <row r="979" spans="1:34" ht="14.25" customHeight="1">
      <c r="A979" s="102" t="s">
        <v>52</v>
      </c>
      <c r="B979" s="175" t="str">
        <f t="shared" si="210"/>
        <v>Samardzija</v>
      </c>
      <c r="C979" s="180" t="str">
        <f t="shared" si="211"/>
        <v>Jeff</v>
      </c>
      <c r="D979" s="102" t="str">
        <f t="shared" si="212"/>
        <v>J. Samardzija</v>
      </c>
      <c r="E979" s="168" t="str">
        <f t="shared" si="213"/>
        <v>Jeff Samardzija</v>
      </c>
      <c r="F979" s="103"/>
      <c r="G979" s="103"/>
      <c r="H979" s="103"/>
      <c r="I979" s="103"/>
      <c r="J979" s="155"/>
      <c r="K979" s="111"/>
      <c r="L979" s="103" t="s">
        <v>114</v>
      </c>
      <c r="M979" s="155" t="str">
        <f t="shared" si="214"/>
        <v>1,F2-$500K</v>
      </c>
      <c r="N979" s="111" t="str">
        <f>Mays!$AE$2</f>
        <v>West Oakland</v>
      </c>
      <c r="O979" s="132" t="s">
        <v>3147</v>
      </c>
      <c r="P979" s="168" t="str">
        <f t="shared" si="215"/>
        <v>Samardzija, Jeff (1,F2-$500K)</v>
      </c>
      <c r="Q979" s="129">
        <f t="shared" si="216"/>
        <v>250000</v>
      </c>
      <c r="R979" s="217">
        <f t="shared" si="217"/>
        <v>250000</v>
      </c>
      <c r="S979" s="217" t="str">
        <f t="shared" si="218"/>
        <v/>
      </c>
      <c r="T979" s="217" t="str">
        <f t="shared" si="219"/>
        <v/>
      </c>
      <c r="U979" s="102" t="s">
        <v>2076</v>
      </c>
      <c r="V979" s="172">
        <v>250000</v>
      </c>
      <c r="W979" s="102" t="s">
        <v>2077</v>
      </c>
      <c r="X979" s="173">
        <v>250000</v>
      </c>
      <c r="Y979" s="102" t="s">
        <v>283</v>
      </c>
      <c r="Z979" s="102"/>
      <c r="AA979" s="102"/>
      <c r="AB979" s="102"/>
      <c r="AC979" s="102"/>
      <c r="AD979" s="102"/>
      <c r="AE979" s="502"/>
      <c r="AF979" s="102"/>
      <c r="AG979" s="102"/>
      <c r="AH979" s="102"/>
    </row>
    <row r="980" spans="1:34" ht="14.25" customHeight="1">
      <c r="A980" s="110" t="s">
        <v>772</v>
      </c>
      <c r="B980" s="175" t="str">
        <f t="shared" si="210"/>
        <v>Sanchez</v>
      </c>
      <c r="C980" s="180" t="str">
        <f t="shared" si="211"/>
        <v>Aaron</v>
      </c>
      <c r="D980" s="102" t="str">
        <f t="shared" si="212"/>
        <v>A. Sanchez</v>
      </c>
      <c r="E980" s="168" t="str">
        <f t="shared" si="213"/>
        <v>Aaron Sanchez</v>
      </c>
      <c r="F980" s="103" t="s">
        <v>847</v>
      </c>
      <c r="G980" s="103"/>
      <c r="H980" s="103"/>
      <c r="I980" s="103"/>
      <c r="J980" s="155">
        <v>33786</v>
      </c>
      <c r="K980" s="111" t="s">
        <v>844</v>
      </c>
      <c r="L980" s="103" t="s">
        <v>114</v>
      </c>
      <c r="M980" s="155" t="str">
        <f t="shared" si="214"/>
        <v>ARB-Y5</v>
      </c>
      <c r="N980" s="208" t="str">
        <f>Mays!$S$2</f>
        <v>Thunder Bay</v>
      </c>
      <c r="O980" s="103" t="s">
        <v>1254</v>
      </c>
      <c r="P980" s="168" t="str">
        <f t="shared" si="215"/>
        <v>Sanchez, Aaron (ARB-Y5)</v>
      </c>
      <c r="Q980" s="129">
        <f t="shared" si="216"/>
        <v>1368000</v>
      </c>
      <c r="R980" s="217" t="str">
        <f t="shared" si="217"/>
        <v/>
      </c>
      <c r="S980" s="217" t="str">
        <f t="shared" si="218"/>
        <v/>
      </c>
      <c r="T980" s="217" t="str">
        <f t="shared" si="219"/>
        <v/>
      </c>
      <c r="U980" s="102" t="s">
        <v>820</v>
      </c>
      <c r="V980" s="173">
        <v>1368000</v>
      </c>
      <c r="W980" s="102" t="s">
        <v>821</v>
      </c>
      <c r="X980" s="268"/>
      <c r="Y980" s="102" t="s">
        <v>822</v>
      </c>
      <c r="Z980" s="130"/>
      <c r="AA980" s="102" t="s">
        <v>283</v>
      </c>
      <c r="AB980" s="102"/>
      <c r="AC980" s="102"/>
      <c r="AD980" s="102"/>
      <c r="AE980" s="502"/>
      <c r="AF980" s="102"/>
      <c r="AG980" s="102"/>
      <c r="AH980" s="102"/>
    </row>
    <row r="981" spans="1:34" ht="14.25" customHeight="1">
      <c r="A981" s="102" t="s">
        <v>524</v>
      </c>
      <c r="B981" s="175" t="str">
        <f t="shared" si="210"/>
        <v>Sanchez</v>
      </c>
      <c r="C981" s="180" t="str">
        <f t="shared" si="211"/>
        <v>Anibal</v>
      </c>
      <c r="D981" s="102" t="str">
        <f t="shared" si="212"/>
        <v>A. Sanchez</v>
      </c>
      <c r="E981" s="168" t="str">
        <f t="shared" si="213"/>
        <v>Anibal Sanchez</v>
      </c>
      <c r="F981" s="103"/>
      <c r="G981" s="103"/>
      <c r="H981" s="103"/>
      <c r="I981" s="103"/>
      <c r="J981" s="155"/>
      <c r="K981" s="111"/>
      <c r="L981" s="103" t="s">
        <v>114</v>
      </c>
      <c r="M981" s="155" t="str">
        <f t="shared" si="214"/>
        <v>5,F5-22.45M</v>
      </c>
      <c r="N981" s="111" t="str">
        <f>Cobb!$A$2</f>
        <v>Greenville</v>
      </c>
      <c r="O981" s="213" t="s">
        <v>1030</v>
      </c>
      <c r="P981" s="168" t="str">
        <f t="shared" si="215"/>
        <v>Sanchez, Anibal (5,F5-22.45M)</v>
      </c>
      <c r="Q981" s="129">
        <f t="shared" si="216"/>
        <v>4490000</v>
      </c>
      <c r="R981" s="217" t="str">
        <f t="shared" si="217"/>
        <v/>
      </c>
      <c r="S981" s="217" t="str">
        <f t="shared" si="218"/>
        <v/>
      </c>
      <c r="T981" s="217" t="str">
        <f t="shared" si="219"/>
        <v/>
      </c>
      <c r="U981" s="111" t="s">
        <v>1039</v>
      </c>
      <c r="V981" s="172">
        <v>4490000</v>
      </c>
      <c r="W981" s="111" t="s">
        <v>283</v>
      </c>
      <c r="X981" s="268"/>
      <c r="Y981" s="501"/>
      <c r="Z981" s="102"/>
      <c r="AA981" s="102"/>
      <c r="AB981" s="102"/>
      <c r="AC981" s="102"/>
      <c r="AD981" s="102"/>
      <c r="AE981" s="502"/>
      <c r="AF981" s="102"/>
      <c r="AG981" s="102"/>
      <c r="AH981" s="102"/>
    </row>
    <row r="982" spans="1:34" ht="14.25" customHeight="1">
      <c r="A982" s="102" t="s">
        <v>250</v>
      </c>
      <c r="B982" s="175" t="str">
        <f t="shared" si="210"/>
        <v>Sanchez</v>
      </c>
      <c r="C982" s="180" t="str">
        <f t="shared" si="211"/>
        <v>Gary</v>
      </c>
      <c r="D982" s="102" t="str">
        <f t="shared" si="212"/>
        <v>G. Sanchez</v>
      </c>
      <c r="E982" s="168" t="str">
        <f t="shared" si="213"/>
        <v>Gary Sanchez</v>
      </c>
      <c r="F982" s="103" t="s">
        <v>847</v>
      </c>
      <c r="G982" s="103"/>
      <c r="H982" s="103"/>
      <c r="I982" s="103"/>
      <c r="J982" s="155">
        <v>33940</v>
      </c>
      <c r="K982" s="111" t="s">
        <v>848</v>
      </c>
      <c r="L982" s="103" t="s">
        <v>7</v>
      </c>
      <c r="M982" s="155" t="str">
        <f t="shared" si="214"/>
        <v>Y3</v>
      </c>
      <c r="N982" s="111" t="str">
        <f>Ruth!$G$2</f>
        <v>Gotham City</v>
      </c>
      <c r="O982" s="132" t="s">
        <v>266</v>
      </c>
      <c r="P982" s="168" t="str">
        <f t="shared" si="215"/>
        <v>Sanchez, Gary (Y3)</v>
      </c>
      <c r="Q982" s="129">
        <f t="shared" si="216"/>
        <v>400000</v>
      </c>
      <c r="R982" s="217" t="str">
        <f t="shared" si="217"/>
        <v/>
      </c>
      <c r="S982" s="217" t="str">
        <f t="shared" si="218"/>
        <v/>
      </c>
      <c r="T982" s="217" t="str">
        <f t="shared" si="219"/>
        <v/>
      </c>
      <c r="U982" s="102" t="s">
        <v>322</v>
      </c>
      <c r="V982" s="173">
        <v>400000</v>
      </c>
      <c r="W982" s="102" t="s">
        <v>555</v>
      </c>
      <c r="X982" s="268"/>
      <c r="Y982" s="102" t="s">
        <v>820</v>
      </c>
      <c r="Z982" s="102"/>
      <c r="AA982" s="102" t="s">
        <v>821</v>
      </c>
      <c r="AB982" s="102"/>
      <c r="AC982" s="102" t="s">
        <v>822</v>
      </c>
      <c r="AD982" s="102"/>
      <c r="AE982" s="502"/>
      <c r="AF982" s="102"/>
      <c r="AG982" s="102"/>
      <c r="AH982" s="102"/>
    </row>
    <row r="983" spans="1:34" ht="14.25" customHeight="1">
      <c r="A983" s="102" t="s">
        <v>2027</v>
      </c>
      <c r="B983" s="175" t="str">
        <f t="shared" si="210"/>
        <v>Sanchez</v>
      </c>
      <c r="C983" s="180" t="str">
        <f t="shared" si="211"/>
        <v>Jesus</v>
      </c>
      <c r="D983" s="102" t="str">
        <f t="shared" si="212"/>
        <v>J. Sanchez</v>
      </c>
      <c r="E983" s="168" t="str">
        <f t="shared" si="213"/>
        <v>Jesus Sanchez</v>
      </c>
      <c r="F983" s="204"/>
      <c r="G983" s="204">
        <v>31</v>
      </c>
      <c r="H983" s="204" t="s">
        <v>1952</v>
      </c>
      <c r="I983" s="204"/>
      <c r="J983" s="155"/>
      <c r="K983" s="157"/>
      <c r="L983" s="103" t="s">
        <v>444</v>
      </c>
      <c r="M983" s="155" t="str">
        <f t="shared" si="214"/>
        <v>min</v>
      </c>
      <c r="N983" s="208" t="str">
        <f>Mays!$S$2</f>
        <v>Thunder Bay</v>
      </c>
      <c r="O983" s="132" t="s">
        <v>1966</v>
      </c>
      <c r="P983" s="168" t="str">
        <f t="shared" si="215"/>
        <v>Sanchez, Jesus (min)</v>
      </c>
      <c r="Q983" s="129" t="str">
        <f t="shared" si="216"/>
        <v/>
      </c>
      <c r="R983" s="217" t="str">
        <f t="shared" si="217"/>
        <v/>
      </c>
      <c r="S983" s="217" t="str">
        <f t="shared" si="218"/>
        <v/>
      </c>
      <c r="T983" s="217" t="str">
        <f t="shared" si="219"/>
        <v/>
      </c>
      <c r="U983" s="102" t="s">
        <v>568</v>
      </c>
      <c r="V983" s="173"/>
      <c r="W983" s="102"/>
      <c r="X983" s="173"/>
      <c r="Y983" s="102"/>
      <c r="Z983" s="173"/>
      <c r="AA983" s="102"/>
      <c r="AB983" s="102"/>
      <c r="AC983" s="102"/>
      <c r="AD983" s="102"/>
      <c r="AE983" s="502"/>
      <c r="AF983" s="102"/>
      <c r="AG983" s="102"/>
      <c r="AH983" s="102"/>
    </row>
    <row r="984" spans="1:34" ht="14.25" customHeight="1">
      <c r="A984" s="102" t="s">
        <v>1571</v>
      </c>
      <c r="B984" s="175" t="str">
        <f t="shared" si="210"/>
        <v>Sanchez</v>
      </c>
      <c r="C984" s="180" t="str">
        <f t="shared" si="211"/>
        <v>Sixto</v>
      </c>
      <c r="D984" s="102" t="str">
        <f t="shared" si="212"/>
        <v>S. Sanchez</v>
      </c>
      <c r="E984" s="168" t="str">
        <f t="shared" si="213"/>
        <v>Sixto Sanchez</v>
      </c>
      <c r="F984" s="174" t="s">
        <v>847</v>
      </c>
      <c r="G984" s="102">
        <f>G983+1</f>
        <v>32</v>
      </c>
      <c r="H984" s="102" t="s">
        <v>538</v>
      </c>
      <c r="I984" s="102">
        <v>19</v>
      </c>
      <c r="J984" s="322">
        <v>36005</v>
      </c>
      <c r="K984" s="102" t="s">
        <v>647</v>
      </c>
      <c r="L984" s="103" t="s">
        <v>444</v>
      </c>
      <c r="M984" s="155" t="str">
        <f t="shared" si="214"/>
        <v>min</v>
      </c>
      <c r="N984" s="208" t="str">
        <f>Mays!$S$2</f>
        <v>Thunder Bay</v>
      </c>
      <c r="O984" s="103" t="s">
        <v>1534</v>
      </c>
      <c r="P984" s="168" t="str">
        <f t="shared" si="215"/>
        <v>Sanchez, Sixto (min)</v>
      </c>
      <c r="Q984" s="129" t="str">
        <f t="shared" si="216"/>
        <v/>
      </c>
      <c r="R984" s="217" t="str">
        <f t="shared" si="217"/>
        <v/>
      </c>
      <c r="S984" s="217" t="str">
        <f t="shared" si="218"/>
        <v/>
      </c>
      <c r="T984" s="217" t="str">
        <f t="shared" si="219"/>
        <v/>
      </c>
      <c r="U984" s="102" t="s">
        <v>568</v>
      </c>
      <c r="V984" s="130"/>
      <c r="W984" s="102"/>
      <c r="X984" s="130"/>
      <c r="Y984" s="102"/>
      <c r="Z984" s="102"/>
      <c r="AA984" s="102"/>
      <c r="AB984" s="102"/>
      <c r="AC984" s="102"/>
      <c r="AD984" s="102"/>
      <c r="AE984" s="502"/>
      <c r="AF984" s="102"/>
      <c r="AG984" s="102"/>
      <c r="AH984" s="102"/>
    </row>
    <row r="985" spans="1:34" ht="14.25" customHeight="1">
      <c r="A985" s="501" t="s">
        <v>1721</v>
      </c>
      <c r="B985" s="175" t="str">
        <f t="shared" si="210"/>
        <v>Sanchez</v>
      </c>
      <c r="C985" s="180" t="str">
        <f t="shared" si="211"/>
        <v>Yolmer</v>
      </c>
      <c r="D985" s="102" t="str">
        <f t="shared" si="212"/>
        <v>Y. Sanchez</v>
      </c>
      <c r="E985" s="168" t="str">
        <f t="shared" si="213"/>
        <v>Yolmer Sanchez</v>
      </c>
      <c r="F985" s="103" t="s">
        <v>854</v>
      </c>
      <c r="G985" s="103"/>
      <c r="H985" s="103"/>
      <c r="I985" s="103"/>
      <c r="J985" s="256">
        <v>33784</v>
      </c>
      <c r="K985" s="102" t="s">
        <v>845</v>
      </c>
      <c r="L985" s="103" t="s">
        <v>7</v>
      </c>
      <c r="M985" s="155" t="str">
        <f t="shared" si="214"/>
        <v>ARB-Y5</v>
      </c>
      <c r="N985" s="111" t="str">
        <f>Aaron!$A$2</f>
        <v>Middlesex</v>
      </c>
      <c r="O985" s="103" t="s">
        <v>1720</v>
      </c>
      <c r="P985" s="168" t="str">
        <f t="shared" si="215"/>
        <v>Sanchez, Yolmer (ARB-Y5)</v>
      </c>
      <c r="Q985" s="129">
        <f t="shared" si="216"/>
        <v>960000</v>
      </c>
      <c r="R985" s="217" t="str">
        <f t="shared" si="217"/>
        <v/>
      </c>
      <c r="S985" s="217" t="str">
        <f t="shared" si="218"/>
        <v/>
      </c>
      <c r="T985" s="217" t="str">
        <f t="shared" si="219"/>
        <v/>
      </c>
      <c r="U985" s="102" t="s">
        <v>820</v>
      </c>
      <c r="V985" s="268">
        <v>960000</v>
      </c>
      <c r="W985" s="102" t="s">
        <v>821</v>
      </c>
      <c r="X985" s="268"/>
      <c r="Y985" s="102" t="s">
        <v>822</v>
      </c>
      <c r="Z985" s="130"/>
      <c r="AA985" s="102" t="s">
        <v>283</v>
      </c>
      <c r="AB985" s="102"/>
      <c r="AC985" s="102"/>
      <c r="AD985" s="102"/>
      <c r="AE985" s="502"/>
      <c r="AF985" s="102"/>
      <c r="AG985" s="102"/>
      <c r="AH985" s="102"/>
    </row>
    <row r="986" spans="1:34" ht="14.25" customHeight="1">
      <c r="A986" s="501" t="s">
        <v>3395</v>
      </c>
      <c r="B986" s="175" t="str">
        <f t="shared" si="210"/>
        <v>Sandoval</v>
      </c>
      <c r="C986" s="180" t="str">
        <f t="shared" si="211"/>
        <v>Pablo</v>
      </c>
      <c r="D986" s="102" t="str">
        <f t="shared" si="212"/>
        <v>P. Sandoval</v>
      </c>
      <c r="E986" s="168" t="str">
        <f t="shared" si="213"/>
        <v>Pablo Sandoval</v>
      </c>
      <c r="F986" s="103"/>
      <c r="G986" s="103"/>
      <c r="H986" s="103"/>
      <c r="I986" s="103"/>
      <c r="J986" s="256"/>
      <c r="K986" s="102"/>
      <c r="L986" s="103" t="s">
        <v>7</v>
      </c>
      <c r="M986" s="155" t="str">
        <f t="shared" si="214"/>
        <v>1,F3-$1M</v>
      </c>
      <c r="N986" s="111" t="str">
        <f>Ruth!$M$2</f>
        <v>Hoboken</v>
      </c>
      <c r="O986" s="103" t="s">
        <v>3147</v>
      </c>
      <c r="P986" s="168" t="str">
        <f t="shared" si="215"/>
        <v>Sandoval, Pablo (1,F3-$1M)</v>
      </c>
      <c r="Q986" s="129">
        <f t="shared" si="216"/>
        <v>334000</v>
      </c>
      <c r="R986" s="217">
        <f t="shared" si="217"/>
        <v>334000</v>
      </c>
      <c r="S986" s="217">
        <f t="shared" si="218"/>
        <v>334000</v>
      </c>
      <c r="T986" s="217" t="str">
        <f t="shared" si="219"/>
        <v/>
      </c>
      <c r="U986" s="102" t="s">
        <v>1190</v>
      </c>
      <c r="V986" s="268">
        <v>334000</v>
      </c>
      <c r="W986" s="102" t="s">
        <v>1236</v>
      </c>
      <c r="X986" s="268">
        <v>334000</v>
      </c>
      <c r="Y986" s="102" t="s">
        <v>1225</v>
      </c>
      <c r="Z986" s="130">
        <v>334000</v>
      </c>
      <c r="AA986" s="102" t="s">
        <v>283</v>
      </c>
      <c r="AB986" s="102"/>
      <c r="AC986" s="102"/>
      <c r="AD986" s="102"/>
    </row>
    <row r="987" spans="1:34" ht="14.25" customHeight="1">
      <c r="A987" s="102" t="s">
        <v>598</v>
      </c>
      <c r="B987" s="175" t="str">
        <f t="shared" si="210"/>
        <v>Sano</v>
      </c>
      <c r="C987" s="180" t="str">
        <f t="shared" si="211"/>
        <v>Miguel</v>
      </c>
      <c r="D987" s="102" t="str">
        <f t="shared" si="212"/>
        <v>M. Sano</v>
      </c>
      <c r="E987" s="168" t="str">
        <f t="shared" si="213"/>
        <v>Miguel Sano</v>
      </c>
      <c r="F987" s="103" t="s">
        <v>847</v>
      </c>
      <c r="G987" s="103"/>
      <c r="H987" s="103"/>
      <c r="I987" s="103"/>
      <c r="J987" s="155">
        <v>34100</v>
      </c>
      <c r="K987" s="111" t="s">
        <v>850</v>
      </c>
      <c r="L987" s="103" t="s">
        <v>7</v>
      </c>
      <c r="M987" s="155" t="str">
        <f t="shared" si="214"/>
        <v>ARB-Y4</v>
      </c>
      <c r="N987" s="208" t="str">
        <f>Aaron!$Y$2</f>
        <v>Columbus</v>
      </c>
      <c r="O987" s="132" t="s">
        <v>1183</v>
      </c>
      <c r="P987" s="168" t="str">
        <f t="shared" si="215"/>
        <v>Sano, Miguel (ARB-Y4)</v>
      </c>
      <c r="Q987" s="129">
        <f t="shared" si="216"/>
        <v>600000</v>
      </c>
      <c r="R987" s="217" t="str">
        <f t="shared" si="217"/>
        <v/>
      </c>
      <c r="S987" s="217" t="str">
        <f t="shared" si="218"/>
        <v/>
      </c>
      <c r="T987" s="217" t="str">
        <f t="shared" si="219"/>
        <v/>
      </c>
      <c r="U987" s="102" t="s">
        <v>555</v>
      </c>
      <c r="V987" s="173">
        <v>600000</v>
      </c>
      <c r="W987" s="102" t="s">
        <v>820</v>
      </c>
      <c r="X987" s="268"/>
      <c r="Y987" s="102" t="s">
        <v>821</v>
      </c>
      <c r="Z987" s="501"/>
      <c r="AA987" s="102" t="s">
        <v>822</v>
      </c>
      <c r="AB987" s="102"/>
      <c r="AC987" s="102" t="s">
        <v>283</v>
      </c>
      <c r="AD987" s="102"/>
      <c r="AE987" s="502"/>
      <c r="AF987" s="102"/>
      <c r="AG987" s="102"/>
      <c r="AH987" s="102"/>
    </row>
    <row r="988" spans="1:34" ht="14.25" customHeight="1">
      <c r="A988" s="102" t="s">
        <v>388</v>
      </c>
      <c r="B988" s="175" t="str">
        <f t="shared" si="210"/>
        <v>Santana</v>
      </c>
      <c r="C988" s="180" t="str">
        <f t="shared" si="211"/>
        <v>Carlos</v>
      </c>
      <c r="D988" s="102" t="str">
        <f t="shared" si="212"/>
        <v>C. Santana</v>
      </c>
      <c r="E988" s="168" t="str">
        <f t="shared" si="213"/>
        <v>Carlos Santana</v>
      </c>
      <c r="F988" s="103"/>
      <c r="G988" s="103"/>
      <c r="H988" s="103"/>
      <c r="I988" s="103"/>
      <c r="J988" s="155"/>
      <c r="K988" s="111"/>
      <c r="L988" s="103" t="s">
        <v>7</v>
      </c>
      <c r="M988" s="155" t="str">
        <f t="shared" si="214"/>
        <v>1,F3-$10.5M</v>
      </c>
      <c r="N988" s="111" t="str">
        <f>Mays!$A$2</f>
        <v>Aspen</v>
      </c>
      <c r="O988" s="132" t="s">
        <v>3147</v>
      </c>
      <c r="P988" s="168" t="str">
        <f t="shared" si="215"/>
        <v>Santana, Carlos (1,F3-$10.5M)</v>
      </c>
      <c r="Q988" s="129">
        <f t="shared" si="216"/>
        <v>3500000</v>
      </c>
      <c r="R988" s="217">
        <f t="shared" si="217"/>
        <v>3500000</v>
      </c>
      <c r="S988" s="217">
        <f t="shared" si="218"/>
        <v>3500000</v>
      </c>
      <c r="T988" s="217" t="str">
        <f t="shared" si="219"/>
        <v/>
      </c>
      <c r="U988" s="102" t="s">
        <v>3396</v>
      </c>
      <c r="V988" s="268">
        <v>3500000</v>
      </c>
      <c r="W988" s="102" t="s">
        <v>3397</v>
      </c>
      <c r="X988" s="268">
        <v>3500000</v>
      </c>
      <c r="Y988" s="102" t="s">
        <v>1223</v>
      </c>
      <c r="Z988" s="268">
        <v>3500000</v>
      </c>
      <c r="AA988" s="102" t="s">
        <v>283</v>
      </c>
      <c r="AB988" s="102"/>
      <c r="AC988" s="102"/>
      <c r="AD988" s="102"/>
      <c r="AE988" s="502"/>
      <c r="AF988" s="102"/>
      <c r="AG988" s="102"/>
      <c r="AH988" s="102"/>
    </row>
    <row r="989" spans="1:34" ht="14.25" customHeight="1">
      <c r="A989" s="266" t="s">
        <v>3756</v>
      </c>
      <c r="B989" s="175" t="str">
        <f t="shared" si="210"/>
        <v>Santana</v>
      </c>
      <c r="C989" s="180" t="str">
        <f t="shared" si="211"/>
        <v>Dennis</v>
      </c>
      <c r="D989" s="102" t="str">
        <f t="shared" si="212"/>
        <v>D. Santana</v>
      </c>
      <c r="E989" s="168" t="str">
        <f t="shared" si="213"/>
        <v>Dennis Santana</v>
      </c>
      <c r="F989" s="204" t="s">
        <v>847</v>
      </c>
      <c r="G989" s="204" t="s">
        <v>3964</v>
      </c>
      <c r="H989" s="204" t="s">
        <v>1954</v>
      </c>
      <c r="I989" s="204" t="s">
        <v>3863</v>
      </c>
      <c r="J989" s="155">
        <v>35167</v>
      </c>
      <c r="K989" s="157" t="s">
        <v>844</v>
      </c>
      <c r="L989" s="103" t="s">
        <v>114</v>
      </c>
      <c r="M989" s="155" t="str">
        <f t="shared" si="214"/>
        <v>MM</v>
      </c>
      <c r="N989" s="111" t="s">
        <v>296</v>
      </c>
      <c r="O989" s="132" t="s">
        <v>3850</v>
      </c>
      <c r="P989" s="168" t="str">
        <f t="shared" si="215"/>
        <v>Santana, Dennis (MM)</v>
      </c>
      <c r="Q989" s="129">
        <f t="shared" si="216"/>
        <v>100000</v>
      </c>
      <c r="R989" s="217" t="str">
        <f t="shared" si="217"/>
        <v/>
      </c>
      <c r="S989" s="217" t="str">
        <f t="shared" si="218"/>
        <v/>
      </c>
      <c r="T989" s="217" t="str">
        <f t="shared" si="219"/>
        <v/>
      </c>
      <c r="U989" s="102" t="s">
        <v>442</v>
      </c>
      <c r="V989" s="173">
        <v>100000</v>
      </c>
      <c r="W989" s="102"/>
      <c r="X989" s="173"/>
      <c r="Y989" s="102"/>
      <c r="Z989" s="173"/>
      <c r="AA989" s="102"/>
      <c r="AB989" s="102"/>
      <c r="AC989" s="102"/>
      <c r="AD989" s="102"/>
      <c r="AE989" s="502"/>
      <c r="AF989" s="102"/>
      <c r="AG989" s="102"/>
      <c r="AH989" s="102"/>
    </row>
    <row r="990" spans="1:34" ht="14.25" customHeight="1">
      <c r="A990" s="175" t="s">
        <v>948</v>
      </c>
      <c r="B990" s="175" t="str">
        <f t="shared" si="210"/>
        <v>Santana</v>
      </c>
      <c r="C990" s="180" t="str">
        <f t="shared" si="211"/>
        <v>Domingo</v>
      </c>
      <c r="D990" s="102" t="str">
        <f t="shared" si="212"/>
        <v>D. Santana</v>
      </c>
      <c r="E990" s="168" t="str">
        <f t="shared" si="213"/>
        <v>Domingo Santana</v>
      </c>
      <c r="F990" s="174" t="s">
        <v>847</v>
      </c>
      <c r="G990" s="174"/>
      <c r="H990" s="174"/>
      <c r="I990" s="174"/>
      <c r="J990" s="184">
        <v>33821</v>
      </c>
      <c r="K990" s="185" t="s">
        <v>912</v>
      </c>
      <c r="L990" s="103" t="s">
        <v>7</v>
      </c>
      <c r="M990" s="155" t="str">
        <f t="shared" si="214"/>
        <v>ARB-Y4</v>
      </c>
      <c r="N990" s="208" t="str">
        <f>Mays!$S$2</f>
        <v>Thunder Bay</v>
      </c>
      <c r="O990" s="174" t="s">
        <v>913</v>
      </c>
      <c r="P990" s="168" t="str">
        <f t="shared" si="215"/>
        <v>Santana, Domingo (ARB-Y4)</v>
      </c>
      <c r="Q990" s="129">
        <f t="shared" si="216"/>
        <v>600000</v>
      </c>
      <c r="R990" s="217" t="str">
        <f t="shared" si="217"/>
        <v/>
      </c>
      <c r="S990" s="217" t="str">
        <f t="shared" si="218"/>
        <v/>
      </c>
      <c r="T990" s="217" t="str">
        <f t="shared" si="219"/>
        <v/>
      </c>
      <c r="U990" s="102" t="s">
        <v>555</v>
      </c>
      <c r="V990" s="173">
        <v>600000</v>
      </c>
      <c r="W990" s="102" t="s">
        <v>820</v>
      </c>
      <c r="X990" s="268"/>
      <c r="Y990" s="102" t="s">
        <v>821</v>
      </c>
      <c r="Z990" s="501"/>
      <c r="AA990" s="102" t="s">
        <v>822</v>
      </c>
      <c r="AB990" s="102"/>
      <c r="AC990" s="102" t="s">
        <v>283</v>
      </c>
      <c r="AD990" s="102"/>
    </row>
    <row r="991" spans="1:34" ht="14.25" customHeight="1">
      <c r="A991" s="266" t="s">
        <v>3698</v>
      </c>
      <c r="B991" s="175" t="str">
        <f t="shared" si="210"/>
        <v>Santana</v>
      </c>
      <c r="C991" s="180" t="str">
        <f t="shared" si="211"/>
        <v>Edgar</v>
      </c>
      <c r="D991" s="102" t="str">
        <f t="shared" si="212"/>
        <v>E. Santana</v>
      </c>
      <c r="E991" s="168" t="str">
        <f t="shared" si="213"/>
        <v>Edgar Santana</v>
      </c>
      <c r="F991" s="204" t="s">
        <v>847</v>
      </c>
      <c r="G991" s="204" t="s">
        <v>3903</v>
      </c>
      <c r="H991" s="204" t="s">
        <v>1953</v>
      </c>
      <c r="I991" s="204" t="s">
        <v>1959</v>
      </c>
      <c r="J991" s="155">
        <v>33527</v>
      </c>
      <c r="K991" s="157" t="s">
        <v>844</v>
      </c>
      <c r="L991" s="103" t="s">
        <v>114</v>
      </c>
      <c r="M991" s="155" t="str">
        <f t="shared" si="214"/>
        <v>Y1</v>
      </c>
      <c r="N991" s="111" t="s">
        <v>565</v>
      </c>
      <c r="O991" s="132" t="s">
        <v>3850</v>
      </c>
      <c r="P991" s="168" t="str">
        <f t="shared" si="215"/>
        <v>Santana, Edgar (Y1)</v>
      </c>
      <c r="Q991" s="129">
        <f t="shared" si="216"/>
        <v>200000</v>
      </c>
      <c r="R991" s="217">
        <f t="shared" si="217"/>
        <v>300000</v>
      </c>
      <c r="S991" s="217">
        <f t="shared" si="218"/>
        <v>400000</v>
      </c>
      <c r="T991" s="217" t="str">
        <f t="shared" si="219"/>
        <v/>
      </c>
      <c r="U991" s="102" t="s">
        <v>445</v>
      </c>
      <c r="V991" s="173">
        <v>200000</v>
      </c>
      <c r="W991" s="102" t="s">
        <v>446</v>
      </c>
      <c r="X991" s="173">
        <v>300000</v>
      </c>
      <c r="Y991" s="102" t="s">
        <v>322</v>
      </c>
      <c r="Z991" s="173">
        <v>400000</v>
      </c>
      <c r="AA991" s="102" t="s">
        <v>555</v>
      </c>
      <c r="AB991" s="102"/>
      <c r="AC991" s="102"/>
      <c r="AD991" s="102"/>
    </row>
    <row r="992" spans="1:34" ht="14.25" customHeight="1">
      <c r="A992" s="160" t="s">
        <v>896</v>
      </c>
      <c r="B992" s="175" t="str">
        <f t="shared" si="210"/>
        <v>Santana</v>
      </c>
      <c r="C992" s="180" t="str">
        <f t="shared" si="211"/>
        <v>Ervin</v>
      </c>
      <c r="D992" s="102" t="str">
        <f t="shared" si="212"/>
        <v>E. Santana</v>
      </c>
      <c r="E992" s="168" t="str">
        <f t="shared" si="213"/>
        <v>Ervin Santana</v>
      </c>
      <c r="F992" s="161" t="s">
        <v>847</v>
      </c>
      <c r="G992" s="161"/>
      <c r="H992" s="161"/>
      <c r="I992" s="161"/>
      <c r="J992" s="162">
        <v>30297</v>
      </c>
      <c r="K992" s="163" t="s">
        <v>647</v>
      </c>
      <c r="L992" s="103" t="s">
        <v>114</v>
      </c>
      <c r="M992" s="155" t="str">
        <f t="shared" si="214"/>
        <v>1,F2-$500K</v>
      </c>
      <c r="N992" s="111" t="str">
        <f>Mays!$AE$2</f>
        <v>West Oakland</v>
      </c>
      <c r="O992" s="161" t="s">
        <v>3147</v>
      </c>
      <c r="P992" s="168" t="str">
        <f t="shared" si="215"/>
        <v>Santana, Ervin (1,F2-$500K)</v>
      </c>
      <c r="Q992" s="129">
        <f t="shared" si="216"/>
        <v>250000</v>
      </c>
      <c r="R992" s="217">
        <f t="shared" si="217"/>
        <v>250000</v>
      </c>
      <c r="S992" s="217" t="str">
        <f t="shared" si="218"/>
        <v/>
      </c>
      <c r="T992" s="217" t="str">
        <f t="shared" si="219"/>
        <v/>
      </c>
      <c r="U992" s="102" t="s">
        <v>2076</v>
      </c>
      <c r="V992" s="173">
        <v>250000</v>
      </c>
      <c r="W992" s="102" t="s">
        <v>2077</v>
      </c>
      <c r="X992" s="173">
        <v>250000</v>
      </c>
      <c r="Y992" s="102" t="s">
        <v>283</v>
      </c>
      <c r="Z992" s="102"/>
      <c r="AA992" s="102"/>
      <c r="AB992" s="102"/>
      <c r="AC992" s="102"/>
      <c r="AD992" s="102"/>
    </row>
    <row r="993" spans="1:30" ht="14.25" customHeight="1">
      <c r="A993" s="471" t="s">
        <v>759</v>
      </c>
      <c r="B993" s="415" t="str">
        <f t="shared" si="210"/>
        <v>Santiago</v>
      </c>
      <c r="C993" s="416" t="str">
        <f t="shared" si="211"/>
        <v>Hector</v>
      </c>
      <c r="D993" s="266" t="str">
        <f t="shared" si="212"/>
        <v>H. Santiago</v>
      </c>
      <c r="E993" s="417" t="str">
        <f t="shared" si="213"/>
        <v>Hector Santiago</v>
      </c>
      <c r="F993" s="418" t="s">
        <v>354</v>
      </c>
      <c r="G993" s="418"/>
      <c r="H993" s="418"/>
      <c r="I993" s="418"/>
      <c r="J993" s="419">
        <v>32127</v>
      </c>
      <c r="K993" s="375"/>
      <c r="L993" s="418" t="s">
        <v>114</v>
      </c>
      <c r="M993" s="419" t="str">
        <f t="shared" si="214"/>
        <v xml:space="preserve">2,F2-$500k </v>
      </c>
      <c r="N993" s="375" t="s">
        <v>1832</v>
      </c>
      <c r="O993" s="425" t="s">
        <v>3634</v>
      </c>
      <c r="P993" s="168" t="str">
        <f t="shared" si="215"/>
        <v>Santiago, Hector (2,F2-$500k )</v>
      </c>
      <c r="Q993" s="129">
        <f t="shared" si="216"/>
        <v>250000</v>
      </c>
      <c r="R993" s="217" t="str">
        <f t="shared" si="217"/>
        <v/>
      </c>
      <c r="S993" s="217" t="str">
        <f t="shared" si="218"/>
        <v/>
      </c>
      <c r="T993" s="217" t="str">
        <f t="shared" si="219"/>
        <v/>
      </c>
      <c r="U993" s="155" t="s">
        <v>2174</v>
      </c>
      <c r="V993" s="130">
        <v>250000</v>
      </c>
      <c r="W993" s="191" t="s">
        <v>283</v>
      </c>
      <c r="X993" s="173"/>
      <c r="Y993" s="102"/>
      <c r="Z993" s="268"/>
      <c r="AA993" s="501"/>
      <c r="AB993" s="102"/>
      <c r="AC993" s="102"/>
      <c r="AD993" s="102"/>
    </row>
    <row r="994" spans="1:30" ht="14.25" customHeight="1">
      <c r="A994" s="266" t="s">
        <v>3689</v>
      </c>
      <c r="B994" s="175" t="str">
        <f t="shared" si="210"/>
        <v>Santillan</v>
      </c>
      <c r="C994" s="180" t="str">
        <f t="shared" si="211"/>
        <v>Tony</v>
      </c>
      <c r="D994" s="102" t="str">
        <f t="shared" si="212"/>
        <v>T. Santillan</v>
      </c>
      <c r="E994" s="168" t="str">
        <f t="shared" si="213"/>
        <v>Tony Santillan</v>
      </c>
      <c r="F994" s="204" t="s">
        <v>847</v>
      </c>
      <c r="G994" s="204" t="s">
        <v>3893</v>
      </c>
      <c r="H994" s="204" t="s">
        <v>1952</v>
      </c>
      <c r="I994" s="204" t="s">
        <v>3867</v>
      </c>
      <c r="J994" s="155">
        <v>35535</v>
      </c>
      <c r="K994" s="157" t="s">
        <v>647</v>
      </c>
      <c r="L994" s="103" t="s">
        <v>444</v>
      </c>
      <c r="M994" s="155" t="str">
        <f t="shared" si="214"/>
        <v>min</v>
      </c>
      <c r="N994" s="111" t="s">
        <v>567</v>
      </c>
      <c r="O994" s="132" t="s">
        <v>3850</v>
      </c>
      <c r="P994" s="168" t="str">
        <f t="shared" si="215"/>
        <v>Santillan, Tony (min)</v>
      </c>
      <c r="Q994" s="129" t="str">
        <f t="shared" si="216"/>
        <v/>
      </c>
      <c r="R994" s="217" t="str">
        <f t="shared" si="217"/>
        <v/>
      </c>
      <c r="S994" s="217" t="str">
        <f t="shared" si="218"/>
        <v/>
      </c>
      <c r="T994" s="217" t="str">
        <f t="shared" si="219"/>
        <v/>
      </c>
      <c r="U994" s="102" t="s">
        <v>568</v>
      </c>
      <c r="V994" s="173"/>
      <c r="W994" s="102"/>
      <c r="X994" s="173"/>
      <c r="Y994" s="102"/>
      <c r="Z994" s="173"/>
      <c r="AA994" s="102"/>
      <c r="AB994" s="102"/>
      <c r="AC994" s="102"/>
      <c r="AD994" s="102"/>
    </row>
    <row r="995" spans="1:30" ht="14.25" customHeight="1">
      <c r="A995" s="501" t="s">
        <v>1272</v>
      </c>
      <c r="B995" s="175" t="str">
        <f t="shared" si="210"/>
        <v>Schebler</v>
      </c>
      <c r="C995" s="180" t="str">
        <f t="shared" si="211"/>
        <v>Scott*</v>
      </c>
      <c r="D995" s="102" t="str">
        <f t="shared" si="212"/>
        <v>S. Schebler</v>
      </c>
      <c r="E995" s="168" t="str">
        <f t="shared" si="213"/>
        <v>Scott* Schebler</v>
      </c>
      <c r="F995" s="204" t="s">
        <v>354</v>
      </c>
      <c r="G995" s="501">
        <v>90</v>
      </c>
      <c r="H995" s="501" t="s">
        <v>538</v>
      </c>
      <c r="I995" s="501">
        <v>21</v>
      </c>
      <c r="J995" s="256">
        <v>33152</v>
      </c>
      <c r="K995" s="157" t="s">
        <v>912</v>
      </c>
      <c r="L995" s="103" t="s">
        <v>7</v>
      </c>
      <c r="M995" s="155" t="str">
        <f t="shared" si="214"/>
        <v>Y3</v>
      </c>
      <c r="N995" s="111" t="str">
        <f>Aaron!$A$2</f>
        <v>Middlesex</v>
      </c>
      <c r="O995" s="132" t="s">
        <v>1756</v>
      </c>
      <c r="P995" s="168" t="str">
        <f t="shared" si="215"/>
        <v>Schebler, Scott* (Y3)</v>
      </c>
      <c r="Q995" s="129">
        <f t="shared" si="216"/>
        <v>400000</v>
      </c>
      <c r="R995" s="217" t="str">
        <f t="shared" si="217"/>
        <v/>
      </c>
      <c r="S995" s="217" t="str">
        <f t="shared" si="218"/>
        <v/>
      </c>
      <c r="T995" s="217" t="str">
        <f t="shared" si="219"/>
        <v/>
      </c>
      <c r="U995" s="102" t="s">
        <v>322</v>
      </c>
      <c r="V995" s="173">
        <v>400000</v>
      </c>
      <c r="W995" s="102" t="s">
        <v>555</v>
      </c>
      <c r="X995" s="173"/>
      <c r="Y995" s="102" t="s">
        <v>820</v>
      </c>
      <c r="Z995" s="501"/>
      <c r="AA995" s="102" t="s">
        <v>821</v>
      </c>
      <c r="AB995" s="102"/>
      <c r="AC995" s="102" t="s">
        <v>822</v>
      </c>
      <c r="AD995" s="102"/>
    </row>
    <row r="996" spans="1:30" ht="14.25" customHeight="1">
      <c r="A996" s="111" t="s">
        <v>139</v>
      </c>
      <c r="B996" s="175" t="str">
        <f t="shared" si="210"/>
        <v>Scherzer</v>
      </c>
      <c r="C996" s="180" t="str">
        <f t="shared" si="211"/>
        <v>Max</v>
      </c>
      <c r="D996" s="102" t="str">
        <f t="shared" si="212"/>
        <v>M. Scherzer</v>
      </c>
      <c r="E996" s="168" t="str">
        <f t="shared" si="213"/>
        <v>Max Scherzer</v>
      </c>
      <c r="F996" s="276" t="s">
        <v>847</v>
      </c>
      <c r="G996" s="103"/>
      <c r="H996" s="103"/>
      <c r="I996" s="103"/>
      <c r="J996" s="277">
        <v>30890</v>
      </c>
      <c r="K996" s="278" t="s">
        <v>647</v>
      </c>
      <c r="L996" s="103" t="s">
        <v>114</v>
      </c>
      <c r="M996" s="155" t="str">
        <f t="shared" si="214"/>
        <v>3,F5-$37.485M</v>
      </c>
      <c r="N996" s="111" t="str">
        <f>Aaron!$M$2</f>
        <v>Virginia</v>
      </c>
      <c r="O996" s="311" t="s">
        <v>1407</v>
      </c>
      <c r="P996" s="168" t="str">
        <f t="shared" si="215"/>
        <v>Scherzer, Max (3,F5-$37.485M)</v>
      </c>
      <c r="Q996" s="129">
        <f t="shared" si="216"/>
        <v>7497000</v>
      </c>
      <c r="R996" s="217">
        <f t="shared" si="217"/>
        <v>7497000</v>
      </c>
      <c r="S996" s="217">
        <f t="shared" si="218"/>
        <v>7497000</v>
      </c>
      <c r="T996" s="217" t="str">
        <f t="shared" si="219"/>
        <v/>
      </c>
      <c r="U996" s="282" t="s">
        <v>1511</v>
      </c>
      <c r="V996" s="362">
        <v>7497000</v>
      </c>
      <c r="W996" s="282" t="s">
        <v>1513</v>
      </c>
      <c r="X996" s="362">
        <v>7497000</v>
      </c>
      <c r="Y996" s="282" t="s">
        <v>1515</v>
      </c>
      <c r="Z996" s="280">
        <v>7497000</v>
      </c>
      <c r="AA996" s="102" t="s">
        <v>283</v>
      </c>
      <c r="AB996" s="102"/>
      <c r="AC996" s="102"/>
      <c r="AD996" s="102"/>
    </row>
    <row r="997" spans="1:30" ht="14.25" customHeight="1">
      <c r="A997" s="102" t="s">
        <v>1987</v>
      </c>
      <c r="B997" s="175" t="str">
        <f t="shared" ref="B997:B1060" si="220">LEFT(A997,FIND(", ",A997,1)-1)</f>
        <v>Schmidt</v>
      </c>
      <c r="C997" s="180" t="str">
        <f t="shared" ref="C997:C1021" si="221">RIGHT(A997,LEN(A997)-FIND(", ",A997,1)-1)</f>
        <v>Clarke</v>
      </c>
      <c r="D997" s="102" t="str">
        <f t="shared" ref="D997:D1060" si="222">CONCATENATE(MID(C997,1,1),". ",B997)</f>
        <v>C. Schmidt</v>
      </c>
      <c r="E997" s="168" t="str">
        <f t="shared" ref="E997:E1021" si="223">CONCATENATE(C997," ",B997)</f>
        <v>Clarke Schmidt</v>
      </c>
      <c r="F997" s="204"/>
      <c r="G997" s="204">
        <v>160</v>
      </c>
      <c r="H997" s="204" t="s">
        <v>1958</v>
      </c>
      <c r="I997" s="204"/>
      <c r="J997" s="155"/>
      <c r="K997" s="157" t="s">
        <v>647</v>
      </c>
      <c r="L997" s="103" t="s">
        <v>444</v>
      </c>
      <c r="M997" s="155" t="str">
        <f t="shared" si="214"/>
        <v>min</v>
      </c>
      <c r="N997" s="111" t="str">
        <f>Cobb!$A$2</f>
        <v>Greenville</v>
      </c>
      <c r="O997" s="132" t="s">
        <v>1966</v>
      </c>
      <c r="P997" s="168" t="str">
        <f t="shared" si="215"/>
        <v>Schmidt, Clarke (min)</v>
      </c>
      <c r="Q997" s="129" t="str">
        <f t="shared" si="216"/>
        <v/>
      </c>
      <c r="R997" s="217" t="str">
        <f t="shared" si="217"/>
        <v/>
      </c>
      <c r="S997" s="217" t="str">
        <f t="shared" si="218"/>
        <v/>
      </c>
      <c r="T997" s="217" t="str">
        <f t="shared" si="219"/>
        <v/>
      </c>
      <c r="U997" s="102" t="s">
        <v>568</v>
      </c>
      <c r="V997" s="173"/>
      <c r="W997" s="102"/>
      <c r="X997" s="173"/>
      <c r="Y997" s="102"/>
      <c r="Z997" s="173"/>
      <c r="AA997" s="102"/>
      <c r="AB997" s="102"/>
      <c r="AC997" s="102"/>
      <c r="AD997" s="102"/>
    </row>
    <row r="998" spans="1:30" ht="14.25" customHeight="1">
      <c r="A998" s="102" t="s">
        <v>679</v>
      </c>
      <c r="B998" s="175" t="str">
        <f t="shared" si="220"/>
        <v>Schoop</v>
      </c>
      <c r="C998" s="180" t="str">
        <f t="shared" si="221"/>
        <v>Jon</v>
      </c>
      <c r="D998" s="102" t="str">
        <f t="shared" si="222"/>
        <v>J. Schoop</v>
      </c>
      <c r="E998" s="168" t="str">
        <f t="shared" si="223"/>
        <v>Jon Schoop</v>
      </c>
      <c r="F998" s="103" t="s">
        <v>847</v>
      </c>
      <c r="G998" s="103"/>
      <c r="H998" s="103"/>
      <c r="I998" s="103"/>
      <c r="J998" s="155">
        <v>33527</v>
      </c>
      <c r="K998" s="111" t="s">
        <v>845</v>
      </c>
      <c r="L998" s="103" t="s">
        <v>7</v>
      </c>
      <c r="M998" s="155" t="str">
        <f t="shared" si="214"/>
        <v>ARB-Y5</v>
      </c>
      <c r="N998" s="208" t="str">
        <f>Mays!$S$2</f>
        <v>Thunder Bay</v>
      </c>
      <c r="O998" s="132" t="s">
        <v>905</v>
      </c>
      <c r="P998" s="168" t="str">
        <f t="shared" si="215"/>
        <v>Schoop, Jon (ARB-Y5)</v>
      </c>
      <c r="Q998" s="129">
        <f t="shared" si="216"/>
        <v>1600000</v>
      </c>
      <c r="R998" s="217" t="str">
        <f t="shared" si="217"/>
        <v/>
      </c>
      <c r="S998" s="217" t="str">
        <f t="shared" si="218"/>
        <v/>
      </c>
      <c r="T998" s="217" t="str">
        <f t="shared" si="219"/>
        <v/>
      </c>
      <c r="U998" s="102" t="s">
        <v>820</v>
      </c>
      <c r="V998" s="173">
        <v>1600000</v>
      </c>
      <c r="W998" s="102" t="s">
        <v>821</v>
      </c>
      <c r="X998" s="268"/>
      <c r="Y998" s="102" t="s">
        <v>822</v>
      </c>
      <c r="Z998" s="102"/>
      <c r="AA998" s="102" t="s">
        <v>283</v>
      </c>
      <c r="AB998" s="102"/>
      <c r="AC998" s="102"/>
      <c r="AD998" s="102"/>
    </row>
    <row r="999" spans="1:30" ht="14.25" customHeight="1">
      <c r="A999" s="501" t="s">
        <v>1158</v>
      </c>
      <c r="B999" s="175" t="str">
        <f t="shared" si="220"/>
        <v>Schwarber</v>
      </c>
      <c r="C999" s="180" t="str">
        <f t="shared" si="221"/>
        <v>Kyle</v>
      </c>
      <c r="D999" s="102" t="str">
        <f t="shared" si="222"/>
        <v>K. Schwarber</v>
      </c>
      <c r="E999" s="168" t="str">
        <f t="shared" si="223"/>
        <v>Kyle Schwarber</v>
      </c>
      <c r="F999" s="103" t="s">
        <v>354</v>
      </c>
      <c r="G999" s="103"/>
      <c r="H999" s="103"/>
      <c r="I999" s="103"/>
      <c r="J999" s="256">
        <v>34033</v>
      </c>
      <c r="K999" s="102" t="s">
        <v>853</v>
      </c>
      <c r="L999" s="103" t="s">
        <v>7</v>
      </c>
      <c r="M999" s="155" t="str">
        <f t="shared" si="214"/>
        <v>Y3</v>
      </c>
      <c r="N999" s="208" t="str">
        <f>Aaron!$Y$2</f>
        <v>Columbus</v>
      </c>
      <c r="O999" s="103" t="s">
        <v>1094</v>
      </c>
      <c r="P999" s="168" t="str">
        <f t="shared" si="215"/>
        <v>Schwarber, Kyle (Y3)</v>
      </c>
      <c r="Q999" s="129">
        <f t="shared" si="216"/>
        <v>400000</v>
      </c>
      <c r="R999" s="217" t="str">
        <f t="shared" si="217"/>
        <v/>
      </c>
      <c r="S999" s="217" t="str">
        <f t="shared" si="218"/>
        <v/>
      </c>
      <c r="T999" s="217" t="str">
        <f t="shared" si="219"/>
        <v/>
      </c>
      <c r="U999" s="102" t="s">
        <v>322</v>
      </c>
      <c r="V999" s="173">
        <v>400000</v>
      </c>
      <c r="W999" s="102" t="s">
        <v>555</v>
      </c>
      <c r="X999" s="268"/>
      <c r="Y999" s="102" t="s">
        <v>820</v>
      </c>
      <c r="Z999" s="102"/>
      <c r="AA999" s="102" t="s">
        <v>821</v>
      </c>
      <c r="AB999" s="102"/>
      <c r="AC999" s="102" t="s">
        <v>822</v>
      </c>
      <c r="AD999" s="102"/>
    </row>
    <row r="1000" spans="1:30" ht="14.25" customHeight="1">
      <c r="A1000" s="102" t="s">
        <v>1938</v>
      </c>
      <c r="B1000" s="175" t="str">
        <f t="shared" si="220"/>
        <v>Scott</v>
      </c>
      <c r="C1000" s="180" t="str">
        <f t="shared" si="221"/>
        <v>Tanner</v>
      </c>
      <c r="D1000" s="102" t="str">
        <f t="shared" si="222"/>
        <v>T. Scott</v>
      </c>
      <c r="E1000" s="168" t="str">
        <f t="shared" si="223"/>
        <v>Tanner Scott</v>
      </c>
      <c r="F1000" s="204" t="s">
        <v>354</v>
      </c>
      <c r="G1000" s="204">
        <v>182</v>
      </c>
      <c r="H1000" s="204" t="s">
        <v>1959</v>
      </c>
      <c r="I1000" s="204"/>
      <c r="J1000" s="155">
        <v>34537</v>
      </c>
      <c r="K1000" s="157" t="s">
        <v>844</v>
      </c>
      <c r="L1000" s="103" t="s">
        <v>114</v>
      </c>
      <c r="M1000" s="155" t="str">
        <f t="shared" si="214"/>
        <v>Y1</v>
      </c>
      <c r="N1000" s="111" t="str">
        <f>Ruth!$G$2</f>
        <v>Gotham City</v>
      </c>
      <c r="O1000" s="132" t="s">
        <v>1966</v>
      </c>
      <c r="P1000" s="168" t="str">
        <f t="shared" si="215"/>
        <v>Scott, Tanner (Y1)</v>
      </c>
      <c r="Q1000" s="129">
        <f t="shared" si="216"/>
        <v>200000</v>
      </c>
      <c r="R1000" s="217">
        <f t="shared" si="217"/>
        <v>300000</v>
      </c>
      <c r="S1000" s="217">
        <f t="shared" si="218"/>
        <v>400000</v>
      </c>
      <c r="T1000" s="217" t="str">
        <f t="shared" si="219"/>
        <v/>
      </c>
      <c r="U1000" s="102" t="s">
        <v>445</v>
      </c>
      <c r="V1000" s="130">
        <v>200000</v>
      </c>
      <c r="W1000" s="102" t="s">
        <v>446</v>
      </c>
      <c r="X1000" s="173">
        <v>300000</v>
      </c>
      <c r="Y1000" s="102" t="s">
        <v>322</v>
      </c>
      <c r="Z1000" s="173">
        <v>400000</v>
      </c>
      <c r="AA1000" s="102" t="s">
        <v>555</v>
      </c>
      <c r="AB1000" s="102"/>
      <c r="AC1000" s="102"/>
      <c r="AD1000" s="102"/>
    </row>
    <row r="1001" spans="1:30" ht="14.25" customHeight="1">
      <c r="A1001" s="337" t="s">
        <v>798</v>
      </c>
      <c r="B1001" s="175" t="str">
        <f t="shared" si="220"/>
        <v>Seager</v>
      </c>
      <c r="C1001" s="180" t="str">
        <f t="shared" si="221"/>
        <v>Corey</v>
      </c>
      <c r="D1001" s="102" t="str">
        <f t="shared" si="222"/>
        <v>C. Seager</v>
      </c>
      <c r="E1001" s="168" t="str">
        <f t="shared" si="223"/>
        <v>Corey Seager</v>
      </c>
      <c r="F1001" s="103" t="s">
        <v>354</v>
      </c>
      <c r="G1001" s="103"/>
      <c r="H1001" s="103"/>
      <c r="I1001" s="103"/>
      <c r="J1001" s="155">
        <v>34451</v>
      </c>
      <c r="K1001" s="111" t="s">
        <v>851</v>
      </c>
      <c r="L1001" s="103" t="s">
        <v>7</v>
      </c>
      <c r="M1001" s="155" t="str">
        <f t="shared" si="214"/>
        <v>ARB-Y4</v>
      </c>
      <c r="N1001" s="111" t="str">
        <f>Mays!$G$2</f>
        <v>Palo Alto</v>
      </c>
      <c r="O1001" s="103" t="s">
        <v>739</v>
      </c>
      <c r="P1001" s="168" t="str">
        <f t="shared" si="215"/>
        <v>Seager, Corey (ARB-Y4)</v>
      </c>
      <c r="Q1001" s="129">
        <f t="shared" si="216"/>
        <v>600000</v>
      </c>
      <c r="R1001" s="217" t="str">
        <f t="shared" si="217"/>
        <v/>
      </c>
      <c r="S1001" s="217" t="str">
        <f t="shared" si="218"/>
        <v/>
      </c>
      <c r="T1001" s="217" t="str">
        <f t="shared" si="219"/>
        <v/>
      </c>
      <c r="U1001" s="102" t="s">
        <v>555</v>
      </c>
      <c r="V1001" s="173">
        <v>600000</v>
      </c>
      <c r="W1001" s="102" t="s">
        <v>820</v>
      </c>
      <c r="X1001" s="268"/>
      <c r="Y1001" s="102" t="s">
        <v>821</v>
      </c>
      <c r="Z1001" s="102"/>
      <c r="AA1001" s="102" t="s">
        <v>822</v>
      </c>
      <c r="AB1001" s="102"/>
      <c r="AC1001" s="102" t="s">
        <v>283</v>
      </c>
      <c r="AD1001" s="102"/>
    </row>
    <row r="1002" spans="1:30" ht="14.25" customHeight="1">
      <c r="A1002" s="102" t="s">
        <v>707</v>
      </c>
      <c r="B1002" s="175" t="str">
        <f t="shared" si="220"/>
        <v>Seager</v>
      </c>
      <c r="C1002" s="180" t="str">
        <f t="shared" si="221"/>
        <v>Kyle</v>
      </c>
      <c r="D1002" s="102" t="str">
        <f t="shared" si="222"/>
        <v>K. Seager</v>
      </c>
      <c r="E1002" s="168" t="str">
        <f t="shared" si="223"/>
        <v>Kyle Seager</v>
      </c>
      <c r="F1002" s="103"/>
      <c r="G1002" s="103"/>
      <c r="H1002" s="103"/>
      <c r="I1002" s="103"/>
      <c r="J1002" s="155"/>
      <c r="K1002" s="111"/>
      <c r="L1002" s="103" t="s">
        <v>7</v>
      </c>
      <c r="M1002" s="155" t="str">
        <f t="shared" si="214"/>
        <v>5,L5-14M</v>
      </c>
      <c r="N1002" s="111" t="str">
        <f>Cobb!$S$2</f>
        <v>Waikiki</v>
      </c>
      <c r="O1002" s="132" t="s">
        <v>716</v>
      </c>
      <c r="P1002" s="168" t="str">
        <f t="shared" si="215"/>
        <v>Seager, Kyle (5,L5-14M)</v>
      </c>
      <c r="Q1002" s="129">
        <f t="shared" si="216"/>
        <v>2800000</v>
      </c>
      <c r="R1002" s="217" t="str">
        <f t="shared" si="217"/>
        <v/>
      </c>
      <c r="S1002" s="217" t="str">
        <f t="shared" si="218"/>
        <v/>
      </c>
      <c r="T1002" s="217" t="str">
        <f t="shared" si="219"/>
        <v/>
      </c>
      <c r="U1002" s="102" t="s">
        <v>521</v>
      </c>
      <c r="V1002" s="173">
        <v>2800000</v>
      </c>
      <c r="W1002" s="111" t="s">
        <v>283</v>
      </c>
      <c r="X1002" s="268"/>
      <c r="Y1002" s="501"/>
      <c r="Z1002" s="169"/>
      <c r="AA1002" s="102"/>
      <c r="AB1002" s="102"/>
      <c r="AC1002" s="102"/>
      <c r="AD1002" s="102"/>
    </row>
    <row r="1003" spans="1:30" ht="14.25" customHeight="1">
      <c r="A1003" s="266" t="s">
        <v>252</v>
      </c>
      <c r="B1003" s="415" t="str">
        <f t="shared" si="220"/>
        <v>Segura</v>
      </c>
      <c r="C1003" s="416" t="str">
        <f t="shared" si="221"/>
        <v>Jean</v>
      </c>
      <c r="D1003" s="266" t="str">
        <f t="shared" si="222"/>
        <v>J. Segura</v>
      </c>
      <c r="E1003" s="417" t="str">
        <f t="shared" si="223"/>
        <v>Jean Segura</v>
      </c>
      <c r="F1003" s="418"/>
      <c r="G1003" s="418"/>
      <c r="H1003" s="418"/>
      <c r="I1003" s="418"/>
      <c r="J1003" s="419"/>
      <c r="K1003" s="375"/>
      <c r="L1003" s="418" t="s">
        <v>7</v>
      </c>
      <c r="M1003" s="419" t="str">
        <f t="shared" si="214"/>
        <v>2,L3-$18M</v>
      </c>
      <c r="N1003" s="375" t="s">
        <v>486</v>
      </c>
      <c r="O1003" s="425" t="s">
        <v>3612</v>
      </c>
      <c r="P1003" s="168" t="str">
        <f t="shared" si="215"/>
        <v>Segura, Jean (2,L3-$18M)</v>
      </c>
      <c r="Q1003" s="129">
        <f t="shared" si="216"/>
        <v>6000000</v>
      </c>
      <c r="R1003" s="217">
        <f t="shared" si="217"/>
        <v>6000000</v>
      </c>
      <c r="S1003" s="217" t="str">
        <f t="shared" si="218"/>
        <v/>
      </c>
      <c r="T1003" s="217" t="str">
        <f t="shared" si="219"/>
        <v/>
      </c>
      <c r="U1003" s="102" t="s">
        <v>1746</v>
      </c>
      <c r="V1003" s="173">
        <v>6000000</v>
      </c>
      <c r="W1003" s="102" t="s">
        <v>1747</v>
      </c>
      <c r="X1003" s="268">
        <v>6000000</v>
      </c>
      <c r="Y1003" s="501" t="s">
        <v>283</v>
      </c>
      <c r="Z1003" s="130"/>
      <c r="AA1003" s="102"/>
      <c r="AB1003" s="102"/>
      <c r="AC1003" s="102"/>
      <c r="AD1003" s="102"/>
    </row>
    <row r="1004" spans="1:30" ht="14.25" customHeight="1">
      <c r="A1004" s="175" t="s">
        <v>963</v>
      </c>
      <c r="B1004" s="175" t="str">
        <f t="shared" si="220"/>
        <v>Semien</v>
      </c>
      <c r="C1004" s="180" t="str">
        <f t="shared" si="221"/>
        <v>Marcus</v>
      </c>
      <c r="D1004" s="102" t="str">
        <f t="shared" si="222"/>
        <v>M. Semien</v>
      </c>
      <c r="E1004" s="168" t="str">
        <f t="shared" si="223"/>
        <v>Marcus Semien</v>
      </c>
      <c r="F1004" s="174" t="s">
        <v>847</v>
      </c>
      <c r="G1004" s="174"/>
      <c r="H1004" s="174"/>
      <c r="I1004" s="174"/>
      <c r="J1004" s="184">
        <v>33133</v>
      </c>
      <c r="K1004" s="185" t="s">
        <v>845</v>
      </c>
      <c r="L1004" s="103" t="s">
        <v>7</v>
      </c>
      <c r="M1004" s="155" t="str">
        <f t="shared" si="214"/>
        <v>1,L4-$16M</v>
      </c>
      <c r="N1004" s="208" t="str">
        <f>Aaron!$Y$2</f>
        <v>Columbus</v>
      </c>
      <c r="O1004" s="174" t="s">
        <v>1028</v>
      </c>
      <c r="P1004" s="168" t="str">
        <f t="shared" si="215"/>
        <v>Semien, Marcus (1,L4-$16M)</v>
      </c>
      <c r="Q1004" s="129">
        <f t="shared" si="216"/>
        <v>4000000</v>
      </c>
      <c r="R1004" s="217">
        <f t="shared" si="217"/>
        <v>4000000</v>
      </c>
      <c r="S1004" s="217">
        <f t="shared" si="218"/>
        <v>4000000</v>
      </c>
      <c r="T1004" s="217">
        <f t="shared" si="219"/>
        <v>4000000</v>
      </c>
      <c r="U1004" s="102" t="s">
        <v>1744</v>
      </c>
      <c r="V1004" s="173">
        <v>4000000</v>
      </c>
      <c r="W1004" s="102" t="s">
        <v>1748</v>
      </c>
      <c r="X1004" s="268">
        <v>4000000</v>
      </c>
      <c r="Y1004" s="102" t="s">
        <v>1749</v>
      </c>
      <c r="Z1004" s="130">
        <v>4000000</v>
      </c>
      <c r="AA1004" s="102" t="s">
        <v>1750</v>
      </c>
      <c r="AB1004" s="454">
        <v>4000000</v>
      </c>
      <c r="AC1004" s="102" t="s">
        <v>283</v>
      </c>
      <c r="AD1004" s="454"/>
    </row>
    <row r="1005" spans="1:30" ht="14.25" customHeight="1">
      <c r="A1005" s="102" t="s">
        <v>1861</v>
      </c>
      <c r="B1005" s="175" t="str">
        <f t="shared" si="220"/>
        <v>Senzatela</v>
      </c>
      <c r="C1005" s="180" t="str">
        <f t="shared" si="221"/>
        <v>Antonio</v>
      </c>
      <c r="D1005" s="102" t="str">
        <f t="shared" si="222"/>
        <v>A. Senzatela</v>
      </c>
      <c r="E1005" s="168" t="str">
        <f t="shared" si="223"/>
        <v>Antonio Senzatela</v>
      </c>
      <c r="F1005" s="204" t="s">
        <v>847</v>
      </c>
      <c r="G1005" s="204">
        <v>13</v>
      </c>
      <c r="H1005" s="204" t="s">
        <v>1951</v>
      </c>
      <c r="I1005" s="204"/>
      <c r="J1005" s="155">
        <v>34720</v>
      </c>
      <c r="K1005" s="157" t="s">
        <v>647</v>
      </c>
      <c r="L1005" s="103" t="s">
        <v>114</v>
      </c>
      <c r="M1005" s="155" t="str">
        <f t="shared" si="214"/>
        <v>Y2</v>
      </c>
      <c r="N1005" s="111" t="str">
        <f>Cobb!$Y$2</f>
        <v>Gateway</v>
      </c>
      <c r="O1005" s="132" t="s">
        <v>1966</v>
      </c>
      <c r="P1005" s="168" t="str">
        <f t="shared" si="215"/>
        <v>Senzatela, Antonio (Y2)</v>
      </c>
      <c r="Q1005" s="129">
        <f t="shared" si="216"/>
        <v>300000</v>
      </c>
      <c r="R1005" s="217">
        <f t="shared" si="217"/>
        <v>400000</v>
      </c>
      <c r="S1005" s="217" t="str">
        <f t="shared" si="218"/>
        <v/>
      </c>
      <c r="T1005" s="217" t="str">
        <f t="shared" si="219"/>
        <v/>
      </c>
      <c r="U1005" s="102" t="s">
        <v>446</v>
      </c>
      <c r="V1005" s="173">
        <v>300000</v>
      </c>
      <c r="W1005" s="102" t="s">
        <v>322</v>
      </c>
      <c r="X1005" s="173">
        <v>400000</v>
      </c>
      <c r="Y1005" s="102" t="s">
        <v>555</v>
      </c>
      <c r="Z1005" s="173"/>
      <c r="AA1005" s="102"/>
      <c r="AB1005" s="102"/>
      <c r="AC1005" s="102"/>
      <c r="AD1005" s="102"/>
    </row>
    <row r="1006" spans="1:30" ht="14.25" customHeight="1">
      <c r="A1006" s="102" t="s">
        <v>1536</v>
      </c>
      <c r="B1006" s="175" t="str">
        <f t="shared" si="220"/>
        <v>Senzel</v>
      </c>
      <c r="C1006" s="180" t="str">
        <f t="shared" si="221"/>
        <v>Nick</v>
      </c>
      <c r="D1006" s="102" t="str">
        <f t="shared" si="222"/>
        <v>N. Senzel</v>
      </c>
      <c r="E1006" s="168" t="str">
        <f t="shared" si="223"/>
        <v>Nick Senzel</v>
      </c>
      <c r="F1006" s="174" t="s">
        <v>847</v>
      </c>
      <c r="G1006" s="102">
        <f>G1005+1</f>
        <v>14</v>
      </c>
      <c r="H1006" s="102">
        <v>1</v>
      </c>
      <c r="I1006" s="102">
        <v>6</v>
      </c>
      <c r="J1006" s="322">
        <v>34879</v>
      </c>
      <c r="K1006" s="102" t="s">
        <v>850</v>
      </c>
      <c r="L1006" s="103" t="s">
        <v>444</v>
      </c>
      <c r="M1006" s="155" t="str">
        <f t="shared" si="214"/>
        <v>min</v>
      </c>
      <c r="N1006" s="111" t="str">
        <f>Ruth!$A$2</f>
        <v>Plum Island</v>
      </c>
      <c r="O1006" s="103" t="s">
        <v>1534</v>
      </c>
      <c r="P1006" s="168" t="str">
        <f t="shared" si="215"/>
        <v>Senzel, Nick (min)</v>
      </c>
      <c r="Q1006" s="129" t="str">
        <f t="shared" si="216"/>
        <v/>
      </c>
      <c r="R1006" s="217" t="str">
        <f t="shared" si="217"/>
        <v/>
      </c>
      <c r="S1006" s="217" t="str">
        <f t="shared" si="218"/>
        <v/>
      </c>
      <c r="T1006" s="217" t="str">
        <f t="shared" si="219"/>
        <v/>
      </c>
      <c r="U1006" s="102" t="s">
        <v>568</v>
      </c>
      <c r="V1006" s="130"/>
      <c r="W1006" s="102"/>
      <c r="X1006" s="130"/>
      <c r="Y1006" s="102"/>
      <c r="Z1006" s="102"/>
      <c r="AA1006" s="102"/>
      <c r="AB1006" s="102"/>
      <c r="AC1006" s="102"/>
      <c r="AD1006" s="102"/>
    </row>
    <row r="1007" spans="1:30" ht="14.25" customHeight="1">
      <c r="A1007" s="501" t="s">
        <v>1160</v>
      </c>
      <c r="B1007" s="175" t="str">
        <f t="shared" si="220"/>
        <v>Severino</v>
      </c>
      <c r="C1007" s="180" t="str">
        <f t="shared" si="221"/>
        <v>Luis</v>
      </c>
      <c r="D1007" s="102" t="str">
        <f t="shared" si="222"/>
        <v>L. Severino</v>
      </c>
      <c r="E1007" s="168" t="str">
        <f t="shared" si="223"/>
        <v>Luis Severino</v>
      </c>
      <c r="F1007" s="103" t="s">
        <v>847</v>
      </c>
      <c r="G1007" s="103"/>
      <c r="H1007" s="103"/>
      <c r="I1007" s="103"/>
      <c r="J1007" s="256">
        <v>34385</v>
      </c>
      <c r="K1007" s="102" t="s">
        <v>647</v>
      </c>
      <c r="L1007" s="103" t="s">
        <v>114</v>
      </c>
      <c r="M1007" s="155" t="str">
        <f t="shared" si="214"/>
        <v>ARB-Y4</v>
      </c>
      <c r="N1007" s="111" t="str">
        <f>Mays!$Y$2</f>
        <v>Los Angeles</v>
      </c>
      <c r="O1007" s="103" t="s">
        <v>1094</v>
      </c>
      <c r="P1007" s="168" t="str">
        <f t="shared" si="215"/>
        <v>Severino, Luis (ARB-Y4)</v>
      </c>
      <c r="Q1007" s="129">
        <f t="shared" si="216"/>
        <v>600000</v>
      </c>
      <c r="R1007" s="217" t="str">
        <f t="shared" si="217"/>
        <v/>
      </c>
      <c r="S1007" s="217" t="str">
        <f t="shared" si="218"/>
        <v/>
      </c>
      <c r="T1007" s="217" t="str">
        <f t="shared" si="219"/>
        <v/>
      </c>
      <c r="U1007" s="102" t="s">
        <v>555</v>
      </c>
      <c r="V1007" s="268">
        <v>600000</v>
      </c>
      <c r="W1007" s="102" t="s">
        <v>820</v>
      </c>
      <c r="X1007" s="268"/>
      <c r="Y1007" s="102" t="s">
        <v>821</v>
      </c>
      <c r="Z1007" s="130"/>
      <c r="AA1007" s="102" t="s">
        <v>822</v>
      </c>
      <c r="AB1007" s="102"/>
      <c r="AC1007" s="102" t="s">
        <v>283</v>
      </c>
      <c r="AD1007" s="102"/>
    </row>
    <row r="1008" spans="1:30" ht="14.25" customHeight="1">
      <c r="A1008" s="266" t="s">
        <v>4070</v>
      </c>
      <c r="B1008" s="175" t="str">
        <f t="shared" si="220"/>
        <v>Severino</v>
      </c>
      <c r="C1008" s="180" t="str">
        <f t="shared" si="221"/>
        <v>Luis Martin</v>
      </c>
      <c r="D1008" s="102" t="str">
        <f t="shared" si="222"/>
        <v>L. Severino</v>
      </c>
      <c r="E1008" s="168" t="str">
        <f t="shared" si="223"/>
        <v>Luis Martin Severino</v>
      </c>
      <c r="F1008" s="204" t="s">
        <v>847</v>
      </c>
      <c r="G1008" s="204" t="s">
        <v>3946</v>
      </c>
      <c r="H1008" s="204" t="s">
        <v>538</v>
      </c>
      <c r="I1008" s="204" t="s">
        <v>3868</v>
      </c>
      <c r="J1008" s="155">
        <v>34385</v>
      </c>
      <c r="K1008" s="157" t="s">
        <v>647</v>
      </c>
      <c r="L1008" s="103" t="s">
        <v>444</v>
      </c>
      <c r="M1008" s="155" t="str">
        <f t="shared" si="214"/>
        <v>min</v>
      </c>
      <c r="N1008" s="111" t="s">
        <v>346</v>
      </c>
      <c r="O1008" s="132" t="s">
        <v>3850</v>
      </c>
      <c r="P1008" s="168" t="str">
        <f t="shared" si="215"/>
        <v>Severino, Luis Martin (min)</v>
      </c>
      <c r="Q1008" s="129" t="str">
        <f t="shared" si="216"/>
        <v/>
      </c>
      <c r="R1008" s="217" t="str">
        <f t="shared" si="217"/>
        <v/>
      </c>
      <c r="S1008" s="217" t="str">
        <f t="shared" si="218"/>
        <v/>
      </c>
      <c r="T1008" s="217" t="str">
        <f t="shared" si="219"/>
        <v/>
      </c>
      <c r="U1008" s="102" t="s">
        <v>568</v>
      </c>
      <c r="V1008" s="173"/>
      <c r="W1008" s="102"/>
      <c r="X1008" s="173"/>
      <c r="Y1008" s="102"/>
      <c r="Z1008" s="173"/>
      <c r="AA1008" s="102"/>
      <c r="AB1008" s="102"/>
      <c r="AC1008" s="102"/>
      <c r="AD1008" s="102"/>
    </row>
    <row r="1009" spans="1:30" ht="14.25" customHeight="1">
      <c r="A1009" s="111" t="s">
        <v>695</v>
      </c>
      <c r="B1009" s="175" t="str">
        <f t="shared" si="220"/>
        <v>Shaw</v>
      </c>
      <c r="C1009" s="180" t="str">
        <f t="shared" si="221"/>
        <v>Bryan</v>
      </c>
      <c r="D1009" s="102" t="str">
        <f t="shared" si="222"/>
        <v>B. Shaw</v>
      </c>
      <c r="E1009" s="168" t="str">
        <f t="shared" si="223"/>
        <v>Bryan Shaw</v>
      </c>
      <c r="F1009" s="276" t="s">
        <v>847</v>
      </c>
      <c r="G1009" s="103"/>
      <c r="H1009" s="103"/>
      <c r="I1009" s="103"/>
      <c r="J1009" s="277">
        <v>32089</v>
      </c>
      <c r="K1009" s="278" t="s">
        <v>844</v>
      </c>
      <c r="L1009" s="103" t="s">
        <v>114</v>
      </c>
      <c r="M1009" s="155" t="str">
        <f t="shared" si="214"/>
        <v>3,F3-$2.025M</v>
      </c>
      <c r="N1009" s="208" t="str">
        <f>Ruth!$AE$2</f>
        <v>Williamsburg</v>
      </c>
      <c r="O1009" s="311" t="s">
        <v>1407</v>
      </c>
      <c r="P1009" s="168" t="str">
        <f t="shared" si="215"/>
        <v>Shaw, Bryan (3,F3-$2.025M)</v>
      </c>
      <c r="Q1009" s="129">
        <f t="shared" si="216"/>
        <v>675000</v>
      </c>
      <c r="R1009" s="217" t="str">
        <f t="shared" si="217"/>
        <v/>
      </c>
      <c r="S1009" s="217" t="str">
        <f t="shared" si="218"/>
        <v/>
      </c>
      <c r="T1009" s="217" t="str">
        <f t="shared" si="219"/>
        <v/>
      </c>
      <c r="U1009" s="282" t="s">
        <v>1428</v>
      </c>
      <c r="V1009" s="362">
        <v>675000</v>
      </c>
      <c r="W1009" s="102" t="s">
        <v>283</v>
      </c>
      <c r="X1009" s="173"/>
      <c r="Y1009" s="102"/>
      <c r="Z1009" s="102"/>
      <c r="AA1009" s="102"/>
      <c r="AB1009" s="102"/>
      <c r="AC1009" s="102"/>
      <c r="AD1009" s="102"/>
    </row>
    <row r="1010" spans="1:30" ht="14.25" customHeight="1">
      <c r="A1010" s="102" t="s">
        <v>1354</v>
      </c>
      <c r="B1010" s="175" t="str">
        <f t="shared" si="220"/>
        <v>Shaw</v>
      </c>
      <c r="C1010" s="180" t="str">
        <f t="shared" si="221"/>
        <v>Chris James</v>
      </c>
      <c r="D1010" s="102" t="str">
        <f t="shared" si="222"/>
        <v>C. Shaw</v>
      </c>
      <c r="E1010" s="168" t="str">
        <f t="shared" si="223"/>
        <v>Chris James Shaw</v>
      </c>
      <c r="F1010" s="204"/>
      <c r="G1010" s="501">
        <v>119</v>
      </c>
      <c r="H1010" s="501">
        <v>5</v>
      </c>
      <c r="I1010" s="501">
        <v>3</v>
      </c>
      <c r="J1010" s="256">
        <v>34262</v>
      </c>
      <c r="K1010" s="157" t="s">
        <v>853</v>
      </c>
      <c r="L1010" s="103" t="s">
        <v>7</v>
      </c>
      <c r="M1010" s="155" t="str">
        <f t="shared" si="214"/>
        <v>MM</v>
      </c>
      <c r="N1010" s="111" t="str">
        <f>Ruth!$G$2</f>
        <v>Gotham City</v>
      </c>
      <c r="O1010" s="132" t="s">
        <v>1298</v>
      </c>
      <c r="P1010" s="168" t="str">
        <f t="shared" si="215"/>
        <v>Shaw, Chris James (MM)</v>
      </c>
      <c r="Q1010" s="129">
        <f t="shared" si="216"/>
        <v>100000</v>
      </c>
      <c r="R1010" s="217" t="str">
        <f t="shared" si="217"/>
        <v/>
      </c>
      <c r="S1010" s="217" t="str">
        <f t="shared" si="218"/>
        <v/>
      </c>
      <c r="T1010" s="217" t="str">
        <f t="shared" si="219"/>
        <v/>
      </c>
      <c r="U1010" s="102" t="s">
        <v>442</v>
      </c>
      <c r="V1010" s="268">
        <v>100000</v>
      </c>
      <c r="W1010" s="102"/>
      <c r="X1010" s="173"/>
      <c r="Y1010" s="102"/>
      <c r="Z1010" s="102"/>
      <c r="AA1010" s="102"/>
      <c r="AB1010" s="102"/>
      <c r="AC1010" s="102"/>
      <c r="AD1010" s="102"/>
    </row>
    <row r="1011" spans="1:30" ht="14.25" customHeight="1">
      <c r="A1011" s="501" t="s">
        <v>1293</v>
      </c>
      <c r="B1011" s="175" t="str">
        <f t="shared" si="220"/>
        <v>Shaw</v>
      </c>
      <c r="C1011" s="180" t="str">
        <f t="shared" si="221"/>
        <v>Travis*</v>
      </c>
      <c r="D1011" s="102" t="str">
        <f t="shared" si="222"/>
        <v>T. Shaw</v>
      </c>
      <c r="E1011" s="168" t="str">
        <f t="shared" si="223"/>
        <v>Travis* Shaw</v>
      </c>
      <c r="F1011" s="204" t="s">
        <v>354</v>
      </c>
      <c r="G1011" s="501">
        <v>31</v>
      </c>
      <c r="H1011" s="501">
        <v>2</v>
      </c>
      <c r="I1011" s="501">
        <v>7</v>
      </c>
      <c r="J1011" s="256">
        <v>32979</v>
      </c>
      <c r="K1011" s="157" t="s">
        <v>846</v>
      </c>
      <c r="L1011" s="103" t="s">
        <v>7</v>
      </c>
      <c r="M1011" s="155" t="str">
        <f t="shared" si="214"/>
        <v>1,L5-14M</v>
      </c>
      <c r="N1011" s="111" t="str">
        <f>Cobb!$M$2</f>
        <v>Mansfield</v>
      </c>
      <c r="O1011" s="132" t="s">
        <v>1298</v>
      </c>
      <c r="P1011" s="168" t="str">
        <f t="shared" si="215"/>
        <v>Shaw, Travis* (1,L5-14M)</v>
      </c>
      <c r="Q1011" s="129">
        <f t="shared" si="216"/>
        <v>2800000</v>
      </c>
      <c r="R1011" s="217">
        <f t="shared" si="217"/>
        <v>2800000</v>
      </c>
      <c r="S1011" s="217">
        <f t="shared" si="218"/>
        <v>2800000</v>
      </c>
      <c r="T1011" s="217">
        <f t="shared" si="219"/>
        <v>2800000</v>
      </c>
      <c r="U1011" s="102" t="s">
        <v>3123</v>
      </c>
      <c r="V1011" s="173">
        <v>2800000</v>
      </c>
      <c r="W1011" s="102" t="s">
        <v>557</v>
      </c>
      <c r="X1011" s="173">
        <v>2800000</v>
      </c>
      <c r="Y1011" s="102" t="s">
        <v>268</v>
      </c>
      <c r="Z1011" s="454">
        <v>2800000</v>
      </c>
      <c r="AA1011" s="102" t="s">
        <v>267</v>
      </c>
      <c r="AB1011" s="454">
        <v>2800000</v>
      </c>
      <c r="AC1011" s="102" t="s">
        <v>521</v>
      </c>
      <c r="AD1011" s="454">
        <v>2800000</v>
      </c>
    </row>
    <row r="1012" spans="1:30" ht="14.25" customHeight="1">
      <c r="A1012" s="102" t="s">
        <v>1355</v>
      </c>
      <c r="B1012" s="175" t="str">
        <f t="shared" si="220"/>
        <v>Sheffield</v>
      </c>
      <c r="C1012" s="180" t="str">
        <f t="shared" si="221"/>
        <v>Justus</v>
      </c>
      <c r="D1012" s="102" t="str">
        <f t="shared" si="222"/>
        <v>J. Sheffield</v>
      </c>
      <c r="E1012" s="168" t="str">
        <f t="shared" si="223"/>
        <v>Justus Sheffield</v>
      </c>
      <c r="F1012" s="204"/>
      <c r="G1012" s="501">
        <v>157</v>
      </c>
      <c r="H1012" s="501">
        <v>6</v>
      </c>
      <c r="I1012" s="501">
        <v>19</v>
      </c>
      <c r="J1012" s="256">
        <v>35198</v>
      </c>
      <c r="K1012" s="157" t="s">
        <v>647</v>
      </c>
      <c r="L1012" s="103" t="s">
        <v>114</v>
      </c>
      <c r="M1012" s="155" t="str">
        <f t="shared" si="214"/>
        <v>MM</v>
      </c>
      <c r="N1012" s="111" t="str">
        <f>Ruth!$M$2</f>
        <v>Hoboken</v>
      </c>
      <c r="O1012" s="132" t="s">
        <v>1298</v>
      </c>
      <c r="P1012" s="168" t="str">
        <f t="shared" si="215"/>
        <v>Sheffield, Justus (MM)</v>
      </c>
      <c r="Q1012" s="129">
        <f t="shared" si="216"/>
        <v>100000</v>
      </c>
      <c r="R1012" s="217" t="str">
        <f t="shared" si="217"/>
        <v/>
      </c>
      <c r="S1012" s="217" t="str">
        <f t="shared" si="218"/>
        <v/>
      </c>
      <c r="T1012" s="217" t="str">
        <f t="shared" si="219"/>
        <v/>
      </c>
      <c r="U1012" s="102" t="s">
        <v>442</v>
      </c>
      <c r="V1012" s="268">
        <v>100000</v>
      </c>
      <c r="W1012" s="102"/>
      <c r="X1012" s="173"/>
      <c r="Y1012" s="102"/>
      <c r="Z1012" s="102"/>
      <c r="AA1012" s="102"/>
      <c r="AB1012" s="102"/>
      <c r="AC1012" s="102"/>
      <c r="AD1012" s="102"/>
    </row>
    <row r="1013" spans="1:30" ht="14.25" customHeight="1">
      <c r="A1013" s="102" t="s">
        <v>431</v>
      </c>
      <c r="B1013" s="175" t="str">
        <f t="shared" si="220"/>
        <v>Shields</v>
      </c>
      <c r="C1013" s="180" t="str">
        <f t="shared" si="221"/>
        <v>James</v>
      </c>
      <c r="D1013" s="102" t="str">
        <f t="shared" si="222"/>
        <v>J. Shields</v>
      </c>
      <c r="E1013" s="168" t="str">
        <f t="shared" si="223"/>
        <v>James Shields</v>
      </c>
      <c r="F1013" s="103" t="s">
        <v>847</v>
      </c>
      <c r="G1013" s="103"/>
      <c r="H1013" s="103"/>
      <c r="I1013" s="103"/>
      <c r="J1013" s="155">
        <v>29940</v>
      </c>
      <c r="K1013" s="111" t="s">
        <v>647</v>
      </c>
      <c r="L1013" s="103" t="s">
        <v>114</v>
      </c>
      <c r="M1013" s="155" t="str">
        <f t="shared" si="214"/>
        <v>2,F2-$1.5435M</v>
      </c>
      <c r="N1013" s="208" t="str">
        <f>Ruth!$AE$2</f>
        <v>Williamsburg</v>
      </c>
      <c r="O1013" s="132" t="s">
        <v>1764</v>
      </c>
      <c r="P1013" s="168" t="str">
        <f t="shared" si="215"/>
        <v>Shields, James (2,F2-$1.5435M)</v>
      </c>
      <c r="Q1013" s="129">
        <f t="shared" si="216"/>
        <v>772000</v>
      </c>
      <c r="R1013" s="217" t="str">
        <f t="shared" si="217"/>
        <v/>
      </c>
      <c r="S1013" s="217" t="str">
        <f t="shared" si="218"/>
        <v/>
      </c>
      <c r="T1013" s="217" t="str">
        <f t="shared" si="219"/>
        <v/>
      </c>
      <c r="U1013" s="155" t="s">
        <v>2164</v>
      </c>
      <c r="V1013" s="130">
        <v>772000</v>
      </c>
      <c r="W1013" s="191" t="s">
        <v>283</v>
      </c>
      <c r="X1013" s="130"/>
      <c r="Y1013" s="173"/>
      <c r="Z1013" s="130"/>
      <c r="AA1013" s="221"/>
      <c r="AB1013" s="501"/>
      <c r="AC1013" s="102"/>
      <c r="AD1013" s="102"/>
    </row>
    <row r="1014" spans="1:30" ht="14.25" customHeight="1">
      <c r="A1014" s="501" t="s">
        <v>1071</v>
      </c>
      <c r="B1014" s="175" t="str">
        <f t="shared" si="220"/>
        <v>Shoemaker</v>
      </c>
      <c r="C1014" s="180" t="str">
        <f t="shared" si="221"/>
        <v>Matt</v>
      </c>
      <c r="D1014" s="102" t="str">
        <f t="shared" si="222"/>
        <v>M. Shoemaker</v>
      </c>
      <c r="E1014" s="168" t="str">
        <f t="shared" si="223"/>
        <v>Matt Shoemaker</v>
      </c>
      <c r="F1014" s="103" t="s">
        <v>847</v>
      </c>
      <c r="G1014" s="103"/>
      <c r="H1014" s="103"/>
      <c r="I1014" s="103"/>
      <c r="J1014" s="256">
        <v>31682</v>
      </c>
      <c r="K1014" s="102" t="s">
        <v>647</v>
      </c>
      <c r="L1014" s="103" t="s">
        <v>114</v>
      </c>
      <c r="M1014" s="155" t="str">
        <f t="shared" si="214"/>
        <v>2,F3-$2.98M</v>
      </c>
      <c r="N1014" s="111" t="str">
        <f>Mays!$A$2</f>
        <v>Aspen</v>
      </c>
      <c r="O1014" s="132" t="s">
        <v>1764</v>
      </c>
      <c r="P1014" s="168" t="str">
        <f t="shared" si="215"/>
        <v>Shoemaker, Matt (2,F3-$2.98M)</v>
      </c>
      <c r="Q1014" s="129">
        <f t="shared" si="216"/>
        <v>996000</v>
      </c>
      <c r="R1014" s="217">
        <f t="shared" si="217"/>
        <v>996000</v>
      </c>
      <c r="S1014" s="217" t="str">
        <f t="shared" si="218"/>
        <v/>
      </c>
      <c r="T1014" s="217" t="str">
        <f t="shared" si="219"/>
        <v/>
      </c>
      <c r="U1014" s="155" t="s">
        <v>2130</v>
      </c>
      <c r="V1014" s="130">
        <v>996000</v>
      </c>
      <c r="W1014" s="155" t="s">
        <v>2190</v>
      </c>
      <c r="X1014" s="130">
        <v>996000</v>
      </c>
      <c r="Y1014" s="130" t="s">
        <v>283</v>
      </c>
      <c r="Z1014" s="268"/>
      <c r="AA1014" s="102"/>
      <c r="AB1014" s="102"/>
      <c r="AC1014" s="102"/>
      <c r="AD1014" s="102"/>
    </row>
    <row r="1015" spans="1:30" ht="14.25" customHeight="1">
      <c r="A1015" s="102" t="s">
        <v>1818</v>
      </c>
      <c r="B1015" s="175" t="str">
        <f t="shared" si="220"/>
        <v>Shreve</v>
      </c>
      <c r="C1015" s="180" t="str">
        <f t="shared" si="221"/>
        <v>Chasen*</v>
      </c>
      <c r="D1015" s="102" t="str">
        <f t="shared" si="222"/>
        <v>C. Shreve</v>
      </c>
      <c r="E1015" s="168" t="str">
        <f t="shared" si="223"/>
        <v>Chasen* Shreve</v>
      </c>
      <c r="F1015" s="204" t="s">
        <v>354</v>
      </c>
      <c r="G1015" s="204"/>
      <c r="H1015" s="204"/>
      <c r="I1015" s="204"/>
      <c r="J1015" s="155">
        <v>33066</v>
      </c>
      <c r="K1015" s="157" t="s">
        <v>844</v>
      </c>
      <c r="L1015" s="103" t="s">
        <v>114</v>
      </c>
      <c r="M1015" s="155" t="str">
        <f t="shared" si="214"/>
        <v>2,F2-$1.155M</v>
      </c>
      <c r="N1015" s="111" t="str">
        <f>Mays!$AE$2</f>
        <v>West Oakland</v>
      </c>
      <c r="O1015" s="132" t="s">
        <v>1764</v>
      </c>
      <c r="P1015" s="168" t="str">
        <f t="shared" si="215"/>
        <v>Shreve, Chasen* (2,F2-$1.155M)</v>
      </c>
      <c r="Q1015" s="129">
        <f t="shared" si="216"/>
        <v>578000</v>
      </c>
      <c r="R1015" s="217" t="str">
        <f t="shared" si="217"/>
        <v/>
      </c>
      <c r="S1015" s="217" t="str">
        <f t="shared" si="218"/>
        <v/>
      </c>
      <c r="T1015" s="217" t="str">
        <f t="shared" si="219"/>
        <v/>
      </c>
      <c r="U1015" s="155" t="s">
        <v>2162</v>
      </c>
      <c r="V1015" s="130">
        <v>578000</v>
      </c>
      <c r="W1015" s="191" t="s">
        <v>283</v>
      </c>
      <c r="X1015" s="173"/>
      <c r="Y1015" s="102"/>
      <c r="Z1015" s="173"/>
      <c r="AA1015" s="102"/>
      <c r="AB1015" s="130"/>
      <c r="AC1015" s="102"/>
      <c r="AD1015" s="102"/>
    </row>
    <row r="1016" spans="1:30" ht="14.25" customHeight="1">
      <c r="A1016" s="176" t="s">
        <v>991</v>
      </c>
      <c r="B1016" s="175" t="str">
        <f t="shared" si="220"/>
        <v>Siegrist</v>
      </c>
      <c r="C1016" s="180" t="str">
        <f t="shared" si="221"/>
        <v>Kevin</v>
      </c>
      <c r="D1016" s="102" t="str">
        <f t="shared" si="222"/>
        <v>K. Siegrist</v>
      </c>
      <c r="E1016" s="168" t="str">
        <f t="shared" si="223"/>
        <v>Kevin Siegrist</v>
      </c>
      <c r="F1016" s="179" t="s">
        <v>354</v>
      </c>
      <c r="G1016" s="179"/>
      <c r="H1016" s="179"/>
      <c r="I1016" s="179"/>
      <c r="J1016" s="183">
        <v>32709</v>
      </c>
      <c r="K1016" s="182" t="s">
        <v>114</v>
      </c>
      <c r="L1016" s="103" t="s">
        <v>114</v>
      </c>
      <c r="M1016" s="155" t="str">
        <f t="shared" si="214"/>
        <v>2,F2-$500k</v>
      </c>
      <c r="N1016" s="111" t="str">
        <f>Ruth!$G$2</f>
        <v>Gotham City</v>
      </c>
      <c r="O1016" s="132" t="s">
        <v>1764</v>
      </c>
      <c r="P1016" s="168" t="str">
        <f t="shared" si="215"/>
        <v>Siegrist, Kevin (2,F2-$500k)</v>
      </c>
      <c r="Q1016" s="129">
        <f t="shared" si="216"/>
        <v>250000</v>
      </c>
      <c r="R1016" s="217" t="str">
        <f t="shared" si="217"/>
        <v/>
      </c>
      <c r="S1016" s="217" t="str">
        <f t="shared" si="218"/>
        <v/>
      </c>
      <c r="T1016" s="217" t="str">
        <f t="shared" si="219"/>
        <v/>
      </c>
      <c r="U1016" s="155" t="s">
        <v>1232</v>
      </c>
      <c r="V1016" s="130">
        <v>250000</v>
      </c>
      <c r="W1016" s="191" t="s">
        <v>283</v>
      </c>
      <c r="X1016" s="173"/>
      <c r="Y1016" s="102"/>
      <c r="Z1016" s="268"/>
      <c r="AA1016" s="102"/>
      <c r="AB1016" s="102"/>
      <c r="AC1016" s="102"/>
      <c r="AD1016" s="102"/>
    </row>
    <row r="1017" spans="1:30" ht="14.25" customHeight="1">
      <c r="A1017" s="266" t="s">
        <v>1162</v>
      </c>
      <c r="B1017" s="175" t="str">
        <f t="shared" si="220"/>
        <v>Sierra</v>
      </c>
      <c r="C1017" s="180" t="str">
        <f t="shared" si="221"/>
        <v>Magneuris</v>
      </c>
      <c r="D1017" s="102" t="str">
        <f t="shared" si="222"/>
        <v>M. Sierra</v>
      </c>
      <c r="E1017" s="168" t="str">
        <f t="shared" si="223"/>
        <v>Magneuris Sierra</v>
      </c>
      <c r="F1017" s="204" t="s">
        <v>354</v>
      </c>
      <c r="G1017" s="204" t="s">
        <v>3975</v>
      </c>
      <c r="H1017" s="204" t="s">
        <v>1955</v>
      </c>
      <c r="I1017" s="204" t="s">
        <v>1957</v>
      </c>
      <c r="J1017" s="155">
        <v>35162</v>
      </c>
      <c r="K1017" s="157" t="s">
        <v>912</v>
      </c>
      <c r="L1017" s="103" t="s">
        <v>7</v>
      </c>
      <c r="M1017" s="155" t="str">
        <f t="shared" si="214"/>
        <v>Y1</v>
      </c>
      <c r="N1017" s="111" t="s">
        <v>808</v>
      </c>
      <c r="O1017" s="132" t="s">
        <v>3850</v>
      </c>
      <c r="P1017" s="168" t="str">
        <f t="shared" si="215"/>
        <v>Sierra, Magneuris (Y1)</v>
      </c>
      <c r="Q1017" s="129">
        <f t="shared" si="216"/>
        <v>200000</v>
      </c>
      <c r="R1017" s="217">
        <f t="shared" si="217"/>
        <v>300000</v>
      </c>
      <c r="S1017" s="217">
        <f t="shared" si="218"/>
        <v>400000</v>
      </c>
      <c r="T1017" s="217" t="str">
        <f t="shared" si="219"/>
        <v/>
      </c>
      <c r="U1017" s="102" t="s">
        <v>445</v>
      </c>
      <c r="V1017" s="173">
        <v>200000</v>
      </c>
      <c r="W1017" s="102" t="s">
        <v>446</v>
      </c>
      <c r="X1017" s="173">
        <v>300000</v>
      </c>
      <c r="Y1017" s="102" t="s">
        <v>322</v>
      </c>
      <c r="Z1017" s="173">
        <v>400000</v>
      </c>
      <c r="AA1017" s="102" t="s">
        <v>555</v>
      </c>
      <c r="AB1017" s="102"/>
      <c r="AC1017" s="102"/>
      <c r="AD1017" s="102"/>
    </row>
    <row r="1018" spans="1:30" ht="14.25" customHeight="1">
      <c r="A1018" s="266" t="s">
        <v>678</v>
      </c>
      <c r="B1018" s="415" t="str">
        <f t="shared" si="220"/>
        <v>Simmons</v>
      </c>
      <c r="C1018" s="416" t="str">
        <f t="shared" si="221"/>
        <v>Andrelton</v>
      </c>
      <c r="D1018" s="266" t="str">
        <f t="shared" si="222"/>
        <v>A. Simmons</v>
      </c>
      <c r="E1018" s="417" t="str">
        <f t="shared" si="223"/>
        <v>Andrelton Simmons</v>
      </c>
      <c r="F1018" s="418" t="s">
        <v>847</v>
      </c>
      <c r="G1018" s="418"/>
      <c r="H1018" s="418"/>
      <c r="I1018" s="418"/>
      <c r="J1018" s="419">
        <v>32755</v>
      </c>
      <c r="K1018" s="375" t="s">
        <v>851</v>
      </c>
      <c r="L1018" s="418" t="s">
        <v>7</v>
      </c>
      <c r="M1018" s="419" t="str">
        <f t="shared" si="214"/>
        <v>ARB-Y7</v>
      </c>
      <c r="N1018" s="375" t="s">
        <v>201</v>
      </c>
      <c r="O1018" s="425" t="s">
        <v>3634</v>
      </c>
      <c r="P1018" s="168" t="str">
        <f t="shared" si="215"/>
        <v>Simmons, Andrelton (ARB-Y7)</v>
      </c>
      <c r="Q1018" s="129">
        <f t="shared" si="216"/>
        <v>2161250</v>
      </c>
      <c r="R1018" s="217" t="str">
        <f t="shared" si="217"/>
        <v/>
      </c>
      <c r="S1018" s="217" t="str">
        <f t="shared" si="218"/>
        <v/>
      </c>
      <c r="T1018" s="217" t="str">
        <f t="shared" si="219"/>
        <v/>
      </c>
      <c r="U1018" s="102" t="s">
        <v>822</v>
      </c>
      <c r="V1018" s="173">
        <v>2161250</v>
      </c>
      <c r="W1018" s="102" t="s">
        <v>283</v>
      </c>
      <c r="X1018" s="268"/>
      <c r="Y1018" s="501"/>
      <c r="Z1018" s="102"/>
      <c r="AA1018" s="102"/>
      <c r="AB1018" s="102"/>
      <c r="AC1018" s="102"/>
      <c r="AD1018" s="102"/>
    </row>
    <row r="1019" spans="1:30" ht="14.25" customHeight="1">
      <c r="A1019" s="281" t="s">
        <v>1400</v>
      </c>
      <c r="B1019" s="175" t="str">
        <f t="shared" si="220"/>
        <v>Simmons</v>
      </c>
      <c r="C1019" s="180" t="str">
        <f t="shared" si="221"/>
        <v xml:space="preserve">Shae </v>
      </c>
      <c r="D1019" s="102" t="str">
        <f t="shared" si="222"/>
        <v>S. Simmons</v>
      </c>
      <c r="E1019" s="168" t="str">
        <f t="shared" si="223"/>
        <v>Shae  Simmons</v>
      </c>
      <c r="F1019" s="308" t="s">
        <v>847</v>
      </c>
      <c r="G1019" s="281"/>
      <c r="H1019" s="281"/>
      <c r="I1019" s="281"/>
      <c r="J1019" s="309">
        <v>33119</v>
      </c>
      <c r="K1019" s="310" t="s">
        <v>844</v>
      </c>
      <c r="L1019" s="279" t="s">
        <v>114</v>
      </c>
      <c r="M1019" s="155" t="str">
        <f t="shared" si="214"/>
        <v>3,F3-$1.05M</v>
      </c>
      <c r="N1019" s="111" t="str">
        <f>Mays!$G$2</f>
        <v>Palo Alto</v>
      </c>
      <c r="O1019" s="311" t="s">
        <v>1407</v>
      </c>
      <c r="P1019" s="168" t="str">
        <f t="shared" si="215"/>
        <v>Simmons, Shae  (3,F3-$1.05M)</v>
      </c>
      <c r="Q1019" s="129">
        <f t="shared" si="216"/>
        <v>350000</v>
      </c>
      <c r="R1019" s="217" t="str">
        <f t="shared" si="217"/>
        <v/>
      </c>
      <c r="S1019" s="217" t="str">
        <f t="shared" si="218"/>
        <v/>
      </c>
      <c r="T1019" s="217" t="str">
        <f t="shared" si="219"/>
        <v/>
      </c>
      <c r="U1019" s="282" t="s">
        <v>1215</v>
      </c>
      <c r="V1019" s="362">
        <v>350000</v>
      </c>
      <c r="W1019" s="102" t="s">
        <v>283</v>
      </c>
      <c r="X1019" s="173"/>
      <c r="Y1019" s="102"/>
      <c r="Z1019" s="102"/>
      <c r="AA1019" s="102"/>
      <c r="AB1019" s="102"/>
      <c r="AC1019" s="102"/>
      <c r="AD1019" s="102"/>
    </row>
    <row r="1020" spans="1:30" ht="14.25" customHeight="1">
      <c r="A1020" s="175" t="s">
        <v>934</v>
      </c>
      <c r="B1020" s="175" t="str">
        <f t="shared" si="220"/>
        <v>Sims</v>
      </c>
      <c r="C1020" s="180" t="str">
        <f t="shared" si="221"/>
        <v>Lucas</v>
      </c>
      <c r="D1020" s="102" t="str">
        <f t="shared" si="222"/>
        <v>L. Sims</v>
      </c>
      <c r="E1020" s="168" t="str">
        <f t="shared" si="223"/>
        <v>Lucas Sims</v>
      </c>
      <c r="F1020" s="174" t="s">
        <v>847</v>
      </c>
      <c r="G1020" s="174"/>
      <c r="H1020" s="174"/>
      <c r="I1020" s="174"/>
      <c r="J1020" s="184">
        <v>34464</v>
      </c>
      <c r="K1020" s="185" t="s">
        <v>647</v>
      </c>
      <c r="L1020" s="103" t="s">
        <v>114</v>
      </c>
      <c r="M1020" s="155" t="str">
        <f t="shared" si="214"/>
        <v>Y1*</v>
      </c>
      <c r="N1020" s="111" t="str">
        <f>Ruth!$M$2</f>
        <v>Hoboken</v>
      </c>
      <c r="O1020" s="174" t="s">
        <v>913</v>
      </c>
      <c r="P1020" s="168" t="str">
        <f t="shared" si="215"/>
        <v>Sims, Lucas (Y1*)</v>
      </c>
      <c r="Q1020" s="129">
        <f t="shared" si="216"/>
        <v>200000</v>
      </c>
      <c r="R1020" s="217">
        <f t="shared" si="217"/>
        <v>300000</v>
      </c>
      <c r="S1020" s="217">
        <f t="shared" si="218"/>
        <v>400000</v>
      </c>
      <c r="T1020" s="217" t="str">
        <f t="shared" si="219"/>
        <v/>
      </c>
      <c r="U1020" s="102" t="s">
        <v>220</v>
      </c>
      <c r="V1020" s="130">
        <v>200000</v>
      </c>
      <c r="W1020" s="102" t="s">
        <v>446</v>
      </c>
      <c r="X1020" s="173">
        <v>300000</v>
      </c>
      <c r="Y1020" s="102" t="s">
        <v>322</v>
      </c>
      <c r="Z1020" s="173">
        <v>400000</v>
      </c>
      <c r="AA1020" s="102" t="s">
        <v>555</v>
      </c>
      <c r="AB1020" s="102"/>
      <c r="AC1020" s="102"/>
      <c r="AD1020" s="102"/>
    </row>
    <row r="1021" spans="1:30" ht="14.25" customHeight="1">
      <c r="A1021" s="266" t="s">
        <v>3671</v>
      </c>
      <c r="B1021" s="175" t="str">
        <f t="shared" si="220"/>
        <v>Singer</v>
      </c>
      <c r="C1021" s="180" t="str">
        <f t="shared" si="221"/>
        <v>Brady</v>
      </c>
      <c r="D1021" s="102" t="str">
        <f t="shared" si="222"/>
        <v>B. Singer</v>
      </c>
      <c r="E1021" s="168" t="str">
        <f t="shared" si="223"/>
        <v>Brady Singer</v>
      </c>
      <c r="F1021" s="204" t="s">
        <v>847</v>
      </c>
      <c r="G1021" s="204" t="s">
        <v>3875</v>
      </c>
      <c r="H1021" s="204" t="s">
        <v>1952</v>
      </c>
      <c r="I1021" s="204" t="s">
        <v>1955</v>
      </c>
      <c r="J1021" s="155">
        <v>35281</v>
      </c>
      <c r="K1021" s="157" t="s">
        <v>647</v>
      </c>
      <c r="L1021" s="103" t="s">
        <v>444</v>
      </c>
      <c r="M1021" s="155" t="str">
        <f t="shared" si="214"/>
        <v>min</v>
      </c>
      <c r="N1021" s="111" t="s">
        <v>1257</v>
      </c>
      <c r="O1021" s="132" t="s">
        <v>3850</v>
      </c>
      <c r="P1021" s="168" t="str">
        <f t="shared" si="215"/>
        <v>Singer, Brady (min)</v>
      </c>
      <c r="Q1021" s="129" t="str">
        <f t="shared" si="216"/>
        <v/>
      </c>
      <c r="R1021" s="217" t="str">
        <f t="shared" si="217"/>
        <v/>
      </c>
      <c r="S1021" s="217" t="str">
        <f t="shared" si="218"/>
        <v/>
      </c>
      <c r="T1021" s="217" t="str">
        <f t="shared" si="219"/>
        <v/>
      </c>
      <c r="U1021" s="102" t="s">
        <v>568</v>
      </c>
      <c r="V1021" s="173"/>
      <c r="W1021" s="102"/>
      <c r="X1021" s="173"/>
      <c r="Y1021" s="102"/>
      <c r="Z1021" s="173"/>
      <c r="AA1021" s="102"/>
      <c r="AB1021" s="102"/>
      <c r="AC1021" s="102"/>
      <c r="AD1021" s="102"/>
    </row>
    <row r="1022" spans="1:30" ht="14.25" customHeight="1">
      <c r="A1022" s="175" t="s">
        <v>3398</v>
      </c>
      <c r="B1022" s="175"/>
      <c r="C1022" s="180"/>
      <c r="D1022" s="102"/>
      <c r="E1022" s="168"/>
      <c r="F1022" s="174"/>
      <c r="G1022" s="174"/>
      <c r="H1022" s="174"/>
      <c r="I1022" s="174"/>
      <c r="J1022" s="184"/>
      <c r="K1022" s="185"/>
      <c r="L1022" s="103" t="s">
        <v>114</v>
      </c>
      <c r="M1022" s="155" t="str">
        <f t="shared" si="214"/>
        <v>1,F2-$1.15M</v>
      </c>
      <c r="N1022" s="111" t="str">
        <f>Cobb!$AE$2</f>
        <v>Chicago</v>
      </c>
      <c r="O1022" s="174" t="s">
        <v>3147</v>
      </c>
      <c r="P1022" s="168" t="str">
        <f t="shared" si="215"/>
        <v>Sipp, Tony (1,F2-$1.15M)</v>
      </c>
      <c r="Q1022" s="129">
        <f t="shared" si="216"/>
        <v>575000</v>
      </c>
      <c r="R1022" s="217">
        <f t="shared" si="217"/>
        <v>575000</v>
      </c>
      <c r="S1022" s="217" t="str">
        <f t="shared" si="218"/>
        <v/>
      </c>
      <c r="T1022" s="217" t="str">
        <f t="shared" si="219"/>
        <v/>
      </c>
      <c r="U1022" s="102" t="s">
        <v>3162</v>
      </c>
      <c r="V1022" s="130">
        <v>575000</v>
      </c>
      <c r="W1022" s="102" t="s">
        <v>3163</v>
      </c>
      <c r="X1022" s="173">
        <v>575000</v>
      </c>
      <c r="Y1022" s="102" t="s">
        <v>283</v>
      </c>
      <c r="Z1022" s="173"/>
      <c r="AA1022" s="102"/>
      <c r="AB1022" s="102"/>
      <c r="AC1022" s="102"/>
      <c r="AD1022" s="102"/>
    </row>
    <row r="1023" spans="1:30" ht="14.25" customHeight="1">
      <c r="A1023" s="102" t="s">
        <v>1997</v>
      </c>
      <c r="B1023" s="175" t="str">
        <f t="shared" ref="B1023:B1054" si="224">LEFT(A1023,FIND(", ",A1023,1)-1)</f>
        <v>Siri</v>
      </c>
      <c r="C1023" s="180" t="str">
        <f t="shared" ref="C1023:C1054" si="225">RIGHT(A1023,LEN(A1023)-FIND(", ",A1023,1)-1)</f>
        <v>Jose</v>
      </c>
      <c r="D1023" s="102" t="str">
        <f t="shared" ref="D1023:D1054" si="226">CONCATENATE(MID(C1023,1,1),". ",B1023)</f>
        <v>J. Siri</v>
      </c>
      <c r="E1023" s="168" t="str">
        <f t="shared" ref="E1023:E1054" si="227">CONCATENATE(C1023," ",B1023)</f>
        <v>Jose Siri</v>
      </c>
      <c r="F1023" s="204"/>
      <c r="G1023" s="204">
        <v>132</v>
      </c>
      <c r="H1023" s="204" t="s">
        <v>1957</v>
      </c>
      <c r="I1023" s="204"/>
      <c r="J1023" s="155"/>
      <c r="K1023" s="157" t="s">
        <v>849</v>
      </c>
      <c r="L1023" s="103" t="s">
        <v>444</v>
      </c>
      <c r="M1023" s="155" t="str">
        <f t="shared" si="214"/>
        <v>min</v>
      </c>
      <c r="N1023" s="111" t="str">
        <f>Cobb!$M$2</f>
        <v>Mansfield</v>
      </c>
      <c r="O1023" s="132" t="s">
        <v>1966</v>
      </c>
      <c r="P1023" s="168" t="str">
        <f t="shared" si="215"/>
        <v>Siri, Jose (min)</v>
      </c>
      <c r="Q1023" s="129" t="str">
        <f t="shared" si="216"/>
        <v/>
      </c>
      <c r="R1023" s="217" t="str">
        <f t="shared" si="217"/>
        <v/>
      </c>
      <c r="S1023" s="217" t="str">
        <f t="shared" si="218"/>
        <v/>
      </c>
      <c r="T1023" s="217" t="str">
        <f t="shared" si="219"/>
        <v/>
      </c>
      <c r="U1023" s="102" t="s">
        <v>568</v>
      </c>
      <c r="V1023" s="173"/>
      <c r="W1023" s="102"/>
      <c r="X1023" s="173"/>
      <c r="Y1023" s="102"/>
      <c r="Z1023" s="173"/>
      <c r="AA1023" s="102"/>
      <c r="AB1023" s="102"/>
      <c r="AC1023" s="102"/>
      <c r="AD1023" s="102"/>
    </row>
    <row r="1024" spans="1:30" ht="14.25" customHeight="1">
      <c r="A1024" s="501" t="s">
        <v>1141</v>
      </c>
      <c r="B1024" s="175" t="str">
        <f t="shared" si="224"/>
        <v>Sisco</v>
      </c>
      <c r="C1024" s="180" t="str">
        <f t="shared" si="225"/>
        <v>Chance</v>
      </c>
      <c r="D1024" s="102" t="str">
        <f t="shared" si="226"/>
        <v>C. Sisco</v>
      </c>
      <c r="E1024" s="168" t="str">
        <f t="shared" si="227"/>
        <v>Chance Sisco</v>
      </c>
      <c r="F1024" s="500"/>
      <c r="G1024" s="500"/>
      <c r="H1024" s="500"/>
      <c r="I1024" s="500"/>
      <c r="J1024" s="256">
        <v>34754</v>
      </c>
      <c r="K1024" s="501" t="s">
        <v>848</v>
      </c>
      <c r="L1024" s="103" t="s">
        <v>7</v>
      </c>
      <c r="M1024" s="155" t="str">
        <f t="shared" si="214"/>
        <v>Y1</v>
      </c>
      <c r="N1024" s="111" t="str">
        <f>Mays!$G$2</f>
        <v>Palo Alto</v>
      </c>
      <c r="O1024" s="103" t="s">
        <v>1094</v>
      </c>
      <c r="P1024" s="168" t="str">
        <f t="shared" si="215"/>
        <v>Sisco, Chance (Y1)</v>
      </c>
      <c r="Q1024" s="129">
        <f t="shared" si="216"/>
        <v>200000</v>
      </c>
      <c r="R1024" s="217">
        <f t="shared" si="217"/>
        <v>300000</v>
      </c>
      <c r="S1024" s="217">
        <f t="shared" si="218"/>
        <v>400000</v>
      </c>
      <c r="T1024" s="217" t="str">
        <f t="shared" si="219"/>
        <v/>
      </c>
      <c r="U1024" s="102" t="s">
        <v>445</v>
      </c>
      <c r="V1024" s="130">
        <v>200000</v>
      </c>
      <c r="W1024" s="102" t="s">
        <v>446</v>
      </c>
      <c r="X1024" s="173">
        <v>300000</v>
      </c>
      <c r="Y1024" s="102" t="s">
        <v>322</v>
      </c>
      <c r="Z1024" s="173">
        <v>400000</v>
      </c>
      <c r="AA1024" s="102" t="s">
        <v>555</v>
      </c>
      <c r="AB1024" s="102"/>
      <c r="AC1024" s="102"/>
      <c r="AD1024" s="102"/>
    </row>
    <row r="1025" spans="1:30" ht="14.25" customHeight="1">
      <c r="A1025" s="111" t="s">
        <v>253</v>
      </c>
      <c r="B1025" s="175" t="str">
        <f t="shared" si="224"/>
        <v>Skaggs</v>
      </c>
      <c r="C1025" s="180" t="str">
        <f t="shared" si="225"/>
        <v>Tyler</v>
      </c>
      <c r="D1025" s="102" t="str">
        <f t="shared" si="226"/>
        <v>T. Skaggs</v>
      </c>
      <c r="E1025" s="168" t="str">
        <f t="shared" si="227"/>
        <v>Tyler Skaggs</v>
      </c>
      <c r="F1025" s="276" t="s">
        <v>354</v>
      </c>
      <c r="G1025" s="103"/>
      <c r="H1025" s="103"/>
      <c r="I1025" s="103"/>
      <c r="J1025" s="277">
        <v>33432</v>
      </c>
      <c r="K1025" s="278" t="s">
        <v>647</v>
      </c>
      <c r="L1025" s="103" t="s">
        <v>114</v>
      </c>
      <c r="M1025" s="155" t="str">
        <f t="shared" si="214"/>
        <v>3,F4-$4.2M</v>
      </c>
      <c r="N1025" s="111" t="str">
        <f>Aaron!$S$2</f>
        <v>Washington</v>
      </c>
      <c r="O1025" s="311" t="s">
        <v>1407</v>
      </c>
      <c r="P1025" s="168" t="str">
        <f t="shared" si="215"/>
        <v>Skaggs, Tyler (3,F4-$4.2M)</v>
      </c>
      <c r="Q1025" s="129">
        <f t="shared" si="216"/>
        <v>1050000</v>
      </c>
      <c r="R1025" s="217">
        <f t="shared" si="217"/>
        <v>1050000</v>
      </c>
      <c r="S1025" s="217" t="str">
        <f t="shared" si="218"/>
        <v/>
      </c>
      <c r="T1025" s="217" t="str">
        <f t="shared" si="219"/>
        <v/>
      </c>
      <c r="U1025" s="282" t="s">
        <v>1442</v>
      </c>
      <c r="V1025" s="362">
        <v>1050000</v>
      </c>
      <c r="W1025" s="282" t="s">
        <v>1445</v>
      </c>
      <c r="X1025" s="362">
        <v>1050000</v>
      </c>
      <c r="Y1025" s="102" t="s">
        <v>283</v>
      </c>
      <c r="Z1025" s="102"/>
      <c r="AA1025" s="102"/>
      <c r="AB1025" s="102"/>
      <c r="AC1025" s="102"/>
      <c r="AD1025" s="102"/>
    </row>
    <row r="1026" spans="1:30" ht="14.25" customHeight="1">
      <c r="A1026" s="102" t="s">
        <v>1942</v>
      </c>
      <c r="B1026" s="175" t="str">
        <f t="shared" si="224"/>
        <v>Skoglund</v>
      </c>
      <c r="C1026" s="180" t="str">
        <f t="shared" si="225"/>
        <v>Eric</v>
      </c>
      <c r="D1026" s="102" t="str">
        <f t="shared" si="226"/>
        <v>E. Skoglund</v>
      </c>
      <c r="E1026" s="168" t="str">
        <f t="shared" si="227"/>
        <v>Eric Skoglund</v>
      </c>
      <c r="F1026" s="204" t="s">
        <v>354</v>
      </c>
      <c r="G1026" s="204">
        <v>196</v>
      </c>
      <c r="H1026" s="204" t="s">
        <v>1960</v>
      </c>
      <c r="I1026" s="204"/>
      <c r="J1026" s="155">
        <v>33903</v>
      </c>
      <c r="K1026" s="157" t="s">
        <v>647</v>
      </c>
      <c r="L1026" s="103" t="s">
        <v>114</v>
      </c>
      <c r="M1026" s="155" t="str">
        <f t="shared" si="214"/>
        <v>Y1</v>
      </c>
      <c r="N1026" s="208" t="str">
        <f>Mays!$S$2</f>
        <v>Thunder Bay</v>
      </c>
      <c r="O1026" s="132" t="s">
        <v>1966</v>
      </c>
      <c r="P1026" s="168" t="str">
        <f t="shared" si="215"/>
        <v>Skoglund, Eric (Y1)</v>
      </c>
      <c r="Q1026" s="129">
        <f t="shared" si="216"/>
        <v>200000</v>
      </c>
      <c r="R1026" s="217">
        <f t="shared" si="217"/>
        <v>300000</v>
      </c>
      <c r="S1026" s="217">
        <f t="shared" si="218"/>
        <v>400000</v>
      </c>
      <c r="T1026" s="217" t="str">
        <f t="shared" si="219"/>
        <v/>
      </c>
      <c r="U1026" s="102" t="s">
        <v>445</v>
      </c>
      <c r="V1026" s="130">
        <v>200000</v>
      </c>
      <c r="W1026" s="102" t="s">
        <v>446</v>
      </c>
      <c r="X1026" s="173">
        <v>300000</v>
      </c>
      <c r="Y1026" s="102" t="s">
        <v>322</v>
      </c>
      <c r="Z1026" s="173">
        <v>400000</v>
      </c>
      <c r="AA1026" s="102" t="s">
        <v>555</v>
      </c>
      <c r="AB1026" s="102"/>
      <c r="AC1026" s="102"/>
      <c r="AD1026" s="102"/>
    </row>
    <row r="1027" spans="1:30" ht="14.25" customHeight="1">
      <c r="A1027" s="102" t="s">
        <v>1927</v>
      </c>
      <c r="B1027" s="175" t="str">
        <f t="shared" si="224"/>
        <v>Slater</v>
      </c>
      <c r="C1027" s="180" t="str">
        <f t="shared" si="225"/>
        <v>Austin</v>
      </c>
      <c r="D1027" s="102" t="str">
        <f t="shared" si="226"/>
        <v>A. Slater</v>
      </c>
      <c r="E1027" s="168" t="str">
        <f t="shared" si="227"/>
        <v>Austin Slater</v>
      </c>
      <c r="F1027" s="204" t="s">
        <v>847</v>
      </c>
      <c r="G1027" s="204">
        <v>157</v>
      </c>
      <c r="H1027" s="204" t="s">
        <v>1958</v>
      </c>
      <c r="I1027" s="204"/>
      <c r="J1027" s="155">
        <v>33951</v>
      </c>
      <c r="K1027" s="157" t="s">
        <v>853</v>
      </c>
      <c r="L1027" s="103" t="s">
        <v>7</v>
      </c>
      <c r="M1027" s="155" t="str">
        <f t="shared" ref="M1027:M1090" si="228">$U1027</f>
        <v>Y2</v>
      </c>
      <c r="N1027" s="111" t="str">
        <f>Ruth!$Y$2</f>
        <v xml:space="preserve">New Jersey </v>
      </c>
      <c r="O1027" s="132" t="s">
        <v>1966</v>
      </c>
      <c r="P1027" s="168" t="str">
        <f t="shared" ref="P1027:P1090" si="229">CONCATENATE(A1027," (",M1027,")")</f>
        <v>Slater, Austin (Y2)</v>
      </c>
      <c r="Q1027" s="129">
        <f t="shared" ref="Q1027:Q1090" si="230">IF(ISBLANK($V1027),"",$V1027)</f>
        <v>300000</v>
      </c>
      <c r="R1027" s="217">
        <f t="shared" ref="R1027:R1090" si="231">IF(ISBLANK($X1027),"",$X1027)</f>
        <v>400000</v>
      </c>
      <c r="S1027" s="217" t="str">
        <f t="shared" ref="S1027:S1090" si="232">IF(ISBLANK($Z1027),"",$Z1027)</f>
        <v/>
      </c>
      <c r="T1027" s="217" t="str">
        <f t="shared" ref="T1027:T1090" si="233">IF(ISBLANK($AB1027),"",$AB1027)</f>
        <v/>
      </c>
      <c r="U1027" s="102" t="s">
        <v>446</v>
      </c>
      <c r="V1027" s="173">
        <v>300000</v>
      </c>
      <c r="W1027" s="102" t="s">
        <v>322</v>
      </c>
      <c r="X1027" s="173">
        <v>400000</v>
      </c>
      <c r="Y1027" s="102" t="s">
        <v>555</v>
      </c>
      <c r="Z1027" s="173"/>
      <c r="AA1027" s="102"/>
      <c r="AB1027" s="102"/>
      <c r="AC1027" s="102"/>
      <c r="AD1027" s="102"/>
    </row>
    <row r="1028" spans="1:30" ht="14.25" customHeight="1">
      <c r="A1028" s="266" t="s">
        <v>3834</v>
      </c>
      <c r="B1028" s="175" t="str">
        <f t="shared" si="224"/>
        <v>Smith Jr</v>
      </c>
      <c r="C1028" s="180" t="str">
        <f t="shared" si="225"/>
        <v>Dwight</v>
      </c>
      <c r="D1028" s="102" t="str">
        <f t="shared" si="226"/>
        <v>D. Smith Jr</v>
      </c>
      <c r="E1028" s="168" t="str">
        <f t="shared" si="227"/>
        <v>Dwight Smith Jr</v>
      </c>
      <c r="F1028" s="204" t="s">
        <v>354</v>
      </c>
      <c r="G1028" s="204" t="s">
        <v>4046</v>
      </c>
      <c r="H1028" s="204" t="s">
        <v>1960</v>
      </c>
      <c r="I1028" s="204" t="s">
        <v>1954</v>
      </c>
      <c r="J1028" s="155">
        <v>33903</v>
      </c>
      <c r="K1028" s="157" t="s">
        <v>853</v>
      </c>
      <c r="L1028" s="103" t="s">
        <v>7</v>
      </c>
      <c r="M1028" s="155" t="str">
        <f t="shared" si="228"/>
        <v>MM</v>
      </c>
      <c r="N1028" s="111" t="s">
        <v>908</v>
      </c>
      <c r="O1028" s="132" t="s">
        <v>3850</v>
      </c>
      <c r="P1028" s="168" t="str">
        <f t="shared" si="229"/>
        <v>Smith Jr, Dwight (MM)</v>
      </c>
      <c r="Q1028" s="129">
        <f t="shared" si="230"/>
        <v>100000</v>
      </c>
      <c r="R1028" s="217" t="str">
        <f t="shared" si="231"/>
        <v/>
      </c>
      <c r="S1028" s="217" t="str">
        <f t="shared" si="232"/>
        <v/>
      </c>
      <c r="T1028" s="217" t="str">
        <f t="shared" si="233"/>
        <v/>
      </c>
      <c r="U1028" s="102" t="s">
        <v>442</v>
      </c>
      <c r="V1028" s="173">
        <v>100000</v>
      </c>
      <c r="W1028" s="102"/>
      <c r="X1028" s="173"/>
      <c r="Y1028" s="102"/>
      <c r="Z1028" s="173"/>
      <c r="AA1028" s="102"/>
      <c r="AB1028" s="102"/>
      <c r="AC1028" s="102"/>
      <c r="AD1028" s="102"/>
    </row>
    <row r="1029" spans="1:30" ht="14.25" customHeight="1">
      <c r="A1029" s="102" t="s">
        <v>1948</v>
      </c>
      <c r="B1029" s="175" t="str">
        <f t="shared" si="224"/>
        <v>Smith</v>
      </c>
      <c r="C1029" s="180" t="str">
        <f t="shared" si="225"/>
        <v>Caleb</v>
      </c>
      <c r="D1029" s="102" t="str">
        <f t="shared" si="226"/>
        <v>C. Smith</v>
      </c>
      <c r="E1029" s="168" t="str">
        <f t="shared" si="227"/>
        <v>Caleb Smith</v>
      </c>
      <c r="F1029" s="204" t="s">
        <v>354</v>
      </c>
      <c r="G1029" s="204">
        <v>218</v>
      </c>
      <c r="H1029" s="204" t="s">
        <v>1964</v>
      </c>
      <c r="I1029" s="204"/>
      <c r="J1029" s="155">
        <v>33447</v>
      </c>
      <c r="K1029" s="157" t="s">
        <v>844</v>
      </c>
      <c r="L1029" s="103" t="s">
        <v>114</v>
      </c>
      <c r="M1029" s="155" t="str">
        <f t="shared" si="228"/>
        <v>Y1</v>
      </c>
      <c r="N1029" s="111" t="str">
        <f>Mays!$M$2</f>
        <v>Mudville</v>
      </c>
      <c r="O1029" s="132" t="s">
        <v>1966</v>
      </c>
      <c r="P1029" s="168" t="str">
        <f t="shared" si="229"/>
        <v>Smith, Caleb (Y1)</v>
      </c>
      <c r="Q1029" s="129">
        <f t="shared" si="230"/>
        <v>200000</v>
      </c>
      <c r="R1029" s="217">
        <f t="shared" si="231"/>
        <v>300000</v>
      </c>
      <c r="S1029" s="217">
        <f t="shared" si="232"/>
        <v>400000</v>
      </c>
      <c r="T1029" s="217" t="str">
        <f t="shared" si="233"/>
        <v/>
      </c>
      <c r="U1029" s="102" t="s">
        <v>445</v>
      </c>
      <c r="V1029" s="130">
        <v>200000</v>
      </c>
      <c r="W1029" s="102" t="s">
        <v>446</v>
      </c>
      <c r="X1029" s="173">
        <v>300000</v>
      </c>
      <c r="Y1029" s="102" t="s">
        <v>322</v>
      </c>
      <c r="Z1029" s="173">
        <v>400000</v>
      </c>
      <c r="AA1029" s="102" t="s">
        <v>555</v>
      </c>
      <c r="AB1029" s="102"/>
      <c r="AC1029" s="102"/>
      <c r="AD1029" s="102"/>
    </row>
    <row r="1030" spans="1:30" ht="14.25" customHeight="1">
      <c r="A1030" s="501" t="s">
        <v>1075</v>
      </c>
      <c r="B1030" s="175" t="str">
        <f t="shared" si="224"/>
        <v>Smith</v>
      </c>
      <c r="C1030" s="180" t="str">
        <f t="shared" si="225"/>
        <v>Carson</v>
      </c>
      <c r="D1030" s="102" t="str">
        <f t="shared" si="226"/>
        <v>C. Smith</v>
      </c>
      <c r="E1030" s="168" t="str">
        <f t="shared" si="227"/>
        <v>Carson Smith</v>
      </c>
      <c r="F1030" s="103" t="s">
        <v>847</v>
      </c>
      <c r="G1030" s="103"/>
      <c r="H1030" s="103"/>
      <c r="I1030" s="103"/>
      <c r="J1030" s="256">
        <v>32800</v>
      </c>
      <c r="K1030" s="102" t="s">
        <v>844</v>
      </c>
      <c r="L1030" s="103" t="s">
        <v>114</v>
      </c>
      <c r="M1030" s="155" t="str">
        <f t="shared" si="228"/>
        <v>Y1*</v>
      </c>
      <c r="N1030" s="111" t="str">
        <f>Ruth!$A$2</f>
        <v>Plum Island</v>
      </c>
      <c r="O1030" s="103" t="s">
        <v>1094</v>
      </c>
      <c r="P1030" s="168" t="str">
        <f t="shared" si="229"/>
        <v>Smith, Carson (Y1*)</v>
      </c>
      <c r="Q1030" s="129">
        <f t="shared" si="230"/>
        <v>200000</v>
      </c>
      <c r="R1030" s="217">
        <f t="shared" si="231"/>
        <v>300000</v>
      </c>
      <c r="S1030" s="217">
        <f t="shared" si="232"/>
        <v>400000</v>
      </c>
      <c r="T1030" s="217" t="str">
        <f t="shared" si="233"/>
        <v/>
      </c>
      <c r="U1030" s="102" t="s">
        <v>220</v>
      </c>
      <c r="V1030" s="130">
        <v>200000</v>
      </c>
      <c r="W1030" s="102" t="s">
        <v>446</v>
      </c>
      <c r="X1030" s="173">
        <v>300000</v>
      </c>
      <c r="Y1030" s="102" t="s">
        <v>322</v>
      </c>
      <c r="Z1030" s="173">
        <v>400000</v>
      </c>
      <c r="AA1030" s="102" t="s">
        <v>555</v>
      </c>
      <c r="AB1030" s="102"/>
      <c r="AC1030" s="102"/>
      <c r="AD1030" s="102"/>
    </row>
    <row r="1031" spans="1:30" ht="14.25" customHeight="1">
      <c r="A1031" s="175" t="s">
        <v>925</v>
      </c>
      <c r="B1031" s="175" t="str">
        <f t="shared" si="224"/>
        <v>Smith</v>
      </c>
      <c r="C1031" s="180" t="str">
        <f t="shared" si="225"/>
        <v>Dominic</v>
      </c>
      <c r="D1031" s="102" t="str">
        <f t="shared" si="226"/>
        <v>D. Smith</v>
      </c>
      <c r="E1031" s="168" t="str">
        <f t="shared" si="227"/>
        <v>Dominic Smith</v>
      </c>
      <c r="F1031" s="174" t="s">
        <v>354</v>
      </c>
      <c r="G1031" s="174"/>
      <c r="H1031" s="174"/>
      <c r="I1031" s="174"/>
      <c r="J1031" s="184">
        <v>34865</v>
      </c>
      <c r="K1031" s="207" t="s">
        <v>846</v>
      </c>
      <c r="L1031" s="103" t="s">
        <v>7</v>
      </c>
      <c r="M1031" s="155" t="str">
        <f t="shared" si="228"/>
        <v>Y2</v>
      </c>
      <c r="N1031" s="208" t="str">
        <f>Ruth!$AE$2</f>
        <v>Williamsburg</v>
      </c>
      <c r="O1031" s="174" t="s">
        <v>1528</v>
      </c>
      <c r="P1031" s="168" t="str">
        <f t="shared" si="229"/>
        <v>Smith, Dominic (Y2)</v>
      </c>
      <c r="Q1031" s="129">
        <f t="shared" si="230"/>
        <v>300000</v>
      </c>
      <c r="R1031" s="217">
        <f t="shared" si="231"/>
        <v>400000</v>
      </c>
      <c r="S1031" s="217" t="str">
        <f t="shared" si="232"/>
        <v/>
      </c>
      <c r="T1031" s="217" t="str">
        <f t="shared" si="233"/>
        <v/>
      </c>
      <c r="U1031" s="102" t="s">
        <v>446</v>
      </c>
      <c r="V1031" s="173">
        <v>300000</v>
      </c>
      <c r="W1031" s="102" t="s">
        <v>322</v>
      </c>
      <c r="X1031" s="173">
        <v>400000</v>
      </c>
      <c r="Y1031" s="102" t="s">
        <v>555</v>
      </c>
      <c r="Z1031" s="102"/>
      <c r="AA1031" s="102"/>
      <c r="AB1031" s="102"/>
      <c r="AC1031" s="102"/>
      <c r="AD1031" s="102"/>
    </row>
    <row r="1032" spans="1:30" ht="14.25" customHeight="1">
      <c r="A1032" s="102" t="s">
        <v>189</v>
      </c>
      <c r="B1032" s="175" t="str">
        <f t="shared" si="224"/>
        <v>Smith</v>
      </c>
      <c r="C1032" s="180" t="str">
        <f t="shared" si="225"/>
        <v>Joe</v>
      </c>
      <c r="D1032" s="102" t="str">
        <f t="shared" si="226"/>
        <v>J. Smith</v>
      </c>
      <c r="E1032" s="168" t="str">
        <f t="shared" si="227"/>
        <v>Joe Smith</v>
      </c>
      <c r="F1032" s="103" t="s">
        <v>847</v>
      </c>
      <c r="G1032" s="103"/>
      <c r="H1032" s="103"/>
      <c r="I1032" s="103"/>
      <c r="J1032" s="155">
        <v>30763</v>
      </c>
      <c r="K1032" s="111" t="s">
        <v>844</v>
      </c>
      <c r="L1032" s="103" t="s">
        <v>114</v>
      </c>
      <c r="M1032" s="155" t="str">
        <f t="shared" si="228"/>
        <v>2,F3-$5.4M</v>
      </c>
      <c r="N1032" s="111" t="str">
        <f>Ruth!$M$2</f>
        <v>Hoboken</v>
      </c>
      <c r="O1032" s="132" t="s">
        <v>1764</v>
      </c>
      <c r="P1032" s="168" t="str">
        <f t="shared" si="229"/>
        <v>Smith, Joe (2,F3-$5.4M)</v>
      </c>
      <c r="Q1032" s="129">
        <f t="shared" si="230"/>
        <v>1800000</v>
      </c>
      <c r="R1032" s="217">
        <f t="shared" si="231"/>
        <v>1800000</v>
      </c>
      <c r="S1032" s="217" t="str">
        <f t="shared" si="232"/>
        <v/>
      </c>
      <c r="T1032" s="217" t="str">
        <f t="shared" si="233"/>
        <v/>
      </c>
      <c r="U1032" s="155" t="s">
        <v>2135</v>
      </c>
      <c r="V1032" s="130">
        <v>1800000</v>
      </c>
      <c r="W1032" s="155" t="s">
        <v>2195</v>
      </c>
      <c r="X1032" s="130">
        <v>1800000</v>
      </c>
      <c r="Y1032" s="130" t="s">
        <v>283</v>
      </c>
      <c r="Z1032" s="130"/>
      <c r="AA1032" s="221"/>
      <c r="AB1032" s="102"/>
      <c r="AC1032" s="102"/>
      <c r="AD1032" s="102"/>
    </row>
    <row r="1033" spans="1:30" ht="14.25" customHeight="1">
      <c r="A1033" s="102" t="s">
        <v>1876</v>
      </c>
      <c r="B1033" s="175" t="str">
        <f t="shared" si="224"/>
        <v>Smith</v>
      </c>
      <c r="C1033" s="180" t="str">
        <f t="shared" si="225"/>
        <v>Kevan</v>
      </c>
      <c r="D1033" s="102" t="str">
        <f t="shared" si="226"/>
        <v>K. Smith</v>
      </c>
      <c r="E1033" s="168" t="str">
        <f t="shared" si="227"/>
        <v>Kevan Smith</v>
      </c>
      <c r="F1033" s="204" t="s">
        <v>847</v>
      </c>
      <c r="G1033" s="204">
        <v>52</v>
      </c>
      <c r="H1033" s="204" t="s">
        <v>1953</v>
      </c>
      <c r="I1033" s="204"/>
      <c r="J1033" s="155">
        <v>32322</v>
      </c>
      <c r="K1033" s="157" t="s">
        <v>1095</v>
      </c>
      <c r="L1033" s="103" t="s">
        <v>7</v>
      </c>
      <c r="M1033" s="155" t="str">
        <f t="shared" si="228"/>
        <v>Y2</v>
      </c>
      <c r="N1033" s="111" t="str">
        <f>Mays!$M$2</f>
        <v>Mudville</v>
      </c>
      <c r="O1033" s="132" t="s">
        <v>1966</v>
      </c>
      <c r="P1033" s="168" t="str">
        <f t="shared" si="229"/>
        <v>Smith, Kevan (Y2)</v>
      </c>
      <c r="Q1033" s="129">
        <f t="shared" si="230"/>
        <v>300000</v>
      </c>
      <c r="R1033" s="217">
        <f t="shared" si="231"/>
        <v>400000</v>
      </c>
      <c r="S1033" s="217" t="str">
        <f t="shared" si="232"/>
        <v/>
      </c>
      <c r="T1033" s="217" t="str">
        <f t="shared" si="233"/>
        <v/>
      </c>
      <c r="U1033" s="102" t="s">
        <v>446</v>
      </c>
      <c r="V1033" s="173">
        <v>300000</v>
      </c>
      <c r="W1033" s="102" t="s">
        <v>322</v>
      </c>
      <c r="X1033" s="173">
        <v>400000</v>
      </c>
      <c r="Y1033" s="102" t="s">
        <v>555</v>
      </c>
      <c r="Z1033" s="173"/>
      <c r="AA1033" s="102"/>
      <c r="AB1033" s="102"/>
      <c r="AC1033" s="102"/>
      <c r="AD1033" s="102"/>
    </row>
    <row r="1034" spans="1:30" ht="14.25" customHeight="1">
      <c r="A1034" s="266" t="s">
        <v>3794</v>
      </c>
      <c r="B1034" s="175" t="str">
        <f t="shared" si="224"/>
        <v>Smith</v>
      </c>
      <c r="C1034" s="180" t="str">
        <f t="shared" si="225"/>
        <v>Kevin</v>
      </c>
      <c r="D1034" s="102" t="str">
        <f t="shared" si="226"/>
        <v>K. Smith</v>
      </c>
      <c r="E1034" s="168" t="str">
        <f t="shared" si="227"/>
        <v>Kevin Smith</v>
      </c>
      <c r="F1034" s="204" t="s">
        <v>847</v>
      </c>
      <c r="G1034" s="204" t="s">
        <v>4004</v>
      </c>
      <c r="H1034" s="204" t="s">
        <v>1957</v>
      </c>
      <c r="I1034" s="204" t="s">
        <v>1963</v>
      </c>
      <c r="J1034" s="155">
        <v>35250</v>
      </c>
      <c r="K1034" s="157" t="s">
        <v>851</v>
      </c>
      <c r="L1034" s="103" t="s">
        <v>444</v>
      </c>
      <c r="M1034" s="155" t="str">
        <f t="shared" si="228"/>
        <v>min</v>
      </c>
      <c r="N1034" s="111" t="s">
        <v>378</v>
      </c>
      <c r="O1034" s="132" t="s">
        <v>3850</v>
      </c>
      <c r="P1034" s="168" t="str">
        <f t="shared" si="229"/>
        <v>Smith, Kevin (min)</v>
      </c>
      <c r="Q1034" s="129" t="str">
        <f t="shared" si="230"/>
        <v/>
      </c>
      <c r="R1034" s="217" t="str">
        <f t="shared" si="231"/>
        <v/>
      </c>
      <c r="S1034" s="217" t="str">
        <f t="shared" si="232"/>
        <v/>
      </c>
      <c r="T1034" s="217" t="str">
        <f t="shared" si="233"/>
        <v/>
      </c>
      <c r="U1034" s="102" t="s">
        <v>568</v>
      </c>
      <c r="V1034" s="173"/>
      <c r="W1034" s="102"/>
      <c r="X1034" s="173"/>
      <c r="Y1034" s="102"/>
      <c r="Z1034" s="173"/>
      <c r="AA1034" s="102"/>
      <c r="AB1034" s="102"/>
      <c r="AC1034" s="102"/>
      <c r="AD1034" s="102"/>
    </row>
    <row r="1035" spans="1:30" ht="14.25" customHeight="1">
      <c r="A1035" s="102" t="s">
        <v>1356</v>
      </c>
      <c r="B1035" s="175" t="str">
        <f t="shared" si="224"/>
        <v>Smith</v>
      </c>
      <c r="C1035" s="180" t="str">
        <f t="shared" si="225"/>
        <v>Mallex</v>
      </c>
      <c r="D1035" s="102" t="str">
        <f t="shared" si="226"/>
        <v>M. Smith</v>
      </c>
      <c r="E1035" s="168" t="str">
        <f t="shared" si="227"/>
        <v>Mallex Smith</v>
      </c>
      <c r="F1035" s="204"/>
      <c r="G1035" s="501">
        <v>88</v>
      </c>
      <c r="H1035" s="501" t="s">
        <v>538</v>
      </c>
      <c r="I1035" s="501">
        <v>18</v>
      </c>
      <c r="J1035" s="256">
        <v>34095</v>
      </c>
      <c r="K1035" s="157" t="s">
        <v>849</v>
      </c>
      <c r="L1035" s="103" t="s">
        <v>7</v>
      </c>
      <c r="M1035" s="155" t="str">
        <f t="shared" si="228"/>
        <v>Y3</v>
      </c>
      <c r="N1035" s="111" t="str">
        <f>Ruth!$S$2</f>
        <v>New York</v>
      </c>
      <c r="O1035" s="132" t="s">
        <v>1298</v>
      </c>
      <c r="P1035" s="168" t="str">
        <f t="shared" si="229"/>
        <v>Smith, Mallex (Y3)</v>
      </c>
      <c r="Q1035" s="129">
        <f t="shared" si="230"/>
        <v>400000</v>
      </c>
      <c r="R1035" s="217" t="str">
        <f t="shared" si="231"/>
        <v/>
      </c>
      <c r="S1035" s="217" t="str">
        <f t="shared" si="232"/>
        <v/>
      </c>
      <c r="T1035" s="217" t="str">
        <f t="shared" si="233"/>
        <v/>
      </c>
      <c r="U1035" s="102" t="s">
        <v>322</v>
      </c>
      <c r="V1035" s="173">
        <v>400000</v>
      </c>
      <c r="W1035" s="102" t="s">
        <v>555</v>
      </c>
      <c r="X1035" s="173"/>
      <c r="Y1035" s="102" t="s">
        <v>820</v>
      </c>
      <c r="Z1035" s="501"/>
      <c r="AA1035" s="102" t="s">
        <v>821</v>
      </c>
      <c r="AB1035" s="102"/>
      <c r="AC1035" s="102" t="s">
        <v>822</v>
      </c>
      <c r="AD1035" s="102"/>
    </row>
    <row r="1036" spans="1:30" ht="14.25" customHeight="1">
      <c r="A1036" s="102" t="s">
        <v>2010</v>
      </c>
      <c r="B1036" s="175" t="str">
        <f t="shared" si="224"/>
        <v>Smith</v>
      </c>
      <c r="C1036" s="180" t="str">
        <f t="shared" si="225"/>
        <v>Pavin</v>
      </c>
      <c r="D1036" s="102" t="str">
        <f t="shared" si="226"/>
        <v>P. Smith</v>
      </c>
      <c r="E1036" s="168" t="str">
        <f t="shared" si="227"/>
        <v>Pavin Smith</v>
      </c>
      <c r="F1036" s="204"/>
      <c r="G1036" s="204">
        <v>72</v>
      </c>
      <c r="H1036" s="204" t="s">
        <v>1953</v>
      </c>
      <c r="I1036" s="204"/>
      <c r="J1036" s="155">
        <v>35101</v>
      </c>
      <c r="K1036" s="157" t="s">
        <v>846</v>
      </c>
      <c r="L1036" s="103" t="s">
        <v>444</v>
      </c>
      <c r="M1036" s="155" t="str">
        <f t="shared" si="228"/>
        <v>min</v>
      </c>
      <c r="N1036" s="111" t="str">
        <f>Mays!$A$2</f>
        <v>Aspen</v>
      </c>
      <c r="O1036" s="132" t="s">
        <v>1966</v>
      </c>
      <c r="P1036" s="168" t="str">
        <f t="shared" si="229"/>
        <v>Smith, Pavin (min)</v>
      </c>
      <c r="Q1036" s="129" t="str">
        <f t="shared" si="230"/>
        <v/>
      </c>
      <c r="R1036" s="217" t="str">
        <f t="shared" si="231"/>
        <v/>
      </c>
      <c r="S1036" s="217" t="str">
        <f t="shared" si="232"/>
        <v/>
      </c>
      <c r="T1036" s="217" t="str">
        <f t="shared" si="233"/>
        <v/>
      </c>
      <c r="U1036" s="102" t="s">
        <v>568</v>
      </c>
      <c r="V1036" s="173"/>
      <c r="W1036" s="102"/>
      <c r="X1036" s="173"/>
      <c r="Y1036" s="102"/>
      <c r="Z1036" s="173"/>
      <c r="AA1036" s="102"/>
      <c r="AB1036" s="102"/>
      <c r="AC1036" s="102"/>
      <c r="AD1036" s="102"/>
    </row>
    <row r="1037" spans="1:30" ht="14.25" customHeight="1">
      <c r="A1037" s="102" t="s">
        <v>3399</v>
      </c>
      <c r="B1037" s="175" t="str">
        <f t="shared" si="224"/>
        <v>Smith</v>
      </c>
      <c r="C1037" s="180" t="str">
        <f t="shared" si="225"/>
        <v>Will</v>
      </c>
      <c r="D1037" s="102" t="str">
        <f t="shared" si="226"/>
        <v>W. Smith</v>
      </c>
      <c r="E1037" s="168" t="str">
        <f t="shared" si="227"/>
        <v>Will Smith</v>
      </c>
      <c r="F1037" s="204"/>
      <c r="G1037" s="204"/>
      <c r="H1037" s="204"/>
      <c r="I1037" s="204"/>
      <c r="J1037" s="155"/>
      <c r="K1037" s="157"/>
      <c r="L1037" s="103" t="s">
        <v>114</v>
      </c>
      <c r="M1037" s="155" t="str">
        <f t="shared" si="228"/>
        <v>1,F1-$2.64M</v>
      </c>
      <c r="N1037" s="111" t="str">
        <f>Aaron!$M$2</f>
        <v>Virginia</v>
      </c>
      <c r="O1037" s="132" t="s">
        <v>3147</v>
      </c>
      <c r="P1037" s="168" t="str">
        <f t="shared" si="229"/>
        <v>Smith, Will (1,F1-$2.64M)</v>
      </c>
      <c r="Q1037" s="129">
        <f t="shared" si="230"/>
        <v>2640000</v>
      </c>
      <c r="R1037" s="217" t="str">
        <f t="shared" si="231"/>
        <v/>
      </c>
      <c r="S1037" s="217" t="str">
        <f t="shared" si="232"/>
        <v/>
      </c>
      <c r="T1037" s="217" t="str">
        <f t="shared" si="233"/>
        <v/>
      </c>
      <c r="U1037" s="102" t="s">
        <v>3400</v>
      </c>
      <c r="V1037" s="173">
        <v>2640000</v>
      </c>
      <c r="W1037" s="102"/>
      <c r="X1037" s="173"/>
      <c r="Y1037" s="102"/>
      <c r="Z1037" s="173"/>
      <c r="AA1037" s="102"/>
      <c r="AB1037" s="102"/>
      <c r="AC1037" s="102"/>
      <c r="AD1037" s="102"/>
    </row>
    <row r="1038" spans="1:30" ht="14.25" customHeight="1">
      <c r="A1038" s="102" t="s">
        <v>2494</v>
      </c>
      <c r="B1038" s="175" t="str">
        <f t="shared" si="224"/>
        <v>Smith</v>
      </c>
      <c r="C1038" s="180" t="str">
        <f t="shared" si="225"/>
        <v>Will Dills</v>
      </c>
      <c r="D1038" s="102" t="str">
        <f t="shared" si="226"/>
        <v>W. Smith</v>
      </c>
      <c r="E1038" s="168" t="str">
        <f t="shared" si="227"/>
        <v>Will Dills Smith</v>
      </c>
      <c r="F1038" s="204"/>
      <c r="G1038" s="204">
        <v>103</v>
      </c>
      <c r="H1038" s="204" t="s">
        <v>1955</v>
      </c>
      <c r="I1038" s="204"/>
      <c r="J1038" s="155">
        <v>34786</v>
      </c>
      <c r="K1038" s="157" t="s">
        <v>848</v>
      </c>
      <c r="L1038" s="103" t="s">
        <v>444</v>
      </c>
      <c r="M1038" s="155" t="str">
        <f t="shared" si="228"/>
        <v>min</v>
      </c>
      <c r="N1038" s="111" t="str">
        <f>Mays!$G$2</f>
        <v>Palo Alto</v>
      </c>
      <c r="O1038" s="132" t="s">
        <v>1966</v>
      </c>
      <c r="P1038" s="168" t="str">
        <f t="shared" si="229"/>
        <v>Smith, Will Dills (min)</v>
      </c>
      <c r="Q1038" s="129" t="str">
        <f t="shared" si="230"/>
        <v/>
      </c>
      <c r="R1038" s="217" t="str">
        <f t="shared" si="231"/>
        <v/>
      </c>
      <c r="S1038" s="217" t="str">
        <f t="shared" si="232"/>
        <v/>
      </c>
      <c r="T1038" s="217" t="str">
        <f t="shared" si="233"/>
        <v/>
      </c>
      <c r="U1038" s="102" t="s">
        <v>568</v>
      </c>
      <c r="V1038" s="173"/>
      <c r="W1038" s="102"/>
      <c r="X1038" s="173"/>
      <c r="Y1038" s="102"/>
      <c r="Z1038" s="173"/>
      <c r="AA1038" s="102"/>
      <c r="AB1038" s="102"/>
      <c r="AC1038" s="102"/>
      <c r="AD1038" s="102"/>
    </row>
    <row r="1039" spans="1:30" ht="14.25" customHeight="1">
      <c r="A1039" s="111" t="s">
        <v>225</v>
      </c>
      <c r="B1039" s="175" t="str">
        <f t="shared" si="224"/>
        <v>Smoak</v>
      </c>
      <c r="C1039" s="180" t="str">
        <f t="shared" si="225"/>
        <v>Justin</v>
      </c>
      <c r="D1039" s="102" t="str">
        <f t="shared" si="226"/>
        <v>J. Smoak</v>
      </c>
      <c r="E1039" s="168" t="str">
        <f t="shared" si="227"/>
        <v>Justin Smoak</v>
      </c>
      <c r="F1039" s="276" t="s">
        <v>854</v>
      </c>
      <c r="G1039" s="103"/>
      <c r="H1039" s="103"/>
      <c r="I1039" s="103"/>
      <c r="J1039" s="277">
        <v>31751</v>
      </c>
      <c r="K1039" s="305" t="s">
        <v>846</v>
      </c>
      <c r="L1039" s="103" t="s">
        <v>7</v>
      </c>
      <c r="M1039" s="155" t="str">
        <f t="shared" si="228"/>
        <v>1,F3-$10.8M</v>
      </c>
      <c r="N1039" s="111" t="str">
        <f>Mays!$Y$2</f>
        <v>Los Angeles</v>
      </c>
      <c r="O1039" s="311" t="s">
        <v>3147</v>
      </c>
      <c r="P1039" s="168" t="str">
        <f t="shared" si="229"/>
        <v>Smoak, Justin (1,F3-$10.8M)</v>
      </c>
      <c r="Q1039" s="129">
        <f t="shared" si="230"/>
        <v>3600000</v>
      </c>
      <c r="R1039" s="217">
        <f t="shared" si="231"/>
        <v>3600000</v>
      </c>
      <c r="S1039" s="217">
        <f t="shared" si="232"/>
        <v>3600000</v>
      </c>
      <c r="T1039" s="217" t="str">
        <f t="shared" si="233"/>
        <v/>
      </c>
      <c r="U1039" s="102" t="s">
        <v>3401</v>
      </c>
      <c r="V1039" s="173">
        <v>3600000</v>
      </c>
      <c r="W1039" s="102" t="s">
        <v>3403</v>
      </c>
      <c r="X1039" s="173">
        <v>3600000</v>
      </c>
      <c r="Y1039" s="102" t="s">
        <v>3402</v>
      </c>
      <c r="Z1039" s="173">
        <v>3600000</v>
      </c>
      <c r="AA1039" s="102" t="s">
        <v>283</v>
      </c>
      <c r="AB1039" s="169"/>
      <c r="AC1039" s="102"/>
      <c r="AD1039" s="102"/>
    </row>
    <row r="1040" spans="1:30" ht="14.25" customHeight="1">
      <c r="A1040" s="501" t="s">
        <v>1135</v>
      </c>
      <c r="B1040" s="175" t="str">
        <f t="shared" si="224"/>
        <v>Snell</v>
      </c>
      <c r="C1040" s="180" t="str">
        <f t="shared" si="225"/>
        <v>Blake</v>
      </c>
      <c r="D1040" s="102" t="str">
        <f t="shared" si="226"/>
        <v>B. Snell</v>
      </c>
      <c r="E1040" s="168" t="str">
        <f t="shared" si="227"/>
        <v>Blake Snell</v>
      </c>
      <c r="F1040" s="103" t="s">
        <v>354</v>
      </c>
      <c r="G1040" s="103"/>
      <c r="H1040" s="103"/>
      <c r="I1040" s="103"/>
      <c r="J1040" s="256">
        <v>33942</v>
      </c>
      <c r="K1040" s="102" t="s">
        <v>647</v>
      </c>
      <c r="L1040" s="103" t="s">
        <v>114</v>
      </c>
      <c r="M1040" s="155" t="str">
        <f t="shared" si="228"/>
        <v>Y3</v>
      </c>
      <c r="N1040" s="111" t="str">
        <f>Cobb!$S$2</f>
        <v>Waikiki</v>
      </c>
      <c r="O1040" s="103" t="s">
        <v>1756</v>
      </c>
      <c r="P1040" s="168" t="str">
        <f t="shared" si="229"/>
        <v>Snell, Blake (Y3)</v>
      </c>
      <c r="Q1040" s="129">
        <f t="shared" si="230"/>
        <v>400000</v>
      </c>
      <c r="R1040" s="217" t="str">
        <f t="shared" si="231"/>
        <v/>
      </c>
      <c r="S1040" s="217" t="str">
        <f t="shared" si="232"/>
        <v/>
      </c>
      <c r="T1040" s="217" t="str">
        <f t="shared" si="233"/>
        <v/>
      </c>
      <c r="U1040" s="102" t="s">
        <v>322</v>
      </c>
      <c r="V1040" s="173">
        <v>400000</v>
      </c>
      <c r="W1040" s="102" t="s">
        <v>555</v>
      </c>
      <c r="X1040" s="268"/>
      <c r="Y1040" s="102" t="s">
        <v>820</v>
      </c>
      <c r="Z1040" s="501"/>
      <c r="AA1040" s="102" t="s">
        <v>821</v>
      </c>
      <c r="AB1040" s="102"/>
      <c r="AC1040" s="102" t="s">
        <v>822</v>
      </c>
      <c r="AD1040" s="102"/>
    </row>
    <row r="1041" spans="1:30" ht="14.25" customHeight="1">
      <c r="A1041" s="266" t="s">
        <v>3815</v>
      </c>
      <c r="B1041" s="175" t="str">
        <f t="shared" si="224"/>
        <v>Sobotka</v>
      </c>
      <c r="C1041" s="180" t="str">
        <f t="shared" si="225"/>
        <v>Chad</v>
      </c>
      <c r="D1041" s="102" t="str">
        <f t="shared" si="226"/>
        <v>C. Sobotka</v>
      </c>
      <c r="E1041" s="168" t="str">
        <f t="shared" si="227"/>
        <v>Chad Sobotka</v>
      </c>
      <c r="F1041" s="204" t="s">
        <v>847</v>
      </c>
      <c r="G1041" s="204" t="s">
        <v>4027</v>
      </c>
      <c r="H1041" s="204" t="s">
        <v>1956</v>
      </c>
      <c r="I1041" s="204" t="s">
        <v>1954</v>
      </c>
      <c r="J1041" s="155">
        <v>34160</v>
      </c>
      <c r="K1041" s="157" t="s">
        <v>844</v>
      </c>
      <c r="L1041" s="103" t="s">
        <v>114</v>
      </c>
      <c r="M1041" s="155" t="str">
        <f t="shared" si="228"/>
        <v>MM</v>
      </c>
      <c r="N1041" s="111" t="s">
        <v>402</v>
      </c>
      <c r="O1041" s="132" t="s">
        <v>3850</v>
      </c>
      <c r="P1041" s="168" t="str">
        <f t="shared" si="229"/>
        <v>Sobotka, Chad (MM)</v>
      </c>
      <c r="Q1041" s="129">
        <f t="shared" si="230"/>
        <v>100000</v>
      </c>
      <c r="R1041" s="217" t="str">
        <f t="shared" si="231"/>
        <v/>
      </c>
      <c r="S1041" s="217" t="str">
        <f t="shared" si="232"/>
        <v/>
      </c>
      <c r="T1041" s="217" t="str">
        <f t="shared" si="233"/>
        <v/>
      </c>
      <c r="U1041" s="102" t="s">
        <v>442</v>
      </c>
      <c r="V1041" s="173">
        <v>100000</v>
      </c>
      <c r="W1041" s="102"/>
      <c r="X1041" s="173"/>
      <c r="Y1041" s="102"/>
      <c r="Z1041" s="173"/>
      <c r="AA1041" s="102"/>
      <c r="AB1041" s="102"/>
      <c r="AC1041" s="102"/>
      <c r="AD1041" s="102"/>
    </row>
    <row r="1042" spans="1:30" ht="14.25" customHeight="1">
      <c r="A1042" s="266" t="s">
        <v>3789</v>
      </c>
      <c r="B1042" s="175" t="str">
        <f t="shared" si="224"/>
        <v>Solak</v>
      </c>
      <c r="C1042" s="180" t="str">
        <f t="shared" si="225"/>
        <v>Nick</v>
      </c>
      <c r="D1042" s="102" t="str">
        <f t="shared" si="226"/>
        <v>N. Solak</v>
      </c>
      <c r="E1042" s="168" t="str">
        <f t="shared" si="227"/>
        <v>Nick Solak</v>
      </c>
      <c r="F1042" s="204" t="s">
        <v>847</v>
      </c>
      <c r="G1042" s="204" t="s">
        <v>3999</v>
      </c>
      <c r="H1042" s="204" t="s">
        <v>1957</v>
      </c>
      <c r="I1042" s="204" t="s">
        <v>1956</v>
      </c>
      <c r="J1042" s="155">
        <v>34710</v>
      </c>
      <c r="K1042" s="157" t="s">
        <v>845</v>
      </c>
      <c r="L1042" s="103" t="s">
        <v>444</v>
      </c>
      <c r="M1042" s="155" t="str">
        <f t="shared" si="228"/>
        <v>min</v>
      </c>
      <c r="N1042" s="111" t="s">
        <v>402</v>
      </c>
      <c r="O1042" s="132" t="s">
        <v>3850</v>
      </c>
      <c r="P1042" s="168" t="str">
        <f t="shared" si="229"/>
        <v>Solak, Nick (min)</v>
      </c>
      <c r="Q1042" s="129" t="str">
        <f t="shared" si="230"/>
        <v/>
      </c>
      <c r="R1042" s="217" t="str">
        <f t="shared" si="231"/>
        <v/>
      </c>
      <c r="S1042" s="217" t="str">
        <f t="shared" si="232"/>
        <v/>
      </c>
      <c r="T1042" s="217" t="str">
        <f t="shared" si="233"/>
        <v/>
      </c>
      <c r="U1042" s="102" t="s">
        <v>568</v>
      </c>
      <c r="V1042" s="173"/>
      <c r="W1042" s="102"/>
      <c r="X1042" s="173"/>
      <c r="Y1042" s="102"/>
      <c r="Z1042" s="173"/>
      <c r="AA1042" s="102"/>
      <c r="AB1042" s="102"/>
      <c r="AC1042" s="102"/>
      <c r="AD1042" s="102"/>
    </row>
    <row r="1043" spans="1:30" ht="14.25" customHeight="1">
      <c r="A1043" s="501" t="s">
        <v>1082</v>
      </c>
      <c r="B1043" s="175" t="str">
        <f t="shared" si="224"/>
        <v>Solarte</v>
      </c>
      <c r="C1043" s="180" t="str">
        <f t="shared" si="225"/>
        <v>Yangervis+</v>
      </c>
      <c r="D1043" s="102" t="str">
        <f t="shared" si="226"/>
        <v>Y. Solarte</v>
      </c>
      <c r="E1043" s="168" t="str">
        <f t="shared" si="227"/>
        <v>Yangervis+ Solarte</v>
      </c>
      <c r="F1043" s="103" t="s">
        <v>854</v>
      </c>
      <c r="G1043" s="103"/>
      <c r="H1043" s="103"/>
      <c r="I1043" s="103"/>
      <c r="J1043" s="256">
        <v>31965</v>
      </c>
      <c r="K1043" s="102" t="s">
        <v>850</v>
      </c>
      <c r="L1043" s="103" t="s">
        <v>7</v>
      </c>
      <c r="M1043" s="155" t="str">
        <f t="shared" si="228"/>
        <v>ARB-Y5</v>
      </c>
      <c r="N1043" s="111" t="str">
        <f>Cobb!$AE$2</f>
        <v>Chicago</v>
      </c>
      <c r="O1043" s="103" t="s">
        <v>1094</v>
      </c>
      <c r="P1043" s="168" t="str">
        <f t="shared" si="229"/>
        <v>Solarte, Yangervis+ (ARB-Y5)</v>
      </c>
      <c r="Q1043" s="129">
        <f t="shared" si="230"/>
        <v>960000</v>
      </c>
      <c r="R1043" s="217" t="str">
        <f t="shared" si="231"/>
        <v/>
      </c>
      <c r="S1043" s="217" t="str">
        <f t="shared" si="232"/>
        <v/>
      </c>
      <c r="T1043" s="217" t="str">
        <f t="shared" si="233"/>
        <v/>
      </c>
      <c r="U1043" s="102" t="s">
        <v>820</v>
      </c>
      <c r="V1043" s="268">
        <v>960000</v>
      </c>
      <c r="W1043" s="102" t="s">
        <v>821</v>
      </c>
      <c r="X1043" s="268"/>
      <c r="Y1043" s="102" t="s">
        <v>822</v>
      </c>
      <c r="Z1043" s="102"/>
      <c r="AA1043" s="102" t="s">
        <v>283</v>
      </c>
      <c r="AB1043" s="102"/>
      <c r="AC1043" s="102"/>
      <c r="AD1043" s="102"/>
    </row>
    <row r="1044" spans="1:30" ht="14.25" customHeight="1">
      <c r="A1044" s="102" t="s">
        <v>691</v>
      </c>
      <c r="B1044" s="175" t="str">
        <f t="shared" si="224"/>
        <v>Soler</v>
      </c>
      <c r="C1044" s="180" t="str">
        <f t="shared" si="225"/>
        <v>Jorge</v>
      </c>
      <c r="D1044" s="102" t="str">
        <f t="shared" si="226"/>
        <v>J. Soler</v>
      </c>
      <c r="E1044" s="168" t="str">
        <f t="shared" si="227"/>
        <v>Jorge Soler</v>
      </c>
      <c r="F1044" s="103" t="s">
        <v>847</v>
      </c>
      <c r="G1044" s="103"/>
      <c r="H1044" s="103"/>
      <c r="I1044" s="103"/>
      <c r="J1044" s="155">
        <v>33659</v>
      </c>
      <c r="K1044" s="111" t="s">
        <v>852</v>
      </c>
      <c r="L1044" s="103" t="s">
        <v>7</v>
      </c>
      <c r="M1044" s="155" t="str">
        <f t="shared" si="228"/>
        <v>ARB-Y4</v>
      </c>
      <c r="N1044" s="111" t="str">
        <f>Ruth!$A$2</f>
        <v>Plum Island</v>
      </c>
      <c r="O1044" s="132" t="s">
        <v>716</v>
      </c>
      <c r="P1044" s="168" t="str">
        <f t="shared" si="229"/>
        <v>Soler, Jorge (ARB-Y4)</v>
      </c>
      <c r="Q1044" s="129">
        <f t="shared" si="230"/>
        <v>760000</v>
      </c>
      <c r="R1044" s="217" t="str">
        <f t="shared" si="231"/>
        <v/>
      </c>
      <c r="S1044" s="217" t="str">
        <f t="shared" si="232"/>
        <v/>
      </c>
      <c r="T1044" s="217" t="str">
        <f t="shared" si="233"/>
        <v/>
      </c>
      <c r="U1044" s="102" t="s">
        <v>555</v>
      </c>
      <c r="V1044" s="173">
        <v>760000</v>
      </c>
      <c r="W1044" s="102" t="s">
        <v>820</v>
      </c>
      <c r="X1044" s="268"/>
      <c r="Y1044" s="102" t="s">
        <v>821</v>
      </c>
      <c r="Z1044" s="102"/>
      <c r="AA1044" s="102" t="s">
        <v>822</v>
      </c>
      <c r="AB1044" s="102"/>
      <c r="AC1044" s="102" t="s">
        <v>283</v>
      </c>
      <c r="AD1044" s="102"/>
    </row>
    <row r="1045" spans="1:30" ht="14.25" customHeight="1">
      <c r="A1045" s="501" t="s">
        <v>1294</v>
      </c>
      <c r="B1045" s="175" t="str">
        <f t="shared" si="224"/>
        <v>Solis</v>
      </c>
      <c r="C1045" s="180" t="str">
        <f t="shared" si="225"/>
        <v>Sammy*</v>
      </c>
      <c r="D1045" s="102" t="str">
        <f t="shared" si="226"/>
        <v>S. Solis</v>
      </c>
      <c r="E1045" s="168" t="str">
        <f t="shared" si="227"/>
        <v>Sammy* Solis</v>
      </c>
      <c r="F1045" s="204" t="s">
        <v>354</v>
      </c>
      <c r="G1045" s="501">
        <v>191</v>
      </c>
      <c r="H1045" s="501">
        <v>8</v>
      </c>
      <c r="I1045" s="501">
        <v>17</v>
      </c>
      <c r="J1045" s="256">
        <v>32365</v>
      </c>
      <c r="K1045" s="157" t="s">
        <v>844</v>
      </c>
      <c r="L1045" s="103" t="s">
        <v>114</v>
      </c>
      <c r="M1045" s="155" t="str">
        <f t="shared" si="228"/>
        <v>ARB-Y4</v>
      </c>
      <c r="N1045" s="111" t="str">
        <f>Cobb!$A$2</f>
        <v>Greenville</v>
      </c>
      <c r="O1045" s="132" t="s">
        <v>1298</v>
      </c>
      <c r="P1045" s="168" t="str">
        <f t="shared" si="229"/>
        <v>Solis, Sammy* (ARB-Y4)</v>
      </c>
      <c r="Q1045" s="129">
        <f t="shared" si="230"/>
        <v>640000</v>
      </c>
      <c r="R1045" s="217" t="str">
        <f t="shared" si="231"/>
        <v/>
      </c>
      <c r="S1045" s="217" t="str">
        <f t="shared" si="232"/>
        <v/>
      </c>
      <c r="T1045" s="217" t="str">
        <f t="shared" si="233"/>
        <v/>
      </c>
      <c r="U1045" s="102" t="s">
        <v>555</v>
      </c>
      <c r="V1045" s="173">
        <v>640000</v>
      </c>
      <c r="W1045" s="102" t="s">
        <v>820</v>
      </c>
      <c r="X1045" s="173"/>
      <c r="Y1045" s="102" t="s">
        <v>821</v>
      </c>
      <c r="Z1045" s="102"/>
      <c r="AA1045" s="102" t="s">
        <v>822</v>
      </c>
      <c r="AB1045" s="102"/>
      <c r="AC1045" s="102" t="s">
        <v>283</v>
      </c>
      <c r="AD1045" s="102"/>
    </row>
    <row r="1046" spans="1:30" ht="14.25" customHeight="1">
      <c r="A1046" s="112" t="s">
        <v>1246</v>
      </c>
      <c r="B1046" s="175" t="str">
        <f t="shared" si="224"/>
        <v>Soria</v>
      </c>
      <c r="C1046" s="180" t="str">
        <f t="shared" si="225"/>
        <v>Joakim</v>
      </c>
      <c r="D1046" s="102" t="str">
        <f t="shared" si="226"/>
        <v>J. Soria</v>
      </c>
      <c r="E1046" s="168" t="str">
        <f t="shared" si="227"/>
        <v>Joakim Soria</v>
      </c>
      <c r="F1046" s="103"/>
      <c r="G1046" s="111"/>
      <c r="H1046" s="111"/>
      <c r="I1046" s="111"/>
      <c r="J1046" s="274"/>
      <c r="K1046" s="102"/>
      <c r="L1046" s="103" t="s">
        <v>114</v>
      </c>
      <c r="M1046" s="155" t="str">
        <f t="shared" si="228"/>
        <v>4,F4-$7.2M</v>
      </c>
      <c r="N1046" s="111" t="str">
        <f>Aaron!$A$2</f>
        <v>Middlesex</v>
      </c>
      <c r="O1046" s="253" t="s">
        <v>1192</v>
      </c>
      <c r="P1046" s="168" t="str">
        <f t="shared" si="229"/>
        <v>Soria, Joakim (4,F4-$7.2M)</v>
      </c>
      <c r="Q1046" s="129">
        <f t="shared" si="230"/>
        <v>1800000</v>
      </c>
      <c r="R1046" s="217" t="str">
        <f t="shared" si="231"/>
        <v/>
      </c>
      <c r="S1046" s="217" t="str">
        <f t="shared" si="232"/>
        <v/>
      </c>
      <c r="T1046" s="217" t="str">
        <f t="shared" si="233"/>
        <v/>
      </c>
      <c r="U1046" s="112" t="s">
        <v>1207</v>
      </c>
      <c r="V1046" s="268">
        <v>1800000</v>
      </c>
      <c r="W1046" s="102" t="s">
        <v>283</v>
      </c>
      <c r="X1046" s="173"/>
      <c r="Y1046" s="102"/>
      <c r="Z1046" s="102"/>
      <c r="AA1046" s="102"/>
      <c r="AB1046" s="102"/>
      <c r="AC1046" s="102"/>
      <c r="AD1046" s="102"/>
    </row>
    <row r="1047" spans="1:30" ht="14.25" customHeight="1">
      <c r="A1047" s="102" t="s">
        <v>1553</v>
      </c>
      <c r="B1047" s="175" t="str">
        <f t="shared" si="224"/>
        <v>Soroka</v>
      </c>
      <c r="C1047" s="180" t="str">
        <f t="shared" si="225"/>
        <v>Mike</v>
      </c>
      <c r="D1047" s="102" t="str">
        <f t="shared" si="226"/>
        <v>M. Soroka</v>
      </c>
      <c r="E1047" s="168" t="str">
        <f t="shared" si="227"/>
        <v>Mike Soroka</v>
      </c>
      <c r="F1047" s="174" t="s">
        <v>847</v>
      </c>
      <c r="G1047" s="102">
        <f>G1046+1</f>
        <v>1</v>
      </c>
      <c r="H1047" s="102">
        <v>2</v>
      </c>
      <c r="I1047" s="102">
        <v>14</v>
      </c>
      <c r="J1047" s="322">
        <v>35646</v>
      </c>
      <c r="K1047" s="102" t="s">
        <v>647</v>
      </c>
      <c r="L1047" s="103" t="s">
        <v>114</v>
      </c>
      <c r="M1047" s="155" t="str">
        <f t="shared" si="228"/>
        <v>MM</v>
      </c>
      <c r="N1047" s="111" t="str">
        <f>Mays!$G$2</f>
        <v>Palo Alto</v>
      </c>
      <c r="O1047" s="103" t="s">
        <v>1534</v>
      </c>
      <c r="P1047" s="168" t="str">
        <f t="shared" si="229"/>
        <v>Soroka, Mike (MM)</v>
      </c>
      <c r="Q1047" s="129">
        <f t="shared" si="230"/>
        <v>100000</v>
      </c>
      <c r="R1047" s="217" t="str">
        <f t="shared" si="231"/>
        <v/>
      </c>
      <c r="S1047" s="217" t="str">
        <f t="shared" si="232"/>
        <v/>
      </c>
      <c r="T1047" s="217" t="str">
        <f t="shared" si="233"/>
        <v/>
      </c>
      <c r="U1047" s="102" t="s">
        <v>442</v>
      </c>
      <c r="V1047" s="268">
        <v>100000</v>
      </c>
      <c r="W1047" s="102"/>
      <c r="X1047" s="130"/>
      <c r="Y1047" s="102"/>
      <c r="Z1047" s="102"/>
      <c r="AA1047" s="102"/>
      <c r="AB1047" s="102"/>
      <c r="AC1047" s="102"/>
      <c r="AD1047" s="102"/>
    </row>
    <row r="1048" spans="1:30" ht="14.25" customHeight="1">
      <c r="A1048" s="266" t="s">
        <v>3818</v>
      </c>
      <c r="B1048" s="175" t="str">
        <f t="shared" si="224"/>
        <v>Sosa</v>
      </c>
      <c r="C1048" s="180" t="str">
        <f t="shared" si="225"/>
        <v>Edmundo</v>
      </c>
      <c r="D1048" s="102" t="str">
        <f t="shared" si="226"/>
        <v>E. Sosa</v>
      </c>
      <c r="E1048" s="168" t="str">
        <f t="shared" si="227"/>
        <v>Edmundo Sosa</v>
      </c>
      <c r="F1048" s="204" t="s">
        <v>847</v>
      </c>
      <c r="G1048" s="204" t="s">
        <v>4030</v>
      </c>
      <c r="H1048" s="204" t="s">
        <v>1956</v>
      </c>
      <c r="I1048" s="204" t="s">
        <v>1958</v>
      </c>
      <c r="J1048" s="155">
        <v>35130</v>
      </c>
      <c r="K1048" s="157" t="s">
        <v>845</v>
      </c>
      <c r="L1048" s="103" t="s">
        <v>7</v>
      </c>
      <c r="M1048" s="155" t="str">
        <f t="shared" si="228"/>
        <v>MM</v>
      </c>
      <c r="N1048" s="111" t="s">
        <v>378</v>
      </c>
      <c r="O1048" s="132" t="s">
        <v>3850</v>
      </c>
      <c r="P1048" s="168" t="str">
        <f t="shared" si="229"/>
        <v>Sosa, Edmundo (MM)</v>
      </c>
      <c r="Q1048" s="129">
        <f t="shared" si="230"/>
        <v>100000</v>
      </c>
      <c r="R1048" s="217" t="str">
        <f t="shared" si="231"/>
        <v/>
      </c>
      <c r="S1048" s="217" t="str">
        <f t="shared" si="232"/>
        <v/>
      </c>
      <c r="T1048" s="217" t="str">
        <f t="shared" si="233"/>
        <v/>
      </c>
      <c r="U1048" s="102" t="s">
        <v>442</v>
      </c>
      <c r="V1048" s="173">
        <v>100000</v>
      </c>
      <c r="W1048" s="102"/>
      <c r="X1048" s="173"/>
      <c r="Y1048" s="102"/>
      <c r="Z1048" s="173"/>
      <c r="AA1048" s="102"/>
      <c r="AB1048" s="102"/>
      <c r="AC1048" s="102"/>
      <c r="AD1048" s="102"/>
    </row>
    <row r="1049" spans="1:30" ht="14.25" customHeight="1">
      <c r="A1049" s="102" t="s">
        <v>1972</v>
      </c>
      <c r="B1049" s="175" t="str">
        <f t="shared" si="224"/>
        <v>Soto</v>
      </c>
      <c r="C1049" s="180" t="str">
        <f t="shared" si="225"/>
        <v>Gregory</v>
      </c>
      <c r="D1049" s="102" t="str">
        <f t="shared" si="226"/>
        <v>G. Soto</v>
      </c>
      <c r="E1049" s="168" t="str">
        <f t="shared" si="227"/>
        <v>Gregory Soto</v>
      </c>
      <c r="F1049" s="204"/>
      <c r="G1049" s="204">
        <v>206</v>
      </c>
      <c r="H1049" s="204" t="s">
        <v>1961</v>
      </c>
      <c r="I1049" s="204"/>
      <c r="J1049" s="155"/>
      <c r="K1049" s="157" t="s">
        <v>647</v>
      </c>
      <c r="L1049" s="103" t="s">
        <v>444</v>
      </c>
      <c r="M1049" s="155" t="str">
        <f t="shared" si="228"/>
        <v>min</v>
      </c>
      <c r="N1049" s="111" t="str">
        <f>Ruth!$Y$2</f>
        <v xml:space="preserve">New Jersey </v>
      </c>
      <c r="O1049" s="132" t="s">
        <v>1966</v>
      </c>
      <c r="P1049" s="168" t="str">
        <f t="shared" si="229"/>
        <v>Soto, Gregory (min)</v>
      </c>
      <c r="Q1049" s="129" t="str">
        <f t="shared" si="230"/>
        <v/>
      </c>
      <c r="R1049" s="217" t="str">
        <f t="shared" si="231"/>
        <v/>
      </c>
      <c r="S1049" s="217" t="str">
        <f t="shared" si="232"/>
        <v/>
      </c>
      <c r="T1049" s="217" t="str">
        <f t="shared" si="233"/>
        <v/>
      </c>
      <c r="U1049" s="102" t="s">
        <v>568</v>
      </c>
      <c r="V1049" s="173"/>
      <c r="W1049" s="102"/>
      <c r="X1049" s="173"/>
      <c r="Y1049" s="102"/>
      <c r="Z1049" s="173"/>
      <c r="AA1049" s="102"/>
      <c r="AB1049" s="102"/>
      <c r="AC1049" s="102"/>
      <c r="AD1049" s="102"/>
    </row>
    <row r="1050" spans="1:30" ht="14.25" customHeight="1">
      <c r="A1050" s="102" t="s">
        <v>1589</v>
      </c>
      <c r="B1050" s="175" t="str">
        <f t="shared" si="224"/>
        <v>Soto</v>
      </c>
      <c r="C1050" s="180" t="str">
        <f t="shared" si="225"/>
        <v>Juan</v>
      </c>
      <c r="D1050" s="102" t="str">
        <f t="shared" si="226"/>
        <v>J. Soto</v>
      </c>
      <c r="E1050" s="168" t="str">
        <f t="shared" si="227"/>
        <v>Juan Soto</v>
      </c>
      <c r="F1050" s="174" t="s">
        <v>354</v>
      </c>
      <c r="G1050" s="102">
        <f>G1049+1</f>
        <v>207</v>
      </c>
      <c r="H1050" s="102">
        <v>6</v>
      </c>
      <c r="I1050" s="102">
        <v>9</v>
      </c>
      <c r="J1050" s="322">
        <v>36093</v>
      </c>
      <c r="K1050" s="102" t="s">
        <v>912</v>
      </c>
      <c r="L1050" s="103" t="s">
        <v>7</v>
      </c>
      <c r="M1050" s="155" t="str">
        <f t="shared" si="228"/>
        <v>Y1</v>
      </c>
      <c r="N1050" s="208" t="str">
        <f>Ruth!$AE$2</f>
        <v>Williamsburg</v>
      </c>
      <c r="O1050" s="103" t="s">
        <v>1534</v>
      </c>
      <c r="P1050" s="168" t="str">
        <f t="shared" si="229"/>
        <v>Soto, Juan (Y1)</v>
      </c>
      <c r="Q1050" s="129">
        <f t="shared" si="230"/>
        <v>200000</v>
      </c>
      <c r="R1050" s="217">
        <f t="shared" si="231"/>
        <v>300000</v>
      </c>
      <c r="S1050" s="217">
        <f t="shared" si="232"/>
        <v>400000</v>
      </c>
      <c r="T1050" s="217" t="str">
        <f t="shared" si="233"/>
        <v/>
      </c>
      <c r="U1050" s="102" t="s">
        <v>445</v>
      </c>
      <c r="V1050" s="130">
        <v>200000</v>
      </c>
      <c r="W1050" s="102" t="s">
        <v>446</v>
      </c>
      <c r="X1050" s="173">
        <v>300000</v>
      </c>
      <c r="Y1050" s="102" t="s">
        <v>322</v>
      </c>
      <c r="Z1050" s="173">
        <v>400000</v>
      </c>
      <c r="AA1050" s="102" t="s">
        <v>555</v>
      </c>
      <c r="AB1050" s="102"/>
      <c r="AC1050" s="102"/>
      <c r="AD1050" s="102"/>
    </row>
    <row r="1051" spans="1:30" ht="14.25" customHeight="1">
      <c r="A1051" s="501" t="s">
        <v>1074</v>
      </c>
      <c r="B1051" s="175" t="str">
        <f t="shared" si="224"/>
        <v>Souza</v>
      </c>
      <c r="C1051" s="180" t="str">
        <f t="shared" si="225"/>
        <v>Steven</v>
      </c>
      <c r="D1051" s="102" t="str">
        <f t="shared" si="226"/>
        <v>S. Souza</v>
      </c>
      <c r="E1051" s="168" t="str">
        <f t="shared" si="227"/>
        <v>Steven Souza</v>
      </c>
      <c r="F1051" s="103" t="s">
        <v>847</v>
      </c>
      <c r="G1051" s="103"/>
      <c r="H1051" s="103"/>
      <c r="I1051" s="103"/>
      <c r="J1051" s="256">
        <v>32622</v>
      </c>
      <c r="K1051" s="102" t="s">
        <v>852</v>
      </c>
      <c r="L1051" s="103" t="s">
        <v>7</v>
      </c>
      <c r="M1051" s="155" t="str">
        <f t="shared" si="228"/>
        <v>ARB-Y4</v>
      </c>
      <c r="N1051" s="111" t="str">
        <f>Aaron!$AE$2</f>
        <v>Pismo Beach</v>
      </c>
      <c r="O1051" s="103" t="s">
        <v>1094</v>
      </c>
      <c r="P1051" s="168" t="str">
        <f t="shared" si="229"/>
        <v>Souza, Steven (ARB-Y4)</v>
      </c>
      <c r="Q1051" s="129">
        <f t="shared" si="230"/>
        <v>600000</v>
      </c>
      <c r="R1051" s="217" t="str">
        <f t="shared" si="231"/>
        <v/>
      </c>
      <c r="S1051" s="217" t="str">
        <f t="shared" si="232"/>
        <v/>
      </c>
      <c r="T1051" s="217" t="str">
        <f t="shared" si="233"/>
        <v/>
      </c>
      <c r="U1051" s="102" t="s">
        <v>555</v>
      </c>
      <c r="V1051" s="268">
        <v>600000</v>
      </c>
      <c r="W1051" s="102" t="s">
        <v>820</v>
      </c>
      <c r="X1051" s="268"/>
      <c r="Y1051" s="102" t="s">
        <v>821</v>
      </c>
      <c r="Z1051" s="102"/>
      <c r="AA1051" s="102" t="s">
        <v>822</v>
      </c>
      <c r="AB1051" s="102"/>
      <c r="AC1051" s="102" t="s">
        <v>283</v>
      </c>
      <c r="AD1051" s="102"/>
    </row>
    <row r="1052" spans="1:30" ht="14.25" customHeight="1">
      <c r="A1052" s="112" t="s">
        <v>2</v>
      </c>
      <c r="B1052" s="175" t="str">
        <f t="shared" si="224"/>
        <v>Span</v>
      </c>
      <c r="C1052" s="180" t="str">
        <f t="shared" si="225"/>
        <v>Denard</v>
      </c>
      <c r="D1052" s="102" t="str">
        <f t="shared" si="226"/>
        <v>D. Span</v>
      </c>
      <c r="E1052" s="168" t="str">
        <f t="shared" si="227"/>
        <v>Denard Span</v>
      </c>
      <c r="F1052" s="103"/>
      <c r="G1052" s="111"/>
      <c r="H1052" s="111"/>
      <c r="I1052" s="111"/>
      <c r="J1052" s="274"/>
      <c r="K1052" s="102"/>
      <c r="L1052" s="103" t="s">
        <v>7</v>
      </c>
      <c r="M1052" s="155" t="str">
        <f t="shared" si="228"/>
        <v>1,F3-$5.625M</v>
      </c>
      <c r="N1052" s="111" t="str">
        <f>Cobb!$AE$2</f>
        <v>Chicago</v>
      </c>
      <c r="O1052" s="253" t="s">
        <v>3147</v>
      </c>
      <c r="P1052" s="168" t="str">
        <f t="shared" si="229"/>
        <v>Span, Denard (1,F3-$5.625M)</v>
      </c>
      <c r="Q1052" s="129">
        <f t="shared" si="230"/>
        <v>1875000</v>
      </c>
      <c r="R1052" s="217">
        <f t="shared" si="231"/>
        <v>1875000</v>
      </c>
      <c r="S1052" s="217">
        <f t="shared" si="232"/>
        <v>1875000</v>
      </c>
      <c r="T1052" s="217" t="str">
        <f t="shared" si="233"/>
        <v/>
      </c>
      <c r="U1052" s="102" t="s">
        <v>3404</v>
      </c>
      <c r="V1052" s="173">
        <v>1875000</v>
      </c>
      <c r="W1052" s="102" t="s">
        <v>3406</v>
      </c>
      <c r="X1052" s="173">
        <v>1875000</v>
      </c>
      <c r="Y1052" s="102" t="s">
        <v>3405</v>
      </c>
      <c r="Z1052" s="173">
        <v>1875000</v>
      </c>
      <c r="AA1052" s="102" t="s">
        <v>283</v>
      </c>
      <c r="AB1052" s="102"/>
      <c r="AC1052" s="102" t="s">
        <v>283</v>
      </c>
      <c r="AD1052" s="102"/>
    </row>
    <row r="1053" spans="1:30" ht="14.25" customHeight="1">
      <c r="A1053" s="501" t="s">
        <v>1069</v>
      </c>
      <c r="B1053" s="175" t="str">
        <f t="shared" si="224"/>
        <v>Spangenberg</v>
      </c>
      <c r="C1053" s="180" t="str">
        <f t="shared" si="225"/>
        <v>Cory*</v>
      </c>
      <c r="D1053" s="102" t="str">
        <f t="shared" si="226"/>
        <v>C. Spangenberg</v>
      </c>
      <c r="E1053" s="168" t="str">
        <f t="shared" si="227"/>
        <v>Cory* Spangenberg</v>
      </c>
      <c r="F1053" s="103" t="s">
        <v>354</v>
      </c>
      <c r="G1053" s="103"/>
      <c r="H1053" s="103"/>
      <c r="I1053" s="103"/>
      <c r="J1053" s="256">
        <v>33313</v>
      </c>
      <c r="K1053" s="102" t="s">
        <v>850</v>
      </c>
      <c r="L1053" s="103" t="s">
        <v>7</v>
      </c>
      <c r="M1053" s="155" t="str">
        <f t="shared" si="228"/>
        <v>Y3</v>
      </c>
      <c r="N1053" s="111" t="str">
        <f>Ruth!$Y$2</f>
        <v xml:space="preserve">New Jersey </v>
      </c>
      <c r="O1053" s="103" t="s">
        <v>1094</v>
      </c>
      <c r="P1053" s="168" t="str">
        <f t="shared" si="229"/>
        <v>Spangenberg, Cory* (Y3)</v>
      </c>
      <c r="Q1053" s="129">
        <f t="shared" si="230"/>
        <v>400000</v>
      </c>
      <c r="R1053" s="217" t="str">
        <f t="shared" si="231"/>
        <v/>
      </c>
      <c r="S1053" s="217" t="str">
        <f t="shared" si="232"/>
        <v/>
      </c>
      <c r="T1053" s="217" t="str">
        <f t="shared" si="233"/>
        <v/>
      </c>
      <c r="U1053" s="102" t="s">
        <v>322</v>
      </c>
      <c r="V1053" s="173">
        <v>400000</v>
      </c>
      <c r="W1053" s="102" t="s">
        <v>555</v>
      </c>
      <c r="X1053" s="268"/>
      <c r="Y1053" s="102" t="s">
        <v>820</v>
      </c>
      <c r="Z1053" s="501"/>
      <c r="AA1053" s="102" t="s">
        <v>821</v>
      </c>
      <c r="AB1053" s="102"/>
      <c r="AC1053" s="102" t="s">
        <v>822</v>
      </c>
      <c r="AD1053" s="102"/>
    </row>
    <row r="1054" spans="1:30" ht="14.25" customHeight="1">
      <c r="A1054" s="102" t="s">
        <v>260</v>
      </c>
      <c r="B1054" s="175" t="str">
        <f t="shared" si="224"/>
        <v>Springer</v>
      </c>
      <c r="C1054" s="180" t="str">
        <f t="shared" si="225"/>
        <v>George</v>
      </c>
      <c r="D1054" s="102" t="str">
        <f t="shared" si="226"/>
        <v>G. Springer</v>
      </c>
      <c r="E1054" s="168" t="str">
        <f t="shared" si="227"/>
        <v>George Springer</v>
      </c>
      <c r="F1054" s="103" t="s">
        <v>847</v>
      </c>
      <c r="G1054" s="103"/>
      <c r="H1054" s="103"/>
      <c r="I1054" s="103"/>
      <c r="J1054" s="155">
        <v>32770</v>
      </c>
      <c r="K1054" s="111" t="s">
        <v>852</v>
      </c>
      <c r="L1054" s="103" t="s">
        <v>7</v>
      </c>
      <c r="M1054" s="155" t="str">
        <f t="shared" si="228"/>
        <v>2,L5-$14M</v>
      </c>
      <c r="N1054" s="111" t="str">
        <f>Ruth!$M$2</f>
        <v>Hoboken</v>
      </c>
      <c r="O1054" s="132" t="s">
        <v>266</v>
      </c>
      <c r="P1054" s="168" t="str">
        <f t="shared" si="229"/>
        <v>Springer, George (2,L5-$14M)</v>
      </c>
      <c r="Q1054" s="129">
        <f t="shared" si="230"/>
        <v>2800000</v>
      </c>
      <c r="R1054" s="217">
        <f t="shared" si="231"/>
        <v>2800000</v>
      </c>
      <c r="S1054" s="217">
        <f t="shared" si="232"/>
        <v>2800000</v>
      </c>
      <c r="T1054" s="217">
        <f t="shared" si="233"/>
        <v>2800000</v>
      </c>
      <c r="U1054" s="102" t="s">
        <v>1751</v>
      </c>
      <c r="V1054" s="169">
        <v>2800000</v>
      </c>
      <c r="W1054" s="102" t="s">
        <v>1752</v>
      </c>
      <c r="X1054" s="173">
        <v>2800000</v>
      </c>
      <c r="Y1054" s="102" t="s">
        <v>1753</v>
      </c>
      <c r="Z1054" s="130">
        <v>2800000</v>
      </c>
      <c r="AA1054" s="102" t="s">
        <v>1754</v>
      </c>
      <c r="AB1054" s="130">
        <v>2800000</v>
      </c>
      <c r="AC1054" s="102" t="s">
        <v>283</v>
      </c>
      <c r="AD1054" s="102"/>
    </row>
    <row r="1055" spans="1:30" ht="14.25" customHeight="1">
      <c r="A1055" s="102" t="s">
        <v>1820</v>
      </c>
      <c r="B1055" s="175" t="str">
        <f t="shared" ref="B1055:B1086" si="234">LEFT(A1055,FIND(", ",A1055,1)-1)</f>
        <v>Stammen</v>
      </c>
      <c r="C1055" s="180" t="str">
        <f t="shared" ref="C1055:C1086" si="235">RIGHT(A1055,LEN(A1055)-FIND(", ",A1055,1)-1)</f>
        <v>Craig</v>
      </c>
      <c r="D1055" s="102" t="str">
        <f t="shared" ref="D1055:D1086" si="236">CONCATENATE(MID(C1055,1,1),". ",B1055)</f>
        <v>C. Stammen</v>
      </c>
      <c r="E1055" s="168" t="str">
        <f t="shared" ref="E1055:E1086" si="237">CONCATENATE(C1055," ",B1055)</f>
        <v>Craig Stammen</v>
      </c>
      <c r="F1055" s="204" t="s">
        <v>847</v>
      </c>
      <c r="G1055" s="204"/>
      <c r="H1055" s="204"/>
      <c r="I1055" s="204"/>
      <c r="J1055" s="155">
        <v>30750</v>
      </c>
      <c r="K1055" s="157" t="s">
        <v>844</v>
      </c>
      <c r="L1055" s="103" t="s">
        <v>114</v>
      </c>
      <c r="M1055" s="155" t="str">
        <f t="shared" si="228"/>
        <v>1,F2-$8M</v>
      </c>
      <c r="N1055" s="111" t="str">
        <f>Aaron!$S$2</f>
        <v>Washington</v>
      </c>
      <c r="O1055" s="132" t="s">
        <v>3147</v>
      </c>
      <c r="P1055" s="168" t="str">
        <f t="shared" si="229"/>
        <v>Stammen, Craig (1,F2-$8M)</v>
      </c>
      <c r="Q1055" s="129">
        <f t="shared" si="230"/>
        <v>4000000</v>
      </c>
      <c r="R1055" s="217">
        <f t="shared" si="231"/>
        <v>4000000</v>
      </c>
      <c r="S1055" s="217" t="str">
        <f t="shared" si="232"/>
        <v/>
      </c>
      <c r="T1055" s="217" t="str">
        <f t="shared" si="233"/>
        <v/>
      </c>
      <c r="U1055" s="172" t="s">
        <v>3193</v>
      </c>
      <c r="V1055" s="173">
        <v>4000000</v>
      </c>
      <c r="W1055" s="102" t="s">
        <v>1487</v>
      </c>
      <c r="X1055" s="173">
        <v>4000000</v>
      </c>
      <c r="Y1055" s="102" t="s">
        <v>283</v>
      </c>
      <c r="Z1055" s="102"/>
      <c r="AA1055" s="102"/>
      <c r="AB1055" s="102"/>
      <c r="AC1055" s="102"/>
      <c r="AD1055" s="102"/>
    </row>
    <row r="1056" spans="1:30" ht="14.25" customHeight="1">
      <c r="A1056" s="110" t="s">
        <v>781</v>
      </c>
      <c r="B1056" s="175" t="str">
        <f t="shared" si="234"/>
        <v>Stanek</v>
      </c>
      <c r="C1056" s="180" t="str">
        <f t="shared" si="235"/>
        <v>Ryne</v>
      </c>
      <c r="D1056" s="102" t="str">
        <f t="shared" si="236"/>
        <v>R. Stanek</v>
      </c>
      <c r="E1056" s="168" t="str">
        <f t="shared" si="237"/>
        <v>Ryne Stanek</v>
      </c>
      <c r="F1056" s="103" t="s">
        <v>847</v>
      </c>
      <c r="G1056" s="103"/>
      <c r="H1056" s="103"/>
      <c r="I1056" s="103"/>
      <c r="J1056" s="155">
        <v>33445</v>
      </c>
      <c r="K1056" s="111" t="s">
        <v>844</v>
      </c>
      <c r="L1056" s="103" t="s">
        <v>114</v>
      </c>
      <c r="M1056" s="155" t="str">
        <f t="shared" si="228"/>
        <v>Y2</v>
      </c>
      <c r="N1056" s="208" t="str">
        <f>Aaron!$G$2</f>
        <v>Exeter</v>
      </c>
      <c r="O1056" s="103" t="s">
        <v>739</v>
      </c>
      <c r="P1056" s="168" t="str">
        <f t="shared" si="229"/>
        <v>Stanek, Ryne (Y2)</v>
      </c>
      <c r="Q1056" s="129">
        <f t="shared" si="230"/>
        <v>300000</v>
      </c>
      <c r="R1056" s="217">
        <f t="shared" si="231"/>
        <v>400000</v>
      </c>
      <c r="S1056" s="217" t="str">
        <f t="shared" si="232"/>
        <v/>
      </c>
      <c r="T1056" s="217" t="str">
        <f t="shared" si="233"/>
        <v/>
      </c>
      <c r="U1056" s="102" t="s">
        <v>446</v>
      </c>
      <c r="V1056" s="173">
        <v>300000</v>
      </c>
      <c r="W1056" s="102" t="s">
        <v>322</v>
      </c>
      <c r="X1056" s="173">
        <v>400000</v>
      </c>
      <c r="Y1056" s="102" t="s">
        <v>555</v>
      </c>
      <c r="Z1056" s="501"/>
      <c r="AA1056" s="102"/>
      <c r="AB1056" s="102"/>
      <c r="AC1056" s="102"/>
      <c r="AD1056" s="102"/>
    </row>
    <row r="1057" spans="1:30" ht="14.25" customHeight="1">
      <c r="A1057" s="102" t="s">
        <v>717</v>
      </c>
      <c r="B1057" s="175" t="str">
        <f t="shared" si="234"/>
        <v>Stanton</v>
      </c>
      <c r="C1057" s="180" t="str">
        <f t="shared" si="235"/>
        <v>Giancarlo</v>
      </c>
      <c r="D1057" s="102" t="str">
        <f t="shared" si="236"/>
        <v>G. Stanton</v>
      </c>
      <c r="E1057" s="168" t="str">
        <f t="shared" si="237"/>
        <v>Giancarlo Stanton</v>
      </c>
      <c r="F1057" s="103"/>
      <c r="G1057" s="103"/>
      <c r="H1057" s="103"/>
      <c r="I1057" s="103"/>
      <c r="J1057" s="155"/>
      <c r="K1057" s="111"/>
      <c r="L1057" s="103" t="s">
        <v>7</v>
      </c>
      <c r="M1057" s="155" t="str">
        <f t="shared" si="228"/>
        <v>1,F5-$35.175M</v>
      </c>
      <c r="N1057" s="111" t="str">
        <f>Mays!$G$2</f>
        <v>Palo Alto</v>
      </c>
      <c r="O1057" s="132" t="s">
        <v>3147</v>
      </c>
      <c r="P1057" s="168" t="str">
        <f t="shared" si="229"/>
        <v>Stanton, Giancarlo (1,F5-$35.175M)</v>
      </c>
      <c r="Q1057" s="129">
        <f t="shared" si="230"/>
        <v>7035000</v>
      </c>
      <c r="R1057" s="217">
        <f t="shared" si="231"/>
        <v>7035000</v>
      </c>
      <c r="S1057" s="217">
        <f t="shared" si="232"/>
        <v>7035000</v>
      </c>
      <c r="T1057" s="217">
        <f t="shared" si="233"/>
        <v>7035000</v>
      </c>
      <c r="U1057" s="102" t="s">
        <v>3407</v>
      </c>
      <c r="V1057" s="173">
        <v>7035000</v>
      </c>
      <c r="W1057" s="102" t="s">
        <v>3411</v>
      </c>
      <c r="X1057" s="173">
        <v>7035000</v>
      </c>
      <c r="Y1057" s="102" t="s">
        <v>3410</v>
      </c>
      <c r="Z1057" s="173">
        <v>7035000</v>
      </c>
      <c r="AA1057" s="102" t="s">
        <v>3409</v>
      </c>
      <c r="AB1057" s="173">
        <v>7035000</v>
      </c>
      <c r="AC1057" s="102" t="s">
        <v>3408</v>
      </c>
      <c r="AD1057" s="173">
        <v>7035000</v>
      </c>
    </row>
    <row r="1058" spans="1:30" ht="14.25" customHeight="1">
      <c r="A1058" s="102" t="s">
        <v>1930</v>
      </c>
      <c r="B1058" s="175" t="str">
        <f t="shared" si="234"/>
        <v>Stassi</v>
      </c>
      <c r="C1058" s="180" t="str">
        <f t="shared" si="235"/>
        <v>Max</v>
      </c>
      <c r="D1058" s="102" t="str">
        <f t="shared" si="236"/>
        <v>M. Stassi</v>
      </c>
      <c r="E1058" s="168" t="str">
        <f t="shared" si="237"/>
        <v>Max Stassi</v>
      </c>
      <c r="F1058" s="204" t="s">
        <v>847</v>
      </c>
      <c r="G1058" s="204">
        <v>164</v>
      </c>
      <c r="H1058" s="204" t="s">
        <v>1958</v>
      </c>
      <c r="I1058" s="204"/>
      <c r="J1058" s="155">
        <v>33312</v>
      </c>
      <c r="K1058" s="157" t="s">
        <v>848</v>
      </c>
      <c r="L1058" s="103" t="s">
        <v>7</v>
      </c>
      <c r="M1058" s="155" t="str">
        <f t="shared" si="228"/>
        <v>Y1</v>
      </c>
      <c r="N1058" s="111" t="str">
        <f>Cobb!$S$2</f>
        <v>Waikiki</v>
      </c>
      <c r="O1058" s="132" t="s">
        <v>1966</v>
      </c>
      <c r="P1058" s="168" t="str">
        <f t="shared" si="229"/>
        <v>Stassi, Max (Y1)</v>
      </c>
      <c r="Q1058" s="129">
        <f t="shared" si="230"/>
        <v>200000</v>
      </c>
      <c r="R1058" s="217">
        <f t="shared" si="231"/>
        <v>300000</v>
      </c>
      <c r="S1058" s="217">
        <f t="shared" si="232"/>
        <v>400000</v>
      </c>
      <c r="T1058" s="217" t="str">
        <f t="shared" si="233"/>
        <v/>
      </c>
      <c r="U1058" s="102" t="s">
        <v>445</v>
      </c>
      <c r="V1058" s="130">
        <v>200000</v>
      </c>
      <c r="W1058" s="102" t="s">
        <v>446</v>
      </c>
      <c r="X1058" s="173">
        <v>300000</v>
      </c>
      <c r="Y1058" s="102" t="s">
        <v>322</v>
      </c>
      <c r="Z1058" s="173">
        <v>400000</v>
      </c>
      <c r="AA1058" s="102" t="s">
        <v>555</v>
      </c>
      <c r="AB1058" s="102"/>
      <c r="AC1058" s="102"/>
      <c r="AD1058" s="102"/>
    </row>
    <row r="1059" spans="1:30" ht="14.25" customHeight="1">
      <c r="A1059" s="102" t="s">
        <v>1887</v>
      </c>
      <c r="B1059" s="175" t="str">
        <f t="shared" si="234"/>
        <v>Steckenrider</v>
      </c>
      <c r="C1059" s="180" t="str">
        <f t="shared" si="235"/>
        <v>Drew</v>
      </c>
      <c r="D1059" s="102" t="str">
        <f t="shared" si="236"/>
        <v>D. Steckenrider</v>
      </c>
      <c r="E1059" s="168" t="str">
        <f t="shared" si="237"/>
        <v>Drew Steckenrider</v>
      </c>
      <c r="F1059" s="204" t="s">
        <v>847</v>
      </c>
      <c r="G1059" s="204">
        <v>70</v>
      </c>
      <c r="H1059" s="204" t="s">
        <v>1953</v>
      </c>
      <c r="I1059" s="204"/>
      <c r="J1059" s="155">
        <v>33248</v>
      </c>
      <c r="K1059" s="157" t="s">
        <v>844</v>
      </c>
      <c r="L1059" s="103" t="s">
        <v>114</v>
      </c>
      <c r="M1059" s="155" t="str">
        <f t="shared" si="228"/>
        <v>Y2</v>
      </c>
      <c r="N1059" s="111" t="str">
        <f>Cobb!$S$2</f>
        <v>Waikiki</v>
      </c>
      <c r="O1059" s="132" t="s">
        <v>1966</v>
      </c>
      <c r="P1059" s="168" t="str">
        <f t="shared" si="229"/>
        <v>Steckenrider, Drew (Y2)</v>
      </c>
      <c r="Q1059" s="129">
        <f t="shared" si="230"/>
        <v>300000</v>
      </c>
      <c r="R1059" s="217">
        <f t="shared" si="231"/>
        <v>400000</v>
      </c>
      <c r="S1059" s="217" t="str">
        <f t="shared" si="232"/>
        <v/>
      </c>
      <c r="T1059" s="217" t="str">
        <f t="shared" si="233"/>
        <v/>
      </c>
      <c r="U1059" s="102" t="s">
        <v>446</v>
      </c>
      <c r="V1059" s="173">
        <v>300000</v>
      </c>
      <c r="W1059" s="102" t="s">
        <v>322</v>
      </c>
      <c r="X1059" s="173">
        <v>400000</v>
      </c>
      <c r="Y1059" s="102" t="s">
        <v>555</v>
      </c>
      <c r="Z1059" s="173"/>
      <c r="AA1059" s="102"/>
      <c r="AB1059" s="102"/>
      <c r="AC1059" s="102"/>
      <c r="AD1059" s="102"/>
    </row>
    <row r="1060" spans="1:30" ht="14.25" customHeight="1">
      <c r="A1060" s="337" t="s">
        <v>794</v>
      </c>
      <c r="B1060" s="175" t="str">
        <f t="shared" si="234"/>
        <v>Stephenson</v>
      </c>
      <c r="C1060" s="180" t="str">
        <f t="shared" si="235"/>
        <v>Robert</v>
      </c>
      <c r="D1060" s="102" t="str">
        <f t="shared" si="236"/>
        <v>R. Stephenson</v>
      </c>
      <c r="E1060" s="168" t="str">
        <f t="shared" si="237"/>
        <v>Robert Stephenson</v>
      </c>
      <c r="F1060" s="103" t="s">
        <v>847</v>
      </c>
      <c r="G1060" s="103"/>
      <c r="H1060" s="103"/>
      <c r="I1060" s="103"/>
      <c r="J1060" s="155">
        <v>34024</v>
      </c>
      <c r="K1060" s="111" t="s">
        <v>647</v>
      </c>
      <c r="L1060" s="103" t="s">
        <v>114</v>
      </c>
      <c r="M1060" s="155" t="str">
        <f t="shared" si="228"/>
        <v>Y2*</v>
      </c>
      <c r="N1060" s="111" t="str">
        <f>Ruth!$S$2</f>
        <v>New York</v>
      </c>
      <c r="O1060" s="103" t="s">
        <v>739</v>
      </c>
      <c r="P1060" s="168" t="str">
        <f t="shared" si="229"/>
        <v>Stephenson, Robert (Y2*)</v>
      </c>
      <c r="Q1060" s="129">
        <f t="shared" si="230"/>
        <v>300000</v>
      </c>
      <c r="R1060" s="217">
        <f t="shared" si="231"/>
        <v>400000</v>
      </c>
      <c r="S1060" s="217" t="str">
        <f t="shared" si="232"/>
        <v/>
      </c>
      <c r="T1060" s="217" t="str">
        <f t="shared" si="233"/>
        <v/>
      </c>
      <c r="U1060" s="102" t="s">
        <v>219</v>
      </c>
      <c r="V1060" s="173">
        <v>300000</v>
      </c>
      <c r="W1060" s="102" t="s">
        <v>322</v>
      </c>
      <c r="X1060" s="173">
        <v>400000</v>
      </c>
      <c r="Y1060" s="102" t="s">
        <v>555</v>
      </c>
      <c r="Z1060" s="102"/>
      <c r="AA1060" s="102"/>
      <c r="AB1060" s="102"/>
      <c r="AC1060" s="102"/>
      <c r="AD1060" s="102"/>
    </row>
    <row r="1061" spans="1:30" ht="14.25" customHeight="1">
      <c r="A1061" s="102" t="s">
        <v>2000</v>
      </c>
      <c r="B1061" s="175" t="str">
        <f t="shared" si="234"/>
        <v>Stephenson</v>
      </c>
      <c r="C1061" s="180" t="str">
        <f t="shared" si="235"/>
        <v>Tyler</v>
      </c>
      <c r="D1061" s="102" t="str">
        <f t="shared" si="236"/>
        <v>T. Stephenson</v>
      </c>
      <c r="E1061" s="168" t="str">
        <f t="shared" si="237"/>
        <v>Tyler Stephenson</v>
      </c>
      <c r="F1061" s="204"/>
      <c r="G1061" s="204">
        <v>121</v>
      </c>
      <c r="H1061" s="204" t="s">
        <v>1955</v>
      </c>
      <c r="I1061" s="204"/>
      <c r="J1061" s="155"/>
      <c r="K1061" s="157" t="s">
        <v>848</v>
      </c>
      <c r="L1061" s="103" t="s">
        <v>444</v>
      </c>
      <c r="M1061" s="155" t="str">
        <f t="shared" si="228"/>
        <v>min</v>
      </c>
      <c r="N1061" s="111" t="str">
        <f>Mays!$A$2</f>
        <v>Aspen</v>
      </c>
      <c r="O1061" s="132" t="s">
        <v>1966</v>
      </c>
      <c r="P1061" s="168" t="str">
        <f t="shared" si="229"/>
        <v>Stephenson, Tyler (min)</v>
      </c>
      <c r="Q1061" s="129" t="str">
        <f t="shared" si="230"/>
        <v/>
      </c>
      <c r="R1061" s="217" t="str">
        <f t="shared" si="231"/>
        <v/>
      </c>
      <c r="S1061" s="217" t="str">
        <f t="shared" si="232"/>
        <v/>
      </c>
      <c r="T1061" s="217" t="str">
        <f t="shared" si="233"/>
        <v/>
      </c>
      <c r="U1061" s="102" t="s">
        <v>568</v>
      </c>
      <c r="V1061" s="173"/>
      <c r="W1061" s="102"/>
      <c r="X1061" s="173"/>
      <c r="Y1061" s="102"/>
      <c r="Z1061" s="173"/>
      <c r="AA1061" s="102"/>
      <c r="AB1061" s="102"/>
      <c r="AC1061" s="102"/>
      <c r="AD1061" s="102"/>
    </row>
    <row r="1062" spans="1:30" ht="14.25" customHeight="1">
      <c r="A1062" s="102" t="s">
        <v>1627</v>
      </c>
      <c r="B1062" s="175" t="str">
        <f t="shared" si="234"/>
        <v>Stewart</v>
      </c>
      <c r="C1062" s="180" t="str">
        <f t="shared" si="235"/>
        <v>Brock</v>
      </c>
      <c r="D1062" s="102" t="str">
        <f t="shared" si="236"/>
        <v>B. Stewart</v>
      </c>
      <c r="E1062" s="168" t="str">
        <f t="shared" si="237"/>
        <v>Brock Stewart</v>
      </c>
      <c r="F1062" s="174" t="s">
        <v>847</v>
      </c>
      <c r="G1062" s="102" t="e">
        <f>#REF!+1</f>
        <v>#REF!</v>
      </c>
      <c r="H1062" s="102" t="s">
        <v>538</v>
      </c>
      <c r="I1062" s="102">
        <v>20</v>
      </c>
      <c r="J1062" s="322">
        <v>33514</v>
      </c>
      <c r="K1062" s="102" t="s">
        <v>647</v>
      </c>
      <c r="L1062" s="103" t="s">
        <v>114</v>
      </c>
      <c r="M1062" s="155" t="str">
        <f t="shared" si="228"/>
        <v>Y1*</v>
      </c>
      <c r="N1062" s="111" t="str">
        <f>Ruth!$S$2</f>
        <v>New York</v>
      </c>
      <c r="O1062" s="103" t="s">
        <v>1534</v>
      </c>
      <c r="P1062" s="168" t="str">
        <f t="shared" si="229"/>
        <v>Stewart, Brock (Y1*)</v>
      </c>
      <c r="Q1062" s="129">
        <f t="shared" si="230"/>
        <v>200000</v>
      </c>
      <c r="R1062" s="217">
        <f t="shared" si="231"/>
        <v>300000</v>
      </c>
      <c r="S1062" s="217">
        <f t="shared" si="232"/>
        <v>400000</v>
      </c>
      <c r="T1062" s="217" t="str">
        <f t="shared" si="233"/>
        <v/>
      </c>
      <c r="U1062" s="102" t="s">
        <v>220</v>
      </c>
      <c r="V1062" s="130">
        <v>200000</v>
      </c>
      <c r="W1062" s="102" t="s">
        <v>446</v>
      </c>
      <c r="X1062" s="173">
        <v>300000</v>
      </c>
      <c r="Y1062" s="102" t="s">
        <v>322</v>
      </c>
      <c r="Z1062" s="173">
        <v>400000</v>
      </c>
      <c r="AA1062" s="102" t="s">
        <v>555</v>
      </c>
      <c r="AB1062" s="102"/>
      <c r="AC1062" s="102"/>
      <c r="AD1062" s="102"/>
    </row>
    <row r="1063" spans="1:30" ht="14.25" customHeight="1">
      <c r="A1063" s="102" t="s">
        <v>1357</v>
      </c>
      <c r="B1063" s="175" t="str">
        <f t="shared" si="234"/>
        <v>Stewart</v>
      </c>
      <c r="C1063" s="180" t="str">
        <f t="shared" si="235"/>
        <v>Christin</v>
      </c>
      <c r="D1063" s="102" t="str">
        <f t="shared" si="236"/>
        <v>C. Stewart</v>
      </c>
      <c r="E1063" s="168" t="str">
        <f t="shared" si="237"/>
        <v>Christin Stewart</v>
      </c>
      <c r="F1063" s="204"/>
      <c r="G1063" s="501">
        <v>156</v>
      </c>
      <c r="H1063" s="501">
        <v>6</v>
      </c>
      <c r="I1063" s="501">
        <v>18</v>
      </c>
      <c r="J1063" s="256">
        <v>34313</v>
      </c>
      <c r="K1063" s="157" t="s">
        <v>853</v>
      </c>
      <c r="L1063" s="103" t="s">
        <v>7</v>
      </c>
      <c r="M1063" s="155" t="str">
        <f t="shared" si="228"/>
        <v>MM</v>
      </c>
      <c r="N1063" s="111" t="str">
        <f>Ruth!$S$2</f>
        <v>New York</v>
      </c>
      <c r="O1063" s="132" t="s">
        <v>1298</v>
      </c>
      <c r="P1063" s="168" t="str">
        <f t="shared" si="229"/>
        <v>Stewart, Christin (MM)</v>
      </c>
      <c r="Q1063" s="129">
        <f t="shared" si="230"/>
        <v>100000</v>
      </c>
      <c r="R1063" s="217" t="str">
        <f t="shared" si="231"/>
        <v/>
      </c>
      <c r="S1063" s="217" t="str">
        <f t="shared" si="232"/>
        <v/>
      </c>
      <c r="T1063" s="217" t="str">
        <f t="shared" si="233"/>
        <v/>
      </c>
      <c r="U1063" s="102" t="s">
        <v>442</v>
      </c>
      <c r="V1063" s="268">
        <v>100000</v>
      </c>
      <c r="W1063" s="102"/>
      <c r="X1063" s="173"/>
      <c r="Y1063" s="102"/>
      <c r="Z1063" s="102"/>
      <c r="AA1063" s="102"/>
      <c r="AB1063" s="102"/>
      <c r="AC1063" s="102"/>
      <c r="AD1063" s="102"/>
    </row>
    <row r="1064" spans="1:30" ht="14.25" customHeight="1">
      <c r="A1064" s="266" t="s">
        <v>3827</v>
      </c>
      <c r="B1064" s="175" t="str">
        <f t="shared" si="234"/>
        <v>Stewart</v>
      </c>
      <c r="C1064" s="180" t="str">
        <f t="shared" si="235"/>
        <v>DJ</v>
      </c>
      <c r="D1064" s="102" t="str">
        <f t="shared" si="236"/>
        <v>D. Stewart</v>
      </c>
      <c r="E1064" s="168" t="str">
        <f t="shared" si="237"/>
        <v>DJ Stewart</v>
      </c>
      <c r="F1064" s="204" t="s">
        <v>354</v>
      </c>
      <c r="G1064" s="204" t="s">
        <v>4039</v>
      </c>
      <c r="H1064" s="204" t="s">
        <v>1959</v>
      </c>
      <c r="I1064" s="204" t="s">
        <v>1957</v>
      </c>
      <c r="J1064" s="155">
        <v>34303</v>
      </c>
      <c r="K1064" s="157" t="s">
        <v>912</v>
      </c>
      <c r="L1064" s="103" t="s">
        <v>7</v>
      </c>
      <c r="M1064" s="155" t="str">
        <f t="shared" si="228"/>
        <v>MM</v>
      </c>
      <c r="N1064" s="111" t="s">
        <v>378</v>
      </c>
      <c r="O1064" s="132" t="s">
        <v>3850</v>
      </c>
      <c r="P1064" s="168" t="str">
        <f t="shared" si="229"/>
        <v>Stewart, DJ (MM)</v>
      </c>
      <c r="Q1064" s="129">
        <f t="shared" si="230"/>
        <v>100000</v>
      </c>
      <c r="R1064" s="217" t="str">
        <f t="shared" si="231"/>
        <v/>
      </c>
      <c r="S1064" s="217" t="str">
        <f t="shared" si="232"/>
        <v/>
      </c>
      <c r="T1064" s="217" t="str">
        <f t="shared" si="233"/>
        <v/>
      </c>
      <c r="U1064" s="102" t="s">
        <v>442</v>
      </c>
      <c r="V1064" s="173">
        <v>100000</v>
      </c>
      <c r="W1064" s="102"/>
      <c r="X1064" s="173"/>
      <c r="Y1064" s="102"/>
      <c r="Z1064" s="173"/>
      <c r="AA1064" s="102"/>
      <c r="AB1064" s="102"/>
      <c r="AC1064" s="102"/>
      <c r="AD1064" s="102"/>
    </row>
    <row r="1065" spans="1:30" ht="14.25" customHeight="1">
      <c r="A1065" s="266" t="s">
        <v>3809</v>
      </c>
      <c r="B1065" s="175" t="str">
        <f t="shared" si="234"/>
        <v>Stewart</v>
      </c>
      <c r="C1065" s="180" t="str">
        <f t="shared" si="235"/>
        <v>Kohl</v>
      </c>
      <c r="D1065" s="102" t="str">
        <f t="shared" si="236"/>
        <v>K. Stewart</v>
      </c>
      <c r="E1065" s="168" t="str">
        <f t="shared" si="237"/>
        <v>Kohl Stewart</v>
      </c>
      <c r="F1065" s="204" t="s">
        <v>847</v>
      </c>
      <c r="G1065" s="204" t="s">
        <v>4020</v>
      </c>
      <c r="H1065" s="204" t="s">
        <v>1958</v>
      </c>
      <c r="I1065" s="204" t="s">
        <v>1959</v>
      </c>
      <c r="J1065" s="155">
        <v>34614</v>
      </c>
      <c r="K1065" s="157" t="s">
        <v>647</v>
      </c>
      <c r="L1065" s="103" t="s">
        <v>114</v>
      </c>
      <c r="M1065" s="155" t="str">
        <f t="shared" si="228"/>
        <v>Y1</v>
      </c>
      <c r="N1065" s="111" t="s">
        <v>378</v>
      </c>
      <c r="O1065" s="132" t="s">
        <v>3850</v>
      </c>
      <c r="P1065" s="168" t="str">
        <f t="shared" si="229"/>
        <v>Stewart, Kohl (Y1)</v>
      </c>
      <c r="Q1065" s="129">
        <f t="shared" si="230"/>
        <v>200000</v>
      </c>
      <c r="R1065" s="217">
        <f t="shared" si="231"/>
        <v>300000</v>
      </c>
      <c r="S1065" s="217">
        <f t="shared" si="232"/>
        <v>400000</v>
      </c>
      <c r="T1065" s="217" t="str">
        <f t="shared" si="233"/>
        <v/>
      </c>
      <c r="U1065" s="102" t="s">
        <v>445</v>
      </c>
      <c r="V1065" s="173">
        <v>200000</v>
      </c>
      <c r="W1065" s="102" t="s">
        <v>446</v>
      </c>
      <c r="X1065" s="173">
        <v>300000</v>
      </c>
      <c r="Y1065" s="102" t="s">
        <v>322</v>
      </c>
      <c r="Z1065" s="173">
        <v>400000</v>
      </c>
      <c r="AA1065" s="102" t="s">
        <v>555</v>
      </c>
      <c r="AB1065" s="102"/>
      <c r="AC1065" s="102"/>
      <c r="AD1065" s="102"/>
    </row>
    <row r="1066" spans="1:30" ht="14.25" customHeight="1">
      <c r="A1066" s="266" t="s">
        <v>3811</v>
      </c>
      <c r="B1066" s="175" t="str">
        <f t="shared" si="234"/>
        <v>Stock</v>
      </c>
      <c r="C1066" s="180" t="str">
        <f t="shared" si="235"/>
        <v>Robert</v>
      </c>
      <c r="D1066" s="102" t="str">
        <f t="shared" si="236"/>
        <v>R. Stock</v>
      </c>
      <c r="E1066" s="168" t="str">
        <f t="shared" si="237"/>
        <v>Robert Stock</v>
      </c>
      <c r="F1066" s="204" t="s">
        <v>847</v>
      </c>
      <c r="G1066" s="204" t="s">
        <v>4023</v>
      </c>
      <c r="H1066" s="204" t="s">
        <v>1958</v>
      </c>
      <c r="I1066" s="204" t="s">
        <v>1962</v>
      </c>
      <c r="J1066" s="155">
        <v>32833</v>
      </c>
      <c r="K1066" s="157" t="s">
        <v>844</v>
      </c>
      <c r="L1066" s="103" t="s">
        <v>114</v>
      </c>
      <c r="M1066" s="155" t="str">
        <f t="shared" si="228"/>
        <v>Y1</v>
      </c>
      <c r="N1066" s="111" t="s">
        <v>307</v>
      </c>
      <c r="O1066" s="132" t="s">
        <v>3850</v>
      </c>
      <c r="P1066" s="168" t="str">
        <f t="shared" si="229"/>
        <v>Stock, Robert (Y1)</v>
      </c>
      <c r="Q1066" s="129">
        <f t="shared" si="230"/>
        <v>200000</v>
      </c>
      <c r="R1066" s="217">
        <f t="shared" si="231"/>
        <v>300000</v>
      </c>
      <c r="S1066" s="217">
        <f t="shared" si="232"/>
        <v>400000</v>
      </c>
      <c r="T1066" s="217" t="str">
        <f t="shared" si="233"/>
        <v/>
      </c>
      <c r="U1066" s="102" t="s">
        <v>445</v>
      </c>
      <c r="V1066" s="173">
        <v>200000</v>
      </c>
      <c r="W1066" s="102" t="s">
        <v>446</v>
      </c>
      <c r="X1066" s="173">
        <v>300000</v>
      </c>
      <c r="Y1066" s="102" t="s">
        <v>322</v>
      </c>
      <c r="Z1066" s="173">
        <v>400000</v>
      </c>
      <c r="AA1066" s="102" t="s">
        <v>555</v>
      </c>
      <c r="AB1066" s="102"/>
      <c r="AC1066" s="102"/>
      <c r="AD1066" s="102"/>
    </row>
    <row r="1067" spans="1:30" ht="14.25" customHeight="1">
      <c r="A1067" s="281" t="s">
        <v>875</v>
      </c>
      <c r="B1067" s="175" t="str">
        <f t="shared" si="234"/>
        <v>Storen</v>
      </c>
      <c r="C1067" s="180" t="str">
        <f t="shared" si="235"/>
        <v>Drew</v>
      </c>
      <c r="D1067" s="102" t="str">
        <f t="shared" si="236"/>
        <v>D. Storen</v>
      </c>
      <c r="E1067" s="168" t="str">
        <f t="shared" si="237"/>
        <v>Drew Storen</v>
      </c>
      <c r="F1067" s="308" t="s">
        <v>847</v>
      </c>
      <c r="G1067" s="281"/>
      <c r="H1067" s="281"/>
      <c r="I1067" s="281"/>
      <c r="J1067" s="309">
        <v>32000</v>
      </c>
      <c r="K1067" s="310" t="s">
        <v>844</v>
      </c>
      <c r="L1067" s="279" t="s">
        <v>114</v>
      </c>
      <c r="M1067" s="155" t="str">
        <f t="shared" si="228"/>
        <v>3,F3-$1.05M</v>
      </c>
      <c r="N1067" s="111" t="str">
        <f>Mays!$G$2</f>
        <v>Palo Alto</v>
      </c>
      <c r="O1067" s="311" t="s">
        <v>1407</v>
      </c>
      <c r="P1067" s="168" t="str">
        <f t="shared" si="229"/>
        <v>Storen, Drew (3,F3-$1.05M)</v>
      </c>
      <c r="Q1067" s="129">
        <f t="shared" si="230"/>
        <v>350000</v>
      </c>
      <c r="R1067" s="217" t="str">
        <f t="shared" si="231"/>
        <v/>
      </c>
      <c r="S1067" s="217" t="str">
        <f t="shared" si="232"/>
        <v/>
      </c>
      <c r="T1067" s="217" t="str">
        <f t="shared" si="233"/>
        <v/>
      </c>
      <c r="U1067" s="282" t="s">
        <v>1215</v>
      </c>
      <c r="V1067" s="362">
        <v>350000</v>
      </c>
      <c r="W1067" s="102" t="s">
        <v>283</v>
      </c>
      <c r="X1067" s="173"/>
      <c r="Y1067" s="102"/>
      <c r="Z1067" s="102"/>
      <c r="AA1067" s="102"/>
      <c r="AB1067" s="102"/>
      <c r="AC1067" s="102"/>
      <c r="AD1067" s="102"/>
    </row>
    <row r="1068" spans="1:30" ht="14.25" customHeight="1">
      <c r="A1068" s="102" t="s">
        <v>680</v>
      </c>
      <c r="B1068" s="175" t="str">
        <f t="shared" si="234"/>
        <v>Story</v>
      </c>
      <c r="C1068" s="180" t="str">
        <f t="shared" si="235"/>
        <v>Trevor</v>
      </c>
      <c r="D1068" s="102" t="str">
        <f t="shared" si="236"/>
        <v>T. Story</v>
      </c>
      <c r="E1068" s="168" t="str">
        <f t="shared" si="237"/>
        <v>Trevor Story</v>
      </c>
      <c r="F1068" s="103" t="s">
        <v>847</v>
      </c>
      <c r="G1068" s="103"/>
      <c r="H1068" s="103"/>
      <c r="I1068" s="103"/>
      <c r="J1068" s="155">
        <v>33923</v>
      </c>
      <c r="K1068" s="111" t="s">
        <v>851</v>
      </c>
      <c r="L1068" s="103" t="s">
        <v>7</v>
      </c>
      <c r="M1068" s="155" t="str">
        <f t="shared" si="228"/>
        <v>Y3</v>
      </c>
      <c r="N1068" s="208" t="str">
        <f>Aaron!$G$2</f>
        <v>Exeter</v>
      </c>
      <c r="O1068" s="132" t="s">
        <v>1004</v>
      </c>
      <c r="P1068" s="168" t="str">
        <f t="shared" si="229"/>
        <v>Story, Trevor (Y3)</v>
      </c>
      <c r="Q1068" s="129">
        <f t="shared" si="230"/>
        <v>400000</v>
      </c>
      <c r="R1068" s="217" t="str">
        <f t="shared" si="231"/>
        <v/>
      </c>
      <c r="S1068" s="217" t="str">
        <f t="shared" si="232"/>
        <v/>
      </c>
      <c r="T1068" s="217" t="str">
        <f t="shared" si="233"/>
        <v/>
      </c>
      <c r="U1068" s="102" t="s">
        <v>322</v>
      </c>
      <c r="V1068" s="173">
        <v>400000</v>
      </c>
      <c r="W1068" s="102" t="s">
        <v>555</v>
      </c>
      <c r="X1068" s="268"/>
      <c r="Y1068" s="102" t="s">
        <v>820</v>
      </c>
      <c r="Z1068" s="102"/>
      <c r="AA1068" s="102" t="s">
        <v>821</v>
      </c>
      <c r="AB1068" s="102"/>
      <c r="AC1068" s="102" t="s">
        <v>822</v>
      </c>
      <c r="AD1068" s="102"/>
    </row>
    <row r="1069" spans="1:30" ht="14.25" customHeight="1">
      <c r="A1069" s="102" t="s">
        <v>1663</v>
      </c>
      <c r="B1069" s="175" t="str">
        <f t="shared" si="234"/>
        <v>Strahm</v>
      </c>
      <c r="C1069" s="180" t="str">
        <f t="shared" si="235"/>
        <v>Matt</v>
      </c>
      <c r="D1069" s="102" t="str">
        <f t="shared" si="236"/>
        <v>M. Strahm</v>
      </c>
      <c r="E1069" s="168" t="str">
        <f t="shared" si="237"/>
        <v>Matt Strahm</v>
      </c>
      <c r="F1069" s="174" t="s">
        <v>354</v>
      </c>
      <c r="G1069" s="102">
        <f>G1068+1</f>
        <v>1</v>
      </c>
      <c r="H1069" s="102">
        <v>3</v>
      </c>
      <c r="I1069" s="102">
        <v>2</v>
      </c>
      <c r="J1069" s="322">
        <v>33554</v>
      </c>
      <c r="K1069" s="102" t="s">
        <v>844</v>
      </c>
      <c r="L1069" s="103" t="s">
        <v>114</v>
      </c>
      <c r="M1069" s="155" t="str">
        <f t="shared" si="228"/>
        <v>Y3</v>
      </c>
      <c r="N1069" s="111" t="str">
        <f>Aaron!$AE$2</f>
        <v>Pismo Beach</v>
      </c>
      <c r="O1069" s="103" t="s">
        <v>1534</v>
      </c>
      <c r="P1069" s="168" t="str">
        <f t="shared" si="229"/>
        <v>Strahm, Matt (Y3)</v>
      </c>
      <c r="Q1069" s="129">
        <f t="shared" si="230"/>
        <v>400000</v>
      </c>
      <c r="R1069" s="217" t="str">
        <f t="shared" si="231"/>
        <v/>
      </c>
      <c r="S1069" s="217" t="str">
        <f t="shared" si="232"/>
        <v/>
      </c>
      <c r="T1069" s="217" t="str">
        <f t="shared" si="233"/>
        <v/>
      </c>
      <c r="U1069" s="102" t="s">
        <v>322</v>
      </c>
      <c r="V1069" s="173">
        <v>400000</v>
      </c>
      <c r="W1069" s="102" t="s">
        <v>555</v>
      </c>
      <c r="X1069" s="130"/>
      <c r="Y1069" s="102" t="s">
        <v>820</v>
      </c>
      <c r="Z1069" s="102"/>
      <c r="AA1069" s="102" t="s">
        <v>821</v>
      </c>
      <c r="AB1069" s="102"/>
      <c r="AC1069" s="102" t="s">
        <v>822</v>
      </c>
      <c r="AD1069" s="102"/>
    </row>
    <row r="1070" spans="1:30" ht="14.25" customHeight="1">
      <c r="A1070" s="102" t="s">
        <v>750</v>
      </c>
      <c r="B1070" s="175" t="str">
        <f t="shared" si="234"/>
        <v>Straily</v>
      </c>
      <c r="C1070" s="180" t="str">
        <f t="shared" si="235"/>
        <v>Dan</v>
      </c>
      <c r="D1070" s="102" t="str">
        <f t="shared" si="236"/>
        <v>D. Straily</v>
      </c>
      <c r="E1070" s="168" t="str">
        <f t="shared" si="237"/>
        <v>Dan Straily</v>
      </c>
      <c r="F1070" s="103" t="s">
        <v>847</v>
      </c>
      <c r="G1070" s="103"/>
      <c r="H1070" s="103"/>
      <c r="I1070" s="103"/>
      <c r="J1070" s="155">
        <v>32478</v>
      </c>
      <c r="K1070" s="102" t="s">
        <v>647</v>
      </c>
      <c r="L1070" s="103" t="s">
        <v>114</v>
      </c>
      <c r="M1070" s="155" t="str">
        <f t="shared" si="228"/>
        <v>2,F5-$18.375M</v>
      </c>
      <c r="N1070" s="208" t="str">
        <f>Mays!$S$2</f>
        <v>Thunder Bay</v>
      </c>
      <c r="O1070" s="132" t="s">
        <v>1764</v>
      </c>
      <c r="P1070" s="168" t="str">
        <f t="shared" si="229"/>
        <v>Straily, Dan (2,F5-$18.375M)</v>
      </c>
      <c r="Q1070" s="129">
        <f t="shared" si="230"/>
        <v>3675000</v>
      </c>
      <c r="R1070" s="217">
        <f t="shared" si="231"/>
        <v>3675000</v>
      </c>
      <c r="S1070" s="217">
        <f t="shared" si="232"/>
        <v>3675000</v>
      </c>
      <c r="T1070" s="217">
        <f t="shared" si="233"/>
        <v>3675000</v>
      </c>
      <c r="U1070" s="155" t="s">
        <v>2158</v>
      </c>
      <c r="V1070" s="130">
        <v>3675000</v>
      </c>
      <c r="W1070" s="155" t="s">
        <v>2217</v>
      </c>
      <c r="X1070" s="130">
        <v>3675000</v>
      </c>
      <c r="Y1070" s="155" t="s">
        <v>2233</v>
      </c>
      <c r="Z1070" s="130">
        <v>3675000</v>
      </c>
      <c r="AA1070" s="155" t="s">
        <v>2239</v>
      </c>
      <c r="AB1070" s="130">
        <v>3675000</v>
      </c>
      <c r="AC1070" s="102" t="s">
        <v>283</v>
      </c>
      <c r="AD1070" s="102"/>
    </row>
    <row r="1071" spans="1:30" ht="14.25" customHeight="1">
      <c r="A1071" s="102" t="s">
        <v>343</v>
      </c>
      <c r="B1071" s="175" t="str">
        <f t="shared" si="234"/>
        <v>Strasburg</v>
      </c>
      <c r="C1071" s="180" t="str">
        <f t="shared" si="235"/>
        <v>Stephen</v>
      </c>
      <c r="D1071" s="102" t="str">
        <f t="shared" si="236"/>
        <v>S. Strasburg</v>
      </c>
      <c r="E1071" s="168" t="str">
        <f t="shared" si="237"/>
        <v>Stephen Strasburg</v>
      </c>
      <c r="F1071" s="103"/>
      <c r="G1071" s="103"/>
      <c r="H1071" s="103"/>
      <c r="I1071" s="103"/>
      <c r="J1071" s="155"/>
      <c r="K1071" s="111"/>
      <c r="L1071" s="103" t="s">
        <v>114</v>
      </c>
      <c r="M1071" s="155" t="str">
        <f t="shared" si="228"/>
        <v>5,L5-14M</v>
      </c>
      <c r="N1071" s="111" t="str">
        <f>Cobb!$A$2</f>
        <v>Greenville</v>
      </c>
      <c r="O1071" s="132" t="s">
        <v>3118</v>
      </c>
      <c r="P1071" s="168" t="str">
        <f t="shared" si="229"/>
        <v>Strasburg, Stephen (5,L5-14M)</v>
      </c>
      <c r="Q1071" s="129">
        <f t="shared" si="230"/>
        <v>2800000</v>
      </c>
      <c r="R1071" s="217" t="str">
        <f t="shared" si="231"/>
        <v/>
      </c>
      <c r="S1071" s="217" t="str">
        <f t="shared" si="232"/>
        <v/>
      </c>
      <c r="T1071" s="217" t="str">
        <f t="shared" si="233"/>
        <v/>
      </c>
      <c r="U1071" s="102" t="s">
        <v>521</v>
      </c>
      <c r="V1071" s="173">
        <v>2800000</v>
      </c>
      <c r="W1071" s="111" t="s">
        <v>283</v>
      </c>
      <c r="X1071" s="268"/>
      <c r="Y1071" s="501"/>
      <c r="Z1071" s="102"/>
      <c r="AA1071" s="102"/>
      <c r="AB1071" s="102"/>
      <c r="AC1071" s="102"/>
      <c r="AD1071" s="102"/>
    </row>
    <row r="1072" spans="1:30" ht="14.25" customHeight="1">
      <c r="A1072" s="102" t="s">
        <v>1873</v>
      </c>
      <c r="B1072" s="175" t="str">
        <f t="shared" si="234"/>
        <v>Stratton</v>
      </c>
      <c r="C1072" s="180" t="str">
        <f t="shared" si="235"/>
        <v>Chris</v>
      </c>
      <c r="D1072" s="102" t="str">
        <f t="shared" si="236"/>
        <v>C. Stratton</v>
      </c>
      <c r="E1072" s="168" t="str">
        <f t="shared" si="237"/>
        <v>Chris Stratton</v>
      </c>
      <c r="F1072" s="204" t="s">
        <v>847</v>
      </c>
      <c r="G1072" s="204">
        <v>49</v>
      </c>
      <c r="H1072" s="204" t="s">
        <v>1952</v>
      </c>
      <c r="I1072" s="204"/>
      <c r="J1072" s="155">
        <v>33107</v>
      </c>
      <c r="K1072" s="157" t="s">
        <v>647</v>
      </c>
      <c r="L1072" s="103" t="s">
        <v>114</v>
      </c>
      <c r="M1072" s="155" t="str">
        <f t="shared" si="228"/>
        <v>Y2</v>
      </c>
      <c r="N1072" s="208" t="str">
        <f>Aaron!$G$2</f>
        <v>Exeter</v>
      </c>
      <c r="O1072" s="132" t="s">
        <v>1966</v>
      </c>
      <c r="P1072" s="168" t="str">
        <f t="shared" si="229"/>
        <v>Stratton, Chris (Y2)</v>
      </c>
      <c r="Q1072" s="129">
        <f t="shared" si="230"/>
        <v>300000</v>
      </c>
      <c r="R1072" s="217">
        <f t="shared" si="231"/>
        <v>400000</v>
      </c>
      <c r="S1072" s="217" t="str">
        <f t="shared" si="232"/>
        <v/>
      </c>
      <c r="T1072" s="217" t="str">
        <f t="shared" si="233"/>
        <v/>
      </c>
      <c r="U1072" s="102" t="s">
        <v>446</v>
      </c>
      <c r="V1072" s="173">
        <v>300000</v>
      </c>
      <c r="W1072" s="102" t="s">
        <v>322</v>
      </c>
      <c r="X1072" s="173">
        <v>400000</v>
      </c>
      <c r="Y1072" s="102" t="s">
        <v>555</v>
      </c>
      <c r="Z1072" s="173"/>
      <c r="AA1072" s="102"/>
      <c r="AB1072" s="102"/>
      <c r="AC1072" s="102"/>
      <c r="AD1072" s="102"/>
    </row>
    <row r="1073" spans="1:30" ht="14.25" customHeight="1">
      <c r="A1073" s="102" t="s">
        <v>1673</v>
      </c>
      <c r="B1073" s="175" t="str">
        <f t="shared" si="234"/>
        <v>Stripling</v>
      </c>
      <c r="C1073" s="180" t="str">
        <f t="shared" si="235"/>
        <v>Ross</v>
      </c>
      <c r="D1073" s="102" t="str">
        <f t="shared" si="236"/>
        <v>R. Stripling</v>
      </c>
      <c r="E1073" s="168" t="str">
        <f t="shared" si="237"/>
        <v>Ross Stripling</v>
      </c>
      <c r="F1073" s="174" t="s">
        <v>847</v>
      </c>
      <c r="G1073" s="102">
        <f>'Free Agents'!G124+1</f>
        <v>1</v>
      </c>
      <c r="H1073" s="102">
        <v>3</v>
      </c>
      <c r="I1073" s="102">
        <v>21</v>
      </c>
      <c r="J1073" s="322">
        <v>32835</v>
      </c>
      <c r="K1073" s="102" t="s">
        <v>647</v>
      </c>
      <c r="L1073" s="103" t="s">
        <v>114</v>
      </c>
      <c r="M1073" s="155" t="str">
        <f t="shared" si="228"/>
        <v>Y3</v>
      </c>
      <c r="N1073" s="208" t="str">
        <f>Mays!$S$2</f>
        <v>Thunder Bay</v>
      </c>
      <c r="O1073" s="103" t="s">
        <v>1534</v>
      </c>
      <c r="P1073" s="168" t="str">
        <f t="shared" si="229"/>
        <v>Stripling, Ross (Y3)</v>
      </c>
      <c r="Q1073" s="129">
        <f t="shared" si="230"/>
        <v>400000</v>
      </c>
      <c r="R1073" s="217" t="str">
        <f t="shared" si="231"/>
        <v/>
      </c>
      <c r="S1073" s="217" t="str">
        <f t="shared" si="232"/>
        <v/>
      </c>
      <c r="T1073" s="217" t="str">
        <f t="shared" si="233"/>
        <v/>
      </c>
      <c r="U1073" s="102" t="s">
        <v>322</v>
      </c>
      <c r="V1073" s="173">
        <v>400000</v>
      </c>
      <c r="W1073" s="102" t="s">
        <v>555</v>
      </c>
      <c r="X1073" s="130"/>
      <c r="Y1073" s="102" t="s">
        <v>820</v>
      </c>
      <c r="Z1073" s="102"/>
      <c r="AA1073" s="102" t="s">
        <v>821</v>
      </c>
      <c r="AB1073" s="102"/>
      <c r="AC1073" s="102" t="s">
        <v>822</v>
      </c>
      <c r="AD1073" s="102"/>
    </row>
    <row r="1074" spans="1:30" ht="14.25" customHeight="1">
      <c r="A1074" s="102" t="s">
        <v>653</v>
      </c>
      <c r="B1074" s="175" t="str">
        <f t="shared" si="234"/>
        <v>Stroman</v>
      </c>
      <c r="C1074" s="180" t="str">
        <f t="shared" si="235"/>
        <v>Marcus</v>
      </c>
      <c r="D1074" s="102" t="str">
        <f t="shared" si="236"/>
        <v>M. Stroman</v>
      </c>
      <c r="E1074" s="168" t="str">
        <f t="shared" si="237"/>
        <v>Marcus Stroman</v>
      </c>
      <c r="F1074" s="103" t="s">
        <v>847</v>
      </c>
      <c r="G1074" s="103"/>
      <c r="H1074" s="103"/>
      <c r="I1074" s="103"/>
      <c r="J1074" s="155">
        <v>33359</v>
      </c>
      <c r="K1074" s="111" t="s">
        <v>647</v>
      </c>
      <c r="L1074" s="103" t="s">
        <v>114</v>
      </c>
      <c r="M1074" s="155" t="str">
        <f t="shared" si="228"/>
        <v>ARB-Y4</v>
      </c>
      <c r="N1074" s="111" t="str">
        <f>Mays!$M$2</f>
        <v>Mudville</v>
      </c>
      <c r="O1074" s="132" t="s">
        <v>716</v>
      </c>
      <c r="P1074" s="168" t="str">
        <f t="shared" si="229"/>
        <v>Stroman, Marcus (ARB-Y4)</v>
      </c>
      <c r="Q1074" s="129">
        <f t="shared" si="230"/>
        <v>700000</v>
      </c>
      <c r="R1074" s="217" t="str">
        <f t="shared" si="231"/>
        <v/>
      </c>
      <c r="S1074" s="217" t="str">
        <f t="shared" si="232"/>
        <v/>
      </c>
      <c r="T1074" s="217" t="str">
        <f t="shared" si="233"/>
        <v/>
      </c>
      <c r="U1074" s="102" t="s">
        <v>555</v>
      </c>
      <c r="V1074" s="173">
        <v>700000</v>
      </c>
      <c r="W1074" s="102" t="s">
        <v>820</v>
      </c>
      <c r="X1074" s="268"/>
      <c r="Y1074" s="102" t="s">
        <v>821</v>
      </c>
      <c r="Z1074" s="102"/>
      <c r="AA1074" s="102" t="s">
        <v>822</v>
      </c>
      <c r="AB1074" s="102"/>
      <c r="AC1074" s="102" t="s">
        <v>283</v>
      </c>
      <c r="AD1074" s="102"/>
    </row>
    <row r="1075" spans="1:30" ht="14.25" customHeight="1">
      <c r="A1075" s="112" t="s">
        <v>725</v>
      </c>
      <c r="B1075" s="175" t="str">
        <f t="shared" si="234"/>
        <v>Strop</v>
      </c>
      <c r="C1075" s="180" t="str">
        <f t="shared" si="235"/>
        <v>Pedro</v>
      </c>
      <c r="D1075" s="102" t="str">
        <f t="shared" si="236"/>
        <v>P. Strop</v>
      </c>
      <c r="E1075" s="168" t="str">
        <f t="shared" si="237"/>
        <v>Pedro Strop</v>
      </c>
      <c r="F1075" s="103"/>
      <c r="G1075" s="111"/>
      <c r="H1075" s="111"/>
      <c r="I1075" s="111"/>
      <c r="J1075" s="274"/>
      <c r="K1075" s="102"/>
      <c r="L1075" s="103" t="s">
        <v>114</v>
      </c>
      <c r="M1075" s="155" t="str">
        <f t="shared" si="228"/>
        <v>1,F2-$7.077M</v>
      </c>
      <c r="N1075" s="111" t="str">
        <f>Mays!$G$2</f>
        <v>Palo Alto</v>
      </c>
      <c r="O1075" s="253" t="s">
        <v>3147</v>
      </c>
      <c r="P1075" s="168" t="str">
        <f t="shared" si="229"/>
        <v>Strop, Pedro (1,F2-$7.077M)</v>
      </c>
      <c r="Q1075" s="129">
        <f t="shared" si="230"/>
        <v>3539000</v>
      </c>
      <c r="R1075" s="217">
        <f t="shared" si="231"/>
        <v>3539000</v>
      </c>
      <c r="S1075" s="217" t="str">
        <f t="shared" si="232"/>
        <v/>
      </c>
      <c r="T1075" s="217" t="str">
        <f t="shared" si="233"/>
        <v/>
      </c>
      <c r="U1075" s="102" t="s">
        <v>3412</v>
      </c>
      <c r="V1075" s="173">
        <v>3539000</v>
      </c>
      <c r="W1075" s="102" t="s">
        <v>3413</v>
      </c>
      <c r="X1075" s="173">
        <v>3539000</v>
      </c>
      <c r="Y1075" s="102" t="s">
        <v>283</v>
      </c>
      <c r="Z1075" s="102"/>
      <c r="AA1075" s="102"/>
      <c r="AB1075" s="102"/>
      <c r="AC1075" s="102"/>
      <c r="AD1075" s="102"/>
    </row>
    <row r="1076" spans="1:30" ht="14.25" customHeight="1">
      <c r="A1076" s="102" t="s">
        <v>1597</v>
      </c>
      <c r="B1076" s="175" t="str">
        <f t="shared" si="234"/>
        <v>Stubbs</v>
      </c>
      <c r="C1076" s="180" t="str">
        <f t="shared" si="235"/>
        <v>Garrett</v>
      </c>
      <c r="D1076" s="102" t="str">
        <f t="shared" si="236"/>
        <v>G. Stubbs</v>
      </c>
      <c r="E1076" s="168" t="str">
        <f t="shared" si="237"/>
        <v>Garrett Stubbs</v>
      </c>
      <c r="F1076" s="174" t="s">
        <v>354</v>
      </c>
      <c r="G1076" s="102">
        <f>G1074+1</f>
        <v>1</v>
      </c>
      <c r="H1076" s="102">
        <v>7</v>
      </c>
      <c r="I1076" s="102">
        <v>17</v>
      </c>
      <c r="J1076" s="322">
        <v>34115</v>
      </c>
      <c r="K1076" s="102" t="s">
        <v>1095</v>
      </c>
      <c r="L1076" s="103" t="s">
        <v>444</v>
      </c>
      <c r="M1076" s="155" t="str">
        <f t="shared" si="228"/>
        <v>min</v>
      </c>
      <c r="N1076" s="111" t="str">
        <f>Cobb!$G$2</f>
        <v>Alaska</v>
      </c>
      <c r="O1076" s="103" t="s">
        <v>1534</v>
      </c>
      <c r="P1076" s="168" t="str">
        <f t="shared" si="229"/>
        <v>Stubbs, Garrett (min)</v>
      </c>
      <c r="Q1076" s="129" t="str">
        <f t="shared" si="230"/>
        <v/>
      </c>
      <c r="R1076" s="217" t="str">
        <f t="shared" si="231"/>
        <v/>
      </c>
      <c r="S1076" s="217" t="str">
        <f t="shared" si="232"/>
        <v/>
      </c>
      <c r="T1076" s="217" t="str">
        <f t="shared" si="233"/>
        <v/>
      </c>
      <c r="U1076" s="102" t="s">
        <v>568</v>
      </c>
      <c r="V1076" s="130"/>
      <c r="W1076" s="102"/>
      <c r="X1076" s="130"/>
      <c r="Y1076" s="102"/>
      <c r="Z1076" s="102"/>
      <c r="AA1076" s="102"/>
      <c r="AB1076" s="102"/>
      <c r="AC1076" s="102"/>
      <c r="AD1076" s="102"/>
    </row>
    <row r="1077" spans="1:30" ht="14.25" customHeight="1">
      <c r="A1077" s="102" t="s">
        <v>1928</v>
      </c>
      <c r="B1077" s="175" t="str">
        <f t="shared" si="234"/>
        <v>Stumpf</v>
      </c>
      <c r="C1077" s="180" t="str">
        <f t="shared" si="235"/>
        <v>Daniel</v>
      </c>
      <c r="D1077" s="102" t="str">
        <f t="shared" si="236"/>
        <v>D. Stumpf</v>
      </c>
      <c r="E1077" s="168" t="str">
        <f t="shared" si="237"/>
        <v>Daniel Stumpf</v>
      </c>
      <c r="F1077" s="204" t="s">
        <v>354</v>
      </c>
      <c r="G1077" s="204">
        <v>158</v>
      </c>
      <c r="H1077" s="204" t="s">
        <v>1958</v>
      </c>
      <c r="I1077" s="204"/>
      <c r="J1077" s="155">
        <v>33242</v>
      </c>
      <c r="K1077" s="157" t="s">
        <v>844</v>
      </c>
      <c r="L1077" s="103" t="s">
        <v>114</v>
      </c>
      <c r="M1077" s="155" t="str">
        <f t="shared" si="228"/>
        <v>Y2</v>
      </c>
      <c r="N1077" s="111" t="str">
        <f>Cobb!$Y$2</f>
        <v>Gateway</v>
      </c>
      <c r="O1077" s="132" t="s">
        <v>1966</v>
      </c>
      <c r="P1077" s="168" t="str">
        <f t="shared" si="229"/>
        <v>Stumpf, Daniel (Y2)</v>
      </c>
      <c r="Q1077" s="129">
        <f t="shared" si="230"/>
        <v>300000</v>
      </c>
      <c r="R1077" s="217">
        <f t="shared" si="231"/>
        <v>400000</v>
      </c>
      <c r="S1077" s="217" t="str">
        <f t="shared" si="232"/>
        <v/>
      </c>
      <c r="T1077" s="217" t="str">
        <f t="shared" si="233"/>
        <v/>
      </c>
      <c r="U1077" s="102" t="s">
        <v>446</v>
      </c>
      <c r="V1077" s="173">
        <v>300000</v>
      </c>
      <c r="W1077" s="102" t="s">
        <v>322</v>
      </c>
      <c r="X1077" s="173">
        <v>400000</v>
      </c>
      <c r="Y1077" s="102" t="s">
        <v>555</v>
      </c>
      <c r="Z1077" s="173"/>
      <c r="AA1077" s="102"/>
      <c r="AB1077" s="102"/>
      <c r="AC1077" s="102"/>
      <c r="AD1077" s="102"/>
    </row>
    <row r="1078" spans="1:30" ht="14.25" customHeight="1">
      <c r="A1078" s="102" t="s">
        <v>1680</v>
      </c>
      <c r="B1078" s="175" t="str">
        <f t="shared" si="234"/>
        <v>Suarez</v>
      </c>
      <c r="C1078" s="180" t="str">
        <f t="shared" si="235"/>
        <v>Albert</v>
      </c>
      <c r="D1078" s="102" t="str">
        <f t="shared" si="236"/>
        <v>A. Suarez</v>
      </c>
      <c r="E1078" s="168" t="str">
        <f t="shared" si="237"/>
        <v>Albert Suarez</v>
      </c>
      <c r="F1078" s="174" t="s">
        <v>847</v>
      </c>
      <c r="G1078" s="102">
        <f>Players!G864+1</f>
        <v>1</v>
      </c>
      <c r="H1078" s="102" t="s">
        <v>538</v>
      </c>
      <c r="I1078" s="102">
        <v>13</v>
      </c>
      <c r="J1078" s="322">
        <v>32789</v>
      </c>
      <c r="K1078" s="102" t="s">
        <v>844</v>
      </c>
      <c r="L1078" s="103" t="s">
        <v>114</v>
      </c>
      <c r="M1078" s="155" t="str">
        <f t="shared" si="228"/>
        <v>2,F2-$577.5k</v>
      </c>
      <c r="N1078" s="111" t="str">
        <f>Ruth!$S$2</f>
        <v>New York</v>
      </c>
      <c r="O1078" s="132" t="s">
        <v>3118</v>
      </c>
      <c r="P1078" s="168" t="str">
        <f t="shared" si="229"/>
        <v>Suarez, Albert (2,F2-$577.5k)</v>
      </c>
      <c r="Q1078" s="129">
        <f t="shared" si="230"/>
        <v>289000</v>
      </c>
      <c r="R1078" s="217" t="str">
        <f t="shared" si="231"/>
        <v/>
      </c>
      <c r="S1078" s="217" t="str">
        <f t="shared" si="232"/>
        <v/>
      </c>
      <c r="T1078" s="217" t="str">
        <f t="shared" si="233"/>
        <v/>
      </c>
      <c r="U1078" s="155" t="s">
        <v>2176</v>
      </c>
      <c r="V1078" s="130">
        <v>289000</v>
      </c>
      <c r="W1078" s="191" t="s">
        <v>283</v>
      </c>
      <c r="X1078" s="173"/>
      <c r="Y1078" s="102"/>
      <c r="Z1078" s="130"/>
      <c r="AA1078" s="102"/>
      <c r="AB1078" s="102"/>
      <c r="AC1078" s="102"/>
      <c r="AD1078" s="102"/>
    </row>
    <row r="1079" spans="1:30" ht="14.25" customHeight="1">
      <c r="A1079" s="266" t="s">
        <v>3643</v>
      </c>
      <c r="B1079" s="175" t="str">
        <f t="shared" si="234"/>
        <v>Suarez</v>
      </c>
      <c r="C1079" s="180" t="str">
        <f t="shared" si="235"/>
        <v>Andrew</v>
      </c>
      <c r="D1079" s="102" t="str">
        <f t="shared" si="236"/>
        <v>A. Suarez</v>
      </c>
      <c r="E1079" s="168" t="str">
        <f t="shared" si="237"/>
        <v>Andrew Suarez</v>
      </c>
      <c r="F1079" s="204" t="s">
        <v>354</v>
      </c>
      <c r="G1079" s="204" t="s">
        <v>1953</v>
      </c>
      <c r="H1079" s="204" t="s">
        <v>1951</v>
      </c>
      <c r="I1079" s="204" t="s">
        <v>1953</v>
      </c>
      <c r="J1079" s="155">
        <v>33858</v>
      </c>
      <c r="K1079" s="157" t="s">
        <v>647</v>
      </c>
      <c r="L1079" s="103" t="s">
        <v>114</v>
      </c>
      <c r="M1079" s="155" t="str">
        <f t="shared" si="228"/>
        <v>Y1</v>
      </c>
      <c r="N1079" s="111" t="s">
        <v>1101</v>
      </c>
      <c r="O1079" s="132" t="s">
        <v>3850</v>
      </c>
      <c r="P1079" s="168" t="str">
        <f t="shared" si="229"/>
        <v>Suarez, Andrew (Y1)</v>
      </c>
      <c r="Q1079" s="129">
        <f t="shared" si="230"/>
        <v>200000</v>
      </c>
      <c r="R1079" s="217">
        <f t="shared" si="231"/>
        <v>300000</v>
      </c>
      <c r="S1079" s="217">
        <f t="shared" si="232"/>
        <v>400000</v>
      </c>
      <c r="T1079" s="217" t="str">
        <f t="shared" si="233"/>
        <v/>
      </c>
      <c r="U1079" s="102" t="s">
        <v>445</v>
      </c>
      <c r="V1079" s="173">
        <v>200000</v>
      </c>
      <c r="W1079" s="102" t="s">
        <v>446</v>
      </c>
      <c r="X1079" s="173">
        <v>300000</v>
      </c>
      <c r="Y1079" s="102" t="s">
        <v>322</v>
      </c>
      <c r="Z1079" s="173">
        <v>400000</v>
      </c>
      <c r="AA1079" s="102" t="s">
        <v>555</v>
      </c>
      <c r="AB1079" s="102"/>
      <c r="AC1079" s="102"/>
      <c r="AD1079" s="102"/>
    </row>
    <row r="1080" spans="1:30" ht="14.25" customHeight="1">
      <c r="A1080" s="112" t="s">
        <v>1067</v>
      </c>
      <c r="B1080" s="175" t="str">
        <f t="shared" si="234"/>
        <v>Suarez</v>
      </c>
      <c r="C1080" s="180" t="str">
        <f t="shared" si="235"/>
        <v>Eugenio</v>
      </c>
      <c r="D1080" s="102" t="str">
        <f t="shared" si="236"/>
        <v>E. Suarez</v>
      </c>
      <c r="E1080" s="168" t="str">
        <f t="shared" si="237"/>
        <v>Eugenio Suarez</v>
      </c>
      <c r="F1080" s="103" t="s">
        <v>847</v>
      </c>
      <c r="G1080" s="103"/>
      <c r="H1080" s="103"/>
      <c r="I1080" s="103"/>
      <c r="J1080" s="256">
        <v>33437</v>
      </c>
      <c r="K1080" s="102" t="s">
        <v>851</v>
      </c>
      <c r="L1080" s="103" t="s">
        <v>7</v>
      </c>
      <c r="M1080" s="155" t="str">
        <f t="shared" si="228"/>
        <v>1,X2-$10M</v>
      </c>
      <c r="N1080" s="111" t="str">
        <f>Aaron!$M$2</f>
        <v>Virginia</v>
      </c>
      <c r="O1080" s="253" t="s">
        <v>1762</v>
      </c>
      <c r="P1080" s="168" t="str">
        <f t="shared" si="229"/>
        <v>Suarez, Eugenio (1,X2-$10M)</v>
      </c>
      <c r="Q1080" s="129">
        <f t="shared" si="230"/>
        <v>5000000</v>
      </c>
      <c r="R1080" s="217">
        <f t="shared" si="231"/>
        <v>5000000</v>
      </c>
      <c r="S1080" s="217" t="str">
        <f t="shared" si="232"/>
        <v/>
      </c>
      <c r="T1080" s="217" t="str">
        <f t="shared" si="233"/>
        <v/>
      </c>
      <c r="U1080" s="102" t="s">
        <v>2481</v>
      </c>
      <c r="V1080" s="173">
        <v>5000000</v>
      </c>
      <c r="W1080" s="102" t="s">
        <v>3097</v>
      </c>
      <c r="X1080" s="173">
        <v>5000000</v>
      </c>
      <c r="Y1080" s="102" t="s">
        <v>283</v>
      </c>
      <c r="Z1080" s="102"/>
      <c r="AA1080" s="102"/>
      <c r="AB1080" s="102"/>
      <c r="AC1080" s="102"/>
      <c r="AD1080" s="102"/>
    </row>
    <row r="1081" spans="1:30" ht="14.25" customHeight="1">
      <c r="A1081" s="102" t="s">
        <v>1821</v>
      </c>
      <c r="B1081" s="175" t="str">
        <f t="shared" si="234"/>
        <v>Sucre</v>
      </c>
      <c r="C1081" s="180" t="str">
        <f t="shared" si="235"/>
        <v>Jesus</v>
      </c>
      <c r="D1081" s="102" t="str">
        <f t="shared" si="236"/>
        <v>J. Sucre</v>
      </c>
      <c r="E1081" s="168" t="str">
        <f t="shared" si="237"/>
        <v>Jesus Sucre</v>
      </c>
      <c r="F1081" s="204" t="s">
        <v>847</v>
      </c>
      <c r="G1081" s="204"/>
      <c r="H1081" s="204"/>
      <c r="I1081" s="204"/>
      <c r="J1081" s="155">
        <v>32263</v>
      </c>
      <c r="K1081" s="157" t="s">
        <v>848</v>
      </c>
      <c r="L1081" s="103" t="s">
        <v>7</v>
      </c>
      <c r="M1081" s="155" t="str">
        <f t="shared" si="228"/>
        <v>2,F3-$2.25M</v>
      </c>
      <c r="N1081" s="111" t="str">
        <f>Aaron!$A$2</f>
        <v>Middlesex</v>
      </c>
      <c r="O1081" s="132" t="s">
        <v>1764</v>
      </c>
      <c r="P1081" s="168" t="str">
        <f t="shared" si="229"/>
        <v>Sucre, Jesus (2,F3-$2.25M)</v>
      </c>
      <c r="Q1081" s="129">
        <f t="shared" si="230"/>
        <v>750000</v>
      </c>
      <c r="R1081" s="217">
        <f t="shared" si="231"/>
        <v>750000</v>
      </c>
      <c r="S1081" s="217" t="str">
        <f t="shared" si="232"/>
        <v/>
      </c>
      <c r="T1081" s="217" t="str">
        <f t="shared" si="233"/>
        <v/>
      </c>
      <c r="U1081" s="155" t="s">
        <v>1237</v>
      </c>
      <c r="V1081" s="130">
        <v>750000</v>
      </c>
      <c r="W1081" s="155" t="s">
        <v>1227</v>
      </c>
      <c r="X1081" s="130">
        <v>750000</v>
      </c>
      <c r="Y1081" s="130" t="s">
        <v>283</v>
      </c>
      <c r="Z1081" s="173"/>
      <c r="AA1081" s="102"/>
      <c r="AB1081" s="102"/>
      <c r="AC1081" s="102"/>
      <c r="AD1081" s="102"/>
    </row>
    <row r="1082" spans="1:30" ht="14.25" customHeight="1">
      <c r="A1082" s="266" t="s">
        <v>3749</v>
      </c>
      <c r="B1082" s="175" t="str">
        <f t="shared" si="234"/>
        <v>Suero</v>
      </c>
      <c r="C1082" s="180" t="str">
        <f t="shared" si="235"/>
        <v>Wander</v>
      </c>
      <c r="D1082" s="102" t="str">
        <f t="shared" si="236"/>
        <v>W. Suero</v>
      </c>
      <c r="E1082" s="168" t="str">
        <f t="shared" si="237"/>
        <v>Wander Suero</v>
      </c>
      <c r="F1082" s="204" t="s">
        <v>847</v>
      </c>
      <c r="G1082" s="204" t="s">
        <v>3957</v>
      </c>
      <c r="H1082" s="204" t="s">
        <v>1954</v>
      </c>
      <c r="I1082" s="204" t="s">
        <v>1961</v>
      </c>
      <c r="J1082" s="155">
        <v>33496</v>
      </c>
      <c r="K1082" s="157" t="s">
        <v>844</v>
      </c>
      <c r="L1082" s="103" t="s">
        <v>114</v>
      </c>
      <c r="M1082" s="155" t="str">
        <f t="shared" si="228"/>
        <v>Y1</v>
      </c>
      <c r="N1082" s="111" t="s">
        <v>539</v>
      </c>
      <c r="O1082" s="132" t="s">
        <v>3850</v>
      </c>
      <c r="P1082" s="168" t="str">
        <f t="shared" si="229"/>
        <v>Suero, Wander (Y1)</v>
      </c>
      <c r="Q1082" s="129">
        <f t="shared" si="230"/>
        <v>200000</v>
      </c>
      <c r="R1082" s="217">
        <f t="shared" si="231"/>
        <v>300000</v>
      </c>
      <c r="S1082" s="217">
        <f t="shared" si="232"/>
        <v>400000</v>
      </c>
      <c r="T1082" s="217" t="str">
        <f t="shared" si="233"/>
        <v/>
      </c>
      <c r="U1082" s="102" t="s">
        <v>445</v>
      </c>
      <c r="V1082" s="173">
        <v>200000</v>
      </c>
      <c r="W1082" s="102" t="s">
        <v>446</v>
      </c>
      <c r="X1082" s="173">
        <v>300000</v>
      </c>
      <c r="Y1082" s="102" t="s">
        <v>322</v>
      </c>
      <c r="Z1082" s="173">
        <v>400000</v>
      </c>
      <c r="AA1082" s="102" t="s">
        <v>555</v>
      </c>
      <c r="AB1082" s="102"/>
      <c r="AC1082" s="102"/>
      <c r="AD1082" s="102"/>
    </row>
    <row r="1083" spans="1:30" ht="14.25" customHeight="1">
      <c r="A1083" s="102" t="s">
        <v>1636</v>
      </c>
      <c r="B1083" s="175" t="str">
        <f t="shared" si="234"/>
        <v>Suter</v>
      </c>
      <c r="C1083" s="180" t="str">
        <f t="shared" si="235"/>
        <v>Brent</v>
      </c>
      <c r="D1083" s="102" t="str">
        <f t="shared" si="236"/>
        <v>B. Suter</v>
      </c>
      <c r="E1083" s="168" t="str">
        <f t="shared" si="237"/>
        <v>Brent Suter</v>
      </c>
      <c r="F1083" s="174" t="s">
        <v>354</v>
      </c>
      <c r="G1083" s="102" t="e">
        <f>#REF!+1</f>
        <v>#REF!</v>
      </c>
      <c r="H1083" s="102">
        <v>7</v>
      </c>
      <c r="I1083" s="102">
        <v>3</v>
      </c>
      <c r="J1083" s="322">
        <v>32749</v>
      </c>
      <c r="K1083" s="102" t="s">
        <v>844</v>
      </c>
      <c r="L1083" s="103" t="s">
        <v>114</v>
      </c>
      <c r="M1083" s="155" t="str">
        <f t="shared" si="228"/>
        <v>Y2</v>
      </c>
      <c r="N1083" s="208" t="str">
        <f>Aaron!$G$2</f>
        <v>Exeter</v>
      </c>
      <c r="O1083" s="103" t="s">
        <v>1534</v>
      </c>
      <c r="P1083" s="168" t="str">
        <f t="shared" si="229"/>
        <v>Suter, Brent (Y2)</v>
      </c>
      <c r="Q1083" s="129">
        <f t="shared" si="230"/>
        <v>300000</v>
      </c>
      <c r="R1083" s="217">
        <f t="shared" si="231"/>
        <v>400000</v>
      </c>
      <c r="S1083" s="217" t="str">
        <f t="shared" si="232"/>
        <v/>
      </c>
      <c r="T1083" s="217" t="str">
        <f t="shared" si="233"/>
        <v/>
      </c>
      <c r="U1083" s="102" t="s">
        <v>446</v>
      </c>
      <c r="V1083" s="173">
        <v>300000</v>
      </c>
      <c r="W1083" s="102" t="s">
        <v>322</v>
      </c>
      <c r="X1083" s="173">
        <v>400000</v>
      </c>
      <c r="Y1083" s="102" t="s">
        <v>555</v>
      </c>
      <c r="Z1083" s="102"/>
      <c r="AA1083" s="102"/>
      <c r="AB1083" s="102"/>
      <c r="AC1083" s="102"/>
      <c r="AD1083" s="102"/>
    </row>
    <row r="1084" spans="1:30" ht="14.25" customHeight="1">
      <c r="A1084" s="160" t="s">
        <v>885</v>
      </c>
      <c r="B1084" s="175" t="str">
        <f t="shared" si="234"/>
        <v>Suzuki</v>
      </c>
      <c r="C1084" s="180" t="str">
        <f t="shared" si="235"/>
        <v>Kurt</v>
      </c>
      <c r="D1084" s="102" t="str">
        <f t="shared" si="236"/>
        <v>K. Suzuki</v>
      </c>
      <c r="E1084" s="168" t="str">
        <f t="shared" si="237"/>
        <v>Kurt Suzuki</v>
      </c>
      <c r="F1084" s="161" t="s">
        <v>847</v>
      </c>
      <c r="G1084" s="161"/>
      <c r="H1084" s="161"/>
      <c r="I1084" s="161"/>
      <c r="J1084" s="164">
        <v>30593</v>
      </c>
      <c r="K1084" s="165" t="s">
        <v>848</v>
      </c>
      <c r="L1084" s="103" t="s">
        <v>7</v>
      </c>
      <c r="M1084" s="155" t="str">
        <f t="shared" si="228"/>
        <v xml:space="preserve">2,F2-$5.6M </v>
      </c>
      <c r="N1084" s="111" t="str">
        <f>Ruth!$S$2</f>
        <v>New York</v>
      </c>
      <c r="O1084" s="132" t="s">
        <v>1764</v>
      </c>
      <c r="P1084" s="168" t="str">
        <f t="shared" si="229"/>
        <v>Suzuki, Kurt (2,F2-$5.6M )</v>
      </c>
      <c r="Q1084" s="129">
        <f t="shared" si="230"/>
        <v>2800000</v>
      </c>
      <c r="R1084" s="217" t="str">
        <f t="shared" si="231"/>
        <v/>
      </c>
      <c r="S1084" s="217" t="str">
        <f t="shared" si="232"/>
        <v/>
      </c>
      <c r="T1084" s="217" t="str">
        <f t="shared" si="233"/>
        <v/>
      </c>
      <c r="U1084" s="155" t="s">
        <v>2173</v>
      </c>
      <c r="V1084" s="130">
        <v>2800000</v>
      </c>
      <c r="W1084" s="191" t="s">
        <v>283</v>
      </c>
      <c r="X1084" s="130"/>
      <c r="Y1084" s="173"/>
      <c r="Z1084" s="130"/>
      <c r="AA1084" s="221"/>
      <c r="AB1084" s="102"/>
      <c r="AC1084" s="102"/>
      <c r="AD1084" s="102"/>
    </row>
    <row r="1085" spans="1:30" ht="14.25" customHeight="1">
      <c r="A1085" s="266" t="s">
        <v>3735</v>
      </c>
      <c r="B1085" s="175" t="str">
        <f t="shared" si="234"/>
        <v>Swaggerty</v>
      </c>
      <c r="C1085" s="180" t="str">
        <f t="shared" si="235"/>
        <v>Travis</v>
      </c>
      <c r="D1085" s="102" t="str">
        <f t="shared" si="236"/>
        <v>T. Swaggerty</v>
      </c>
      <c r="E1085" s="168" t="str">
        <f t="shared" si="237"/>
        <v>Travis Swaggerty</v>
      </c>
      <c r="F1085" s="204" t="s">
        <v>354</v>
      </c>
      <c r="G1085" s="204" t="s">
        <v>3941</v>
      </c>
      <c r="H1085" s="204" t="s">
        <v>538</v>
      </c>
      <c r="I1085" s="204" t="s">
        <v>3864</v>
      </c>
      <c r="J1085" s="155">
        <v>35661</v>
      </c>
      <c r="K1085" s="157" t="s">
        <v>849</v>
      </c>
      <c r="L1085" s="103" t="s">
        <v>444</v>
      </c>
      <c r="M1085" s="155" t="str">
        <f t="shared" si="228"/>
        <v>min</v>
      </c>
      <c r="N1085" s="111" t="s">
        <v>349</v>
      </c>
      <c r="O1085" s="132" t="s">
        <v>3850</v>
      </c>
      <c r="P1085" s="168" t="str">
        <f t="shared" si="229"/>
        <v>Swaggerty, Travis (min)</v>
      </c>
      <c r="Q1085" s="129" t="str">
        <f t="shared" si="230"/>
        <v/>
      </c>
      <c r="R1085" s="217" t="str">
        <f t="shared" si="231"/>
        <v/>
      </c>
      <c r="S1085" s="217" t="str">
        <f t="shared" si="232"/>
        <v/>
      </c>
      <c r="T1085" s="217" t="str">
        <f t="shared" si="233"/>
        <v/>
      </c>
      <c r="U1085" s="102" t="s">
        <v>568</v>
      </c>
      <c r="V1085" s="173"/>
      <c r="W1085" s="102"/>
      <c r="X1085" s="173"/>
      <c r="Y1085" s="102"/>
      <c r="Z1085" s="173"/>
      <c r="AA1085" s="102"/>
      <c r="AB1085" s="102"/>
      <c r="AC1085" s="102"/>
      <c r="AD1085" s="102"/>
    </row>
    <row r="1086" spans="1:30" ht="14.25" customHeight="1">
      <c r="A1086" s="102" t="s">
        <v>1358</v>
      </c>
      <c r="B1086" s="175" t="str">
        <f t="shared" si="234"/>
        <v>Swanson</v>
      </c>
      <c r="C1086" s="180" t="str">
        <f t="shared" si="235"/>
        <v>Dansby</v>
      </c>
      <c r="D1086" s="102" t="str">
        <f t="shared" si="236"/>
        <v>D. Swanson</v>
      </c>
      <c r="E1086" s="168" t="str">
        <f t="shared" si="237"/>
        <v>Dansby Swanson</v>
      </c>
      <c r="F1086" s="204"/>
      <c r="G1086" s="501">
        <v>2</v>
      </c>
      <c r="H1086" s="501">
        <v>1</v>
      </c>
      <c r="I1086" s="501">
        <v>2</v>
      </c>
      <c r="J1086" s="256">
        <v>34376</v>
      </c>
      <c r="K1086" s="157" t="s">
        <v>851</v>
      </c>
      <c r="L1086" s="103" t="s">
        <v>7</v>
      </c>
      <c r="M1086" s="155" t="str">
        <f t="shared" si="228"/>
        <v>Y3</v>
      </c>
      <c r="N1086" s="208" t="str">
        <f>Ruth!$AE$2</f>
        <v>Williamsburg</v>
      </c>
      <c r="O1086" s="132" t="s">
        <v>1298</v>
      </c>
      <c r="P1086" s="168" t="str">
        <f t="shared" si="229"/>
        <v>Swanson, Dansby (Y3)</v>
      </c>
      <c r="Q1086" s="129">
        <f t="shared" si="230"/>
        <v>400000</v>
      </c>
      <c r="R1086" s="217" t="str">
        <f t="shared" si="231"/>
        <v/>
      </c>
      <c r="S1086" s="217" t="str">
        <f t="shared" si="232"/>
        <v/>
      </c>
      <c r="T1086" s="217" t="str">
        <f t="shared" si="233"/>
        <v/>
      </c>
      <c r="U1086" s="102" t="s">
        <v>322</v>
      </c>
      <c r="V1086" s="173">
        <v>400000</v>
      </c>
      <c r="W1086" s="102" t="s">
        <v>555</v>
      </c>
      <c r="X1086" s="173"/>
      <c r="Y1086" s="102" t="s">
        <v>820</v>
      </c>
      <c r="Z1086" s="102"/>
      <c r="AA1086" s="102" t="s">
        <v>821</v>
      </c>
      <c r="AB1086" s="102"/>
      <c r="AC1086" s="102" t="s">
        <v>822</v>
      </c>
      <c r="AD1086" s="102"/>
    </row>
    <row r="1087" spans="1:30" ht="14.25" customHeight="1">
      <c r="A1087" s="266" t="s">
        <v>3748</v>
      </c>
      <c r="B1087" s="175" t="str">
        <f t="shared" ref="B1087:B1118" si="238">LEFT(A1087,FIND(", ",A1087,1)-1)</f>
        <v>Swanson</v>
      </c>
      <c r="C1087" s="180" t="str">
        <f t="shared" ref="C1087:C1118" si="239">RIGHT(A1087,LEN(A1087)-FIND(", ",A1087,1)-1)</f>
        <v>Erik</v>
      </c>
      <c r="D1087" s="102" t="str">
        <f t="shared" ref="D1087:D1118" si="240">CONCATENATE(MID(C1087,1,1),". ",B1087)</f>
        <v>E. Swanson</v>
      </c>
      <c r="E1087" s="168" t="str">
        <f t="shared" ref="E1087:E1118" si="241">CONCATENATE(C1087," ",B1087)</f>
        <v>Erik Swanson</v>
      </c>
      <c r="F1087" s="204" t="s">
        <v>847</v>
      </c>
      <c r="G1087" s="204" t="s">
        <v>3956</v>
      </c>
      <c r="H1087" s="204" t="s">
        <v>1954</v>
      </c>
      <c r="I1087" s="204" t="s">
        <v>1960</v>
      </c>
      <c r="J1087" s="155">
        <v>34216</v>
      </c>
      <c r="K1087" s="157" t="s">
        <v>844</v>
      </c>
      <c r="L1087" s="103" t="s">
        <v>444</v>
      </c>
      <c r="M1087" s="155" t="str">
        <f t="shared" si="228"/>
        <v>min</v>
      </c>
      <c r="N1087" s="111" t="s">
        <v>454</v>
      </c>
      <c r="O1087" s="132" t="s">
        <v>3850</v>
      </c>
      <c r="P1087" s="168" t="str">
        <f t="shared" si="229"/>
        <v>Swanson, Erik (min)</v>
      </c>
      <c r="Q1087" s="129" t="str">
        <f t="shared" si="230"/>
        <v/>
      </c>
      <c r="R1087" s="217" t="str">
        <f t="shared" si="231"/>
        <v/>
      </c>
      <c r="S1087" s="217" t="str">
        <f t="shared" si="232"/>
        <v/>
      </c>
      <c r="T1087" s="217" t="str">
        <f t="shared" si="233"/>
        <v/>
      </c>
      <c r="U1087" s="102" t="s">
        <v>568</v>
      </c>
      <c r="V1087" s="173"/>
      <c r="W1087" s="102"/>
      <c r="X1087" s="173"/>
      <c r="Y1087" s="102"/>
      <c r="Z1087" s="173"/>
      <c r="AA1087" s="102"/>
      <c r="AB1087" s="102"/>
      <c r="AC1087" s="102"/>
      <c r="AD1087" s="102"/>
    </row>
    <row r="1088" spans="1:30" ht="14.25" customHeight="1">
      <c r="A1088" s="102" t="s">
        <v>673</v>
      </c>
      <c r="B1088" s="175" t="str">
        <f t="shared" si="238"/>
        <v>Swihart</v>
      </c>
      <c r="C1088" s="180" t="str">
        <f t="shared" si="239"/>
        <v>Blake</v>
      </c>
      <c r="D1088" s="102" t="str">
        <f t="shared" si="240"/>
        <v>B. Swihart</v>
      </c>
      <c r="E1088" s="168" t="str">
        <f t="shared" si="241"/>
        <v>Blake Swihart</v>
      </c>
      <c r="F1088" s="103" t="s">
        <v>854</v>
      </c>
      <c r="G1088" s="103"/>
      <c r="H1088" s="103"/>
      <c r="I1088" s="103"/>
      <c r="J1088" s="155">
        <v>33697</v>
      </c>
      <c r="K1088" s="111" t="s">
        <v>848</v>
      </c>
      <c r="L1088" s="103" t="s">
        <v>7</v>
      </c>
      <c r="M1088" s="155" t="str">
        <f t="shared" si="228"/>
        <v>Y2</v>
      </c>
      <c r="N1088" s="111" t="str">
        <f>Mays!$Y$2</f>
        <v>Los Angeles</v>
      </c>
      <c r="O1088" s="132" t="s">
        <v>716</v>
      </c>
      <c r="P1088" s="168" t="str">
        <f t="shared" si="229"/>
        <v>Swihart, Blake (Y2)</v>
      </c>
      <c r="Q1088" s="129">
        <f t="shared" si="230"/>
        <v>300000</v>
      </c>
      <c r="R1088" s="217">
        <f t="shared" si="231"/>
        <v>400000</v>
      </c>
      <c r="S1088" s="217" t="str">
        <f t="shared" si="232"/>
        <v/>
      </c>
      <c r="T1088" s="217" t="str">
        <f t="shared" si="233"/>
        <v/>
      </c>
      <c r="U1088" s="102" t="s">
        <v>446</v>
      </c>
      <c r="V1088" s="173">
        <v>300000</v>
      </c>
      <c r="W1088" s="102" t="s">
        <v>322</v>
      </c>
      <c r="X1088" s="173">
        <v>400000</v>
      </c>
      <c r="Y1088" s="102" t="s">
        <v>555</v>
      </c>
      <c r="Z1088" s="102"/>
      <c r="AA1088" s="102"/>
      <c r="AB1088" s="102"/>
      <c r="AC1088" s="102"/>
      <c r="AD1088" s="102"/>
    </row>
    <row r="1089" spans="1:30" ht="14.25" customHeight="1">
      <c r="A1089" s="102" t="s">
        <v>660</v>
      </c>
      <c r="B1089" s="175" t="str">
        <f t="shared" si="238"/>
        <v>Syndergaard</v>
      </c>
      <c r="C1089" s="180" t="str">
        <f t="shared" si="239"/>
        <v>Noah</v>
      </c>
      <c r="D1089" s="102" t="str">
        <f t="shared" si="240"/>
        <v>N. Syndergaard</v>
      </c>
      <c r="E1089" s="168" t="str">
        <f t="shared" si="241"/>
        <v>Noah Syndergaard</v>
      </c>
      <c r="F1089" s="103" t="s">
        <v>847</v>
      </c>
      <c r="G1089" s="103"/>
      <c r="H1089" s="103"/>
      <c r="I1089" s="103"/>
      <c r="J1089" s="155">
        <v>33845</v>
      </c>
      <c r="K1089" s="111" t="s">
        <v>647</v>
      </c>
      <c r="L1089" s="103" t="s">
        <v>114</v>
      </c>
      <c r="M1089" s="155" t="str">
        <f t="shared" si="228"/>
        <v>1,L5-14M</v>
      </c>
      <c r="N1089" s="111" t="str">
        <f>Cobb!$Y$2</f>
        <v>Gateway</v>
      </c>
      <c r="O1089" s="132" t="s">
        <v>716</v>
      </c>
      <c r="P1089" s="168" t="str">
        <f t="shared" si="229"/>
        <v>Syndergaard, Noah (1,L5-14M)</v>
      </c>
      <c r="Q1089" s="129">
        <f t="shared" si="230"/>
        <v>2800000</v>
      </c>
      <c r="R1089" s="217">
        <f t="shared" si="231"/>
        <v>2800000</v>
      </c>
      <c r="S1089" s="217">
        <f t="shared" si="232"/>
        <v>2800000</v>
      </c>
      <c r="T1089" s="217">
        <f t="shared" si="233"/>
        <v>2800000</v>
      </c>
      <c r="U1089" s="102" t="s">
        <v>3123</v>
      </c>
      <c r="V1089" s="169">
        <v>2800000</v>
      </c>
      <c r="W1089" s="102" t="s">
        <v>557</v>
      </c>
      <c r="X1089" s="268">
        <v>2800000</v>
      </c>
      <c r="Y1089" s="102" t="s">
        <v>268</v>
      </c>
      <c r="Z1089" s="454">
        <v>2800000</v>
      </c>
      <c r="AA1089" s="102" t="s">
        <v>267</v>
      </c>
      <c r="AB1089" s="454">
        <v>2800000</v>
      </c>
      <c r="AC1089" s="102" t="s">
        <v>521</v>
      </c>
      <c r="AD1089" s="454">
        <v>2800000</v>
      </c>
    </row>
    <row r="1090" spans="1:30" ht="14.25" customHeight="1">
      <c r="A1090" s="102" t="s">
        <v>243</v>
      </c>
      <c r="B1090" s="175" t="str">
        <f t="shared" si="238"/>
        <v>Taillon</v>
      </c>
      <c r="C1090" s="180" t="str">
        <f t="shared" si="239"/>
        <v>Jameson</v>
      </c>
      <c r="D1090" s="102" t="str">
        <f t="shared" si="240"/>
        <v>J. Taillon</v>
      </c>
      <c r="E1090" s="168" t="str">
        <f t="shared" si="241"/>
        <v>Jameson Taillon</v>
      </c>
      <c r="F1090" s="103" t="s">
        <v>847</v>
      </c>
      <c r="G1090" s="103"/>
      <c r="H1090" s="103"/>
      <c r="I1090" s="103"/>
      <c r="J1090" s="155">
        <v>33560</v>
      </c>
      <c r="K1090" s="111" t="s">
        <v>647</v>
      </c>
      <c r="L1090" s="103" t="s">
        <v>114</v>
      </c>
      <c r="M1090" s="155" t="str">
        <f t="shared" si="228"/>
        <v>Y3</v>
      </c>
      <c r="N1090" s="111" t="str">
        <f>Aaron!$A$2</f>
        <v>Middlesex</v>
      </c>
      <c r="O1090" s="132" t="s">
        <v>266</v>
      </c>
      <c r="P1090" s="168" t="str">
        <f t="shared" si="229"/>
        <v>Taillon, Jameson (Y3)</v>
      </c>
      <c r="Q1090" s="129">
        <f t="shared" si="230"/>
        <v>400000</v>
      </c>
      <c r="R1090" s="217" t="str">
        <f t="shared" si="231"/>
        <v/>
      </c>
      <c r="S1090" s="217" t="str">
        <f t="shared" si="232"/>
        <v/>
      </c>
      <c r="T1090" s="217" t="str">
        <f t="shared" si="233"/>
        <v/>
      </c>
      <c r="U1090" s="102" t="s">
        <v>322</v>
      </c>
      <c r="V1090" s="173">
        <v>400000</v>
      </c>
      <c r="W1090" s="102" t="s">
        <v>555</v>
      </c>
      <c r="X1090" s="268"/>
      <c r="Y1090" s="102" t="s">
        <v>820</v>
      </c>
      <c r="Z1090" s="102"/>
      <c r="AA1090" s="102" t="s">
        <v>821</v>
      </c>
      <c r="AB1090" s="102"/>
      <c r="AC1090" s="102" t="s">
        <v>822</v>
      </c>
      <c r="AD1090" s="102"/>
    </row>
    <row r="1091" spans="1:30" ht="14.25" customHeight="1">
      <c r="A1091" s="177" t="s">
        <v>929</v>
      </c>
      <c r="B1091" s="175" t="str">
        <f t="shared" si="238"/>
        <v>Tanaka</v>
      </c>
      <c r="C1091" s="180" t="str">
        <f t="shared" si="239"/>
        <v>Masahiro</v>
      </c>
      <c r="D1091" s="102" t="str">
        <f t="shared" si="240"/>
        <v>M. Tanaka</v>
      </c>
      <c r="E1091" s="168" t="str">
        <f t="shared" si="241"/>
        <v>Masahiro Tanaka</v>
      </c>
      <c r="F1091" s="189" t="s">
        <v>847</v>
      </c>
      <c r="G1091" s="189"/>
      <c r="H1091" s="189"/>
      <c r="I1091" s="189"/>
      <c r="J1091" s="184">
        <v>32448</v>
      </c>
      <c r="K1091" s="168" t="s">
        <v>647</v>
      </c>
      <c r="L1091" s="103" t="s">
        <v>114</v>
      </c>
      <c r="M1091" s="155" t="str">
        <f t="shared" ref="M1091:M1154" si="242">$U1091</f>
        <v>2,L5-$14M</v>
      </c>
      <c r="N1091" s="208" t="str">
        <f>Aaron!$G$2</f>
        <v>Exeter</v>
      </c>
      <c r="O1091" s="174" t="s">
        <v>913</v>
      </c>
      <c r="P1091" s="168" t="str">
        <f t="shared" ref="P1091:P1154" si="243">CONCATENATE(A1091," (",M1091,")")</f>
        <v>Tanaka, Masahiro (2,L5-$14M)</v>
      </c>
      <c r="Q1091" s="129">
        <f t="shared" ref="Q1091:Q1154" si="244">IF(ISBLANK($V1091),"",$V1091)</f>
        <v>2800000</v>
      </c>
      <c r="R1091" s="217">
        <f t="shared" ref="R1091:R1154" si="245">IF(ISBLANK($X1091),"",$X1091)</f>
        <v>2800000</v>
      </c>
      <c r="S1091" s="217">
        <f t="shared" ref="S1091:S1154" si="246">IF(ISBLANK($Z1091),"",$Z1091)</f>
        <v>2800000</v>
      </c>
      <c r="T1091" s="217">
        <f t="shared" ref="T1091:T1154" si="247">IF(ISBLANK($AB1091),"",$AB1091)</f>
        <v>2800000</v>
      </c>
      <c r="U1091" s="102" t="s">
        <v>1751</v>
      </c>
      <c r="V1091" s="169">
        <v>2800000</v>
      </c>
      <c r="W1091" s="102" t="s">
        <v>1752</v>
      </c>
      <c r="X1091" s="173">
        <v>2800000</v>
      </c>
      <c r="Y1091" s="102" t="s">
        <v>1753</v>
      </c>
      <c r="Z1091" s="130">
        <v>2800000</v>
      </c>
      <c r="AA1091" s="102" t="s">
        <v>1754</v>
      </c>
      <c r="AB1091" s="130">
        <v>2800000</v>
      </c>
      <c r="AC1091" s="102" t="s">
        <v>283</v>
      </c>
      <c r="AD1091" s="102"/>
    </row>
    <row r="1092" spans="1:30" ht="14.25" customHeight="1">
      <c r="A1092" s="175" t="s">
        <v>958</v>
      </c>
      <c r="B1092" s="175" t="str">
        <f t="shared" si="238"/>
        <v>Tapia</v>
      </c>
      <c r="C1092" s="180" t="str">
        <f t="shared" si="239"/>
        <v>Raimel</v>
      </c>
      <c r="D1092" s="102" t="str">
        <f t="shared" si="240"/>
        <v>R. Tapia</v>
      </c>
      <c r="E1092" s="168" t="str">
        <f t="shared" si="241"/>
        <v>Raimel Tapia</v>
      </c>
      <c r="F1092" s="174" t="s">
        <v>354</v>
      </c>
      <c r="G1092" s="174"/>
      <c r="H1092" s="174"/>
      <c r="I1092" s="174"/>
      <c r="J1092" s="184">
        <v>34369</v>
      </c>
      <c r="K1092" s="185" t="s">
        <v>912</v>
      </c>
      <c r="L1092" s="103" t="s">
        <v>7</v>
      </c>
      <c r="M1092" s="155" t="str">
        <f t="shared" si="242"/>
        <v>Y1*</v>
      </c>
      <c r="N1092" s="111" t="str">
        <f>Mays!$AE$2</f>
        <v>West Oakland</v>
      </c>
      <c r="O1092" s="174" t="s">
        <v>913</v>
      </c>
      <c r="P1092" s="168" t="str">
        <f t="shared" si="243"/>
        <v>Tapia, Raimel (Y1*)</v>
      </c>
      <c r="Q1092" s="129">
        <f t="shared" si="244"/>
        <v>200000</v>
      </c>
      <c r="R1092" s="217">
        <f t="shared" si="245"/>
        <v>300000</v>
      </c>
      <c r="S1092" s="217">
        <f t="shared" si="246"/>
        <v>400000</v>
      </c>
      <c r="T1092" s="217" t="str">
        <f t="shared" si="247"/>
        <v/>
      </c>
      <c r="U1092" s="102" t="s">
        <v>220</v>
      </c>
      <c r="V1092" s="130">
        <v>200000</v>
      </c>
      <c r="W1092" s="102" t="s">
        <v>446</v>
      </c>
      <c r="X1092" s="173">
        <v>300000</v>
      </c>
      <c r="Y1092" s="102" t="s">
        <v>322</v>
      </c>
      <c r="Z1092" s="173">
        <v>400000</v>
      </c>
      <c r="AA1092" s="102" t="s">
        <v>555</v>
      </c>
      <c r="AB1092" s="102"/>
      <c r="AC1092" s="102"/>
      <c r="AD1092" s="102"/>
    </row>
    <row r="1093" spans="1:30" ht="14.25" customHeight="1">
      <c r="A1093" s="102" t="s">
        <v>1596</v>
      </c>
      <c r="B1093" s="175" t="str">
        <f t="shared" si="238"/>
        <v>Tatis Jr.</v>
      </c>
      <c r="C1093" s="180" t="str">
        <f t="shared" si="239"/>
        <v>Fernando</v>
      </c>
      <c r="D1093" s="102" t="str">
        <f t="shared" si="240"/>
        <v>F. Tatis Jr.</v>
      </c>
      <c r="E1093" s="168" t="str">
        <f t="shared" si="241"/>
        <v>Fernando Tatis Jr.</v>
      </c>
      <c r="F1093" s="174" t="s">
        <v>847</v>
      </c>
      <c r="G1093" s="102">
        <f>Cuts!G42+1</f>
        <v>1</v>
      </c>
      <c r="H1093" s="102">
        <v>7</v>
      </c>
      <c r="I1093" s="102">
        <v>11</v>
      </c>
      <c r="J1093" s="322">
        <v>36162</v>
      </c>
      <c r="K1093" s="102" t="s">
        <v>851</v>
      </c>
      <c r="L1093" s="103" t="s">
        <v>444</v>
      </c>
      <c r="M1093" s="155" t="str">
        <f t="shared" si="242"/>
        <v>min</v>
      </c>
      <c r="N1093" s="111" t="str">
        <f>Cobb!$S$2</f>
        <v>Waikiki</v>
      </c>
      <c r="O1093" s="103" t="s">
        <v>1529</v>
      </c>
      <c r="P1093" s="168" t="str">
        <f t="shared" si="243"/>
        <v>Tatis Jr., Fernando (min)</v>
      </c>
      <c r="Q1093" s="129" t="str">
        <f t="shared" si="244"/>
        <v/>
      </c>
      <c r="R1093" s="217" t="str">
        <f t="shared" si="245"/>
        <v/>
      </c>
      <c r="S1093" s="217" t="str">
        <f t="shared" si="246"/>
        <v/>
      </c>
      <c r="T1093" s="217" t="str">
        <f t="shared" si="247"/>
        <v/>
      </c>
      <c r="U1093" s="102" t="s">
        <v>568</v>
      </c>
      <c r="V1093" s="130"/>
      <c r="W1093" s="102"/>
      <c r="X1093" s="130"/>
      <c r="Y1093" s="102"/>
      <c r="Z1093" s="102"/>
      <c r="AA1093" s="102"/>
      <c r="AB1093" s="102"/>
      <c r="AC1093" s="102"/>
      <c r="AD1093" s="102"/>
    </row>
    <row r="1094" spans="1:30" ht="14.25" customHeight="1">
      <c r="A1094" s="102" t="s">
        <v>1543</v>
      </c>
      <c r="B1094" s="175" t="str">
        <f t="shared" si="238"/>
        <v>Taveras</v>
      </c>
      <c r="C1094" s="180" t="str">
        <f t="shared" si="239"/>
        <v>Leody</v>
      </c>
      <c r="D1094" s="102" t="str">
        <f t="shared" si="240"/>
        <v>L. Taveras</v>
      </c>
      <c r="E1094" s="168" t="str">
        <f t="shared" si="241"/>
        <v>Leody Taveras</v>
      </c>
      <c r="F1094" s="174" t="s">
        <v>854</v>
      </c>
      <c r="G1094" s="102">
        <v>25</v>
      </c>
      <c r="H1094" s="102" t="s">
        <v>1544</v>
      </c>
      <c r="I1094" s="102">
        <v>1</v>
      </c>
      <c r="J1094" s="322">
        <v>36046</v>
      </c>
      <c r="K1094" s="102" t="s">
        <v>849</v>
      </c>
      <c r="L1094" s="103" t="s">
        <v>444</v>
      </c>
      <c r="M1094" s="155" t="str">
        <f t="shared" si="242"/>
        <v>min</v>
      </c>
      <c r="N1094" s="111" t="str">
        <f>Ruth!$S$2</f>
        <v>New York</v>
      </c>
      <c r="O1094" s="103" t="s">
        <v>1534</v>
      </c>
      <c r="P1094" s="168" t="str">
        <f t="shared" si="243"/>
        <v>Taveras, Leody (min)</v>
      </c>
      <c r="Q1094" s="129" t="str">
        <f t="shared" si="244"/>
        <v/>
      </c>
      <c r="R1094" s="217" t="str">
        <f t="shared" si="245"/>
        <v/>
      </c>
      <c r="S1094" s="217" t="str">
        <f t="shared" si="246"/>
        <v/>
      </c>
      <c r="T1094" s="217" t="str">
        <f t="shared" si="247"/>
        <v/>
      </c>
      <c r="U1094" s="102" t="s">
        <v>568</v>
      </c>
      <c r="V1094" s="130"/>
      <c r="W1094" s="102"/>
      <c r="X1094" s="130"/>
      <c r="Y1094" s="102"/>
      <c r="Z1094" s="102"/>
      <c r="AA1094" s="102"/>
      <c r="AB1094" s="102"/>
      <c r="AC1094" s="102"/>
      <c r="AD1094" s="102"/>
    </row>
    <row r="1095" spans="1:30" ht="14.25" customHeight="1">
      <c r="A1095" s="112" t="s">
        <v>955</v>
      </c>
      <c r="B1095" s="175" t="str">
        <f t="shared" si="238"/>
        <v>Taylor</v>
      </c>
      <c r="C1095" s="180" t="str">
        <f t="shared" si="239"/>
        <v>Chris</v>
      </c>
      <c r="D1095" s="102" t="str">
        <f t="shared" si="240"/>
        <v>C. Taylor</v>
      </c>
      <c r="E1095" s="168" t="str">
        <f t="shared" si="241"/>
        <v>Chris Taylor</v>
      </c>
      <c r="F1095" s="174" t="s">
        <v>847</v>
      </c>
      <c r="G1095" s="174"/>
      <c r="H1095" s="174"/>
      <c r="I1095" s="174"/>
      <c r="J1095" s="184">
        <v>33114</v>
      </c>
      <c r="K1095" s="185" t="s">
        <v>914</v>
      </c>
      <c r="L1095" s="103" t="s">
        <v>7</v>
      </c>
      <c r="M1095" s="155" t="str">
        <f t="shared" si="242"/>
        <v>1,F5-$28M</v>
      </c>
      <c r="N1095" s="111" t="str">
        <f>Cobb!$G$2</f>
        <v>Alaska</v>
      </c>
      <c r="O1095" s="253" t="s">
        <v>3147</v>
      </c>
      <c r="P1095" s="168" t="str">
        <f t="shared" si="243"/>
        <v>Taylor, Chris (1,F5-$28M)</v>
      </c>
      <c r="Q1095" s="129">
        <f t="shared" si="244"/>
        <v>5600000</v>
      </c>
      <c r="R1095" s="217">
        <f t="shared" si="245"/>
        <v>5600000</v>
      </c>
      <c r="S1095" s="217">
        <f t="shared" si="246"/>
        <v>5600000</v>
      </c>
      <c r="T1095" s="217">
        <f t="shared" si="247"/>
        <v>5600000</v>
      </c>
      <c r="U1095" s="102" t="s">
        <v>3414</v>
      </c>
      <c r="V1095" s="173">
        <v>5600000</v>
      </c>
      <c r="W1095" s="102" t="s">
        <v>3418</v>
      </c>
      <c r="X1095" s="173">
        <v>5600000</v>
      </c>
      <c r="Y1095" s="102" t="s">
        <v>3417</v>
      </c>
      <c r="Z1095" s="173">
        <v>5600000</v>
      </c>
      <c r="AA1095" s="102" t="s">
        <v>3416</v>
      </c>
      <c r="AB1095" s="173">
        <v>5600000</v>
      </c>
      <c r="AC1095" s="102" t="s">
        <v>3415</v>
      </c>
      <c r="AD1095" s="173">
        <v>5600000</v>
      </c>
    </row>
    <row r="1096" spans="1:30" ht="14.25" customHeight="1">
      <c r="A1096" s="102" t="s">
        <v>1096</v>
      </c>
      <c r="B1096" s="175" t="str">
        <f t="shared" si="238"/>
        <v>Taylor</v>
      </c>
      <c r="C1096" s="180" t="str">
        <f t="shared" si="239"/>
        <v>Michael Anthony</v>
      </c>
      <c r="D1096" s="102" t="str">
        <f t="shared" si="240"/>
        <v>M. Taylor</v>
      </c>
      <c r="E1096" s="168" t="str">
        <f t="shared" si="241"/>
        <v>Michael Anthony Taylor</v>
      </c>
      <c r="F1096" s="103" t="s">
        <v>847</v>
      </c>
      <c r="G1096" s="103"/>
      <c r="H1096" s="103"/>
      <c r="I1096" s="103"/>
      <c r="J1096" s="256">
        <v>33323</v>
      </c>
      <c r="K1096" s="102" t="s">
        <v>849</v>
      </c>
      <c r="L1096" s="103" t="s">
        <v>7</v>
      </c>
      <c r="M1096" s="155" t="str">
        <f t="shared" si="242"/>
        <v>ARB-Y4</v>
      </c>
      <c r="N1096" s="111" t="str">
        <f>Mays!$M$2</f>
        <v>Mudville</v>
      </c>
      <c r="O1096" s="103" t="s">
        <v>1379</v>
      </c>
      <c r="P1096" s="168" t="str">
        <f t="shared" si="243"/>
        <v>Taylor, Michael Anthony (ARB-Y4)</v>
      </c>
      <c r="Q1096" s="129">
        <f t="shared" si="244"/>
        <v>600000</v>
      </c>
      <c r="R1096" s="217" t="str">
        <f t="shared" si="245"/>
        <v/>
      </c>
      <c r="S1096" s="217" t="str">
        <f t="shared" si="246"/>
        <v/>
      </c>
      <c r="T1096" s="217" t="str">
        <f t="shared" si="247"/>
        <v/>
      </c>
      <c r="U1096" s="102" t="s">
        <v>555</v>
      </c>
      <c r="V1096" s="268">
        <v>600000</v>
      </c>
      <c r="W1096" s="102" t="s">
        <v>820</v>
      </c>
      <c r="X1096" s="268"/>
      <c r="Y1096" s="102" t="s">
        <v>821</v>
      </c>
      <c r="Z1096" s="102"/>
      <c r="AA1096" s="102" t="s">
        <v>822</v>
      </c>
      <c r="AB1096" s="102"/>
      <c r="AC1096" s="102" t="s">
        <v>283</v>
      </c>
      <c r="AD1096" s="102"/>
    </row>
    <row r="1097" spans="1:30" ht="14.25" customHeight="1">
      <c r="A1097" s="102" t="s">
        <v>587</v>
      </c>
      <c r="B1097" s="175" t="str">
        <f t="shared" si="238"/>
        <v>Teheran</v>
      </c>
      <c r="C1097" s="180" t="str">
        <f t="shared" si="239"/>
        <v>Julio</v>
      </c>
      <c r="D1097" s="102" t="str">
        <f t="shared" si="240"/>
        <v>J. Teheran</v>
      </c>
      <c r="E1097" s="168" t="str">
        <f t="shared" si="241"/>
        <v>Julio Teheran</v>
      </c>
      <c r="F1097" s="103"/>
      <c r="G1097" s="103"/>
      <c r="H1097" s="103"/>
      <c r="I1097" s="103"/>
      <c r="J1097" s="155"/>
      <c r="K1097" s="111"/>
      <c r="L1097" s="103" t="s">
        <v>114</v>
      </c>
      <c r="M1097" s="155" t="str">
        <f t="shared" si="242"/>
        <v>2,L4-$16M</v>
      </c>
      <c r="N1097" s="111" t="str">
        <f>Mays!$Y$2</f>
        <v>Los Angeles</v>
      </c>
      <c r="O1097" s="132" t="s">
        <v>630</v>
      </c>
      <c r="P1097" s="168" t="str">
        <f t="shared" si="243"/>
        <v>Teheran, Julio (2,L4-$16M)</v>
      </c>
      <c r="Q1097" s="129">
        <f t="shared" si="244"/>
        <v>4000000</v>
      </c>
      <c r="R1097" s="217">
        <f t="shared" si="245"/>
        <v>4000000</v>
      </c>
      <c r="S1097" s="217">
        <f t="shared" si="246"/>
        <v>4000000</v>
      </c>
      <c r="T1097" s="217" t="str">
        <f t="shared" si="247"/>
        <v/>
      </c>
      <c r="U1097" s="102" t="s">
        <v>1748</v>
      </c>
      <c r="V1097" s="173">
        <v>4000000</v>
      </c>
      <c r="W1097" s="102" t="s">
        <v>1749</v>
      </c>
      <c r="X1097" s="173">
        <v>4000000</v>
      </c>
      <c r="Y1097" s="102" t="s">
        <v>1750</v>
      </c>
      <c r="Z1097" s="130">
        <v>4000000</v>
      </c>
      <c r="AA1097" s="102" t="s">
        <v>283</v>
      </c>
      <c r="AB1097" s="102"/>
      <c r="AC1097" s="102"/>
      <c r="AD1097" s="102"/>
    </row>
    <row r="1098" spans="1:30" ht="14.25" customHeight="1">
      <c r="A1098" s="266" t="s">
        <v>3772</v>
      </c>
      <c r="B1098" s="175" t="str">
        <f t="shared" si="238"/>
        <v>Tejeda</v>
      </c>
      <c r="C1098" s="180" t="str">
        <f t="shared" si="239"/>
        <v>Anderson</v>
      </c>
      <c r="D1098" s="102" t="str">
        <f t="shared" si="240"/>
        <v>A. Tejeda</v>
      </c>
      <c r="E1098" s="168" t="str">
        <f t="shared" si="241"/>
        <v>Anderson Tejeda</v>
      </c>
      <c r="F1098" s="204" t="s">
        <v>354</v>
      </c>
      <c r="G1098" s="204" t="s">
        <v>3981</v>
      </c>
      <c r="H1098" s="204" t="s">
        <v>1955</v>
      </c>
      <c r="I1098" s="204" t="s">
        <v>1962</v>
      </c>
      <c r="J1098" s="155">
        <v>35916</v>
      </c>
      <c r="K1098" s="157" t="s">
        <v>851</v>
      </c>
      <c r="L1098" s="103" t="s">
        <v>444</v>
      </c>
      <c r="M1098" s="155" t="str">
        <f t="shared" si="242"/>
        <v>min</v>
      </c>
      <c r="N1098" s="111" t="s">
        <v>1832</v>
      </c>
      <c r="O1098" s="132" t="s">
        <v>3850</v>
      </c>
      <c r="P1098" s="168" t="str">
        <f t="shared" si="243"/>
        <v>Tejeda, Anderson (min)</v>
      </c>
      <c r="Q1098" s="129" t="str">
        <f t="shared" si="244"/>
        <v/>
      </c>
      <c r="R1098" s="217" t="str">
        <f t="shared" si="245"/>
        <v/>
      </c>
      <c r="S1098" s="217" t="str">
        <f t="shared" si="246"/>
        <v/>
      </c>
      <c r="T1098" s="217" t="str">
        <f t="shared" si="247"/>
        <v/>
      </c>
      <c r="U1098" s="102" t="s">
        <v>568</v>
      </c>
      <c r="V1098" s="173"/>
      <c r="W1098" s="102"/>
      <c r="X1098" s="173"/>
      <c r="Y1098" s="102"/>
      <c r="Z1098" s="173"/>
      <c r="AA1098" s="102"/>
      <c r="AB1098" s="102"/>
      <c r="AC1098" s="102"/>
      <c r="AD1098" s="102"/>
    </row>
    <row r="1099" spans="1:30" ht="14.25" customHeight="1">
      <c r="A1099" s="266" t="s">
        <v>3803</v>
      </c>
      <c r="B1099" s="175" t="str">
        <f t="shared" si="238"/>
        <v>Tellez</v>
      </c>
      <c r="C1099" s="180" t="str">
        <f t="shared" si="239"/>
        <v>Rowdy</v>
      </c>
      <c r="D1099" s="102" t="str">
        <f t="shared" si="240"/>
        <v>R. Tellez</v>
      </c>
      <c r="E1099" s="168" t="str">
        <f t="shared" si="241"/>
        <v>Rowdy Tellez</v>
      </c>
      <c r="F1099" s="204" t="s">
        <v>354</v>
      </c>
      <c r="G1099" s="204" t="s">
        <v>4014</v>
      </c>
      <c r="H1099" s="204" t="s">
        <v>1958</v>
      </c>
      <c r="I1099" s="204" t="s">
        <v>1953</v>
      </c>
      <c r="J1099" s="155">
        <v>34774</v>
      </c>
      <c r="K1099" s="157" t="s">
        <v>846</v>
      </c>
      <c r="L1099" s="103" t="s">
        <v>7</v>
      </c>
      <c r="M1099" s="155" t="str">
        <f t="shared" si="242"/>
        <v>MM</v>
      </c>
      <c r="N1099" s="111" t="s">
        <v>1257</v>
      </c>
      <c r="O1099" s="132" t="s">
        <v>3850</v>
      </c>
      <c r="P1099" s="168" t="str">
        <f t="shared" si="243"/>
        <v>Tellez, Rowdy (MM)</v>
      </c>
      <c r="Q1099" s="129">
        <f t="shared" si="244"/>
        <v>100000</v>
      </c>
      <c r="R1099" s="217" t="str">
        <f t="shared" si="245"/>
        <v/>
      </c>
      <c r="S1099" s="217" t="str">
        <f t="shared" si="246"/>
        <v/>
      </c>
      <c r="T1099" s="217" t="str">
        <f t="shared" si="247"/>
        <v/>
      </c>
      <c r="U1099" s="102" t="s">
        <v>442</v>
      </c>
      <c r="V1099" s="173">
        <v>100000</v>
      </c>
      <c r="W1099" s="102"/>
      <c r="X1099" s="173"/>
      <c r="Y1099" s="102"/>
      <c r="Z1099" s="173"/>
      <c r="AA1099" s="102"/>
      <c r="AB1099" s="102"/>
      <c r="AC1099" s="102"/>
      <c r="AD1099" s="102"/>
    </row>
    <row r="1100" spans="1:30" ht="14.25" customHeight="1">
      <c r="A1100" s="102" t="s">
        <v>1823</v>
      </c>
      <c r="B1100" s="175" t="str">
        <f t="shared" si="238"/>
        <v>Tepera</v>
      </c>
      <c r="C1100" s="180" t="str">
        <f t="shared" si="239"/>
        <v>Ryan</v>
      </c>
      <c r="D1100" s="102" t="str">
        <f t="shared" si="240"/>
        <v>R. Tepera</v>
      </c>
      <c r="E1100" s="168" t="str">
        <f t="shared" si="241"/>
        <v>Ryan Tepera</v>
      </c>
      <c r="F1100" s="204" t="s">
        <v>847</v>
      </c>
      <c r="G1100" s="204"/>
      <c r="H1100" s="204"/>
      <c r="I1100" s="204"/>
      <c r="J1100" s="155">
        <v>32084</v>
      </c>
      <c r="K1100" s="157" t="s">
        <v>844</v>
      </c>
      <c r="L1100" s="103" t="s">
        <v>114</v>
      </c>
      <c r="M1100" s="155" t="str">
        <f t="shared" si="242"/>
        <v>2,F2-$1.75M</v>
      </c>
      <c r="N1100" s="111" t="str">
        <f>Cobb!$A$2</f>
        <v>Greenville</v>
      </c>
      <c r="O1100" s="132" t="s">
        <v>2103</v>
      </c>
      <c r="P1100" s="168" t="str">
        <f t="shared" si="243"/>
        <v>Tepera, Ryan (2,F2-$1.75M)</v>
      </c>
      <c r="Q1100" s="129">
        <f t="shared" si="244"/>
        <v>875000</v>
      </c>
      <c r="R1100" s="217" t="str">
        <f t="shared" si="245"/>
        <v/>
      </c>
      <c r="S1100" s="217" t="str">
        <f t="shared" si="246"/>
        <v/>
      </c>
      <c r="T1100" s="217" t="str">
        <f t="shared" si="247"/>
        <v/>
      </c>
      <c r="U1100" s="155" t="s">
        <v>2166</v>
      </c>
      <c r="V1100" s="130">
        <v>875000</v>
      </c>
      <c r="W1100" s="191" t="s">
        <v>283</v>
      </c>
      <c r="X1100" s="173"/>
      <c r="Y1100" s="102"/>
      <c r="Z1100" s="173"/>
      <c r="AA1100" s="102"/>
      <c r="AB1100" s="102"/>
      <c r="AC1100" s="102"/>
      <c r="AD1100" s="102"/>
    </row>
    <row r="1101" spans="1:30" ht="14.25" customHeight="1">
      <c r="A1101" s="102" t="s">
        <v>1548</v>
      </c>
      <c r="B1101" s="175" t="str">
        <f t="shared" si="238"/>
        <v>Thaiss</v>
      </c>
      <c r="C1101" s="180" t="str">
        <f t="shared" si="239"/>
        <v>Matt</v>
      </c>
      <c r="D1101" s="102" t="str">
        <f t="shared" si="240"/>
        <v>M. Thaiss</v>
      </c>
      <c r="E1101" s="168" t="str">
        <f t="shared" si="241"/>
        <v>Matt Thaiss</v>
      </c>
      <c r="F1101" s="174" t="s">
        <v>354</v>
      </c>
      <c r="G1101" s="102">
        <f>Players!G757+1</f>
        <v>3</v>
      </c>
      <c r="H1101" s="102">
        <v>2</v>
      </c>
      <c r="I1101" s="102">
        <v>3</v>
      </c>
      <c r="J1101" s="322">
        <v>34825</v>
      </c>
      <c r="K1101" s="102" t="s">
        <v>846</v>
      </c>
      <c r="L1101" s="103" t="s">
        <v>444</v>
      </c>
      <c r="M1101" s="155" t="str">
        <f t="shared" si="242"/>
        <v>min</v>
      </c>
      <c r="N1101" s="208" t="str">
        <f>Aaron!$G$2</f>
        <v>Exeter</v>
      </c>
      <c r="O1101" s="103" t="s">
        <v>1534</v>
      </c>
      <c r="P1101" s="168" t="str">
        <f t="shared" si="243"/>
        <v>Thaiss, Matt (min)</v>
      </c>
      <c r="Q1101" s="129" t="str">
        <f t="shared" si="244"/>
        <v/>
      </c>
      <c r="R1101" s="217" t="str">
        <f t="shared" si="245"/>
        <v/>
      </c>
      <c r="S1101" s="217" t="str">
        <f t="shared" si="246"/>
        <v/>
      </c>
      <c r="T1101" s="217" t="str">
        <f t="shared" si="247"/>
        <v/>
      </c>
      <c r="U1101" s="102" t="s">
        <v>568</v>
      </c>
      <c r="V1101" s="130"/>
      <c r="W1101" s="102"/>
      <c r="X1101" s="130"/>
      <c r="Y1101" s="102"/>
      <c r="Z1101" s="102"/>
      <c r="AA1101" s="102"/>
      <c r="AB1101" s="102"/>
      <c r="AC1101" s="102"/>
      <c r="AD1101" s="102"/>
    </row>
    <row r="1102" spans="1:30" ht="14.25" customHeight="1">
      <c r="A1102" s="102" t="s">
        <v>1824</v>
      </c>
      <c r="B1102" s="175" t="str">
        <f t="shared" si="238"/>
        <v>Thames</v>
      </c>
      <c r="C1102" s="180" t="str">
        <f t="shared" si="239"/>
        <v>Eric</v>
      </c>
      <c r="D1102" s="102" t="str">
        <f t="shared" si="240"/>
        <v>E. Thames</v>
      </c>
      <c r="E1102" s="168" t="str">
        <f t="shared" si="241"/>
        <v>Eric Thames</v>
      </c>
      <c r="F1102" s="204" t="s">
        <v>354</v>
      </c>
      <c r="G1102" s="204"/>
      <c r="H1102" s="204"/>
      <c r="I1102" s="204"/>
      <c r="J1102" s="155">
        <v>31726</v>
      </c>
      <c r="K1102" s="157" t="s">
        <v>852</v>
      </c>
      <c r="L1102" s="103" t="s">
        <v>7</v>
      </c>
      <c r="M1102" s="155" t="str">
        <f t="shared" si="242"/>
        <v>2,F4-$10M</v>
      </c>
      <c r="N1102" s="111" t="str">
        <f>Cobb!$G$2</f>
        <v>Alaska</v>
      </c>
      <c r="O1102" s="132" t="s">
        <v>1764</v>
      </c>
      <c r="P1102" s="168" t="str">
        <f t="shared" si="243"/>
        <v>Thames, Eric (2,F4-$10M)</v>
      </c>
      <c r="Q1102" s="129">
        <f t="shared" si="244"/>
        <v>2500000</v>
      </c>
      <c r="R1102" s="217">
        <f t="shared" si="245"/>
        <v>2500000</v>
      </c>
      <c r="S1102" s="217">
        <f t="shared" si="246"/>
        <v>2500000</v>
      </c>
      <c r="T1102" s="217" t="str">
        <f t="shared" si="247"/>
        <v/>
      </c>
      <c r="U1102" s="155" t="s">
        <v>2145</v>
      </c>
      <c r="V1102" s="130">
        <v>2500000</v>
      </c>
      <c r="W1102" s="155" t="s">
        <v>1221</v>
      </c>
      <c r="X1102" s="130">
        <v>2500000</v>
      </c>
      <c r="Y1102" s="155" t="s">
        <v>1200</v>
      </c>
      <c r="Z1102" s="130">
        <v>2500000</v>
      </c>
      <c r="AA1102" s="102" t="s">
        <v>283</v>
      </c>
      <c r="AB1102" s="102"/>
      <c r="AC1102" s="102"/>
      <c r="AD1102" s="102"/>
    </row>
    <row r="1103" spans="1:30" ht="14.25" customHeight="1">
      <c r="A1103" s="266" t="s">
        <v>3760</v>
      </c>
      <c r="B1103" s="175" t="str">
        <f t="shared" si="238"/>
        <v>Thompson</v>
      </c>
      <c r="C1103" s="180" t="str">
        <f t="shared" si="239"/>
        <v>Bubba</v>
      </c>
      <c r="D1103" s="102" t="str">
        <f t="shared" si="240"/>
        <v>B. Thompson</v>
      </c>
      <c r="E1103" s="168" t="str">
        <f t="shared" si="241"/>
        <v>Bubba Thompson</v>
      </c>
      <c r="F1103" s="204" t="s">
        <v>847</v>
      </c>
      <c r="G1103" s="204" t="s">
        <v>3968</v>
      </c>
      <c r="H1103" s="204" t="s">
        <v>1954</v>
      </c>
      <c r="I1103" s="204" t="s">
        <v>3866</v>
      </c>
      <c r="J1103" s="155">
        <v>35955</v>
      </c>
      <c r="K1103" s="157" t="s">
        <v>849</v>
      </c>
      <c r="L1103" s="103" t="s">
        <v>444</v>
      </c>
      <c r="M1103" s="155" t="str">
        <f t="shared" si="242"/>
        <v>min</v>
      </c>
      <c r="N1103" s="111" t="s">
        <v>307</v>
      </c>
      <c r="O1103" s="132" t="s">
        <v>3850</v>
      </c>
      <c r="P1103" s="168" t="str">
        <f t="shared" si="243"/>
        <v>Thompson, Bubba (min)</v>
      </c>
      <c r="Q1103" s="129" t="str">
        <f t="shared" si="244"/>
        <v/>
      </c>
      <c r="R1103" s="217" t="str">
        <f t="shared" si="245"/>
        <v/>
      </c>
      <c r="S1103" s="217" t="str">
        <f t="shared" si="246"/>
        <v/>
      </c>
      <c r="T1103" s="217" t="str">
        <f t="shared" si="247"/>
        <v/>
      </c>
      <c r="U1103" s="102" t="s">
        <v>568</v>
      </c>
      <c r="V1103" s="173"/>
      <c r="W1103" s="102"/>
      <c r="X1103" s="173"/>
      <c r="Y1103" s="102"/>
      <c r="Z1103" s="173"/>
      <c r="AA1103" s="102"/>
      <c r="AB1103" s="102"/>
      <c r="AC1103" s="102"/>
      <c r="AD1103" s="102"/>
    </row>
    <row r="1104" spans="1:30" ht="14.25" customHeight="1">
      <c r="A1104" s="112" t="s">
        <v>743</v>
      </c>
      <c r="B1104" s="175" t="str">
        <f t="shared" si="238"/>
        <v>Thornburg</v>
      </c>
      <c r="C1104" s="180" t="str">
        <f t="shared" si="239"/>
        <v>Tyler</v>
      </c>
      <c r="D1104" s="102" t="str">
        <f t="shared" si="240"/>
        <v>T. Thornburg</v>
      </c>
      <c r="E1104" s="168" t="str">
        <f t="shared" si="241"/>
        <v>Tyler Thornburg</v>
      </c>
      <c r="F1104" s="276" t="s">
        <v>847</v>
      </c>
      <c r="G1104" s="111"/>
      <c r="H1104" s="111"/>
      <c r="I1104" s="111"/>
      <c r="J1104" s="277">
        <v>32415</v>
      </c>
      <c r="K1104" s="305" t="s">
        <v>844</v>
      </c>
      <c r="L1104" s="103" t="s">
        <v>114</v>
      </c>
      <c r="M1104" s="155" t="str">
        <f t="shared" si="242"/>
        <v>3,F5-$8.75M</v>
      </c>
      <c r="N1104" s="111" t="str">
        <f>Cobb!$G$2</f>
        <v>Alaska</v>
      </c>
      <c r="O1104" s="311" t="s">
        <v>1407</v>
      </c>
      <c r="P1104" s="168" t="str">
        <f t="shared" si="243"/>
        <v>Thornburg, Tyler (3,F5-$8.75M)</v>
      </c>
      <c r="Q1104" s="129">
        <f t="shared" si="244"/>
        <v>1750000</v>
      </c>
      <c r="R1104" s="217">
        <f t="shared" si="245"/>
        <v>1750000</v>
      </c>
      <c r="S1104" s="217">
        <f t="shared" si="246"/>
        <v>1750000</v>
      </c>
      <c r="T1104" s="217" t="str">
        <f t="shared" si="247"/>
        <v/>
      </c>
      <c r="U1104" s="282" t="s">
        <v>1460</v>
      </c>
      <c r="V1104" s="362">
        <v>1750000</v>
      </c>
      <c r="W1104" s="282" t="s">
        <v>1462</v>
      </c>
      <c r="X1104" s="362">
        <v>1750000</v>
      </c>
      <c r="Y1104" s="282" t="s">
        <v>1464</v>
      </c>
      <c r="Z1104" s="280">
        <v>1750000</v>
      </c>
      <c r="AA1104" s="102" t="s">
        <v>283</v>
      </c>
      <c r="AB1104" s="102"/>
      <c r="AC1104" s="102"/>
      <c r="AD1104" s="102"/>
    </row>
    <row r="1105" spans="1:30" ht="14.25" customHeight="1">
      <c r="A1105" s="102" t="s">
        <v>1622</v>
      </c>
      <c r="B1105" s="175" t="str">
        <f t="shared" si="238"/>
        <v>Tilson</v>
      </c>
      <c r="C1105" s="180" t="str">
        <f t="shared" si="239"/>
        <v>Charlie</v>
      </c>
      <c r="D1105" s="102" t="str">
        <f t="shared" si="240"/>
        <v>C. Tilson</v>
      </c>
      <c r="E1105" s="168" t="str">
        <f t="shared" si="241"/>
        <v>Charlie Tilson</v>
      </c>
      <c r="F1105" s="174" t="s">
        <v>354</v>
      </c>
      <c r="G1105" s="102">
        <f>G1104+1</f>
        <v>1</v>
      </c>
      <c r="H1105" s="102">
        <v>3</v>
      </c>
      <c r="I1105" s="102">
        <v>8</v>
      </c>
      <c r="J1105" s="322">
        <v>33940</v>
      </c>
      <c r="K1105" s="102" t="s">
        <v>853</v>
      </c>
      <c r="L1105" s="103" t="s">
        <v>7</v>
      </c>
      <c r="M1105" s="155" t="str">
        <f t="shared" si="242"/>
        <v>Y1</v>
      </c>
      <c r="N1105" s="111" t="str">
        <f>Cobb!$Y$2</f>
        <v>Gateway</v>
      </c>
      <c r="O1105" s="103" t="s">
        <v>1534</v>
      </c>
      <c r="P1105" s="168" t="str">
        <f t="shared" si="243"/>
        <v>Tilson, Charlie (Y1)</v>
      </c>
      <c r="Q1105" s="129">
        <f t="shared" si="244"/>
        <v>200000</v>
      </c>
      <c r="R1105" s="217">
        <f t="shared" si="245"/>
        <v>300000</v>
      </c>
      <c r="S1105" s="217">
        <f t="shared" si="246"/>
        <v>400000</v>
      </c>
      <c r="T1105" s="217" t="str">
        <f t="shared" si="247"/>
        <v/>
      </c>
      <c r="U1105" s="102" t="s">
        <v>445</v>
      </c>
      <c r="V1105" s="130">
        <v>200000</v>
      </c>
      <c r="W1105" s="102" t="s">
        <v>446</v>
      </c>
      <c r="X1105" s="173">
        <v>300000</v>
      </c>
      <c r="Y1105" s="102" t="s">
        <v>322</v>
      </c>
      <c r="Z1105" s="173">
        <v>400000</v>
      </c>
      <c r="AA1105" s="102" t="s">
        <v>555</v>
      </c>
      <c r="AB1105" s="102"/>
      <c r="AC1105" s="102"/>
      <c r="AD1105" s="102"/>
    </row>
    <row r="1106" spans="1:30" ht="14.25" customHeight="1">
      <c r="A1106" s="266" t="s">
        <v>3829</v>
      </c>
      <c r="B1106" s="175" t="str">
        <f t="shared" si="238"/>
        <v>Tocci</v>
      </c>
      <c r="C1106" s="180" t="str">
        <f t="shared" si="239"/>
        <v>Carlos</v>
      </c>
      <c r="D1106" s="102" t="str">
        <f t="shared" si="240"/>
        <v>C. Tocci</v>
      </c>
      <c r="E1106" s="168" t="str">
        <f t="shared" si="241"/>
        <v>Carlos Tocci</v>
      </c>
      <c r="F1106" s="204" t="s">
        <v>847</v>
      </c>
      <c r="G1106" s="204" t="s">
        <v>4041</v>
      </c>
      <c r="H1106" s="204" t="s">
        <v>1959</v>
      </c>
      <c r="I1106" s="204" t="s">
        <v>1956</v>
      </c>
      <c r="J1106" s="155">
        <v>34934</v>
      </c>
      <c r="K1106" s="157" t="s">
        <v>849</v>
      </c>
      <c r="L1106" s="103" t="s">
        <v>7</v>
      </c>
      <c r="M1106" s="155" t="str">
        <f t="shared" si="242"/>
        <v>Y1</v>
      </c>
      <c r="N1106" s="111" t="s">
        <v>486</v>
      </c>
      <c r="O1106" s="132" t="s">
        <v>3850</v>
      </c>
      <c r="P1106" s="168" t="str">
        <f t="shared" si="243"/>
        <v>Tocci, Carlos (Y1)</v>
      </c>
      <c r="Q1106" s="129">
        <f t="shared" si="244"/>
        <v>200000</v>
      </c>
      <c r="R1106" s="217">
        <f t="shared" si="245"/>
        <v>300000</v>
      </c>
      <c r="S1106" s="217">
        <f t="shared" si="246"/>
        <v>400000</v>
      </c>
      <c r="T1106" s="217" t="str">
        <f t="shared" si="247"/>
        <v/>
      </c>
      <c r="U1106" s="102" t="s">
        <v>445</v>
      </c>
      <c r="V1106" s="173">
        <v>200000</v>
      </c>
      <c r="W1106" s="102" t="s">
        <v>446</v>
      </c>
      <c r="X1106" s="173">
        <v>300000</v>
      </c>
      <c r="Y1106" s="102" t="s">
        <v>322</v>
      </c>
      <c r="Z1106" s="173">
        <v>400000</v>
      </c>
      <c r="AA1106" s="102" t="s">
        <v>555</v>
      </c>
      <c r="AB1106" s="102"/>
      <c r="AC1106" s="102"/>
      <c r="AD1106" s="102"/>
    </row>
    <row r="1107" spans="1:30" ht="14.25" customHeight="1">
      <c r="A1107" s="501" t="s">
        <v>1115</v>
      </c>
      <c r="B1107" s="175" t="str">
        <f t="shared" si="238"/>
        <v>Tomas</v>
      </c>
      <c r="C1107" s="180" t="str">
        <f t="shared" si="239"/>
        <v>Yasmany</v>
      </c>
      <c r="D1107" s="102" t="str">
        <f t="shared" si="240"/>
        <v>Y. Tomas</v>
      </c>
      <c r="E1107" s="168" t="str">
        <f t="shared" si="241"/>
        <v>Yasmany Tomas</v>
      </c>
      <c r="F1107" s="103" t="s">
        <v>847</v>
      </c>
      <c r="G1107" s="103"/>
      <c r="H1107" s="103"/>
      <c r="I1107" s="103"/>
      <c r="J1107" s="256">
        <v>33191</v>
      </c>
      <c r="K1107" s="501" t="s">
        <v>852</v>
      </c>
      <c r="L1107" s="103" t="s">
        <v>7</v>
      </c>
      <c r="M1107" s="155" t="str">
        <f t="shared" si="242"/>
        <v>ARB-Y4</v>
      </c>
      <c r="N1107" s="111" t="str">
        <f>Ruth!$A$2</f>
        <v>Plum Island</v>
      </c>
      <c r="O1107" s="103" t="s">
        <v>1094</v>
      </c>
      <c r="P1107" s="168" t="str">
        <f t="shared" si="243"/>
        <v>Tomas, Yasmany (ARB-Y4)</v>
      </c>
      <c r="Q1107" s="129">
        <f t="shared" si="244"/>
        <v>600000</v>
      </c>
      <c r="R1107" s="217" t="str">
        <f t="shared" si="245"/>
        <v/>
      </c>
      <c r="S1107" s="217" t="str">
        <f t="shared" si="246"/>
        <v/>
      </c>
      <c r="T1107" s="217" t="str">
        <f t="shared" si="247"/>
        <v/>
      </c>
      <c r="U1107" s="102" t="s">
        <v>555</v>
      </c>
      <c r="V1107" s="268">
        <v>600000</v>
      </c>
      <c r="W1107" s="102" t="s">
        <v>820</v>
      </c>
      <c r="X1107" s="268"/>
      <c r="Y1107" s="102" t="s">
        <v>821</v>
      </c>
      <c r="Z1107" s="102"/>
      <c r="AA1107" s="102" t="s">
        <v>822</v>
      </c>
      <c r="AB1107" s="102"/>
      <c r="AC1107" s="102" t="s">
        <v>283</v>
      </c>
      <c r="AD1107" s="102"/>
    </row>
    <row r="1108" spans="1:30" ht="14.25" customHeight="1">
      <c r="A1108" s="501" t="s">
        <v>1146</v>
      </c>
      <c r="B1108" s="175" t="str">
        <f t="shared" si="238"/>
        <v>Torres</v>
      </c>
      <c r="C1108" s="180" t="str">
        <f t="shared" si="239"/>
        <v>Gleyber</v>
      </c>
      <c r="D1108" s="102" t="str">
        <f t="shared" si="240"/>
        <v>G. Torres</v>
      </c>
      <c r="E1108" s="168" t="str">
        <f t="shared" si="241"/>
        <v>Gleyber Torres</v>
      </c>
      <c r="F1108" s="103" t="s">
        <v>847</v>
      </c>
      <c r="G1108" s="103"/>
      <c r="H1108" s="103"/>
      <c r="I1108" s="103"/>
      <c r="J1108" s="256">
        <v>35412</v>
      </c>
      <c r="K1108" s="102" t="s">
        <v>851</v>
      </c>
      <c r="L1108" s="103" t="s">
        <v>7</v>
      </c>
      <c r="M1108" s="155" t="str">
        <f t="shared" si="242"/>
        <v>Y1</v>
      </c>
      <c r="N1108" s="111" t="str">
        <f>Aaron!$AE$2</f>
        <v>Pismo Beach</v>
      </c>
      <c r="O1108" s="103" t="s">
        <v>1094</v>
      </c>
      <c r="P1108" s="168" t="str">
        <f t="shared" si="243"/>
        <v>Torres, Gleyber (Y1)</v>
      </c>
      <c r="Q1108" s="129">
        <f t="shared" si="244"/>
        <v>200000</v>
      </c>
      <c r="R1108" s="217">
        <f t="shared" si="245"/>
        <v>300000</v>
      </c>
      <c r="S1108" s="217">
        <f t="shared" si="246"/>
        <v>400000</v>
      </c>
      <c r="T1108" s="217" t="str">
        <f t="shared" si="247"/>
        <v/>
      </c>
      <c r="U1108" s="102" t="s">
        <v>445</v>
      </c>
      <c r="V1108" s="130">
        <v>200000</v>
      </c>
      <c r="W1108" s="102" t="s">
        <v>446</v>
      </c>
      <c r="X1108" s="173">
        <v>300000</v>
      </c>
      <c r="Y1108" s="102" t="s">
        <v>322</v>
      </c>
      <c r="Z1108" s="173">
        <v>400000</v>
      </c>
      <c r="AA1108" s="102" t="s">
        <v>555</v>
      </c>
      <c r="AB1108" s="102"/>
      <c r="AC1108" s="102"/>
      <c r="AD1108" s="102"/>
    </row>
    <row r="1109" spans="1:30" ht="14.25" customHeight="1">
      <c r="A1109" s="102" t="s">
        <v>1934</v>
      </c>
      <c r="B1109" s="175" t="str">
        <f t="shared" si="238"/>
        <v>Torres</v>
      </c>
      <c r="C1109" s="180" t="str">
        <f t="shared" si="239"/>
        <v>Ramon</v>
      </c>
      <c r="D1109" s="102" t="str">
        <f t="shared" si="240"/>
        <v>R. Torres</v>
      </c>
      <c r="E1109" s="168" t="str">
        <f t="shared" si="241"/>
        <v>Ramon Torres</v>
      </c>
      <c r="F1109" s="204" t="s">
        <v>854</v>
      </c>
      <c r="G1109" s="204">
        <v>175</v>
      </c>
      <c r="H1109" s="204" t="s">
        <v>1956</v>
      </c>
      <c r="I1109" s="204"/>
      <c r="J1109" s="155">
        <v>33991</v>
      </c>
      <c r="K1109" s="157" t="s">
        <v>845</v>
      </c>
      <c r="L1109" s="103" t="s">
        <v>7</v>
      </c>
      <c r="M1109" s="155" t="str">
        <f t="shared" si="242"/>
        <v>MM</v>
      </c>
      <c r="N1109" s="111" t="str">
        <f>Ruth!$Y$2</f>
        <v xml:space="preserve">New Jersey </v>
      </c>
      <c r="O1109" s="132" t="s">
        <v>1966</v>
      </c>
      <c r="P1109" s="168" t="str">
        <f t="shared" si="243"/>
        <v>Torres, Ramon (MM)</v>
      </c>
      <c r="Q1109" s="129">
        <f t="shared" si="244"/>
        <v>100000</v>
      </c>
      <c r="R1109" s="217" t="str">
        <f t="shared" si="245"/>
        <v/>
      </c>
      <c r="S1109" s="217" t="str">
        <f t="shared" si="246"/>
        <v/>
      </c>
      <c r="T1109" s="217" t="str">
        <f t="shared" si="247"/>
        <v/>
      </c>
      <c r="U1109" s="102" t="s">
        <v>442</v>
      </c>
      <c r="V1109" s="268">
        <v>100000</v>
      </c>
      <c r="W1109" s="102"/>
      <c r="X1109" s="173"/>
      <c r="Y1109" s="102"/>
      <c r="Z1109" s="173"/>
      <c r="AA1109" s="102"/>
      <c r="AB1109" s="102"/>
      <c r="AC1109" s="102"/>
      <c r="AD1109" s="102"/>
    </row>
    <row r="1110" spans="1:30" ht="14.25" customHeight="1">
      <c r="A1110" s="102" t="s">
        <v>1669</v>
      </c>
      <c r="B1110" s="175" t="str">
        <f t="shared" si="238"/>
        <v>Torreyes</v>
      </c>
      <c r="C1110" s="180" t="str">
        <f t="shared" si="239"/>
        <v>Ronald</v>
      </c>
      <c r="D1110" s="102" t="str">
        <f t="shared" si="240"/>
        <v>R. Torreyes</v>
      </c>
      <c r="E1110" s="168" t="str">
        <f t="shared" si="241"/>
        <v>Ronald Torreyes</v>
      </c>
      <c r="F1110" s="174" t="s">
        <v>847</v>
      </c>
      <c r="G1110" s="102">
        <v>80</v>
      </c>
      <c r="H1110" s="102">
        <v>3</v>
      </c>
      <c r="I1110" s="102">
        <v>16</v>
      </c>
      <c r="J1110" s="322">
        <v>33849</v>
      </c>
      <c r="K1110" s="102" t="s">
        <v>850</v>
      </c>
      <c r="L1110" s="103" t="s">
        <v>7</v>
      </c>
      <c r="M1110" s="155" t="str">
        <f t="shared" si="242"/>
        <v>1,F1-$210K</v>
      </c>
      <c r="N1110" s="111" t="str">
        <f>Cobb!$M$2</f>
        <v>Mansfield</v>
      </c>
      <c r="O1110" s="103" t="s">
        <v>3147</v>
      </c>
      <c r="P1110" s="168" t="str">
        <f t="shared" si="243"/>
        <v>Torreyes, Ronald (1,F1-$210K)</v>
      </c>
      <c r="Q1110" s="129">
        <f t="shared" si="244"/>
        <v>210000</v>
      </c>
      <c r="R1110" s="217" t="str">
        <f t="shared" si="245"/>
        <v/>
      </c>
      <c r="S1110" s="217" t="str">
        <f t="shared" si="246"/>
        <v/>
      </c>
      <c r="T1110" s="217" t="str">
        <f t="shared" si="247"/>
        <v/>
      </c>
      <c r="U1110" s="102" t="s">
        <v>3419</v>
      </c>
      <c r="V1110" s="173">
        <v>210000</v>
      </c>
      <c r="W1110" s="102" t="s">
        <v>283</v>
      </c>
      <c r="X1110" s="130"/>
      <c r="Y1110" s="102" t="s">
        <v>820</v>
      </c>
      <c r="Z1110" s="102"/>
      <c r="AA1110" s="102" t="s">
        <v>821</v>
      </c>
      <c r="AB1110" s="102"/>
      <c r="AC1110" s="102"/>
      <c r="AD1110" s="102"/>
    </row>
    <row r="1111" spans="1:30" ht="14.25" customHeight="1">
      <c r="A1111" s="501" t="s">
        <v>1119</v>
      </c>
      <c r="B1111" s="175" t="str">
        <f t="shared" si="238"/>
        <v>Toussaint</v>
      </c>
      <c r="C1111" s="180" t="str">
        <f t="shared" si="239"/>
        <v>Touki</v>
      </c>
      <c r="D1111" s="102" t="str">
        <f t="shared" si="240"/>
        <v>T. Toussaint</v>
      </c>
      <c r="E1111" s="168" t="str">
        <f t="shared" si="241"/>
        <v>Touki Toussaint</v>
      </c>
      <c r="F1111" s="103" t="s">
        <v>847</v>
      </c>
      <c r="G1111" s="103"/>
      <c r="H1111" s="103"/>
      <c r="I1111" s="103"/>
      <c r="J1111" s="256">
        <v>35236</v>
      </c>
      <c r="K1111" s="102" t="s">
        <v>647</v>
      </c>
      <c r="L1111" s="103" t="s">
        <v>114</v>
      </c>
      <c r="M1111" s="155" t="str">
        <f t="shared" si="242"/>
        <v>MM</v>
      </c>
      <c r="N1111" s="111" t="str">
        <f>Mays!$M$2</f>
        <v>Mudville</v>
      </c>
      <c r="O1111" s="103" t="s">
        <v>1525</v>
      </c>
      <c r="P1111" s="168" t="str">
        <f t="shared" si="243"/>
        <v>Toussaint, Touki (MM)</v>
      </c>
      <c r="Q1111" s="129">
        <f t="shared" si="244"/>
        <v>100000</v>
      </c>
      <c r="R1111" s="217" t="str">
        <f t="shared" si="245"/>
        <v/>
      </c>
      <c r="S1111" s="217" t="str">
        <f t="shared" si="246"/>
        <v/>
      </c>
      <c r="T1111" s="217" t="str">
        <f t="shared" si="247"/>
        <v/>
      </c>
      <c r="U1111" s="102" t="s">
        <v>442</v>
      </c>
      <c r="V1111" s="268">
        <v>100000</v>
      </c>
      <c r="W1111" s="501"/>
      <c r="X1111" s="268"/>
      <c r="Y1111" s="501"/>
      <c r="Z1111" s="102"/>
      <c r="AA1111" s="102"/>
      <c r="AB1111" s="102"/>
      <c r="AC1111" s="102"/>
      <c r="AD1111" s="102"/>
    </row>
    <row r="1112" spans="1:30" ht="14.25" customHeight="1">
      <c r="A1112" s="102" t="s">
        <v>1604</v>
      </c>
      <c r="B1112" s="175" t="str">
        <f t="shared" si="238"/>
        <v>Trammell</v>
      </c>
      <c r="C1112" s="180" t="str">
        <f t="shared" si="239"/>
        <v>Taylor</v>
      </c>
      <c r="D1112" s="102" t="str">
        <f t="shared" si="240"/>
        <v>T. Trammell</v>
      </c>
      <c r="E1112" s="168" t="str">
        <f t="shared" si="241"/>
        <v>Taylor Trammell</v>
      </c>
      <c r="F1112" s="174" t="s">
        <v>354</v>
      </c>
      <c r="G1112" s="102">
        <f>G1111+1</f>
        <v>1</v>
      </c>
      <c r="H1112" s="102">
        <v>9</v>
      </c>
      <c r="I1112" s="102">
        <v>5</v>
      </c>
      <c r="J1112" s="322">
        <v>35686</v>
      </c>
      <c r="K1112" s="102" t="s">
        <v>912</v>
      </c>
      <c r="L1112" s="103" t="s">
        <v>444</v>
      </c>
      <c r="M1112" s="155" t="str">
        <f t="shared" si="242"/>
        <v>min</v>
      </c>
      <c r="N1112" s="111" t="str">
        <f>Mays!$A$2</f>
        <v>Aspen</v>
      </c>
      <c r="O1112" s="103" t="s">
        <v>1849</v>
      </c>
      <c r="P1112" s="168" t="str">
        <f t="shared" si="243"/>
        <v>Trammell, Taylor (min)</v>
      </c>
      <c r="Q1112" s="129" t="str">
        <f t="shared" si="244"/>
        <v/>
      </c>
      <c r="R1112" s="217" t="str">
        <f t="shared" si="245"/>
        <v/>
      </c>
      <c r="S1112" s="217" t="str">
        <f t="shared" si="246"/>
        <v/>
      </c>
      <c r="T1112" s="217" t="str">
        <f t="shared" si="247"/>
        <v/>
      </c>
      <c r="U1112" s="102" t="s">
        <v>568</v>
      </c>
      <c r="V1112" s="130"/>
      <c r="W1112" s="102"/>
      <c r="X1112" s="130"/>
      <c r="Y1112" s="102"/>
      <c r="Z1112" s="102"/>
      <c r="AA1112" s="102"/>
      <c r="AB1112" s="102"/>
      <c r="AC1112" s="102"/>
      <c r="AD1112" s="102"/>
    </row>
    <row r="1113" spans="1:30" ht="14.25" customHeight="1">
      <c r="A1113" s="175" t="s">
        <v>945</v>
      </c>
      <c r="B1113" s="175" t="str">
        <f t="shared" si="238"/>
        <v>Travis</v>
      </c>
      <c r="C1113" s="180" t="str">
        <f t="shared" si="239"/>
        <v>Devon</v>
      </c>
      <c r="D1113" s="102" t="str">
        <f t="shared" si="240"/>
        <v>D. Travis</v>
      </c>
      <c r="E1113" s="168" t="str">
        <f t="shared" si="241"/>
        <v>Devon Travis</v>
      </c>
      <c r="F1113" s="174" t="s">
        <v>847</v>
      </c>
      <c r="G1113" s="174"/>
      <c r="H1113" s="174"/>
      <c r="I1113" s="174"/>
      <c r="J1113" s="184">
        <v>33290</v>
      </c>
      <c r="K1113" s="185" t="s">
        <v>845</v>
      </c>
      <c r="L1113" s="103" t="s">
        <v>7</v>
      </c>
      <c r="M1113" s="155" t="str">
        <f t="shared" si="242"/>
        <v>ARB-Y4</v>
      </c>
      <c r="N1113" s="111" t="str">
        <f>Cobb!$AE$2</f>
        <v>Chicago</v>
      </c>
      <c r="O1113" s="174" t="s">
        <v>913</v>
      </c>
      <c r="P1113" s="168" t="str">
        <f t="shared" si="243"/>
        <v>Travis, Devon (ARB-Y4)</v>
      </c>
      <c r="Q1113" s="129">
        <f t="shared" si="244"/>
        <v>700000</v>
      </c>
      <c r="R1113" s="217" t="str">
        <f t="shared" si="245"/>
        <v/>
      </c>
      <c r="S1113" s="217" t="str">
        <f t="shared" si="246"/>
        <v/>
      </c>
      <c r="T1113" s="217" t="str">
        <f t="shared" si="247"/>
        <v/>
      </c>
      <c r="U1113" s="102" t="s">
        <v>555</v>
      </c>
      <c r="V1113" s="173">
        <v>700000</v>
      </c>
      <c r="W1113" s="102" t="s">
        <v>820</v>
      </c>
      <c r="X1113" s="268"/>
      <c r="Y1113" s="102" t="s">
        <v>821</v>
      </c>
      <c r="Z1113" s="102"/>
      <c r="AA1113" s="102" t="s">
        <v>822</v>
      </c>
      <c r="AB1113" s="102"/>
      <c r="AC1113" s="102" t="s">
        <v>283</v>
      </c>
      <c r="AD1113" s="102"/>
    </row>
    <row r="1114" spans="1:30" ht="14.25" customHeight="1">
      <c r="A1114" s="501" t="s">
        <v>1121</v>
      </c>
      <c r="B1114" s="175" t="str">
        <f t="shared" si="238"/>
        <v>Travis</v>
      </c>
      <c r="C1114" s="180" t="str">
        <f t="shared" si="239"/>
        <v>Sam</v>
      </c>
      <c r="D1114" s="102" t="str">
        <f t="shared" si="240"/>
        <v>S. Travis</v>
      </c>
      <c r="E1114" s="168" t="str">
        <f t="shared" si="241"/>
        <v>Sam Travis</v>
      </c>
      <c r="F1114" s="103" t="s">
        <v>847</v>
      </c>
      <c r="G1114" s="103"/>
      <c r="H1114" s="103"/>
      <c r="I1114" s="103"/>
      <c r="J1114" s="256">
        <v>34208</v>
      </c>
      <c r="K1114" s="102" t="s">
        <v>846</v>
      </c>
      <c r="L1114" s="103" t="s">
        <v>7</v>
      </c>
      <c r="M1114" s="155" t="str">
        <f t="shared" si="242"/>
        <v>MM</v>
      </c>
      <c r="N1114" s="111" t="str">
        <f>Mays!$AE$2</f>
        <v>West Oakland</v>
      </c>
      <c r="O1114" s="103" t="s">
        <v>1094</v>
      </c>
      <c r="P1114" s="168" t="str">
        <f t="shared" si="243"/>
        <v>Travis, Sam (MM)</v>
      </c>
      <c r="Q1114" s="129">
        <f t="shared" si="244"/>
        <v>100000</v>
      </c>
      <c r="R1114" s="217" t="str">
        <f t="shared" si="245"/>
        <v/>
      </c>
      <c r="S1114" s="217" t="str">
        <f t="shared" si="246"/>
        <v/>
      </c>
      <c r="T1114" s="217" t="str">
        <f t="shared" si="247"/>
        <v/>
      </c>
      <c r="U1114" s="102" t="s">
        <v>442</v>
      </c>
      <c r="V1114" s="268">
        <v>100000</v>
      </c>
      <c r="W1114" s="501"/>
      <c r="X1114" s="268"/>
      <c r="Y1114" s="501"/>
      <c r="Z1114" s="102"/>
      <c r="AA1114" s="102"/>
      <c r="AB1114" s="102"/>
      <c r="AC1114" s="102"/>
      <c r="AD1114" s="102"/>
    </row>
    <row r="1115" spans="1:30" ht="14.25" customHeight="1">
      <c r="A1115" s="501" t="s">
        <v>1056</v>
      </c>
      <c r="B1115" s="175" t="str">
        <f t="shared" si="238"/>
        <v>Treinen</v>
      </c>
      <c r="C1115" s="180" t="str">
        <f t="shared" si="239"/>
        <v>Blake</v>
      </c>
      <c r="D1115" s="102" t="str">
        <f t="shared" si="240"/>
        <v>B. Treinen</v>
      </c>
      <c r="E1115" s="168" t="str">
        <f t="shared" si="241"/>
        <v>Blake Treinen</v>
      </c>
      <c r="F1115" s="103" t="s">
        <v>847</v>
      </c>
      <c r="G1115" s="103"/>
      <c r="H1115" s="103"/>
      <c r="I1115" s="103"/>
      <c r="J1115" s="256">
        <v>32324</v>
      </c>
      <c r="K1115" s="102" t="s">
        <v>844</v>
      </c>
      <c r="L1115" s="103" t="s">
        <v>114</v>
      </c>
      <c r="M1115" s="155" t="str">
        <f t="shared" si="242"/>
        <v>ARB-Y5</v>
      </c>
      <c r="N1115" s="111" t="str">
        <f>Aaron!$A$2</f>
        <v>Middlesex</v>
      </c>
      <c r="O1115" s="103" t="s">
        <v>2050</v>
      </c>
      <c r="P1115" s="168" t="str">
        <f t="shared" si="243"/>
        <v>Treinen, Blake (ARB-Y5)</v>
      </c>
      <c r="Q1115" s="129">
        <f t="shared" si="244"/>
        <v>1092000</v>
      </c>
      <c r="R1115" s="217" t="str">
        <f t="shared" si="245"/>
        <v/>
      </c>
      <c r="S1115" s="217" t="str">
        <f t="shared" si="246"/>
        <v/>
      </c>
      <c r="T1115" s="217" t="str">
        <f t="shared" si="247"/>
        <v/>
      </c>
      <c r="U1115" s="102" t="s">
        <v>820</v>
      </c>
      <c r="V1115" s="268">
        <v>1092000</v>
      </c>
      <c r="W1115" s="102" t="s">
        <v>821</v>
      </c>
      <c r="X1115" s="268"/>
      <c r="Y1115" s="102" t="s">
        <v>822</v>
      </c>
      <c r="Z1115" s="102"/>
      <c r="AA1115" s="102" t="s">
        <v>283</v>
      </c>
      <c r="AB1115" s="102"/>
      <c r="AC1115" s="102"/>
      <c r="AD1115" s="102"/>
    </row>
    <row r="1116" spans="1:30" ht="14.25" customHeight="1">
      <c r="A1116" s="102" t="s">
        <v>2001</v>
      </c>
      <c r="B1116" s="175" t="str">
        <f t="shared" si="238"/>
        <v>Trevino</v>
      </c>
      <c r="C1116" s="180" t="str">
        <f t="shared" si="239"/>
        <v>Jose</v>
      </c>
      <c r="D1116" s="102" t="str">
        <f t="shared" si="240"/>
        <v>J. Trevino</v>
      </c>
      <c r="E1116" s="168" t="str">
        <f t="shared" si="241"/>
        <v>Jose Trevino</v>
      </c>
      <c r="F1116" s="204"/>
      <c r="G1116" s="204">
        <v>113</v>
      </c>
      <c r="H1116" s="204" t="s">
        <v>1955</v>
      </c>
      <c r="I1116" s="204"/>
      <c r="J1116" s="155">
        <v>33936</v>
      </c>
      <c r="K1116" s="157" t="s">
        <v>848</v>
      </c>
      <c r="L1116" s="103" t="s">
        <v>7</v>
      </c>
      <c r="M1116" s="155" t="str">
        <f t="shared" si="242"/>
        <v>MM</v>
      </c>
      <c r="N1116" s="111" t="str">
        <f>Cobb!$A$2</f>
        <v>Greenville</v>
      </c>
      <c r="O1116" s="132" t="s">
        <v>1966</v>
      </c>
      <c r="P1116" s="168" t="str">
        <f t="shared" si="243"/>
        <v>Trevino, Jose (MM)</v>
      </c>
      <c r="Q1116" s="129">
        <f t="shared" si="244"/>
        <v>100000</v>
      </c>
      <c r="R1116" s="217" t="str">
        <f t="shared" si="245"/>
        <v/>
      </c>
      <c r="S1116" s="217" t="str">
        <f t="shared" si="246"/>
        <v/>
      </c>
      <c r="T1116" s="217" t="str">
        <f t="shared" si="247"/>
        <v/>
      </c>
      <c r="U1116" s="102" t="s">
        <v>442</v>
      </c>
      <c r="V1116" s="268">
        <v>100000</v>
      </c>
      <c r="W1116" s="102"/>
      <c r="X1116" s="173"/>
      <c r="Y1116" s="102"/>
      <c r="Z1116" s="173"/>
      <c r="AA1116" s="102"/>
      <c r="AB1116" s="102"/>
      <c r="AC1116" s="102"/>
      <c r="AD1116" s="102"/>
    </row>
    <row r="1117" spans="1:30" ht="14.25" customHeight="1">
      <c r="A1117" s="102" t="s">
        <v>1662</v>
      </c>
      <c r="B1117" s="175" t="str">
        <f t="shared" si="238"/>
        <v>Triggs</v>
      </c>
      <c r="C1117" s="180" t="str">
        <f t="shared" si="239"/>
        <v>Andrew</v>
      </c>
      <c r="D1117" s="102" t="str">
        <f t="shared" si="240"/>
        <v>A. Triggs</v>
      </c>
      <c r="E1117" s="168" t="str">
        <f t="shared" si="241"/>
        <v>Andrew Triggs</v>
      </c>
      <c r="F1117" s="174" t="s">
        <v>847</v>
      </c>
      <c r="G1117" s="102">
        <v>55</v>
      </c>
      <c r="H1117" s="102">
        <v>3</v>
      </c>
      <c r="I1117" s="102">
        <v>1</v>
      </c>
      <c r="J1117" s="322">
        <v>32583</v>
      </c>
      <c r="K1117" s="102" t="s">
        <v>844</v>
      </c>
      <c r="L1117" s="103" t="s">
        <v>114</v>
      </c>
      <c r="M1117" s="155" t="str">
        <f t="shared" si="242"/>
        <v>Y3</v>
      </c>
      <c r="N1117" s="111" t="str">
        <f>Mays!$M$2</f>
        <v>Mudville</v>
      </c>
      <c r="O1117" s="103" t="s">
        <v>2046</v>
      </c>
      <c r="P1117" s="168" t="str">
        <f t="shared" si="243"/>
        <v>Triggs, Andrew (Y3)</v>
      </c>
      <c r="Q1117" s="129">
        <f t="shared" si="244"/>
        <v>400000</v>
      </c>
      <c r="R1117" s="217" t="str">
        <f t="shared" si="245"/>
        <v/>
      </c>
      <c r="S1117" s="217" t="str">
        <f t="shared" si="246"/>
        <v/>
      </c>
      <c r="T1117" s="217" t="str">
        <f t="shared" si="247"/>
        <v/>
      </c>
      <c r="U1117" s="102" t="s">
        <v>322</v>
      </c>
      <c r="V1117" s="173">
        <v>400000</v>
      </c>
      <c r="W1117" s="102" t="s">
        <v>555</v>
      </c>
      <c r="X1117" s="130"/>
      <c r="Y1117" s="102" t="s">
        <v>820</v>
      </c>
      <c r="Z1117" s="102"/>
      <c r="AA1117" s="102" t="s">
        <v>821</v>
      </c>
      <c r="AB1117" s="102"/>
      <c r="AC1117" s="102" t="s">
        <v>822</v>
      </c>
      <c r="AD1117" s="102"/>
    </row>
    <row r="1118" spans="1:30" ht="14.25" customHeight="1">
      <c r="A1118" s="266" t="s">
        <v>3678</v>
      </c>
      <c r="B1118" s="175" t="str">
        <f t="shared" si="238"/>
        <v>Trivino</v>
      </c>
      <c r="C1118" s="180" t="str">
        <f t="shared" si="239"/>
        <v>Lou</v>
      </c>
      <c r="D1118" s="102" t="str">
        <f t="shared" si="240"/>
        <v>L. Trivino</v>
      </c>
      <c r="E1118" s="168" t="str">
        <f t="shared" si="241"/>
        <v>Lou Trivino</v>
      </c>
      <c r="F1118" s="204" t="s">
        <v>847</v>
      </c>
      <c r="G1118" s="204" t="s">
        <v>3882</v>
      </c>
      <c r="H1118" s="204" t="s">
        <v>1952</v>
      </c>
      <c r="I1118" s="204" t="s">
        <v>1962</v>
      </c>
      <c r="J1118" s="155">
        <v>33512</v>
      </c>
      <c r="K1118" s="157" t="s">
        <v>844</v>
      </c>
      <c r="L1118" s="103" t="s">
        <v>114</v>
      </c>
      <c r="M1118" s="155" t="str">
        <f t="shared" si="242"/>
        <v>Y1</v>
      </c>
      <c r="N1118" s="111" t="s">
        <v>539</v>
      </c>
      <c r="O1118" s="132" t="s">
        <v>3850</v>
      </c>
      <c r="P1118" s="168" t="str">
        <f t="shared" si="243"/>
        <v>Trivino, Lou (Y1)</v>
      </c>
      <c r="Q1118" s="129">
        <f t="shared" si="244"/>
        <v>200000</v>
      </c>
      <c r="R1118" s="217">
        <f t="shared" si="245"/>
        <v>300000</v>
      </c>
      <c r="S1118" s="217">
        <f t="shared" si="246"/>
        <v>400000</v>
      </c>
      <c r="T1118" s="217" t="str">
        <f t="shared" si="247"/>
        <v/>
      </c>
      <c r="U1118" s="102" t="s">
        <v>445</v>
      </c>
      <c r="V1118" s="173">
        <v>200000</v>
      </c>
      <c r="W1118" s="102" t="s">
        <v>446</v>
      </c>
      <c r="X1118" s="173">
        <v>300000</v>
      </c>
      <c r="Y1118" s="102" t="s">
        <v>322</v>
      </c>
      <c r="Z1118" s="173">
        <v>400000</v>
      </c>
      <c r="AA1118" s="102" t="s">
        <v>555</v>
      </c>
      <c r="AB1118" s="102"/>
      <c r="AC1118" s="102"/>
      <c r="AD1118" s="102"/>
    </row>
    <row r="1119" spans="1:30" ht="14.25" customHeight="1">
      <c r="A1119" s="102" t="s">
        <v>3420</v>
      </c>
      <c r="B1119" s="175" t="str">
        <f t="shared" ref="B1119:B1150" si="248">LEFT(A1119,FIND(", ",A1119,1)-1)</f>
        <v>Tropeano</v>
      </c>
      <c r="C1119" s="180" t="str">
        <f t="shared" ref="C1119:C1143" si="249">RIGHT(A1119,LEN(A1119)-FIND(", ",A1119,1)-1)</f>
        <v>Nick</v>
      </c>
      <c r="D1119" s="102" t="str">
        <f t="shared" ref="D1119:D1150" si="250">CONCATENATE(MID(C1119,1,1),". ",B1119)</f>
        <v>N. Tropeano</v>
      </c>
      <c r="E1119" s="168" t="str">
        <f t="shared" ref="E1119:E1143" si="251">CONCATENATE(C1119," ",B1119)</f>
        <v>Nick Tropeano</v>
      </c>
      <c r="F1119" s="174"/>
      <c r="G1119" s="102"/>
      <c r="H1119" s="102"/>
      <c r="I1119" s="102"/>
      <c r="J1119" s="322"/>
      <c r="K1119" s="102"/>
      <c r="L1119" s="103" t="s">
        <v>114</v>
      </c>
      <c r="M1119" s="155" t="str">
        <f t="shared" si="242"/>
        <v>1,F3-$12M</v>
      </c>
      <c r="N1119" s="111" t="str">
        <f>Mays!$M$2</f>
        <v>Mudville</v>
      </c>
      <c r="O1119" s="103" t="s">
        <v>3147</v>
      </c>
      <c r="P1119" s="168" t="str">
        <f t="shared" si="243"/>
        <v>Tropeano, Nick (1,F3-$12M)</v>
      </c>
      <c r="Q1119" s="129">
        <f t="shared" si="244"/>
        <v>4000000</v>
      </c>
      <c r="R1119" s="217">
        <f t="shared" si="245"/>
        <v>4000000</v>
      </c>
      <c r="S1119" s="217">
        <f t="shared" si="246"/>
        <v>4000000</v>
      </c>
      <c r="T1119" s="217" t="str">
        <f t="shared" si="247"/>
        <v/>
      </c>
      <c r="U1119" s="102" t="s">
        <v>3421</v>
      </c>
      <c r="V1119" s="173">
        <v>4000000</v>
      </c>
      <c r="W1119" s="102" t="s">
        <v>3422</v>
      </c>
      <c r="X1119" s="130">
        <v>4000000</v>
      </c>
      <c r="Y1119" s="102" t="s">
        <v>3423</v>
      </c>
      <c r="Z1119" s="102">
        <v>4000000</v>
      </c>
      <c r="AA1119" s="102" t="s">
        <v>283</v>
      </c>
      <c r="AB1119" s="102"/>
      <c r="AC1119" s="102"/>
      <c r="AD1119" s="102"/>
    </row>
    <row r="1120" spans="1:30" ht="14.25" customHeight="1">
      <c r="A1120" s="102" t="s">
        <v>622</v>
      </c>
      <c r="B1120" s="175" t="str">
        <f t="shared" si="248"/>
        <v>Trout</v>
      </c>
      <c r="C1120" s="180" t="str">
        <f t="shared" si="249"/>
        <v>Mike</v>
      </c>
      <c r="D1120" s="102" t="str">
        <f t="shared" si="250"/>
        <v>M. Trout</v>
      </c>
      <c r="E1120" s="168" t="str">
        <f t="shared" si="251"/>
        <v>Mike Trout</v>
      </c>
      <c r="F1120" s="103"/>
      <c r="G1120" s="103"/>
      <c r="H1120" s="103"/>
      <c r="I1120" s="103"/>
      <c r="J1120" s="155"/>
      <c r="K1120" s="111"/>
      <c r="L1120" s="103" t="s">
        <v>7</v>
      </c>
      <c r="M1120" s="155" t="str">
        <f t="shared" si="242"/>
        <v>5,L5-14M</v>
      </c>
      <c r="N1120" s="111" t="str">
        <f>Mays!$Y$2</f>
        <v>Los Angeles</v>
      </c>
      <c r="O1120" s="132" t="s">
        <v>540</v>
      </c>
      <c r="P1120" s="168" t="str">
        <f t="shared" si="243"/>
        <v>Trout, Mike (5,L5-14M)</v>
      </c>
      <c r="Q1120" s="129">
        <f t="shared" si="244"/>
        <v>2800000</v>
      </c>
      <c r="R1120" s="217" t="str">
        <f t="shared" si="245"/>
        <v/>
      </c>
      <c r="S1120" s="217" t="str">
        <f t="shared" si="246"/>
        <v/>
      </c>
      <c r="T1120" s="217" t="str">
        <f t="shared" si="247"/>
        <v/>
      </c>
      <c r="U1120" s="102" t="s">
        <v>521</v>
      </c>
      <c r="V1120" s="173">
        <v>2800000</v>
      </c>
      <c r="W1120" s="111" t="s">
        <v>283</v>
      </c>
      <c r="X1120" s="268"/>
      <c r="Y1120" s="501"/>
      <c r="Z1120" s="102"/>
      <c r="AA1120" s="102"/>
      <c r="AB1120" s="102"/>
      <c r="AC1120" s="102"/>
      <c r="AD1120" s="102"/>
    </row>
    <row r="1121" spans="1:30" ht="14.25" customHeight="1">
      <c r="A1121" s="102" t="s">
        <v>88</v>
      </c>
      <c r="B1121" s="175" t="str">
        <f t="shared" si="248"/>
        <v>Trumbo</v>
      </c>
      <c r="C1121" s="180" t="str">
        <f t="shared" si="249"/>
        <v>Mark</v>
      </c>
      <c r="D1121" s="102" t="str">
        <f t="shared" si="250"/>
        <v>M. Trumbo</v>
      </c>
      <c r="E1121" s="168" t="str">
        <f t="shared" si="251"/>
        <v>Mark Trumbo</v>
      </c>
      <c r="F1121" s="103" t="s">
        <v>847</v>
      </c>
      <c r="G1121" s="103"/>
      <c r="H1121" s="103"/>
      <c r="I1121" s="103"/>
      <c r="J1121" s="155">
        <v>31428</v>
      </c>
      <c r="K1121" s="111"/>
      <c r="L1121" s="103" t="s">
        <v>7</v>
      </c>
      <c r="M1121" s="155" t="str">
        <f t="shared" si="242"/>
        <v>2,F2-$500k</v>
      </c>
      <c r="N1121" s="111" t="str">
        <f>Cobb!$AE$2</f>
        <v>Chicago</v>
      </c>
      <c r="O1121" s="132" t="s">
        <v>1764</v>
      </c>
      <c r="P1121" s="168" t="str">
        <f t="shared" si="243"/>
        <v>Trumbo, Mark (2,F2-$500k)</v>
      </c>
      <c r="Q1121" s="129">
        <f t="shared" si="244"/>
        <v>250000</v>
      </c>
      <c r="R1121" s="217" t="str">
        <f t="shared" si="245"/>
        <v/>
      </c>
      <c r="S1121" s="217" t="str">
        <f t="shared" si="246"/>
        <v/>
      </c>
      <c r="T1121" s="217" t="str">
        <f t="shared" si="247"/>
        <v/>
      </c>
      <c r="U1121" s="155" t="s">
        <v>1232</v>
      </c>
      <c r="V1121" s="130">
        <v>250000</v>
      </c>
      <c r="W1121" s="191" t="s">
        <v>283</v>
      </c>
      <c r="X1121" s="173"/>
      <c r="Y1121" s="501"/>
      <c r="Z1121" s="268"/>
      <c r="AA1121" s="501"/>
      <c r="AB1121" s="102"/>
      <c r="AC1121" s="102"/>
      <c r="AD1121" s="102"/>
    </row>
    <row r="1122" spans="1:30" ht="14.25" customHeight="1">
      <c r="A1122" s="102" t="s">
        <v>1945</v>
      </c>
      <c r="B1122" s="175" t="str">
        <f t="shared" si="248"/>
        <v>Tseng</v>
      </c>
      <c r="C1122" s="180" t="str">
        <f t="shared" si="249"/>
        <v>Jen-Ho</v>
      </c>
      <c r="D1122" s="102" t="str">
        <f t="shared" si="250"/>
        <v>J. Tseng</v>
      </c>
      <c r="E1122" s="168" t="str">
        <f t="shared" si="251"/>
        <v>Jen-Ho Tseng</v>
      </c>
      <c r="F1122" s="204" t="s">
        <v>847</v>
      </c>
      <c r="G1122" s="204">
        <v>207</v>
      </c>
      <c r="H1122" s="204" t="s">
        <v>1961</v>
      </c>
      <c r="I1122" s="204"/>
      <c r="J1122" s="155">
        <v>34610</v>
      </c>
      <c r="K1122" s="157" t="s">
        <v>647</v>
      </c>
      <c r="L1122" s="103" t="s">
        <v>114</v>
      </c>
      <c r="M1122" s="155" t="str">
        <f t="shared" si="242"/>
        <v>MM</v>
      </c>
      <c r="N1122" s="111" t="str">
        <f>Cobb!$A$2</f>
        <v>Greenville</v>
      </c>
      <c r="O1122" s="132" t="s">
        <v>1966</v>
      </c>
      <c r="P1122" s="168" t="str">
        <f t="shared" si="243"/>
        <v>Tseng, Jen-Ho (MM)</v>
      </c>
      <c r="Q1122" s="129">
        <f t="shared" si="244"/>
        <v>100000</v>
      </c>
      <c r="R1122" s="217" t="str">
        <f t="shared" si="245"/>
        <v/>
      </c>
      <c r="S1122" s="217" t="str">
        <f t="shared" si="246"/>
        <v/>
      </c>
      <c r="T1122" s="217" t="str">
        <f t="shared" si="247"/>
        <v/>
      </c>
      <c r="U1122" s="102" t="s">
        <v>442</v>
      </c>
      <c r="V1122" s="268">
        <v>100000</v>
      </c>
      <c r="W1122" s="102"/>
      <c r="X1122" s="173"/>
      <c r="Y1122" s="102"/>
      <c r="Z1122" s="173"/>
      <c r="AA1122" s="102"/>
      <c r="AB1122" s="102"/>
      <c r="AC1122" s="102"/>
      <c r="AD1122" s="102"/>
    </row>
    <row r="1123" spans="1:30" ht="14.25" customHeight="1">
      <c r="A1123" s="266" t="s">
        <v>3681</v>
      </c>
      <c r="B1123" s="175" t="str">
        <f t="shared" si="248"/>
        <v>Tucker</v>
      </c>
      <c r="C1123" s="180" t="str">
        <f t="shared" si="249"/>
        <v>Cole</v>
      </c>
      <c r="D1123" s="102" t="str">
        <f t="shared" si="250"/>
        <v>C. Tucker</v>
      </c>
      <c r="E1123" s="168" t="str">
        <f t="shared" si="251"/>
        <v>Cole Tucker</v>
      </c>
      <c r="F1123" s="204" t="s">
        <v>854</v>
      </c>
      <c r="G1123" s="204" t="s">
        <v>3885</v>
      </c>
      <c r="H1123" s="204" t="s">
        <v>1952</v>
      </c>
      <c r="I1123" s="204" t="s">
        <v>1965</v>
      </c>
      <c r="J1123" s="155">
        <v>35249</v>
      </c>
      <c r="K1123" s="157" t="s">
        <v>851</v>
      </c>
      <c r="L1123" s="103" t="s">
        <v>444</v>
      </c>
      <c r="M1123" s="155" t="str">
        <f t="shared" si="242"/>
        <v>min</v>
      </c>
      <c r="N1123" s="111" t="s">
        <v>1022</v>
      </c>
      <c r="O1123" s="132" t="s">
        <v>3850</v>
      </c>
      <c r="P1123" s="168" t="str">
        <f t="shared" si="243"/>
        <v>Tucker, Cole (min)</v>
      </c>
      <c r="Q1123" s="129" t="str">
        <f t="shared" si="244"/>
        <v/>
      </c>
      <c r="R1123" s="217" t="str">
        <f t="shared" si="245"/>
        <v/>
      </c>
      <c r="S1123" s="217" t="str">
        <f t="shared" si="246"/>
        <v/>
      </c>
      <c r="T1123" s="217" t="str">
        <f t="shared" si="247"/>
        <v/>
      </c>
      <c r="U1123" s="102" t="s">
        <v>568</v>
      </c>
      <c r="V1123" s="173"/>
      <c r="W1123" s="102"/>
      <c r="X1123" s="173"/>
      <c r="Y1123" s="102"/>
      <c r="Z1123" s="173"/>
      <c r="AA1123" s="102"/>
      <c r="AB1123" s="102"/>
      <c r="AC1123" s="102"/>
      <c r="AD1123" s="102"/>
    </row>
    <row r="1124" spans="1:30" ht="14.25" customHeight="1">
      <c r="A1124" s="102" t="s">
        <v>1359</v>
      </c>
      <c r="B1124" s="175" t="str">
        <f t="shared" si="248"/>
        <v>Tucker</v>
      </c>
      <c r="C1124" s="180" t="str">
        <f t="shared" si="249"/>
        <v>Kyle</v>
      </c>
      <c r="D1124" s="102" t="str">
        <f t="shared" si="250"/>
        <v>K. Tucker</v>
      </c>
      <c r="E1124" s="168" t="str">
        <f t="shared" si="251"/>
        <v>Kyle Tucker</v>
      </c>
      <c r="F1124" s="204"/>
      <c r="G1124" s="501">
        <v>62</v>
      </c>
      <c r="H1124" s="501">
        <v>3</v>
      </c>
      <c r="I1124" s="501">
        <v>13</v>
      </c>
      <c r="J1124" s="256">
        <v>35447</v>
      </c>
      <c r="K1124" s="157" t="s">
        <v>853</v>
      </c>
      <c r="L1124" s="103" t="s">
        <v>7</v>
      </c>
      <c r="M1124" s="155" t="str">
        <f t="shared" si="242"/>
        <v>MM</v>
      </c>
      <c r="N1124" s="111" t="str">
        <f>Mays!$M$2</f>
        <v>Mudville</v>
      </c>
      <c r="O1124" s="132" t="s">
        <v>1298</v>
      </c>
      <c r="P1124" s="168" t="str">
        <f t="shared" si="243"/>
        <v>Tucker, Kyle (MM)</v>
      </c>
      <c r="Q1124" s="129">
        <f t="shared" si="244"/>
        <v>100000</v>
      </c>
      <c r="R1124" s="217" t="str">
        <f t="shared" si="245"/>
        <v/>
      </c>
      <c r="S1124" s="217" t="str">
        <f t="shared" si="246"/>
        <v/>
      </c>
      <c r="T1124" s="217" t="str">
        <f t="shared" si="247"/>
        <v/>
      </c>
      <c r="U1124" s="102" t="s">
        <v>442</v>
      </c>
      <c r="V1124" s="268">
        <v>100000</v>
      </c>
      <c r="W1124" s="102"/>
      <c r="X1124" s="173"/>
      <c r="Y1124" s="102"/>
      <c r="Z1124" s="102"/>
      <c r="AA1124" s="102"/>
      <c r="AB1124" s="102"/>
      <c r="AC1124" s="102"/>
      <c r="AD1124" s="102"/>
    </row>
    <row r="1125" spans="1:30" ht="14.25" customHeight="1">
      <c r="A1125" s="102" t="s">
        <v>1625</v>
      </c>
      <c r="B1125" s="175" t="str">
        <f t="shared" si="248"/>
        <v>Tuivailala</v>
      </c>
      <c r="C1125" s="180" t="str">
        <f t="shared" si="249"/>
        <v>Sam</v>
      </c>
      <c r="D1125" s="102" t="str">
        <f t="shared" si="250"/>
        <v>S. Tuivailala</v>
      </c>
      <c r="E1125" s="168" t="str">
        <f t="shared" si="251"/>
        <v>Sam Tuivailala</v>
      </c>
      <c r="F1125" s="174" t="s">
        <v>847</v>
      </c>
      <c r="G1125" s="102">
        <f>Players!G760+1</f>
        <v>1</v>
      </c>
      <c r="H1125" s="102" t="s">
        <v>538</v>
      </c>
      <c r="I1125" s="102">
        <v>5</v>
      </c>
      <c r="J1125" s="322">
        <v>33896</v>
      </c>
      <c r="K1125" s="102" t="s">
        <v>844</v>
      </c>
      <c r="L1125" s="103" t="s">
        <v>114</v>
      </c>
      <c r="M1125" s="155" t="str">
        <f t="shared" si="242"/>
        <v>Y2</v>
      </c>
      <c r="N1125" s="111" t="str">
        <f>Mays!$M$2</f>
        <v>Mudville</v>
      </c>
      <c r="O1125" s="103" t="s">
        <v>1534</v>
      </c>
      <c r="P1125" s="168" t="str">
        <f t="shared" si="243"/>
        <v>Tuivailala, Sam (Y2)</v>
      </c>
      <c r="Q1125" s="129">
        <f t="shared" si="244"/>
        <v>300000</v>
      </c>
      <c r="R1125" s="217">
        <f t="shared" si="245"/>
        <v>400000</v>
      </c>
      <c r="S1125" s="217" t="str">
        <f t="shared" si="246"/>
        <v/>
      </c>
      <c r="T1125" s="217" t="str">
        <f t="shared" si="247"/>
        <v/>
      </c>
      <c r="U1125" s="102" t="s">
        <v>446</v>
      </c>
      <c r="V1125" s="173">
        <v>300000</v>
      </c>
      <c r="W1125" s="102" t="s">
        <v>322</v>
      </c>
      <c r="X1125" s="173">
        <v>400000</v>
      </c>
      <c r="Y1125" s="102" t="s">
        <v>555</v>
      </c>
      <c r="Z1125" s="102"/>
      <c r="AA1125" s="102"/>
      <c r="AB1125" s="102"/>
      <c r="AC1125" s="102"/>
      <c r="AD1125" s="102"/>
    </row>
    <row r="1126" spans="1:30" ht="14.25" customHeight="1">
      <c r="A1126" s="266" t="s">
        <v>3835</v>
      </c>
      <c r="B1126" s="175" t="str">
        <f t="shared" si="248"/>
        <v>Turang</v>
      </c>
      <c r="C1126" s="180" t="str">
        <f t="shared" si="249"/>
        <v>Brice</v>
      </c>
      <c r="D1126" s="102" t="str">
        <f t="shared" si="250"/>
        <v>B. Turang</v>
      </c>
      <c r="E1126" s="168" t="str">
        <f t="shared" si="251"/>
        <v>Brice Turang</v>
      </c>
      <c r="F1126" s="204" t="s">
        <v>354</v>
      </c>
      <c r="G1126" s="204" t="s">
        <v>4047</v>
      </c>
      <c r="H1126" s="204" t="s">
        <v>1960</v>
      </c>
      <c r="I1126" s="204" t="s">
        <v>1955</v>
      </c>
      <c r="J1126" s="155">
        <v>36485</v>
      </c>
      <c r="K1126" s="157" t="s">
        <v>851</v>
      </c>
      <c r="L1126" s="103" t="s">
        <v>444</v>
      </c>
      <c r="M1126" s="155" t="str">
        <f t="shared" si="242"/>
        <v>min</v>
      </c>
      <c r="N1126" s="111" t="s">
        <v>486</v>
      </c>
      <c r="O1126" s="132" t="s">
        <v>3850</v>
      </c>
      <c r="P1126" s="168" t="str">
        <f t="shared" si="243"/>
        <v>Turang, Brice (min)</v>
      </c>
      <c r="Q1126" s="129" t="str">
        <f t="shared" si="244"/>
        <v/>
      </c>
      <c r="R1126" s="217" t="str">
        <f t="shared" si="245"/>
        <v/>
      </c>
      <c r="S1126" s="217" t="str">
        <f t="shared" si="246"/>
        <v/>
      </c>
      <c r="T1126" s="217" t="str">
        <f t="shared" si="247"/>
        <v/>
      </c>
      <c r="U1126" s="102" t="s">
        <v>568</v>
      </c>
      <c r="V1126" s="173"/>
      <c r="W1126" s="102"/>
      <c r="X1126" s="173"/>
      <c r="Y1126" s="102"/>
      <c r="Z1126" s="173"/>
      <c r="AA1126" s="102"/>
      <c r="AB1126" s="102"/>
      <c r="AC1126" s="102"/>
      <c r="AD1126" s="102"/>
    </row>
    <row r="1127" spans="1:30" ht="14.25" customHeight="1">
      <c r="A1127" s="102" t="s">
        <v>702</v>
      </c>
      <c r="B1127" s="175" t="str">
        <f t="shared" si="248"/>
        <v>Turner</v>
      </c>
      <c r="C1127" s="180" t="str">
        <f t="shared" si="249"/>
        <v>Justin</v>
      </c>
      <c r="D1127" s="102" t="str">
        <f t="shared" si="250"/>
        <v>J. Turner</v>
      </c>
      <c r="E1127" s="168" t="str">
        <f t="shared" si="251"/>
        <v>Justin Turner</v>
      </c>
      <c r="F1127" s="103"/>
      <c r="G1127" s="103"/>
      <c r="H1127" s="103"/>
      <c r="I1127" s="103"/>
      <c r="J1127" s="155"/>
      <c r="K1127" s="111"/>
      <c r="L1127" s="103" t="s">
        <v>7</v>
      </c>
      <c r="M1127" s="155" t="str">
        <f t="shared" si="242"/>
        <v>1,F5-$31M</v>
      </c>
      <c r="N1127" s="208" t="str">
        <f>Aaron!$Y$2</f>
        <v>Columbus</v>
      </c>
      <c r="O1127" s="132" t="s">
        <v>3147</v>
      </c>
      <c r="P1127" s="168" t="str">
        <f t="shared" si="243"/>
        <v>Turner, Justin (1,F5-$31M)</v>
      </c>
      <c r="Q1127" s="129">
        <f t="shared" si="244"/>
        <v>6200000</v>
      </c>
      <c r="R1127" s="217">
        <f t="shared" si="245"/>
        <v>6200000</v>
      </c>
      <c r="S1127" s="217">
        <f t="shared" si="246"/>
        <v>6200000</v>
      </c>
      <c r="T1127" s="217">
        <f t="shared" si="247"/>
        <v>6200000</v>
      </c>
      <c r="U1127" s="102" t="s">
        <v>3424</v>
      </c>
      <c r="V1127" s="173">
        <v>6200000</v>
      </c>
      <c r="W1127" s="102" t="s">
        <v>3428</v>
      </c>
      <c r="X1127" s="173">
        <v>6200000</v>
      </c>
      <c r="Y1127" s="102" t="s">
        <v>3427</v>
      </c>
      <c r="Z1127" s="173">
        <v>6200000</v>
      </c>
      <c r="AA1127" s="102" t="s">
        <v>3426</v>
      </c>
      <c r="AB1127" s="173">
        <v>6200000</v>
      </c>
      <c r="AC1127" s="102" t="s">
        <v>3425</v>
      </c>
      <c r="AD1127" s="173">
        <v>6200000</v>
      </c>
    </row>
    <row r="1128" spans="1:30" ht="14.25" customHeight="1">
      <c r="A1128" s="501" t="s">
        <v>1118</v>
      </c>
      <c r="B1128" s="175" t="str">
        <f t="shared" si="248"/>
        <v>Turner</v>
      </c>
      <c r="C1128" s="180" t="str">
        <f t="shared" si="249"/>
        <v>Trea</v>
      </c>
      <c r="D1128" s="102" t="str">
        <f t="shared" si="250"/>
        <v>T. Turner</v>
      </c>
      <c r="E1128" s="168" t="str">
        <f t="shared" si="251"/>
        <v>Trea Turner</v>
      </c>
      <c r="F1128" s="103" t="s">
        <v>847</v>
      </c>
      <c r="G1128" s="103"/>
      <c r="H1128" s="103"/>
      <c r="I1128" s="103"/>
      <c r="J1128" s="256">
        <v>34150</v>
      </c>
      <c r="K1128" s="102" t="s">
        <v>851</v>
      </c>
      <c r="L1128" s="103" t="s">
        <v>7</v>
      </c>
      <c r="M1128" s="155" t="str">
        <f t="shared" si="242"/>
        <v>Y3</v>
      </c>
      <c r="N1128" s="111" t="str">
        <f>Cobb!$G$2</f>
        <v>Alaska</v>
      </c>
      <c r="O1128" s="103" t="s">
        <v>1094</v>
      </c>
      <c r="P1128" s="168" t="str">
        <f t="shared" si="243"/>
        <v>Turner, Trea (Y3)</v>
      </c>
      <c r="Q1128" s="129">
        <f t="shared" si="244"/>
        <v>400000</v>
      </c>
      <c r="R1128" s="217" t="str">
        <f t="shared" si="245"/>
        <v/>
      </c>
      <c r="S1128" s="217" t="str">
        <f t="shared" si="246"/>
        <v/>
      </c>
      <c r="T1128" s="217" t="str">
        <f t="shared" si="247"/>
        <v/>
      </c>
      <c r="U1128" s="102" t="s">
        <v>322</v>
      </c>
      <c r="V1128" s="173">
        <v>400000</v>
      </c>
      <c r="W1128" s="102" t="s">
        <v>555</v>
      </c>
      <c r="X1128" s="268"/>
      <c r="Y1128" s="102" t="s">
        <v>820</v>
      </c>
      <c r="Z1128" s="102"/>
      <c r="AA1128" s="102" t="s">
        <v>821</v>
      </c>
      <c r="AB1128" s="102"/>
      <c r="AC1128" s="102" t="s">
        <v>822</v>
      </c>
      <c r="AD1128" s="102"/>
    </row>
    <row r="1129" spans="1:30" ht="14.25" customHeight="1">
      <c r="A1129" s="266" t="s">
        <v>3859</v>
      </c>
      <c r="B1129" s="175" t="str">
        <f t="shared" si="248"/>
        <v>Underwood Jr</v>
      </c>
      <c r="C1129" s="180" t="str">
        <f t="shared" si="249"/>
        <v>Duane</v>
      </c>
      <c r="D1129" s="102" t="str">
        <f t="shared" si="250"/>
        <v>D. Underwood Jr</v>
      </c>
      <c r="E1129" s="168" t="str">
        <f t="shared" si="251"/>
        <v>Duane Underwood Jr</v>
      </c>
      <c r="F1129" s="204" t="s">
        <v>847</v>
      </c>
      <c r="G1129" s="204" t="s">
        <v>4066</v>
      </c>
      <c r="H1129" s="204" t="s">
        <v>3863</v>
      </c>
      <c r="I1129" s="204" t="s">
        <v>1951</v>
      </c>
      <c r="J1129" s="155">
        <v>34535</v>
      </c>
      <c r="K1129" s="157" t="s">
        <v>647</v>
      </c>
      <c r="L1129" s="103" t="s">
        <v>114</v>
      </c>
      <c r="M1129" s="155" t="str">
        <f t="shared" si="242"/>
        <v>MM</v>
      </c>
      <c r="N1129" s="111" t="s">
        <v>808</v>
      </c>
      <c r="O1129" s="132" t="s">
        <v>3850</v>
      </c>
      <c r="P1129" s="168" t="str">
        <f t="shared" si="243"/>
        <v>Underwood Jr, Duane (MM)</v>
      </c>
      <c r="Q1129" s="129">
        <f t="shared" si="244"/>
        <v>100000</v>
      </c>
      <c r="R1129" s="217" t="str">
        <f t="shared" si="245"/>
        <v/>
      </c>
      <c r="S1129" s="217" t="str">
        <f t="shared" si="246"/>
        <v/>
      </c>
      <c r="T1129" s="217" t="str">
        <f t="shared" si="247"/>
        <v/>
      </c>
      <c r="U1129" s="102" t="s">
        <v>442</v>
      </c>
      <c r="V1129" s="173">
        <v>100000</v>
      </c>
      <c r="W1129" s="102"/>
      <c r="X1129" s="173"/>
      <c r="Y1129" s="102"/>
      <c r="Z1129" s="173"/>
      <c r="AA1129" s="102"/>
      <c r="AB1129" s="102"/>
      <c r="AC1129" s="102"/>
      <c r="AD1129" s="102"/>
    </row>
    <row r="1130" spans="1:30" ht="14.25" customHeight="1">
      <c r="A1130" s="112" t="s">
        <v>206</v>
      </c>
      <c r="B1130" s="175" t="str">
        <f t="shared" si="248"/>
        <v>Upton</v>
      </c>
      <c r="C1130" s="180" t="str">
        <f t="shared" si="249"/>
        <v>Justin</v>
      </c>
      <c r="D1130" s="102" t="str">
        <f t="shared" si="250"/>
        <v>J. Upton</v>
      </c>
      <c r="E1130" s="168" t="str">
        <f t="shared" si="251"/>
        <v>Justin Upton</v>
      </c>
      <c r="F1130" s="103"/>
      <c r="G1130" s="111"/>
      <c r="H1130" s="111"/>
      <c r="I1130" s="111"/>
      <c r="J1130" s="274"/>
      <c r="K1130" s="102"/>
      <c r="L1130" s="103" t="s">
        <v>7</v>
      </c>
      <c r="M1130" s="155" t="str">
        <f t="shared" si="242"/>
        <v xml:space="preserve">4,F5-$27.5M </v>
      </c>
      <c r="N1130" s="111" t="str">
        <f>Mays!$G$2</f>
        <v>Palo Alto</v>
      </c>
      <c r="O1130" s="253" t="s">
        <v>1192</v>
      </c>
      <c r="P1130" s="168" t="str">
        <f t="shared" si="243"/>
        <v>Upton, Justin (4,F5-$27.5M )</v>
      </c>
      <c r="Q1130" s="129">
        <f t="shared" si="244"/>
        <v>5500000</v>
      </c>
      <c r="R1130" s="217">
        <f t="shared" si="245"/>
        <v>5500000</v>
      </c>
      <c r="S1130" s="217" t="str">
        <f t="shared" si="246"/>
        <v/>
      </c>
      <c r="T1130" s="217" t="str">
        <f t="shared" si="247"/>
        <v/>
      </c>
      <c r="U1130" s="112" t="s">
        <v>1213</v>
      </c>
      <c r="V1130" s="268">
        <v>5500000</v>
      </c>
      <c r="W1130" s="112" t="s">
        <v>1198</v>
      </c>
      <c r="X1130" s="268">
        <v>5500000</v>
      </c>
      <c r="Y1130" s="102" t="s">
        <v>283</v>
      </c>
      <c r="Z1130" s="102"/>
      <c r="AA1130" s="102"/>
      <c r="AB1130" s="102"/>
      <c r="AC1130" s="102"/>
      <c r="AD1130" s="102"/>
    </row>
    <row r="1131" spans="1:30" ht="14.25" customHeight="1">
      <c r="A1131" s="501" t="s">
        <v>1152</v>
      </c>
      <c r="B1131" s="175" t="str">
        <f t="shared" si="248"/>
        <v>Urena</v>
      </c>
      <c r="C1131" s="180" t="str">
        <f t="shared" si="249"/>
        <v>Jose</v>
      </c>
      <c r="D1131" s="102" t="str">
        <f t="shared" si="250"/>
        <v>J. Urena</v>
      </c>
      <c r="E1131" s="168" t="str">
        <f t="shared" si="251"/>
        <v>Jose Urena</v>
      </c>
      <c r="F1131" s="103" t="s">
        <v>847</v>
      </c>
      <c r="G1131" s="103"/>
      <c r="H1131" s="103"/>
      <c r="I1131" s="103"/>
      <c r="J1131" s="256">
        <v>33493</v>
      </c>
      <c r="K1131" s="102" t="s">
        <v>647</v>
      </c>
      <c r="L1131" s="103" t="s">
        <v>114</v>
      </c>
      <c r="M1131" s="155" t="str">
        <f t="shared" si="242"/>
        <v>ARB-Y4</v>
      </c>
      <c r="N1131" s="111" t="str">
        <f>Cobb!$M$2</f>
        <v>Mansfield</v>
      </c>
      <c r="O1131" s="103" t="s">
        <v>1094</v>
      </c>
      <c r="P1131" s="168" t="str">
        <f t="shared" si="243"/>
        <v>Urena, Jose (ARB-Y4)</v>
      </c>
      <c r="Q1131" s="129">
        <f t="shared" si="244"/>
        <v>1000000</v>
      </c>
      <c r="R1131" s="217" t="str">
        <f t="shared" si="245"/>
        <v/>
      </c>
      <c r="S1131" s="217" t="str">
        <f t="shared" si="246"/>
        <v/>
      </c>
      <c r="T1131" s="217" t="str">
        <f t="shared" si="247"/>
        <v/>
      </c>
      <c r="U1131" s="102" t="s">
        <v>555</v>
      </c>
      <c r="V1131" s="268">
        <v>1000000</v>
      </c>
      <c r="W1131" s="102" t="s">
        <v>820</v>
      </c>
      <c r="X1131" s="268"/>
      <c r="Y1131" s="102" t="s">
        <v>821</v>
      </c>
      <c r="Z1131" s="102"/>
      <c r="AA1131" s="102" t="s">
        <v>822</v>
      </c>
      <c r="AB1131" s="102"/>
      <c r="AC1131" s="102" t="s">
        <v>283</v>
      </c>
      <c r="AD1131" s="102"/>
    </row>
    <row r="1132" spans="1:30" ht="14.25" customHeight="1">
      <c r="A1132" s="266" t="s">
        <v>1559</v>
      </c>
      <c r="B1132" s="175" t="str">
        <f t="shared" si="248"/>
        <v>Urena</v>
      </c>
      <c r="C1132" s="180" t="str">
        <f t="shared" si="249"/>
        <v>Richard</v>
      </c>
      <c r="D1132" s="102" t="str">
        <f t="shared" si="250"/>
        <v>R. Urena</v>
      </c>
      <c r="E1132" s="168" t="str">
        <f t="shared" si="251"/>
        <v>Richard Urena</v>
      </c>
      <c r="F1132" s="204" t="s">
        <v>854</v>
      </c>
      <c r="G1132" s="204" t="s">
        <v>3989</v>
      </c>
      <c r="H1132" s="204" t="s">
        <v>1955</v>
      </c>
      <c r="I1132" s="204" t="s">
        <v>84</v>
      </c>
      <c r="J1132" s="155">
        <v>35121</v>
      </c>
      <c r="K1132" s="157" t="s">
        <v>851</v>
      </c>
      <c r="L1132" s="103" t="s">
        <v>7</v>
      </c>
      <c r="M1132" s="155" t="str">
        <f t="shared" si="242"/>
        <v>Y1</v>
      </c>
      <c r="N1132" s="111" t="s">
        <v>486</v>
      </c>
      <c r="O1132" s="132" t="s">
        <v>3850</v>
      </c>
      <c r="P1132" s="168" t="str">
        <f t="shared" si="243"/>
        <v>Urena, Richard (Y1)</v>
      </c>
      <c r="Q1132" s="129">
        <f t="shared" si="244"/>
        <v>200000</v>
      </c>
      <c r="R1132" s="217">
        <f t="shared" si="245"/>
        <v>300000</v>
      </c>
      <c r="S1132" s="217">
        <f t="shared" si="246"/>
        <v>400000</v>
      </c>
      <c r="T1132" s="217" t="str">
        <f t="shared" si="247"/>
        <v/>
      </c>
      <c r="U1132" s="102" t="s">
        <v>445</v>
      </c>
      <c r="V1132" s="173">
        <v>200000</v>
      </c>
      <c r="W1132" s="102" t="s">
        <v>446</v>
      </c>
      <c r="X1132" s="173">
        <v>300000</v>
      </c>
      <c r="Y1132" s="102" t="s">
        <v>322</v>
      </c>
      <c r="Z1132" s="173">
        <v>400000</v>
      </c>
      <c r="AA1132" s="102" t="s">
        <v>555</v>
      </c>
      <c r="AB1132" s="102"/>
      <c r="AC1132" s="102"/>
      <c r="AD1132" s="102"/>
    </row>
    <row r="1133" spans="1:30" ht="14.25" customHeight="1">
      <c r="A1133" s="175" t="s">
        <v>961</v>
      </c>
      <c r="B1133" s="175" t="str">
        <f t="shared" si="248"/>
        <v>Urias</v>
      </c>
      <c r="C1133" s="180" t="str">
        <f t="shared" si="249"/>
        <v>Julio</v>
      </c>
      <c r="D1133" s="102" t="str">
        <f t="shared" si="250"/>
        <v>J. Urias</v>
      </c>
      <c r="E1133" s="168" t="str">
        <f t="shared" si="251"/>
        <v>Julio Urias</v>
      </c>
      <c r="F1133" s="174" t="s">
        <v>354</v>
      </c>
      <c r="G1133" s="174"/>
      <c r="H1133" s="174"/>
      <c r="I1133" s="174"/>
      <c r="J1133" s="184">
        <v>35289</v>
      </c>
      <c r="K1133" s="185" t="s">
        <v>647</v>
      </c>
      <c r="L1133" s="103" t="s">
        <v>114</v>
      </c>
      <c r="M1133" s="155" t="str">
        <f t="shared" si="242"/>
        <v>Y1*</v>
      </c>
      <c r="N1133" s="208" t="str">
        <f>Ruth!$AE$2</f>
        <v>Williamsburg</v>
      </c>
      <c r="O1133" s="174" t="s">
        <v>913</v>
      </c>
      <c r="P1133" s="168" t="str">
        <f t="shared" si="243"/>
        <v>Urias, Julio (Y1*)</v>
      </c>
      <c r="Q1133" s="129">
        <f t="shared" si="244"/>
        <v>200000</v>
      </c>
      <c r="R1133" s="217">
        <f t="shared" si="245"/>
        <v>300000</v>
      </c>
      <c r="S1133" s="217">
        <f t="shared" si="246"/>
        <v>400000</v>
      </c>
      <c r="T1133" s="217" t="str">
        <f t="shared" si="247"/>
        <v/>
      </c>
      <c r="U1133" s="102" t="s">
        <v>220</v>
      </c>
      <c r="V1133" s="130">
        <v>200000</v>
      </c>
      <c r="W1133" s="102" t="s">
        <v>446</v>
      </c>
      <c r="X1133" s="173">
        <v>300000</v>
      </c>
      <c r="Y1133" s="102" t="s">
        <v>322</v>
      </c>
      <c r="Z1133" s="173">
        <v>400000</v>
      </c>
      <c r="AA1133" s="102" t="s">
        <v>555</v>
      </c>
      <c r="AB1133" s="102"/>
      <c r="AC1133" s="102"/>
      <c r="AD1133" s="102"/>
    </row>
    <row r="1134" spans="1:30" ht="14.25" customHeight="1">
      <c r="A1134" s="102" t="s">
        <v>1574</v>
      </c>
      <c r="B1134" s="175" t="str">
        <f t="shared" si="248"/>
        <v>Urias</v>
      </c>
      <c r="C1134" s="180" t="str">
        <f t="shared" si="249"/>
        <v>Luis</v>
      </c>
      <c r="D1134" s="102" t="str">
        <f t="shared" si="250"/>
        <v>L. Urias</v>
      </c>
      <c r="E1134" s="168" t="str">
        <f t="shared" si="251"/>
        <v>Luis Urias</v>
      </c>
      <c r="F1134" s="174" t="s">
        <v>847</v>
      </c>
      <c r="G1134" s="102">
        <f>G1133+1</f>
        <v>1</v>
      </c>
      <c r="H1134" s="102">
        <v>4</v>
      </c>
      <c r="I1134" s="102">
        <v>4</v>
      </c>
      <c r="J1134" s="322">
        <v>35584</v>
      </c>
      <c r="K1134" s="102" t="s">
        <v>845</v>
      </c>
      <c r="L1134" s="103" t="s">
        <v>7</v>
      </c>
      <c r="M1134" s="155" t="str">
        <f t="shared" si="242"/>
        <v>MM</v>
      </c>
      <c r="N1134" s="111" t="str">
        <f>Cobb!$A$2</f>
        <v>Greenville</v>
      </c>
      <c r="O1134" s="103" t="s">
        <v>1534</v>
      </c>
      <c r="P1134" s="168" t="str">
        <f t="shared" si="243"/>
        <v>Urias, Luis (MM)</v>
      </c>
      <c r="Q1134" s="129">
        <f t="shared" si="244"/>
        <v>100000</v>
      </c>
      <c r="R1134" s="217" t="str">
        <f t="shared" si="245"/>
        <v/>
      </c>
      <c r="S1134" s="217" t="str">
        <f t="shared" si="246"/>
        <v/>
      </c>
      <c r="T1134" s="217" t="str">
        <f t="shared" si="247"/>
        <v/>
      </c>
      <c r="U1134" s="102" t="s">
        <v>442</v>
      </c>
      <c r="V1134" s="268">
        <v>100000</v>
      </c>
      <c r="W1134" s="102"/>
      <c r="X1134" s="130"/>
      <c r="Y1134" s="102"/>
      <c r="Z1134" s="102"/>
      <c r="AA1134" s="102"/>
      <c r="AB1134" s="102"/>
      <c r="AC1134" s="102"/>
      <c r="AD1134" s="102"/>
    </row>
    <row r="1135" spans="1:30" ht="14.25" customHeight="1">
      <c r="A1135" s="266" t="s">
        <v>3746</v>
      </c>
      <c r="B1135" s="175" t="str">
        <f t="shared" si="248"/>
        <v>Valdez</v>
      </c>
      <c r="C1135" s="180" t="str">
        <f t="shared" si="249"/>
        <v>Framber</v>
      </c>
      <c r="D1135" s="102" t="str">
        <f t="shared" si="250"/>
        <v>F. Valdez</v>
      </c>
      <c r="E1135" s="168" t="str">
        <f t="shared" si="251"/>
        <v>Framber Valdez</v>
      </c>
      <c r="F1135" s="204" t="s">
        <v>354</v>
      </c>
      <c r="G1135" s="204" t="s">
        <v>3953</v>
      </c>
      <c r="H1135" s="204" t="s">
        <v>1954</v>
      </c>
      <c r="I1135" s="204" t="s">
        <v>1958</v>
      </c>
      <c r="J1135" s="155">
        <v>34292</v>
      </c>
      <c r="K1135" s="157" t="s">
        <v>647</v>
      </c>
      <c r="L1135" s="103" t="s">
        <v>114</v>
      </c>
      <c r="M1135" s="155" t="str">
        <f t="shared" si="242"/>
        <v>Y1</v>
      </c>
      <c r="N1135" s="111" t="s">
        <v>1101</v>
      </c>
      <c r="O1135" s="132" t="s">
        <v>3850</v>
      </c>
      <c r="P1135" s="168" t="str">
        <f t="shared" si="243"/>
        <v>Valdez, Framber (Y1)</v>
      </c>
      <c r="Q1135" s="129">
        <f t="shared" si="244"/>
        <v>200000</v>
      </c>
      <c r="R1135" s="217">
        <f t="shared" si="245"/>
        <v>300000</v>
      </c>
      <c r="S1135" s="217">
        <f t="shared" si="246"/>
        <v>400000</v>
      </c>
      <c r="T1135" s="217" t="str">
        <f t="shared" si="247"/>
        <v/>
      </c>
      <c r="U1135" s="102" t="s">
        <v>445</v>
      </c>
      <c r="V1135" s="173">
        <v>200000</v>
      </c>
      <c r="W1135" s="102" t="s">
        <v>446</v>
      </c>
      <c r="X1135" s="173">
        <v>300000</v>
      </c>
      <c r="Y1135" s="102" t="s">
        <v>322</v>
      </c>
      <c r="Z1135" s="173">
        <v>400000</v>
      </c>
      <c r="AA1135" s="102" t="s">
        <v>555</v>
      </c>
      <c r="AB1135" s="102"/>
      <c r="AC1135" s="102"/>
      <c r="AD1135" s="102"/>
    </row>
    <row r="1136" spans="1:30" ht="14.25" customHeight="1">
      <c r="A1136" s="208" t="s">
        <v>879</v>
      </c>
      <c r="B1136" s="175" t="str">
        <f t="shared" si="248"/>
        <v>Valencia</v>
      </c>
      <c r="C1136" s="180" t="str">
        <f t="shared" si="249"/>
        <v>Danny</v>
      </c>
      <c r="D1136" s="102" t="str">
        <f t="shared" si="250"/>
        <v>D. Valencia</v>
      </c>
      <c r="E1136" s="168" t="str">
        <f t="shared" si="251"/>
        <v>Danny Valencia</v>
      </c>
      <c r="F1136" s="285" t="s">
        <v>847</v>
      </c>
      <c r="G1136" s="161"/>
      <c r="H1136" s="161"/>
      <c r="I1136" s="161"/>
      <c r="J1136" s="291">
        <v>30944</v>
      </c>
      <c r="K1136" s="299" t="s">
        <v>850</v>
      </c>
      <c r="L1136" s="103" t="s">
        <v>7</v>
      </c>
      <c r="M1136" s="155" t="str">
        <f t="shared" si="242"/>
        <v>1,F1-$706K</v>
      </c>
      <c r="N1136" s="111" t="str">
        <f>Cobb!$M$2</f>
        <v>Mansfield</v>
      </c>
      <c r="O1136" s="311" t="s">
        <v>3147</v>
      </c>
      <c r="P1136" s="168" t="str">
        <f t="shared" si="243"/>
        <v>Valencia, Danny (1,F1-$706K)</v>
      </c>
      <c r="Q1136" s="129">
        <f t="shared" si="244"/>
        <v>706000</v>
      </c>
      <c r="R1136" s="217" t="str">
        <f t="shared" si="245"/>
        <v/>
      </c>
      <c r="S1136" s="217" t="str">
        <f t="shared" si="246"/>
        <v/>
      </c>
      <c r="T1136" s="217" t="str">
        <f t="shared" si="247"/>
        <v/>
      </c>
      <c r="U1136" s="282" t="s">
        <v>3429</v>
      </c>
      <c r="V1136" s="173">
        <v>706000</v>
      </c>
      <c r="W1136" s="501" t="s">
        <v>283</v>
      </c>
      <c r="X1136" s="268"/>
      <c r="Y1136" s="501"/>
      <c r="Z1136" s="102"/>
      <c r="AA1136" s="102"/>
      <c r="AB1136" s="102"/>
      <c r="AC1136" s="102"/>
      <c r="AD1136" s="102"/>
    </row>
    <row r="1137" spans="1:31" ht="14.25" customHeight="1">
      <c r="A1137" s="266" t="s">
        <v>3788</v>
      </c>
      <c r="B1137" s="175" t="str">
        <f t="shared" si="248"/>
        <v>Valera</v>
      </c>
      <c r="C1137" s="180" t="str">
        <f t="shared" si="249"/>
        <v>George</v>
      </c>
      <c r="D1137" s="102" t="str">
        <f t="shared" si="250"/>
        <v>G. Valera</v>
      </c>
      <c r="E1137" s="168" t="str">
        <f t="shared" si="251"/>
        <v>George Valera</v>
      </c>
      <c r="F1137" s="204" t="s">
        <v>354</v>
      </c>
      <c r="G1137" s="204" t="s">
        <v>3998</v>
      </c>
      <c r="H1137" s="204" t="s">
        <v>1957</v>
      </c>
      <c r="I1137" s="204" t="s">
        <v>1958</v>
      </c>
      <c r="J1137" s="155">
        <v>36843</v>
      </c>
      <c r="K1137" s="157" t="s">
        <v>912</v>
      </c>
      <c r="L1137" s="103" t="s">
        <v>444</v>
      </c>
      <c r="M1137" s="155" t="str">
        <f t="shared" si="242"/>
        <v>min</v>
      </c>
      <c r="N1137" s="111" t="s">
        <v>565</v>
      </c>
      <c r="O1137" s="132" t="s">
        <v>3850</v>
      </c>
      <c r="P1137" s="168" t="str">
        <f t="shared" si="243"/>
        <v>Valera, George (min)</v>
      </c>
      <c r="Q1137" s="129" t="str">
        <f t="shared" si="244"/>
        <v/>
      </c>
      <c r="R1137" s="217" t="str">
        <f t="shared" si="245"/>
        <v/>
      </c>
      <c r="S1137" s="217" t="str">
        <f t="shared" si="246"/>
        <v/>
      </c>
      <c r="T1137" s="217" t="str">
        <f t="shared" si="247"/>
        <v/>
      </c>
      <c r="U1137" s="102" t="s">
        <v>568</v>
      </c>
      <c r="V1137" s="173"/>
      <c r="W1137" s="102"/>
      <c r="X1137" s="173"/>
      <c r="Y1137" s="102"/>
      <c r="Z1137" s="173"/>
      <c r="AA1137" s="102"/>
      <c r="AB1137" s="102"/>
      <c r="AC1137" s="102"/>
      <c r="AD1137" s="102"/>
    </row>
    <row r="1138" spans="1:31" ht="14.25" customHeight="1">
      <c r="A1138" s="102" t="s">
        <v>552</v>
      </c>
      <c r="B1138" s="175" t="str">
        <f t="shared" si="248"/>
        <v>Vargas</v>
      </c>
      <c r="C1138" s="180" t="str">
        <f t="shared" si="249"/>
        <v>Jason</v>
      </c>
      <c r="D1138" s="102" t="str">
        <f t="shared" si="250"/>
        <v>J. Vargas</v>
      </c>
      <c r="E1138" s="168" t="str">
        <f t="shared" si="251"/>
        <v>Jason Vargas</v>
      </c>
      <c r="F1138" s="103"/>
      <c r="G1138" s="103"/>
      <c r="H1138" s="103"/>
      <c r="I1138" s="103"/>
      <c r="J1138" s="155"/>
      <c r="K1138" s="111"/>
      <c r="L1138" s="103" t="s">
        <v>114</v>
      </c>
      <c r="M1138" s="155" t="str">
        <f t="shared" si="242"/>
        <v>1,F2-$3.6M</v>
      </c>
      <c r="N1138" s="111" t="str">
        <f>Ruth!$G$2</f>
        <v>Gotham City</v>
      </c>
      <c r="O1138" s="213" t="s">
        <v>3147</v>
      </c>
      <c r="P1138" s="168" t="str">
        <f t="shared" si="243"/>
        <v>Vargas, Jason (1,F2-$3.6M)</v>
      </c>
      <c r="Q1138" s="129">
        <f t="shared" si="244"/>
        <v>1800000</v>
      </c>
      <c r="R1138" s="217">
        <f t="shared" si="245"/>
        <v>1800000</v>
      </c>
      <c r="S1138" s="217" t="str">
        <f t="shared" si="246"/>
        <v/>
      </c>
      <c r="T1138" s="217" t="str">
        <f t="shared" si="247"/>
        <v/>
      </c>
      <c r="U1138" s="102" t="s">
        <v>3148</v>
      </c>
      <c r="V1138" s="173">
        <v>1800000</v>
      </c>
      <c r="W1138" s="102" t="s">
        <v>1454</v>
      </c>
      <c r="X1138" s="173">
        <v>1800000</v>
      </c>
      <c r="Y1138" s="501" t="s">
        <v>283</v>
      </c>
      <c r="Z1138" s="501"/>
      <c r="AA1138" s="168"/>
      <c r="AB1138" s="102"/>
      <c r="AC1138" s="102"/>
      <c r="AD1138" s="102"/>
    </row>
    <row r="1139" spans="1:31" ht="14.25" customHeight="1">
      <c r="A1139" s="266" t="s">
        <v>3751</v>
      </c>
      <c r="B1139" s="175" t="str">
        <f t="shared" si="248"/>
        <v>Varsho</v>
      </c>
      <c r="C1139" s="180" t="str">
        <f t="shared" si="249"/>
        <v>Daulton</v>
      </c>
      <c r="D1139" s="102" t="str">
        <f t="shared" si="250"/>
        <v>D. Varsho</v>
      </c>
      <c r="E1139" s="168" t="str">
        <f t="shared" si="251"/>
        <v>Daulton Varsho</v>
      </c>
      <c r="F1139" s="204" t="s">
        <v>354</v>
      </c>
      <c r="G1139" s="204" t="s">
        <v>3959</v>
      </c>
      <c r="H1139" s="204" t="s">
        <v>1954</v>
      </c>
      <c r="I1139" s="204" t="s">
        <v>1963</v>
      </c>
      <c r="J1139" s="155">
        <v>35248</v>
      </c>
      <c r="K1139" s="157" t="s">
        <v>848</v>
      </c>
      <c r="L1139" s="103" t="s">
        <v>444</v>
      </c>
      <c r="M1139" s="155" t="str">
        <f t="shared" si="242"/>
        <v>min</v>
      </c>
      <c r="N1139" s="111" t="s">
        <v>201</v>
      </c>
      <c r="O1139" s="132" t="s">
        <v>3850</v>
      </c>
      <c r="P1139" s="168" t="str">
        <f t="shared" si="243"/>
        <v>Varsho, Daulton (min)</v>
      </c>
      <c r="Q1139" s="129" t="str">
        <f t="shared" si="244"/>
        <v/>
      </c>
      <c r="R1139" s="217" t="str">
        <f t="shared" si="245"/>
        <v/>
      </c>
      <c r="S1139" s="217" t="str">
        <f t="shared" si="246"/>
        <v/>
      </c>
      <c r="T1139" s="217" t="str">
        <f t="shared" si="247"/>
        <v/>
      </c>
      <c r="U1139" s="102" t="s">
        <v>568</v>
      </c>
      <c r="V1139" s="173"/>
      <c r="W1139" s="102"/>
      <c r="X1139" s="173"/>
      <c r="Y1139" s="102"/>
      <c r="Z1139" s="173"/>
      <c r="AA1139" s="102"/>
      <c r="AB1139" s="102"/>
      <c r="AC1139" s="102"/>
      <c r="AD1139" s="102"/>
    </row>
    <row r="1140" spans="1:31" ht="14.25" customHeight="1">
      <c r="A1140" s="175" t="s">
        <v>932</v>
      </c>
      <c r="B1140" s="175" t="str">
        <f t="shared" si="248"/>
        <v>Vazquez</v>
      </c>
      <c r="C1140" s="180" t="str">
        <f t="shared" si="249"/>
        <v>Christian Rafael</v>
      </c>
      <c r="D1140" s="102" t="str">
        <f t="shared" si="250"/>
        <v>C. Vazquez</v>
      </c>
      <c r="E1140" s="168" t="str">
        <f t="shared" si="251"/>
        <v>Christian Rafael Vazquez</v>
      </c>
      <c r="F1140" s="174" t="s">
        <v>847</v>
      </c>
      <c r="G1140" s="174"/>
      <c r="H1140" s="174"/>
      <c r="I1140" s="174"/>
      <c r="J1140" s="184">
        <v>33106</v>
      </c>
      <c r="K1140" s="185" t="s">
        <v>848</v>
      </c>
      <c r="L1140" s="103" t="s">
        <v>7</v>
      </c>
      <c r="M1140" s="155" t="str">
        <f t="shared" si="242"/>
        <v>ARB-Y4</v>
      </c>
      <c r="N1140" s="111" t="str">
        <f>Ruth!$M$2</f>
        <v>Hoboken</v>
      </c>
      <c r="O1140" s="174" t="s">
        <v>913</v>
      </c>
      <c r="P1140" s="168" t="str">
        <f t="shared" si="243"/>
        <v>Vazquez, Christian Rafael (ARB-Y4)</v>
      </c>
      <c r="Q1140" s="129">
        <f t="shared" si="244"/>
        <v>600000</v>
      </c>
      <c r="R1140" s="217" t="str">
        <f t="shared" si="245"/>
        <v/>
      </c>
      <c r="S1140" s="217" t="str">
        <f t="shared" si="246"/>
        <v/>
      </c>
      <c r="T1140" s="217" t="str">
        <f t="shared" si="247"/>
        <v/>
      </c>
      <c r="U1140" s="102" t="s">
        <v>555</v>
      </c>
      <c r="V1140" s="173">
        <v>600000</v>
      </c>
      <c r="W1140" s="102" t="s">
        <v>820</v>
      </c>
      <c r="X1140" s="268"/>
      <c r="Y1140" s="102" t="s">
        <v>821</v>
      </c>
      <c r="Z1140" s="102"/>
      <c r="AA1140" s="102" t="s">
        <v>822</v>
      </c>
      <c r="AB1140" s="102"/>
      <c r="AC1140" s="102" t="s">
        <v>283</v>
      </c>
      <c r="AD1140" s="102"/>
    </row>
    <row r="1141" spans="1:31" ht="14.25" customHeight="1">
      <c r="A1141" s="501" t="s">
        <v>3144</v>
      </c>
      <c r="B1141" s="175" t="str">
        <f t="shared" si="248"/>
        <v>Vazquez</v>
      </c>
      <c r="C1141" s="180" t="str">
        <f t="shared" si="249"/>
        <v>Felipe*</v>
      </c>
      <c r="D1141" s="102" t="str">
        <f t="shared" si="250"/>
        <v>F. Vazquez</v>
      </c>
      <c r="E1141" s="168" t="str">
        <f t="shared" si="251"/>
        <v>Felipe* Vazquez</v>
      </c>
      <c r="F1141" s="204" t="s">
        <v>354</v>
      </c>
      <c r="G1141" s="501">
        <v>32</v>
      </c>
      <c r="H1141" s="501">
        <v>2</v>
      </c>
      <c r="I1141" s="501">
        <v>8</v>
      </c>
      <c r="J1141" s="256">
        <v>33424</v>
      </c>
      <c r="K1141" s="157" t="s">
        <v>844</v>
      </c>
      <c r="L1141" s="103" t="s">
        <v>114</v>
      </c>
      <c r="M1141" s="155" t="str">
        <f t="shared" si="242"/>
        <v>1,L5-14M</v>
      </c>
      <c r="N1141" s="208" t="str">
        <f>Aaron!$Y$2</f>
        <v>Columbus</v>
      </c>
      <c r="O1141" s="132" t="s">
        <v>2050</v>
      </c>
      <c r="P1141" s="168" t="str">
        <f t="shared" si="243"/>
        <v>Vazquez, Felipe* (1,L5-14M)</v>
      </c>
      <c r="Q1141" s="129">
        <f t="shared" si="244"/>
        <v>2800000</v>
      </c>
      <c r="R1141" s="217">
        <f t="shared" si="245"/>
        <v>2800000</v>
      </c>
      <c r="S1141" s="217">
        <f t="shared" si="246"/>
        <v>2800000</v>
      </c>
      <c r="T1141" s="217">
        <f t="shared" si="247"/>
        <v>2800000</v>
      </c>
      <c r="U1141" s="102" t="s">
        <v>3123</v>
      </c>
      <c r="V1141" s="173">
        <v>2800000</v>
      </c>
      <c r="W1141" s="102" t="s">
        <v>557</v>
      </c>
      <c r="X1141" s="173">
        <v>2800000</v>
      </c>
      <c r="Y1141" s="102" t="s">
        <v>268</v>
      </c>
      <c r="Z1141" s="454">
        <v>2800000</v>
      </c>
      <c r="AA1141" s="102" t="s">
        <v>267</v>
      </c>
      <c r="AB1141" s="454">
        <v>2800000</v>
      </c>
      <c r="AC1141" s="102" t="s">
        <v>521</v>
      </c>
      <c r="AD1141" s="454">
        <v>2800000</v>
      </c>
      <c r="AE1141" s="131" t="s">
        <v>822</v>
      </c>
    </row>
    <row r="1142" spans="1:31" ht="14.25" customHeight="1">
      <c r="A1142" s="175" t="s">
        <v>1842</v>
      </c>
      <c r="B1142" s="175" t="str">
        <f t="shared" si="248"/>
        <v>Velasquez</v>
      </c>
      <c r="C1142" s="180" t="str">
        <f t="shared" si="249"/>
        <v>Vince</v>
      </c>
      <c r="D1142" s="102" t="str">
        <f t="shared" si="250"/>
        <v>V. Velasquez</v>
      </c>
      <c r="E1142" s="168" t="str">
        <f t="shared" si="251"/>
        <v>Vince Velasquez</v>
      </c>
      <c r="F1142" s="174" t="s">
        <v>847</v>
      </c>
      <c r="G1142" s="174"/>
      <c r="H1142" s="174"/>
      <c r="I1142" s="174"/>
      <c r="J1142" s="184">
        <v>33762</v>
      </c>
      <c r="K1142" s="185" t="s">
        <v>647</v>
      </c>
      <c r="L1142" s="103" t="s">
        <v>114</v>
      </c>
      <c r="M1142" s="155" t="str">
        <f t="shared" si="242"/>
        <v>ARB-Y4</v>
      </c>
      <c r="N1142" s="111" t="str">
        <f>Cobb!$G$2</f>
        <v>Alaska</v>
      </c>
      <c r="O1142" s="174" t="s">
        <v>913</v>
      </c>
      <c r="P1142" s="168" t="str">
        <f t="shared" si="243"/>
        <v>Velasquez, Vince (ARB-Y4)</v>
      </c>
      <c r="Q1142" s="129">
        <f t="shared" si="244"/>
        <v>840000</v>
      </c>
      <c r="R1142" s="217" t="str">
        <f t="shared" si="245"/>
        <v/>
      </c>
      <c r="S1142" s="217" t="str">
        <f t="shared" si="246"/>
        <v/>
      </c>
      <c r="T1142" s="217" t="str">
        <f t="shared" si="247"/>
        <v/>
      </c>
      <c r="U1142" s="102" t="s">
        <v>555</v>
      </c>
      <c r="V1142" s="173">
        <v>840000</v>
      </c>
      <c r="W1142" s="102" t="s">
        <v>820</v>
      </c>
      <c r="X1142" s="268"/>
      <c r="Y1142" s="102" t="s">
        <v>821</v>
      </c>
      <c r="Z1142" s="102"/>
      <c r="AA1142" s="102" t="s">
        <v>822</v>
      </c>
      <c r="AB1142" s="102"/>
      <c r="AC1142" s="102" t="s">
        <v>283</v>
      </c>
      <c r="AD1142" s="102"/>
    </row>
    <row r="1143" spans="1:31" ht="14.25" customHeight="1">
      <c r="A1143" s="102" t="s">
        <v>1929</v>
      </c>
      <c r="B1143" s="175" t="str">
        <f t="shared" si="248"/>
        <v>Velazquez</v>
      </c>
      <c r="C1143" s="180" t="str">
        <f t="shared" si="249"/>
        <v>Hector</v>
      </c>
      <c r="D1143" s="102" t="str">
        <f t="shared" si="250"/>
        <v>H. Velazquez</v>
      </c>
      <c r="E1143" s="168" t="str">
        <f t="shared" si="251"/>
        <v>Hector Velazquez</v>
      </c>
      <c r="F1143" s="204" t="s">
        <v>847</v>
      </c>
      <c r="G1143" s="204">
        <v>162</v>
      </c>
      <c r="H1143" s="204" t="s">
        <v>1958</v>
      </c>
      <c r="I1143" s="204"/>
      <c r="J1143" s="155">
        <v>32473</v>
      </c>
      <c r="K1143" s="157" t="s">
        <v>647</v>
      </c>
      <c r="L1143" s="103" t="s">
        <v>114</v>
      </c>
      <c r="M1143" s="155" t="str">
        <f t="shared" si="242"/>
        <v>Y1</v>
      </c>
      <c r="N1143" s="111" t="str">
        <f>Mays!$Y$2</f>
        <v>Los Angeles</v>
      </c>
      <c r="O1143" s="132" t="s">
        <v>1966</v>
      </c>
      <c r="P1143" s="168" t="str">
        <f t="shared" si="243"/>
        <v>Velazquez, Hector (Y1)</v>
      </c>
      <c r="Q1143" s="129">
        <f t="shared" si="244"/>
        <v>200000</v>
      </c>
      <c r="R1143" s="217">
        <f t="shared" si="245"/>
        <v>300000</v>
      </c>
      <c r="S1143" s="217">
        <f t="shared" si="246"/>
        <v>400000</v>
      </c>
      <c r="T1143" s="217" t="str">
        <f t="shared" si="247"/>
        <v/>
      </c>
      <c r="U1143" s="102" t="s">
        <v>445</v>
      </c>
      <c r="V1143" s="130">
        <v>200000</v>
      </c>
      <c r="W1143" s="102" t="s">
        <v>446</v>
      </c>
      <c r="X1143" s="173">
        <v>300000</v>
      </c>
      <c r="Y1143" s="102" t="s">
        <v>322</v>
      </c>
      <c r="Z1143" s="173">
        <v>400000</v>
      </c>
      <c r="AA1143" s="102" t="s">
        <v>555</v>
      </c>
      <c r="AB1143" s="102"/>
      <c r="AC1143" s="102"/>
      <c r="AD1143" s="102"/>
    </row>
    <row r="1144" spans="1:31" ht="14.25" customHeight="1">
      <c r="A1144" s="102" t="s">
        <v>3430</v>
      </c>
      <c r="B1144" s="175"/>
      <c r="C1144" s="180"/>
      <c r="D1144" s="102"/>
      <c r="E1144" s="168"/>
      <c r="F1144" s="204"/>
      <c r="G1144" s="204"/>
      <c r="H1144" s="204"/>
      <c r="I1144" s="204"/>
      <c r="J1144" s="155"/>
      <c r="K1144" s="157"/>
      <c r="L1144" s="103" t="s">
        <v>114</v>
      </c>
      <c r="M1144" s="155" t="str">
        <f t="shared" si="242"/>
        <v>1,F2-$1.474M</v>
      </c>
      <c r="N1144" s="111" t="str">
        <f>Aaron!$M$2</f>
        <v>Virginia</v>
      </c>
      <c r="O1144" s="132" t="s">
        <v>3147</v>
      </c>
      <c r="P1144" s="168" t="str">
        <f t="shared" si="243"/>
        <v>Venters, Johnny (1,F2-$1.474M)</v>
      </c>
      <c r="Q1144" s="129">
        <f t="shared" si="244"/>
        <v>737000</v>
      </c>
      <c r="R1144" s="217">
        <f t="shared" si="245"/>
        <v>737000</v>
      </c>
      <c r="S1144" s="217" t="str">
        <f t="shared" si="246"/>
        <v/>
      </c>
      <c r="T1144" s="217" t="str">
        <f t="shared" si="247"/>
        <v/>
      </c>
      <c r="U1144" s="102" t="s">
        <v>3431</v>
      </c>
      <c r="V1144" s="130">
        <v>737000</v>
      </c>
      <c r="W1144" s="102" t="s">
        <v>3432</v>
      </c>
      <c r="X1144" s="130">
        <v>737000</v>
      </c>
      <c r="Y1144" s="102" t="s">
        <v>283</v>
      </c>
      <c r="Z1144" s="173"/>
      <c r="AA1144" s="102"/>
      <c r="AB1144" s="102"/>
      <c r="AC1144" s="102"/>
      <c r="AD1144" s="102"/>
    </row>
    <row r="1145" spans="1:31" ht="14.25" customHeight="1">
      <c r="A1145" s="501" t="s">
        <v>1132</v>
      </c>
      <c r="B1145" s="175" t="str">
        <f>LEFT(A1145,FIND(", ",A1145,1)-1)</f>
        <v>Verdugo</v>
      </c>
      <c r="C1145" s="180" t="str">
        <f>RIGHT(A1145,LEN(A1145)-FIND(", ",A1145,1)-1)</f>
        <v>Alex</v>
      </c>
      <c r="D1145" s="102" t="str">
        <f>CONCATENATE(MID(C1145,1,1),". ",B1145)</f>
        <v>A. Verdugo</v>
      </c>
      <c r="E1145" s="168" t="str">
        <f>CONCATENATE(C1145," ",B1145)</f>
        <v>Alex Verdugo</v>
      </c>
      <c r="F1145" s="103" t="s">
        <v>354</v>
      </c>
      <c r="G1145" s="103"/>
      <c r="H1145" s="103"/>
      <c r="I1145" s="103"/>
      <c r="J1145" s="256">
        <v>35200</v>
      </c>
      <c r="K1145" s="102" t="s">
        <v>849</v>
      </c>
      <c r="L1145" s="103" t="s">
        <v>7</v>
      </c>
      <c r="M1145" s="155" t="str">
        <f t="shared" si="242"/>
        <v>MM</v>
      </c>
      <c r="N1145" s="111" t="str">
        <f>Aaron!$AE$2</f>
        <v>Pismo Beach</v>
      </c>
      <c r="O1145" s="103" t="s">
        <v>1094</v>
      </c>
      <c r="P1145" s="168" t="str">
        <f t="shared" si="243"/>
        <v>Verdugo, Alex (MM)</v>
      </c>
      <c r="Q1145" s="129">
        <f t="shared" si="244"/>
        <v>100000</v>
      </c>
      <c r="R1145" s="217" t="str">
        <f t="shared" si="245"/>
        <v/>
      </c>
      <c r="S1145" s="217" t="str">
        <f t="shared" si="246"/>
        <v/>
      </c>
      <c r="T1145" s="217" t="str">
        <f t="shared" si="247"/>
        <v/>
      </c>
      <c r="U1145" s="102" t="s">
        <v>442</v>
      </c>
      <c r="V1145" s="268">
        <v>100000</v>
      </c>
      <c r="W1145" s="501"/>
      <c r="X1145" s="268"/>
      <c r="Y1145" s="501"/>
      <c r="Z1145" s="102"/>
      <c r="AA1145" s="102"/>
      <c r="AB1145" s="102"/>
      <c r="AC1145" s="102"/>
      <c r="AD1145" s="102"/>
    </row>
    <row r="1146" spans="1:31" ht="14.25" customHeight="1">
      <c r="A1146" s="501" t="s">
        <v>3433</v>
      </c>
      <c r="B1146" s="175"/>
      <c r="C1146" s="180"/>
      <c r="D1146" s="102"/>
      <c r="E1146" s="168"/>
      <c r="F1146" s="103"/>
      <c r="G1146" s="103"/>
      <c r="H1146" s="103"/>
      <c r="I1146" s="103"/>
      <c r="J1146" s="256"/>
      <c r="K1146" s="102"/>
      <c r="L1146" s="103" t="s">
        <v>114</v>
      </c>
      <c r="M1146" s="155" t="str">
        <f t="shared" si="242"/>
        <v>1,F3-$4.05M</v>
      </c>
      <c r="N1146" s="208" t="str">
        <f>Ruth!$AE$2</f>
        <v>Williamsburg</v>
      </c>
      <c r="O1146" s="103" t="s">
        <v>3147</v>
      </c>
      <c r="P1146" s="168" t="str">
        <f t="shared" si="243"/>
        <v>VerHagen, Drew (1,F3-$4.05M)</v>
      </c>
      <c r="Q1146" s="129">
        <f t="shared" si="244"/>
        <v>1350000</v>
      </c>
      <c r="R1146" s="217">
        <f t="shared" si="245"/>
        <v>1350000</v>
      </c>
      <c r="S1146" s="217">
        <f t="shared" si="246"/>
        <v>1350000</v>
      </c>
      <c r="T1146" s="217" t="str">
        <f t="shared" si="247"/>
        <v/>
      </c>
      <c r="U1146" s="102" t="s">
        <v>3434</v>
      </c>
      <c r="V1146" s="268">
        <v>1350000</v>
      </c>
      <c r="W1146" s="102" t="s">
        <v>3435</v>
      </c>
      <c r="X1146" s="268">
        <v>1350000</v>
      </c>
      <c r="Y1146" s="102" t="s">
        <v>3436</v>
      </c>
      <c r="Z1146" s="268">
        <v>1350000</v>
      </c>
      <c r="AA1146" s="102" t="s">
        <v>283</v>
      </c>
      <c r="AB1146" s="102"/>
      <c r="AC1146" s="102"/>
      <c r="AD1146" s="102"/>
    </row>
    <row r="1147" spans="1:31" ht="14.25" customHeight="1">
      <c r="A1147" s="102" t="s">
        <v>632</v>
      </c>
      <c r="B1147" s="175" t="str">
        <f t="shared" ref="B1147:B1172" si="252">LEFT(A1147,FIND(", ",A1147,1)-1)</f>
        <v>Verlander</v>
      </c>
      <c r="C1147" s="180" t="str">
        <f t="shared" ref="C1147:C1172" si="253">RIGHT(A1147,LEN(A1147)-FIND(", ",A1147,1)-1)</f>
        <v>Justin</v>
      </c>
      <c r="D1147" s="102" t="str">
        <f t="shared" ref="D1147:D1172" si="254">CONCATENATE(MID(C1147,1,1),". ",B1147)</f>
        <v>J. Verlander</v>
      </c>
      <c r="E1147" s="168" t="str">
        <f t="shared" ref="E1147:E1172" si="255">CONCATENATE(C1147," ",B1147)</f>
        <v>Justin Verlander</v>
      </c>
      <c r="F1147" s="103"/>
      <c r="G1147" s="103"/>
      <c r="H1147" s="103"/>
      <c r="I1147" s="103"/>
      <c r="J1147" s="155"/>
      <c r="K1147" s="111"/>
      <c r="L1147" s="103" t="s">
        <v>114</v>
      </c>
      <c r="M1147" s="155" t="str">
        <f t="shared" si="242"/>
        <v>2,X3-$15M</v>
      </c>
      <c r="N1147" s="111" t="str">
        <f>Mays!$G$2</f>
        <v>Palo Alto</v>
      </c>
      <c r="O1147" s="213" t="s">
        <v>1030</v>
      </c>
      <c r="P1147" s="168" t="str">
        <f t="shared" si="243"/>
        <v>Verlander, Justin (2,X3-$15M)</v>
      </c>
      <c r="Q1147" s="129">
        <f t="shared" si="244"/>
        <v>5000000</v>
      </c>
      <c r="R1147" s="217">
        <f t="shared" si="245"/>
        <v>5000000</v>
      </c>
      <c r="S1147" s="217" t="str">
        <f t="shared" si="246"/>
        <v/>
      </c>
      <c r="T1147" s="217" t="str">
        <f t="shared" si="247"/>
        <v/>
      </c>
      <c r="U1147" s="102" t="s">
        <v>1739</v>
      </c>
      <c r="V1147" s="173">
        <v>5000000</v>
      </c>
      <c r="W1147" s="102" t="s">
        <v>1740</v>
      </c>
      <c r="X1147" s="173">
        <v>5000000</v>
      </c>
      <c r="Y1147" s="102" t="s">
        <v>283</v>
      </c>
      <c r="Z1147" s="102"/>
      <c r="AA1147" s="102"/>
      <c r="AB1147" s="102"/>
      <c r="AC1147" s="102"/>
      <c r="AD1147" s="102"/>
    </row>
    <row r="1148" spans="1:31" ht="14.25" customHeight="1">
      <c r="A1148" s="266" t="s">
        <v>3717</v>
      </c>
      <c r="B1148" s="175" t="str">
        <f t="shared" si="252"/>
        <v>Vientos</v>
      </c>
      <c r="C1148" s="180" t="str">
        <f t="shared" si="253"/>
        <v>Mark</v>
      </c>
      <c r="D1148" s="102" t="str">
        <f t="shared" si="254"/>
        <v>M. Vientos</v>
      </c>
      <c r="E1148" s="168" t="str">
        <f t="shared" si="255"/>
        <v>Mark Vientos</v>
      </c>
      <c r="F1148" s="204" t="s">
        <v>847</v>
      </c>
      <c r="G1148" s="204" t="s">
        <v>3922</v>
      </c>
      <c r="H1148" s="204" t="s">
        <v>4069</v>
      </c>
      <c r="I1148" s="204" t="s">
        <v>1954</v>
      </c>
      <c r="J1148" s="155">
        <v>36505</v>
      </c>
      <c r="K1148" s="157" t="s">
        <v>850</v>
      </c>
      <c r="L1148" s="103" t="s">
        <v>444</v>
      </c>
      <c r="M1148" s="155" t="str">
        <f t="shared" si="242"/>
        <v>min</v>
      </c>
      <c r="N1148" s="111" t="s">
        <v>201</v>
      </c>
      <c r="O1148" s="132" t="s">
        <v>3850</v>
      </c>
      <c r="P1148" s="168" t="str">
        <f t="shared" si="243"/>
        <v>Vientos, Mark (min)</v>
      </c>
      <c r="Q1148" s="129" t="str">
        <f t="shared" si="244"/>
        <v/>
      </c>
      <c r="R1148" s="217" t="str">
        <f t="shared" si="245"/>
        <v/>
      </c>
      <c r="S1148" s="217" t="str">
        <f t="shared" si="246"/>
        <v/>
      </c>
      <c r="T1148" s="217" t="str">
        <f t="shared" si="247"/>
        <v/>
      </c>
      <c r="U1148" s="102" t="s">
        <v>568</v>
      </c>
      <c r="V1148" s="173"/>
      <c r="W1148" s="102"/>
      <c r="X1148" s="173"/>
      <c r="Y1148" s="102"/>
      <c r="Z1148" s="173"/>
      <c r="AA1148" s="102"/>
      <c r="AB1148" s="102"/>
      <c r="AC1148" s="102"/>
      <c r="AD1148" s="102"/>
    </row>
    <row r="1149" spans="1:31" ht="14.25" customHeight="1">
      <c r="A1149" s="266" t="s">
        <v>3732</v>
      </c>
      <c r="B1149" s="175" t="str">
        <f t="shared" si="252"/>
        <v>Villanueva</v>
      </c>
      <c r="C1149" s="180" t="str">
        <f t="shared" si="253"/>
        <v>Christian</v>
      </c>
      <c r="D1149" s="102" t="str">
        <f t="shared" si="254"/>
        <v>C. Villanueva</v>
      </c>
      <c r="E1149" s="168" t="str">
        <f t="shared" si="255"/>
        <v>Christian Villanueva</v>
      </c>
      <c r="F1149" s="204" t="s">
        <v>847</v>
      </c>
      <c r="G1149" s="204" t="s">
        <v>3938</v>
      </c>
      <c r="H1149" s="204" t="s">
        <v>538</v>
      </c>
      <c r="I1149" s="204" t="s">
        <v>3861</v>
      </c>
      <c r="J1149" s="155">
        <v>33408</v>
      </c>
      <c r="K1149" s="157" t="s">
        <v>850</v>
      </c>
      <c r="L1149" s="103" t="s">
        <v>7</v>
      </c>
      <c r="M1149" s="155" t="str">
        <f t="shared" si="242"/>
        <v>Y1</v>
      </c>
      <c r="N1149" s="111" t="s">
        <v>199</v>
      </c>
      <c r="O1149" s="132" t="s">
        <v>3850</v>
      </c>
      <c r="P1149" s="168" t="str">
        <f t="shared" si="243"/>
        <v>Villanueva, Christian (Y1)</v>
      </c>
      <c r="Q1149" s="129">
        <f t="shared" si="244"/>
        <v>200000</v>
      </c>
      <c r="R1149" s="217">
        <f t="shared" si="245"/>
        <v>300000</v>
      </c>
      <c r="S1149" s="217">
        <f t="shared" si="246"/>
        <v>400000</v>
      </c>
      <c r="T1149" s="217" t="str">
        <f t="shared" si="247"/>
        <v/>
      </c>
      <c r="U1149" s="102" t="s">
        <v>445</v>
      </c>
      <c r="V1149" s="173">
        <v>200000</v>
      </c>
      <c r="W1149" s="102" t="s">
        <v>446</v>
      </c>
      <c r="X1149" s="173">
        <v>300000</v>
      </c>
      <c r="Y1149" s="102" t="s">
        <v>322</v>
      </c>
      <c r="Z1149" s="173">
        <v>400000</v>
      </c>
      <c r="AA1149" s="102" t="s">
        <v>555</v>
      </c>
      <c r="AB1149" s="102"/>
      <c r="AC1149" s="102"/>
      <c r="AD1149" s="102"/>
    </row>
    <row r="1150" spans="1:31" ht="14.25" customHeight="1">
      <c r="A1150" s="102" t="s">
        <v>264</v>
      </c>
      <c r="B1150" s="175" t="str">
        <f t="shared" si="252"/>
        <v>Villar</v>
      </c>
      <c r="C1150" s="180" t="str">
        <f t="shared" si="253"/>
        <v>Jonathan</v>
      </c>
      <c r="D1150" s="102" t="str">
        <f t="shared" si="254"/>
        <v>J. Villar</v>
      </c>
      <c r="E1150" s="168" t="str">
        <f t="shared" si="255"/>
        <v>Jonathan Villar</v>
      </c>
      <c r="F1150" s="103"/>
      <c r="G1150" s="103"/>
      <c r="H1150" s="103"/>
      <c r="I1150" s="103"/>
      <c r="J1150" s="155"/>
      <c r="K1150" s="111"/>
      <c r="L1150" s="103" t="s">
        <v>7</v>
      </c>
      <c r="M1150" s="155" t="str">
        <f t="shared" si="242"/>
        <v>3,L5-14M</v>
      </c>
      <c r="N1150" s="111" t="str">
        <f>Mays!$M$2</f>
        <v>Mudville</v>
      </c>
      <c r="O1150" s="132" t="s">
        <v>1850</v>
      </c>
      <c r="P1150" s="168" t="str">
        <f t="shared" si="243"/>
        <v>Villar, Jonathan (3,L5-14M)</v>
      </c>
      <c r="Q1150" s="129">
        <f t="shared" si="244"/>
        <v>2800000</v>
      </c>
      <c r="R1150" s="217">
        <f t="shared" si="245"/>
        <v>2800000</v>
      </c>
      <c r="S1150" s="217">
        <f t="shared" si="246"/>
        <v>2800000</v>
      </c>
      <c r="T1150" s="217" t="str">
        <f t="shared" si="247"/>
        <v/>
      </c>
      <c r="U1150" s="102" t="s">
        <v>268</v>
      </c>
      <c r="V1150" s="173">
        <v>2800000</v>
      </c>
      <c r="W1150" s="102" t="s">
        <v>267</v>
      </c>
      <c r="X1150" s="173">
        <v>2800000</v>
      </c>
      <c r="Y1150" s="102" t="s">
        <v>521</v>
      </c>
      <c r="Z1150" s="130">
        <v>2800000</v>
      </c>
      <c r="AA1150" s="102" t="s">
        <v>283</v>
      </c>
      <c r="AB1150" s="102"/>
      <c r="AC1150" s="102"/>
      <c r="AD1150" s="102"/>
    </row>
    <row r="1151" spans="1:31" ht="14.25" customHeight="1">
      <c r="A1151" s="266" t="s">
        <v>3856</v>
      </c>
      <c r="B1151" s="175" t="str">
        <f t="shared" si="252"/>
        <v>Viloria</v>
      </c>
      <c r="C1151" s="180" t="str">
        <f t="shared" si="253"/>
        <v>Meibrys</v>
      </c>
      <c r="D1151" s="102" t="str">
        <f t="shared" si="254"/>
        <v>M. Viloria</v>
      </c>
      <c r="E1151" s="168" t="str">
        <f t="shared" si="255"/>
        <v>Meibrys Viloria</v>
      </c>
      <c r="F1151" s="204" t="s">
        <v>354</v>
      </c>
      <c r="G1151" s="204" t="s">
        <v>4052</v>
      </c>
      <c r="H1151" s="204" t="s">
        <v>1962</v>
      </c>
      <c r="I1151" s="204" t="s">
        <v>1951</v>
      </c>
      <c r="J1151" s="155">
        <v>35476</v>
      </c>
      <c r="K1151" s="157" t="s">
        <v>848</v>
      </c>
      <c r="L1151" s="103" t="s">
        <v>7</v>
      </c>
      <c r="M1151" s="155" t="str">
        <f t="shared" si="242"/>
        <v>MM</v>
      </c>
      <c r="N1151" s="111" t="s">
        <v>1101</v>
      </c>
      <c r="O1151" s="132" t="s">
        <v>3850</v>
      </c>
      <c r="P1151" s="168" t="str">
        <f t="shared" si="243"/>
        <v>Viloria, Meibrys (MM)</v>
      </c>
      <c r="Q1151" s="129">
        <f t="shared" si="244"/>
        <v>100000</v>
      </c>
      <c r="R1151" s="217" t="str">
        <f t="shared" si="245"/>
        <v/>
      </c>
      <c r="S1151" s="217" t="str">
        <f t="shared" si="246"/>
        <v/>
      </c>
      <c r="T1151" s="217" t="str">
        <f t="shared" si="247"/>
        <v/>
      </c>
      <c r="U1151" s="102" t="s">
        <v>442</v>
      </c>
      <c r="V1151" s="173">
        <v>100000</v>
      </c>
      <c r="W1151" s="102"/>
      <c r="X1151" s="173"/>
      <c r="Y1151" s="102"/>
      <c r="Z1151" s="173"/>
      <c r="AA1151" s="102"/>
      <c r="AB1151" s="102"/>
      <c r="AC1151" s="102"/>
      <c r="AD1151" s="102"/>
    </row>
    <row r="1152" spans="1:31" ht="14.25" customHeight="1">
      <c r="A1152" s="281" t="s">
        <v>1404</v>
      </c>
      <c r="B1152" s="175" t="str">
        <f t="shared" si="252"/>
        <v>Vincent</v>
      </c>
      <c r="C1152" s="180" t="str">
        <f t="shared" si="253"/>
        <v>Nick</v>
      </c>
      <c r="D1152" s="102" t="str">
        <f t="shared" si="254"/>
        <v>N. Vincent</v>
      </c>
      <c r="E1152" s="168" t="str">
        <f t="shared" si="255"/>
        <v>Nick Vincent</v>
      </c>
      <c r="F1152" s="308" t="s">
        <v>847</v>
      </c>
      <c r="G1152" s="281"/>
      <c r="H1152" s="281"/>
      <c r="I1152" s="281"/>
      <c r="J1152" s="309">
        <v>31605</v>
      </c>
      <c r="K1152" s="310" t="s">
        <v>844</v>
      </c>
      <c r="L1152" s="279" t="s">
        <v>114</v>
      </c>
      <c r="M1152" s="155" t="str">
        <f t="shared" si="242"/>
        <v>3,F3-$2.363M</v>
      </c>
      <c r="N1152" s="111" t="str">
        <f>Mays!$A$2</f>
        <v>Aspen</v>
      </c>
      <c r="O1152" s="311" t="s">
        <v>1407</v>
      </c>
      <c r="P1152" s="168" t="str">
        <f t="shared" si="243"/>
        <v>Vincent, Nick (3,F3-$2.363M)</v>
      </c>
      <c r="Q1152" s="129">
        <f t="shared" si="244"/>
        <v>787501</v>
      </c>
      <c r="R1152" s="217" t="str">
        <f t="shared" si="245"/>
        <v/>
      </c>
      <c r="S1152" s="217" t="str">
        <f t="shared" si="246"/>
        <v/>
      </c>
      <c r="T1152" s="217" t="str">
        <f t="shared" si="247"/>
        <v/>
      </c>
      <c r="U1152" s="282" t="s">
        <v>1434</v>
      </c>
      <c r="V1152" s="362">
        <v>787501</v>
      </c>
      <c r="W1152" s="102" t="s">
        <v>283</v>
      </c>
      <c r="X1152" s="173"/>
      <c r="Y1152" s="102"/>
      <c r="Z1152" s="102"/>
      <c r="AA1152" s="102"/>
      <c r="AB1152" s="102"/>
      <c r="AC1152" s="102"/>
      <c r="AD1152" s="102"/>
    </row>
    <row r="1153" spans="1:30" ht="14.25" customHeight="1">
      <c r="A1153" s="501" t="s">
        <v>588</v>
      </c>
      <c r="B1153" s="175" t="str">
        <f t="shared" si="252"/>
        <v>Vizcaino</v>
      </c>
      <c r="C1153" s="180" t="str">
        <f t="shared" si="253"/>
        <v>Arodys</v>
      </c>
      <c r="D1153" s="102" t="str">
        <f t="shared" si="254"/>
        <v>A. Vizcaino</v>
      </c>
      <c r="E1153" s="168" t="str">
        <f t="shared" si="255"/>
        <v>Arodys Vizcaino</v>
      </c>
      <c r="F1153" s="204"/>
      <c r="G1153" s="501">
        <v>58</v>
      </c>
      <c r="H1153" s="501">
        <v>3</v>
      </c>
      <c r="I1153" s="501">
        <v>9</v>
      </c>
      <c r="J1153" s="256">
        <v>33190</v>
      </c>
      <c r="K1153" s="157" t="s">
        <v>844</v>
      </c>
      <c r="L1153" s="103" t="s">
        <v>114</v>
      </c>
      <c r="M1153" s="155" t="str">
        <f t="shared" si="242"/>
        <v>ARB-Y4</v>
      </c>
      <c r="N1153" s="111" t="str">
        <f>Ruth!$Y$2</f>
        <v xml:space="preserve">New Jersey </v>
      </c>
      <c r="O1153" s="132" t="s">
        <v>1522</v>
      </c>
      <c r="P1153" s="168" t="str">
        <f t="shared" si="243"/>
        <v>Vizcaino, Arodys (ARB-Y4)</v>
      </c>
      <c r="Q1153" s="129">
        <f t="shared" si="244"/>
        <v>840000</v>
      </c>
      <c r="R1153" s="217" t="str">
        <f t="shared" si="245"/>
        <v/>
      </c>
      <c r="S1153" s="217" t="str">
        <f t="shared" si="246"/>
        <v/>
      </c>
      <c r="T1153" s="217" t="str">
        <f t="shared" si="247"/>
        <v/>
      </c>
      <c r="U1153" s="102" t="s">
        <v>555</v>
      </c>
      <c r="V1153" s="173">
        <v>840000</v>
      </c>
      <c r="W1153" s="102" t="s">
        <v>820</v>
      </c>
      <c r="X1153" s="173"/>
      <c r="Y1153" s="102" t="s">
        <v>821</v>
      </c>
      <c r="Z1153" s="501"/>
      <c r="AA1153" s="102" t="s">
        <v>822</v>
      </c>
      <c r="AB1153" s="102"/>
      <c r="AC1153" s="102" t="s">
        <v>283</v>
      </c>
      <c r="AD1153" s="102"/>
    </row>
    <row r="1154" spans="1:30" ht="14.25" customHeight="1">
      <c r="A1154" s="110" t="s">
        <v>1837</v>
      </c>
      <c r="B1154" s="175" t="str">
        <f t="shared" si="252"/>
        <v>Vogelbach</v>
      </c>
      <c r="C1154" s="180" t="str">
        <f t="shared" si="253"/>
        <v>Daniel</v>
      </c>
      <c r="D1154" s="102" t="str">
        <f t="shared" si="254"/>
        <v>D. Vogelbach</v>
      </c>
      <c r="E1154" s="168" t="str">
        <f t="shared" si="255"/>
        <v>Daniel Vogelbach</v>
      </c>
      <c r="F1154" s="103" t="s">
        <v>354</v>
      </c>
      <c r="G1154" s="103"/>
      <c r="H1154" s="103"/>
      <c r="I1154" s="103"/>
      <c r="J1154" s="155">
        <v>33955</v>
      </c>
      <c r="K1154" s="111" t="s">
        <v>846</v>
      </c>
      <c r="L1154" s="103" t="s">
        <v>7</v>
      </c>
      <c r="M1154" s="155" t="str">
        <f t="shared" si="242"/>
        <v>Y1</v>
      </c>
      <c r="N1154" s="111" t="str">
        <f>Ruth!$A$2</f>
        <v>Plum Island</v>
      </c>
      <c r="O1154" s="103" t="s">
        <v>739</v>
      </c>
      <c r="P1154" s="168" t="str">
        <f t="shared" si="243"/>
        <v>Vogelbach, Daniel (Y1)</v>
      </c>
      <c r="Q1154" s="129">
        <f t="shared" si="244"/>
        <v>200000</v>
      </c>
      <c r="R1154" s="217">
        <f t="shared" si="245"/>
        <v>300000</v>
      </c>
      <c r="S1154" s="217">
        <f t="shared" si="246"/>
        <v>400000</v>
      </c>
      <c r="T1154" s="217" t="str">
        <f t="shared" si="247"/>
        <v/>
      </c>
      <c r="U1154" s="102" t="s">
        <v>445</v>
      </c>
      <c r="V1154" s="130">
        <v>200000</v>
      </c>
      <c r="W1154" s="102" t="s">
        <v>446</v>
      </c>
      <c r="X1154" s="173">
        <v>300000</v>
      </c>
      <c r="Y1154" s="102" t="s">
        <v>322</v>
      </c>
      <c r="Z1154" s="173">
        <v>400000</v>
      </c>
      <c r="AA1154" s="102" t="s">
        <v>555</v>
      </c>
      <c r="AB1154" s="102"/>
      <c r="AC1154" s="102"/>
      <c r="AD1154" s="102"/>
    </row>
    <row r="1155" spans="1:30" ht="14.25" customHeight="1">
      <c r="A1155" s="110" t="s">
        <v>3437</v>
      </c>
      <c r="B1155" s="175" t="str">
        <f t="shared" si="252"/>
        <v>Voit</v>
      </c>
      <c r="C1155" s="180" t="str">
        <f t="shared" si="253"/>
        <v>Luke</v>
      </c>
      <c r="D1155" s="102" t="str">
        <f t="shared" si="254"/>
        <v>L. Voit</v>
      </c>
      <c r="E1155" s="168" t="str">
        <f t="shared" si="255"/>
        <v>Luke Voit</v>
      </c>
      <c r="F1155" s="103"/>
      <c r="G1155" s="103"/>
      <c r="H1155" s="103"/>
      <c r="I1155" s="103"/>
      <c r="J1155" s="155"/>
      <c r="K1155" s="111"/>
      <c r="L1155" s="103" t="s">
        <v>7</v>
      </c>
      <c r="M1155" s="155" t="str">
        <f t="shared" ref="M1155:M1211" si="256">$U1155</f>
        <v>1,F5-$12.5M</v>
      </c>
      <c r="N1155" s="208" t="str">
        <f>Aaron!$Y$2</f>
        <v>Columbus</v>
      </c>
      <c r="O1155" s="103" t="s">
        <v>3147</v>
      </c>
      <c r="P1155" s="168" t="str">
        <f t="shared" ref="P1155:P1211" si="257">CONCATENATE(A1155," (",M1155,")")</f>
        <v>Voit, Luke (1,F5-$12.5M)</v>
      </c>
      <c r="Q1155" s="129">
        <f t="shared" ref="Q1155:Q1211" si="258">IF(ISBLANK($V1155),"",$V1155)</f>
        <v>2500000</v>
      </c>
      <c r="R1155" s="217">
        <f t="shared" ref="R1155:R1211" si="259">IF(ISBLANK($X1155),"",$X1155)</f>
        <v>2500000</v>
      </c>
      <c r="S1155" s="217">
        <f t="shared" ref="S1155:S1211" si="260">IF(ISBLANK($Z1155),"",$Z1155)</f>
        <v>2500000</v>
      </c>
      <c r="T1155" s="217">
        <f t="shared" ref="T1155:T1211" si="261">IF(ISBLANK($AB1155),"",$AB1155)</f>
        <v>2500000</v>
      </c>
      <c r="U1155" s="102" t="s">
        <v>3438</v>
      </c>
      <c r="V1155" s="130">
        <v>2500000</v>
      </c>
      <c r="W1155" s="102" t="s">
        <v>1456</v>
      </c>
      <c r="X1155" s="130">
        <v>2500000</v>
      </c>
      <c r="Y1155" s="102" t="s">
        <v>1478</v>
      </c>
      <c r="Z1155" s="130">
        <v>2500000</v>
      </c>
      <c r="AA1155" s="102" t="s">
        <v>1479</v>
      </c>
      <c r="AB1155" s="130">
        <v>2500000</v>
      </c>
      <c r="AC1155" s="102" t="s">
        <v>1480</v>
      </c>
      <c r="AD1155" s="130">
        <v>2500000</v>
      </c>
    </row>
    <row r="1156" spans="1:30" ht="14.25" customHeight="1">
      <c r="A1156" s="375" t="s">
        <v>618</v>
      </c>
      <c r="B1156" s="415" t="str">
        <f t="shared" si="252"/>
        <v>Votto</v>
      </c>
      <c r="C1156" s="416" t="str">
        <f t="shared" si="253"/>
        <v>Joey</v>
      </c>
      <c r="D1156" s="266" t="str">
        <f t="shared" si="254"/>
        <v>J. Votto</v>
      </c>
      <c r="E1156" s="417" t="str">
        <f t="shared" si="255"/>
        <v>Joey Votto</v>
      </c>
      <c r="F1156" s="473" t="s">
        <v>354</v>
      </c>
      <c r="G1156" s="418"/>
      <c r="H1156" s="418"/>
      <c r="I1156" s="418"/>
      <c r="J1156" s="474">
        <v>30569</v>
      </c>
      <c r="K1156" s="475" t="s">
        <v>846</v>
      </c>
      <c r="L1156" s="418" t="s">
        <v>7</v>
      </c>
      <c r="M1156" s="419" t="str">
        <f t="shared" si="256"/>
        <v>3,F4-$14.7M</v>
      </c>
      <c r="N1156" s="375" t="s">
        <v>199</v>
      </c>
      <c r="O1156" s="472" t="s">
        <v>4218</v>
      </c>
      <c r="P1156" s="168" t="str">
        <f t="shared" si="257"/>
        <v>Votto, Joey (3,F4-$14.7M)</v>
      </c>
      <c r="Q1156" s="129">
        <f t="shared" si="258"/>
        <v>3675000</v>
      </c>
      <c r="R1156" s="217">
        <f t="shared" si="259"/>
        <v>3675000</v>
      </c>
      <c r="S1156" s="217" t="str">
        <f t="shared" si="260"/>
        <v/>
      </c>
      <c r="T1156" s="217" t="str">
        <f t="shared" si="261"/>
        <v/>
      </c>
      <c r="U1156" s="282" t="s">
        <v>1497</v>
      </c>
      <c r="V1156" s="362">
        <v>3675000</v>
      </c>
      <c r="W1156" s="282" t="s">
        <v>1503</v>
      </c>
      <c r="X1156" s="362">
        <v>3675000</v>
      </c>
      <c r="Y1156" s="102" t="s">
        <v>283</v>
      </c>
      <c r="Z1156" s="102"/>
      <c r="AA1156" s="102"/>
      <c r="AB1156" s="102"/>
      <c r="AC1156" s="102"/>
      <c r="AD1156" s="102"/>
    </row>
    <row r="1157" spans="1:30" ht="14.25" customHeight="1">
      <c r="A1157" s="110" t="s">
        <v>1840</v>
      </c>
      <c r="B1157" s="175" t="str">
        <f t="shared" si="252"/>
        <v>Wacha</v>
      </c>
      <c r="C1157" s="180" t="str">
        <f t="shared" si="253"/>
        <v>Michael</v>
      </c>
      <c r="D1157" s="102" t="str">
        <f t="shared" si="254"/>
        <v>M. Wacha</v>
      </c>
      <c r="E1157" s="168" t="str">
        <f t="shared" si="255"/>
        <v>Michael Wacha</v>
      </c>
      <c r="F1157" s="103"/>
      <c r="G1157" s="103"/>
      <c r="H1157" s="103"/>
      <c r="I1157" s="103"/>
      <c r="J1157" s="155"/>
      <c r="K1157" s="111"/>
      <c r="L1157" s="103" t="s">
        <v>114</v>
      </c>
      <c r="M1157" s="155" t="str">
        <f t="shared" si="256"/>
        <v>ARB-Y6</v>
      </c>
      <c r="N1157" s="208" t="str">
        <f>Mays!$S$2</f>
        <v>Thunder Bay</v>
      </c>
      <c r="O1157" s="103" t="s">
        <v>739</v>
      </c>
      <c r="P1157" s="168" t="str">
        <f t="shared" si="257"/>
        <v>Wacha, Michael (ARB-Y6)</v>
      </c>
      <c r="Q1157" s="129">
        <f t="shared" si="258"/>
        <v>3192000</v>
      </c>
      <c r="R1157" s="217" t="str">
        <f t="shared" si="259"/>
        <v/>
      </c>
      <c r="S1157" s="217" t="str">
        <f t="shared" si="260"/>
        <v/>
      </c>
      <c r="T1157" s="217" t="str">
        <f t="shared" si="261"/>
        <v/>
      </c>
      <c r="U1157" s="102" t="s">
        <v>821</v>
      </c>
      <c r="V1157" s="173">
        <v>3192000</v>
      </c>
      <c r="W1157" s="102" t="s">
        <v>822</v>
      </c>
      <c r="X1157" s="268"/>
      <c r="Y1157" s="102" t="s">
        <v>283</v>
      </c>
      <c r="Z1157" s="501"/>
      <c r="AA1157" s="102"/>
      <c r="AB1157" s="102"/>
      <c r="AC1157" s="102"/>
      <c r="AD1157" s="102"/>
    </row>
    <row r="1158" spans="1:30" ht="14.25" customHeight="1">
      <c r="A1158" s="102" t="s">
        <v>1907</v>
      </c>
      <c r="B1158" s="175" t="str">
        <f t="shared" si="252"/>
        <v>Wade</v>
      </c>
      <c r="C1158" s="180" t="str">
        <f t="shared" si="253"/>
        <v>Tyler</v>
      </c>
      <c r="D1158" s="102" t="str">
        <f t="shared" si="254"/>
        <v>T. Wade</v>
      </c>
      <c r="E1158" s="168" t="str">
        <f t="shared" si="255"/>
        <v>Tyler Wade</v>
      </c>
      <c r="F1158" s="204" t="s">
        <v>354</v>
      </c>
      <c r="G1158" s="204">
        <v>114</v>
      </c>
      <c r="H1158" s="204" t="s">
        <v>1955</v>
      </c>
      <c r="I1158" s="204"/>
      <c r="J1158" s="155">
        <v>34661</v>
      </c>
      <c r="K1158" s="157" t="s">
        <v>845</v>
      </c>
      <c r="L1158" s="103" t="s">
        <v>7</v>
      </c>
      <c r="M1158" s="155" t="str">
        <f t="shared" si="256"/>
        <v>MM</v>
      </c>
      <c r="N1158" s="111" t="str">
        <f>Cobb!$S$2</f>
        <v>Waikiki</v>
      </c>
      <c r="O1158" s="132" t="s">
        <v>1966</v>
      </c>
      <c r="P1158" s="168" t="str">
        <f t="shared" si="257"/>
        <v>Wade, Tyler (MM)</v>
      </c>
      <c r="Q1158" s="129">
        <f t="shared" si="258"/>
        <v>100000</v>
      </c>
      <c r="R1158" s="217" t="str">
        <f t="shared" si="259"/>
        <v/>
      </c>
      <c r="S1158" s="217" t="str">
        <f t="shared" si="260"/>
        <v/>
      </c>
      <c r="T1158" s="217" t="str">
        <f t="shared" si="261"/>
        <v/>
      </c>
      <c r="U1158" s="102" t="s">
        <v>442</v>
      </c>
      <c r="V1158" s="268">
        <v>100000</v>
      </c>
      <c r="W1158" s="102"/>
      <c r="X1158" s="173"/>
      <c r="Y1158" s="102"/>
      <c r="Z1158" s="173"/>
      <c r="AA1158" s="102"/>
      <c r="AB1158" s="102"/>
      <c r="AC1158" s="102"/>
      <c r="AD1158" s="102"/>
    </row>
    <row r="1159" spans="1:30" ht="14.25" customHeight="1">
      <c r="A1159" s="102" t="s">
        <v>66</v>
      </c>
      <c r="B1159" s="175" t="str">
        <f t="shared" si="252"/>
        <v>Wainwright</v>
      </c>
      <c r="C1159" s="180" t="str">
        <f t="shared" si="253"/>
        <v>Adam</v>
      </c>
      <c r="D1159" s="102" t="str">
        <f t="shared" si="254"/>
        <v>A. Wainwright</v>
      </c>
      <c r="E1159" s="168" t="str">
        <f t="shared" si="255"/>
        <v>Adam Wainwright</v>
      </c>
      <c r="F1159" s="103"/>
      <c r="G1159" s="103"/>
      <c r="H1159" s="103"/>
      <c r="I1159" s="103"/>
      <c r="J1159" s="155"/>
      <c r="K1159" s="111"/>
      <c r="L1159" s="103" t="s">
        <v>114</v>
      </c>
      <c r="M1159" s="155" t="str">
        <f t="shared" si="256"/>
        <v>5,F5-28.875M</v>
      </c>
      <c r="N1159" s="111" t="str">
        <f>Ruth!$Y$2</f>
        <v xml:space="preserve">New Jersey </v>
      </c>
      <c r="O1159" s="213" t="s">
        <v>1522</v>
      </c>
      <c r="P1159" s="168" t="str">
        <f t="shared" si="257"/>
        <v>Wainwright, Adam (5,F5-28.875M)</v>
      </c>
      <c r="Q1159" s="129">
        <f t="shared" si="258"/>
        <v>5775000</v>
      </c>
      <c r="R1159" s="217" t="str">
        <f t="shared" si="259"/>
        <v/>
      </c>
      <c r="S1159" s="217" t="str">
        <f t="shared" si="260"/>
        <v/>
      </c>
      <c r="T1159" s="217" t="str">
        <f t="shared" si="261"/>
        <v/>
      </c>
      <c r="U1159" s="111" t="s">
        <v>1037</v>
      </c>
      <c r="V1159" s="172">
        <v>5775000</v>
      </c>
      <c r="W1159" s="111" t="s">
        <v>283</v>
      </c>
      <c r="X1159" s="268"/>
      <c r="Y1159" s="501"/>
      <c r="Z1159" s="501"/>
      <c r="AA1159" s="102"/>
      <c r="AB1159" s="102"/>
      <c r="AC1159" s="102"/>
      <c r="AD1159" s="102"/>
    </row>
    <row r="1160" spans="1:30" ht="14.25" customHeight="1">
      <c r="A1160" s="102" t="s">
        <v>180</v>
      </c>
      <c r="B1160" s="175" t="str">
        <f t="shared" si="252"/>
        <v>Walker</v>
      </c>
      <c r="C1160" s="180" t="str">
        <f t="shared" si="253"/>
        <v>Neil</v>
      </c>
      <c r="D1160" s="102" t="str">
        <f t="shared" si="254"/>
        <v>N. Walker</v>
      </c>
      <c r="E1160" s="168" t="str">
        <f t="shared" si="255"/>
        <v>Neil Walker</v>
      </c>
      <c r="F1160" s="103" t="s">
        <v>854</v>
      </c>
      <c r="G1160" s="103"/>
      <c r="H1160" s="103"/>
      <c r="I1160" s="103"/>
      <c r="J1160" s="155">
        <v>31300</v>
      </c>
      <c r="K1160" s="111" t="s">
        <v>845</v>
      </c>
      <c r="L1160" s="103" t="s">
        <v>7</v>
      </c>
      <c r="M1160" s="155" t="str">
        <f t="shared" si="256"/>
        <v>2,F2-$3.75M</v>
      </c>
      <c r="N1160" s="111" t="str">
        <f>Ruth!$A$2</f>
        <v>Plum Island</v>
      </c>
      <c r="O1160" s="132" t="s">
        <v>1764</v>
      </c>
      <c r="P1160" s="168" t="str">
        <f t="shared" si="257"/>
        <v>Walker, Neil (2,F2-$3.75M)</v>
      </c>
      <c r="Q1160" s="129">
        <f t="shared" si="258"/>
        <v>1875000</v>
      </c>
      <c r="R1160" s="217" t="str">
        <f t="shared" si="259"/>
        <v/>
      </c>
      <c r="S1160" s="217" t="str">
        <f t="shared" si="260"/>
        <v/>
      </c>
      <c r="T1160" s="217" t="str">
        <f t="shared" si="261"/>
        <v/>
      </c>
      <c r="U1160" s="155" t="s">
        <v>2172</v>
      </c>
      <c r="V1160" s="130">
        <v>1875000</v>
      </c>
      <c r="W1160" s="191" t="s">
        <v>283</v>
      </c>
      <c r="X1160" s="130"/>
      <c r="Y1160" s="221"/>
      <c r="Z1160" s="129"/>
      <c r="AA1160" s="173"/>
      <c r="AB1160" s="102"/>
      <c r="AC1160" s="102"/>
      <c r="AD1160" s="102"/>
    </row>
    <row r="1161" spans="1:30" ht="14.25" customHeight="1">
      <c r="A1161" s="102" t="s">
        <v>681</v>
      </c>
      <c r="B1161" s="175" t="str">
        <f t="shared" si="252"/>
        <v>Walker</v>
      </c>
      <c r="C1161" s="180" t="str">
        <f t="shared" si="253"/>
        <v>Taijuan</v>
      </c>
      <c r="D1161" s="102" t="str">
        <f t="shared" si="254"/>
        <v>T. Walker</v>
      </c>
      <c r="E1161" s="168" t="str">
        <f t="shared" si="255"/>
        <v>Taijuan Walker</v>
      </c>
      <c r="F1161" s="103" t="s">
        <v>847</v>
      </c>
      <c r="G1161" s="103"/>
      <c r="H1161" s="103"/>
      <c r="I1161" s="103"/>
      <c r="J1161" s="155">
        <v>33829</v>
      </c>
      <c r="K1161" s="111" t="s">
        <v>647</v>
      </c>
      <c r="L1161" s="103" t="s">
        <v>114</v>
      </c>
      <c r="M1161" s="155" t="str">
        <f t="shared" si="256"/>
        <v>2,L5-$14M</v>
      </c>
      <c r="N1161" s="111" t="str">
        <f>Ruth!$A$2</f>
        <v>Plum Island</v>
      </c>
      <c r="O1161" s="132" t="s">
        <v>730</v>
      </c>
      <c r="P1161" s="168" t="str">
        <f t="shared" si="257"/>
        <v>Walker, Taijuan (2,L5-$14M)</v>
      </c>
      <c r="Q1161" s="129">
        <f t="shared" si="258"/>
        <v>2800000</v>
      </c>
      <c r="R1161" s="217">
        <f t="shared" si="259"/>
        <v>2800000</v>
      </c>
      <c r="S1161" s="217">
        <f t="shared" si="260"/>
        <v>2800000</v>
      </c>
      <c r="T1161" s="217">
        <f t="shared" si="261"/>
        <v>2800000</v>
      </c>
      <c r="U1161" s="102" t="s">
        <v>1751</v>
      </c>
      <c r="V1161" s="169">
        <v>2800000</v>
      </c>
      <c r="W1161" s="102" t="s">
        <v>1752</v>
      </c>
      <c r="X1161" s="173">
        <v>2800000</v>
      </c>
      <c r="Y1161" s="102" t="s">
        <v>1753</v>
      </c>
      <c r="Z1161" s="130">
        <v>2800000</v>
      </c>
      <c r="AA1161" s="102" t="s">
        <v>1754</v>
      </c>
      <c r="AB1161" s="130">
        <v>2800000</v>
      </c>
      <c r="AC1161" s="102" t="s">
        <v>283</v>
      </c>
      <c r="AD1161" s="102"/>
    </row>
    <row r="1162" spans="1:30" ht="14.25" customHeight="1">
      <c r="A1162" s="102" t="s">
        <v>1360</v>
      </c>
      <c r="B1162" s="175" t="str">
        <f t="shared" si="252"/>
        <v>Ward</v>
      </c>
      <c r="C1162" s="180" t="str">
        <f t="shared" si="253"/>
        <v>Taylor</v>
      </c>
      <c r="D1162" s="102" t="str">
        <f t="shared" si="254"/>
        <v>T. Ward</v>
      </c>
      <c r="E1162" s="168" t="str">
        <f t="shared" si="255"/>
        <v>Taylor Ward</v>
      </c>
      <c r="F1162" s="204"/>
      <c r="G1162" s="501">
        <v>114</v>
      </c>
      <c r="H1162" s="501">
        <v>4</v>
      </c>
      <c r="I1162" s="501">
        <v>21</v>
      </c>
      <c r="J1162" s="256">
        <v>34317</v>
      </c>
      <c r="K1162" s="157" t="s">
        <v>850</v>
      </c>
      <c r="L1162" s="103" t="s">
        <v>7</v>
      </c>
      <c r="M1162" s="155" t="str">
        <f t="shared" si="256"/>
        <v>Y1</v>
      </c>
      <c r="N1162" s="111" t="str">
        <f>Aaron!$AE$2</f>
        <v>Pismo Beach</v>
      </c>
      <c r="O1162" s="132" t="s">
        <v>1298</v>
      </c>
      <c r="P1162" s="168" t="str">
        <f t="shared" si="257"/>
        <v>Ward, Taylor (Y1)</v>
      </c>
      <c r="Q1162" s="129">
        <f t="shared" si="258"/>
        <v>200000</v>
      </c>
      <c r="R1162" s="217">
        <f t="shared" si="259"/>
        <v>300000</v>
      </c>
      <c r="S1162" s="217">
        <f t="shared" si="260"/>
        <v>400000</v>
      </c>
      <c r="T1162" s="217" t="str">
        <f t="shared" si="261"/>
        <v/>
      </c>
      <c r="U1162" s="102" t="s">
        <v>445</v>
      </c>
      <c r="V1162" s="130">
        <v>200000</v>
      </c>
      <c r="W1162" s="102" t="s">
        <v>446</v>
      </c>
      <c r="X1162" s="173">
        <v>300000</v>
      </c>
      <c r="Y1162" s="102" t="s">
        <v>322</v>
      </c>
      <c r="Z1162" s="173">
        <v>400000</v>
      </c>
      <c r="AA1162" s="102" t="s">
        <v>555</v>
      </c>
      <c r="AB1162" s="102"/>
      <c r="AC1162" s="102"/>
      <c r="AD1162" s="102"/>
    </row>
    <row r="1163" spans="1:30" ht="14.25" customHeight="1">
      <c r="A1163" s="176" t="s">
        <v>978</v>
      </c>
      <c r="B1163" s="175" t="str">
        <f t="shared" si="252"/>
        <v>Warren</v>
      </c>
      <c r="C1163" s="180" t="str">
        <f t="shared" si="253"/>
        <v>Adam</v>
      </c>
      <c r="D1163" s="102" t="str">
        <f t="shared" si="254"/>
        <v>A. Warren</v>
      </c>
      <c r="E1163" s="168" t="str">
        <f t="shared" si="255"/>
        <v>Adam Warren</v>
      </c>
      <c r="F1163" s="179" t="s">
        <v>847</v>
      </c>
      <c r="G1163" s="179"/>
      <c r="H1163" s="179"/>
      <c r="I1163" s="179"/>
      <c r="J1163" s="183">
        <v>32014</v>
      </c>
      <c r="K1163" s="182" t="s">
        <v>114</v>
      </c>
      <c r="L1163" s="103" t="s">
        <v>114</v>
      </c>
      <c r="M1163" s="155" t="str">
        <f t="shared" si="256"/>
        <v>ARB-Y6</v>
      </c>
      <c r="N1163" s="111" t="str">
        <f>Ruth!$Y$2</f>
        <v xml:space="preserve">New Jersey </v>
      </c>
      <c r="O1163" s="174" t="s">
        <v>1522</v>
      </c>
      <c r="P1163" s="168" t="str">
        <f t="shared" si="257"/>
        <v>Warren, Adam (ARB-Y6)</v>
      </c>
      <c r="Q1163" s="129">
        <f t="shared" si="258"/>
        <v>2394000</v>
      </c>
      <c r="R1163" s="217" t="str">
        <f t="shared" si="259"/>
        <v/>
      </c>
      <c r="S1163" s="217" t="str">
        <f t="shared" si="260"/>
        <v/>
      </c>
      <c r="T1163" s="217" t="str">
        <f t="shared" si="261"/>
        <v/>
      </c>
      <c r="U1163" s="102" t="s">
        <v>821</v>
      </c>
      <c r="V1163" s="173">
        <v>2394000</v>
      </c>
      <c r="W1163" s="102" t="s">
        <v>822</v>
      </c>
      <c r="X1163" s="268"/>
      <c r="Y1163" s="102" t="s">
        <v>283</v>
      </c>
      <c r="Z1163" s="102"/>
      <c r="AA1163" s="168"/>
      <c r="AB1163" s="102"/>
      <c r="AC1163" s="102"/>
      <c r="AD1163" s="102"/>
    </row>
    <row r="1164" spans="1:30" ht="14.25" customHeight="1">
      <c r="A1164" s="266" t="s">
        <v>3713</v>
      </c>
      <c r="B1164" s="175" t="str">
        <f t="shared" si="252"/>
        <v>Waters</v>
      </c>
      <c r="C1164" s="180" t="str">
        <f t="shared" si="253"/>
        <v>Drew</v>
      </c>
      <c r="D1164" s="102" t="str">
        <f t="shared" si="254"/>
        <v>D. Waters</v>
      </c>
      <c r="E1164" s="168" t="str">
        <f t="shared" si="255"/>
        <v>Drew Waters</v>
      </c>
      <c r="F1164" s="204" t="s">
        <v>854</v>
      </c>
      <c r="G1164" s="204" t="s">
        <v>3918</v>
      </c>
      <c r="H1164" s="204" t="s">
        <v>1953</v>
      </c>
      <c r="I1164" s="204" t="s">
        <v>3868</v>
      </c>
      <c r="J1164" s="155">
        <v>36159</v>
      </c>
      <c r="K1164" s="157" t="s">
        <v>849</v>
      </c>
      <c r="L1164" s="103" t="s">
        <v>444</v>
      </c>
      <c r="M1164" s="155" t="str">
        <f t="shared" si="256"/>
        <v>min</v>
      </c>
      <c r="N1164" s="111" t="s">
        <v>346</v>
      </c>
      <c r="O1164" s="132" t="s">
        <v>3850</v>
      </c>
      <c r="P1164" s="168" t="str">
        <f t="shared" si="257"/>
        <v>Waters, Drew (min)</v>
      </c>
      <c r="Q1164" s="129" t="str">
        <f t="shared" si="258"/>
        <v/>
      </c>
      <c r="R1164" s="217" t="str">
        <f t="shared" si="259"/>
        <v/>
      </c>
      <c r="S1164" s="217" t="str">
        <f t="shared" si="260"/>
        <v/>
      </c>
      <c r="T1164" s="217" t="str">
        <f t="shared" si="261"/>
        <v/>
      </c>
      <c r="U1164" s="102" t="s">
        <v>568</v>
      </c>
      <c r="V1164" s="173"/>
      <c r="W1164" s="102"/>
      <c r="X1164" s="173"/>
      <c r="Y1164" s="102"/>
      <c r="Z1164" s="173"/>
      <c r="AA1164" s="102"/>
      <c r="AB1164" s="102"/>
      <c r="AC1164" s="102"/>
      <c r="AD1164" s="102"/>
    </row>
    <row r="1165" spans="1:30" ht="14.25" customHeight="1">
      <c r="A1165" s="111" t="s">
        <v>713</v>
      </c>
      <c r="B1165" s="175" t="str">
        <f t="shared" si="252"/>
        <v>Watson</v>
      </c>
      <c r="C1165" s="180" t="str">
        <f t="shared" si="253"/>
        <v>Tony</v>
      </c>
      <c r="D1165" s="102" t="str">
        <f t="shared" si="254"/>
        <v>T. Watson</v>
      </c>
      <c r="E1165" s="168" t="str">
        <f t="shared" si="255"/>
        <v>Tony Watson</v>
      </c>
      <c r="F1165" s="276" t="s">
        <v>354</v>
      </c>
      <c r="G1165" s="103"/>
      <c r="H1165" s="103"/>
      <c r="I1165" s="103"/>
      <c r="J1165" s="277">
        <v>31197</v>
      </c>
      <c r="K1165" s="278" t="s">
        <v>844</v>
      </c>
      <c r="L1165" s="103" t="s">
        <v>114</v>
      </c>
      <c r="M1165" s="155" t="str">
        <f t="shared" si="256"/>
        <v>3,F3-$2.618M</v>
      </c>
      <c r="N1165" s="111" t="str">
        <f>Mays!$A$2</f>
        <v>Aspen</v>
      </c>
      <c r="O1165" s="311" t="s">
        <v>1407</v>
      </c>
      <c r="P1165" s="168" t="str">
        <f t="shared" si="257"/>
        <v>Watson, Tony (3,F3-$2.618M)</v>
      </c>
      <c r="Q1165" s="129">
        <f t="shared" si="258"/>
        <v>872551</v>
      </c>
      <c r="R1165" s="217" t="str">
        <f t="shared" si="259"/>
        <v/>
      </c>
      <c r="S1165" s="217" t="str">
        <f t="shared" si="260"/>
        <v/>
      </c>
      <c r="T1165" s="217" t="str">
        <f t="shared" si="261"/>
        <v/>
      </c>
      <c r="U1165" s="282" t="s">
        <v>1436</v>
      </c>
      <c r="V1165" s="362">
        <v>872551</v>
      </c>
      <c r="W1165" s="102" t="s">
        <v>283</v>
      </c>
      <c r="X1165" s="173"/>
      <c r="Y1165" s="102"/>
      <c r="Z1165" s="102"/>
      <c r="AA1165" s="102"/>
      <c r="AB1165" s="102"/>
      <c r="AC1165" s="102"/>
      <c r="AD1165" s="102"/>
    </row>
    <row r="1166" spans="1:30" ht="14.25" customHeight="1">
      <c r="A1166" s="102" t="s">
        <v>1361</v>
      </c>
      <c r="B1166" s="175" t="str">
        <f t="shared" si="252"/>
        <v>Weaver</v>
      </c>
      <c r="C1166" s="180" t="str">
        <f t="shared" si="253"/>
        <v>Luke</v>
      </c>
      <c r="D1166" s="102" t="str">
        <f t="shared" si="254"/>
        <v>L. Weaver</v>
      </c>
      <c r="E1166" s="168" t="str">
        <f t="shared" si="255"/>
        <v>Luke Weaver</v>
      </c>
      <c r="F1166" s="204"/>
      <c r="G1166" s="501">
        <v>184</v>
      </c>
      <c r="H1166" s="501">
        <v>8</v>
      </c>
      <c r="I1166" s="501">
        <v>6</v>
      </c>
      <c r="J1166" s="256">
        <v>34202</v>
      </c>
      <c r="K1166" s="157" t="s">
        <v>647</v>
      </c>
      <c r="L1166" s="103" t="s">
        <v>114</v>
      </c>
      <c r="M1166" s="155" t="str">
        <f t="shared" si="256"/>
        <v>Y3</v>
      </c>
      <c r="N1166" s="102" t="s">
        <v>339</v>
      </c>
      <c r="O1166" s="132" t="s">
        <v>1387</v>
      </c>
      <c r="P1166" s="168" t="str">
        <f t="shared" si="257"/>
        <v>Weaver, Luke (Y3)</v>
      </c>
      <c r="Q1166" s="129">
        <f t="shared" si="258"/>
        <v>400000</v>
      </c>
      <c r="R1166" s="217" t="str">
        <f t="shared" si="259"/>
        <v/>
      </c>
      <c r="S1166" s="217" t="str">
        <f t="shared" si="260"/>
        <v/>
      </c>
      <c r="T1166" s="217" t="str">
        <f t="shared" si="261"/>
        <v/>
      </c>
      <c r="U1166" s="102" t="s">
        <v>322</v>
      </c>
      <c r="V1166" s="173">
        <v>400000</v>
      </c>
      <c r="W1166" s="102" t="s">
        <v>555</v>
      </c>
      <c r="X1166" s="173"/>
      <c r="Y1166" s="102" t="s">
        <v>820</v>
      </c>
      <c r="Z1166" s="169"/>
      <c r="AA1166" s="102" t="s">
        <v>821</v>
      </c>
      <c r="AB1166" s="102"/>
      <c r="AC1166" s="102" t="s">
        <v>822</v>
      </c>
      <c r="AD1166" s="102"/>
    </row>
    <row r="1167" spans="1:30" ht="14.25" customHeight="1">
      <c r="A1167" s="102" t="s">
        <v>1970</v>
      </c>
      <c r="B1167" s="175" t="str">
        <f t="shared" si="252"/>
        <v>Welker</v>
      </c>
      <c r="C1167" s="180" t="str">
        <f t="shared" si="253"/>
        <v>Colton</v>
      </c>
      <c r="D1167" s="102" t="str">
        <f t="shared" si="254"/>
        <v>C. Welker</v>
      </c>
      <c r="E1167" s="168" t="str">
        <f t="shared" si="255"/>
        <v>Colton Welker</v>
      </c>
      <c r="F1167" s="204"/>
      <c r="G1167" s="204">
        <v>213</v>
      </c>
      <c r="H1167" s="204" t="s">
        <v>1962</v>
      </c>
      <c r="I1167" s="204"/>
      <c r="J1167" s="155"/>
      <c r="K1167" s="157" t="s">
        <v>850</v>
      </c>
      <c r="L1167" s="103" t="s">
        <v>444</v>
      </c>
      <c r="M1167" s="155" t="str">
        <f t="shared" si="256"/>
        <v>min</v>
      </c>
      <c r="N1167" s="111" t="str">
        <f>Aaron!$M$2</f>
        <v>Virginia</v>
      </c>
      <c r="O1167" s="132" t="s">
        <v>1966</v>
      </c>
      <c r="P1167" s="168" t="str">
        <f t="shared" si="257"/>
        <v>Welker, Colton (min)</v>
      </c>
      <c r="Q1167" s="129" t="str">
        <f t="shared" si="258"/>
        <v/>
      </c>
      <c r="R1167" s="217" t="str">
        <f t="shared" si="259"/>
        <v/>
      </c>
      <c r="S1167" s="217" t="str">
        <f t="shared" si="260"/>
        <v/>
      </c>
      <c r="T1167" s="217" t="str">
        <f t="shared" si="261"/>
        <v/>
      </c>
      <c r="U1167" s="102" t="s">
        <v>568</v>
      </c>
      <c r="V1167" s="173"/>
      <c r="W1167" s="102"/>
      <c r="X1167" s="173"/>
      <c r="Y1167" s="102"/>
      <c r="Z1167" s="173"/>
      <c r="AA1167" s="102"/>
      <c r="AB1167" s="102"/>
      <c r="AC1167" s="102"/>
      <c r="AD1167" s="102"/>
    </row>
    <row r="1168" spans="1:30" ht="14.25" customHeight="1">
      <c r="A1168" s="102" t="s">
        <v>1696</v>
      </c>
      <c r="B1168" s="175" t="str">
        <f t="shared" si="252"/>
        <v>Wendle</v>
      </c>
      <c r="C1168" s="180" t="str">
        <f t="shared" si="253"/>
        <v>Joey</v>
      </c>
      <c r="D1168" s="102" t="str">
        <f t="shared" si="254"/>
        <v>J. Wendle</v>
      </c>
      <c r="E1168" s="168" t="str">
        <f t="shared" si="255"/>
        <v>Joey Wendle</v>
      </c>
      <c r="F1168" s="174" t="s">
        <v>354</v>
      </c>
      <c r="G1168" s="102" t="e">
        <f>#REF!+1</f>
        <v>#REF!</v>
      </c>
      <c r="H1168" s="102">
        <v>7</v>
      </c>
      <c r="I1168" s="102">
        <v>20</v>
      </c>
      <c r="J1168" s="322">
        <v>32989</v>
      </c>
      <c r="K1168" s="102" t="s">
        <v>845</v>
      </c>
      <c r="L1168" s="103" t="s">
        <v>7</v>
      </c>
      <c r="M1168" s="155" t="str">
        <f t="shared" si="256"/>
        <v>Y2</v>
      </c>
      <c r="N1168" s="111" t="str">
        <f>Aaron!$S$2</f>
        <v>Washington</v>
      </c>
      <c r="O1168" s="103" t="s">
        <v>1534</v>
      </c>
      <c r="P1168" s="168" t="str">
        <f t="shared" si="257"/>
        <v>Wendle, Joey (Y2)</v>
      </c>
      <c r="Q1168" s="129">
        <f t="shared" si="258"/>
        <v>300000</v>
      </c>
      <c r="R1168" s="217">
        <f t="shared" si="259"/>
        <v>400000</v>
      </c>
      <c r="S1168" s="217" t="str">
        <f t="shared" si="260"/>
        <v/>
      </c>
      <c r="T1168" s="217" t="str">
        <f t="shared" si="261"/>
        <v/>
      </c>
      <c r="U1168" s="102" t="s">
        <v>446</v>
      </c>
      <c r="V1168" s="173">
        <v>300000</v>
      </c>
      <c r="W1168" s="102" t="s">
        <v>322</v>
      </c>
      <c r="X1168" s="173">
        <v>400000</v>
      </c>
      <c r="Y1168" s="102" t="s">
        <v>555</v>
      </c>
      <c r="Z1168" s="102"/>
      <c r="AA1168" s="102"/>
      <c r="AB1168" s="102"/>
      <c r="AC1168" s="102"/>
      <c r="AD1168" s="102"/>
    </row>
    <row r="1169" spans="1:30" ht="14.25" customHeight="1">
      <c r="A1169" s="102" t="s">
        <v>2015</v>
      </c>
      <c r="B1169" s="175" t="str">
        <f t="shared" si="252"/>
        <v>Wentz</v>
      </c>
      <c r="C1169" s="180" t="str">
        <f t="shared" si="253"/>
        <v>Joey</v>
      </c>
      <c r="D1169" s="102" t="str">
        <f t="shared" si="254"/>
        <v>J. Wentz</v>
      </c>
      <c r="E1169" s="168" t="str">
        <f t="shared" si="255"/>
        <v>Joey Wentz</v>
      </c>
      <c r="F1169" s="204"/>
      <c r="G1169" s="204">
        <v>61</v>
      </c>
      <c r="H1169" s="204" t="s">
        <v>1953</v>
      </c>
      <c r="I1169" s="204"/>
      <c r="J1169" s="155">
        <v>35709</v>
      </c>
      <c r="K1169" s="157" t="s">
        <v>647</v>
      </c>
      <c r="L1169" s="103" t="s">
        <v>444</v>
      </c>
      <c r="M1169" s="155" t="str">
        <f t="shared" si="256"/>
        <v>min</v>
      </c>
      <c r="N1169" s="111" t="str">
        <f>Ruth!$M$2</f>
        <v>Hoboken</v>
      </c>
      <c r="O1169" s="132" t="s">
        <v>1966</v>
      </c>
      <c r="P1169" s="168" t="str">
        <f t="shared" si="257"/>
        <v>Wentz, Joey (min)</v>
      </c>
      <c r="Q1169" s="129" t="str">
        <f t="shared" si="258"/>
        <v/>
      </c>
      <c r="R1169" s="217" t="str">
        <f t="shared" si="259"/>
        <v/>
      </c>
      <c r="S1169" s="217" t="str">
        <f t="shared" si="260"/>
        <v/>
      </c>
      <c r="T1169" s="217" t="str">
        <f t="shared" si="261"/>
        <v/>
      </c>
      <c r="U1169" s="102" t="s">
        <v>568</v>
      </c>
      <c r="V1169" s="173"/>
      <c r="W1169" s="102"/>
      <c r="X1169" s="173"/>
      <c r="Y1169" s="102"/>
      <c r="Z1169" s="173"/>
      <c r="AA1169" s="102"/>
      <c r="AB1169" s="102"/>
      <c r="AC1169" s="102"/>
      <c r="AD1169" s="102"/>
    </row>
    <row r="1170" spans="1:30" ht="14.25" customHeight="1">
      <c r="A1170" s="102" t="s">
        <v>1826</v>
      </c>
      <c r="B1170" s="175" t="str">
        <f t="shared" si="252"/>
        <v>Wheeler</v>
      </c>
      <c r="C1170" s="180" t="str">
        <f t="shared" si="253"/>
        <v>Zack</v>
      </c>
      <c r="D1170" s="102" t="str">
        <f t="shared" si="254"/>
        <v>Z. Wheeler</v>
      </c>
      <c r="E1170" s="168" t="str">
        <f t="shared" si="255"/>
        <v>Zack Wheeler</v>
      </c>
      <c r="F1170" s="204" t="s">
        <v>847</v>
      </c>
      <c r="G1170" s="204"/>
      <c r="H1170" s="204"/>
      <c r="I1170" s="204"/>
      <c r="J1170" s="155">
        <v>33023</v>
      </c>
      <c r="K1170" s="157" t="s">
        <v>647</v>
      </c>
      <c r="L1170" s="103" t="s">
        <v>114</v>
      </c>
      <c r="M1170" s="155" t="str">
        <f t="shared" si="256"/>
        <v>2,F3-$1.05M</v>
      </c>
      <c r="N1170" s="111" t="str">
        <f>Cobb!$G$2</f>
        <v>Alaska</v>
      </c>
      <c r="O1170" s="132" t="s">
        <v>1764</v>
      </c>
      <c r="P1170" s="168" t="str">
        <f t="shared" si="257"/>
        <v>Wheeler, Zack (2,F3-$1.05M)</v>
      </c>
      <c r="Q1170" s="129">
        <f t="shared" si="258"/>
        <v>350000</v>
      </c>
      <c r="R1170" s="217">
        <f t="shared" si="259"/>
        <v>350000</v>
      </c>
      <c r="S1170" s="217" t="str">
        <f t="shared" si="260"/>
        <v/>
      </c>
      <c r="T1170" s="217" t="str">
        <f t="shared" si="261"/>
        <v/>
      </c>
      <c r="U1170" s="155" t="s">
        <v>1235</v>
      </c>
      <c r="V1170" s="130">
        <v>350000</v>
      </c>
      <c r="W1170" s="155" t="s">
        <v>1215</v>
      </c>
      <c r="X1170" s="130">
        <v>350000</v>
      </c>
      <c r="Y1170" s="130" t="s">
        <v>283</v>
      </c>
      <c r="Z1170" s="173"/>
      <c r="AA1170" s="102"/>
      <c r="AB1170" s="102"/>
      <c r="AC1170" s="102"/>
      <c r="AD1170" s="102"/>
    </row>
    <row r="1171" spans="1:30" ht="14.25" customHeight="1">
      <c r="A1171" s="102" t="s">
        <v>2025</v>
      </c>
      <c r="B1171" s="175" t="str">
        <f t="shared" si="252"/>
        <v>White</v>
      </c>
      <c r="C1171" s="180" t="str">
        <f t="shared" si="253"/>
        <v>Evan</v>
      </c>
      <c r="D1171" s="102" t="str">
        <f t="shared" si="254"/>
        <v>E. White</v>
      </c>
      <c r="E1171" s="168" t="str">
        <f t="shared" si="255"/>
        <v>Evan White</v>
      </c>
      <c r="F1171" s="204"/>
      <c r="G1171" s="204">
        <v>33</v>
      </c>
      <c r="H1171" s="204" t="s">
        <v>1952</v>
      </c>
      <c r="I1171" s="204"/>
      <c r="J1171" s="155">
        <v>35181</v>
      </c>
      <c r="K1171" s="157" t="s">
        <v>846</v>
      </c>
      <c r="L1171" s="103" t="s">
        <v>444</v>
      </c>
      <c r="M1171" s="155" t="str">
        <f t="shared" si="256"/>
        <v>min</v>
      </c>
      <c r="N1171" s="111" t="str">
        <f>Aaron!$AE$2</f>
        <v>Pismo Beach</v>
      </c>
      <c r="O1171" s="132" t="s">
        <v>1966</v>
      </c>
      <c r="P1171" s="168" t="str">
        <f t="shared" si="257"/>
        <v>White, Evan (min)</v>
      </c>
      <c r="Q1171" s="129" t="str">
        <f t="shared" si="258"/>
        <v/>
      </c>
      <c r="R1171" s="217" t="str">
        <f t="shared" si="259"/>
        <v/>
      </c>
      <c r="S1171" s="217" t="str">
        <f t="shared" si="260"/>
        <v/>
      </c>
      <c r="T1171" s="217" t="str">
        <f t="shared" si="261"/>
        <v/>
      </c>
      <c r="U1171" s="102" t="s">
        <v>568</v>
      </c>
      <c r="V1171" s="173"/>
      <c r="W1171" s="102"/>
      <c r="X1171" s="173"/>
      <c r="Y1171" s="102"/>
      <c r="Z1171" s="173"/>
      <c r="AA1171" s="102"/>
      <c r="AB1171" s="102"/>
      <c r="AC1171" s="102"/>
      <c r="AD1171" s="102"/>
    </row>
    <row r="1172" spans="1:30" ht="14.25" customHeight="1">
      <c r="A1172" s="102" t="s">
        <v>1683</v>
      </c>
      <c r="B1172" s="175" t="str">
        <f t="shared" si="252"/>
        <v>White</v>
      </c>
      <c r="C1172" s="180" t="str">
        <f t="shared" si="253"/>
        <v>Tyler</v>
      </c>
      <c r="D1172" s="102" t="str">
        <f t="shared" si="254"/>
        <v>T. White</v>
      </c>
      <c r="E1172" s="168" t="str">
        <f t="shared" si="255"/>
        <v>Tyler White</v>
      </c>
      <c r="F1172" s="174" t="s">
        <v>847</v>
      </c>
      <c r="G1172" s="102">
        <v>101</v>
      </c>
      <c r="H1172" s="102">
        <v>4</v>
      </c>
      <c r="I1172" s="102">
        <v>1</v>
      </c>
      <c r="J1172" s="322">
        <v>33175</v>
      </c>
      <c r="K1172" s="102" t="s">
        <v>846</v>
      </c>
      <c r="L1172" s="103" t="s">
        <v>7</v>
      </c>
      <c r="M1172" s="155" t="str">
        <f t="shared" si="256"/>
        <v>Y2</v>
      </c>
      <c r="N1172" s="111" t="str">
        <f>Ruth!$Y$2</f>
        <v xml:space="preserve">New Jersey </v>
      </c>
      <c r="O1172" s="103" t="s">
        <v>1534</v>
      </c>
      <c r="P1172" s="168" t="str">
        <f t="shared" si="257"/>
        <v>White, Tyler (Y2)</v>
      </c>
      <c r="Q1172" s="129">
        <f t="shared" si="258"/>
        <v>300000</v>
      </c>
      <c r="R1172" s="217">
        <f t="shared" si="259"/>
        <v>400000</v>
      </c>
      <c r="S1172" s="217" t="str">
        <f t="shared" si="260"/>
        <v/>
      </c>
      <c r="T1172" s="217" t="str">
        <f t="shared" si="261"/>
        <v/>
      </c>
      <c r="U1172" s="102" t="s">
        <v>446</v>
      </c>
      <c r="V1172" s="173">
        <v>300000</v>
      </c>
      <c r="W1172" s="102" t="s">
        <v>322</v>
      </c>
      <c r="X1172" s="173">
        <v>400000</v>
      </c>
      <c r="Y1172" s="102" t="s">
        <v>555</v>
      </c>
      <c r="Z1172" s="102"/>
      <c r="AA1172" s="102"/>
      <c r="AB1172" s="102"/>
      <c r="AC1172" s="102"/>
      <c r="AD1172" s="102"/>
    </row>
    <row r="1173" spans="1:30" ht="14.25" customHeight="1">
      <c r="A1173" s="102" t="s">
        <v>2078</v>
      </c>
      <c r="B1173" s="175"/>
      <c r="C1173" s="180"/>
      <c r="D1173" s="102"/>
      <c r="E1173" s="168"/>
      <c r="F1173" s="174"/>
      <c r="G1173" s="102"/>
      <c r="H1173" s="102"/>
      <c r="I1173" s="102"/>
      <c r="J1173" s="322"/>
      <c r="K1173" s="102"/>
      <c r="L1173" s="103" t="s">
        <v>114</v>
      </c>
      <c r="M1173" s="155" t="str">
        <f t="shared" si="256"/>
        <v>2,F2-$735K</v>
      </c>
      <c r="N1173" s="111" t="str">
        <f>Cobb!$A$2</f>
        <v>Greenville</v>
      </c>
      <c r="O1173" s="103" t="s">
        <v>2075</v>
      </c>
      <c r="P1173" s="168" t="str">
        <f t="shared" si="257"/>
        <v>Whitley, Chase (2,F2-$735K)</v>
      </c>
      <c r="Q1173" s="129">
        <f t="shared" si="258"/>
        <v>367500</v>
      </c>
      <c r="R1173" s="217" t="str">
        <f t="shared" si="259"/>
        <v/>
      </c>
      <c r="S1173" s="217" t="str">
        <f t="shared" si="260"/>
        <v/>
      </c>
      <c r="T1173" s="217" t="str">
        <f t="shared" si="261"/>
        <v/>
      </c>
      <c r="U1173" s="102" t="s">
        <v>2079</v>
      </c>
      <c r="V1173" s="173">
        <v>367500</v>
      </c>
      <c r="W1173" s="191" t="s">
        <v>283</v>
      </c>
      <c r="X1173" s="173"/>
      <c r="Y1173" s="102"/>
      <c r="Z1173" s="102"/>
      <c r="AA1173" s="102"/>
      <c r="AB1173" s="102"/>
      <c r="AC1173" s="102"/>
      <c r="AD1173" s="102"/>
    </row>
    <row r="1174" spans="1:30" ht="14.25" customHeight="1">
      <c r="A1174" s="266" t="s">
        <v>1570</v>
      </c>
      <c r="B1174" s="415" t="str">
        <f t="shared" ref="B1174:B1187" si="262">LEFT(A1174,FIND(", ",A1174,1)-1)</f>
        <v>Whitley</v>
      </c>
      <c r="C1174" s="416" t="str">
        <f t="shared" ref="C1174:C1187" si="263">RIGHT(A1174,LEN(A1174)-FIND(", ",A1174,1)-1)</f>
        <v>Forrest</v>
      </c>
      <c r="D1174" s="266" t="str">
        <f t="shared" ref="D1174:D1187" si="264">CONCATENATE(MID(C1174,1,1),". ",B1174)</f>
        <v>F. Whitley</v>
      </c>
      <c r="E1174" s="417" t="str">
        <f t="shared" ref="E1174:E1187" si="265">CONCATENATE(C1174," ",B1174)</f>
        <v>Forrest Whitley</v>
      </c>
      <c r="F1174" s="421" t="s">
        <v>847</v>
      </c>
      <c r="G1174" s="266">
        <f>G1172+1</f>
        <v>102</v>
      </c>
      <c r="H1174" s="266" t="s">
        <v>538</v>
      </c>
      <c r="I1174" s="266">
        <v>16</v>
      </c>
      <c r="J1174" s="422">
        <v>35688</v>
      </c>
      <c r="K1174" s="266" t="s">
        <v>647</v>
      </c>
      <c r="L1174" s="418" t="s">
        <v>444</v>
      </c>
      <c r="M1174" s="419" t="str">
        <f t="shared" si="256"/>
        <v>min</v>
      </c>
      <c r="N1174" s="420" t="s">
        <v>201</v>
      </c>
      <c r="O1174" s="418" t="s">
        <v>3617</v>
      </c>
      <c r="P1174" s="168" t="str">
        <f t="shared" si="257"/>
        <v>Whitley, Forrest (min)</v>
      </c>
      <c r="Q1174" s="129" t="str">
        <f t="shared" si="258"/>
        <v/>
      </c>
      <c r="R1174" s="217" t="str">
        <f t="shared" si="259"/>
        <v/>
      </c>
      <c r="S1174" s="217" t="str">
        <f t="shared" si="260"/>
        <v/>
      </c>
      <c r="T1174" s="217" t="str">
        <f t="shared" si="261"/>
        <v/>
      </c>
      <c r="U1174" s="102" t="s">
        <v>568</v>
      </c>
      <c r="V1174" s="130"/>
      <c r="W1174" s="102"/>
      <c r="X1174" s="130"/>
      <c r="Y1174" s="102"/>
      <c r="Z1174" s="102"/>
      <c r="AA1174" s="102"/>
      <c r="AB1174" s="102"/>
      <c r="AC1174" s="102"/>
      <c r="AD1174" s="102"/>
    </row>
    <row r="1175" spans="1:30" ht="14.25" customHeight="1">
      <c r="A1175" s="266" t="s">
        <v>3724</v>
      </c>
      <c r="B1175" s="175" t="str">
        <f t="shared" si="262"/>
        <v>Widener</v>
      </c>
      <c r="C1175" s="180" t="str">
        <f t="shared" si="263"/>
        <v>Taylor</v>
      </c>
      <c r="D1175" s="102" t="str">
        <f t="shared" si="264"/>
        <v>T. Widener</v>
      </c>
      <c r="E1175" s="168" t="str">
        <f t="shared" si="265"/>
        <v>Taylor Widener</v>
      </c>
      <c r="F1175" s="204" t="s">
        <v>847</v>
      </c>
      <c r="G1175" s="204" t="s">
        <v>3929</v>
      </c>
      <c r="H1175" s="204" t="s">
        <v>538</v>
      </c>
      <c r="I1175" s="204" t="s">
        <v>1958</v>
      </c>
      <c r="J1175" s="155">
        <v>34631</v>
      </c>
      <c r="K1175" s="157" t="s">
        <v>647</v>
      </c>
      <c r="L1175" s="103" t="s">
        <v>444</v>
      </c>
      <c r="M1175" s="155" t="str">
        <f t="shared" si="256"/>
        <v>min</v>
      </c>
      <c r="N1175" s="111" t="s">
        <v>58</v>
      </c>
      <c r="O1175" s="132" t="s">
        <v>3850</v>
      </c>
      <c r="P1175" s="168" t="str">
        <f t="shared" si="257"/>
        <v>Widener, Taylor (min)</v>
      </c>
      <c r="Q1175" s="129" t="str">
        <f t="shared" si="258"/>
        <v/>
      </c>
      <c r="R1175" s="217" t="str">
        <f t="shared" si="259"/>
        <v/>
      </c>
      <c r="S1175" s="217" t="str">
        <f t="shared" si="260"/>
        <v/>
      </c>
      <c r="T1175" s="217" t="str">
        <f t="shared" si="261"/>
        <v/>
      </c>
      <c r="U1175" s="102" t="s">
        <v>568</v>
      </c>
      <c r="V1175" s="173"/>
      <c r="W1175" s="102"/>
      <c r="X1175" s="173"/>
      <c r="Y1175" s="102"/>
      <c r="Z1175" s="173"/>
      <c r="AA1175" s="102"/>
      <c r="AB1175" s="102"/>
      <c r="AC1175" s="102"/>
      <c r="AD1175" s="102"/>
    </row>
    <row r="1176" spans="1:30" ht="14.25" customHeight="1">
      <c r="A1176" s="266" t="s">
        <v>3822</v>
      </c>
      <c r="B1176" s="175" t="str">
        <f t="shared" si="262"/>
        <v>Wieck</v>
      </c>
      <c r="C1176" s="180" t="str">
        <f t="shared" si="263"/>
        <v>Brad</v>
      </c>
      <c r="D1176" s="102" t="str">
        <f t="shared" si="264"/>
        <v>B. Wieck</v>
      </c>
      <c r="E1176" s="168" t="str">
        <f t="shared" si="265"/>
        <v>Brad Wieck</v>
      </c>
      <c r="F1176" s="204" t="s">
        <v>354</v>
      </c>
      <c r="G1176" s="204" t="s">
        <v>4034</v>
      </c>
      <c r="H1176" s="204" t="s">
        <v>1959</v>
      </c>
      <c r="I1176" s="204" t="s">
        <v>1951</v>
      </c>
      <c r="J1176" s="155">
        <v>33525</v>
      </c>
      <c r="K1176" s="157" t="s">
        <v>844</v>
      </c>
      <c r="L1176" s="103" t="s">
        <v>114</v>
      </c>
      <c r="M1176" s="155" t="str">
        <f t="shared" si="256"/>
        <v>MM</v>
      </c>
      <c r="N1176" s="111" t="s">
        <v>296</v>
      </c>
      <c r="O1176" s="132" t="s">
        <v>3850</v>
      </c>
      <c r="P1176" s="168" t="str">
        <f t="shared" si="257"/>
        <v>Wieck, Brad (MM)</v>
      </c>
      <c r="Q1176" s="129">
        <f t="shared" si="258"/>
        <v>100000</v>
      </c>
      <c r="R1176" s="217" t="str">
        <f t="shared" si="259"/>
        <v/>
      </c>
      <c r="S1176" s="217" t="str">
        <f t="shared" si="260"/>
        <v/>
      </c>
      <c r="T1176" s="217" t="str">
        <f t="shared" si="261"/>
        <v/>
      </c>
      <c r="U1176" s="102" t="s">
        <v>442</v>
      </c>
      <c r="V1176" s="173">
        <v>100000</v>
      </c>
      <c r="W1176" s="102"/>
      <c r="X1176" s="173"/>
      <c r="Y1176" s="102"/>
      <c r="Z1176" s="173"/>
      <c r="AA1176" s="102"/>
      <c r="AB1176" s="102"/>
      <c r="AC1176" s="102"/>
      <c r="AD1176" s="102"/>
    </row>
    <row r="1177" spans="1:30" ht="14.25" customHeight="1">
      <c r="A1177" s="102" t="s">
        <v>195</v>
      </c>
      <c r="B1177" s="175" t="str">
        <f t="shared" si="262"/>
        <v>Wieters</v>
      </c>
      <c r="C1177" s="180" t="str">
        <f t="shared" si="263"/>
        <v>Matt</v>
      </c>
      <c r="D1177" s="102" t="str">
        <f t="shared" si="264"/>
        <v>M. Wieters</v>
      </c>
      <c r="E1177" s="168" t="str">
        <f t="shared" si="265"/>
        <v>Matt Wieters</v>
      </c>
      <c r="F1177" s="103" t="s">
        <v>854</v>
      </c>
      <c r="G1177" s="103"/>
      <c r="H1177" s="103"/>
      <c r="I1177" s="103"/>
      <c r="J1177" s="155">
        <v>31553</v>
      </c>
      <c r="K1177" s="111" t="s">
        <v>848</v>
      </c>
      <c r="L1177" s="103" t="s">
        <v>7</v>
      </c>
      <c r="M1177" s="155" t="str">
        <f t="shared" si="256"/>
        <v>2,F3-$3.3M</v>
      </c>
      <c r="N1177" s="111" t="str">
        <f>Mays!$A$2</f>
        <v>Aspen</v>
      </c>
      <c r="O1177" s="132" t="s">
        <v>1764</v>
      </c>
      <c r="P1177" s="168" t="str">
        <f t="shared" si="257"/>
        <v>Wieters, Matt (2,F3-$3.3M)</v>
      </c>
      <c r="Q1177" s="129">
        <f t="shared" si="258"/>
        <v>1100000</v>
      </c>
      <c r="R1177" s="217">
        <f t="shared" si="259"/>
        <v>1100000</v>
      </c>
      <c r="S1177" s="217" t="str">
        <f t="shared" si="260"/>
        <v/>
      </c>
      <c r="T1177" s="217" t="str">
        <f t="shared" si="261"/>
        <v/>
      </c>
      <c r="U1177" s="155" t="s">
        <v>1437</v>
      </c>
      <c r="V1177" s="130">
        <v>1100000</v>
      </c>
      <c r="W1177" s="155" t="s">
        <v>1446</v>
      </c>
      <c r="X1177" s="130">
        <v>1100000</v>
      </c>
      <c r="Y1177" s="130" t="s">
        <v>283</v>
      </c>
      <c r="Z1177" s="130"/>
      <c r="AA1177" s="221"/>
      <c r="AB1177" s="102"/>
      <c r="AC1177" s="102"/>
      <c r="AD1177" s="102"/>
    </row>
    <row r="1178" spans="1:30" ht="14.25" customHeight="1">
      <c r="A1178" s="266" t="s">
        <v>3743</v>
      </c>
      <c r="B1178" s="175" t="str">
        <f t="shared" si="262"/>
        <v>Williams</v>
      </c>
      <c r="C1178" s="180" t="str">
        <f t="shared" si="263"/>
        <v>Mason</v>
      </c>
      <c r="D1178" s="102" t="str">
        <f t="shared" si="264"/>
        <v>M. Williams</v>
      </c>
      <c r="E1178" s="168" t="str">
        <f t="shared" si="265"/>
        <v>Mason Williams</v>
      </c>
      <c r="F1178" s="204" t="s">
        <v>354</v>
      </c>
      <c r="G1178" s="204" t="s">
        <v>3950</v>
      </c>
      <c r="H1178" s="204" t="s">
        <v>1954</v>
      </c>
      <c r="I1178" s="204" t="s">
        <v>1954</v>
      </c>
      <c r="J1178" s="155">
        <v>33471</v>
      </c>
      <c r="K1178" s="157" t="s">
        <v>912</v>
      </c>
      <c r="L1178" s="103" t="s">
        <v>7</v>
      </c>
      <c r="M1178" s="155" t="str">
        <f t="shared" si="256"/>
        <v>Y1</v>
      </c>
      <c r="N1178" s="111" t="s">
        <v>1027</v>
      </c>
      <c r="O1178" s="132" t="s">
        <v>3850</v>
      </c>
      <c r="P1178" s="168" t="str">
        <f t="shared" si="257"/>
        <v>Williams, Mason (Y1)</v>
      </c>
      <c r="Q1178" s="129">
        <f t="shared" si="258"/>
        <v>200000</v>
      </c>
      <c r="R1178" s="217">
        <f t="shared" si="259"/>
        <v>300000</v>
      </c>
      <c r="S1178" s="217">
        <f t="shared" si="260"/>
        <v>400000</v>
      </c>
      <c r="T1178" s="217" t="str">
        <f t="shared" si="261"/>
        <v/>
      </c>
      <c r="U1178" s="102" t="s">
        <v>445</v>
      </c>
      <c r="V1178" s="173">
        <v>200000</v>
      </c>
      <c r="W1178" s="102" t="s">
        <v>446</v>
      </c>
      <c r="X1178" s="173">
        <v>300000</v>
      </c>
      <c r="Y1178" s="102" t="s">
        <v>322</v>
      </c>
      <c r="Z1178" s="173">
        <v>400000</v>
      </c>
      <c r="AA1178" s="102" t="s">
        <v>555</v>
      </c>
      <c r="AB1178" s="102"/>
      <c r="AC1178" s="102"/>
      <c r="AD1178" s="102"/>
    </row>
    <row r="1179" spans="1:30" ht="14.25" customHeight="1">
      <c r="A1179" s="175" t="s">
        <v>926</v>
      </c>
      <c r="B1179" s="175" t="str">
        <f t="shared" si="262"/>
        <v>Williams</v>
      </c>
      <c r="C1179" s="180" t="str">
        <f t="shared" si="263"/>
        <v>Nick</v>
      </c>
      <c r="D1179" s="102" t="str">
        <f t="shared" si="264"/>
        <v>N. Williams</v>
      </c>
      <c r="E1179" s="168" t="str">
        <f t="shared" si="265"/>
        <v>Nick Williams</v>
      </c>
      <c r="F1179" s="174" t="s">
        <v>354</v>
      </c>
      <c r="G1179" s="174"/>
      <c r="H1179" s="174"/>
      <c r="I1179" s="174"/>
      <c r="J1179" s="184">
        <v>34220</v>
      </c>
      <c r="K1179" s="185" t="s">
        <v>852</v>
      </c>
      <c r="L1179" s="103" t="s">
        <v>7</v>
      </c>
      <c r="M1179" s="155" t="str">
        <f t="shared" si="256"/>
        <v>Y2</v>
      </c>
      <c r="N1179" s="111" t="str">
        <f>Mays!$M$2</f>
        <v>Mudville</v>
      </c>
      <c r="O1179" s="174" t="s">
        <v>1525</v>
      </c>
      <c r="P1179" s="168" t="str">
        <f t="shared" si="257"/>
        <v>Williams, Nick (Y2)</v>
      </c>
      <c r="Q1179" s="129">
        <f t="shared" si="258"/>
        <v>300000</v>
      </c>
      <c r="R1179" s="217">
        <f t="shared" si="259"/>
        <v>400000</v>
      </c>
      <c r="S1179" s="217" t="str">
        <f t="shared" si="260"/>
        <v/>
      </c>
      <c r="T1179" s="217" t="str">
        <f t="shared" si="261"/>
        <v/>
      </c>
      <c r="U1179" s="102" t="s">
        <v>446</v>
      </c>
      <c r="V1179" s="173">
        <v>300000</v>
      </c>
      <c r="W1179" s="102" t="s">
        <v>322</v>
      </c>
      <c r="X1179" s="173">
        <v>400000</v>
      </c>
      <c r="Y1179" s="102" t="s">
        <v>555</v>
      </c>
      <c r="Z1179" s="501"/>
      <c r="AA1179" s="102"/>
      <c r="AB1179" s="102"/>
      <c r="AC1179" s="102"/>
      <c r="AD1179" s="102"/>
    </row>
    <row r="1180" spans="1:30" ht="14.25" customHeight="1">
      <c r="A1180" s="266" t="s">
        <v>3763</v>
      </c>
      <c r="B1180" s="175" t="str">
        <f t="shared" si="262"/>
        <v>Williams</v>
      </c>
      <c r="C1180" s="180" t="str">
        <f t="shared" si="263"/>
        <v>Taylor</v>
      </c>
      <c r="D1180" s="102" t="str">
        <f t="shared" si="264"/>
        <v>T. Williams</v>
      </c>
      <c r="E1180" s="168" t="str">
        <f t="shared" si="265"/>
        <v>Taylor Williams</v>
      </c>
      <c r="F1180" s="204" t="s">
        <v>847</v>
      </c>
      <c r="G1180" s="204" t="s">
        <v>3971</v>
      </c>
      <c r="H1180" s="204" t="s">
        <v>1955</v>
      </c>
      <c r="I1180" s="204" t="s">
        <v>1952</v>
      </c>
      <c r="J1180" s="155">
        <v>33440</v>
      </c>
      <c r="K1180" s="157" t="s">
        <v>844</v>
      </c>
      <c r="L1180" s="103" t="s">
        <v>114</v>
      </c>
      <c r="M1180" s="155" t="str">
        <f t="shared" si="256"/>
        <v>Y1</v>
      </c>
      <c r="N1180" s="111" t="s">
        <v>567</v>
      </c>
      <c r="O1180" s="132" t="s">
        <v>3850</v>
      </c>
      <c r="P1180" s="168" t="str">
        <f t="shared" si="257"/>
        <v>Williams, Taylor (Y1)</v>
      </c>
      <c r="Q1180" s="129">
        <f t="shared" si="258"/>
        <v>200000</v>
      </c>
      <c r="R1180" s="217">
        <f t="shared" si="259"/>
        <v>300000</v>
      </c>
      <c r="S1180" s="217">
        <f t="shared" si="260"/>
        <v>400000</v>
      </c>
      <c r="T1180" s="217" t="str">
        <f t="shared" si="261"/>
        <v/>
      </c>
      <c r="U1180" s="102" t="s">
        <v>445</v>
      </c>
      <c r="V1180" s="173">
        <v>200000</v>
      </c>
      <c r="W1180" s="102" t="s">
        <v>446</v>
      </c>
      <c r="X1180" s="173">
        <v>300000</v>
      </c>
      <c r="Y1180" s="102" t="s">
        <v>322</v>
      </c>
      <c r="Z1180" s="173">
        <v>400000</v>
      </c>
      <c r="AA1180" s="102" t="s">
        <v>555</v>
      </c>
      <c r="AB1180" s="102"/>
      <c r="AC1180" s="102"/>
      <c r="AD1180" s="102"/>
    </row>
    <row r="1181" spans="1:30" ht="14.25" customHeight="1">
      <c r="A1181" s="102" t="s">
        <v>1857</v>
      </c>
      <c r="B1181" s="175" t="str">
        <f t="shared" si="262"/>
        <v>Williams</v>
      </c>
      <c r="C1181" s="180" t="str">
        <f t="shared" si="263"/>
        <v>Trevor</v>
      </c>
      <c r="D1181" s="102" t="str">
        <f t="shared" si="264"/>
        <v>T. Williams</v>
      </c>
      <c r="E1181" s="168" t="str">
        <f t="shared" si="265"/>
        <v>Trevor Williams</v>
      </c>
      <c r="F1181" s="204" t="s">
        <v>847</v>
      </c>
      <c r="G1181" s="204">
        <v>7</v>
      </c>
      <c r="H1181" s="204" t="s">
        <v>1951</v>
      </c>
      <c r="I1181" s="204"/>
      <c r="J1181" s="155">
        <v>33719</v>
      </c>
      <c r="K1181" s="157" t="s">
        <v>647</v>
      </c>
      <c r="L1181" s="103" t="s">
        <v>114</v>
      </c>
      <c r="M1181" s="155" t="str">
        <f t="shared" si="256"/>
        <v>Y2</v>
      </c>
      <c r="N1181" s="208" t="str">
        <f>Mays!$S$2</f>
        <v>Thunder Bay</v>
      </c>
      <c r="O1181" s="132" t="s">
        <v>1966</v>
      </c>
      <c r="P1181" s="168" t="str">
        <f t="shared" si="257"/>
        <v>Williams, Trevor (Y2)</v>
      </c>
      <c r="Q1181" s="129">
        <f t="shared" si="258"/>
        <v>300000</v>
      </c>
      <c r="R1181" s="217">
        <f t="shared" si="259"/>
        <v>400000</v>
      </c>
      <c r="S1181" s="217" t="str">
        <f t="shared" si="260"/>
        <v/>
      </c>
      <c r="T1181" s="217" t="str">
        <f t="shared" si="261"/>
        <v/>
      </c>
      <c r="U1181" s="102" t="s">
        <v>446</v>
      </c>
      <c r="V1181" s="173">
        <v>300000</v>
      </c>
      <c r="W1181" s="102" t="s">
        <v>322</v>
      </c>
      <c r="X1181" s="173">
        <v>400000</v>
      </c>
      <c r="Y1181" s="102" t="s">
        <v>555</v>
      </c>
      <c r="Z1181" s="173"/>
      <c r="AA1181" s="102"/>
      <c r="AB1181" s="102"/>
      <c r="AC1181" s="102"/>
      <c r="AD1181" s="102"/>
    </row>
    <row r="1182" spans="1:30" ht="14.25" customHeight="1">
      <c r="A1182" s="176" t="s">
        <v>981</v>
      </c>
      <c r="B1182" s="175" t="str">
        <f t="shared" si="262"/>
        <v>Wilson</v>
      </c>
      <c r="C1182" s="180" t="str">
        <f t="shared" si="263"/>
        <v>Alex</v>
      </c>
      <c r="D1182" s="102" t="str">
        <f t="shared" si="264"/>
        <v>A. Wilson</v>
      </c>
      <c r="E1182" s="168" t="str">
        <f t="shared" si="265"/>
        <v>Alex Wilson</v>
      </c>
      <c r="F1182" s="179" t="s">
        <v>847</v>
      </c>
      <c r="G1182" s="179"/>
      <c r="H1182" s="179"/>
      <c r="I1182" s="179"/>
      <c r="J1182" s="183">
        <v>31719</v>
      </c>
      <c r="K1182" s="182" t="s">
        <v>114</v>
      </c>
      <c r="L1182" s="103" t="s">
        <v>114</v>
      </c>
      <c r="M1182" s="155" t="str">
        <f t="shared" si="256"/>
        <v>ARB-Y5</v>
      </c>
      <c r="N1182" s="111" t="str">
        <f>Ruth!$M$2</f>
        <v>Hoboken</v>
      </c>
      <c r="O1182" s="174" t="s">
        <v>913</v>
      </c>
      <c r="P1182" s="168" t="str">
        <f t="shared" si="257"/>
        <v>Wilson, Alex (ARB-Y5)</v>
      </c>
      <c r="Q1182" s="129">
        <f t="shared" si="258"/>
        <v>1368000</v>
      </c>
      <c r="R1182" s="217" t="str">
        <f t="shared" si="259"/>
        <v/>
      </c>
      <c r="S1182" s="217" t="str">
        <f t="shared" si="260"/>
        <v/>
      </c>
      <c r="T1182" s="217" t="str">
        <f t="shared" si="261"/>
        <v/>
      </c>
      <c r="U1182" s="102" t="s">
        <v>820</v>
      </c>
      <c r="V1182" s="169">
        <v>1368000</v>
      </c>
      <c r="W1182" s="102" t="s">
        <v>821</v>
      </c>
      <c r="X1182" s="268"/>
      <c r="Y1182" s="102" t="s">
        <v>822</v>
      </c>
      <c r="Z1182" s="501"/>
      <c r="AA1182" s="102" t="s">
        <v>283</v>
      </c>
      <c r="AB1182" s="102"/>
      <c r="AC1182" s="102"/>
      <c r="AD1182" s="102"/>
    </row>
    <row r="1183" spans="1:30" ht="14.25" customHeight="1">
      <c r="A1183" s="266" t="s">
        <v>3661</v>
      </c>
      <c r="B1183" s="175" t="str">
        <f t="shared" si="262"/>
        <v>Wilson</v>
      </c>
      <c r="C1183" s="180" t="str">
        <f t="shared" si="263"/>
        <v>Bryse</v>
      </c>
      <c r="D1183" s="102" t="str">
        <f t="shared" si="264"/>
        <v>B. Wilson</v>
      </c>
      <c r="E1183" s="168" t="str">
        <f t="shared" si="265"/>
        <v>Bryse Wilson</v>
      </c>
      <c r="F1183" s="204" t="s">
        <v>847</v>
      </c>
      <c r="G1183" s="204" t="s">
        <v>3865</v>
      </c>
      <c r="H1183" s="204" t="s">
        <v>1951</v>
      </c>
      <c r="I1183" s="204" t="s">
        <v>3865</v>
      </c>
      <c r="J1183" s="155">
        <v>35784</v>
      </c>
      <c r="K1183" s="157" t="s">
        <v>647</v>
      </c>
      <c r="L1183" s="103" t="s">
        <v>114</v>
      </c>
      <c r="M1183" s="155" t="str">
        <f t="shared" si="256"/>
        <v>MM</v>
      </c>
      <c r="N1183" s="111" t="s">
        <v>201</v>
      </c>
      <c r="O1183" s="132" t="s">
        <v>3850</v>
      </c>
      <c r="P1183" s="168" t="str">
        <f t="shared" si="257"/>
        <v>Wilson, Bryse (MM)</v>
      </c>
      <c r="Q1183" s="129">
        <f t="shared" si="258"/>
        <v>100000</v>
      </c>
      <c r="R1183" s="217" t="str">
        <f t="shared" si="259"/>
        <v/>
      </c>
      <c r="S1183" s="217" t="str">
        <f t="shared" si="260"/>
        <v/>
      </c>
      <c r="T1183" s="217" t="str">
        <f t="shared" si="261"/>
        <v/>
      </c>
      <c r="U1183" s="102" t="s">
        <v>442</v>
      </c>
      <c r="V1183" s="173">
        <v>100000</v>
      </c>
      <c r="W1183" s="102"/>
      <c r="X1183" s="173"/>
      <c r="Y1183" s="102"/>
      <c r="Z1183" s="173"/>
      <c r="AA1183" s="102"/>
      <c r="AB1183" s="102"/>
      <c r="AC1183" s="102"/>
      <c r="AD1183" s="102"/>
    </row>
    <row r="1184" spans="1:30" ht="14.25" customHeight="1">
      <c r="A1184" s="110" t="s">
        <v>741</v>
      </c>
      <c r="B1184" s="175" t="str">
        <f t="shared" si="262"/>
        <v>Wilson</v>
      </c>
      <c r="C1184" s="180" t="str">
        <f t="shared" si="263"/>
        <v>Justin</v>
      </c>
      <c r="D1184" s="102" t="str">
        <f t="shared" si="264"/>
        <v>J. Wilson</v>
      </c>
      <c r="E1184" s="168" t="str">
        <f t="shared" si="265"/>
        <v>Justin Wilson</v>
      </c>
      <c r="F1184" s="103" t="s">
        <v>354</v>
      </c>
      <c r="G1184" s="103"/>
      <c r="H1184" s="103"/>
      <c r="I1184" s="103"/>
      <c r="J1184" s="155">
        <v>32007</v>
      </c>
      <c r="K1184" s="111"/>
      <c r="L1184" s="103" t="s">
        <v>114</v>
      </c>
      <c r="M1184" s="155" t="str">
        <f t="shared" si="256"/>
        <v>2,F3-$3.307497M</v>
      </c>
      <c r="N1184" s="111" t="str">
        <f>Aaron!$AE$2</f>
        <v>Pismo Beach</v>
      </c>
      <c r="O1184" s="132" t="s">
        <v>1764</v>
      </c>
      <c r="P1184" s="168" t="str">
        <f t="shared" si="257"/>
        <v>Wilson, Justin (2,F3-$3.307497M)</v>
      </c>
      <c r="Q1184" s="129">
        <f t="shared" si="258"/>
        <v>1103000</v>
      </c>
      <c r="R1184" s="217">
        <f t="shared" si="259"/>
        <v>1103000</v>
      </c>
      <c r="S1184" s="217" t="str">
        <f t="shared" si="260"/>
        <v/>
      </c>
      <c r="T1184" s="217" t="str">
        <f t="shared" si="261"/>
        <v/>
      </c>
      <c r="U1184" s="155" t="s">
        <v>2131</v>
      </c>
      <c r="V1184" s="130">
        <v>1103000</v>
      </c>
      <c r="W1184" s="155" t="s">
        <v>2191</v>
      </c>
      <c r="X1184" s="130">
        <v>1103000</v>
      </c>
      <c r="Y1184" s="130" t="s">
        <v>283</v>
      </c>
      <c r="Z1184" s="268"/>
      <c r="AA1184" s="102"/>
      <c r="AB1184" s="102"/>
      <c r="AC1184" s="102"/>
      <c r="AD1184" s="102"/>
    </row>
    <row r="1185" spans="1:30" ht="14.25" customHeight="1">
      <c r="A1185" s="266" t="s">
        <v>3825</v>
      </c>
      <c r="B1185" s="175" t="str">
        <f t="shared" si="262"/>
        <v>Wingenter</v>
      </c>
      <c r="C1185" s="180" t="str">
        <f t="shared" si="263"/>
        <v>Trey</v>
      </c>
      <c r="D1185" s="102" t="str">
        <f t="shared" si="264"/>
        <v>T. Wingenter</v>
      </c>
      <c r="E1185" s="168" t="str">
        <f t="shared" si="265"/>
        <v>Trey Wingenter</v>
      </c>
      <c r="F1185" s="204" t="s">
        <v>847</v>
      </c>
      <c r="G1185" s="204" t="s">
        <v>4037</v>
      </c>
      <c r="H1185" s="204" t="s">
        <v>1959</v>
      </c>
      <c r="I1185" s="204" t="s">
        <v>1954</v>
      </c>
      <c r="J1185" s="155">
        <v>34439</v>
      </c>
      <c r="K1185" s="157" t="s">
        <v>844</v>
      </c>
      <c r="L1185" s="103" t="s">
        <v>114</v>
      </c>
      <c r="M1185" s="155" t="str">
        <f t="shared" si="256"/>
        <v>MM</v>
      </c>
      <c r="N1185" s="111" t="s">
        <v>402</v>
      </c>
      <c r="O1185" s="132" t="s">
        <v>3850</v>
      </c>
      <c r="P1185" s="168" t="str">
        <f t="shared" si="257"/>
        <v>Wingenter, Trey (MM)</v>
      </c>
      <c r="Q1185" s="129">
        <f t="shared" si="258"/>
        <v>100000</v>
      </c>
      <c r="R1185" s="217" t="str">
        <f t="shared" si="259"/>
        <v/>
      </c>
      <c r="S1185" s="217" t="str">
        <f t="shared" si="260"/>
        <v/>
      </c>
      <c r="T1185" s="217" t="str">
        <f t="shared" si="261"/>
        <v/>
      </c>
      <c r="U1185" s="102" t="s">
        <v>442</v>
      </c>
      <c r="V1185" s="173">
        <v>100000</v>
      </c>
      <c r="W1185" s="102"/>
      <c r="X1185" s="173"/>
      <c r="Y1185" s="102"/>
      <c r="Z1185" s="173"/>
      <c r="AA1185" s="102"/>
      <c r="AB1185" s="102"/>
      <c r="AC1185" s="102"/>
      <c r="AD1185" s="102"/>
    </row>
    <row r="1186" spans="1:30" ht="14.25" customHeight="1">
      <c r="A1186" s="175" t="s">
        <v>922</v>
      </c>
      <c r="B1186" s="175" t="str">
        <f t="shared" si="262"/>
        <v>Winker</v>
      </c>
      <c r="C1186" s="180" t="str">
        <f t="shared" si="263"/>
        <v>Jesse</v>
      </c>
      <c r="D1186" s="102" t="str">
        <f t="shared" si="264"/>
        <v>J. Winker</v>
      </c>
      <c r="E1186" s="168" t="str">
        <f t="shared" si="265"/>
        <v>Jesse Winker</v>
      </c>
      <c r="F1186" s="174" t="s">
        <v>354</v>
      </c>
      <c r="G1186" s="174"/>
      <c r="H1186" s="174"/>
      <c r="I1186" s="174"/>
      <c r="J1186" s="184">
        <v>34198</v>
      </c>
      <c r="K1186" s="185" t="s">
        <v>912</v>
      </c>
      <c r="L1186" s="103" t="s">
        <v>7</v>
      </c>
      <c r="M1186" s="155" t="str">
        <f t="shared" si="256"/>
        <v>Y2</v>
      </c>
      <c r="N1186" s="111" t="str">
        <f>Cobb!$G$2</f>
        <v>Alaska</v>
      </c>
      <c r="O1186" s="174" t="s">
        <v>913</v>
      </c>
      <c r="P1186" s="168" t="str">
        <f t="shared" si="257"/>
        <v>Winker, Jesse (Y2)</v>
      </c>
      <c r="Q1186" s="129">
        <f t="shared" si="258"/>
        <v>300000</v>
      </c>
      <c r="R1186" s="217">
        <f t="shared" si="259"/>
        <v>400000</v>
      </c>
      <c r="S1186" s="217" t="str">
        <f t="shared" si="260"/>
        <v/>
      </c>
      <c r="T1186" s="217" t="str">
        <f t="shared" si="261"/>
        <v/>
      </c>
      <c r="U1186" s="102" t="s">
        <v>446</v>
      </c>
      <c r="V1186" s="173">
        <v>300000</v>
      </c>
      <c r="W1186" s="102" t="s">
        <v>322</v>
      </c>
      <c r="X1186" s="173">
        <v>400000</v>
      </c>
      <c r="Y1186" s="102" t="s">
        <v>555</v>
      </c>
      <c r="Z1186" s="102"/>
      <c r="AA1186" s="102"/>
      <c r="AB1186" s="102"/>
      <c r="AC1186" s="102"/>
      <c r="AD1186" s="102"/>
    </row>
    <row r="1187" spans="1:30" ht="14.25" customHeight="1">
      <c r="A1187" s="266" t="s">
        <v>3719</v>
      </c>
      <c r="B1187" s="175" t="str">
        <f t="shared" si="262"/>
        <v>Winkler</v>
      </c>
      <c r="C1187" s="180" t="str">
        <f t="shared" si="263"/>
        <v>Dan</v>
      </c>
      <c r="D1187" s="102" t="str">
        <f t="shared" si="264"/>
        <v>D. Winkler</v>
      </c>
      <c r="E1187" s="168" t="str">
        <f t="shared" si="265"/>
        <v>Dan Winkler</v>
      </c>
      <c r="F1187" s="204" t="s">
        <v>847</v>
      </c>
      <c r="G1187" s="204" t="s">
        <v>3924</v>
      </c>
      <c r="H1187" s="204" t="s">
        <v>538</v>
      </c>
      <c r="I1187" s="204" t="s">
        <v>1952</v>
      </c>
      <c r="J1187" s="155">
        <v>32906</v>
      </c>
      <c r="K1187" s="157" t="s">
        <v>844</v>
      </c>
      <c r="L1187" s="103" t="s">
        <v>114</v>
      </c>
      <c r="M1187" s="155" t="str">
        <f t="shared" si="256"/>
        <v>Y1</v>
      </c>
      <c r="N1187" s="111" t="s">
        <v>567</v>
      </c>
      <c r="O1187" s="132" t="s">
        <v>3850</v>
      </c>
      <c r="P1187" s="168" t="str">
        <f t="shared" si="257"/>
        <v>Winkler, Dan (Y1)</v>
      </c>
      <c r="Q1187" s="129">
        <f t="shared" si="258"/>
        <v>200000</v>
      </c>
      <c r="R1187" s="217">
        <f t="shared" si="259"/>
        <v>300000</v>
      </c>
      <c r="S1187" s="217">
        <f t="shared" si="260"/>
        <v>400000</v>
      </c>
      <c r="T1187" s="217" t="str">
        <f t="shared" si="261"/>
        <v/>
      </c>
      <c r="U1187" s="102" t="s">
        <v>445</v>
      </c>
      <c r="V1187" s="173">
        <v>200000</v>
      </c>
      <c r="W1187" s="102" t="s">
        <v>446</v>
      </c>
      <c r="X1187" s="173">
        <v>300000</v>
      </c>
      <c r="Y1187" s="102" t="s">
        <v>322</v>
      </c>
      <c r="Z1187" s="173">
        <v>400000</v>
      </c>
      <c r="AA1187" s="102" t="s">
        <v>555</v>
      </c>
      <c r="AB1187" s="102"/>
      <c r="AC1187" s="102"/>
      <c r="AD1187" s="102"/>
    </row>
    <row r="1188" spans="1:30" ht="14.25" customHeight="1">
      <c r="A1188" s="175" t="s">
        <v>3439</v>
      </c>
      <c r="B1188" s="175"/>
      <c r="C1188" s="180"/>
      <c r="D1188" s="102"/>
      <c r="E1188" s="168"/>
      <c r="F1188" s="174"/>
      <c r="G1188" s="174"/>
      <c r="H1188" s="174"/>
      <c r="I1188" s="174"/>
      <c r="J1188" s="184"/>
      <c r="K1188" s="185"/>
      <c r="L1188" s="103" t="s">
        <v>114</v>
      </c>
      <c r="M1188" s="155" t="str">
        <f t="shared" si="256"/>
        <v>1,F3-$1.2M</v>
      </c>
      <c r="N1188" s="208" t="str">
        <f>Ruth!$AE$2</f>
        <v>Williamsburg</v>
      </c>
      <c r="O1188" s="174" t="s">
        <v>3147</v>
      </c>
      <c r="P1188" s="168" t="str">
        <f t="shared" si="257"/>
        <v>Wisler, Matt (1,F3-$1.2M)</v>
      </c>
      <c r="Q1188" s="129">
        <f t="shared" si="258"/>
        <v>400000</v>
      </c>
      <c r="R1188" s="217">
        <f t="shared" si="259"/>
        <v>400000</v>
      </c>
      <c r="S1188" s="217">
        <f t="shared" si="260"/>
        <v>400000</v>
      </c>
      <c r="T1188" s="217" t="str">
        <f t="shared" si="261"/>
        <v/>
      </c>
      <c r="U1188" s="102" t="s">
        <v>1411</v>
      </c>
      <c r="V1188" s="173">
        <v>400000</v>
      </c>
      <c r="W1188" s="102" t="s">
        <v>1418</v>
      </c>
      <c r="X1188" s="173">
        <v>400000</v>
      </c>
      <c r="Y1188" s="102" t="s">
        <v>1419</v>
      </c>
      <c r="Z1188" s="173">
        <v>400000</v>
      </c>
      <c r="AA1188" s="102" t="s">
        <v>283</v>
      </c>
      <c r="AB1188" s="102"/>
      <c r="AC1188" s="102"/>
      <c r="AD1188" s="102"/>
    </row>
    <row r="1189" spans="1:30" ht="14.25" customHeight="1">
      <c r="A1189" s="102" t="s">
        <v>1682</v>
      </c>
      <c r="B1189" s="175" t="str">
        <f t="shared" ref="B1189:B1211" si="266">LEFT(A1189,FIND(", ",A1189,1)-1)</f>
        <v>Wittgren</v>
      </c>
      <c r="C1189" s="180" t="str">
        <f t="shared" ref="C1189:C1211" si="267">RIGHT(A1189,LEN(A1189)-FIND(", ",A1189,1)-1)</f>
        <v>Nick</v>
      </c>
      <c r="D1189" s="102" t="str">
        <f t="shared" ref="D1189:D1211" si="268">CONCATENATE(MID(C1189,1,1),". ",B1189)</f>
        <v>N. Wittgren</v>
      </c>
      <c r="E1189" s="168" t="str">
        <f t="shared" ref="E1189:E1212" si="269">CONCATENATE(C1189," ",B1189)</f>
        <v>Nick Wittgren</v>
      </c>
      <c r="F1189" s="174" t="s">
        <v>847</v>
      </c>
      <c r="G1189" s="102" t="e">
        <f>#REF!+1</f>
        <v>#REF!</v>
      </c>
      <c r="H1189" s="102" t="s">
        <v>538</v>
      </c>
      <c r="I1189" s="102">
        <v>18</v>
      </c>
      <c r="J1189" s="322">
        <v>33387</v>
      </c>
      <c r="K1189" s="102" t="s">
        <v>844</v>
      </c>
      <c r="L1189" s="103" t="s">
        <v>114</v>
      </c>
      <c r="M1189" s="155" t="str">
        <f t="shared" si="256"/>
        <v>Y3</v>
      </c>
      <c r="N1189" s="111" t="str">
        <f>Cobb!$G$2</f>
        <v>Alaska</v>
      </c>
      <c r="O1189" s="103" t="s">
        <v>1534</v>
      </c>
      <c r="P1189" s="168" t="str">
        <f t="shared" si="257"/>
        <v>Wittgren, Nick (Y3)</v>
      </c>
      <c r="Q1189" s="129">
        <f t="shared" si="258"/>
        <v>400000</v>
      </c>
      <c r="R1189" s="217" t="str">
        <f t="shared" si="259"/>
        <v/>
      </c>
      <c r="S1189" s="217" t="str">
        <f t="shared" si="260"/>
        <v/>
      </c>
      <c r="T1189" s="217" t="str">
        <f t="shared" si="261"/>
        <v/>
      </c>
      <c r="U1189" s="102" t="s">
        <v>322</v>
      </c>
      <c r="V1189" s="173">
        <v>400000</v>
      </c>
      <c r="W1189" s="102" t="s">
        <v>555</v>
      </c>
      <c r="X1189" s="130"/>
      <c r="Y1189" s="102" t="s">
        <v>820</v>
      </c>
      <c r="Z1189" s="102"/>
      <c r="AA1189" s="102" t="s">
        <v>821</v>
      </c>
      <c r="AB1189" s="102"/>
      <c r="AC1189" s="102" t="s">
        <v>822</v>
      </c>
      <c r="AD1189" s="102"/>
    </row>
    <row r="1190" spans="1:30" ht="14.25" customHeight="1">
      <c r="A1190" s="102" t="s">
        <v>1666</v>
      </c>
      <c r="B1190" s="175" t="str">
        <f t="shared" si="266"/>
        <v>Wolters</v>
      </c>
      <c r="C1190" s="180" t="str">
        <f t="shared" si="267"/>
        <v>Tony</v>
      </c>
      <c r="D1190" s="102" t="str">
        <f t="shared" si="268"/>
        <v>T. Wolters</v>
      </c>
      <c r="E1190" s="168" t="str">
        <f t="shared" si="269"/>
        <v>Tony Wolters</v>
      </c>
      <c r="F1190" s="174" t="s">
        <v>354</v>
      </c>
      <c r="G1190" s="102">
        <f>Cuts!G104+1</f>
        <v>1</v>
      </c>
      <c r="H1190" s="102">
        <v>3</v>
      </c>
      <c r="I1190" s="102">
        <v>7</v>
      </c>
      <c r="J1190" s="322">
        <v>33764</v>
      </c>
      <c r="K1190" s="102" t="s">
        <v>848</v>
      </c>
      <c r="L1190" s="103" t="s">
        <v>7</v>
      </c>
      <c r="M1190" s="155" t="str">
        <f t="shared" si="256"/>
        <v>Y3</v>
      </c>
      <c r="N1190" s="111" t="str">
        <f>Aaron!$M$2</f>
        <v>Virginia</v>
      </c>
      <c r="O1190" s="103" t="s">
        <v>1534</v>
      </c>
      <c r="P1190" s="168" t="str">
        <f t="shared" si="257"/>
        <v>Wolters, Tony (Y3)</v>
      </c>
      <c r="Q1190" s="129">
        <f t="shared" si="258"/>
        <v>400000</v>
      </c>
      <c r="R1190" s="217" t="str">
        <f t="shared" si="259"/>
        <v/>
      </c>
      <c r="S1190" s="217" t="str">
        <f t="shared" si="260"/>
        <v/>
      </c>
      <c r="T1190" s="217" t="str">
        <f t="shared" si="261"/>
        <v/>
      </c>
      <c r="U1190" s="102" t="s">
        <v>322</v>
      </c>
      <c r="V1190" s="173">
        <v>400000</v>
      </c>
      <c r="W1190" s="102" t="s">
        <v>555</v>
      </c>
      <c r="X1190" s="130"/>
      <c r="Y1190" s="102" t="s">
        <v>820</v>
      </c>
      <c r="Z1190" s="102"/>
      <c r="AA1190" s="102" t="s">
        <v>821</v>
      </c>
      <c r="AB1190" s="102"/>
      <c r="AC1190" s="102" t="s">
        <v>822</v>
      </c>
      <c r="AD1190" s="102"/>
    </row>
    <row r="1191" spans="1:30" ht="14.25" customHeight="1">
      <c r="A1191" s="102" t="s">
        <v>669</v>
      </c>
      <c r="B1191" s="175" t="str">
        <f t="shared" si="266"/>
        <v>Wong</v>
      </c>
      <c r="C1191" s="180" t="str">
        <f t="shared" si="267"/>
        <v>Kolten</v>
      </c>
      <c r="D1191" s="102" t="str">
        <f t="shared" si="268"/>
        <v>K. Wong</v>
      </c>
      <c r="E1191" s="168" t="str">
        <f t="shared" si="269"/>
        <v>Kolten Wong</v>
      </c>
      <c r="F1191" s="103" t="s">
        <v>354</v>
      </c>
      <c r="G1191" s="103"/>
      <c r="H1191" s="103"/>
      <c r="I1191" s="103"/>
      <c r="J1191" s="155">
        <v>33156</v>
      </c>
      <c r="K1191" s="111" t="s">
        <v>845</v>
      </c>
      <c r="L1191" s="103" t="s">
        <v>7</v>
      </c>
      <c r="M1191" s="155" t="str">
        <f t="shared" si="256"/>
        <v>ARB-Y5</v>
      </c>
      <c r="N1191" s="111" t="str">
        <f>Ruth!$M$2</f>
        <v>Hoboken</v>
      </c>
      <c r="O1191" s="132" t="s">
        <v>716</v>
      </c>
      <c r="P1191" s="168" t="str">
        <f t="shared" si="257"/>
        <v>Wong, Kolten (ARB-Y5)</v>
      </c>
      <c r="Q1191" s="129">
        <f t="shared" si="258"/>
        <v>1368000</v>
      </c>
      <c r="R1191" s="217" t="str">
        <f t="shared" si="259"/>
        <v/>
      </c>
      <c r="S1191" s="217" t="str">
        <f t="shared" si="260"/>
        <v/>
      </c>
      <c r="T1191" s="217" t="str">
        <f t="shared" si="261"/>
        <v/>
      </c>
      <c r="U1191" s="102" t="s">
        <v>820</v>
      </c>
      <c r="V1191" s="173">
        <v>1368000</v>
      </c>
      <c r="W1191" s="102" t="s">
        <v>821</v>
      </c>
      <c r="X1191" s="268"/>
      <c r="Y1191" s="102" t="s">
        <v>822</v>
      </c>
      <c r="Z1191" s="102"/>
      <c r="AA1191" s="102" t="s">
        <v>283</v>
      </c>
      <c r="AB1191" s="102"/>
      <c r="AC1191" s="102"/>
      <c r="AD1191" s="102"/>
    </row>
    <row r="1192" spans="1:30" ht="14.25" customHeight="1">
      <c r="A1192" s="467" t="s">
        <v>977</v>
      </c>
      <c r="B1192" s="175" t="str">
        <f t="shared" si="266"/>
        <v>Wood</v>
      </c>
      <c r="C1192" s="180" t="str">
        <f t="shared" si="267"/>
        <v>Alex</v>
      </c>
      <c r="D1192" s="102" t="str">
        <f t="shared" si="268"/>
        <v>A. Wood</v>
      </c>
      <c r="E1192" s="168" t="str">
        <f t="shared" si="269"/>
        <v>Alex Wood</v>
      </c>
      <c r="F1192" s="468" t="s">
        <v>354</v>
      </c>
      <c r="G1192" s="468"/>
      <c r="H1192" s="468"/>
      <c r="I1192" s="468"/>
      <c r="J1192" s="469">
        <v>33250</v>
      </c>
      <c r="K1192" s="467" t="s">
        <v>917</v>
      </c>
      <c r="L1192" s="103" t="s">
        <v>114</v>
      </c>
      <c r="M1192" s="155" t="str">
        <f t="shared" si="256"/>
        <v>ARB-Y6</v>
      </c>
      <c r="N1192" s="111" t="str">
        <f>Aaron!$AE$2</f>
        <v>Pismo Beach</v>
      </c>
      <c r="O1192" s="103" t="s">
        <v>913</v>
      </c>
      <c r="P1192" s="168" t="str">
        <f t="shared" si="257"/>
        <v>Wood, Alex (ARB-Y6)</v>
      </c>
      <c r="Q1192" s="129">
        <f t="shared" si="258"/>
        <v>3780000</v>
      </c>
      <c r="R1192" s="217" t="str">
        <f t="shared" si="259"/>
        <v/>
      </c>
      <c r="S1192" s="217" t="str">
        <f t="shared" si="260"/>
        <v/>
      </c>
      <c r="T1192" s="217" t="str">
        <f t="shared" si="261"/>
        <v/>
      </c>
      <c r="U1192" s="102" t="s">
        <v>821</v>
      </c>
      <c r="V1192" s="173">
        <v>3780000</v>
      </c>
      <c r="W1192" s="102" t="s">
        <v>822</v>
      </c>
      <c r="X1192" s="268"/>
      <c r="Y1192" s="102" t="s">
        <v>283</v>
      </c>
      <c r="Z1192" s="501"/>
      <c r="AA1192" s="102"/>
      <c r="AB1192" s="102"/>
      <c r="AC1192" s="102"/>
      <c r="AD1192" s="102"/>
    </row>
    <row r="1193" spans="1:30" ht="14.25" customHeight="1">
      <c r="A1193" s="266" t="s">
        <v>3758</v>
      </c>
      <c r="B1193" s="175" t="str">
        <f t="shared" si="266"/>
        <v>Wood</v>
      </c>
      <c r="C1193" s="180" t="str">
        <f t="shared" si="267"/>
        <v>Hunter</v>
      </c>
      <c r="D1193" s="102" t="str">
        <f t="shared" si="268"/>
        <v>H. Wood</v>
      </c>
      <c r="E1193" s="168" t="str">
        <f t="shared" si="269"/>
        <v>Hunter Wood</v>
      </c>
      <c r="F1193" s="204" t="s">
        <v>847</v>
      </c>
      <c r="G1193" s="204" t="s">
        <v>3966</v>
      </c>
      <c r="H1193" s="204" t="s">
        <v>1954</v>
      </c>
      <c r="I1193" s="204" t="s">
        <v>84</v>
      </c>
      <c r="J1193" s="155">
        <v>34193</v>
      </c>
      <c r="K1193" s="157" t="s">
        <v>844</v>
      </c>
      <c r="L1193" s="103" t="s">
        <v>114</v>
      </c>
      <c r="M1193" s="155" t="str">
        <f t="shared" si="256"/>
        <v>Y1</v>
      </c>
      <c r="N1193" s="111" t="s">
        <v>1101</v>
      </c>
      <c r="O1193" s="132" t="s">
        <v>3850</v>
      </c>
      <c r="P1193" s="168" t="str">
        <f t="shared" si="257"/>
        <v>Wood, Hunter (Y1)</v>
      </c>
      <c r="Q1193" s="129">
        <f t="shared" si="258"/>
        <v>200000</v>
      </c>
      <c r="R1193" s="217">
        <f t="shared" si="259"/>
        <v>300000</v>
      </c>
      <c r="S1193" s="217">
        <f t="shared" si="260"/>
        <v>400000</v>
      </c>
      <c r="T1193" s="217" t="str">
        <f t="shared" si="261"/>
        <v/>
      </c>
      <c r="U1193" s="102" t="s">
        <v>445</v>
      </c>
      <c r="V1193" s="173">
        <v>200000</v>
      </c>
      <c r="W1193" s="102" t="s">
        <v>446</v>
      </c>
      <c r="X1193" s="173">
        <v>300000</v>
      </c>
      <c r="Y1193" s="102" t="s">
        <v>322</v>
      </c>
      <c r="Z1193" s="173">
        <v>400000</v>
      </c>
      <c r="AA1193" s="102" t="s">
        <v>555</v>
      </c>
      <c r="AB1193" s="102"/>
      <c r="AC1193" s="102"/>
      <c r="AD1193" s="102"/>
    </row>
    <row r="1194" spans="1:30" ht="14.25" customHeight="1">
      <c r="A1194" s="102" t="s">
        <v>1583</v>
      </c>
      <c r="B1194" s="175" t="str">
        <f t="shared" si="266"/>
        <v>Woodruff</v>
      </c>
      <c r="C1194" s="180" t="str">
        <f t="shared" si="267"/>
        <v>Brandon</v>
      </c>
      <c r="D1194" s="102" t="str">
        <f t="shared" si="268"/>
        <v>B. Woodruff</v>
      </c>
      <c r="E1194" s="168" t="str">
        <f t="shared" si="269"/>
        <v>Brandon Woodruff</v>
      </c>
      <c r="F1194" s="174" t="s">
        <v>847</v>
      </c>
      <c r="G1194" s="102">
        <f>G1192+1</f>
        <v>1</v>
      </c>
      <c r="H1194" s="102">
        <v>5</v>
      </c>
      <c r="I1194" s="102">
        <v>18</v>
      </c>
      <c r="J1194" s="322">
        <v>34010</v>
      </c>
      <c r="K1194" s="102" t="s">
        <v>647</v>
      </c>
      <c r="L1194" s="103" t="s">
        <v>114</v>
      </c>
      <c r="M1194" s="155" t="str">
        <f t="shared" si="256"/>
        <v>Y2</v>
      </c>
      <c r="N1194" s="111" t="str">
        <f>Cobb!$G$2</f>
        <v>Alaska</v>
      </c>
      <c r="O1194" s="103" t="s">
        <v>1534</v>
      </c>
      <c r="P1194" s="168" t="str">
        <f t="shared" si="257"/>
        <v>Woodruff, Brandon (Y2)</v>
      </c>
      <c r="Q1194" s="129">
        <f t="shared" si="258"/>
        <v>300000</v>
      </c>
      <c r="R1194" s="217">
        <f t="shared" si="259"/>
        <v>400000</v>
      </c>
      <c r="S1194" s="217" t="str">
        <f t="shared" si="260"/>
        <v/>
      </c>
      <c r="T1194" s="217" t="str">
        <f t="shared" si="261"/>
        <v/>
      </c>
      <c r="U1194" s="102" t="s">
        <v>446</v>
      </c>
      <c r="V1194" s="173">
        <v>300000</v>
      </c>
      <c r="W1194" s="102" t="s">
        <v>322</v>
      </c>
      <c r="X1194" s="173">
        <v>400000</v>
      </c>
      <c r="Y1194" s="102" t="s">
        <v>555</v>
      </c>
      <c r="Z1194" s="102"/>
      <c r="AA1194" s="102"/>
      <c r="AB1194" s="102"/>
      <c r="AC1194" s="102"/>
      <c r="AD1194" s="102"/>
    </row>
    <row r="1195" spans="1:30" ht="14.25" customHeight="1">
      <c r="A1195" s="102" t="s">
        <v>1827</v>
      </c>
      <c r="B1195" s="175" t="str">
        <f t="shared" si="266"/>
        <v>Workman</v>
      </c>
      <c r="C1195" s="180" t="str">
        <f t="shared" si="267"/>
        <v>Brandon</v>
      </c>
      <c r="D1195" s="102" t="str">
        <f t="shared" si="268"/>
        <v>B. Workman</v>
      </c>
      <c r="E1195" s="168" t="str">
        <f t="shared" si="269"/>
        <v>Brandon Workman</v>
      </c>
      <c r="F1195" s="204" t="s">
        <v>847</v>
      </c>
      <c r="G1195" s="204"/>
      <c r="H1195" s="204"/>
      <c r="I1195" s="204"/>
      <c r="J1195" s="155">
        <v>32368</v>
      </c>
      <c r="K1195" s="157" t="s">
        <v>844</v>
      </c>
      <c r="L1195" s="103" t="s">
        <v>114</v>
      </c>
      <c r="M1195" s="155" t="str">
        <f t="shared" si="256"/>
        <v xml:space="preserve">2,F2-$500k </v>
      </c>
      <c r="N1195" s="111" t="str">
        <f>Cobb!$A$2</f>
        <v>Greenville</v>
      </c>
      <c r="O1195" s="132" t="s">
        <v>1764</v>
      </c>
      <c r="P1195" s="168" t="str">
        <f t="shared" si="257"/>
        <v>Workman, Brandon (2,F2-$500k )</v>
      </c>
      <c r="Q1195" s="129">
        <f t="shared" si="258"/>
        <v>250000</v>
      </c>
      <c r="R1195" s="217" t="str">
        <f t="shared" si="259"/>
        <v/>
      </c>
      <c r="S1195" s="217" t="str">
        <f t="shared" si="260"/>
        <v/>
      </c>
      <c r="T1195" s="217" t="str">
        <f t="shared" si="261"/>
        <v/>
      </c>
      <c r="U1195" s="155" t="s">
        <v>2174</v>
      </c>
      <c r="V1195" s="130">
        <v>250000</v>
      </c>
      <c r="W1195" s="191" t="s">
        <v>283</v>
      </c>
      <c r="X1195" s="173"/>
      <c r="Y1195" s="102"/>
      <c r="Z1195" s="173"/>
      <c r="AA1195" s="102"/>
      <c r="AB1195" s="102"/>
      <c r="AC1195" s="102"/>
      <c r="AD1195" s="102"/>
    </row>
    <row r="1196" spans="1:30" ht="14.25" customHeight="1">
      <c r="A1196" s="102" t="s">
        <v>2042</v>
      </c>
      <c r="B1196" s="175" t="str">
        <f t="shared" si="266"/>
        <v>Wright</v>
      </c>
      <c r="C1196" s="180" t="str">
        <f t="shared" si="267"/>
        <v>Kyle</v>
      </c>
      <c r="D1196" s="102" t="str">
        <f t="shared" si="268"/>
        <v>K. Wright</v>
      </c>
      <c r="E1196" s="168" t="str">
        <f t="shared" si="269"/>
        <v>Kyle Wright</v>
      </c>
      <c r="F1196" s="204" t="s">
        <v>847</v>
      </c>
      <c r="G1196" s="204">
        <v>6</v>
      </c>
      <c r="H1196" s="204" t="s">
        <v>1951</v>
      </c>
      <c r="I1196" s="204"/>
      <c r="J1196" s="155">
        <v>34974</v>
      </c>
      <c r="K1196" s="157" t="s">
        <v>647</v>
      </c>
      <c r="L1196" s="103" t="s">
        <v>114</v>
      </c>
      <c r="M1196" s="155" t="str">
        <f t="shared" si="256"/>
        <v>MM</v>
      </c>
      <c r="N1196" s="208" t="str">
        <f>Aaron!$Y$2</f>
        <v>Columbus</v>
      </c>
      <c r="O1196" s="132" t="s">
        <v>1966</v>
      </c>
      <c r="P1196" s="168" t="str">
        <f t="shared" si="257"/>
        <v>Wright, Kyle (MM)</v>
      </c>
      <c r="Q1196" s="129">
        <f t="shared" si="258"/>
        <v>100000</v>
      </c>
      <c r="R1196" s="217" t="str">
        <f t="shared" si="259"/>
        <v/>
      </c>
      <c r="S1196" s="217" t="str">
        <f t="shared" si="260"/>
        <v/>
      </c>
      <c r="T1196" s="217" t="str">
        <f t="shared" si="261"/>
        <v/>
      </c>
      <c r="U1196" s="102" t="s">
        <v>442</v>
      </c>
      <c r="V1196" s="268">
        <v>100000</v>
      </c>
      <c r="W1196" s="102"/>
      <c r="X1196" s="173"/>
      <c r="Y1196" s="102"/>
      <c r="Z1196" s="173"/>
      <c r="AA1196" s="102"/>
      <c r="AB1196" s="102"/>
      <c r="AC1196" s="102"/>
      <c r="AD1196" s="102"/>
    </row>
    <row r="1197" spans="1:30" ht="14.25" customHeight="1">
      <c r="A1197" s="501" t="s">
        <v>1297</v>
      </c>
      <c r="B1197" s="175" t="str">
        <f t="shared" si="266"/>
        <v>Wright</v>
      </c>
      <c r="C1197" s="180" t="str">
        <f t="shared" si="267"/>
        <v>Mike</v>
      </c>
      <c r="D1197" s="102" t="str">
        <f t="shared" si="268"/>
        <v>M. Wright</v>
      </c>
      <c r="E1197" s="168" t="str">
        <f t="shared" si="269"/>
        <v>Mike Wright</v>
      </c>
      <c r="F1197" s="204"/>
      <c r="G1197" s="501">
        <v>170</v>
      </c>
      <c r="H1197" s="501">
        <v>7</v>
      </c>
      <c r="I1197" s="501">
        <v>11</v>
      </c>
      <c r="J1197" s="256">
        <v>32876</v>
      </c>
      <c r="K1197" s="157" t="s">
        <v>647</v>
      </c>
      <c r="L1197" s="103" t="s">
        <v>114</v>
      </c>
      <c r="M1197" s="155" t="str">
        <f t="shared" si="256"/>
        <v>ARB-Y4</v>
      </c>
      <c r="N1197" s="111" t="str">
        <f>Aaron!$M$2</f>
        <v>Virginia</v>
      </c>
      <c r="O1197" s="132" t="s">
        <v>1298</v>
      </c>
      <c r="P1197" s="168" t="str">
        <f t="shared" si="257"/>
        <v>Wright, Mike (ARB-Y4)</v>
      </c>
      <c r="Q1197" s="129">
        <f t="shared" si="258"/>
        <v>600000</v>
      </c>
      <c r="R1197" s="217" t="str">
        <f t="shared" si="259"/>
        <v/>
      </c>
      <c r="S1197" s="217" t="str">
        <f t="shared" si="260"/>
        <v/>
      </c>
      <c r="T1197" s="217" t="str">
        <f t="shared" si="261"/>
        <v/>
      </c>
      <c r="U1197" s="102" t="s">
        <v>555</v>
      </c>
      <c r="V1197" s="173">
        <v>600000</v>
      </c>
      <c r="W1197" s="102" t="s">
        <v>820</v>
      </c>
      <c r="X1197" s="173"/>
      <c r="Y1197" s="102" t="s">
        <v>821</v>
      </c>
      <c r="Z1197" s="102"/>
      <c r="AA1197" s="102" t="s">
        <v>822</v>
      </c>
      <c r="AB1197" s="102"/>
      <c r="AC1197" s="102" t="s">
        <v>283</v>
      </c>
      <c r="AD1197" s="102"/>
    </row>
    <row r="1198" spans="1:30" ht="14.25" customHeight="1">
      <c r="A1198" s="501" t="s">
        <v>1048</v>
      </c>
      <c r="B1198" s="175" t="str">
        <f t="shared" si="266"/>
        <v>Wright</v>
      </c>
      <c r="C1198" s="180" t="str">
        <f t="shared" si="267"/>
        <v>Steven</v>
      </c>
      <c r="D1198" s="102" t="str">
        <f t="shared" si="268"/>
        <v>S. Wright</v>
      </c>
      <c r="E1198" s="168" t="str">
        <f t="shared" si="269"/>
        <v>Steven Wright</v>
      </c>
      <c r="F1198" s="103" t="s">
        <v>847</v>
      </c>
      <c r="G1198" s="103"/>
      <c r="H1198" s="103"/>
      <c r="I1198" s="103"/>
      <c r="J1198" s="256">
        <v>30924</v>
      </c>
      <c r="K1198" s="102" t="s">
        <v>647</v>
      </c>
      <c r="L1198" s="103" t="s">
        <v>114</v>
      </c>
      <c r="M1198" s="155" t="str">
        <f t="shared" si="256"/>
        <v>Y3</v>
      </c>
      <c r="N1198" s="111" t="str">
        <f>Cobb!$G$2</f>
        <v>Alaska</v>
      </c>
      <c r="O1198" s="103" t="s">
        <v>1094</v>
      </c>
      <c r="P1198" s="168" t="str">
        <f t="shared" si="257"/>
        <v>Wright, Steven (Y3)</v>
      </c>
      <c r="Q1198" s="129">
        <f t="shared" si="258"/>
        <v>400000</v>
      </c>
      <c r="R1198" s="217" t="str">
        <f t="shared" si="259"/>
        <v/>
      </c>
      <c r="S1198" s="217" t="str">
        <f t="shared" si="260"/>
        <v/>
      </c>
      <c r="T1198" s="217" t="str">
        <f t="shared" si="261"/>
        <v/>
      </c>
      <c r="U1198" s="102" t="s">
        <v>322</v>
      </c>
      <c r="V1198" s="173">
        <v>400000</v>
      </c>
      <c r="W1198" s="102" t="s">
        <v>555</v>
      </c>
      <c r="X1198" s="173"/>
      <c r="Y1198" s="102" t="s">
        <v>820</v>
      </c>
      <c r="Z1198" s="102"/>
      <c r="AA1198" s="102" t="s">
        <v>821</v>
      </c>
      <c r="AB1198" s="102"/>
      <c r="AC1198" s="102" t="s">
        <v>822</v>
      </c>
      <c r="AD1198" s="102"/>
    </row>
    <row r="1199" spans="1:30" ht="14.25" customHeight="1">
      <c r="A1199" s="266" t="s">
        <v>3707</v>
      </c>
      <c r="B1199" s="175" t="str">
        <f t="shared" si="266"/>
        <v>Wynns</v>
      </c>
      <c r="C1199" s="180" t="str">
        <f t="shared" si="267"/>
        <v>Austin</v>
      </c>
      <c r="D1199" s="102" t="str">
        <f t="shared" si="268"/>
        <v>A. Wynns</v>
      </c>
      <c r="E1199" s="168" t="str">
        <f t="shared" si="269"/>
        <v>Austin Wynns</v>
      </c>
      <c r="F1199" s="204" t="s">
        <v>847</v>
      </c>
      <c r="G1199" s="204" t="s">
        <v>3912</v>
      </c>
      <c r="H1199" s="204" t="s">
        <v>1953</v>
      </c>
      <c r="I1199" s="204" t="s">
        <v>3863</v>
      </c>
      <c r="J1199" s="155">
        <v>33217</v>
      </c>
      <c r="K1199" s="157" t="s">
        <v>1095</v>
      </c>
      <c r="L1199" s="103" t="s">
        <v>7</v>
      </c>
      <c r="M1199" s="155" t="str">
        <f t="shared" si="256"/>
        <v>Y1</v>
      </c>
      <c r="N1199" s="111" t="s">
        <v>908</v>
      </c>
      <c r="O1199" s="132" t="s">
        <v>3850</v>
      </c>
      <c r="P1199" s="168" t="str">
        <f t="shared" si="257"/>
        <v>Wynns, Austin (Y1)</v>
      </c>
      <c r="Q1199" s="129">
        <f t="shared" si="258"/>
        <v>200000</v>
      </c>
      <c r="R1199" s="217">
        <f t="shared" si="259"/>
        <v>300000</v>
      </c>
      <c r="S1199" s="217">
        <f t="shared" si="260"/>
        <v>400000</v>
      </c>
      <c r="T1199" s="217" t="str">
        <f t="shared" si="261"/>
        <v/>
      </c>
      <c r="U1199" s="102" t="s">
        <v>445</v>
      </c>
      <c r="V1199" s="173">
        <v>200000</v>
      </c>
      <c r="W1199" s="102" t="s">
        <v>446</v>
      </c>
      <c r="X1199" s="173">
        <v>300000</v>
      </c>
      <c r="Y1199" s="102" t="s">
        <v>322</v>
      </c>
      <c r="Z1199" s="173">
        <v>400000</v>
      </c>
      <c r="AA1199" s="102" t="s">
        <v>555</v>
      </c>
      <c r="AB1199" s="102"/>
      <c r="AC1199" s="102"/>
      <c r="AD1199" s="102"/>
    </row>
    <row r="1200" spans="1:30" ht="14.25" customHeight="1">
      <c r="A1200" s="266" t="s">
        <v>3650</v>
      </c>
      <c r="B1200" s="175" t="str">
        <f t="shared" si="266"/>
        <v>Yarbrough</v>
      </c>
      <c r="C1200" s="180" t="str">
        <f t="shared" si="267"/>
        <v>Ryan</v>
      </c>
      <c r="D1200" s="102" t="str">
        <f t="shared" si="268"/>
        <v>R. Yarbrough</v>
      </c>
      <c r="E1200" s="168" t="str">
        <f t="shared" si="269"/>
        <v>Ryan Yarbrough</v>
      </c>
      <c r="F1200" s="204" t="s">
        <v>354</v>
      </c>
      <c r="G1200" s="204" t="s">
        <v>1960</v>
      </c>
      <c r="H1200" s="204" t="s">
        <v>1951</v>
      </c>
      <c r="I1200" s="204" t="s">
        <v>1960</v>
      </c>
      <c r="J1200" s="155">
        <v>33603</v>
      </c>
      <c r="K1200" s="157" t="s">
        <v>844</v>
      </c>
      <c r="L1200" s="103" t="s">
        <v>114</v>
      </c>
      <c r="M1200" s="155" t="str">
        <f t="shared" si="256"/>
        <v>Y1</v>
      </c>
      <c r="N1200" s="111" t="s">
        <v>454</v>
      </c>
      <c r="O1200" s="132" t="s">
        <v>3850</v>
      </c>
      <c r="P1200" s="168" t="str">
        <f t="shared" si="257"/>
        <v>Yarbrough, Ryan (Y1)</v>
      </c>
      <c r="Q1200" s="129">
        <f t="shared" si="258"/>
        <v>200000</v>
      </c>
      <c r="R1200" s="217">
        <f t="shared" si="259"/>
        <v>300000</v>
      </c>
      <c r="S1200" s="217">
        <f t="shared" si="260"/>
        <v>400000</v>
      </c>
      <c r="T1200" s="217" t="str">
        <f t="shared" si="261"/>
        <v/>
      </c>
      <c r="U1200" s="102" t="s">
        <v>445</v>
      </c>
      <c r="V1200" s="173">
        <v>200000</v>
      </c>
      <c r="W1200" s="102" t="s">
        <v>446</v>
      </c>
      <c r="X1200" s="173">
        <v>300000</v>
      </c>
      <c r="Y1200" s="102" t="s">
        <v>322</v>
      </c>
      <c r="Z1200" s="173">
        <v>400000</v>
      </c>
      <c r="AA1200" s="102" t="s">
        <v>555</v>
      </c>
      <c r="AB1200" s="102"/>
      <c r="AC1200" s="102"/>
      <c r="AD1200" s="102"/>
    </row>
    <row r="1201" spans="1:30" ht="14.25" customHeight="1">
      <c r="A1201" s="281" t="s">
        <v>1063</v>
      </c>
      <c r="B1201" s="175" t="str">
        <f t="shared" si="266"/>
        <v>Yates</v>
      </c>
      <c r="C1201" s="180" t="str">
        <f t="shared" si="267"/>
        <v>Kirby</v>
      </c>
      <c r="D1201" s="102" t="str">
        <f t="shared" si="268"/>
        <v>K. Yates</v>
      </c>
      <c r="E1201" s="168" t="str">
        <f t="shared" si="269"/>
        <v>Kirby Yates</v>
      </c>
      <c r="F1201" s="308" t="s">
        <v>847</v>
      </c>
      <c r="G1201" s="281"/>
      <c r="H1201" s="281"/>
      <c r="I1201" s="281"/>
      <c r="J1201" s="309">
        <v>31861</v>
      </c>
      <c r="K1201" s="310" t="s">
        <v>844</v>
      </c>
      <c r="L1201" s="279" t="s">
        <v>114</v>
      </c>
      <c r="M1201" s="155" t="str">
        <f t="shared" si="256"/>
        <v>2,F3-$1.575M</v>
      </c>
      <c r="N1201" s="111" t="str">
        <f>Aaron!$AE$2</f>
        <v>Pismo Beach</v>
      </c>
      <c r="O1201" s="132" t="s">
        <v>1764</v>
      </c>
      <c r="P1201" s="168" t="str">
        <f t="shared" si="257"/>
        <v>Yates, Kirby (2,F3-$1.575M)</v>
      </c>
      <c r="Q1201" s="129">
        <f t="shared" si="258"/>
        <v>525000</v>
      </c>
      <c r="R1201" s="217">
        <f t="shared" si="259"/>
        <v>525000</v>
      </c>
      <c r="S1201" s="217" t="str">
        <f t="shared" si="260"/>
        <v/>
      </c>
      <c r="T1201" s="217" t="str">
        <f t="shared" si="261"/>
        <v/>
      </c>
      <c r="U1201" s="155" t="s">
        <v>1423</v>
      </c>
      <c r="V1201" s="130">
        <v>525000</v>
      </c>
      <c r="W1201" s="155" t="s">
        <v>1424</v>
      </c>
      <c r="X1201" s="130">
        <v>525000</v>
      </c>
      <c r="Y1201" s="130" t="s">
        <v>283</v>
      </c>
      <c r="Z1201" s="173"/>
      <c r="AA1201" s="102"/>
      <c r="AB1201" s="102"/>
      <c r="AC1201" s="102"/>
      <c r="AD1201" s="102"/>
    </row>
    <row r="1202" spans="1:30" ht="14.25" customHeight="1">
      <c r="A1202" s="102" t="s">
        <v>258</v>
      </c>
      <c r="B1202" s="175" t="str">
        <f t="shared" si="266"/>
        <v>Yelich</v>
      </c>
      <c r="C1202" s="180" t="str">
        <f t="shared" si="267"/>
        <v>Christian</v>
      </c>
      <c r="D1202" s="102" t="str">
        <f t="shared" si="268"/>
        <v>C. Yelich</v>
      </c>
      <c r="E1202" s="168" t="str">
        <f t="shared" si="269"/>
        <v>Christian Yelich</v>
      </c>
      <c r="F1202" s="103"/>
      <c r="G1202" s="103"/>
      <c r="H1202" s="103"/>
      <c r="I1202" s="103"/>
      <c r="J1202" s="155"/>
      <c r="K1202" s="111"/>
      <c r="L1202" s="103" t="s">
        <v>7</v>
      </c>
      <c r="M1202" s="155" t="str">
        <f t="shared" si="256"/>
        <v>ARB-Y6</v>
      </c>
      <c r="N1202" s="111" t="str">
        <f>Aaron!$S$2</f>
        <v>Washington</v>
      </c>
      <c r="O1202" s="132" t="s">
        <v>1720</v>
      </c>
      <c r="P1202" s="168" t="str">
        <f t="shared" si="257"/>
        <v>Yelich, Christian (ARB-Y6)</v>
      </c>
      <c r="Q1202" s="129">
        <f t="shared" si="258"/>
        <v>4320000</v>
      </c>
      <c r="R1202" s="217" t="str">
        <f t="shared" si="259"/>
        <v/>
      </c>
      <c r="S1202" s="217" t="str">
        <f t="shared" si="260"/>
        <v/>
      </c>
      <c r="T1202" s="217" t="str">
        <f t="shared" si="261"/>
        <v/>
      </c>
      <c r="U1202" s="102" t="s">
        <v>821</v>
      </c>
      <c r="V1202" s="173">
        <v>4320000</v>
      </c>
      <c r="W1202" s="102" t="s">
        <v>822</v>
      </c>
      <c r="X1202" s="173"/>
      <c r="Y1202" s="102" t="s">
        <v>283</v>
      </c>
      <c r="Z1202" s="102"/>
      <c r="AA1202" s="102"/>
      <c r="AB1202" s="102"/>
      <c r="AC1202" s="102"/>
      <c r="AD1202" s="102"/>
    </row>
    <row r="1203" spans="1:30" ht="14.25" customHeight="1">
      <c r="A1203" s="102" t="s">
        <v>1613</v>
      </c>
      <c r="B1203" s="175" t="str">
        <f t="shared" si="266"/>
        <v>Zagunis</v>
      </c>
      <c r="C1203" s="180" t="str">
        <f t="shared" si="267"/>
        <v>Mark</v>
      </c>
      <c r="D1203" s="102" t="str">
        <f t="shared" si="268"/>
        <v>M. Zagunis</v>
      </c>
      <c r="E1203" s="168" t="str">
        <f t="shared" si="269"/>
        <v>Mark Zagunis</v>
      </c>
      <c r="F1203" s="174" t="s">
        <v>847</v>
      </c>
      <c r="G1203" s="102">
        <v>216</v>
      </c>
      <c r="H1203" s="102">
        <v>12</v>
      </c>
      <c r="I1203" s="102">
        <v>2</v>
      </c>
      <c r="J1203" s="322">
        <v>34005</v>
      </c>
      <c r="K1203" s="102" t="s">
        <v>912</v>
      </c>
      <c r="L1203" s="103" t="s">
        <v>7</v>
      </c>
      <c r="M1203" s="155" t="str">
        <f t="shared" si="256"/>
        <v>MM</v>
      </c>
      <c r="N1203" s="111" t="str">
        <f>Aaron!$M$2</f>
        <v>Virginia</v>
      </c>
      <c r="O1203" s="103" t="s">
        <v>1534</v>
      </c>
      <c r="P1203" s="168" t="str">
        <f t="shared" si="257"/>
        <v>Zagunis, Mark (MM)</v>
      </c>
      <c r="Q1203" s="129">
        <f t="shared" si="258"/>
        <v>100000</v>
      </c>
      <c r="R1203" s="217" t="str">
        <f t="shared" si="259"/>
        <v/>
      </c>
      <c r="S1203" s="217" t="str">
        <f t="shared" si="260"/>
        <v/>
      </c>
      <c r="T1203" s="217" t="str">
        <f t="shared" si="261"/>
        <v/>
      </c>
      <c r="U1203" s="102" t="s">
        <v>442</v>
      </c>
      <c r="V1203" s="268">
        <v>100000</v>
      </c>
      <c r="W1203" s="102"/>
      <c r="X1203" s="130"/>
      <c r="Y1203" s="102"/>
      <c r="Z1203" s="102"/>
      <c r="AA1203" s="102"/>
      <c r="AB1203" s="102"/>
      <c r="AC1203" s="102"/>
      <c r="AD1203" s="102"/>
    </row>
    <row r="1204" spans="1:30" ht="14.25" customHeight="1">
      <c r="A1204" s="266" t="s">
        <v>3840</v>
      </c>
      <c r="B1204" s="175" t="str">
        <f t="shared" si="266"/>
        <v>Zamora</v>
      </c>
      <c r="C1204" s="180" t="str">
        <f t="shared" si="267"/>
        <v>Daniel</v>
      </c>
      <c r="D1204" s="102" t="str">
        <f t="shared" si="268"/>
        <v>D. Zamora</v>
      </c>
      <c r="E1204" s="168" t="str">
        <f t="shared" si="269"/>
        <v>Daniel Zamora</v>
      </c>
      <c r="F1204" s="204" t="s">
        <v>354</v>
      </c>
      <c r="G1204" s="204" t="s">
        <v>4055</v>
      </c>
      <c r="H1204" s="204" t="s">
        <v>1963</v>
      </c>
      <c r="I1204" s="204" t="s">
        <v>1951</v>
      </c>
      <c r="J1204" s="155">
        <v>34074</v>
      </c>
      <c r="K1204" s="157" t="s">
        <v>844</v>
      </c>
      <c r="L1204" s="103" t="s">
        <v>114</v>
      </c>
      <c r="M1204" s="155" t="str">
        <f t="shared" si="256"/>
        <v>MM</v>
      </c>
      <c r="N1204" s="111" t="s">
        <v>1101</v>
      </c>
      <c r="O1204" s="132" t="s">
        <v>3850</v>
      </c>
      <c r="P1204" s="168" t="str">
        <f t="shared" si="257"/>
        <v>Zamora, Daniel (MM)</v>
      </c>
      <c r="Q1204" s="129">
        <f t="shared" si="258"/>
        <v>100000</v>
      </c>
      <c r="R1204" s="217" t="str">
        <f t="shared" si="259"/>
        <v/>
      </c>
      <c r="S1204" s="217" t="str">
        <f t="shared" si="260"/>
        <v/>
      </c>
      <c r="T1204" s="217" t="str">
        <f t="shared" si="261"/>
        <v/>
      </c>
      <c r="U1204" s="102" t="s">
        <v>442</v>
      </c>
      <c r="V1204" s="173">
        <v>100000</v>
      </c>
      <c r="W1204" s="102"/>
      <c r="X1204" s="173"/>
      <c r="Y1204" s="102"/>
      <c r="Z1204" s="173"/>
      <c r="AA1204" s="102"/>
      <c r="AB1204" s="102"/>
      <c r="AC1204" s="102"/>
      <c r="AD1204" s="102"/>
    </row>
    <row r="1205" spans="1:30" ht="14.25" customHeight="1">
      <c r="A1205" s="102" t="s">
        <v>1576</v>
      </c>
      <c r="B1205" s="175" t="str">
        <f t="shared" si="266"/>
        <v>Zeuch</v>
      </c>
      <c r="C1205" s="180" t="str">
        <f t="shared" si="267"/>
        <v>T.J.</v>
      </c>
      <c r="D1205" s="102" t="str">
        <f t="shared" si="268"/>
        <v>T. Zeuch</v>
      </c>
      <c r="E1205" s="168" t="str">
        <f t="shared" si="269"/>
        <v>T.J. Zeuch</v>
      </c>
      <c r="F1205" s="174" t="s">
        <v>847</v>
      </c>
      <c r="G1205" s="102">
        <f>Players!G764+1</f>
        <v>5</v>
      </c>
      <c r="H1205" s="102">
        <v>4</v>
      </c>
      <c r="I1205" s="102">
        <v>9</v>
      </c>
      <c r="J1205" s="322">
        <v>34912</v>
      </c>
      <c r="K1205" s="102" t="s">
        <v>647</v>
      </c>
      <c r="L1205" s="103" t="s">
        <v>444</v>
      </c>
      <c r="M1205" s="155" t="str">
        <f t="shared" si="256"/>
        <v>min</v>
      </c>
      <c r="N1205" s="111" t="str">
        <f>Mays!$Y$2</f>
        <v>Los Angeles</v>
      </c>
      <c r="O1205" s="103" t="s">
        <v>1534</v>
      </c>
      <c r="P1205" s="168" t="str">
        <f t="shared" si="257"/>
        <v>Zeuch, T.J. (min)</v>
      </c>
      <c r="Q1205" s="129" t="str">
        <f t="shared" si="258"/>
        <v/>
      </c>
      <c r="R1205" s="217" t="str">
        <f t="shared" si="259"/>
        <v/>
      </c>
      <c r="S1205" s="217" t="str">
        <f t="shared" si="260"/>
        <v/>
      </c>
      <c r="T1205" s="217" t="str">
        <f t="shared" si="261"/>
        <v/>
      </c>
      <c r="U1205" s="102" t="s">
        <v>568</v>
      </c>
      <c r="V1205" s="130"/>
      <c r="W1205" s="102"/>
      <c r="X1205" s="130"/>
      <c r="Y1205" s="102"/>
      <c r="Z1205" s="102"/>
      <c r="AA1205" s="102"/>
      <c r="AB1205" s="102"/>
      <c r="AC1205" s="102"/>
      <c r="AD1205" s="102"/>
    </row>
    <row r="1206" spans="1:30" ht="14.25" customHeight="1">
      <c r="A1206" s="111" t="s">
        <v>213</v>
      </c>
      <c r="B1206" s="175" t="str">
        <f t="shared" si="266"/>
        <v>Ziegler</v>
      </c>
      <c r="C1206" s="180" t="str">
        <f t="shared" si="267"/>
        <v>Brad</v>
      </c>
      <c r="D1206" s="102" t="str">
        <f t="shared" si="268"/>
        <v>B. Ziegler</v>
      </c>
      <c r="E1206" s="168" t="str">
        <f t="shared" si="269"/>
        <v>Brad Ziegler</v>
      </c>
      <c r="F1206" s="276" t="s">
        <v>847</v>
      </c>
      <c r="G1206" s="103"/>
      <c r="H1206" s="103"/>
      <c r="I1206" s="103"/>
      <c r="J1206" s="277">
        <v>29138</v>
      </c>
      <c r="K1206" s="278" t="s">
        <v>844</v>
      </c>
      <c r="L1206" s="103" t="s">
        <v>114</v>
      </c>
      <c r="M1206" s="155" t="str">
        <f t="shared" si="256"/>
        <v>1,F1-$630K</v>
      </c>
      <c r="N1206" s="111" t="str">
        <f>Cobb!$S$2</f>
        <v>Waikiki</v>
      </c>
      <c r="O1206" s="132" t="s">
        <v>3147</v>
      </c>
      <c r="P1206" s="168" t="str">
        <f t="shared" si="257"/>
        <v>Ziegler, Brad (1,F1-$630K)</v>
      </c>
      <c r="Q1206" s="129">
        <f t="shared" si="258"/>
        <v>630000</v>
      </c>
      <c r="R1206" s="217" t="str">
        <f t="shared" si="259"/>
        <v/>
      </c>
      <c r="S1206" s="217" t="str">
        <f t="shared" si="260"/>
        <v/>
      </c>
      <c r="T1206" s="217" t="str">
        <f t="shared" si="261"/>
        <v/>
      </c>
      <c r="U1206" s="172" t="s">
        <v>3440</v>
      </c>
      <c r="V1206" s="173">
        <v>630000</v>
      </c>
      <c r="W1206" s="102" t="s">
        <v>283</v>
      </c>
      <c r="X1206" s="172"/>
      <c r="Y1206" s="102"/>
      <c r="Z1206" s="102"/>
      <c r="AA1206" s="130"/>
      <c r="AB1206" s="102"/>
      <c r="AC1206" s="102"/>
      <c r="AD1206" s="102"/>
    </row>
    <row r="1207" spans="1:30" ht="14.25" customHeight="1">
      <c r="A1207" s="501" t="s">
        <v>1136</v>
      </c>
      <c r="B1207" s="175" t="str">
        <f t="shared" si="266"/>
        <v>Zimmer</v>
      </c>
      <c r="C1207" s="180" t="str">
        <f t="shared" si="267"/>
        <v>Bradley</v>
      </c>
      <c r="D1207" s="102" t="str">
        <f t="shared" si="268"/>
        <v>B. Zimmer</v>
      </c>
      <c r="E1207" s="168" t="str">
        <f t="shared" si="269"/>
        <v>Bradley Zimmer</v>
      </c>
      <c r="F1207" s="103" t="s">
        <v>354</v>
      </c>
      <c r="G1207" s="103"/>
      <c r="H1207" s="103"/>
      <c r="I1207" s="103"/>
      <c r="J1207" s="256">
        <v>33935</v>
      </c>
      <c r="K1207" s="102" t="s">
        <v>849</v>
      </c>
      <c r="L1207" s="103" t="s">
        <v>7</v>
      </c>
      <c r="M1207" s="155" t="str">
        <f t="shared" si="256"/>
        <v>Y2</v>
      </c>
      <c r="N1207" s="111" t="str">
        <f>Cobb!$G$2</f>
        <v>Alaska</v>
      </c>
      <c r="O1207" s="103" t="s">
        <v>1094</v>
      </c>
      <c r="P1207" s="168" t="str">
        <f t="shared" si="257"/>
        <v>Zimmer, Bradley (Y2)</v>
      </c>
      <c r="Q1207" s="129">
        <f t="shared" si="258"/>
        <v>300000</v>
      </c>
      <c r="R1207" s="217">
        <f t="shared" si="259"/>
        <v>400000</v>
      </c>
      <c r="S1207" s="217" t="str">
        <f t="shared" si="260"/>
        <v/>
      </c>
      <c r="T1207" s="217" t="str">
        <f t="shared" si="261"/>
        <v/>
      </c>
      <c r="U1207" s="102" t="s">
        <v>446</v>
      </c>
      <c r="V1207" s="173">
        <v>300000</v>
      </c>
      <c r="W1207" s="102" t="s">
        <v>322</v>
      </c>
      <c r="X1207" s="173">
        <v>400000</v>
      </c>
      <c r="Y1207" s="102" t="s">
        <v>555</v>
      </c>
      <c r="Z1207" s="102"/>
      <c r="AA1207" s="102"/>
      <c r="AB1207" s="102"/>
      <c r="AC1207" s="102"/>
      <c r="AD1207" s="102"/>
    </row>
    <row r="1208" spans="1:30" ht="14.25" customHeight="1">
      <c r="A1208" s="102" t="s">
        <v>321</v>
      </c>
      <c r="B1208" s="175" t="str">
        <f t="shared" si="266"/>
        <v>Zimmerman</v>
      </c>
      <c r="C1208" s="180" t="str">
        <f t="shared" si="267"/>
        <v>Ryan</v>
      </c>
      <c r="D1208" s="102" t="str">
        <f t="shared" si="268"/>
        <v>R. Zimmerman</v>
      </c>
      <c r="E1208" s="168" t="str">
        <f t="shared" si="269"/>
        <v>Ryan Zimmerman</v>
      </c>
      <c r="F1208" s="103"/>
      <c r="G1208" s="103"/>
      <c r="H1208" s="103"/>
      <c r="I1208" s="103"/>
      <c r="J1208" s="155"/>
      <c r="K1208" s="111"/>
      <c r="L1208" s="103" t="s">
        <v>7</v>
      </c>
      <c r="M1208" s="155" t="str">
        <f t="shared" si="256"/>
        <v>5,F5-14.35M</v>
      </c>
      <c r="N1208" s="111" t="str">
        <f>Mays!$Y$2</f>
        <v>Los Angeles</v>
      </c>
      <c r="O1208" s="213" t="s">
        <v>1760</v>
      </c>
      <c r="P1208" s="168" t="str">
        <f t="shared" si="257"/>
        <v>Zimmerman, Ryan (5,F5-14.35M)</v>
      </c>
      <c r="Q1208" s="129">
        <f t="shared" si="258"/>
        <v>2870000</v>
      </c>
      <c r="R1208" s="217" t="str">
        <f t="shared" si="259"/>
        <v/>
      </c>
      <c r="S1208" s="217" t="str">
        <f t="shared" si="260"/>
        <v/>
      </c>
      <c r="T1208" s="217" t="str">
        <f t="shared" si="261"/>
        <v/>
      </c>
      <c r="U1208" s="111" t="s">
        <v>1042</v>
      </c>
      <c r="V1208" s="172">
        <v>2870000</v>
      </c>
      <c r="W1208" s="111" t="s">
        <v>283</v>
      </c>
      <c r="X1208" s="173"/>
      <c r="Y1208" s="102"/>
      <c r="Z1208" s="102"/>
      <c r="AA1208" s="102"/>
      <c r="AB1208" s="102"/>
      <c r="AC1208" s="102"/>
      <c r="AD1208" s="102"/>
    </row>
    <row r="1209" spans="1:30" ht="14.25" customHeight="1">
      <c r="A1209" s="102" t="s">
        <v>549</v>
      </c>
      <c r="B1209" s="175" t="str">
        <f t="shared" si="266"/>
        <v>Zimmermann</v>
      </c>
      <c r="C1209" s="180" t="str">
        <f t="shared" si="267"/>
        <v>Jordan</v>
      </c>
      <c r="D1209" s="102" t="str">
        <f t="shared" si="268"/>
        <v>J. Zimmermann</v>
      </c>
      <c r="E1209" s="168" t="str">
        <f t="shared" si="269"/>
        <v>Jordan Zimmermann</v>
      </c>
      <c r="F1209" s="103" t="s">
        <v>847</v>
      </c>
      <c r="G1209" s="103"/>
      <c r="H1209" s="103"/>
      <c r="I1209" s="103"/>
      <c r="J1209" s="155" t="s">
        <v>1793</v>
      </c>
      <c r="K1209" s="111"/>
      <c r="L1209" s="103" t="s">
        <v>114</v>
      </c>
      <c r="M1209" s="155" t="str">
        <f t="shared" si="256"/>
        <v>2,F4-$9.177M</v>
      </c>
      <c r="N1209" s="111" t="str">
        <f>Cobb!$Y$2</f>
        <v>Gateway</v>
      </c>
      <c r="O1209" s="132" t="s">
        <v>1764</v>
      </c>
      <c r="P1209" s="168" t="str">
        <f t="shared" si="257"/>
        <v>Zimmermann, Jordan (2,F4-$9.177M)</v>
      </c>
      <c r="Q1209" s="129">
        <f t="shared" si="258"/>
        <v>2295000</v>
      </c>
      <c r="R1209" s="217">
        <f t="shared" si="259"/>
        <v>2295000</v>
      </c>
      <c r="S1209" s="217">
        <f t="shared" si="260"/>
        <v>2295000</v>
      </c>
      <c r="T1209" s="217" t="str">
        <f t="shared" si="261"/>
        <v/>
      </c>
      <c r="U1209" s="155" t="s">
        <v>2154</v>
      </c>
      <c r="V1209" s="253">
        <v>2295000</v>
      </c>
      <c r="W1209" s="155" t="s">
        <v>2213</v>
      </c>
      <c r="X1209" s="253">
        <v>2295000</v>
      </c>
      <c r="Y1209" s="155" t="s">
        <v>2229</v>
      </c>
      <c r="Z1209" s="253">
        <v>2295000</v>
      </c>
      <c r="AA1209" s="102" t="s">
        <v>283</v>
      </c>
      <c r="AB1209" s="102"/>
      <c r="AC1209" s="102"/>
      <c r="AD1209" s="102"/>
    </row>
    <row r="1210" spans="1:30" ht="14.25" customHeight="1">
      <c r="A1210" s="160" t="s">
        <v>890</v>
      </c>
      <c r="B1210" s="175" t="str">
        <f t="shared" si="266"/>
        <v>Zobrist</v>
      </c>
      <c r="C1210" s="180" t="str">
        <f t="shared" si="267"/>
        <v>Ben</v>
      </c>
      <c r="D1210" s="102" t="str">
        <f t="shared" si="268"/>
        <v>B. Zobrist</v>
      </c>
      <c r="E1210" s="168" t="str">
        <f t="shared" si="269"/>
        <v>Ben Zobrist</v>
      </c>
      <c r="F1210" s="161" t="s">
        <v>854</v>
      </c>
      <c r="G1210" s="161"/>
      <c r="H1210" s="161"/>
      <c r="I1210" s="161"/>
      <c r="J1210" s="164">
        <v>29732</v>
      </c>
      <c r="K1210" s="165" t="s">
        <v>845</v>
      </c>
      <c r="L1210" s="103" t="s">
        <v>7</v>
      </c>
      <c r="M1210" s="155" t="str">
        <f t="shared" si="256"/>
        <v>1,F1-$4.867M</v>
      </c>
      <c r="N1210" s="208" t="str">
        <f>Aaron!$G$2</f>
        <v>Exeter</v>
      </c>
      <c r="O1210" s="161" t="s">
        <v>3147</v>
      </c>
      <c r="P1210" s="168" t="str">
        <f t="shared" si="257"/>
        <v>Zobrist, Ben (1,F1-$4.867M)</v>
      </c>
      <c r="Q1210" s="129">
        <f t="shared" si="258"/>
        <v>4867000</v>
      </c>
      <c r="R1210" s="217" t="str">
        <f t="shared" si="259"/>
        <v/>
      </c>
      <c r="S1210" s="217" t="str">
        <f t="shared" si="260"/>
        <v/>
      </c>
      <c r="T1210" s="217" t="str">
        <f t="shared" si="261"/>
        <v/>
      </c>
      <c r="U1210" s="102" t="s">
        <v>3441</v>
      </c>
      <c r="V1210" s="173">
        <v>4867000</v>
      </c>
      <c r="W1210" s="501" t="s">
        <v>283</v>
      </c>
      <c r="X1210" s="268"/>
      <c r="Y1210" s="501"/>
      <c r="Z1210" s="501"/>
      <c r="AA1210" s="102"/>
      <c r="AB1210" s="102"/>
      <c r="AC1210" s="102"/>
      <c r="AD1210" s="102"/>
    </row>
    <row r="1211" spans="1:30" ht="14.25" customHeight="1">
      <c r="A1211" s="102" t="s">
        <v>715</v>
      </c>
      <c r="B1211" s="175" t="str">
        <f t="shared" si="266"/>
        <v>Zunino</v>
      </c>
      <c r="C1211" s="180" t="str">
        <f t="shared" si="267"/>
        <v>Mike</v>
      </c>
      <c r="D1211" s="102" t="str">
        <f t="shared" si="268"/>
        <v>M. Zunino</v>
      </c>
      <c r="E1211" s="168" t="str">
        <f t="shared" si="269"/>
        <v>Mike Zunino</v>
      </c>
      <c r="F1211" s="103"/>
      <c r="G1211" s="103"/>
      <c r="H1211" s="103"/>
      <c r="I1211" s="103"/>
      <c r="J1211" s="155"/>
      <c r="K1211" s="111"/>
      <c r="L1211" s="103" t="s">
        <v>7</v>
      </c>
      <c r="M1211" s="155" t="str">
        <f t="shared" si="256"/>
        <v>1,F5-$15M</v>
      </c>
      <c r="N1211" s="111" t="str">
        <f>Mays!$M$2</f>
        <v>Mudville</v>
      </c>
      <c r="O1211" s="132" t="s">
        <v>3147</v>
      </c>
      <c r="P1211" s="168" t="str">
        <f t="shared" si="257"/>
        <v>Zunino, Mike (1,F5-$15M)</v>
      </c>
      <c r="Q1211" s="129">
        <f t="shared" si="258"/>
        <v>3000000</v>
      </c>
      <c r="R1211" s="217">
        <f t="shared" si="259"/>
        <v>3000000</v>
      </c>
      <c r="S1211" s="217">
        <f t="shared" si="260"/>
        <v>3000000</v>
      </c>
      <c r="T1211" s="217">
        <f t="shared" si="261"/>
        <v>3000000</v>
      </c>
      <c r="U1211" s="102" t="s">
        <v>3442</v>
      </c>
      <c r="V1211" s="173">
        <v>3000000</v>
      </c>
      <c r="W1211" s="102" t="s">
        <v>3446</v>
      </c>
      <c r="X1211" s="173">
        <v>3000000</v>
      </c>
      <c r="Y1211" s="102" t="s">
        <v>3445</v>
      </c>
      <c r="Z1211" s="173">
        <v>3000000</v>
      </c>
      <c r="AA1211" s="102" t="s">
        <v>3444</v>
      </c>
      <c r="AB1211" s="173">
        <v>3000000</v>
      </c>
      <c r="AC1211" s="102" t="s">
        <v>3443</v>
      </c>
      <c r="AD1211" s="173">
        <v>3000000</v>
      </c>
    </row>
    <row r="1212" spans="1:30" ht="14.25" customHeight="1">
      <c r="E1212" s="503" t="str">
        <f t="shared" si="269"/>
        <v xml:space="preserve"> </v>
      </c>
    </row>
  </sheetData>
  <autoFilter ref="A3:AH1212"/>
  <sortState ref="A3:AE1212">
    <sortCondition ref="A6"/>
  </sortState>
  <phoneticPr fontId="0" type="noConversion"/>
  <pageMargins left="0.75" right="0.75" top="1" bottom="1" header="0.5" footer="0.5"/>
  <pageSetup orientation="portrait"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01"/>
  <sheetViews>
    <sheetView topLeftCell="A178" workbookViewId="0">
      <selection activeCell="P201" sqref="P201"/>
    </sheetView>
  </sheetViews>
  <sheetFormatPr defaultRowHeight="12.75"/>
  <cols>
    <col min="1" max="1" width="18.42578125" style="134" bestFit="1" customWidth="1"/>
    <col min="2" max="2" width="11.7109375" style="134" hidden="1" customWidth="1"/>
    <col min="3" max="3" width="8.85546875" style="134" hidden="1" customWidth="1"/>
    <col min="4" max="4" width="14.5703125" style="134" hidden="1" customWidth="1"/>
    <col min="5" max="5" width="17.85546875" style="134" hidden="1" customWidth="1"/>
    <col min="6" max="11" width="0" style="134" hidden="1" customWidth="1"/>
    <col min="12" max="12" width="2.28515625" style="134" bestFit="1" customWidth="1"/>
    <col min="13" max="13" width="13.5703125" style="134" customWidth="1"/>
    <col min="14" max="14" width="13.5703125" style="134" bestFit="1" customWidth="1"/>
    <col min="15" max="15" width="18.28515625" style="134" hidden="1" customWidth="1"/>
    <col min="16" max="16" width="31.28515625" style="134" bestFit="1" customWidth="1"/>
    <col min="17" max="17" width="12.28515625" style="134" bestFit="1" customWidth="1"/>
    <col min="18" max="20" width="2.140625" style="134" bestFit="1" customWidth="1"/>
    <col min="21" max="21" width="9.140625" style="134"/>
    <col min="22" max="22" width="12.28515625" style="134" bestFit="1" customWidth="1"/>
    <col min="23" max="23" width="9.140625" style="134"/>
    <col min="24" max="24" width="11.28515625" style="134" bestFit="1" customWidth="1"/>
    <col min="25" max="16384" width="9.140625" style="134"/>
  </cols>
  <sheetData>
    <row r="1" spans="1:36" s="131" customFormat="1" ht="14.25" customHeight="1">
      <c r="A1" s="281" t="s">
        <v>755</v>
      </c>
      <c r="B1" s="175" t="str">
        <f t="shared" ref="B1:B13" si="0">LEFT(A1,FIND(", ",A1,1)-1)</f>
        <v>Abad</v>
      </c>
      <c r="C1" s="180" t="str">
        <f t="shared" ref="C1:C13" si="1">RIGHT(A1,LEN(A1)-FIND(", ",A1,1)-1)</f>
        <v>Fernando</v>
      </c>
      <c r="D1" s="102" t="str">
        <f t="shared" ref="D1:D13" si="2">CONCATENATE(MID(C1,1,1),". ",B1)</f>
        <v>F. Abad</v>
      </c>
      <c r="E1" s="168" t="str">
        <f t="shared" ref="E1:E13" si="3">CONCATENATE(C1," ",B1)</f>
        <v>Fernando Abad</v>
      </c>
      <c r="F1" s="308" t="s">
        <v>354</v>
      </c>
      <c r="G1" s="281"/>
      <c r="H1" s="281"/>
      <c r="I1" s="281"/>
      <c r="J1" s="309">
        <v>31398</v>
      </c>
      <c r="K1" s="310" t="s">
        <v>844</v>
      </c>
      <c r="L1" s="279" t="s">
        <v>114</v>
      </c>
      <c r="M1" s="102" t="str">
        <f>$U1</f>
        <v>2,F2-$580k</v>
      </c>
      <c r="N1" s="281" t="s">
        <v>1397</v>
      </c>
      <c r="O1" s="311" t="s">
        <v>1407</v>
      </c>
      <c r="P1" s="168" t="str">
        <f t="shared" ref="P1:P32" si="4">CONCATENATE(A1," (",M1,")")</f>
        <v>Abad, Fernando (2,F2-$580k)</v>
      </c>
      <c r="Q1" s="129">
        <f>IF(ISBLANK($V1),"",$V1)</f>
        <v>290000</v>
      </c>
      <c r="R1" s="217" t="str">
        <f>IF(ISBLANK($X1),"",$X1)</f>
        <v/>
      </c>
      <c r="S1" s="217" t="str">
        <f>IF(ISBLANK($Z1),"",$Z1)</f>
        <v/>
      </c>
      <c r="T1" s="217" t="str">
        <f>IF(ISBLANK($AB1),"",$AB1)</f>
        <v/>
      </c>
      <c r="U1" s="282" t="s">
        <v>1414</v>
      </c>
      <c r="V1" s="280">
        <v>290000</v>
      </c>
      <c r="W1" s="102" t="s">
        <v>283</v>
      </c>
      <c r="X1" s="160"/>
      <c r="Y1" s="173"/>
      <c r="Z1" s="130"/>
      <c r="AA1" s="173"/>
      <c r="AB1" s="364"/>
      <c r="AC1" s="202"/>
      <c r="AD1" s="102"/>
      <c r="AE1" s="102"/>
      <c r="AF1" s="102"/>
    </row>
    <row r="2" spans="1:36" s="131" customFormat="1" ht="14.25" customHeight="1">
      <c r="A2" s="102" t="s">
        <v>1674</v>
      </c>
      <c r="B2" s="175" t="str">
        <f t="shared" si="0"/>
        <v>Adleman</v>
      </c>
      <c r="C2" s="180" t="str">
        <f t="shared" si="1"/>
        <v>Tim</v>
      </c>
      <c r="D2" s="102" t="str">
        <f t="shared" si="2"/>
        <v>T. Adleman</v>
      </c>
      <c r="E2" s="168" t="str">
        <f t="shared" si="3"/>
        <v>Tim Adleman</v>
      </c>
      <c r="F2" s="174" t="s">
        <v>847</v>
      </c>
      <c r="G2" s="102" t="e">
        <f>#REF!+1</f>
        <v>#REF!</v>
      </c>
      <c r="H2" s="102">
        <v>3</v>
      </c>
      <c r="I2" s="102">
        <v>22</v>
      </c>
      <c r="J2" s="322">
        <v>32094</v>
      </c>
      <c r="K2" s="102" t="s">
        <v>647</v>
      </c>
      <c r="L2" s="103" t="s">
        <v>114</v>
      </c>
      <c r="M2" s="155" t="str">
        <f>$W2</f>
        <v>Y2*</v>
      </c>
      <c r="N2" s="102" t="s">
        <v>539</v>
      </c>
      <c r="O2" s="103" t="s">
        <v>1534</v>
      </c>
      <c r="P2" s="168" t="str">
        <f t="shared" si="4"/>
        <v>Adleman, Tim (Y2*)</v>
      </c>
      <c r="Q2" s="129">
        <f>IF(ISBLANK($X2),"",$X2)</f>
        <v>300000</v>
      </c>
      <c r="R2" s="217">
        <f>IF(ISBLANK($Z2),"",$Z2)</f>
        <v>400000</v>
      </c>
      <c r="S2" s="217" t="str">
        <f>IF(ISBLANK($AB2),"",$AB2)</f>
        <v/>
      </c>
      <c r="T2" s="217" t="str">
        <f>IF(ISBLANK($AD2),"",$AD2)</f>
        <v/>
      </c>
      <c r="U2" s="102" t="s">
        <v>446</v>
      </c>
      <c r="V2" s="173">
        <v>300000</v>
      </c>
      <c r="W2" s="102" t="s">
        <v>219</v>
      </c>
      <c r="X2" s="173">
        <v>300000</v>
      </c>
      <c r="Y2" s="102" t="s">
        <v>322</v>
      </c>
      <c r="Z2" s="173">
        <v>400000</v>
      </c>
      <c r="AA2" s="102" t="s">
        <v>555</v>
      </c>
      <c r="AB2" s="102"/>
      <c r="AC2" s="102"/>
      <c r="AD2" s="102"/>
      <c r="AE2" s="102"/>
      <c r="AF2" s="102"/>
    </row>
    <row r="3" spans="1:36" s="131" customFormat="1" ht="14.25" customHeight="1">
      <c r="A3" s="102" t="s">
        <v>1796</v>
      </c>
      <c r="B3" s="175" t="str">
        <f t="shared" si="0"/>
        <v>Albers</v>
      </c>
      <c r="C3" s="180" t="str">
        <f t="shared" si="1"/>
        <v>Andrew*</v>
      </c>
      <c r="D3" s="102" t="str">
        <f t="shared" si="2"/>
        <v>A. Albers</v>
      </c>
      <c r="E3" s="168" t="str">
        <f t="shared" si="3"/>
        <v>Andrew* Albers</v>
      </c>
      <c r="F3" s="204" t="s">
        <v>354</v>
      </c>
      <c r="G3" s="204"/>
      <c r="H3" s="204"/>
      <c r="I3" s="204"/>
      <c r="J3" s="155">
        <v>31326</v>
      </c>
      <c r="K3" s="157" t="s">
        <v>647</v>
      </c>
      <c r="L3" s="103" t="s">
        <v>114</v>
      </c>
      <c r="M3" s="102" t="str">
        <f>$U3</f>
        <v>1,F1-$225k</v>
      </c>
      <c r="N3" s="137" t="s">
        <v>1257</v>
      </c>
      <c r="O3" s="132" t="s">
        <v>1764</v>
      </c>
      <c r="P3" s="168" t="str">
        <f t="shared" si="4"/>
        <v>Albers, Andrew* (1,F1-$225k)</v>
      </c>
      <c r="Q3" s="129">
        <f>IF(ISBLANK($V3),"",$V3)</f>
        <v>225000</v>
      </c>
      <c r="R3" s="217" t="str">
        <f>IF(ISBLANK($X3),"",$X3)</f>
        <v/>
      </c>
      <c r="S3" s="217" t="str">
        <f>IF(ISBLANK($Z3),"",$Z3)</f>
        <v/>
      </c>
      <c r="T3" s="217" t="str">
        <f>IF(ISBLANK($AB3),"",$AB3)</f>
        <v/>
      </c>
      <c r="U3" s="155" t="s">
        <v>1409</v>
      </c>
      <c r="V3" s="130">
        <v>225000</v>
      </c>
      <c r="W3" s="172" t="s">
        <v>283</v>
      </c>
      <c r="X3" s="173"/>
      <c r="Y3" s="102"/>
      <c r="Z3" s="173"/>
      <c r="AA3" s="102"/>
      <c r="AB3" s="173"/>
      <c r="AC3" s="102"/>
      <c r="AD3" s="102"/>
      <c r="AE3" s="102"/>
      <c r="AF3" s="102"/>
    </row>
    <row r="4" spans="1:36" s="131" customFormat="1" ht="14.25" customHeight="1">
      <c r="A4" s="102" t="s">
        <v>1797</v>
      </c>
      <c r="B4" s="175" t="str">
        <f t="shared" si="0"/>
        <v>Albers</v>
      </c>
      <c r="C4" s="180" t="str">
        <f t="shared" si="1"/>
        <v>Matt</v>
      </c>
      <c r="D4" s="102" t="str">
        <f t="shared" si="2"/>
        <v>M. Albers</v>
      </c>
      <c r="E4" s="168" t="str">
        <f t="shared" si="3"/>
        <v>Matt Albers</v>
      </c>
      <c r="F4" s="204" t="s">
        <v>847</v>
      </c>
      <c r="G4" s="204"/>
      <c r="H4" s="204"/>
      <c r="I4" s="204"/>
      <c r="J4" s="155">
        <v>30336</v>
      </c>
      <c r="K4" s="157" t="s">
        <v>844</v>
      </c>
      <c r="L4" s="103" t="s">
        <v>114</v>
      </c>
      <c r="M4" s="102" t="str">
        <f>$U4</f>
        <v>1,F1-$2.7M</v>
      </c>
      <c r="N4" s="137" t="s">
        <v>339</v>
      </c>
      <c r="O4" s="132" t="s">
        <v>1764</v>
      </c>
      <c r="P4" s="168" t="str">
        <f t="shared" si="4"/>
        <v>Albers, Matt (1,F1-$2.7M)</v>
      </c>
      <c r="Q4" s="129">
        <f>IF(ISBLANK($V4),"",$V4)</f>
        <v>2700000</v>
      </c>
      <c r="R4" s="217" t="str">
        <f>IF(ISBLANK($X4),"",$X4)</f>
        <v/>
      </c>
      <c r="S4" s="217" t="str">
        <f>IF(ISBLANK($Z4),"",$Z4)</f>
        <v/>
      </c>
      <c r="T4" s="217" t="str">
        <f>IF(ISBLANK($AB4),"",$AB4)</f>
        <v/>
      </c>
      <c r="U4" s="155" t="s">
        <v>1792</v>
      </c>
      <c r="V4" s="130">
        <v>2700000</v>
      </c>
      <c r="W4" s="172" t="s">
        <v>283</v>
      </c>
      <c r="X4" s="269"/>
      <c r="Y4" s="102"/>
      <c r="Z4" s="268"/>
      <c r="AA4" s="102"/>
      <c r="AB4" s="173"/>
      <c r="AC4" s="102"/>
      <c r="AD4" s="102"/>
      <c r="AE4" s="102"/>
      <c r="AF4" s="102"/>
    </row>
    <row r="5" spans="1:36" s="131" customFormat="1" ht="14.25" customHeight="1">
      <c r="A5" s="102" t="s">
        <v>2097</v>
      </c>
      <c r="B5" s="175" t="str">
        <f t="shared" si="0"/>
        <v>Arroyo</v>
      </c>
      <c r="C5" s="180" t="str">
        <f t="shared" si="1"/>
        <v>Bronson</v>
      </c>
      <c r="D5" s="102" t="str">
        <f t="shared" si="2"/>
        <v>B. Arroyo</v>
      </c>
      <c r="E5" s="168" t="str">
        <f t="shared" si="3"/>
        <v>Bronson Arroyo</v>
      </c>
      <c r="F5" s="103"/>
      <c r="G5" s="103"/>
      <c r="H5" s="103"/>
      <c r="I5" s="103"/>
      <c r="J5" s="155"/>
      <c r="K5" s="111"/>
      <c r="L5" s="103" t="s">
        <v>114</v>
      </c>
      <c r="M5" s="102" t="str">
        <f>$U5</f>
        <v>1,F1-200k</v>
      </c>
      <c r="N5" s="111" t="s">
        <v>2058</v>
      </c>
      <c r="O5" s="132" t="s">
        <v>2083</v>
      </c>
      <c r="P5" s="168" t="str">
        <f t="shared" si="4"/>
        <v>Arroyo, Bronson (1,F1-200k)</v>
      </c>
      <c r="Q5" s="129">
        <f>IF(ISBLANK($V5),"",$V5)</f>
        <v>200000</v>
      </c>
      <c r="R5" s="217"/>
      <c r="S5" s="217"/>
      <c r="T5" s="217"/>
      <c r="U5" s="102" t="s">
        <v>2089</v>
      </c>
      <c r="V5" s="173">
        <v>200000</v>
      </c>
      <c r="W5" s="102" t="s">
        <v>283</v>
      </c>
      <c r="X5" s="169"/>
      <c r="Y5" s="130"/>
      <c r="Z5" s="173"/>
      <c r="AA5" s="130"/>
      <c r="AB5" s="221"/>
      <c r="AC5" s="453"/>
      <c r="AD5" s="102"/>
      <c r="AE5" s="102"/>
      <c r="AF5" s="102"/>
    </row>
    <row r="6" spans="1:36" s="131" customFormat="1" ht="14.25" customHeight="1">
      <c r="A6" s="102" t="s">
        <v>1630</v>
      </c>
      <c r="B6" s="175" t="str">
        <f t="shared" si="0"/>
        <v>Asher</v>
      </c>
      <c r="C6" s="180" t="str">
        <f t="shared" si="1"/>
        <v>Alec</v>
      </c>
      <c r="D6" s="102" t="str">
        <f t="shared" si="2"/>
        <v>A. Asher</v>
      </c>
      <c r="E6" s="168" t="str">
        <f t="shared" si="3"/>
        <v>Alec Asher</v>
      </c>
      <c r="F6" s="204" t="s">
        <v>847</v>
      </c>
      <c r="G6" s="204">
        <v>135</v>
      </c>
      <c r="H6" s="204" t="s">
        <v>1957</v>
      </c>
      <c r="I6" s="204"/>
      <c r="J6" s="155">
        <v>33515</v>
      </c>
      <c r="K6" s="157" t="s">
        <v>844</v>
      </c>
      <c r="L6" s="103" t="s">
        <v>114</v>
      </c>
      <c r="M6" s="155" t="str">
        <f>$W6</f>
        <v>Y1*</v>
      </c>
      <c r="N6" s="111" t="s">
        <v>1710</v>
      </c>
      <c r="O6" s="132" t="s">
        <v>1966</v>
      </c>
      <c r="P6" s="168" t="str">
        <f t="shared" si="4"/>
        <v>Asher, Alec (Y1*)</v>
      </c>
      <c r="Q6" s="129">
        <f>IF(ISBLANK($X6),"",$X6)</f>
        <v>200000</v>
      </c>
      <c r="R6" s="217">
        <f>IF(ISBLANK($Z6),"",$Z6)</f>
        <v>300000</v>
      </c>
      <c r="S6" s="217">
        <f>IF(ISBLANK($AB6),"",$AB6)</f>
        <v>400000</v>
      </c>
      <c r="T6" s="217" t="str">
        <f>IF(ISBLANK($AD6),"",$AD6)</f>
        <v/>
      </c>
      <c r="U6" s="168" t="s">
        <v>445</v>
      </c>
      <c r="V6" s="130">
        <v>200000</v>
      </c>
      <c r="W6" s="102" t="s">
        <v>220</v>
      </c>
      <c r="X6" s="130">
        <v>200000</v>
      </c>
      <c r="Y6" s="102" t="s">
        <v>446</v>
      </c>
      <c r="Z6" s="173">
        <v>300000</v>
      </c>
      <c r="AA6" s="102" t="s">
        <v>322</v>
      </c>
      <c r="AB6" s="173">
        <v>400000</v>
      </c>
      <c r="AC6" s="102" t="s">
        <v>555</v>
      </c>
      <c r="AD6" s="102"/>
      <c r="AE6" s="102"/>
      <c r="AF6" s="102"/>
    </row>
    <row r="7" spans="1:36" s="131" customFormat="1" ht="14.25" customHeight="1">
      <c r="A7" s="102" t="s">
        <v>1799</v>
      </c>
      <c r="B7" s="175" t="str">
        <f t="shared" si="0"/>
        <v>Avilan</v>
      </c>
      <c r="C7" s="180" t="str">
        <f t="shared" si="1"/>
        <v>Luis*</v>
      </c>
      <c r="D7" s="102" t="str">
        <f t="shared" si="2"/>
        <v>L. Avilan</v>
      </c>
      <c r="E7" s="168" t="str">
        <f t="shared" si="3"/>
        <v>Luis* Avilan</v>
      </c>
      <c r="F7" s="204" t="s">
        <v>354</v>
      </c>
      <c r="G7" s="204"/>
      <c r="H7" s="204"/>
      <c r="I7" s="204"/>
      <c r="J7" s="155">
        <v>32708</v>
      </c>
      <c r="K7" s="157" t="s">
        <v>844</v>
      </c>
      <c r="L7" s="103" t="s">
        <v>114</v>
      </c>
      <c r="M7" s="102" t="str">
        <f>$U7</f>
        <v>1,F1-$689k</v>
      </c>
      <c r="N7" s="137" t="s">
        <v>346</v>
      </c>
      <c r="O7" s="132" t="s">
        <v>1764</v>
      </c>
      <c r="P7" s="168" t="str">
        <f t="shared" si="4"/>
        <v>Avilan, Luis* (1,F1-$689k)</v>
      </c>
      <c r="Q7" s="129">
        <f>IF(ISBLANK($V7),"",$V7)</f>
        <v>689000</v>
      </c>
      <c r="R7" s="217" t="str">
        <f>IF(ISBLANK($X7),"",$X7)</f>
        <v/>
      </c>
      <c r="S7" s="217" t="str">
        <f>IF(ISBLANK($Z7),"",$Z7)</f>
        <v/>
      </c>
      <c r="T7" s="217" t="str">
        <f>IF(ISBLANK($AB7),"",$AB7)</f>
        <v/>
      </c>
      <c r="U7" s="155" t="s">
        <v>1765</v>
      </c>
      <c r="V7" s="130">
        <v>689000</v>
      </c>
      <c r="W7" s="172" t="s">
        <v>283</v>
      </c>
      <c r="X7" s="269"/>
      <c r="Y7" s="130"/>
      <c r="Z7" s="202"/>
      <c r="AA7" s="130"/>
      <c r="AB7" s="202"/>
      <c r="AC7" s="102"/>
      <c r="AD7" s="102"/>
      <c r="AE7" s="102"/>
      <c r="AF7" s="102"/>
    </row>
    <row r="8" spans="1:36" s="131" customFormat="1" ht="14.25" customHeight="1">
      <c r="A8" s="102" t="s">
        <v>1870</v>
      </c>
      <c r="B8" s="175" t="str">
        <f t="shared" si="0"/>
        <v>Barnes</v>
      </c>
      <c r="C8" s="180" t="str">
        <f t="shared" si="1"/>
        <v>Danny</v>
      </c>
      <c r="D8" s="102" t="str">
        <f t="shared" si="2"/>
        <v>D. Barnes</v>
      </c>
      <c r="E8" s="168" t="str">
        <f t="shared" si="3"/>
        <v>Danny Barnes</v>
      </c>
      <c r="F8" s="204" t="s">
        <v>847</v>
      </c>
      <c r="G8" s="204">
        <v>43</v>
      </c>
      <c r="H8" s="204" t="s">
        <v>1952</v>
      </c>
      <c r="I8" s="204"/>
      <c r="J8" s="155">
        <v>32802</v>
      </c>
      <c r="K8" s="157" t="s">
        <v>844</v>
      </c>
      <c r="L8" s="103" t="s">
        <v>114</v>
      </c>
      <c r="M8" s="155" t="str">
        <f>$W8</f>
        <v>Y2</v>
      </c>
      <c r="N8" s="111" t="s">
        <v>307</v>
      </c>
      <c r="O8" s="132" t="s">
        <v>1966</v>
      </c>
      <c r="P8" s="168" t="str">
        <f t="shared" si="4"/>
        <v>Barnes, Danny (Y2)</v>
      </c>
      <c r="Q8" s="217">
        <f>IF(ISBLANK($X8),"",$X8)</f>
        <v>300000</v>
      </c>
      <c r="R8" s="217">
        <f>IF(ISBLANK($Z8),"",$Z8)</f>
        <v>400000</v>
      </c>
      <c r="S8" s="217" t="str">
        <f>IF(ISBLANK($AB8),"",$AB8)</f>
        <v/>
      </c>
      <c r="T8" s="217" t="str">
        <f>IF(ISBLANK($AD8),"",$AD8)</f>
        <v/>
      </c>
      <c r="U8" s="168" t="s">
        <v>445</v>
      </c>
      <c r="V8" s="130">
        <v>200000</v>
      </c>
      <c r="W8" s="102" t="s">
        <v>446</v>
      </c>
      <c r="X8" s="173">
        <v>300000</v>
      </c>
      <c r="Y8" s="102" t="s">
        <v>322</v>
      </c>
      <c r="Z8" s="173">
        <v>400000</v>
      </c>
      <c r="AA8" s="102" t="s">
        <v>555</v>
      </c>
      <c r="AB8" s="173"/>
      <c r="AC8" s="102"/>
      <c r="AD8" s="102"/>
      <c r="AE8" s="102"/>
      <c r="AF8" s="102"/>
      <c r="AG8" s="102"/>
      <c r="AH8" s="102"/>
      <c r="AI8" s="102"/>
      <c r="AJ8" s="102"/>
    </row>
    <row r="9" spans="1:36" s="131" customFormat="1" ht="14.25" customHeight="1">
      <c r="A9" s="102" t="s">
        <v>650</v>
      </c>
      <c r="B9" s="175" t="str">
        <f t="shared" si="0"/>
        <v>Beck</v>
      </c>
      <c r="C9" s="180" t="str">
        <f t="shared" si="1"/>
        <v>Chris</v>
      </c>
      <c r="D9" s="102" t="str">
        <f t="shared" si="2"/>
        <v>C. Beck</v>
      </c>
      <c r="E9" s="168" t="str">
        <f t="shared" si="3"/>
        <v>Chris Beck</v>
      </c>
      <c r="F9" s="204"/>
      <c r="G9" s="204"/>
      <c r="H9" s="204"/>
      <c r="I9" s="204"/>
      <c r="J9" s="155"/>
      <c r="K9" s="157"/>
      <c r="L9" s="103" t="s">
        <v>114</v>
      </c>
      <c r="M9" s="102" t="str">
        <f>$U9</f>
        <v>1,F1-$200k</v>
      </c>
      <c r="N9" s="111" t="str">
        <f>Ruth!$G$2</f>
        <v>Gotham City</v>
      </c>
      <c r="O9" s="132" t="s">
        <v>2083</v>
      </c>
      <c r="P9" s="168" t="str">
        <f t="shared" si="4"/>
        <v>Beck, Chris (1,F1-$200k)</v>
      </c>
      <c r="Q9" s="129">
        <f>IF(ISBLANK($V9),"",$V9)</f>
        <v>200000</v>
      </c>
      <c r="R9" s="217"/>
      <c r="S9" s="217"/>
      <c r="T9" s="217"/>
      <c r="U9" s="111" t="s">
        <v>1189</v>
      </c>
      <c r="V9" s="130">
        <v>200000</v>
      </c>
      <c r="W9" s="102" t="s">
        <v>283</v>
      </c>
      <c r="X9" s="102"/>
      <c r="Y9" s="172"/>
      <c r="Z9" s="129"/>
      <c r="AA9" s="172"/>
      <c r="AB9" s="364"/>
      <c r="AC9" s="202"/>
      <c r="AD9" s="102"/>
      <c r="AE9" s="102"/>
      <c r="AF9" s="102"/>
    </row>
    <row r="10" spans="1:36" s="131" customFormat="1" ht="14.25" customHeight="1">
      <c r="A10" s="112" t="s">
        <v>305</v>
      </c>
      <c r="B10" s="175" t="str">
        <f t="shared" si="0"/>
        <v>Belisle</v>
      </c>
      <c r="C10" s="180" t="str">
        <f t="shared" si="1"/>
        <v>Matt</v>
      </c>
      <c r="D10" s="102" t="str">
        <f t="shared" si="2"/>
        <v>M. Belisle</v>
      </c>
      <c r="E10" s="168" t="str">
        <f t="shared" si="3"/>
        <v>Matt Belisle</v>
      </c>
      <c r="F10" s="276" t="s">
        <v>847</v>
      </c>
      <c r="G10" s="103"/>
      <c r="H10" s="103"/>
      <c r="I10" s="103"/>
      <c r="J10" s="277">
        <v>29378</v>
      </c>
      <c r="K10" s="278" t="s">
        <v>844</v>
      </c>
      <c r="L10" s="103" t="s">
        <v>114</v>
      </c>
      <c r="M10" s="102" t="str">
        <f>$U10</f>
        <v>1,F1-$1.5M</v>
      </c>
      <c r="N10" s="137" t="s">
        <v>339</v>
      </c>
      <c r="O10" s="132" t="s">
        <v>1764</v>
      </c>
      <c r="P10" s="168" t="str">
        <f t="shared" si="4"/>
        <v>Belisle, Matt (1,F1-$1.5M)</v>
      </c>
      <c r="Q10" s="129">
        <f>IF(ISBLANK($V10),"",$V10)</f>
        <v>1500000</v>
      </c>
      <c r="R10" s="217" t="str">
        <f>IF(ISBLANK($X10),"",$X10)</f>
        <v/>
      </c>
      <c r="S10" s="217" t="str">
        <f>IF(ISBLANK($Z10),"",$Z10)</f>
        <v/>
      </c>
      <c r="T10" s="217" t="str">
        <f>IF(ISBLANK($AB10),"",$AB10)</f>
        <v/>
      </c>
      <c r="U10" s="155" t="s">
        <v>1766</v>
      </c>
      <c r="V10" s="130">
        <v>1500000</v>
      </c>
      <c r="W10" s="172" t="s">
        <v>283</v>
      </c>
      <c r="X10" s="102"/>
      <c r="Y10" s="173"/>
      <c r="Z10" s="102"/>
      <c r="AA10" s="173"/>
      <c r="AB10" s="102"/>
      <c r="AC10" s="102"/>
      <c r="AD10" s="102"/>
      <c r="AE10" s="102"/>
      <c r="AF10" s="102"/>
      <c r="AG10" s="102"/>
      <c r="AH10" s="102"/>
      <c r="AI10" s="102"/>
      <c r="AJ10" s="102"/>
    </row>
    <row r="11" spans="1:36" s="131" customFormat="1" ht="14.25" customHeight="1">
      <c r="A11" s="102" t="s">
        <v>1923</v>
      </c>
      <c r="B11" s="175" t="str">
        <f t="shared" si="0"/>
        <v>Bell</v>
      </c>
      <c r="C11" s="180" t="str">
        <f t="shared" si="1"/>
        <v>Chad</v>
      </c>
      <c r="D11" s="102" t="str">
        <f t="shared" si="2"/>
        <v>C. Bell</v>
      </c>
      <c r="E11" s="168" t="str">
        <f t="shared" si="3"/>
        <v>Chad Bell</v>
      </c>
      <c r="F11" s="204" t="s">
        <v>354</v>
      </c>
      <c r="G11" s="204">
        <v>148</v>
      </c>
      <c r="H11" s="204" t="s">
        <v>1958</v>
      </c>
      <c r="I11" s="204"/>
      <c r="J11" s="155">
        <v>32567</v>
      </c>
      <c r="K11" s="157" t="s">
        <v>844</v>
      </c>
      <c r="L11" s="103" t="s">
        <v>114</v>
      </c>
      <c r="M11" s="155" t="str">
        <f>$W11</f>
        <v>Y1*</v>
      </c>
      <c r="N11" s="111" t="s">
        <v>1101</v>
      </c>
      <c r="O11" s="132" t="s">
        <v>1966</v>
      </c>
      <c r="P11" s="168" t="str">
        <f t="shared" si="4"/>
        <v>Bell, Chad (Y1*)</v>
      </c>
      <c r="Q11" s="217">
        <f>IF(ISBLANK($X11),"",$X11)</f>
        <v>200000</v>
      </c>
      <c r="R11" s="217">
        <f>IF(ISBLANK($Z11),"",$Z11)</f>
        <v>300000</v>
      </c>
      <c r="S11" s="217">
        <f>IF(ISBLANK($AB11),"",$AB11)</f>
        <v>400000</v>
      </c>
      <c r="T11" s="217" t="str">
        <f>IF(ISBLANK($AD11),"",$AD11)</f>
        <v/>
      </c>
      <c r="U11" s="168" t="s">
        <v>445</v>
      </c>
      <c r="V11" s="130">
        <v>200000</v>
      </c>
      <c r="W11" s="102" t="s">
        <v>220</v>
      </c>
      <c r="X11" s="130">
        <v>200000</v>
      </c>
      <c r="Y11" s="102" t="s">
        <v>446</v>
      </c>
      <c r="Z11" s="173">
        <v>300000</v>
      </c>
      <c r="AA11" s="102" t="s">
        <v>322</v>
      </c>
      <c r="AB11" s="173">
        <v>400000</v>
      </c>
      <c r="AC11" s="102" t="s">
        <v>555</v>
      </c>
      <c r="AD11" s="102"/>
      <c r="AE11" s="102"/>
      <c r="AF11" s="102"/>
      <c r="AG11" s="102"/>
      <c r="AH11" s="102"/>
      <c r="AI11" s="102"/>
      <c r="AJ11" s="102"/>
    </row>
    <row r="12" spans="1:36" s="131" customFormat="1" ht="14.25" customHeight="1">
      <c r="A12" s="102" t="s">
        <v>2096</v>
      </c>
      <c r="B12" s="175" t="str">
        <f t="shared" si="0"/>
        <v>Beltran</v>
      </c>
      <c r="C12" s="180" t="str">
        <f t="shared" si="1"/>
        <v>Carlos</v>
      </c>
      <c r="D12" s="102" t="str">
        <f t="shared" si="2"/>
        <v>C. Beltran</v>
      </c>
      <c r="E12" s="168" t="str">
        <f t="shared" si="3"/>
        <v>Carlos Beltran</v>
      </c>
      <c r="F12" s="103"/>
      <c r="G12" s="103"/>
      <c r="H12" s="103"/>
      <c r="I12" s="103"/>
      <c r="J12" s="155"/>
      <c r="K12" s="111"/>
      <c r="L12" s="103" t="s">
        <v>7</v>
      </c>
      <c r="M12" s="102" t="str">
        <f>$U12</f>
        <v>1,F1-200k</v>
      </c>
      <c r="N12" s="111" t="s">
        <v>2058</v>
      </c>
      <c r="O12" s="132" t="s">
        <v>2083</v>
      </c>
      <c r="P12" s="168" t="str">
        <f t="shared" si="4"/>
        <v>Beltran, Carlos (1,F1-200k)</v>
      </c>
      <c r="Q12" s="129">
        <f>IF(ISBLANK($V12),"",$V12)</f>
        <v>200000</v>
      </c>
      <c r="R12" s="217"/>
      <c r="S12" s="217"/>
      <c r="T12" s="217"/>
      <c r="U12" s="102" t="s">
        <v>2089</v>
      </c>
      <c r="V12" s="173">
        <v>200000</v>
      </c>
      <c r="W12" s="102" t="s">
        <v>283</v>
      </c>
      <c r="X12" s="282"/>
      <c r="Y12" s="270"/>
      <c r="Z12" s="130"/>
      <c r="AA12" s="221"/>
      <c r="AB12" s="130"/>
      <c r="AC12" s="221"/>
      <c r="AD12" s="102"/>
      <c r="AE12" s="102"/>
      <c r="AF12" s="102"/>
    </row>
    <row r="13" spans="1:36" s="131" customFormat="1" ht="14.25" customHeight="1">
      <c r="A13" s="112" t="s">
        <v>634</v>
      </c>
      <c r="B13" s="175" t="str">
        <f t="shared" si="0"/>
        <v>Benoit</v>
      </c>
      <c r="C13" s="180" t="str">
        <f t="shared" si="1"/>
        <v>Joaquin</v>
      </c>
      <c r="D13" s="102" t="str">
        <f t="shared" si="2"/>
        <v>J. Benoit</v>
      </c>
      <c r="E13" s="168" t="str">
        <f t="shared" si="3"/>
        <v>Joaquin Benoit</v>
      </c>
      <c r="F13" s="276" t="s">
        <v>847</v>
      </c>
      <c r="G13" s="103"/>
      <c r="H13" s="103"/>
      <c r="I13" s="103"/>
      <c r="J13" s="277">
        <v>28332</v>
      </c>
      <c r="K13" s="278" t="s">
        <v>844</v>
      </c>
      <c r="L13" s="103" t="s">
        <v>114</v>
      </c>
      <c r="M13" s="102" t="str">
        <f>$U13</f>
        <v>1,F1-$475k</v>
      </c>
      <c r="N13" s="281" t="s">
        <v>1393</v>
      </c>
      <c r="O13" s="132" t="s">
        <v>1764</v>
      </c>
      <c r="P13" s="168" t="str">
        <f t="shared" si="4"/>
        <v>Benoit, Joaquin (1,F1-$475k)</v>
      </c>
      <c r="Q13" s="129">
        <f>IF(ISBLANK($V13),"",$V13)</f>
        <v>475000</v>
      </c>
      <c r="R13" s="217" t="str">
        <f>IF(ISBLANK($X13),"",$X13)</f>
        <v/>
      </c>
      <c r="S13" s="217" t="str">
        <f>IF(ISBLANK($Z13),"",$Z13)</f>
        <v/>
      </c>
      <c r="T13" s="217" t="str">
        <f>IF(ISBLANK($AB13),"",$AB13)</f>
        <v/>
      </c>
      <c r="U13" s="155" t="s">
        <v>1767</v>
      </c>
      <c r="V13" s="253">
        <v>475000</v>
      </c>
      <c r="W13" s="172" t="s">
        <v>283</v>
      </c>
      <c r="X13" s="173"/>
      <c r="Y13" s="102"/>
      <c r="Z13" s="173"/>
      <c r="AA13" s="102"/>
      <c r="AB13" s="173"/>
      <c r="AC13" s="102"/>
      <c r="AD13" s="102"/>
      <c r="AE13" s="102"/>
      <c r="AF13" s="130"/>
    </row>
    <row r="14" spans="1:36" s="131" customFormat="1" ht="14.25" customHeight="1">
      <c r="A14" s="112" t="s">
        <v>2098</v>
      </c>
      <c r="B14" s="175"/>
      <c r="C14" s="180"/>
      <c r="D14" s="102"/>
      <c r="E14" s="168"/>
      <c r="F14" s="276"/>
      <c r="G14" s="103"/>
      <c r="H14" s="103"/>
      <c r="I14" s="103"/>
      <c r="J14" s="277"/>
      <c r="K14" s="278"/>
      <c r="L14" s="103" t="s">
        <v>114</v>
      </c>
      <c r="M14" s="102" t="str">
        <f>$U14</f>
        <v>1,F1-200k</v>
      </c>
      <c r="N14" s="281" t="s">
        <v>296</v>
      </c>
      <c r="O14" s="132" t="s">
        <v>2083</v>
      </c>
      <c r="P14" s="168" t="str">
        <f t="shared" si="4"/>
        <v>Bergman, Christian (1,F1-200k)</v>
      </c>
      <c r="Q14" s="129">
        <f>IF(ISBLANK($V14),"",$V14)</f>
        <v>200000</v>
      </c>
      <c r="R14" s="217"/>
      <c r="S14" s="217"/>
      <c r="T14" s="217"/>
      <c r="U14" s="155" t="s">
        <v>2089</v>
      </c>
      <c r="V14" s="253">
        <v>200000</v>
      </c>
      <c r="W14" s="172" t="s">
        <v>283</v>
      </c>
      <c r="X14" s="173"/>
      <c r="Y14" s="102"/>
      <c r="Z14" s="173"/>
      <c r="AA14" s="102"/>
      <c r="AB14" s="173"/>
      <c r="AC14" s="102"/>
      <c r="AD14" s="102"/>
      <c r="AE14" s="130"/>
      <c r="AF14" s="102"/>
    </row>
    <row r="15" spans="1:36" s="131" customFormat="1" ht="14.25" customHeight="1">
      <c r="A15" s="102" t="s">
        <v>1916</v>
      </c>
      <c r="B15" s="175" t="str">
        <f t="shared" ref="B15:B48" si="5">LEFT(A15,FIND(", ",A15,1)-1)</f>
        <v>Bibens-Dirkx</v>
      </c>
      <c r="C15" s="180" t="str">
        <f t="shared" ref="C15:C48" si="6">RIGHT(A15,LEN(A15)-FIND(", ",A15,1)-1)</f>
        <v>Austin</v>
      </c>
      <c r="D15" s="102" t="str">
        <f t="shared" ref="D15:D48" si="7">CONCATENATE(MID(C15,1,1),". ",B15)</f>
        <v>A. Bibens-Dirkx</v>
      </c>
      <c r="E15" s="168" t="str">
        <f t="shared" ref="E15:E48" si="8">CONCATENATE(C15," ",B15)</f>
        <v>Austin Bibens-Dirkx</v>
      </c>
      <c r="F15" s="204" t="s">
        <v>847</v>
      </c>
      <c r="G15" s="204">
        <v>126</v>
      </c>
      <c r="H15" s="204" t="s">
        <v>1957</v>
      </c>
      <c r="I15" s="204"/>
      <c r="J15" s="155">
        <v>31166</v>
      </c>
      <c r="K15" s="157" t="s">
        <v>844</v>
      </c>
      <c r="L15" s="103" t="s">
        <v>114</v>
      </c>
      <c r="M15" s="155" t="str">
        <f>$W15</f>
        <v>Y2</v>
      </c>
      <c r="N15" s="111" t="s">
        <v>1027</v>
      </c>
      <c r="O15" s="132" t="s">
        <v>1966</v>
      </c>
      <c r="P15" s="168" t="str">
        <f t="shared" si="4"/>
        <v>Bibens-Dirkx, Austin (Y2)</v>
      </c>
      <c r="Q15" s="217">
        <f>IF(ISBLANK($X15),"",$X15)</f>
        <v>300000</v>
      </c>
      <c r="R15" s="217">
        <f>IF(ISBLANK($Z15),"",$Z15)</f>
        <v>400000</v>
      </c>
      <c r="S15" s="217" t="str">
        <f>IF(ISBLANK($AB15),"",$AB15)</f>
        <v/>
      </c>
      <c r="T15" s="217" t="str">
        <f>IF(ISBLANK($AD15),"",$AD15)</f>
        <v/>
      </c>
      <c r="U15" s="168" t="s">
        <v>445</v>
      </c>
      <c r="V15" s="130">
        <v>200000</v>
      </c>
      <c r="W15" s="102" t="s">
        <v>446</v>
      </c>
      <c r="X15" s="173">
        <v>300000</v>
      </c>
      <c r="Y15" s="102" t="s">
        <v>322</v>
      </c>
      <c r="Z15" s="173">
        <v>400000</v>
      </c>
      <c r="AA15" s="102" t="s">
        <v>555</v>
      </c>
      <c r="AB15" s="173"/>
      <c r="AC15" s="102"/>
      <c r="AD15" s="102"/>
      <c r="AE15" s="102"/>
      <c r="AF15" s="102"/>
    </row>
    <row r="16" spans="1:36" s="131" customFormat="1" ht="14.25" customHeight="1">
      <c r="A16" s="102" t="s">
        <v>1937</v>
      </c>
      <c r="B16" s="175" t="str">
        <f t="shared" si="5"/>
        <v>Blash</v>
      </c>
      <c r="C16" s="180" t="str">
        <f t="shared" si="6"/>
        <v>Jabari</v>
      </c>
      <c r="D16" s="102" t="str">
        <f t="shared" si="7"/>
        <v>J. Blash</v>
      </c>
      <c r="E16" s="168" t="str">
        <f t="shared" si="8"/>
        <v>Jabari Blash</v>
      </c>
      <c r="F16" s="204" t="s">
        <v>847</v>
      </c>
      <c r="G16" s="204">
        <v>181</v>
      </c>
      <c r="H16" s="204" t="s">
        <v>1956</v>
      </c>
      <c r="I16" s="204"/>
      <c r="J16" s="155">
        <v>32693</v>
      </c>
      <c r="K16" s="157" t="s">
        <v>912</v>
      </c>
      <c r="L16" s="103" t="s">
        <v>7</v>
      </c>
      <c r="M16" s="155" t="str">
        <f>$W16</f>
        <v>Y1*</v>
      </c>
      <c r="N16" s="111" t="s">
        <v>539</v>
      </c>
      <c r="O16" s="132" t="s">
        <v>1966</v>
      </c>
      <c r="P16" s="168" t="str">
        <f t="shared" si="4"/>
        <v>Blash, Jabari (Y1*)</v>
      </c>
      <c r="Q16" s="217">
        <f>IF(ISBLANK($X16),"",$X16)</f>
        <v>200000</v>
      </c>
      <c r="R16" s="217">
        <f>IF(ISBLANK($Z16),"",$Z16)</f>
        <v>300000</v>
      </c>
      <c r="S16" s="217">
        <f>IF(ISBLANK($AB16),"",$AB16)</f>
        <v>400000</v>
      </c>
      <c r="T16" s="217" t="str">
        <f>IF(ISBLANK($AD16),"",$AD16)</f>
        <v/>
      </c>
      <c r="U16" s="168" t="s">
        <v>445</v>
      </c>
      <c r="V16" s="130">
        <v>200000</v>
      </c>
      <c r="W16" s="102" t="s">
        <v>220</v>
      </c>
      <c r="X16" s="130">
        <v>200000</v>
      </c>
      <c r="Y16" s="102" t="s">
        <v>446</v>
      </c>
      <c r="Z16" s="173">
        <v>300000</v>
      </c>
      <c r="AA16" s="102" t="s">
        <v>322</v>
      </c>
      <c r="AB16" s="173">
        <v>400000</v>
      </c>
      <c r="AC16" s="102" t="s">
        <v>555</v>
      </c>
      <c r="AD16" s="102"/>
      <c r="AE16" s="102"/>
      <c r="AF16" s="102"/>
    </row>
    <row r="17" spans="1:32" s="131" customFormat="1" ht="14.25" customHeight="1">
      <c r="A17" s="102" t="s">
        <v>2100</v>
      </c>
      <c r="B17" s="175" t="str">
        <f t="shared" si="5"/>
        <v>Bolsinger</v>
      </c>
      <c r="C17" s="180" t="str">
        <f t="shared" si="6"/>
        <v>Mike</v>
      </c>
      <c r="D17" s="102" t="str">
        <f t="shared" si="7"/>
        <v>M. Bolsinger</v>
      </c>
      <c r="E17" s="168" t="str">
        <f t="shared" si="8"/>
        <v>Mike Bolsinger</v>
      </c>
      <c r="F17" s="103"/>
      <c r="G17" s="103"/>
      <c r="H17" s="103"/>
      <c r="I17" s="103"/>
      <c r="J17" s="155"/>
      <c r="K17" s="111"/>
      <c r="L17" s="103" t="s">
        <v>114</v>
      </c>
      <c r="M17" s="102" t="str">
        <f>$U17</f>
        <v>1,F1-200k</v>
      </c>
      <c r="N17" s="111" t="s">
        <v>567</v>
      </c>
      <c r="O17" s="132" t="s">
        <v>2083</v>
      </c>
      <c r="P17" s="168" t="str">
        <f t="shared" si="4"/>
        <v>Bolsinger, Mike (1,F1-200k)</v>
      </c>
      <c r="Q17" s="129">
        <f>IF(ISBLANK($V17),"",$V17)</f>
        <v>200000</v>
      </c>
      <c r="R17" s="217"/>
      <c r="S17" s="217"/>
      <c r="T17" s="217"/>
      <c r="U17" s="102" t="s">
        <v>2089</v>
      </c>
      <c r="V17" s="169">
        <v>200000</v>
      </c>
      <c r="W17" s="102" t="s">
        <v>283</v>
      </c>
      <c r="X17" s="173"/>
      <c r="Y17" s="130"/>
      <c r="Z17" s="173"/>
      <c r="AA17" s="364"/>
      <c r="AB17" s="202"/>
      <c r="AC17" s="102"/>
      <c r="AD17" s="102"/>
      <c r="AE17" s="102"/>
      <c r="AF17" s="102"/>
    </row>
    <row r="18" spans="1:32" s="131" customFormat="1" ht="14.25" customHeight="1">
      <c r="A18" s="112" t="s">
        <v>289</v>
      </c>
      <c r="B18" s="175" t="str">
        <f t="shared" si="5"/>
        <v>Bourjos</v>
      </c>
      <c r="C18" s="180" t="str">
        <f t="shared" si="6"/>
        <v>Peter</v>
      </c>
      <c r="D18" s="102" t="str">
        <f t="shared" si="7"/>
        <v>P. Bourjos</v>
      </c>
      <c r="E18" s="168" t="str">
        <f t="shared" si="8"/>
        <v>Peter Bourjos</v>
      </c>
      <c r="F18" s="276" t="s">
        <v>847</v>
      </c>
      <c r="G18" s="103"/>
      <c r="H18" s="103"/>
      <c r="I18" s="103"/>
      <c r="J18" s="277">
        <v>31867</v>
      </c>
      <c r="K18" s="278" t="s">
        <v>849</v>
      </c>
      <c r="L18" s="103" t="s">
        <v>7</v>
      </c>
      <c r="M18" s="102" t="str">
        <f>$U18</f>
        <v>1,F1-$333k</v>
      </c>
      <c r="N18" s="137" t="s">
        <v>1257</v>
      </c>
      <c r="O18" s="132" t="s">
        <v>1764</v>
      </c>
      <c r="P18" s="168" t="str">
        <f t="shared" si="4"/>
        <v>Bourjos, Peter (1,F1-$333k)</v>
      </c>
      <c r="Q18" s="129">
        <f>IF(ISBLANK($V18),"",$V18)</f>
        <v>333000</v>
      </c>
      <c r="R18" s="217" t="str">
        <f>IF(ISBLANK($X18),"",$X18)</f>
        <v/>
      </c>
      <c r="S18" s="217" t="str">
        <f>IF(ISBLANK($Z18),"",$Z18)</f>
        <v/>
      </c>
      <c r="T18" s="217" t="str">
        <f>IF(ISBLANK($AB18),"",$AB18)</f>
        <v/>
      </c>
      <c r="U18" s="155" t="s">
        <v>1768</v>
      </c>
      <c r="V18" s="130">
        <v>333000</v>
      </c>
      <c r="W18" s="172" t="s">
        <v>283</v>
      </c>
      <c r="X18" s="173"/>
      <c r="Y18" s="102"/>
      <c r="Z18" s="173"/>
      <c r="AA18" s="102"/>
      <c r="AB18" s="102"/>
      <c r="AC18" s="102"/>
      <c r="AD18" s="102"/>
      <c r="AE18" s="102"/>
      <c r="AF18" s="102"/>
    </row>
    <row r="19" spans="1:32" s="131" customFormat="1" ht="14.25" customHeight="1">
      <c r="A19" s="102" t="s">
        <v>1935</v>
      </c>
      <c r="B19" s="175" t="str">
        <f t="shared" si="5"/>
        <v>Brugman</v>
      </c>
      <c r="C19" s="180" t="str">
        <f t="shared" si="6"/>
        <v>Jaycob</v>
      </c>
      <c r="D19" s="102" t="str">
        <f t="shared" si="7"/>
        <v>J. Brugman</v>
      </c>
      <c r="E19" s="168" t="str">
        <f t="shared" si="8"/>
        <v>Jaycob Brugman</v>
      </c>
      <c r="F19" s="204" t="s">
        <v>354</v>
      </c>
      <c r="G19" s="204">
        <v>176</v>
      </c>
      <c r="H19" s="204" t="s">
        <v>1956</v>
      </c>
      <c r="I19" s="204"/>
      <c r="J19" s="155">
        <v>33621</v>
      </c>
      <c r="K19" s="157" t="s">
        <v>849</v>
      </c>
      <c r="L19" s="103" t="s">
        <v>7</v>
      </c>
      <c r="M19" s="155" t="str">
        <f>$W19</f>
        <v>Y1*</v>
      </c>
      <c r="N19" s="111" t="s">
        <v>1710</v>
      </c>
      <c r="O19" s="132" t="s">
        <v>1966</v>
      </c>
      <c r="P19" s="168" t="str">
        <f t="shared" si="4"/>
        <v>Brugman, Jaycob (Y1*)</v>
      </c>
      <c r="Q19" s="217">
        <f>IF(ISBLANK($X19),"",$X19)</f>
        <v>200000</v>
      </c>
      <c r="R19" s="217">
        <f>IF(ISBLANK($Z19),"",$Z19)</f>
        <v>300000</v>
      </c>
      <c r="S19" s="217">
        <f>IF(ISBLANK($AB19),"",$AB19)</f>
        <v>400000</v>
      </c>
      <c r="T19" s="217" t="str">
        <f>IF(ISBLANK($AD19),"",$AD19)</f>
        <v/>
      </c>
      <c r="U19" s="168" t="s">
        <v>445</v>
      </c>
      <c r="V19" s="130">
        <v>200000</v>
      </c>
      <c r="W19" s="102" t="s">
        <v>220</v>
      </c>
      <c r="X19" s="130">
        <v>200000</v>
      </c>
      <c r="Y19" s="102" t="s">
        <v>446</v>
      </c>
      <c r="Z19" s="173">
        <v>300000</v>
      </c>
      <c r="AA19" s="102" t="s">
        <v>322</v>
      </c>
      <c r="AB19" s="173">
        <v>400000</v>
      </c>
      <c r="AC19" s="102" t="s">
        <v>555</v>
      </c>
      <c r="AD19" s="102"/>
      <c r="AE19" s="102"/>
      <c r="AF19" s="102"/>
    </row>
    <row r="20" spans="1:32" s="131" customFormat="1" ht="14.25" customHeight="1">
      <c r="A20" s="102" t="s">
        <v>1911</v>
      </c>
      <c r="B20" s="175" t="str">
        <f t="shared" si="5"/>
        <v>Busenitz</v>
      </c>
      <c r="C20" s="180" t="str">
        <f t="shared" si="6"/>
        <v>Alan</v>
      </c>
      <c r="D20" s="102" t="str">
        <f t="shared" si="7"/>
        <v>A. Busenitz</v>
      </c>
      <c r="E20" s="168" t="str">
        <f t="shared" si="8"/>
        <v>Alan Busenitz</v>
      </c>
      <c r="F20" s="204" t="s">
        <v>847</v>
      </c>
      <c r="G20" s="204">
        <v>119</v>
      </c>
      <c r="H20" s="204" t="s">
        <v>1955</v>
      </c>
      <c r="I20" s="204"/>
      <c r="J20" s="155">
        <v>33107</v>
      </c>
      <c r="K20" s="157" t="s">
        <v>844</v>
      </c>
      <c r="L20" s="103" t="s">
        <v>114</v>
      </c>
      <c r="M20" s="155" t="str">
        <f>$W20</f>
        <v>Y2</v>
      </c>
      <c r="N20" s="111" t="s">
        <v>296</v>
      </c>
      <c r="O20" s="132" t="s">
        <v>1966</v>
      </c>
      <c r="P20" s="168" t="str">
        <f t="shared" si="4"/>
        <v>Busenitz, Alan (Y2)</v>
      </c>
      <c r="Q20" s="129">
        <f>IF(ISBLANK($X20),"",$X20)</f>
        <v>300000</v>
      </c>
      <c r="R20" s="217">
        <f>IF(ISBLANK($Z20),"",$Z20)</f>
        <v>400000</v>
      </c>
      <c r="S20" s="217" t="str">
        <f>IF(ISBLANK($AB20),"",$AB20)</f>
        <v/>
      </c>
      <c r="T20" s="217" t="str">
        <f>IF(ISBLANK($AD20),"",$AD20)</f>
        <v/>
      </c>
      <c r="U20" s="168" t="s">
        <v>445</v>
      </c>
      <c r="V20" s="130">
        <v>200000</v>
      </c>
      <c r="W20" s="102" t="s">
        <v>446</v>
      </c>
      <c r="X20" s="173">
        <v>300000</v>
      </c>
      <c r="Y20" s="102" t="s">
        <v>322</v>
      </c>
      <c r="Z20" s="173">
        <v>400000</v>
      </c>
      <c r="AA20" s="102" t="s">
        <v>555</v>
      </c>
      <c r="AB20" s="173"/>
      <c r="AC20" s="102"/>
      <c r="AD20" s="102"/>
      <c r="AE20" s="453"/>
      <c r="AF20" s="102"/>
    </row>
    <row r="21" spans="1:32" s="131" customFormat="1" ht="14.25" customHeight="1">
      <c r="A21" s="102" t="s">
        <v>1655</v>
      </c>
      <c r="B21" s="175" t="str">
        <f t="shared" si="5"/>
        <v>Bush</v>
      </c>
      <c r="C21" s="180" t="str">
        <f t="shared" si="6"/>
        <v>Matt</v>
      </c>
      <c r="D21" s="102" t="str">
        <f t="shared" si="7"/>
        <v>M. Bush</v>
      </c>
      <c r="E21" s="168" t="str">
        <f t="shared" si="8"/>
        <v>Matt Bush</v>
      </c>
      <c r="F21" s="174" t="s">
        <v>847</v>
      </c>
      <c r="G21" s="102">
        <f>'Free Agents'!G125+1</f>
        <v>1</v>
      </c>
      <c r="H21" s="102">
        <v>2</v>
      </c>
      <c r="I21" s="102">
        <v>6</v>
      </c>
      <c r="J21" s="322">
        <v>31451</v>
      </c>
      <c r="K21" s="102" t="s">
        <v>844</v>
      </c>
      <c r="L21" s="103" t="s">
        <v>114</v>
      </c>
      <c r="M21" s="155" t="str">
        <f>$W21</f>
        <v>Y3</v>
      </c>
      <c r="N21" s="102" t="s">
        <v>1101</v>
      </c>
      <c r="O21" s="103" t="s">
        <v>1534</v>
      </c>
      <c r="P21" s="168" t="str">
        <f t="shared" si="4"/>
        <v>Bush, Matt (Y3)</v>
      </c>
      <c r="Q21" s="217">
        <f>IF(ISBLANK($X21),"",$X21)</f>
        <v>400000</v>
      </c>
      <c r="R21" s="217" t="str">
        <f>IF(ISBLANK($Z21),"",$Z21)</f>
        <v/>
      </c>
      <c r="S21" s="217" t="str">
        <f>IF(ISBLANK($AB21),"",$AB21)</f>
        <v/>
      </c>
      <c r="T21" s="217" t="str">
        <f>IF(ISBLANK($AD21),"",$AD21)</f>
        <v/>
      </c>
      <c r="U21" s="102" t="s">
        <v>446</v>
      </c>
      <c r="V21" s="173">
        <v>300000</v>
      </c>
      <c r="W21" s="102" t="s">
        <v>322</v>
      </c>
      <c r="X21" s="173">
        <v>400000</v>
      </c>
      <c r="Y21" s="102" t="s">
        <v>555</v>
      </c>
      <c r="Z21" s="130"/>
      <c r="AA21" s="102" t="s">
        <v>820</v>
      </c>
      <c r="AB21" s="102"/>
      <c r="AC21" s="102" t="s">
        <v>821</v>
      </c>
      <c r="AD21" s="453"/>
      <c r="AE21" s="102"/>
      <c r="AF21" s="102"/>
    </row>
    <row r="22" spans="1:32" s="131" customFormat="1" ht="14.25" customHeight="1">
      <c r="A22" s="281" t="s">
        <v>1143</v>
      </c>
      <c r="B22" s="175" t="str">
        <f t="shared" si="5"/>
        <v>Butera</v>
      </c>
      <c r="C22" s="180" t="str">
        <f t="shared" si="6"/>
        <v>Drew</v>
      </c>
      <c r="D22" s="102" t="str">
        <f t="shared" si="7"/>
        <v>D. Butera</v>
      </c>
      <c r="E22" s="168" t="str">
        <f t="shared" si="8"/>
        <v>Drew Butera</v>
      </c>
      <c r="F22" s="308" t="s">
        <v>847</v>
      </c>
      <c r="G22" s="281"/>
      <c r="H22" s="281"/>
      <c r="I22" s="281"/>
      <c r="J22" s="309">
        <v>30537</v>
      </c>
      <c r="K22" s="310" t="s">
        <v>848</v>
      </c>
      <c r="L22" s="279" t="s">
        <v>7</v>
      </c>
      <c r="M22" s="102" t="str">
        <f>$U22</f>
        <v>2,F2-$2.4M</v>
      </c>
      <c r="N22" s="281" t="s">
        <v>1188</v>
      </c>
      <c r="O22" s="311" t="s">
        <v>1407</v>
      </c>
      <c r="P22" s="168" t="str">
        <f t="shared" si="4"/>
        <v>Butera, Drew (2,F2-$2.4M)</v>
      </c>
      <c r="Q22" s="129">
        <f>IF(ISBLANK($V22),"",$V22)</f>
        <v>1200000</v>
      </c>
      <c r="R22" s="217" t="str">
        <f>IF(ISBLANK($X22),"",$X22)</f>
        <v/>
      </c>
      <c r="S22" s="217" t="str">
        <f>IF(ISBLANK($Z22),"",$Z22)</f>
        <v/>
      </c>
      <c r="T22" s="217" t="str">
        <f>IF(ISBLANK($AB22),"",$AB22)</f>
        <v/>
      </c>
      <c r="U22" s="282" t="s">
        <v>1449</v>
      </c>
      <c r="V22" s="280">
        <v>1200000</v>
      </c>
      <c r="W22" s="282" t="s">
        <v>283</v>
      </c>
      <c r="X22" s="130"/>
      <c r="Y22" s="155"/>
      <c r="Z22" s="130"/>
      <c r="AA22" s="130"/>
      <c r="AB22" s="221"/>
      <c r="AC22" s="102"/>
      <c r="AD22" s="102"/>
      <c r="AE22" s="102"/>
      <c r="AF22" s="102"/>
    </row>
    <row r="23" spans="1:32" s="131" customFormat="1" ht="14.25" customHeight="1">
      <c r="A23" s="175" t="s">
        <v>949</v>
      </c>
      <c r="B23" s="175" t="str">
        <f t="shared" si="5"/>
        <v>Butler</v>
      </c>
      <c r="C23" s="180" t="str">
        <f t="shared" si="6"/>
        <v>Eddie</v>
      </c>
      <c r="D23" s="102" t="str">
        <f t="shared" si="7"/>
        <v>E. Butler</v>
      </c>
      <c r="E23" s="168" t="str">
        <f t="shared" si="8"/>
        <v>Eddie Butler</v>
      </c>
      <c r="F23" s="174" t="s">
        <v>847</v>
      </c>
      <c r="G23" s="174"/>
      <c r="H23" s="174"/>
      <c r="I23" s="174"/>
      <c r="J23" s="184">
        <v>34041</v>
      </c>
      <c r="K23" s="185" t="s">
        <v>114</v>
      </c>
      <c r="L23" s="103" t="s">
        <v>114</v>
      </c>
      <c r="M23" s="155" t="str">
        <f>$W23</f>
        <v>ARB-Y4</v>
      </c>
      <c r="N23" s="111" t="str">
        <f>Mays!$G$2</f>
        <v>Palo Alto</v>
      </c>
      <c r="O23" s="174" t="s">
        <v>1100</v>
      </c>
      <c r="P23" s="168" t="str">
        <f t="shared" si="4"/>
        <v>Butler, Eddie (ARB-Y4)</v>
      </c>
      <c r="Q23" s="129" t="str">
        <f>IF(ISBLANK($X23),"",$X23)</f>
        <v/>
      </c>
      <c r="R23" s="217" t="str">
        <f>IF(ISBLANK($Z23),"",$Z23)</f>
        <v/>
      </c>
      <c r="S23" s="217" t="str">
        <f>IF(ISBLANK($AB23),"",$AB23)</f>
        <v/>
      </c>
      <c r="T23" s="217" t="str">
        <f>IF(ISBLANK($AD23),"",$AD23)</f>
        <v/>
      </c>
      <c r="U23" s="102" t="s">
        <v>322</v>
      </c>
      <c r="V23" s="269">
        <v>400000</v>
      </c>
      <c r="W23" s="102" t="s">
        <v>555</v>
      </c>
      <c r="X23" s="173"/>
      <c r="Y23" s="102" t="s">
        <v>820</v>
      </c>
      <c r="Z23" s="173"/>
      <c r="AA23" s="102" t="s">
        <v>821</v>
      </c>
      <c r="AB23" s="102"/>
      <c r="AC23" s="102" t="s">
        <v>822</v>
      </c>
      <c r="AD23" s="102"/>
      <c r="AE23" s="102"/>
      <c r="AF23" s="102"/>
    </row>
    <row r="24" spans="1:32" s="131" customFormat="1" ht="14.25" customHeight="1">
      <c r="A24" s="160" t="s">
        <v>888</v>
      </c>
      <c r="B24" s="175" t="str">
        <f t="shared" si="5"/>
        <v>Cain</v>
      </c>
      <c r="C24" s="180" t="str">
        <f t="shared" si="6"/>
        <v>Matt</v>
      </c>
      <c r="D24" s="102" t="str">
        <f t="shared" si="7"/>
        <v>M. Cain</v>
      </c>
      <c r="E24" s="168" t="str">
        <f t="shared" si="8"/>
        <v>Matt Cain</v>
      </c>
      <c r="F24" s="161" t="s">
        <v>847</v>
      </c>
      <c r="G24" s="161"/>
      <c r="H24" s="161"/>
      <c r="I24" s="161"/>
      <c r="J24" s="162">
        <v>30956</v>
      </c>
      <c r="K24" s="163" t="s">
        <v>647</v>
      </c>
      <c r="L24" s="103" t="s">
        <v>114</v>
      </c>
      <c r="M24" s="102" t="str">
        <f>$U24</f>
        <v>5,F5-33.6M</v>
      </c>
      <c r="N24" s="111" t="str">
        <f>Mays!$G$2</f>
        <v>Palo Alto</v>
      </c>
      <c r="O24" s="161" t="s">
        <v>902</v>
      </c>
      <c r="P24" s="168" t="str">
        <f t="shared" si="4"/>
        <v>Cain, Matt (5,F5-33.6M)</v>
      </c>
      <c r="Q24" s="129">
        <f>IF(ISBLANK($V24),"",$V24)</f>
        <v>6720000</v>
      </c>
      <c r="R24" s="217" t="str">
        <f>IF(ISBLANK($X24),"",$X24)</f>
        <v/>
      </c>
      <c r="S24" s="217" t="str">
        <f>IF(ISBLANK($Z24),"",$Z24)</f>
        <v/>
      </c>
      <c r="T24" s="217" t="str">
        <f>IF(ISBLANK($AB24),"",$AB24)</f>
        <v/>
      </c>
      <c r="U24" s="160" t="s">
        <v>889</v>
      </c>
      <c r="V24" s="172">
        <v>6720000</v>
      </c>
      <c r="W24" s="102" t="s">
        <v>283</v>
      </c>
      <c r="X24" s="173"/>
      <c r="Y24" s="102"/>
      <c r="Z24" s="173"/>
      <c r="AA24" s="102"/>
      <c r="AB24" s="221"/>
      <c r="AC24" s="102"/>
      <c r="AD24" s="102"/>
      <c r="AE24" s="102"/>
      <c r="AF24" s="102"/>
    </row>
    <row r="25" spans="1:32" s="131" customFormat="1" ht="14.25" customHeight="1">
      <c r="A25" s="111" t="s">
        <v>1367</v>
      </c>
      <c r="B25" s="175" t="str">
        <f t="shared" si="5"/>
        <v>Carrera</v>
      </c>
      <c r="C25" s="180" t="str">
        <f t="shared" si="6"/>
        <v>Ezequiel</v>
      </c>
      <c r="D25" s="102" t="str">
        <f t="shared" si="7"/>
        <v>E. Carrera</v>
      </c>
      <c r="E25" s="168" t="str">
        <f t="shared" si="8"/>
        <v>Ezequiel Carrera</v>
      </c>
      <c r="F25" s="289" t="s">
        <v>354</v>
      </c>
      <c r="G25" s="204"/>
      <c r="H25" s="204"/>
      <c r="I25" s="204"/>
      <c r="J25" s="277">
        <v>31939</v>
      </c>
      <c r="K25" s="304" t="s">
        <v>912</v>
      </c>
      <c r="L25" s="103" t="s">
        <v>7</v>
      </c>
      <c r="M25" s="102" t="str">
        <f>$U25</f>
        <v>1,F1-$712.5k</v>
      </c>
      <c r="N25" s="281" t="s">
        <v>1391</v>
      </c>
      <c r="O25" s="132" t="s">
        <v>1764</v>
      </c>
      <c r="P25" s="168" t="str">
        <f t="shared" si="4"/>
        <v>Carrera, Ezequiel (1,F1-$712.5k)</v>
      </c>
      <c r="Q25" s="129">
        <f>IF(ISBLANK($V25),"",$V25)</f>
        <v>713000</v>
      </c>
      <c r="R25" s="217" t="str">
        <f>IF(ISBLANK($X25),"",$X25)</f>
        <v/>
      </c>
      <c r="S25" s="217" t="str">
        <f>IF(ISBLANK($Z25),"",$Z25)</f>
        <v/>
      </c>
      <c r="T25" s="217" t="str">
        <f>IF(ISBLANK($AB25),"",$AB25)</f>
        <v/>
      </c>
      <c r="U25" s="155" t="s">
        <v>1769</v>
      </c>
      <c r="V25" s="253">
        <v>713000</v>
      </c>
      <c r="W25" s="172" t="s">
        <v>283</v>
      </c>
      <c r="X25" s="172"/>
      <c r="Y25" s="111"/>
      <c r="Z25" s="172"/>
      <c r="AA25" s="102"/>
      <c r="AB25" s="173"/>
      <c r="AC25" s="102"/>
      <c r="AD25" s="102"/>
      <c r="AE25" s="102"/>
      <c r="AF25" s="102"/>
    </row>
    <row r="26" spans="1:32" s="131" customFormat="1" ht="14.25" customHeight="1">
      <c r="A26" s="111" t="s">
        <v>236</v>
      </c>
      <c r="B26" s="175" t="str">
        <f t="shared" si="5"/>
        <v>Castro</v>
      </c>
      <c r="C26" s="180" t="str">
        <f t="shared" si="6"/>
        <v>Jason</v>
      </c>
      <c r="D26" s="102" t="str">
        <f t="shared" si="7"/>
        <v>J. Castro</v>
      </c>
      <c r="E26" s="168" t="str">
        <f t="shared" si="8"/>
        <v>Jason Castro</v>
      </c>
      <c r="F26" s="276" t="s">
        <v>354</v>
      </c>
      <c r="G26" s="103"/>
      <c r="H26" s="103"/>
      <c r="I26" s="103"/>
      <c r="J26" s="277">
        <v>31946</v>
      </c>
      <c r="K26" s="278" t="s">
        <v>848</v>
      </c>
      <c r="L26" s="103" t="s">
        <v>7</v>
      </c>
      <c r="M26" s="155" t="str">
        <f>$W26</f>
        <v>3,F3-$5.985M</v>
      </c>
      <c r="N26" s="281" t="s">
        <v>1405</v>
      </c>
      <c r="O26" s="311" t="s">
        <v>1407</v>
      </c>
      <c r="P26" s="168" t="str">
        <f t="shared" si="4"/>
        <v>Castro, Jason (3,F3-$5.985M)</v>
      </c>
      <c r="Q26" s="217">
        <f>IF(ISBLANK($X26),"",$X26)</f>
        <v>1995001</v>
      </c>
      <c r="R26" s="217" t="str">
        <f>IF(ISBLANK($Z26),"",$Z26)</f>
        <v/>
      </c>
      <c r="S26" s="217" t="str">
        <f>IF(ISBLANK($AB26),"",$AB26)</f>
        <v/>
      </c>
      <c r="T26" s="217" t="str">
        <f>IF(ISBLANK($AD26),"",$AD26)</f>
        <v/>
      </c>
      <c r="U26" s="282" t="s">
        <v>1455</v>
      </c>
      <c r="V26" s="280">
        <v>1995001</v>
      </c>
      <c r="W26" s="282" t="s">
        <v>1469</v>
      </c>
      <c r="X26" s="362">
        <v>1995001</v>
      </c>
      <c r="Y26" s="282" t="s">
        <v>283</v>
      </c>
      <c r="Z26" s="173"/>
      <c r="AA26" s="102"/>
      <c r="AB26" s="102"/>
      <c r="AC26" s="102"/>
      <c r="AD26" s="102"/>
      <c r="AE26" s="102"/>
      <c r="AF26" s="102"/>
    </row>
    <row r="27" spans="1:32" s="131" customFormat="1" ht="14.25" customHeight="1">
      <c r="A27" s="102" t="s">
        <v>1926</v>
      </c>
      <c r="B27" s="175" t="str">
        <f t="shared" si="5"/>
        <v>Castro</v>
      </c>
      <c r="C27" s="180" t="str">
        <f t="shared" si="6"/>
        <v>Simon</v>
      </c>
      <c r="D27" s="102" t="str">
        <f t="shared" si="7"/>
        <v>S. Castro</v>
      </c>
      <c r="E27" s="168" t="str">
        <f t="shared" si="8"/>
        <v>Simon Castro</v>
      </c>
      <c r="F27" s="204" t="s">
        <v>847</v>
      </c>
      <c r="G27" s="204">
        <v>155</v>
      </c>
      <c r="H27" s="204" t="s">
        <v>1958</v>
      </c>
      <c r="I27" s="204"/>
      <c r="J27" s="155">
        <v>32242</v>
      </c>
      <c r="K27" s="157" t="s">
        <v>844</v>
      </c>
      <c r="L27" s="103" t="s">
        <v>114</v>
      </c>
      <c r="M27" s="155" t="str">
        <f>$W27</f>
        <v>Y1*</v>
      </c>
      <c r="N27" s="111" t="s">
        <v>378</v>
      </c>
      <c r="O27" s="132" t="s">
        <v>1966</v>
      </c>
      <c r="P27" s="168" t="str">
        <f t="shared" si="4"/>
        <v>Castro, Simon (Y1*)</v>
      </c>
      <c r="Q27" s="129">
        <f>IF(ISBLANK($X27),"",$X27)</f>
        <v>200000</v>
      </c>
      <c r="R27" s="217">
        <f>IF(ISBLANK($Z27),"",$Z27)</f>
        <v>300000</v>
      </c>
      <c r="S27" s="217">
        <f>IF(ISBLANK($AB27),"",$AB27)</f>
        <v>400000</v>
      </c>
      <c r="T27" s="217" t="str">
        <f>IF(ISBLANK($AD27),"",$AD27)</f>
        <v/>
      </c>
      <c r="U27" s="168" t="s">
        <v>445</v>
      </c>
      <c r="V27" s="130">
        <v>200000</v>
      </c>
      <c r="W27" s="102" t="s">
        <v>220</v>
      </c>
      <c r="X27" s="130">
        <v>200000</v>
      </c>
      <c r="Y27" s="102" t="s">
        <v>446</v>
      </c>
      <c r="Z27" s="173">
        <v>300000</v>
      </c>
      <c r="AA27" s="102" t="s">
        <v>322</v>
      </c>
      <c r="AB27" s="173">
        <v>400000</v>
      </c>
      <c r="AC27" s="102" t="s">
        <v>555</v>
      </c>
      <c r="AD27" s="102"/>
      <c r="AE27" s="102"/>
      <c r="AF27" s="102"/>
    </row>
    <row r="28" spans="1:32" s="131" customFormat="1" ht="14.25" customHeight="1">
      <c r="A28" s="102" t="s">
        <v>373</v>
      </c>
      <c r="B28" s="175" t="str">
        <f t="shared" si="5"/>
        <v>Chisenhall</v>
      </c>
      <c r="C28" s="180" t="str">
        <f t="shared" si="6"/>
        <v>Lonnie</v>
      </c>
      <c r="D28" s="102" t="str">
        <f t="shared" si="7"/>
        <v>L. Chisenhall</v>
      </c>
      <c r="E28" s="168" t="str">
        <f t="shared" si="8"/>
        <v>Lonnie Chisenhall</v>
      </c>
      <c r="F28" s="103" t="s">
        <v>354</v>
      </c>
      <c r="G28" s="103"/>
      <c r="H28" s="103"/>
      <c r="I28" s="103"/>
      <c r="J28" s="155">
        <v>32420</v>
      </c>
      <c r="K28" s="111" t="s">
        <v>850</v>
      </c>
      <c r="L28" s="103" t="s">
        <v>7</v>
      </c>
      <c r="M28" s="102" t="str">
        <f>$U28</f>
        <v>ARB-Y7</v>
      </c>
      <c r="N28" s="111" t="str">
        <f>Aaron!$S$2</f>
        <v>Washington</v>
      </c>
      <c r="O28" s="132" t="s">
        <v>1104</v>
      </c>
      <c r="P28" s="168" t="str">
        <f t="shared" si="4"/>
        <v>Chisenhall, Lonnie (ARB-Y7)</v>
      </c>
      <c r="Q28" s="129">
        <f>IF(ISBLANK($V28),"",$V28)</f>
        <v>3307500</v>
      </c>
      <c r="R28" s="217" t="str">
        <f>IF(ISBLANK($X28),"",$X28)</f>
        <v/>
      </c>
      <c r="S28" s="217" t="str">
        <f>IF(ISBLANK($Z28),"",$Z28)</f>
        <v/>
      </c>
      <c r="T28" s="217" t="str">
        <f>IF(ISBLANK($AB28),"",$AB28)</f>
        <v/>
      </c>
      <c r="U28" s="102" t="s">
        <v>822</v>
      </c>
      <c r="V28" s="173">
        <v>3307500</v>
      </c>
      <c r="W28" s="102" t="s">
        <v>283</v>
      </c>
      <c r="X28" s="270"/>
      <c r="Y28" s="130"/>
      <c r="Z28" s="221"/>
      <c r="AA28" s="130"/>
      <c r="AB28" s="221"/>
      <c r="AC28" s="102"/>
      <c r="AD28" s="130"/>
      <c r="AE28" s="102"/>
      <c r="AF28" s="102"/>
    </row>
    <row r="29" spans="1:32" s="131" customFormat="1" ht="14.25" customHeight="1">
      <c r="A29" s="112" t="s">
        <v>746</v>
      </c>
      <c r="B29" s="175" t="str">
        <f t="shared" si="5"/>
        <v>Cingrani</v>
      </c>
      <c r="C29" s="180" t="str">
        <f t="shared" si="6"/>
        <v>Tony</v>
      </c>
      <c r="D29" s="102" t="str">
        <f t="shared" si="7"/>
        <v>T. Cingrani</v>
      </c>
      <c r="E29" s="168" t="str">
        <f t="shared" si="8"/>
        <v>Tony Cingrani</v>
      </c>
      <c r="F29" s="103" t="s">
        <v>354</v>
      </c>
      <c r="G29" s="103"/>
      <c r="H29" s="103"/>
      <c r="I29" s="103"/>
      <c r="J29" s="155">
        <v>32694</v>
      </c>
      <c r="K29" s="111" t="s">
        <v>647</v>
      </c>
      <c r="L29" s="103" t="s">
        <v>114</v>
      </c>
      <c r="M29" s="102" t="str">
        <f>$U29</f>
        <v>3,F3-$1.545M</v>
      </c>
      <c r="N29" s="111" t="str">
        <f>Ruth!$Y$2</f>
        <v xml:space="preserve">New Jersey </v>
      </c>
      <c r="O29" s="253" t="s">
        <v>1192</v>
      </c>
      <c r="P29" s="168" t="str">
        <f t="shared" si="4"/>
        <v>Cingrani, Tony (3,F3-$1.545M)</v>
      </c>
      <c r="Q29" s="129">
        <f>IF(ISBLANK($V29),"",$V29)</f>
        <v>515000</v>
      </c>
      <c r="R29" s="217" t="str">
        <f>IF(ISBLANK($X29),"",$X29)</f>
        <v/>
      </c>
      <c r="S29" s="217" t="str">
        <f>IF(ISBLANK($Z29),"",$Z29)</f>
        <v/>
      </c>
      <c r="T29" s="217" t="str">
        <f>IF(ISBLANK($AB29),"",$AB29)</f>
        <v/>
      </c>
      <c r="U29" s="112" t="s">
        <v>1217</v>
      </c>
      <c r="V29" s="269">
        <v>515000</v>
      </c>
      <c r="W29" s="102" t="s">
        <v>283</v>
      </c>
      <c r="X29" s="173"/>
      <c r="Y29" s="102"/>
      <c r="Z29" s="173"/>
      <c r="AA29" s="102"/>
      <c r="AB29" s="173"/>
      <c r="AC29" s="102"/>
    </row>
    <row r="30" spans="1:32" s="131" customFormat="1" ht="14.25" customHeight="1">
      <c r="A30" s="110" t="s">
        <v>782</v>
      </c>
      <c r="B30" s="175" t="str">
        <f t="shared" si="5"/>
        <v>Collins</v>
      </c>
      <c r="C30" s="180" t="str">
        <f t="shared" si="6"/>
        <v>Tyler</v>
      </c>
      <c r="D30" s="102" t="str">
        <f t="shared" si="7"/>
        <v>T. Collins</v>
      </c>
      <c r="E30" s="168" t="str">
        <f t="shared" si="8"/>
        <v>Tyler Collins</v>
      </c>
      <c r="F30" s="103" t="s">
        <v>354</v>
      </c>
      <c r="G30" s="103"/>
      <c r="H30" s="103"/>
      <c r="I30" s="103"/>
      <c r="J30" s="155">
        <v>33030</v>
      </c>
      <c r="K30" s="111" t="s">
        <v>853</v>
      </c>
      <c r="L30" s="103" t="s">
        <v>7</v>
      </c>
      <c r="M30" s="155" t="str">
        <f>$W30</f>
        <v>ARB-Y4</v>
      </c>
      <c r="N30" s="111" t="str">
        <f>Aaron!$M$2</f>
        <v>Virginia</v>
      </c>
      <c r="O30" s="103" t="s">
        <v>739</v>
      </c>
      <c r="P30" s="168" t="str">
        <f t="shared" si="4"/>
        <v>Collins, Tyler (ARB-Y4)</v>
      </c>
      <c r="Q30" s="217" t="str">
        <f>IF(ISBLANK($X30),"",$X30)</f>
        <v/>
      </c>
      <c r="R30" s="217" t="str">
        <f>IF(ISBLANK($Z30),"",$Z30)</f>
        <v/>
      </c>
      <c r="S30" s="217" t="str">
        <f>IF(ISBLANK($AB30),"",$AB30)</f>
        <v/>
      </c>
      <c r="T30" s="217" t="str">
        <f>IF(ISBLANK($AD30),"",$AD30)</f>
        <v/>
      </c>
      <c r="U30" s="102" t="s">
        <v>322</v>
      </c>
      <c r="V30" s="269">
        <v>400000</v>
      </c>
      <c r="W30" s="102" t="s">
        <v>555</v>
      </c>
      <c r="X30" s="173"/>
      <c r="Y30" s="102" t="s">
        <v>820</v>
      </c>
      <c r="Z30" s="173"/>
      <c r="AA30" s="102" t="s">
        <v>821</v>
      </c>
      <c r="AB30" s="102"/>
      <c r="AC30" s="102" t="s">
        <v>822</v>
      </c>
      <c r="AD30" s="102"/>
      <c r="AE30" s="102"/>
      <c r="AF30" s="102"/>
    </row>
    <row r="31" spans="1:32" s="131" customFormat="1" ht="14.25" customHeight="1">
      <c r="A31" s="102" t="s">
        <v>1931</v>
      </c>
      <c r="B31" s="175" t="str">
        <f t="shared" si="5"/>
        <v>Cordoba</v>
      </c>
      <c r="C31" s="180" t="str">
        <f t="shared" si="6"/>
        <v>Allen</v>
      </c>
      <c r="D31" s="102" t="str">
        <f t="shared" si="7"/>
        <v>A. Cordoba</v>
      </c>
      <c r="E31" s="168" t="str">
        <f t="shared" si="8"/>
        <v>Allen Cordoba</v>
      </c>
      <c r="F31" s="204" t="s">
        <v>847</v>
      </c>
      <c r="G31" s="204">
        <v>165</v>
      </c>
      <c r="H31" s="204" t="s">
        <v>1958</v>
      </c>
      <c r="I31" s="204"/>
      <c r="J31" s="155">
        <v>35039</v>
      </c>
      <c r="K31" s="157" t="s">
        <v>853</v>
      </c>
      <c r="L31" s="103" t="s">
        <v>7</v>
      </c>
      <c r="M31" s="155" t="str">
        <f>$W31</f>
        <v>Y1*</v>
      </c>
      <c r="N31" s="111" t="s">
        <v>808</v>
      </c>
      <c r="O31" s="132" t="s">
        <v>1966</v>
      </c>
      <c r="P31" s="168" t="str">
        <f t="shared" si="4"/>
        <v>Cordoba, Allen (Y1*)</v>
      </c>
      <c r="Q31" s="217">
        <f>IF(ISBLANK($X31),"",$X31)</f>
        <v>200000</v>
      </c>
      <c r="R31" s="217">
        <f>IF(ISBLANK($Z31),"",$Z31)</f>
        <v>300000</v>
      </c>
      <c r="S31" s="217">
        <f>IF(ISBLANK($AB31),"",$AB31)</f>
        <v>400000</v>
      </c>
      <c r="T31" s="217" t="str">
        <f>IF(ISBLANK($AD31),"",$AD31)</f>
        <v/>
      </c>
      <c r="U31" s="168" t="s">
        <v>445</v>
      </c>
      <c r="V31" s="130">
        <v>200000</v>
      </c>
      <c r="W31" s="102" t="s">
        <v>220</v>
      </c>
      <c r="X31" s="130">
        <v>200000</v>
      </c>
      <c r="Y31" s="102" t="s">
        <v>446</v>
      </c>
      <c r="Z31" s="173">
        <v>300000</v>
      </c>
      <c r="AA31" s="102" t="s">
        <v>322</v>
      </c>
      <c r="AB31" s="173">
        <v>400000</v>
      </c>
      <c r="AC31" s="102" t="s">
        <v>555</v>
      </c>
      <c r="AD31" s="102"/>
      <c r="AE31" s="102"/>
      <c r="AF31" s="102"/>
    </row>
    <row r="32" spans="1:32" s="131" customFormat="1" ht="14.25" customHeight="1">
      <c r="A32" s="102" t="s">
        <v>1316</v>
      </c>
      <c r="B32" s="175" t="str">
        <f t="shared" si="5"/>
        <v>Cotton</v>
      </c>
      <c r="C32" s="180" t="str">
        <f t="shared" si="6"/>
        <v>Jharel</v>
      </c>
      <c r="D32" s="102" t="str">
        <f t="shared" si="7"/>
        <v>J. Cotton</v>
      </c>
      <c r="E32" s="168" t="str">
        <f t="shared" si="8"/>
        <v>Jharel Cotton</v>
      </c>
      <c r="F32" s="204" t="s">
        <v>847</v>
      </c>
      <c r="G32" s="453">
        <v>111</v>
      </c>
      <c r="H32" s="453">
        <v>4</v>
      </c>
      <c r="I32" s="453">
        <v>18</v>
      </c>
      <c r="J32" s="256">
        <v>33622</v>
      </c>
      <c r="K32" s="157" t="s">
        <v>647</v>
      </c>
      <c r="L32" s="103" t="s">
        <v>114</v>
      </c>
      <c r="M32" s="102" t="str">
        <f>$U32</f>
        <v>1,F1-200k</v>
      </c>
      <c r="N32" s="111" t="s">
        <v>296</v>
      </c>
      <c r="O32" s="132" t="s">
        <v>2083</v>
      </c>
      <c r="P32" s="168" t="str">
        <f t="shared" si="4"/>
        <v>Cotton, Jharel (1,F1-200k)</v>
      </c>
      <c r="Q32" s="129">
        <f>IF(ISBLANK($V32),"",$V32)</f>
        <v>200000</v>
      </c>
      <c r="R32" s="217" t="str">
        <f>IF(ISBLANK($X32),"",$X32)</f>
        <v/>
      </c>
      <c r="S32" s="217" t="str">
        <f>IF(ISBLANK($Z32),"",$Z32)</f>
        <v/>
      </c>
      <c r="T32" s="217" t="str">
        <f>IF(ISBLANK($AB32),"",$AB32)</f>
        <v/>
      </c>
      <c r="U32" s="102" t="s">
        <v>2089</v>
      </c>
      <c r="V32" s="130">
        <v>200000</v>
      </c>
      <c r="W32" s="102" t="s">
        <v>283</v>
      </c>
      <c r="X32" s="173"/>
      <c r="Y32" s="102"/>
      <c r="Z32" s="173"/>
      <c r="AA32" s="102"/>
      <c r="AB32" s="173"/>
      <c r="AC32" s="102"/>
      <c r="AD32" s="102"/>
      <c r="AE32" s="102"/>
      <c r="AF32" s="102"/>
    </row>
    <row r="33" spans="1:32" s="131" customFormat="1" ht="14.25" customHeight="1">
      <c r="A33" s="102" t="s">
        <v>1920</v>
      </c>
      <c r="B33" s="175" t="str">
        <f t="shared" si="5"/>
        <v>Cowart</v>
      </c>
      <c r="C33" s="180" t="str">
        <f t="shared" si="6"/>
        <v>Kaleb</v>
      </c>
      <c r="D33" s="102" t="str">
        <f t="shared" si="7"/>
        <v>K. Cowart</v>
      </c>
      <c r="E33" s="168" t="str">
        <f t="shared" si="8"/>
        <v>Kaleb Cowart</v>
      </c>
      <c r="F33" s="204" t="s">
        <v>854</v>
      </c>
      <c r="G33" s="204">
        <v>140</v>
      </c>
      <c r="H33" s="204" t="s">
        <v>1957</v>
      </c>
      <c r="I33" s="204"/>
      <c r="J33" s="155">
        <v>33757</v>
      </c>
      <c r="K33" s="157" t="s">
        <v>850</v>
      </c>
      <c r="L33" s="103" t="s">
        <v>7</v>
      </c>
      <c r="M33" s="155" t="str">
        <f>$W33</f>
        <v>Y2</v>
      </c>
      <c r="N33" s="111" t="s">
        <v>346</v>
      </c>
      <c r="O33" s="132" t="s">
        <v>1966</v>
      </c>
      <c r="P33" s="168" t="str">
        <f t="shared" ref="P33:P64" si="9">CONCATENATE(A33," (",M33,")")</f>
        <v>Cowart, Kaleb (Y2)</v>
      </c>
      <c r="Q33" s="217">
        <f>IF(ISBLANK($X33),"",$X33)</f>
        <v>300000</v>
      </c>
      <c r="R33" s="217">
        <f>IF(ISBLANK($Z33),"",$Z33)</f>
        <v>400000</v>
      </c>
      <c r="S33" s="217" t="str">
        <f>IF(ISBLANK($AB33),"",$AB33)</f>
        <v/>
      </c>
      <c r="T33" s="217" t="str">
        <f>IF(ISBLANK($AD33),"",$AD33)</f>
        <v/>
      </c>
      <c r="U33" s="168" t="s">
        <v>445</v>
      </c>
      <c r="V33" s="130">
        <v>200000</v>
      </c>
      <c r="W33" s="102" t="s">
        <v>446</v>
      </c>
      <c r="X33" s="173">
        <v>300000</v>
      </c>
      <c r="Y33" s="102" t="s">
        <v>322</v>
      </c>
      <c r="Z33" s="173">
        <v>400000</v>
      </c>
      <c r="AA33" s="102" t="s">
        <v>555</v>
      </c>
      <c r="AB33" s="173"/>
      <c r="AC33" s="102"/>
      <c r="AD33" s="102"/>
      <c r="AE33" s="102"/>
    </row>
    <row r="34" spans="1:32" s="131" customFormat="1" ht="14.25" customHeight="1">
      <c r="A34" s="111" t="s">
        <v>19</v>
      </c>
      <c r="B34" s="175" t="str">
        <f t="shared" si="5"/>
        <v>d'Arnaud</v>
      </c>
      <c r="C34" s="180" t="str">
        <f t="shared" si="6"/>
        <v>Travis</v>
      </c>
      <c r="D34" s="102" t="str">
        <f t="shared" si="7"/>
        <v>T. d'Arnaud</v>
      </c>
      <c r="E34" s="168" t="str">
        <f t="shared" si="8"/>
        <v>Travis d'Arnaud</v>
      </c>
      <c r="F34" s="276" t="s">
        <v>847</v>
      </c>
      <c r="G34" s="103"/>
      <c r="H34" s="103"/>
      <c r="I34" s="103"/>
      <c r="J34" s="277">
        <v>32549</v>
      </c>
      <c r="K34" s="278" t="s">
        <v>848</v>
      </c>
      <c r="L34" s="103" t="s">
        <v>7</v>
      </c>
      <c r="M34" s="155" t="str">
        <f>$W34</f>
        <v>3,F5-$14.077M</v>
      </c>
      <c r="N34" s="281" t="s">
        <v>1405</v>
      </c>
      <c r="O34" s="311" t="s">
        <v>1407</v>
      </c>
      <c r="P34" s="168" t="str">
        <f t="shared" si="9"/>
        <v>d'Arnaud, Travis (3,F5-$14.077M)</v>
      </c>
      <c r="Q34" s="217">
        <f>IF(ISBLANK($X34),"",$X34)</f>
        <v>2815346</v>
      </c>
      <c r="R34" s="217">
        <f>IF(ISBLANK($Z34),"",$Z34)</f>
        <v>2815346</v>
      </c>
      <c r="S34" s="217">
        <f>IF(ISBLANK($AB34),"",$AB34)</f>
        <v>2815346</v>
      </c>
      <c r="T34" s="217" t="str">
        <f>IF(ISBLANK($AD34),"",$AD34)</f>
        <v/>
      </c>
      <c r="U34" s="282" t="s">
        <v>1485</v>
      </c>
      <c r="V34" s="280">
        <v>2815346</v>
      </c>
      <c r="W34" s="282" t="s">
        <v>1488</v>
      </c>
      <c r="X34" s="362">
        <v>2815346</v>
      </c>
      <c r="Y34" s="282" t="s">
        <v>1490</v>
      </c>
      <c r="Z34" s="362">
        <v>2815346</v>
      </c>
      <c r="AA34" s="282" t="s">
        <v>1492</v>
      </c>
      <c r="AB34" s="280">
        <v>2815346</v>
      </c>
      <c r="AC34" s="102" t="s">
        <v>283</v>
      </c>
      <c r="AD34" s="102"/>
      <c r="AE34" s="102"/>
      <c r="AF34" s="102"/>
    </row>
    <row r="35" spans="1:32" s="131" customFormat="1" ht="14.25" customHeight="1">
      <c r="A35" s="111" t="s">
        <v>434</v>
      </c>
      <c r="B35" s="175" t="str">
        <f t="shared" si="5"/>
        <v>Davis</v>
      </c>
      <c r="C35" s="180" t="str">
        <f t="shared" si="6"/>
        <v>Chris</v>
      </c>
      <c r="D35" s="102" t="str">
        <f t="shared" si="7"/>
        <v>C. Davis</v>
      </c>
      <c r="E35" s="168" t="str">
        <f t="shared" si="8"/>
        <v>Chris Davis</v>
      </c>
      <c r="F35" s="276" t="s">
        <v>354</v>
      </c>
      <c r="G35" s="103"/>
      <c r="H35" s="103"/>
      <c r="I35" s="103"/>
      <c r="J35" s="277">
        <v>31488</v>
      </c>
      <c r="K35" s="278" t="s">
        <v>846</v>
      </c>
      <c r="L35" s="103" t="s">
        <v>7</v>
      </c>
      <c r="M35" s="155" t="str">
        <f>$W35</f>
        <v>3,F4-$10.3M</v>
      </c>
      <c r="N35" s="281" t="s">
        <v>1394</v>
      </c>
      <c r="O35" s="311" t="s">
        <v>1407</v>
      </c>
      <c r="P35" s="168" t="str">
        <f t="shared" si="9"/>
        <v>Davis, Chris (3,F4-$10.3M)</v>
      </c>
      <c r="Q35" s="217">
        <f>IF(ISBLANK($X35),"",$X35)</f>
        <v>2575000</v>
      </c>
      <c r="R35" s="217">
        <f>IF(ISBLANK($Z35),"",$Z35)</f>
        <v>2575000</v>
      </c>
      <c r="S35" s="217" t="str">
        <f>IF(ISBLANK($AB35),"",$AB35)</f>
        <v/>
      </c>
      <c r="T35" s="217" t="str">
        <f>IF(ISBLANK($AD35),"",$AD35)</f>
        <v/>
      </c>
      <c r="U35" s="282" t="s">
        <v>1457</v>
      </c>
      <c r="V35" s="280">
        <v>2575000</v>
      </c>
      <c r="W35" s="282" t="s">
        <v>1481</v>
      </c>
      <c r="X35" s="362">
        <v>2575000</v>
      </c>
      <c r="Y35" s="282" t="s">
        <v>1483</v>
      </c>
      <c r="Z35" s="362">
        <v>2575000</v>
      </c>
      <c r="AA35" s="102" t="s">
        <v>283</v>
      </c>
      <c r="AB35" s="102"/>
      <c r="AC35" s="102"/>
      <c r="AD35" s="102"/>
      <c r="AE35" s="102"/>
      <c r="AF35" s="102"/>
    </row>
    <row r="36" spans="1:32" s="131" customFormat="1" ht="14.25" customHeight="1">
      <c r="A36" s="102" t="s">
        <v>152</v>
      </c>
      <c r="B36" s="175" t="str">
        <f t="shared" si="5"/>
        <v>Davis</v>
      </c>
      <c r="C36" s="180" t="str">
        <f t="shared" si="6"/>
        <v>Rajai</v>
      </c>
      <c r="D36" s="102" t="str">
        <f t="shared" si="7"/>
        <v>R. Davis</v>
      </c>
      <c r="E36" s="168" t="str">
        <f t="shared" si="8"/>
        <v>Rajai Davis</v>
      </c>
      <c r="F36" s="103" t="s">
        <v>847</v>
      </c>
      <c r="G36" s="103"/>
      <c r="H36" s="103"/>
      <c r="I36" s="103"/>
      <c r="J36" s="155">
        <v>29513</v>
      </c>
      <c r="K36" s="111" t="s">
        <v>853</v>
      </c>
      <c r="L36" s="103" t="s">
        <v>7</v>
      </c>
      <c r="M36" s="102" t="str">
        <f>$U36</f>
        <v>4,F4-6.6M</v>
      </c>
      <c r="N36" s="111" t="str">
        <f>Aaron!$A$2</f>
        <v>Middlesex</v>
      </c>
      <c r="O36" s="213" t="s">
        <v>1030</v>
      </c>
      <c r="P36" s="168" t="str">
        <f t="shared" si="9"/>
        <v>Davis, Rajai (4,F4-6.6M)</v>
      </c>
      <c r="Q36" s="129">
        <f>IF(ISBLANK($V36),"",$V36)</f>
        <v>1650000</v>
      </c>
      <c r="R36" s="217" t="str">
        <f>IF(ISBLANK($X36),"",$X36)</f>
        <v/>
      </c>
      <c r="S36" s="217" t="str">
        <f>IF(ISBLANK($Z36),"",$Z36)</f>
        <v/>
      </c>
      <c r="T36" s="217" t="str">
        <f>IF(ISBLANK($AB36),"",$AB36)</f>
        <v/>
      </c>
      <c r="U36" s="111" t="s">
        <v>1034</v>
      </c>
      <c r="V36" s="172">
        <v>1650000</v>
      </c>
      <c r="W36" s="111" t="s">
        <v>283</v>
      </c>
      <c r="X36" s="173"/>
      <c r="Y36" s="102"/>
      <c r="Z36" s="173"/>
      <c r="AA36" s="102"/>
      <c r="AB36" s="173"/>
      <c r="AC36" s="102"/>
      <c r="AD36" s="453"/>
      <c r="AE36" s="102"/>
      <c r="AF36" s="102"/>
    </row>
    <row r="37" spans="1:32" s="131" customFormat="1" ht="14.25" customHeight="1">
      <c r="A37" s="111" t="s">
        <v>112</v>
      </c>
      <c r="B37" s="175" t="str">
        <f t="shared" si="5"/>
        <v>Dickey</v>
      </c>
      <c r="C37" s="180" t="str">
        <f t="shared" si="6"/>
        <v>R.A.</v>
      </c>
      <c r="D37" s="102" t="str">
        <f t="shared" si="7"/>
        <v>R. Dickey</v>
      </c>
      <c r="E37" s="168" t="str">
        <f t="shared" si="8"/>
        <v>R.A. Dickey</v>
      </c>
      <c r="F37" s="276" t="s">
        <v>847</v>
      </c>
      <c r="G37" s="103"/>
      <c r="H37" s="103"/>
      <c r="I37" s="103"/>
      <c r="J37" s="277">
        <v>27331</v>
      </c>
      <c r="K37" s="278" t="s">
        <v>647</v>
      </c>
      <c r="L37" s="103" t="s">
        <v>114</v>
      </c>
      <c r="M37" s="102" t="str">
        <f>$U37</f>
        <v>2,F2-$8M</v>
      </c>
      <c r="N37" s="281" t="s">
        <v>1188</v>
      </c>
      <c r="O37" s="311" t="s">
        <v>1407</v>
      </c>
      <c r="P37" s="168" t="str">
        <f t="shared" si="9"/>
        <v>Dickey, R.A. (2,F2-$8M)</v>
      </c>
      <c r="Q37" s="129">
        <f>IF(ISBLANK($V37),"",$V37)</f>
        <v>4000000</v>
      </c>
      <c r="R37" s="217" t="str">
        <f>IF(ISBLANK($X37),"",$X37)</f>
        <v/>
      </c>
      <c r="S37" s="217" t="str">
        <f>IF(ISBLANK($Z37),"",$Z37)</f>
        <v/>
      </c>
      <c r="T37" s="217" t="str">
        <f>IF(ISBLANK($AB37),"",$AB37)</f>
        <v/>
      </c>
      <c r="U37" s="282" t="s">
        <v>1487</v>
      </c>
      <c r="V37" s="280">
        <v>4000000</v>
      </c>
      <c r="W37" s="282" t="s">
        <v>283</v>
      </c>
      <c r="X37" s="173"/>
      <c r="Y37" s="111"/>
      <c r="Z37" s="173"/>
      <c r="AA37" s="102"/>
      <c r="AB37" s="102"/>
      <c r="AC37" s="102"/>
      <c r="AD37" s="453"/>
      <c r="AE37" s="102"/>
      <c r="AF37" s="102"/>
    </row>
    <row r="38" spans="1:32" s="131" customFormat="1" ht="14.25" customHeight="1">
      <c r="A38" s="102" t="s">
        <v>1623</v>
      </c>
      <c r="B38" s="175" t="str">
        <f t="shared" si="5"/>
        <v>Dozier</v>
      </c>
      <c r="C38" s="180" t="str">
        <f t="shared" si="6"/>
        <v>Hunter</v>
      </c>
      <c r="D38" s="102" t="str">
        <f t="shared" si="7"/>
        <v>H. Dozier</v>
      </c>
      <c r="E38" s="168" t="str">
        <f t="shared" si="8"/>
        <v>Hunter Dozier</v>
      </c>
      <c r="F38" s="174" t="s">
        <v>847</v>
      </c>
      <c r="G38" s="102">
        <f>Players!G249+1</f>
        <v>168</v>
      </c>
      <c r="H38" s="102">
        <v>3</v>
      </c>
      <c r="I38" s="102">
        <v>14</v>
      </c>
      <c r="J38" s="322">
        <v>33472</v>
      </c>
      <c r="K38" s="102" t="s">
        <v>850</v>
      </c>
      <c r="L38" s="103" t="s">
        <v>7</v>
      </c>
      <c r="M38" s="155" t="str">
        <f>$W38</f>
        <v>Y1</v>
      </c>
      <c r="N38" s="102" t="s">
        <v>454</v>
      </c>
      <c r="O38" s="103" t="s">
        <v>1534</v>
      </c>
      <c r="P38" s="168" t="str">
        <f t="shared" si="9"/>
        <v>Dozier, Hunter (Y1)</v>
      </c>
      <c r="Q38" s="129">
        <f>IF(ISBLANK($X38),"",$X38)</f>
        <v>200000</v>
      </c>
      <c r="R38" s="217">
        <f>IF(ISBLANK($Z38),"",$Z38)</f>
        <v>300000</v>
      </c>
      <c r="S38" s="217">
        <f>IF(ISBLANK($AB38),"",$AB38)</f>
        <v>400000</v>
      </c>
      <c r="T38" s="217" t="str">
        <f>IF(ISBLANK($AD38),"",$AD38)</f>
        <v/>
      </c>
      <c r="U38" s="102" t="s">
        <v>442</v>
      </c>
      <c r="V38" s="169">
        <v>100000</v>
      </c>
      <c r="W38" s="102" t="s">
        <v>445</v>
      </c>
      <c r="X38" s="130">
        <v>200000</v>
      </c>
      <c r="Y38" s="102" t="s">
        <v>446</v>
      </c>
      <c r="Z38" s="173">
        <v>300000</v>
      </c>
      <c r="AA38" s="102" t="s">
        <v>322</v>
      </c>
      <c r="AB38" s="173">
        <v>400000</v>
      </c>
      <c r="AC38" s="102" t="s">
        <v>555</v>
      </c>
      <c r="AD38" s="102"/>
      <c r="AE38" s="102"/>
      <c r="AF38" s="102"/>
    </row>
    <row r="39" spans="1:32" s="131" customFormat="1" ht="14.25" customHeight="1">
      <c r="A39" s="102" t="s">
        <v>1932</v>
      </c>
      <c r="B39" s="175" t="str">
        <f t="shared" si="5"/>
        <v>Drake</v>
      </c>
      <c r="C39" s="180" t="str">
        <f t="shared" si="6"/>
        <v>Oliver</v>
      </c>
      <c r="D39" s="102" t="str">
        <f t="shared" si="7"/>
        <v>O. Drake</v>
      </c>
      <c r="E39" s="168" t="str">
        <f t="shared" si="8"/>
        <v>Oliver Drake</v>
      </c>
      <c r="F39" s="204" t="s">
        <v>847</v>
      </c>
      <c r="G39" s="204">
        <v>168</v>
      </c>
      <c r="H39" s="204" t="s">
        <v>1956</v>
      </c>
      <c r="I39" s="204"/>
      <c r="J39" s="155">
        <v>31790</v>
      </c>
      <c r="K39" s="157" t="s">
        <v>844</v>
      </c>
      <c r="L39" s="103" t="s">
        <v>114</v>
      </c>
      <c r="M39" s="155" t="str">
        <f>$W39</f>
        <v>Y2</v>
      </c>
      <c r="N39" s="111" t="s">
        <v>567</v>
      </c>
      <c r="O39" s="132" t="s">
        <v>1966</v>
      </c>
      <c r="P39" s="168" t="str">
        <f t="shared" si="9"/>
        <v>Drake, Oliver (Y2)</v>
      </c>
      <c r="Q39" s="217">
        <f>IF(ISBLANK($X39),"",$X39)</f>
        <v>300000</v>
      </c>
      <c r="R39" s="217">
        <f>IF(ISBLANK($Z39),"",$Z39)</f>
        <v>400000</v>
      </c>
      <c r="S39" s="217" t="str">
        <f>IF(ISBLANK($AB39),"",$AB39)</f>
        <v/>
      </c>
      <c r="T39" s="217" t="str">
        <f>IF(ISBLANK($AD39),"",$AD39)</f>
        <v/>
      </c>
      <c r="U39" s="168" t="s">
        <v>445</v>
      </c>
      <c r="V39" s="130">
        <v>200000</v>
      </c>
      <c r="W39" s="102" t="s">
        <v>446</v>
      </c>
      <c r="X39" s="173">
        <v>300000</v>
      </c>
      <c r="Y39" s="102" t="s">
        <v>322</v>
      </c>
      <c r="Z39" s="173">
        <v>400000</v>
      </c>
      <c r="AA39" s="102" t="s">
        <v>555</v>
      </c>
      <c r="AB39" s="173"/>
      <c r="AC39" s="102"/>
      <c r="AD39" s="453"/>
      <c r="AE39" s="102"/>
      <c r="AF39" s="102"/>
    </row>
    <row r="40" spans="1:32" s="131" customFormat="1" ht="14.25" customHeight="1">
      <c r="A40" s="112" t="s">
        <v>178</v>
      </c>
      <c r="B40" s="175" t="str">
        <f t="shared" si="5"/>
        <v>Drew</v>
      </c>
      <c r="C40" s="180" t="str">
        <f t="shared" si="6"/>
        <v>Stephen</v>
      </c>
      <c r="D40" s="102" t="str">
        <f t="shared" si="7"/>
        <v>S. Drew</v>
      </c>
      <c r="E40" s="168" t="str">
        <f t="shared" si="8"/>
        <v>Stephen Drew</v>
      </c>
      <c r="F40" s="276" t="s">
        <v>354</v>
      </c>
      <c r="G40" s="103"/>
      <c r="H40" s="103"/>
      <c r="I40" s="103"/>
      <c r="J40" s="277">
        <v>30391</v>
      </c>
      <c r="K40" s="278" t="s">
        <v>851</v>
      </c>
      <c r="L40" s="103" t="s">
        <v>7</v>
      </c>
      <c r="M40" s="102" t="str">
        <f>$U40</f>
        <v>2,F2-$1.42M</v>
      </c>
      <c r="N40" s="281" t="s">
        <v>1188</v>
      </c>
      <c r="O40" s="311" t="s">
        <v>1407</v>
      </c>
      <c r="P40" s="168" t="str">
        <f t="shared" si="9"/>
        <v>Drew, Stephen (2,F2-$1.42M)</v>
      </c>
      <c r="Q40" s="129">
        <f>IF(ISBLANK($V40),"",$V40)</f>
        <v>710000</v>
      </c>
      <c r="R40" s="217" t="str">
        <f>IF(ISBLANK($X40),"",$X40)</f>
        <v/>
      </c>
      <c r="S40" s="217" t="str">
        <f>IF(ISBLANK($Z40),"",$Z40)</f>
        <v/>
      </c>
      <c r="T40" s="217" t="str">
        <f>IF(ISBLANK($AB40),"",$AB40)</f>
        <v/>
      </c>
      <c r="U40" s="282" t="s">
        <v>1429</v>
      </c>
      <c r="V40" s="280">
        <v>710000</v>
      </c>
      <c r="W40" s="282" t="s">
        <v>283</v>
      </c>
      <c r="X40" s="111"/>
      <c r="Y40" s="173"/>
      <c r="Z40" s="130"/>
      <c r="AA40" s="173"/>
      <c r="AB40" s="102"/>
      <c r="AC40" s="102"/>
      <c r="AD40" s="453"/>
      <c r="AE40" s="102"/>
      <c r="AF40" s="102"/>
    </row>
    <row r="41" spans="1:32" s="131" customFormat="1" ht="14.25" customHeight="1">
      <c r="A41" s="453" t="s">
        <v>1282</v>
      </c>
      <c r="B41" s="175" t="str">
        <f t="shared" si="5"/>
        <v>Duffey</v>
      </c>
      <c r="C41" s="180" t="str">
        <f t="shared" si="6"/>
        <v>Tyler</v>
      </c>
      <c r="D41" s="102" t="str">
        <f t="shared" si="7"/>
        <v>T. Duffey</v>
      </c>
      <c r="E41" s="168" t="str">
        <f t="shared" si="8"/>
        <v>Tyler Duffey</v>
      </c>
      <c r="F41" s="204" t="s">
        <v>847</v>
      </c>
      <c r="G41" s="453">
        <v>33</v>
      </c>
      <c r="H41" s="453">
        <v>2</v>
      </c>
      <c r="I41" s="453">
        <v>9</v>
      </c>
      <c r="J41" s="256">
        <v>33234</v>
      </c>
      <c r="K41" s="157" t="s">
        <v>647</v>
      </c>
      <c r="L41" s="103" t="s">
        <v>114</v>
      </c>
      <c r="M41" s="155" t="str">
        <f>$W41</f>
        <v>ARB-Y4</v>
      </c>
      <c r="N41" s="208" t="str">
        <f>Mays!$S$2</f>
        <v>Thunder Bay</v>
      </c>
      <c r="O41" s="132" t="s">
        <v>1298</v>
      </c>
      <c r="P41" s="168" t="str">
        <f t="shared" si="9"/>
        <v>Duffey, Tyler (ARB-Y4)</v>
      </c>
      <c r="Q41" s="129" t="str">
        <f>IF(ISBLANK($X41),"",$X41)</f>
        <v/>
      </c>
      <c r="R41" s="217" t="str">
        <f>IF(ISBLANK($Z41),"",$Z41)</f>
        <v/>
      </c>
      <c r="S41" s="217" t="str">
        <f>IF(ISBLANK($AB41),"",$AB41)</f>
        <v/>
      </c>
      <c r="T41" s="217" t="str">
        <f>IF(ISBLANK($AD41),"",$AD41)</f>
        <v/>
      </c>
      <c r="U41" s="102" t="s">
        <v>322</v>
      </c>
      <c r="V41" s="173">
        <v>400000</v>
      </c>
      <c r="W41" s="102" t="s">
        <v>555</v>
      </c>
      <c r="X41" s="173"/>
      <c r="Y41" s="102" t="s">
        <v>820</v>
      </c>
      <c r="Z41" s="173"/>
      <c r="AA41" s="102" t="s">
        <v>821</v>
      </c>
      <c r="AB41" s="102"/>
      <c r="AC41" s="102" t="s">
        <v>822</v>
      </c>
      <c r="AD41" s="102"/>
      <c r="AE41" s="102"/>
      <c r="AF41" s="102"/>
    </row>
    <row r="42" spans="1:32" s="131" customFormat="1" ht="14.25" customHeight="1">
      <c r="A42" s="102" t="s">
        <v>9</v>
      </c>
      <c r="B42" s="175" t="str">
        <f t="shared" si="5"/>
        <v>Dunn</v>
      </c>
      <c r="C42" s="180" t="str">
        <f t="shared" si="6"/>
        <v>Mike</v>
      </c>
      <c r="D42" s="102" t="str">
        <f t="shared" si="7"/>
        <v>M. Dunn</v>
      </c>
      <c r="E42" s="168" t="str">
        <f t="shared" si="8"/>
        <v>Mike Dunn</v>
      </c>
      <c r="F42" s="103" t="s">
        <v>354</v>
      </c>
      <c r="G42" s="103"/>
      <c r="H42" s="103"/>
      <c r="I42" s="103"/>
      <c r="J42" s="155">
        <v>31190</v>
      </c>
      <c r="K42" s="111" t="s">
        <v>844</v>
      </c>
      <c r="L42" s="103" t="s">
        <v>114</v>
      </c>
      <c r="M42" s="102" t="str">
        <f>$U42</f>
        <v>1,F1-$200k</v>
      </c>
      <c r="N42" s="137" t="s">
        <v>1027</v>
      </c>
      <c r="O42" s="132" t="s">
        <v>2047</v>
      </c>
      <c r="P42" s="168" t="str">
        <f t="shared" si="9"/>
        <v>Dunn, Mike (1,F1-$200k)</v>
      </c>
      <c r="Q42" s="129">
        <f>IF(ISBLANK($V42),"",$V42)</f>
        <v>200000</v>
      </c>
      <c r="R42" s="217" t="str">
        <f>IF(ISBLANK($X42),"",$X42)</f>
        <v/>
      </c>
      <c r="S42" s="217" t="str">
        <f>IF(ISBLANK($Z42),"",$Z42)</f>
        <v/>
      </c>
      <c r="T42" s="217" t="str">
        <f>IF(ISBLANK($AB42),"",$AB42)</f>
        <v/>
      </c>
      <c r="U42" s="155" t="s">
        <v>1189</v>
      </c>
      <c r="V42" s="130">
        <v>200000</v>
      </c>
      <c r="W42" s="172" t="s">
        <v>283</v>
      </c>
      <c r="X42" s="172"/>
      <c r="Y42" s="102"/>
      <c r="Z42" s="173"/>
      <c r="AA42" s="102"/>
      <c r="AB42" s="173"/>
      <c r="AC42" s="102"/>
      <c r="AD42" s="130"/>
      <c r="AE42" s="102"/>
      <c r="AF42" s="102"/>
    </row>
    <row r="43" spans="1:32" s="131" customFormat="1" ht="14.25" customHeight="1">
      <c r="A43" s="111" t="s">
        <v>391</v>
      </c>
      <c r="B43" s="175" t="str">
        <f t="shared" si="5"/>
        <v>Escobar</v>
      </c>
      <c r="C43" s="180" t="str">
        <f t="shared" si="6"/>
        <v>Yunel</v>
      </c>
      <c r="D43" s="102" t="str">
        <f t="shared" si="7"/>
        <v>Y. Escobar</v>
      </c>
      <c r="E43" s="168" t="str">
        <f t="shared" si="8"/>
        <v>Yunel Escobar</v>
      </c>
      <c r="F43" s="276" t="s">
        <v>847</v>
      </c>
      <c r="G43" s="103"/>
      <c r="H43" s="103"/>
      <c r="I43" s="103"/>
      <c r="J43" s="277">
        <v>30257</v>
      </c>
      <c r="K43" s="278" t="s">
        <v>851</v>
      </c>
      <c r="L43" s="103" t="s">
        <v>7</v>
      </c>
      <c r="M43" s="102" t="str">
        <f>$U43</f>
        <v>2,F2-$5.51M</v>
      </c>
      <c r="N43" s="281" t="s">
        <v>1397</v>
      </c>
      <c r="O43" s="311" t="s">
        <v>1407</v>
      </c>
      <c r="P43" s="168" t="str">
        <f t="shared" si="9"/>
        <v>Escobar, Yunel (2,F2-$5.51M)</v>
      </c>
      <c r="Q43" s="129">
        <f>IF(ISBLANK($V43),"",$V43)</f>
        <v>2755000</v>
      </c>
      <c r="R43" s="217" t="str">
        <f>IF(ISBLANK($X43),"",$X43)</f>
        <v/>
      </c>
      <c r="S43" s="217" t="str">
        <f>IF(ISBLANK($Z43),"",$Z43)</f>
        <v/>
      </c>
      <c r="T43" s="217" t="str">
        <f>IF(ISBLANK($AB43),"",$AB43)</f>
        <v/>
      </c>
      <c r="U43" s="282" t="s">
        <v>1486</v>
      </c>
      <c r="V43" s="280">
        <v>2755000</v>
      </c>
      <c r="W43" s="282" t="s">
        <v>283</v>
      </c>
      <c r="X43" s="282"/>
      <c r="Y43" s="173"/>
      <c r="Z43" s="130"/>
      <c r="AA43" s="173"/>
      <c r="AB43" s="130"/>
      <c r="AC43" s="221"/>
      <c r="AD43" s="130"/>
      <c r="AE43" s="102"/>
      <c r="AF43" s="102"/>
    </row>
    <row r="44" spans="1:32" s="131" customFormat="1" ht="14.25" customHeight="1">
      <c r="A44" s="102" t="s">
        <v>596</v>
      </c>
      <c r="B44" s="175" t="str">
        <f t="shared" si="5"/>
        <v>Espinosa</v>
      </c>
      <c r="C44" s="180" t="str">
        <f t="shared" si="6"/>
        <v>Danny</v>
      </c>
      <c r="D44" s="102" t="str">
        <f t="shared" si="7"/>
        <v>D. Espinosa</v>
      </c>
      <c r="E44" s="168" t="str">
        <f t="shared" si="8"/>
        <v>Danny Espinosa</v>
      </c>
      <c r="F44" s="103" t="s">
        <v>854</v>
      </c>
      <c r="G44" s="103"/>
      <c r="H44" s="103"/>
      <c r="I44" s="103"/>
      <c r="J44" s="155">
        <v>31892</v>
      </c>
      <c r="K44" s="111" t="s">
        <v>845</v>
      </c>
      <c r="L44" s="103" t="s">
        <v>7</v>
      </c>
      <c r="M44" s="102" t="str">
        <f>$U44</f>
        <v>1,F1-$200k</v>
      </c>
      <c r="N44" s="137" t="s">
        <v>808</v>
      </c>
      <c r="O44" s="132" t="s">
        <v>1764</v>
      </c>
      <c r="P44" s="168" t="str">
        <f t="shared" si="9"/>
        <v>Espinosa, Danny (1,F1-$200k)</v>
      </c>
      <c r="Q44" s="129">
        <f>IF(ISBLANK($V44),"",$V44)</f>
        <v>200000</v>
      </c>
      <c r="R44" s="217" t="str">
        <f>IF(ISBLANK($X44),"",$X44)</f>
        <v/>
      </c>
      <c r="S44" s="217" t="str">
        <f>IF(ISBLANK($Z44),"",$Z44)</f>
        <v/>
      </c>
      <c r="T44" s="217" t="str">
        <f>IF(ISBLANK($AB44),"",$AB44)</f>
        <v/>
      </c>
      <c r="U44" s="155" t="s">
        <v>1189</v>
      </c>
      <c r="V44" s="130">
        <v>200000</v>
      </c>
      <c r="W44" s="172" t="s">
        <v>283</v>
      </c>
      <c r="X44" s="173"/>
      <c r="Y44" s="130"/>
      <c r="Z44" s="173"/>
      <c r="AA44" s="130"/>
      <c r="AB44" s="169"/>
      <c r="AC44" s="102"/>
      <c r="AD44" s="130"/>
      <c r="AE44" s="102"/>
      <c r="AF44" s="102"/>
    </row>
    <row r="45" spans="1:32" s="131" customFormat="1" ht="14.25" customHeight="1">
      <c r="A45" s="102" t="s">
        <v>1695</v>
      </c>
      <c r="B45" s="175" t="str">
        <f t="shared" si="5"/>
        <v>Estevez</v>
      </c>
      <c r="C45" s="180" t="str">
        <f t="shared" si="6"/>
        <v>Carlos</v>
      </c>
      <c r="D45" s="102" t="str">
        <f t="shared" si="7"/>
        <v>C. Estevez</v>
      </c>
      <c r="E45" s="168" t="str">
        <f t="shared" si="8"/>
        <v>Carlos Estevez</v>
      </c>
      <c r="F45" s="174" t="s">
        <v>847</v>
      </c>
      <c r="G45" s="102">
        <f>Players!G280+1</f>
        <v>1</v>
      </c>
      <c r="H45" s="102">
        <v>6</v>
      </c>
      <c r="I45" s="102">
        <v>17</v>
      </c>
      <c r="J45" s="322">
        <v>33966</v>
      </c>
      <c r="K45" s="102" t="s">
        <v>844</v>
      </c>
      <c r="L45" s="103" t="s">
        <v>114</v>
      </c>
      <c r="M45" s="155" t="str">
        <f>$W45</f>
        <v>Y2*</v>
      </c>
      <c r="N45" s="102" t="s">
        <v>58</v>
      </c>
      <c r="O45" s="103" t="s">
        <v>1534</v>
      </c>
      <c r="P45" s="168" t="str">
        <f t="shared" si="9"/>
        <v>Estevez, Carlos (Y2*)</v>
      </c>
      <c r="Q45" s="129">
        <f>IF(ISBLANK($X45),"",$X45)</f>
        <v>300000</v>
      </c>
      <c r="R45" s="217">
        <f>IF(ISBLANK($Z45),"",$Z45)</f>
        <v>400000</v>
      </c>
      <c r="S45" s="217" t="str">
        <f>IF(ISBLANK($AB45),"",$AB45)</f>
        <v/>
      </c>
      <c r="T45" s="217" t="str">
        <f>IF(ISBLANK($AD45),"",$AD45)</f>
        <v/>
      </c>
      <c r="U45" s="102" t="s">
        <v>446</v>
      </c>
      <c r="V45" s="173">
        <v>300000</v>
      </c>
      <c r="W45" s="102" t="s">
        <v>219</v>
      </c>
      <c r="X45" s="173">
        <v>300000</v>
      </c>
      <c r="Y45" s="102" t="s">
        <v>322</v>
      </c>
      <c r="Z45" s="173">
        <v>400000</v>
      </c>
      <c r="AA45" s="102" t="s">
        <v>555</v>
      </c>
      <c r="AB45" s="102"/>
      <c r="AC45" s="102"/>
      <c r="AD45" s="453"/>
      <c r="AE45" s="102"/>
      <c r="AF45" s="102"/>
    </row>
    <row r="46" spans="1:32" s="131" customFormat="1" ht="14.25" customHeight="1">
      <c r="A46" s="176" t="s">
        <v>973</v>
      </c>
      <c r="B46" s="175" t="str">
        <f t="shared" si="5"/>
        <v>Farquhar</v>
      </c>
      <c r="C46" s="180" t="str">
        <f t="shared" si="6"/>
        <v>Danny</v>
      </c>
      <c r="D46" s="102" t="str">
        <f t="shared" si="7"/>
        <v>D. Farquhar</v>
      </c>
      <c r="E46" s="168" t="str">
        <f t="shared" si="8"/>
        <v>Danny Farquhar</v>
      </c>
      <c r="F46" s="179" t="s">
        <v>847</v>
      </c>
      <c r="G46" s="179"/>
      <c r="H46" s="179"/>
      <c r="I46" s="179"/>
      <c r="J46" s="183">
        <v>31825</v>
      </c>
      <c r="K46" s="182" t="s">
        <v>114</v>
      </c>
      <c r="L46" s="103" t="s">
        <v>114</v>
      </c>
      <c r="M46" s="102" t="str">
        <f>$U46</f>
        <v>1,F1-$430k</v>
      </c>
      <c r="N46" s="137" t="s">
        <v>201</v>
      </c>
      <c r="O46" s="132" t="s">
        <v>1764</v>
      </c>
      <c r="P46" s="168" t="str">
        <f t="shared" si="9"/>
        <v>Farquhar, Danny (1,F1-$430k)</v>
      </c>
      <c r="Q46" s="129">
        <f>IF(ISBLANK($V46),"",$V46)</f>
        <v>430000</v>
      </c>
      <c r="R46" s="217" t="str">
        <f>IF(ISBLANK($X46),"",$X46)</f>
        <v/>
      </c>
      <c r="S46" s="217" t="str">
        <f>IF(ISBLANK($Z46),"",$Z46)</f>
        <v/>
      </c>
      <c r="T46" s="217" t="str">
        <f>IF(ISBLANK($AB46),"",$AB46)</f>
        <v/>
      </c>
      <c r="U46" s="155" t="s">
        <v>1772</v>
      </c>
      <c r="V46" s="130">
        <v>430000</v>
      </c>
      <c r="W46" s="172" t="s">
        <v>283</v>
      </c>
      <c r="X46" s="102"/>
      <c r="Y46" s="173"/>
      <c r="Z46" s="102"/>
      <c r="AA46" s="173"/>
      <c r="AB46" s="102"/>
      <c r="AC46" s="102"/>
      <c r="AD46" s="102"/>
      <c r="AE46" s="102"/>
      <c r="AF46" s="102"/>
    </row>
    <row r="47" spans="1:32" s="131" customFormat="1" ht="14.25" customHeight="1">
      <c r="A47" s="102" t="s">
        <v>335</v>
      </c>
      <c r="B47" s="175" t="str">
        <f t="shared" si="5"/>
        <v>Feldman</v>
      </c>
      <c r="C47" s="180" t="str">
        <f t="shared" si="6"/>
        <v>Scott</v>
      </c>
      <c r="D47" s="102" t="str">
        <f t="shared" si="7"/>
        <v>S. Feldman</v>
      </c>
      <c r="E47" s="168" t="str">
        <f t="shared" si="8"/>
        <v>Scott Feldman</v>
      </c>
      <c r="F47" s="103" t="s">
        <v>847</v>
      </c>
      <c r="G47" s="103"/>
      <c r="H47" s="103"/>
      <c r="I47" s="103"/>
      <c r="J47" s="155">
        <v>30354</v>
      </c>
      <c r="K47" s="111" t="s">
        <v>647</v>
      </c>
      <c r="L47" s="103" t="s">
        <v>114</v>
      </c>
      <c r="M47" s="102" t="str">
        <f>$U47</f>
        <v>1,F1-$1.6758M</v>
      </c>
      <c r="N47" s="137" t="s">
        <v>565</v>
      </c>
      <c r="O47" s="132" t="s">
        <v>1764</v>
      </c>
      <c r="P47" s="168" t="str">
        <f t="shared" si="9"/>
        <v>Feldman, Scott (1,F1-$1.6758M)</v>
      </c>
      <c r="Q47" s="129">
        <f>IF(ISBLANK($V47),"",$V47)</f>
        <v>1676000</v>
      </c>
      <c r="R47" s="217" t="str">
        <f>IF(ISBLANK($X47),"",$X47)</f>
        <v/>
      </c>
      <c r="S47" s="217" t="str">
        <f>IF(ISBLANK($Z47),"",$Z47)</f>
        <v/>
      </c>
      <c r="T47" s="217" t="str">
        <f>IF(ISBLANK($AB47),"",$AB47)</f>
        <v/>
      </c>
      <c r="U47" s="155" t="s">
        <v>1773</v>
      </c>
      <c r="V47" s="130">
        <v>1676000</v>
      </c>
      <c r="W47" s="172" t="s">
        <v>283</v>
      </c>
      <c r="X47" s="191"/>
      <c r="Y47" s="453"/>
      <c r="Z47" s="173"/>
      <c r="AA47" s="102"/>
      <c r="AB47" s="173"/>
      <c r="AC47" s="102"/>
      <c r="AD47" s="102"/>
      <c r="AE47" s="102"/>
      <c r="AF47" s="102"/>
    </row>
    <row r="48" spans="1:32" s="131" customFormat="1" ht="14.25" customHeight="1">
      <c r="A48" s="453" t="s">
        <v>1166</v>
      </c>
      <c r="B48" s="175" t="str">
        <f t="shared" si="5"/>
        <v>Feliz</v>
      </c>
      <c r="C48" s="180" t="str">
        <f t="shared" si="6"/>
        <v>Michael</v>
      </c>
      <c r="D48" s="102" t="str">
        <f t="shared" si="7"/>
        <v>M. Feliz</v>
      </c>
      <c r="E48" s="168" t="str">
        <f t="shared" si="8"/>
        <v>Michael Feliz</v>
      </c>
      <c r="F48" s="103" t="s">
        <v>847</v>
      </c>
      <c r="G48" s="103"/>
      <c r="H48" s="103"/>
      <c r="I48" s="103"/>
      <c r="J48" s="256">
        <v>34148</v>
      </c>
      <c r="K48" s="102" t="s">
        <v>844</v>
      </c>
      <c r="L48" s="103" t="s">
        <v>114</v>
      </c>
      <c r="M48" s="155" t="str">
        <f>$W48</f>
        <v>Y3</v>
      </c>
      <c r="N48" s="111" t="str">
        <f>Cobb!$G$2</f>
        <v>Alaska</v>
      </c>
      <c r="O48" s="103" t="s">
        <v>1094</v>
      </c>
      <c r="P48" s="168" t="str">
        <f t="shared" si="9"/>
        <v>Feliz, Michael (Y3)</v>
      </c>
      <c r="Q48" s="217">
        <f>IF(ISBLANK($X48),"",$X48)</f>
        <v>400000</v>
      </c>
      <c r="R48" s="217" t="str">
        <f>IF(ISBLANK($Z48),"",$Z48)</f>
        <v/>
      </c>
      <c r="S48" s="217" t="str">
        <f>IF(ISBLANK($AB48),"",$AB48)</f>
        <v/>
      </c>
      <c r="T48" s="217" t="str">
        <f>IF(ISBLANK($AD48),"",$AD48)</f>
        <v/>
      </c>
      <c r="U48" s="168" t="s">
        <v>446</v>
      </c>
      <c r="V48" s="173">
        <v>300000</v>
      </c>
      <c r="W48" s="102" t="s">
        <v>322</v>
      </c>
      <c r="X48" s="173">
        <v>400000</v>
      </c>
      <c r="Y48" s="102" t="s">
        <v>555</v>
      </c>
      <c r="Z48" s="173"/>
      <c r="AA48" s="102" t="s">
        <v>820</v>
      </c>
      <c r="AB48" s="102"/>
      <c r="AC48" s="102" t="s">
        <v>821</v>
      </c>
      <c r="AD48" s="102"/>
      <c r="AE48" s="102"/>
      <c r="AF48" s="102"/>
    </row>
    <row r="49" spans="1:32" s="131" customFormat="1" ht="14.25" customHeight="1">
      <c r="A49" s="102" t="s">
        <v>756</v>
      </c>
      <c r="B49" s="175"/>
      <c r="C49" s="180"/>
      <c r="D49" s="102"/>
      <c r="E49" s="168"/>
      <c r="F49" s="204"/>
      <c r="G49" s="453"/>
      <c r="H49" s="453"/>
      <c r="I49" s="453"/>
      <c r="J49" s="256"/>
      <c r="K49" s="157"/>
      <c r="L49" s="103" t="s">
        <v>114</v>
      </c>
      <c r="M49" s="102" t="str">
        <f>$U49</f>
        <v>1,F1-$200K</v>
      </c>
      <c r="N49" s="111" t="s">
        <v>1027</v>
      </c>
      <c r="O49" s="132" t="s">
        <v>2075</v>
      </c>
      <c r="P49" s="168" t="str">
        <f t="shared" si="9"/>
        <v>Fiers, Mike (1,F1-$200K)</v>
      </c>
      <c r="Q49" s="129">
        <f>IF(ISBLANK($V49),"",$V49)</f>
        <v>200000</v>
      </c>
      <c r="R49" s="217" t="str">
        <f>IF(ISBLANK($X49),"",$X49)</f>
        <v/>
      </c>
      <c r="S49" s="217" t="str">
        <f>IF(ISBLANK($Z49),"",$Z49)</f>
        <v/>
      </c>
      <c r="T49" s="217"/>
      <c r="U49" s="102" t="s">
        <v>2080</v>
      </c>
      <c r="V49" s="173">
        <v>200000</v>
      </c>
      <c r="W49" s="102" t="s">
        <v>283</v>
      </c>
      <c r="X49" s="191"/>
      <c r="Y49" s="364"/>
      <c r="Z49" s="173"/>
      <c r="AA49" s="130"/>
      <c r="AB49" s="221"/>
      <c r="AC49" s="102"/>
      <c r="AD49" s="453"/>
      <c r="AE49" s="102"/>
      <c r="AF49" s="102"/>
    </row>
    <row r="50" spans="1:32" s="131" customFormat="1" ht="14.25" customHeight="1">
      <c r="A50" s="453" t="s">
        <v>1052</v>
      </c>
      <c r="B50" s="175" t="str">
        <f t="shared" ref="B50:B55" si="10">LEFT(A50,FIND(", ",A50,1)-1)</f>
        <v>Finnegan</v>
      </c>
      <c r="C50" s="180" t="str">
        <f t="shared" ref="C50:C55" si="11">RIGHT(A50,LEN(A50)-FIND(", ",A50,1)-1)</f>
        <v>Brandon*</v>
      </c>
      <c r="D50" s="102" t="str">
        <f t="shared" ref="D50:D55" si="12">CONCATENATE(MID(C50,1,1),". ",B50)</f>
        <v>B. Finnegan</v>
      </c>
      <c r="E50" s="168" t="str">
        <f t="shared" ref="E50:E55" si="13">CONCATENATE(C50," ",B50)</f>
        <v>Brandon* Finnegan</v>
      </c>
      <c r="F50" s="103" t="s">
        <v>354</v>
      </c>
      <c r="G50" s="103"/>
      <c r="H50" s="103"/>
      <c r="I50" s="103"/>
      <c r="J50" s="256">
        <v>34073</v>
      </c>
      <c r="K50" s="102" t="s">
        <v>844</v>
      </c>
      <c r="L50" s="103" t="s">
        <v>114</v>
      </c>
      <c r="M50" s="155" t="str">
        <f>$W50</f>
        <v>Y2*</v>
      </c>
      <c r="N50" s="208" t="str">
        <f>Aaron!$Y$2</f>
        <v>Columbus</v>
      </c>
      <c r="O50" s="103" t="s">
        <v>1094</v>
      </c>
      <c r="P50" s="168" t="str">
        <f t="shared" si="9"/>
        <v>Finnegan, Brandon* (Y2*)</v>
      </c>
      <c r="Q50" s="217">
        <f>IF(ISBLANK($X50),"",$X50)</f>
        <v>300000</v>
      </c>
      <c r="R50" s="217">
        <f>IF(ISBLANK($Z50),"",$Z50)</f>
        <v>400000</v>
      </c>
      <c r="S50" s="217" t="str">
        <f>IF(ISBLANK($AB50),"",$AB50)</f>
        <v/>
      </c>
      <c r="T50" s="217" t="str">
        <f>IF(ISBLANK($AD50),"",$AD50)</f>
        <v/>
      </c>
      <c r="U50" s="102" t="s">
        <v>219</v>
      </c>
      <c r="V50" s="173">
        <v>300000</v>
      </c>
      <c r="W50" s="102" t="s">
        <v>219</v>
      </c>
      <c r="X50" s="173">
        <v>300000</v>
      </c>
      <c r="Y50" s="102" t="s">
        <v>322</v>
      </c>
      <c r="Z50" s="173">
        <v>400000</v>
      </c>
      <c r="AA50" s="102" t="s">
        <v>555</v>
      </c>
      <c r="AB50" s="102"/>
      <c r="AC50" s="102"/>
      <c r="AD50" s="130"/>
      <c r="AE50" s="102"/>
      <c r="AF50" s="102"/>
    </row>
    <row r="51" spans="1:32" s="131" customFormat="1" ht="14.25" customHeight="1">
      <c r="A51" s="102" t="s">
        <v>1317</v>
      </c>
      <c r="B51" s="175" t="str">
        <f t="shared" si="10"/>
        <v>Fisher</v>
      </c>
      <c r="C51" s="180" t="str">
        <f t="shared" si="11"/>
        <v>Derek</v>
      </c>
      <c r="D51" s="102" t="str">
        <f t="shared" si="12"/>
        <v>D. Fisher</v>
      </c>
      <c r="E51" s="168" t="str">
        <f t="shared" si="13"/>
        <v>Derek Fisher</v>
      </c>
      <c r="F51" s="204" t="s">
        <v>354</v>
      </c>
      <c r="G51" s="453">
        <v>140</v>
      </c>
      <c r="H51" s="453">
        <v>5</v>
      </c>
      <c r="I51" s="453">
        <v>24</v>
      </c>
      <c r="J51" s="256">
        <v>34202</v>
      </c>
      <c r="K51" s="157" t="s">
        <v>853</v>
      </c>
      <c r="L51" s="103" t="s">
        <v>7</v>
      </c>
      <c r="M51" s="155" t="str">
        <f>$W51</f>
        <v>Y1*</v>
      </c>
      <c r="N51" s="208" t="str">
        <f>Mays!$S$2</f>
        <v>Thunder Bay</v>
      </c>
      <c r="O51" s="132" t="s">
        <v>1298</v>
      </c>
      <c r="P51" s="168" t="str">
        <f t="shared" si="9"/>
        <v>Fisher, Derek (Y1*)</v>
      </c>
      <c r="Q51" s="129">
        <f>IF(ISBLANK($X51),"",$X51)</f>
        <v>200000</v>
      </c>
      <c r="R51" s="217">
        <f>IF(ISBLANK($Z51),"",$Z51)</f>
        <v>300000</v>
      </c>
      <c r="S51" s="217">
        <f>IF(ISBLANK($AB51),"",$AB51)</f>
        <v>400000</v>
      </c>
      <c r="T51" s="217" t="str">
        <f>IF(ISBLANK($AD51),"",$AD51)</f>
        <v/>
      </c>
      <c r="U51" s="102" t="s">
        <v>445</v>
      </c>
      <c r="V51" s="130">
        <v>200000</v>
      </c>
      <c r="W51" s="102" t="s">
        <v>220</v>
      </c>
      <c r="X51" s="130">
        <v>200000</v>
      </c>
      <c r="Y51" s="102" t="s">
        <v>446</v>
      </c>
      <c r="Z51" s="173">
        <v>300000</v>
      </c>
      <c r="AA51" s="102" t="s">
        <v>322</v>
      </c>
      <c r="AB51" s="173">
        <v>400000</v>
      </c>
      <c r="AC51" s="102" t="s">
        <v>555</v>
      </c>
      <c r="AD51" s="102"/>
      <c r="AE51" s="102"/>
      <c r="AF51" s="102"/>
    </row>
    <row r="52" spans="1:32" s="131" customFormat="1" ht="14.25" customHeight="1">
      <c r="A52" s="102" t="s">
        <v>1899</v>
      </c>
      <c r="B52" s="175" t="str">
        <f t="shared" si="10"/>
        <v>Flexen</v>
      </c>
      <c r="C52" s="180" t="str">
        <f t="shared" si="11"/>
        <v>Chris</v>
      </c>
      <c r="D52" s="102" t="str">
        <f t="shared" si="12"/>
        <v>C. Flexen</v>
      </c>
      <c r="E52" s="168" t="str">
        <f t="shared" si="13"/>
        <v>Chris Flexen</v>
      </c>
      <c r="F52" s="204" t="s">
        <v>847</v>
      </c>
      <c r="G52" s="204">
        <v>93</v>
      </c>
      <c r="H52" s="204" t="s">
        <v>1954</v>
      </c>
      <c r="I52" s="204"/>
      <c r="J52" s="155">
        <v>34516</v>
      </c>
      <c r="K52" s="157" t="s">
        <v>647</v>
      </c>
      <c r="L52" s="103" t="s">
        <v>114</v>
      </c>
      <c r="M52" s="155" t="str">
        <f>$W52</f>
        <v>Y1*</v>
      </c>
      <c r="N52" s="111" t="str">
        <f>Aaron!$S$2</f>
        <v>Washington</v>
      </c>
      <c r="O52" s="132" t="s">
        <v>1966</v>
      </c>
      <c r="P52" s="168" t="str">
        <f t="shared" si="9"/>
        <v>Flexen, Chris (Y1*)</v>
      </c>
      <c r="Q52" s="217">
        <f>IF(ISBLANK($X52),"",$X52)</f>
        <v>200000</v>
      </c>
      <c r="R52" s="217">
        <f>IF(ISBLANK($Z52),"",$Z52)</f>
        <v>300000</v>
      </c>
      <c r="S52" s="217">
        <f>IF(ISBLANK($AB52),"",$AB52)</f>
        <v>400000</v>
      </c>
      <c r="T52" s="217" t="str">
        <f>IF(ISBLANK($AD52),"",$AD52)</f>
        <v/>
      </c>
      <c r="U52" s="168" t="s">
        <v>445</v>
      </c>
      <c r="V52" s="130">
        <v>200000</v>
      </c>
      <c r="W52" s="102" t="s">
        <v>220</v>
      </c>
      <c r="X52" s="130">
        <v>200000</v>
      </c>
      <c r="Y52" s="102" t="s">
        <v>446</v>
      </c>
      <c r="Z52" s="173">
        <v>300000</v>
      </c>
      <c r="AA52" s="102" t="s">
        <v>322</v>
      </c>
      <c r="AB52" s="173">
        <v>400000</v>
      </c>
      <c r="AC52" s="102" t="s">
        <v>555</v>
      </c>
      <c r="AD52" s="102"/>
      <c r="AE52" s="453"/>
      <c r="AF52" s="102"/>
    </row>
    <row r="53" spans="1:32" s="131" customFormat="1" ht="14.25" customHeight="1">
      <c r="A53" s="112" t="s">
        <v>1240</v>
      </c>
      <c r="B53" s="175" t="str">
        <f t="shared" si="10"/>
        <v>Garcia</v>
      </c>
      <c r="C53" s="180" t="str">
        <f t="shared" si="11"/>
        <v>Luis</v>
      </c>
      <c r="D53" s="102" t="str">
        <f t="shared" si="12"/>
        <v>L. Garcia</v>
      </c>
      <c r="E53" s="168" t="str">
        <f t="shared" si="13"/>
        <v>Luis Garcia</v>
      </c>
      <c r="F53" s="103" t="s">
        <v>847</v>
      </c>
      <c r="G53" s="111"/>
      <c r="H53" s="111"/>
      <c r="I53" s="111"/>
      <c r="J53" s="274">
        <v>31807</v>
      </c>
      <c r="K53" s="102" t="s">
        <v>844</v>
      </c>
      <c r="L53" s="103" t="s">
        <v>114</v>
      </c>
      <c r="M53" s="102" t="str">
        <f>$U53</f>
        <v>3,F3-$1M</v>
      </c>
      <c r="N53" s="112" t="s">
        <v>1186</v>
      </c>
      <c r="O53" s="253" t="s">
        <v>1192</v>
      </c>
      <c r="P53" s="168" t="str">
        <f t="shared" si="9"/>
        <v>Garcia, Luis (3,F3-$1M)</v>
      </c>
      <c r="Q53" s="129">
        <f>IF(ISBLANK($V53),"",$V53)</f>
        <v>333333</v>
      </c>
      <c r="R53" s="217" t="str">
        <f>IF(ISBLANK($X53),"",$X53)</f>
        <v/>
      </c>
      <c r="S53" s="217" t="str">
        <f>IF(ISBLANK($Z53),"",$Z53)</f>
        <v/>
      </c>
      <c r="T53" s="217" t="str">
        <f>IF(ISBLANK($AB53),"",$AB53)</f>
        <v/>
      </c>
      <c r="U53" s="112" t="s">
        <v>1225</v>
      </c>
      <c r="V53" s="269">
        <v>333333</v>
      </c>
      <c r="W53" s="102" t="s">
        <v>283</v>
      </c>
      <c r="X53" s="173"/>
      <c r="Y53" s="130"/>
      <c r="Z53" s="173"/>
      <c r="AA53" s="130"/>
      <c r="AB53" s="173"/>
      <c r="AC53" s="102"/>
      <c r="AD53" s="102"/>
      <c r="AE53" s="102"/>
      <c r="AF53" s="102"/>
    </row>
    <row r="54" spans="1:32" s="131" customFormat="1" ht="14.25" customHeight="1">
      <c r="A54" s="102" t="s">
        <v>1645</v>
      </c>
      <c r="B54" s="175" t="str">
        <f t="shared" si="10"/>
        <v>Garneau</v>
      </c>
      <c r="C54" s="180" t="str">
        <f t="shared" si="11"/>
        <v>Dustin</v>
      </c>
      <c r="D54" s="102" t="str">
        <f t="shared" si="12"/>
        <v>D. Garneau</v>
      </c>
      <c r="E54" s="168" t="str">
        <f t="shared" si="13"/>
        <v>Dustin Garneau</v>
      </c>
      <c r="F54" s="174" t="s">
        <v>847</v>
      </c>
      <c r="G54" s="102">
        <v>224</v>
      </c>
      <c r="H54" s="102">
        <v>14</v>
      </c>
      <c r="I54" s="102">
        <v>1</v>
      </c>
      <c r="J54" s="322">
        <v>32002</v>
      </c>
      <c r="K54" s="102" t="s">
        <v>848</v>
      </c>
      <c r="L54" s="103" t="s">
        <v>7</v>
      </c>
      <c r="M54" s="155" t="str">
        <f>$W54</f>
        <v>Y1*</v>
      </c>
      <c r="N54" s="111" t="str">
        <f>Ruth!$Y$2</f>
        <v xml:space="preserve">New Jersey </v>
      </c>
      <c r="O54" s="103" t="s">
        <v>1534</v>
      </c>
      <c r="P54" s="168" t="str">
        <f t="shared" si="9"/>
        <v>Garneau, Dustin (Y1*)</v>
      </c>
      <c r="Q54" s="129">
        <f>IF(ISBLANK($X54),"",$X54)</f>
        <v>200000</v>
      </c>
      <c r="R54" s="217">
        <f>IF(ISBLANK($Z54),"",$Z54)</f>
        <v>300000</v>
      </c>
      <c r="S54" s="217">
        <f>IF(ISBLANK($AB54),"",$AB54)</f>
        <v>400000</v>
      </c>
      <c r="T54" s="217" t="str">
        <f>IF(ISBLANK($AD54),"",$AD54)</f>
        <v/>
      </c>
      <c r="U54" s="102" t="s">
        <v>445</v>
      </c>
      <c r="V54" s="130">
        <v>200000</v>
      </c>
      <c r="W54" s="102" t="s">
        <v>220</v>
      </c>
      <c r="X54" s="130">
        <v>200000</v>
      </c>
      <c r="Y54" s="102" t="s">
        <v>446</v>
      </c>
      <c r="Z54" s="173">
        <v>300000</v>
      </c>
      <c r="AA54" s="102" t="s">
        <v>322</v>
      </c>
      <c r="AB54" s="173">
        <v>400000</v>
      </c>
      <c r="AC54" s="102" t="s">
        <v>555</v>
      </c>
      <c r="AD54" s="102"/>
      <c r="AE54" s="102"/>
      <c r="AF54" s="102"/>
    </row>
    <row r="55" spans="1:32" s="131" customFormat="1" ht="14.25" customHeight="1">
      <c r="A55" s="102" t="s">
        <v>77</v>
      </c>
      <c r="B55" s="175" t="str">
        <f t="shared" si="10"/>
        <v>Garza</v>
      </c>
      <c r="C55" s="180" t="str">
        <f t="shared" si="11"/>
        <v>Matt</v>
      </c>
      <c r="D55" s="102" t="str">
        <f t="shared" si="12"/>
        <v>M. Garza</v>
      </c>
      <c r="E55" s="168" t="str">
        <f t="shared" si="13"/>
        <v>Matt Garza</v>
      </c>
      <c r="F55" s="103" t="s">
        <v>847</v>
      </c>
      <c r="G55" s="103"/>
      <c r="H55" s="103"/>
      <c r="I55" s="103"/>
      <c r="J55" s="155">
        <v>30646</v>
      </c>
      <c r="K55" s="111" t="s">
        <v>647</v>
      </c>
      <c r="L55" s="103" t="s">
        <v>114</v>
      </c>
      <c r="M55" s="102" t="str">
        <f t="shared" ref="M55:M60" si="14">$U55</f>
        <v>1,F1-$1.5M</v>
      </c>
      <c r="N55" s="137" t="s">
        <v>1022</v>
      </c>
      <c r="O55" s="132" t="s">
        <v>1764</v>
      </c>
      <c r="P55" s="168" t="str">
        <f t="shared" si="9"/>
        <v>Garza, Matt (1,F1-$1.5M)</v>
      </c>
      <c r="Q55" s="129">
        <f t="shared" ref="Q55:Q60" si="15">IF(ISBLANK($V55),"",$V55)</f>
        <v>1500000</v>
      </c>
      <c r="R55" s="217" t="str">
        <f>IF(ISBLANK($X55),"",$X55)</f>
        <v/>
      </c>
      <c r="S55" s="217" t="str">
        <f>IF(ISBLANK($Z55),"",$Z55)</f>
        <v/>
      </c>
      <c r="T55" s="217" t="str">
        <f>IF(ISBLANK($AB55),"",$AB55)</f>
        <v/>
      </c>
      <c r="U55" s="155" t="s">
        <v>1766</v>
      </c>
      <c r="V55" s="130">
        <v>1500000</v>
      </c>
      <c r="W55" s="172" t="s">
        <v>283</v>
      </c>
      <c r="X55" s="191"/>
      <c r="Y55" s="364"/>
      <c r="Z55" s="173"/>
      <c r="AA55" s="130"/>
      <c r="AB55" s="221"/>
      <c r="AC55" s="102"/>
      <c r="AD55" s="102"/>
      <c r="AE55" s="102"/>
      <c r="AF55" s="102"/>
    </row>
    <row r="56" spans="1:32" s="131" customFormat="1" ht="14.25" customHeight="1">
      <c r="A56" s="281" t="s">
        <v>235</v>
      </c>
      <c r="B56" s="175"/>
      <c r="C56" s="180"/>
      <c r="D56" s="102"/>
      <c r="E56" s="168"/>
      <c r="F56" s="308"/>
      <c r="G56" s="281"/>
      <c r="H56" s="281"/>
      <c r="I56" s="281"/>
      <c r="J56" s="309"/>
      <c r="K56" s="310"/>
      <c r="L56" s="279" t="s">
        <v>114</v>
      </c>
      <c r="M56" s="102" t="str">
        <f t="shared" si="14"/>
        <v>1,F1-$200K</v>
      </c>
      <c r="N56" s="281" t="s">
        <v>908</v>
      </c>
      <c r="O56" s="311" t="s">
        <v>2083</v>
      </c>
      <c r="P56" s="168" t="str">
        <f t="shared" si="9"/>
        <v>Gee, Dillon (1,F1-$200K)</v>
      </c>
      <c r="Q56" s="129">
        <f t="shared" si="15"/>
        <v>200000</v>
      </c>
      <c r="R56" s="217"/>
      <c r="S56" s="217"/>
      <c r="T56" s="217"/>
      <c r="U56" s="282" t="s">
        <v>2080</v>
      </c>
      <c r="V56" s="280">
        <v>200000</v>
      </c>
      <c r="W56" s="282" t="s">
        <v>283</v>
      </c>
      <c r="X56" s="282"/>
      <c r="Y56" s="172"/>
      <c r="Z56" s="129"/>
      <c r="AA56" s="172"/>
      <c r="AB56" s="130"/>
      <c r="AC56" s="221"/>
      <c r="AD56" s="453"/>
      <c r="AE56" s="102"/>
      <c r="AF56" s="102"/>
    </row>
    <row r="57" spans="1:32" s="131" customFormat="1" ht="14.25" customHeight="1">
      <c r="A57" s="176" t="s">
        <v>1716</v>
      </c>
      <c r="B57" s="175"/>
      <c r="C57" s="180"/>
      <c r="D57" s="102"/>
      <c r="E57" s="168"/>
      <c r="F57" s="179" t="s">
        <v>847</v>
      </c>
      <c r="G57" s="179"/>
      <c r="H57" s="179"/>
      <c r="I57" s="179"/>
      <c r="J57" s="186">
        <v>30312</v>
      </c>
      <c r="K57" s="369" t="s">
        <v>848</v>
      </c>
      <c r="L57" s="103" t="s">
        <v>7</v>
      </c>
      <c r="M57" s="102" t="str">
        <f t="shared" si="14"/>
        <v>1,F1-$619.5k</v>
      </c>
      <c r="N57" s="137" t="s">
        <v>454</v>
      </c>
      <c r="O57" s="132" t="s">
        <v>1764</v>
      </c>
      <c r="P57" s="168" t="str">
        <f t="shared" si="9"/>
        <v>Gimenez, Chris (1,F1-$619.5k)</v>
      </c>
      <c r="Q57" s="129">
        <f t="shared" si="15"/>
        <v>620000</v>
      </c>
      <c r="R57" s="217" t="str">
        <f>IF(ISBLANK($X57),"",$X57)</f>
        <v/>
      </c>
      <c r="S57" s="217" t="str">
        <f>IF(ISBLANK($Z57),"",$Z57)</f>
        <v/>
      </c>
      <c r="T57" s="217" t="str">
        <f>IF(ISBLANK($AB57),"",$AB57)</f>
        <v/>
      </c>
      <c r="U57" s="155" t="s">
        <v>1774</v>
      </c>
      <c r="V57" s="130">
        <v>620000</v>
      </c>
      <c r="W57" s="172" t="s">
        <v>283</v>
      </c>
      <c r="X57" s="173"/>
      <c r="Y57" s="130"/>
      <c r="Z57" s="173"/>
      <c r="AA57" s="130"/>
      <c r="AB57" s="221"/>
      <c r="AC57" s="102"/>
      <c r="AD57" s="453"/>
      <c r="AE57" s="102"/>
      <c r="AF57" s="102"/>
    </row>
    <row r="58" spans="1:32" s="131" customFormat="1" ht="14.25" customHeight="1">
      <c r="A58" s="112" t="s">
        <v>1242</v>
      </c>
      <c r="B58" s="175" t="str">
        <f t="shared" ref="B58:B89" si="16">LEFT(A58,FIND(", ",A58,1)-1)</f>
        <v>Goins</v>
      </c>
      <c r="C58" s="180" t="str">
        <f t="shared" ref="C58:C89" si="17">RIGHT(A58,LEN(A58)-FIND(", ",A58,1)-1)</f>
        <v>Ryan</v>
      </c>
      <c r="D58" s="102" t="str">
        <f t="shared" ref="D58:D89" si="18">CONCATENATE(MID(C58,1,1),". ",B58)</f>
        <v>R. Goins</v>
      </c>
      <c r="E58" s="168" t="str">
        <f t="shared" ref="E58:E89" si="19">CONCATENATE(C58," ",B58)</f>
        <v>Ryan Goins</v>
      </c>
      <c r="F58" s="103" t="s">
        <v>354</v>
      </c>
      <c r="G58" s="102"/>
      <c r="H58" s="102"/>
      <c r="I58" s="102"/>
      <c r="J58" s="155">
        <v>32186</v>
      </c>
      <c r="K58" s="102" t="s">
        <v>845</v>
      </c>
      <c r="L58" s="103" t="s">
        <v>7</v>
      </c>
      <c r="M58" s="102" t="str">
        <f t="shared" si="14"/>
        <v>3,F3-$2.55M</v>
      </c>
      <c r="N58" s="111" t="str">
        <f>Ruth!$G$2</f>
        <v>Gotham City</v>
      </c>
      <c r="O58" s="253" t="s">
        <v>1192</v>
      </c>
      <c r="P58" s="168" t="str">
        <f t="shared" si="9"/>
        <v>Goins, Ryan (3,F3-$2.55M)</v>
      </c>
      <c r="Q58" s="129">
        <f t="shared" si="15"/>
        <v>850000</v>
      </c>
      <c r="R58" s="217" t="str">
        <f>IF(ISBLANK($X58),"",$X58)</f>
        <v/>
      </c>
      <c r="S58" s="217" t="str">
        <f>IF(ISBLANK($Z58),"",$Z58)</f>
        <v/>
      </c>
      <c r="T58" s="217" t="str">
        <f>IF(ISBLANK($AB58),"",$AB58)</f>
        <v/>
      </c>
      <c r="U58" s="112" t="s">
        <v>1228</v>
      </c>
      <c r="V58" s="269">
        <v>850000</v>
      </c>
      <c r="W58" s="102" t="s">
        <v>283</v>
      </c>
      <c r="X58" s="102"/>
      <c r="Y58" s="173"/>
      <c r="Z58" s="102"/>
      <c r="AA58" s="173"/>
      <c r="AB58" s="102"/>
      <c r="AC58" s="102"/>
      <c r="AD58" s="102"/>
      <c r="AE58" s="102"/>
      <c r="AF58" s="102"/>
    </row>
    <row r="59" spans="1:32" s="131" customFormat="1" ht="14.25" customHeight="1">
      <c r="A59" s="112" t="s">
        <v>95</v>
      </c>
      <c r="B59" s="175" t="str">
        <f t="shared" si="16"/>
        <v>Gomez</v>
      </c>
      <c r="C59" s="180" t="str">
        <f t="shared" si="17"/>
        <v>Jeanmar</v>
      </c>
      <c r="D59" s="102" t="str">
        <f t="shared" si="18"/>
        <v>J. Gomez</v>
      </c>
      <c r="E59" s="168" t="str">
        <f t="shared" si="19"/>
        <v>Jeanmar Gomez</v>
      </c>
      <c r="F59" s="103" t="s">
        <v>847</v>
      </c>
      <c r="G59" s="103"/>
      <c r="H59" s="103"/>
      <c r="I59" s="103"/>
      <c r="J59" s="155">
        <v>32183</v>
      </c>
      <c r="K59" s="111" t="s">
        <v>844</v>
      </c>
      <c r="L59" s="103" t="s">
        <v>114</v>
      </c>
      <c r="M59" s="102" t="str">
        <f t="shared" si="14"/>
        <v>3,F3-$2.622M</v>
      </c>
      <c r="N59" s="208" t="str">
        <f>Mays!$S$2</f>
        <v>Thunder Bay</v>
      </c>
      <c r="O59" s="253" t="s">
        <v>1192</v>
      </c>
      <c r="P59" s="168" t="str">
        <f t="shared" si="9"/>
        <v>Gomez, Jeanmar (3,F3-$2.622M)</v>
      </c>
      <c r="Q59" s="129">
        <f t="shared" si="15"/>
        <v>874000</v>
      </c>
      <c r="R59" s="217" t="str">
        <f>IF(ISBLANK($X59),"",$X59)</f>
        <v/>
      </c>
      <c r="S59" s="217" t="str">
        <f>IF(ISBLANK($Z59),"",$Z59)</f>
        <v/>
      </c>
      <c r="T59" s="217" t="str">
        <f>IF(ISBLANK($AB59),"",$AB59)</f>
        <v/>
      </c>
      <c r="U59" s="112" t="s">
        <v>1229</v>
      </c>
      <c r="V59" s="269">
        <v>874000</v>
      </c>
      <c r="W59" s="102" t="s">
        <v>283</v>
      </c>
      <c r="X59" s="102"/>
      <c r="Y59" s="173"/>
      <c r="Z59" s="102"/>
      <c r="AA59" s="173"/>
      <c r="AB59" s="102"/>
      <c r="AC59" s="102"/>
      <c r="AD59" s="102"/>
      <c r="AE59" s="102"/>
      <c r="AF59" s="102"/>
    </row>
    <row r="60" spans="1:32" s="131" customFormat="1" ht="14.25" customHeight="1">
      <c r="A60" s="110" t="s">
        <v>906</v>
      </c>
      <c r="B60" s="175" t="str">
        <f t="shared" si="16"/>
        <v>Gonzalez</v>
      </c>
      <c r="C60" s="180" t="str">
        <f t="shared" si="17"/>
        <v>Adrian</v>
      </c>
      <c r="D60" s="102" t="str">
        <f t="shared" si="18"/>
        <v>A. Gonzalez</v>
      </c>
      <c r="E60" s="168" t="str">
        <f t="shared" si="19"/>
        <v>Adrian Gonzalez</v>
      </c>
      <c r="F60" s="103" t="s">
        <v>354</v>
      </c>
      <c r="G60" s="103"/>
      <c r="H60" s="103"/>
      <c r="I60" s="103"/>
      <c r="J60" s="155">
        <v>30079</v>
      </c>
      <c r="K60" s="111" t="s">
        <v>846</v>
      </c>
      <c r="L60" s="103" t="s">
        <v>7</v>
      </c>
      <c r="M60" s="102" t="str">
        <f t="shared" si="14"/>
        <v>5,F5-24.25M</v>
      </c>
      <c r="N60" s="111" t="str">
        <f>Mays!$Y$2</f>
        <v>Los Angeles</v>
      </c>
      <c r="O60" s="103" t="s">
        <v>1005</v>
      </c>
      <c r="P60" s="168" t="str">
        <f t="shared" si="9"/>
        <v>Gonzalez, Adrian (5,F5-24.25M)</v>
      </c>
      <c r="Q60" s="129">
        <f t="shared" si="15"/>
        <v>4850000</v>
      </c>
      <c r="R60" s="217" t="str">
        <f>IF(ISBLANK($X60),"",$X60)</f>
        <v/>
      </c>
      <c r="S60" s="217" t="str">
        <f>IF(ISBLANK($Z60),"",$Z60)</f>
        <v/>
      </c>
      <c r="T60" s="217" t="str">
        <f>IF(ISBLANK($AB60),"",$AB60)</f>
        <v/>
      </c>
      <c r="U60" s="102" t="s">
        <v>907</v>
      </c>
      <c r="V60" s="173">
        <v>4850000</v>
      </c>
      <c r="W60" s="102" t="s">
        <v>283</v>
      </c>
      <c r="X60" s="280"/>
      <c r="Y60" s="362"/>
      <c r="Z60" s="173"/>
      <c r="AA60" s="130"/>
      <c r="AB60" s="221"/>
      <c r="AC60" s="102"/>
      <c r="AD60" s="102"/>
      <c r="AE60" s="102"/>
      <c r="AF60" s="102"/>
    </row>
    <row r="61" spans="1:32" s="131" customFormat="1" ht="14.25" customHeight="1">
      <c r="A61" s="102" t="s">
        <v>1900</v>
      </c>
      <c r="B61" s="175" t="str">
        <f t="shared" si="16"/>
        <v>Granite</v>
      </c>
      <c r="C61" s="180" t="str">
        <f t="shared" si="17"/>
        <v>Zack</v>
      </c>
      <c r="D61" s="102" t="str">
        <f t="shared" si="18"/>
        <v>Z. Granite</v>
      </c>
      <c r="E61" s="168" t="str">
        <f t="shared" si="19"/>
        <v>Zack Granite</v>
      </c>
      <c r="F61" s="204" t="s">
        <v>354</v>
      </c>
      <c r="G61" s="204">
        <v>96</v>
      </c>
      <c r="H61" s="204" t="s">
        <v>1954</v>
      </c>
      <c r="I61" s="204"/>
      <c r="J61" s="155">
        <v>33864</v>
      </c>
      <c r="K61" s="157" t="s">
        <v>849</v>
      </c>
      <c r="L61" s="103" t="s">
        <v>7</v>
      </c>
      <c r="M61" s="155" t="str">
        <f>$W61</f>
        <v>Y1*</v>
      </c>
      <c r="N61" s="111" t="s">
        <v>486</v>
      </c>
      <c r="O61" s="132" t="s">
        <v>1966</v>
      </c>
      <c r="P61" s="168" t="str">
        <f t="shared" si="9"/>
        <v>Granite, Zack (Y1*)</v>
      </c>
      <c r="Q61" s="217">
        <f>IF(ISBLANK($X61),"",$X61)</f>
        <v>200000</v>
      </c>
      <c r="R61" s="217">
        <f>IF(ISBLANK($Z61),"",$Z61)</f>
        <v>300000</v>
      </c>
      <c r="S61" s="217">
        <f>IF(ISBLANK($AB61),"",$AB61)</f>
        <v>400000</v>
      </c>
      <c r="T61" s="217" t="str">
        <f>IF(ISBLANK($AD61),"",$AD61)</f>
        <v/>
      </c>
      <c r="U61" s="168" t="s">
        <v>445</v>
      </c>
      <c r="V61" s="130">
        <v>200000</v>
      </c>
      <c r="W61" s="102" t="s">
        <v>220</v>
      </c>
      <c r="X61" s="130">
        <v>200000</v>
      </c>
      <c r="Y61" s="102" t="s">
        <v>446</v>
      </c>
      <c r="Z61" s="173">
        <v>300000</v>
      </c>
      <c r="AA61" s="102" t="s">
        <v>322</v>
      </c>
      <c r="AB61" s="173">
        <v>400000</v>
      </c>
      <c r="AC61" s="102" t="s">
        <v>555</v>
      </c>
      <c r="AD61" s="102"/>
      <c r="AE61" s="102"/>
      <c r="AF61" s="102"/>
    </row>
    <row r="62" spans="1:32" s="131" customFormat="1" ht="14.25" customHeight="1">
      <c r="A62" s="453" t="s">
        <v>1053</v>
      </c>
      <c r="B62" s="175" t="str">
        <f t="shared" si="16"/>
        <v>Graveman</v>
      </c>
      <c r="C62" s="180" t="str">
        <f t="shared" si="17"/>
        <v>Kendall</v>
      </c>
      <c r="D62" s="102" t="str">
        <f t="shared" si="18"/>
        <v>K. Graveman</v>
      </c>
      <c r="E62" s="168" t="str">
        <f t="shared" si="19"/>
        <v>Kendall Graveman</v>
      </c>
      <c r="F62" s="103" t="s">
        <v>847</v>
      </c>
      <c r="G62" s="103"/>
      <c r="H62" s="103"/>
      <c r="I62" s="103"/>
      <c r="J62" s="256">
        <v>33228</v>
      </c>
      <c r="K62" s="102" t="s">
        <v>647</v>
      </c>
      <c r="L62" s="103" t="s">
        <v>114</v>
      </c>
      <c r="M62" s="155" t="str">
        <f>$W62</f>
        <v>ARB-Y4</v>
      </c>
      <c r="N62" s="111" t="str">
        <f>Mays!$AE$2</f>
        <v>West Oakland</v>
      </c>
      <c r="O62" s="103" t="s">
        <v>1264</v>
      </c>
      <c r="P62" s="168" t="str">
        <f t="shared" si="9"/>
        <v>Graveman, Kendall (ARB-Y4)</v>
      </c>
      <c r="Q62" s="129" t="str">
        <f>IF(ISBLANK($X62),"",$X62)</f>
        <v/>
      </c>
      <c r="R62" s="217" t="str">
        <f>IF(ISBLANK($Z62),"",$Z62)</f>
        <v/>
      </c>
      <c r="S62" s="217" t="str">
        <f>IF(ISBLANK($AB62),"",$AB62)</f>
        <v/>
      </c>
      <c r="T62" s="217" t="str">
        <f>IF(ISBLANK($AD62),"",$AD62)</f>
        <v/>
      </c>
      <c r="U62" s="102" t="s">
        <v>322</v>
      </c>
      <c r="V62" s="269">
        <v>400000</v>
      </c>
      <c r="W62" s="102" t="s">
        <v>555</v>
      </c>
      <c r="X62" s="268"/>
      <c r="Y62" s="102" t="s">
        <v>820</v>
      </c>
      <c r="Z62" s="173"/>
      <c r="AA62" s="102" t="s">
        <v>821</v>
      </c>
      <c r="AB62" s="171"/>
      <c r="AC62" s="102" t="s">
        <v>822</v>
      </c>
      <c r="AD62" s="102"/>
      <c r="AE62" s="102"/>
      <c r="AF62" s="102"/>
    </row>
    <row r="63" spans="1:32" s="131" customFormat="1" ht="14.25" customHeight="1">
      <c r="A63" s="110" t="s">
        <v>763</v>
      </c>
      <c r="B63" s="175" t="str">
        <f t="shared" si="16"/>
        <v>Griffin</v>
      </c>
      <c r="C63" s="180" t="str">
        <f t="shared" si="17"/>
        <v>AJ</v>
      </c>
      <c r="D63" s="102" t="str">
        <f t="shared" si="18"/>
        <v>A. Griffin</v>
      </c>
      <c r="E63" s="168" t="str">
        <f t="shared" si="19"/>
        <v>AJ Griffin</v>
      </c>
      <c r="F63" s="103" t="s">
        <v>847</v>
      </c>
      <c r="G63" s="103"/>
      <c r="H63" s="103"/>
      <c r="I63" s="103"/>
      <c r="J63" s="155">
        <v>32170</v>
      </c>
      <c r="K63" s="111" t="s">
        <v>647</v>
      </c>
      <c r="L63" s="103" t="s">
        <v>114</v>
      </c>
      <c r="M63" s="155" t="str">
        <f>$W63</f>
        <v>ARB-Y5</v>
      </c>
      <c r="N63" s="111" t="s">
        <v>307</v>
      </c>
      <c r="O63" s="103" t="s">
        <v>1524</v>
      </c>
      <c r="P63" s="168" t="str">
        <f t="shared" si="9"/>
        <v>Griffin, AJ (ARB-Y5)</v>
      </c>
      <c r="Q63" s="129" t="str">
        <f>IF(ISBLANK($X63),"",$X63)</f>
        <v/>
      </c>
      <c r="R63" s="217" t="str">
        <f>IF(ISBLANK($Z63),"",$Z63)</f>
        <v/>
      </c>
      <c r="S63" s="217" t="str">
        <f>IF(ISBLANK($AB63),"",$AB63)</f>
        <v/>
      </c>
      <c r="T63" s="217" t="str">
        <f>IF(ISBLANK($AD63),"",$AD63)</f>
        <v/>
      </c>
      <c r="U63" s="102" t="s">
        <v>555</v>
      </c>
      <c r="V63" s="173">
        <v>600000</v>
      </c>
      <c r="W63" s="102" t="s">
        <v>820</v>
      </c>
      <c r="X63" s="173"/>
      <c r="Y63" s="102" t="s">
        <v>821</v>
      </c>
      <c r="Z63" s="173"/>
      <c r="AA63" s="102" t="s">
        <v>822</v>
      </c>
      <c r="AB63" s="102"/>
      <c r="AC63" s="102" t="s">
        <v>283</v>
      </c>
      <c r="AD63" s="102"/>
      <c r="AE63" s="102"/>
      <c r="AF63" s="102"/>
    </row>
    <row r="64" spans="1:32" s="131" customFormat="1" ht="14.25" customHeight="1">
      <c r="A64" s="453" t="s">
        <v>1089</v>
      </c>
      <c r="B64" s="175" t="str">
        <f t="shared" si="16"/>
        <v>Hahn</v>
      </c>
      <c r="C64" s="180" t="str">
        <f t="shared" si="17"/>
        <v>Jesse</v>
      </c>
      <c r="D64" s="102" t="str">
        <f t="shared" si="18"/>
        <v>J. Hahn</v>
      </c>
      <c r="E64" s="168" t="str">
        <f t="shared" si="19"/>
        <v>Jesse Hahn</v>
      </c>
      <c r="F64" s="103" t="s">
        <v>847</v>
      </c>
      <c r="G64" s="103"/>
      <c r="H64" s="103"/>
      <c r="I64" s="103"/>
      <c r="J64" s="256">
        <v>32719</v>
      </c>
      <c r="K64" s="102" t="s">
        <v>647</v>
      </c>
      <c r="L64" s="103" t="s">
        <v>114</v>
      </c>
      <c r="M64" s="102" t="str">
        <f>$U64</f>
        <v>1,F1-$200k</v>
      </c>
      <c r="N64" s="137" t="s">
        <v>1022</v>
      </c>
      <c r="O64" s="132" t="s">
        <v>2083</v>
      </c>
      <c r="P64" s="168" t="str">
        <f t="shared" si="9"/>
        <v>Hahn, Jesse (1,F1-$200k)</v>
      </c>
      <c r="Q64" s="129">
        <f>IF(ISBLANK($V64),"",$V64)</f>
        <v>200000</v>
      </c>
      <c r="R64" s="217" t="str">
        <f>IF(ISBLANK($X64),"",$X64)</f>
        <v/>
      </c>
      <c r="S64" s="217" t="str">
        <f>IF(ISBLANK($Z64),"",$Z64)</f>
        <v/>
      </c>
      <c r="T64" s="217" t="str">
        <f>IF(ISBLANK($AB64),"",$AB64)</f>
        <v/>
      </c>
      <c r="U64" s="155" t="s">
        <v>1189</v>
      </c>
      <c r="V64" s="130">
        <v>200000</v>
      </c>
      <c r="W64" s="155" t="s">
        <v>283</v>
      </c>
      <c r="X64" s="102"/>
      <c r="Y64" s="270"/>
      <c r="Z64" s="130"/>
      <c r="AA64" s="221"/>
      <c r="AB64" s="130"/>
      <c r="AC64" s="221"/>
      <c r="AD64" s="102"/>
      <c r="AE64" s="102"/>
      <c r="AF64" s="130"/>
    </row>
    <row r="65" spans="1:32" s="131" customFormat="1" ht="14.25" customHeight="1">
      <c r="A65" s="102" t="s">
        <v>1806</v>
      </c>
      <c r="B65" s="175" t="str">
        <f t="shared" si="16"/>
        <v>Hanigan</v>
      </c>
      <c r="C65" s="180" t="str">
        <f t="shared" si="17"/>
        <v>Ryan</v>
      </c>
      <c r="D65" s="102" t="str">
        <f t="shared" si="18"/>
        <v>R. Hanigan</v>
      </c>
      <c r="E65" s="168" t="str">
        <f t="shared" si="19"/>
        <v>Ryan Hanigan</v>
      </c>
      <c r="F65" s="204" t="s">
        <v>847</v>
      </c>
      <c r="G65" s="204"/>
      <c r="H65" s="204"/>
      <c r="I65" s="204"/>
      <c r="J65" s="155">
        <v>29449</v>
      </c>
      <c r="K65" s="157" t="s">
        <v>848</v>
      </c>
      <c r="L65" s="103" t="s">
        <v>7</v>
      </c>
      <c r="M65" s="102" t="str">
        <f>$U65</f>
        <v>1,F1-$350k</v>
      </c>
      <c r="N65" s="137" t="s">
        <v>567</v>
      </c>
      <c r="O65" s="132" t="s">
        <v>1764</v>
      </c>
      <c r="P65" s="168" t="str">
        <f t="shared" ref="P65:P96" si="20">CONCATENATE(A65," (",M65,")")</f>
        <v>Hanigan, Ryan (1,F1-$350k)</v>
      </c>
      <c r="Q65" s="129">
        <f>IF(ISBLANK($V65),"",$V65)</f>
        <v>350000</v>
      </c>
      <c r="R65" s="217" t="str">
        <f>IF(ISBLANK($X65),"",$X65)</f>
        <v/>
      </c>
      <c r="S65" s="217" t="str">
        <f>IF(ISBLANK($Z65),"",$Z65)</f>
        <v/>
      </c>
      <c r="T65" s="217" t="str">
        <f>IF(ISBLANK($AB65),"",$AB65)</f>
        <v/>
      </c>
      <c r="U65" s="155" t="s">
        <v>1410</v>
      </c>
      <c r="V65" s="130">
        <v>350000</v>
      </c>
      <c r="W65" s="172" t="s">
        <v>283</v>
      </c>
      <c r="X65" s="191"/>
      <c r="Y65" s="364"/>
      <c r="Z65" s="173"/>
      <c r="AA65" s="130"/>
      <c r="AB65" s="221"/>
      <c r="AC65" s="102"/>
      <c r="AD65" s="102"/>
      <c r="AE65" s="102"/>
      <c r="AF65" s="130"/>
    </row>
    <row r="66" spans="1:32" s="131" customFormat="1" ht="14.25" customHeight="1">
      <c r="A66" s="102" t="s">
        <v>1943</v>
      </c>
      <c r="B66" s="175" t="str">
        <f t="shared" si="16"/>
        <v>Hart</v>
      </c>
      <c r="C66" s="180" t="str">
        <f t="shared" si="17"/>
        <v>Donnie</v>
      </c>
      <c r="D66" s="102" t="str">
        <f t="shared" si="18"/>
        <v>D. Hart</v>
      </c>
      <c r="E66" s="168" t="str">
        <f t="shared" si="19"/>
        <v>Donnie Hart</v>
      </c>
      <c r="F66" s="204" t="s">
        <v>354</v>
      </c>
      <c r="G66" s="204">
        <v>203</v>
      </c>
      <c r="H66" s="204" t="s">
        <v>1960</v>
      </c>
      <c r="I66" s="204"/>
      <c r="J66" s="155">
        <v>33122</v>
      </c>
      <c r="K66" s="157" t="s">
        <v>844</v>
      </c>
      <c r="L66" s="103" t="s">
        <v>114</v>
      </c>
      <c r="M66" s="155" t="str">
        <f>$W66</f>
        <v>Y1*</v>
      </c>
      <c r="N66" s="111" t="s">
        <v>539</v>
      </c>
      <c r="O66" s="132" t="s">
        <v>1966</v>
      </c>
      <c r="P66" s="168" t="str">
        <f t="shared" si="20"/>
        <v>Hart, Donnie (Y1*)</v>
      </c>
      <c r="Q66" s="129">
        <f>IF(ISBLANK($X66),"",$X66)</f>
        <v>200000</v>
      </c>
      <c r="R66" s="217">
        <f>IF(ISBLANK($Z66),"",$Z66)</f>
        <v>300000</v>
      </c>
      <c r="S66" s="217">
        <f>IF(ISBLANK($AB66),"",$AB66)</f>
        <v>400000</v>
      </c>
      <c r="T66" s="217" t="str">
        <f>IF(ISBLANK($AD66),"",$AD66)</f>
        <v/>
      </c>
      <c r="U66" s="168" t="s">
        <v>445</v>
      </c>
      <c r="V66" s="130">
        <v>200000</v>
      </c>
      <c r="W66" s="102" t="s">
        <v>220</v>
      </c>
      <c r="X66" s="130">
        <v>200000</v>
      </c>
      <c r="Y66" s="102" t="s">
        <v>446</v>
      </c>
      <c r="Z66" s="173">
        <v>300000</v>
      </c>
      <c r="AA66" s="102" t="s">
        <v>322</v>
      </c>
      <c r="AB66" s="173">
        <v>400000</v>
      </c>
      <c r="AC66" s="102" t="s">
        <v>555</v>
      </c>
      <c r="AD66" s="102"/>
      <c r="AE66" s="102"/>
      <c r="AF66" s="130"/>
    </row>
    <row r="67" spans="1:32" s="131" customFormat="1" ht="14.25" customHeight="1">
      <c r="A67" s="102" t="s">
        <v>1807</v>
      </c>
      <c r="B67" s="175" t="str">
        <f t="shared" si="16"/>
        <v>Hatcher</v>
      </c>
      <c r="C67" s="180" t="str">
        <f t="shared" si="17"/>
        <v>Chris</v>
      </c>
      <c r="D67" s="102" t="str">
        <f t="shared" si="18"/>
        <v>C. Hatcher</v>
      </c>
      <c r="E67" s="168" t="str">
        <f t="shared" si="19"/>
        <v>Chris Hatcher</v>
      </c>
      <c r="F67" s="204" t="s">
        <v>847</v>
      </c>
      <c r="G67" s="204"/>
      <c r="H67" s="204"/>
      <c r="I67" s="204"/>
      <c r="J67" s="155">
        <v>31059</v>
      </c>
      <c r="K67" s="157" t="s">
        <v>1828</v>
      </c>
      <c r="L67" s="103" t="s">
        <v>114</v>
      </c>
      <c r="M67" s="102" t="str">
        <f>$U67</f>
        <v>1,F1-$630k</v>
      </c>
      <c r="N67" s="137" t="s">
        <v>1101</v>
      </c>
      <c r="O67" s="132" t="s">
        <v>1834</v>
      </c>
      <c r="P67" s="168" t="str">
        <f t="shared" si="20"/>
        <v>Hatcher, Chris (1,F1-$630k)</v>
      </c>
      <c r="Q67" s="129">
        <f>IF(ISBLANK($V67),"",$V67)</f>
        <v>630000</v>
      </c>
      <c r="R67" s="217" t="str">
        <f>IF(ISBLANK($X67),"",$X67)</f>
        <v/>
      </c>
      <c r="S67" s="217" t="str">
        <f>IF(ISBLANK($Z67),"",$Z67)</f>
        <v/>
      </c>
      <c r="T67" s="217" t="str">
        <f>IF(ISBLANK($AB67),"",$AB67)</f>
        <v/>
      </c>
      <c r="U67" s="155" t="s">
        <v>1775</v>
      </c>
      <c r="V67" s="130">
        <v>630000</v>
      </c>
      <c r="W67" s="172" t="s">
        <v>283</v>
      </c>
      <c r="X67" s="173"/>
      <c r="Y67" s="102"/>
      <c r="Z67" s="173"/>
      <c r="AA67" s="102"/>
      <c r="AB67" s="102"/>
      <c r="AC67" s="102"/>
      <c r="AD67" s="102"/>
      <c r="AE67" s="102"/>
      <c r="AF67" s="102"/>
    </row>
    <row r="68" spans="1:32" s="131" customFormat="1" ht="14.25" customHeight="1">
      <c r="A68" s="102" t="s">
        <v>1693</v>
      </c>
      <c r="B68" s="175" t="str">
        <f t="shared" si="16"/>
        <v>Hazelbaker</v>
      </c>
      <c r="C68" s="180" t="str">
        <f t="shared" si="17"/>
        <v>Jeremy</v>
      </c>
      <c r="D68" s="102" t="str">
        <f t="shared" si="18"/>
        <v>J. Hazelbaker</v>
      </c>
      <c r="E68" s="168" t="str">
        <f t="shared" si="19"/>
        <v>Jeremy Hazelbaker</v>
      </c>
      <c r="F68" s="174" t="s">
        <v>354</v>
      </c>
      <c r="G68" s="102">
        <f>Players!G927+1</f>
        <v>1</v>
      </c>
      <c r="H68" s="102">
        <v>5</v>
      </c>
      <c r="I68" s="102">
        <v>5</v>
      </c>
      <c r="J68" s="322">
        <v>32003</v>
      </c>
      <c r="K68" s="102" t="s">
        <v>853</v>
      </c>
      <c r="L68" s="103" t="s">
        <v>7</v>
      </c>
      <c r="M68" s="102" t="str">
        <f>$U68</f>
        <v>1,F1-$200k</v>
      </c>
      <c r="N68" s="102" t="s">
        <v>339</v>
      </c>
      <c r="O68" s="103" t="s">
        <v>2083</v>
      </c>
      <c r="P68" s="168" t="str">
        <f t="shared" si="20"/>
        <v>Hazelbaker, Jeremy (1,F1-$200k)</v>
      </c>
      <c r="Q68" s="129">
        <f>IF(ISBLANK($V68),"",$V68)</f>
        <v>200000</v>
      </c>
      <c r="R68" s="217" t="str">
        <f>IF(ISBLANK($X68),"",$X68)</f>
        <v/>
      </c>
      <c r="S68" s="217" t="str">
        <f>IF(ISBLANK($Z68),"",$Z68)</f>
        <v/>
      </c>
      <c r="T68" s="217" t="str">
        <f>IF(ISBLANK($AB68),"",$AB68)</f>
        <v/>
      </c>
      <c r="U68" s="102" t="s">
        <v>1189</v>
      </c>
      <c r="V68" s="130">
        <v>200000</v>
      </c>
      <c r="W68" s="102" t="s">
        <v>283</v>
      </c>
      <c r="X68" s="173"/>
      <c r="Y68" s="102"/>
      <c r="Z68" s="173"/>
      <c r="AA68" s="102"/>
      <c r="AB68" s="173"/>
      <c r="AC68" s="102"/>
      <c r="AD68" s="102"/>
      <c r="AE68" s="102"/>
      <c r="AF68" s="130"/>
    </row>
    <row r="69" spans="1:32" s="131" customFormat="1" ht="14.25" customHeight="1">
      <c r="A69" s="102" t="s">
        <v>1808</v>
      </c>
      <c r="B69" s="175" t="str">
        <f t="shared" si="16"/>
        <v>Hernandez</v>
      </c>
      <c r="C69" s="180" t="str">
        <f t="shared" si="17"/>
        <v>Gorkys</v>
      </c>
      <c r="D69" s="102" t="str">
        <f t="shared" si="18"/>
        <v>G. Hernandez</v>
      </c>
      <c r="E69" s="168" t="str">
        <f t="shared" si="19"/>
        <v>Gorkys Hernandez</v>
      </c>
      <c r="F69" s="204" t="s">
        <v>847</v>
      </c>
      <c r="G69" s="204"/>
      <c r="H69" s="204"/>
      <c r="I69" s="204"/>
      <c r="J69" s="155">
        <v>32027</v>
      </c>
      <c r="K69" s="157" t="s">
        <v>849</v>
      </c>
      <c r="L69" s="103" t="s">
        <v>7</v>
      </c>
      <c r="M69" s="102" t="str">
        <f>$U69</f>
        <v>1,F1-$262.5k</v>
      </c>
      <c r="N69" s="137" t="s">
        <v>307</v>
      </c>
      <c r="O69" s="132" t="s">
        <v>1764</v>
      </c>
      <c r="P69" s="168" t="str">
        <f t="shared" si="20"/>
        <v>Hernandez, Gorkys (1,F1-$262.5k)</v>
      </c>
      <c r="Q69" s="129">
        <f>IF(ISBLANK($V69),"",$V69)</f>
        <v>263000</v>
      </c>
      <c r="R69" s="217" t="str">
        <f>IF(ISBLANK($X69),"",$X69)</f>
        <v/>
      </c>
      <c r="S69" s="217" t="str">
        <f>IF(ISBLANK($Z69),"",$Z69)</f>
        <v/>
      </c>
      <c r="T69" s="217" t="str">
        <f>IF(ISBLANK($AB69),"",$AB69)</f>
        <v/>
      </c>
      <c r="U69" s="155" t="s">
        <v>1771</v>
      </c>
      <c r="V69" s="130">
        <v>263000</v>
      </c>
      <c r="W69" s="172" t="s">
        <v>283</v>
      </c>
      <c r="X69" s="130"/>
      <c r="Y69" s="155"/>
      <c r="Z69" s="130"/>
      <c r="AA69" s="155"/>
      <c r="AB69" s="130"/>
      <c r="AC69" s="102"/>
      <c r="AD69" s="102"/>
      <c r="AE69" s="453"/>
      <c r="AF69" s="130"/>
    </row>
    <row r="70" spans="1:32" s="131" customFormat="1" ht="14.25" customHeight="1">
      <c r="A70" s="453" t="s">
        <v>1150</v>
      </c>
      <c r="B70" s="175" t="str">
        <f t="shared" si="16"/>
        <v>Hoffman</v>
      </c>
      <c r="C70" s="180" t="str">
        <f t="shared" si="17"/>
        <v>Jeff</v>
      </c>
      <c r="D70" s="102" t="str">
        <f t="shared" si="18"/>
        <v>J. Hoffman</v>
      </c>
      <c r="E70" s="168" t="str">
        <f t="shared" si="19"/>
        <v>Jeff Hoffman</v>
      </c>
      <c r="F70" s="452" t="s">
        <v>847</v>
      </c>
      <c r="G70" s="452"/>
      <c r="H70" s="452"/>
      <c r="I70" s="452"/>
      <c r="J70" s="256">
        <v>33977</v>
      </c>
      <c r="K70" s="453" t="s">
        <v>647</v>
      </c>
      <c r="L70" s="103" t="s">
        <v>114</v>
      </c>
      <c r="M70" s="155" t="str">
        <f>$W70</f>
        <v>Y2*</v>
      </c>
      <c r="N70" s="208" t="str">
        <f>Mays!$S$2</f>
        <v>Thunder Bay</v>
      </c>
      <c r="O70" s="103" t="s">
        <v>1094</v>
      </c>
      <c r="P70" s="168" t="str">
        <f t="shared" si="20"/>
        <v>Hoffman, Jeff (Y2*)</v>
      </c>
      <c r="Q70" s="129">
        <f>IF(ISBLANK($X70),"",$X70)</f>
        <v>300000</v>
      </c>
      <c r="R70" s="217">
        <f>IF(ISBLANK($Z70),"",$Z70)</f>
        <v>400000</v>
      </c>
      <c r="S70" s="217" t="str">
        <f>IF(ISBLANK($AB70),"",$AB70)</f>
        <v/>
      </c>
      <c r="T70" s="217" t="str">
        <f>IF(ISBLANK($AD70),"",$AD70)</f>
        <v/>
      </c>
      <c r="U70" s="453" t="s">
        <v>446</v>
      </c>
      <c r="V70" s="173">
        <v>300000</v>
      </c>
      <c r="W70" s="102" t="s">
        <v>219</v>
      </c>
      <c r="X70" s="173">
        <v>300000</v>
      </c>
      <c r="Y70" s="102" t="s">
        <v>322</v>
      </c>
      <c r="Z70" s="173">
        <v>400000</v>
      </c>
      <c r="AA70" s="102" t="s">
        <v>555</v>
      </c>
      <c r="AB70" s="102"/>
      <c r="AC70" s="102"/>
      <c r="AD70" s="102"/>
      <c r="AE70" s="102"/>
      <c r="AF70" s="130"/>
    </row>
    <row r="71" spans="1:32" s="131" customFormat="1" ht="14.25" customHeight="1">
      <c r="A71" s="112" t="s">
        <v>63</v>
      </c>
      <c r="B71" s="175" t="str">
        <f t="shared" si="16"/>
        <v>Holliday</v>
      </c>
      <c r="C71" s="180" t="str">
        <f t="shared" si="17"/>
        <v>Matt</v>
      </c>
      <c r="D71" s="102" t="str">
        <f t="shared" si="18"/>
        <v>M. Holliday</v>
      </c>
      <c r="E71" s="168" t="str">
        <f t="shared" si="19"/>
        <v>Matt Holliday</v>
      </c>
      <c r="F71" s="103" t="s">
        <v>847</v>
      </c>
      <c r="G71" s="103"/>
      <c r="H71" s="103"/>
      <c r="I71" s="103"/>
      <c r="J71" s="155">
        <v>29235</v>
      </c>
      <c r="K71" s="111" t="s">
        <v>853</v>
      </c>
      <c r="L71" s="103" t="s">
        <v>7</v>
      </c>
      <c r="M71" s="102" t="str">
        <f>$U71</f>
        <v>3,F3-$2.82M</v>
      </c>
      <c r="N71" s="112" t="s">
        <v>1187</v>
      </c>
      <c r="O71" s="253" t="s">
        <v>1192</v>
      </c>
      <c r="P71" s="168" t="str">
        <f t="shared" si="20"/>
        <v>Holliday, Matt (3,F3-$2.82M)</v>
      </c>
      <c r="Q71" s="129">
        <f>IF(ISBLANK($V71),"",$V71)</f>
        <v>940000</v>
      </c>
      <c r="R71" s="217" t="str">
        <f>IF(ISBLANK($X71),"",$X71)</f>
        <v/>
      </c>
      <c r="S71" s="217" t="str">
        <f>IF(ISBLANK($Z71),"",$Z71)</f>
        <v/>
      </c>
      <c r="T71" s="217" t="str">
        <f>IF(ISBLANK($AB71),"",$AB71)</f>
        <v/>
      </c>
      <c r="U71" s="112" t="s">
        <v>1230</v>
      </c>
      <c r="V71" s="269">
        <v>940000</v>
      </c>
      <c r="W71" s="102" t="s">
        <v>283</v>
      </c>
      <c r="X71" s="173"/>
      <c r="Y71" s="102"/>
      <c r="Z71" s="173"/>
      <c r="AA71" s="102"/>
      <c r="AB71" s="173"/>
      <c r="AC71" s="102"/>
      <c r="AD71" s="453"/>
      <c r="AE71" s="102"/>
      <c r="AF71" s="130"/>
    </row>
    <row r="72" spans="1:32" s="131" customFormat="1" ht="14.25" customHeight="1">
      <c r="A72" s="112" t="s">
        <v>2085</v>
      </c>
      <c r="B72" s="175" t="str">
        <f t="shared" si="16"/>
        <v>Holmberg</v>
      </c>
      <c r="C72" s="180" t="str">
        <f t="shared" si="17"/>
        <v>David</v>
      </c>
      <c r="D72" s="102" t="str">
        <f t="shared" si="18"/>
        <v>D. Holmberg</v>
      </c>
      <c r="E72" s="168" t="str">
        <f t="shared" si="19"/>
        <v>David Holmberg</v>
      </c>
      <c r="F72" s="103"/>
      <c r="G72" s="103"/>
      <c r="H72" s="103"/>
      <c r="I72" s="103"/>
      <c r="J72" s="155"/>
      <c r="K72" s="111"/>
      <c r="L72" s="103" t="s">
        <v>114</v>
      </c>
      <c r="M72" s="102" t="str">
        <f>$U72</f>
        <v>1,F1-$200k</v>
      </c>
      <c r="N72" s="112" t="s">
        <v>567</v>
      </c>
      <c r="O72" s="253" t="s">
        <v>2083</v>
      </c>
      <c r="P72" s="168" t="str">
        <f t="shared" si="20"/>
        <v>Holmberg, David (1,F1-$200k)</v>
      </c>
      <c r="Q72" s="129">
        <f>IF(ISBLANK($V72),"",$V72)</f>
        <v>200000</v>
      </c>
      <c r="R72" s="217"/>
      <c r="S72" s="217"/>
      <c r="T72" s="217"/>
      <c r="U72" s="112" t="s">
        <v>1189</v>
      </c>
      <c r="V72" s="269">
        <v>200000</v>
      </c>
      <c r="W72" s="102" t="s">
        <v>283</v>
      </c>
      <c r="X72" s="173"/>
      <c r="Y72" s="102"/>
      <c r="Z72" s="173"/>
      <c r="AA72" s="102"/>
      <c r="AB72" s="102"/>
      <c r="AC72" s="102"/>
      <c r="AD72" s="102"/>
      <c r="AE72" s="102"/>
      <c r="AF72" s="130"/>
    </row>
    <row r="73" spans="1:32" s="131" customFormat="1" ht="14.25" customHeight="1">
      <c r="A73" s="102" t="s">
        <v>1697</v>
      </c>
      <c r="B73" s="175" t="str">
        <f t="shared" si="16"/>
        <v>Hoyt</v>
      </c>
      <c r="C73" s="180" t="str">
        <f t="shared" si="17"/>
        <v>James</v>
      </c>
      <c r="D73" s="102" t="str">
        <f t="shared" si="18"/>
        <v>J. Hoyt</v>
      </c>
      <c r="E73" s="168" t="str">
        <f t="shared" si="19"/>
        <v>James Hoyt</v>
      </c>
      <c r="F73" s="174" t="s">
        <v>847</v>
      </c>
      <c r="G73" s="102">
        <v>213</v>
      </c>
      <c r="H73" s="102">
        <v>11</v>
      </c>
      <c r="I73" s="102">
        <v>6</v>
      </c>
      <c r="J73" s="322">
        <v>31685</v>
      </c>
      <c r="K73" s="102" t="s">
        <v>844</v>
      </c>
      <c r="L73" s="103" t="s">
        <v>114</v>
      </c>
      <c r="M73" s="155" t="str">
        <f>$W73</f>
        <v>Y2*</v>
      </c>
      <c r="N73" s="102" t="s">
        <v>908</v>
      </c>
      <c r="O73" s="103" t="s">
        <v>1534</v>
      </c>
      <c r="P73" s="168" t="str">
        <f t="shared" si="20"/>
        <v>Hoyt, James (Y2*)</v>
      </c>
      <c r="Q73" s="217">
        <f>IF(ISBLANK($X73),"",$X73)</f>
        <v>300000</v>
      </c>
      <c r="R73" s="217">
        <f>IF(ISBLANK($Z73),"",$Z73)</f>
        <v>400000</v>
      </c>
      <c r="S73" s="217" t="str">
        <f>IF(ISBLANK($AB73),"",$AB73)</f>
        <v/>
      </c>
      <c r="T73" s="217" t="str">
        <f>IF(ISBLANK($AD73),"",$AD73)</f>
        <v/>
      </c>
      <c r="U73" s="102" t="s">
        <v>446</v>
      </c>
      <c r="V73" s="173">
        <v>300000</v>
      </c>
      <c r="W73" s="102" t="s">
        <v>219</v>
      </c>
      <c r="X73" s="173">
        <v>300000</v>
      </c>
      <c r="Y73" s="102" t="s">
        <v>322</v>
      </c>
      <c r="Z73" s="173">
        <v>400000</v>
      </c>
      <c r="AA73" s="102" t="s">
        <v>555</v>
      </c>
      <c r="AB73" s="102"/>
      <c r="AC73" s="102"/>
      <c r="AD73" s="102"/>
      <c r="AE73" s="102"/>
      <c r="AF73" s="130"/>
    </row>
    <row r="74" spans="1:32" s="131" customFormat="1" ht="14.25" customHeight="1">
      <c r="A74" s="102" t="s">
        <v>2489</v>
      </c>
      <c r="B74" s="175" t="str">
        <f t="shared" si="16"/>
        <v>Infante</v>
      </c>
      <c r="C74" s="180" t="str">
        <f t="shared" si="17"/>
        <v>Greg</v>
      </c>
      <c r="D74" s="102" t="str">
        <f t="shared" si="18"/>
        <v>G. Infante</v>
      </c>
      <c r="E74" s="168" t="str">
        <f t="shared" si="19"/>
        <v>Greg Infante</v>
      </c>
      <c r="F74" s="204" t="s">
        <v>847</v>
      </c>
      <c r="G74" s="204">
        <v>84</v>
      </c>
      <c r="H74" s="204" t="s">
        <v>1954</v>
      </c>
      <c r="I74" s="204"/>
      <c r="J74" s="155">
        <v>31968</v>
      </c>
      <c r="K74" s="157" t="s">
        <v>844</v>
      </c>
      <c r="L74" s="103" t="s">
        <v>114</v>
      </c>
      <c r="M74" s="155" t="str">
        <f>$W74</f>
        <v>Y1*</v>
      </c>
      <c r="N74" s="111" t="s">
        <v>307</v>
      </c>
      <c r="O74" s="132" t="s">
        <v>1966</v>
      </c>
      <c r="P74" s="168" t="str">
        <f t="shared" si="20"/>
        <v>Infante, Greg (Y1*)</v>
      </c>
      <c r="Q74" s="217">
        <f>IF(ISBLANK($X74),"",$X74)</f>
        <v>200000</v>
      </c>
      <c r="R74" s="217">
        <f>IF(ISBLANK($Z74),"",$Z74)</f>
        <v>300000</v>
      </c>
      <c r="S74" s="217">
        <f>IF(ISBLANK($AB74),"",$AB74)</f>
        <v>400000</v>
      </c>
      <c r="T74" s="217" t="str">
        <f>IF(ISBLANK($AD74),"",$AD74)</f>
        <v/>
      </c>
      <c r="U74" s="168" t="s">
        <v>445</v>
      </c>
      <c r="V74" s="130">
        <v>200000</v>
      </c>
      <c r="W74" s="102" t="s">
        <v>220</v>
      </c>
      <c r="X74" s="130">
        <v>200000</v>
      </c>
      <c r="Y74" s="102" t="s">
        <v>446</v>
      </c>
      <c r="Z74" s="173">
        <v>300000</v>
      </c>
      <c r="AA74" s="102" t="s">
        <v>322</v>
      </c>
      <c r="AB74" s="173">
        <v>400000</v>
      </c>
      <c r="AC74" s="102" t="s">
        <v>555</v>
      </c>
      <c r="AD74" s="102"/>
      <c r="AE74" s="102"/>
      <c r="AF74" s="130"/>
    </row>
    <row r="75" spans="1:32" s="131" customFormat="1" ht="14.25" customHeight="1">
      <c r="A75" s="102" t="s">
        <v>2106</v>
      </c>
      <c r="B75" s="175" t="str">
        <f t="shared" si="16"/>
        <v>Iwakuma</v>
      </c>
      <c r="C75" s="180" t="str">
        <f t="shared" si="17"/>
        <v>Hishashi</v>
      </c>
      <c r="D75" s="102" t="str">
        <f t="shared" si="18"/>
        <v>H. Iwakuma</v>
      </c>
      <c r="E75" s="168" t="str">
        <f t="shared" si="19"/>
        <v>Hishashi Iwakuma</v>
      </c>
      <c r="F75" s="204"/>
      <c r="G75" s="204"/>
      <c r="H75" s="204"/>
      <c r="I75" s="204"/>
      <c r="J75" s="155"/>
      <c r="K75" s="157"/>
      <c r="L75" s="103" t="s">
        <v>114</v>
      </c>
      <c r="M75" s="102" t="str">
        <f>$U75</f>
        <v>1,F1-200k</v>
      </c>
      <c r="N75" s="111" t="s">
        <v>486</v>
      </c>
      <c r="O75" s="132" t="s">
        <v>2083</v>
      </c>
      <c r="P75" s="168" t="str">
        <f t="shared" si="20"/>
        <v>Iwakuma, Hishashi (1,F1-200k)</v>
      </c>
      <c r="Q75" s="129">
        <f>IF(ISBLANK($V75),"",$V75)</f>
        <v>200000</v>
      </c>
      <c r="R75" s="217"/>
      <c r="S75" s="217"/>
      <c r="T75" s="217"/>
      <c r="U75" s="168" t="s">
        <v>2089</v>
      </c>
      <c r="V75" s="130">
        <v>200000</v>
      </c>
      <c r="W75" s="102" t="s">
        <v>283</v>
      </c>
      <c r="X75" s="173"/>
      <c r="Y75" s="102"/>
      <c r="Z75" s="173"/>
      <c r="AA75" s="102"/>
      <c r="AB75" s="221"/>
      <c r="AC75" s="102"/>
      <c r="AD75" s="102"/>
      <c r="AE75" s="102"/>
      <c r="AF75" s="102"/>
    </row>
    <row r="76" spans="1:32" s="131" customFormat="1" ht="14.25" customHeight="1">
      <c r="A76" s="102" t="s">
        <v>226</v>
      </c>
      <c r="B76" s="175" t="str">
        <f t="shared" si="16"/>
        <v>Jackson</v>
      </c>
      <c r="C76" s="180" t="str">
        <f t="shared" si="17"/>
        <v>Austin</v>
      </c>
      <c r="D76" s="102" t="str">
        <f t="shared" si="18"/>
        <v>A. Jackson</v>
      </c>
      <c r="E76" s="168" t="str">
        <f t="shared" si="19"/>
        <v>Austin Jackson</v>
      </c>
      <c r="F76" s="103" t="s">
        <v>847</v>
      </c>
      <c r="G76" s="103"/>
      <c r="H76" s="103"/>
      <c r="I76" s="103"/>
      <c r="J76" s="155">
        <v>31809</v>
      </c>
      <c r="K76" s="111" t="s">
        <v>849</v>
      </c>
      <c r="L76" s="103" t="s">
        <v>7</v>
      </c>
      <c r="M76" s="102" t="str">
        <f>$U76</f>
        <v>5,L5-14M</v>
      </c>
      <c r="N76" s="111" t="str">
        <f>Mays!$Y$2</f>
        <v>Los Angeles</v>
      </c>
      <c r="O76" s="132" t="s">
        <v>540</v>
      </c>
      <c r="P76" s="168" t="str">
        <f t="shared" si="20"/>
        <v>Jackson, Austin (5,L5-14M)</v>
      </c>
      <c r="Q76" s="129">
        <f>IF(ISBLANK($V76),"",$V76)</f>
        <v>2800000</v>
      </c>
      <c r="R76" s="217" t="str">
        <f>IF(ISBLANK($X76),"",$X76)</f>
        <v/>
      </c>
      <c r="S76" s="217" t="str">
        <f>IF(ISBLANK($Z76),"",$Z76)</f>
        <v/>
      </c>
      <c r="T76" s="217" t="str">
        <f>IF(ISBLANK($AB76),"",$AB76)</f>
        <v/>
      </c>
      <c r="U76" s="102" t="s">
        <v>521</v>
      </c>
      <c r="V76" s="173">
        <v>2800000</v>
      </c>
      <c r="W76" s="102" t="s">
        <v>283</v>
      </c>
      <c r="X76" s="173"/>
      <c r="Y76" s="102"/>
      <c r="Z76" s="173"/>
      <c r="AA76" s="102"/>
      <c r="AB76" s="102"/>
      <c r="AC76" s="102"/>
      <c r="AD76" s="102"/>
      <c r="AE76" s="102"/>
      <c r="AF76" s="102"/>
    </row>
    <row r="77" spans="1:32" s="131" customFormat="1" ht="14.25" customHeight="1">
      <c r="A77" s="102" t="s">
        <v>1910</v>
      </c>
      <c r="B77" s="175" t="str">
        <f t="shared" si="16"/>
        <v>Jackson</v>
      </c>
      <c r="C77" s="180" t="str">
        <f t="shared" si="17"/>
        <v>Luke</v>
      </c>
      <c r="D77" s="102" t="str">
        <f t="shared" si="18"/>
        <v>L. Jackson</v>
      </c>
      <c r="E77" s="168" t="str">
        <f t="shared" si="19"/>
        <v>Luke Jackson</v>
      </c>
      <c r="F77" s="204" t="s">
        <v>847</v>
      </c>
      <c r="G77" s="204">
        <v>118</v>
      </c>
      <c r="H77" s="204" t="s">
        <v>1955</v>
      </c>
      <c r="I77" s="204"/>
      <c r="J77" s="155">
        <v>33474</v>
      </c>
      <c r="K77" s="157" t="s">
        <v>844</v>
      </c>
      <c r="L77" s="103" t="s">
        <v>114</v>
      </c>
      <c r="M77" s="155" t="str">
        <f>$W77</f>
        <v>Y2</v>
      </c>
      <c r="N77" s="111" t="s">
        <v>1027</v>
      </c>
      <c r="O77" s="132" t="s">
        <v>1966</v>
      </c>
      <c r="P77" s="168" t="str">
        <f t="shared" si="20"/>
        <v>Jackson, Luke (Y2)</v>
      </c>
      <c r="Q77" s="129">
        <f>IF(ISBLANK($X77),"",$X77)</f>
        <v>300000</v>
      </c>
      <c r="R77" s="217">
        <f>IF(ISBLANK($Z77),"",$Z77)</f>
        <v>400000</v>
      </c>
      <c r="S77" s="217" t="str">
        <f>IF(ISBLANK($AB77),"",$AB77)</f>
        <v/>
      </c>
      <c r="T77" s="217" t="str">
        <f>IF(ISBLANK($AD77),"",$AD77)</f>
        <v/>
      </c>
      <c r="U77" s="168" t="s">
        <v>445</v>
      </c>
      <c r="V77" s="130">
        <v>200000</v>
      </c>
      <c r="W77" s="102" t="s">
        <v>446</v>
      </c>
      <c r="X77" s="173">
        <v>300000</v>
      </c>
      <c r="Y77" s="102" t="s">
        <v>322</v>
      </c>
      <c r="Z77" s="173">
        <v>400000</v>
      </c>
      <c r="AA77" s="102" t="s">
        <v>555</v>
      </c>
      <c r="AB77" s="173"/>
      <c r="AC77" s="102"/>
      <c r="AD77" s="453"/>
      <c r="AE77" s="102"/>
      <c r="AF77" s="102"/>
    </row>
    <row r="78" spans="1:32" s="131" customFormat="1" ht="14.25" customHeight="1">
      <c r="A78" s="281" t="s">
        <v>1181</v>
      </c>
      <c r="B78" s="175" t="str">
        <f t="shared" si="16"/>
        <v>Joyce</v>
      </c>
      <c r="C78" s="180" t="str">
        <f t="shared" si="17"/>
        <v>Matthew</v>
      </c>
      <c r="D78" s="102" t="str">
        <f t="shared" si="18"/>
        <v>M. Joyce</v>
      </c>
      <c r="E78" s="168" t="str">
        <f t="shared" si="19"/>
        <v>Matthew Joyce</v>
      </c>
      <c r="F78" s="308" t="s">
        <v>354</v>
      </c>
      <c r="G78" s="281"/>
      <c r="H78" s="281"/>
      <c r="I78" s="281"/>
      <c r="J78" s="309">
        <v>30897</v>
      </c>
      <c r="K78" s="310" t="s">
        <v>853</v>
      </c>
      <c r="L78" s="279" t="s">
        <v>7</v>
      </c>
      <c r="M78" s="102" t="str">
        <f>$U78</f>
        <v>2,F2-$1.5M</v>
      </c>
      <c r="N78" s="281" t="s">
        <v>1396</v>
      </c>
      <c r="O78" s="311" t="s">
        <v>1407</v>
      </c>
      <c r="P78" s="168" t="str">
        <f t="shared" si="20"/>
        <v>Joyce, Matthew (2,F2-$1.5M)</v>
      </c>
      <c r="Q78" s="129">
        <f>IF(ISBLANK($V78),"",$V78)</f>
        <v>750000</v>
      </c>
      <c r="R78" s="217" t="str">
        <f>IF(ISBLANK($X78),"",$X78)</f>
        <v/>
      </c>
      <c r="S78" s="217" t="str">
        <f>IF(ISBLANK($Z78),"",$Z78)</f>
        <v/>
      </c>
      <c r="T78" s="217" t="str">
        <f>IF(ISBLANK($AB78),"",$AB78)</f>
        <v/>
      </c>
      <c r="U78" s="282" t="s">
        <v>1431</v>
      </c>
      <c r="V78" s="280">
        <v>750000</v>
      </c>
      <c r="W78" s="282" t="s">
        <v>283</v>
      </c>
      <c r="X78" s="173"/>
      <c r="Y78" s="102"/>
      <c r="Z78" s="173"/>
      <c r="AA78" s="102"/>
    </row>
    <row r="79" spans="1:32" s="131" customFormat="1" ht="14.25" customHeight="1">
      <c r="A79" s="102" t="s">
        <v>1335</v>
      </c>
      <c r="B79" s="175" t="str">
        <f t="shared" si="16"/>
        <v>Kim</v>
      </c>
      <c r="C79" s="180" t="str">
        <f t="shared" si="17"/>
        <v>Hyun-Soo</v>
      </c>
      <c r="D79" s="102" t="str">
        <f t="shared" si="18"/>
        <v>H. Kim</v>
      </c>
      <c r="E79" s="168" t="str">
        <f t="shared" si="19"/>
        <v>Hyun-Soo Kim</v>
      </c>
      <c r="F79" s="204" t="s">
        <v>354</v>
      </c>
      <c r="G79" s="453">
        <v>164</v>
      </c>
      <c r="H79" s="453">
        <v>7</v>
      </c>
      <c r="I79" s="453">
        <v>4</v>
      </c>
      <c r="J79" s="256">
        <v>32154</v>
      </c>
      <c r="K79" s="157" t="s">
        <v>853</v>
      </c>
      <c r="L79" s="103" t="s">
        <v>7</v>
      </c>
      <c r="M79" s="102" t="str">
        <f>$U79</f>
        <v>1,F1-200k</v>
      </c>
      <c r="N79" s="111" t="str">
        <f>Aaron!$AE$2</f>
        <v>Pismo Beach</v>
      </c>
      <c r="O79" s="132" t="s">
        <v>2083</v>
      </c>
      <c r="P79" s="168" t="str">
        <f t="shared" si="20"/>
        <v>Kim, Hyun-Soo (1,F1-200k)</v>
      </c>
      <c r="Q79" s="129">
        <f>IF(ISBLANK($V79),"",$V79)</f>
        <v>200000</v>
      </c>
      <c r="R79" s="129" t="str">
        <f>IF(ISBLANK($X79),"",$X79)</f>
        <v/>
      </c>
      <c r="S79" s="217" t="str">
        <f>IF(ISBLANK($Z79),"",$Z79)</f>
        <v/>
      </c>
      <c r="T79" s="217" t="str">
        <f>IF(ISBLANK($AB79),"",$AB79)</f>
        <v/>
      </c>
      <c r="U79" s="111" t="s">
        <v>2089</v>
      </c>
      <c r="V79" s="169">
        <v>200000</v>
      </c>
      <c r="W79" s="168" t="s">
        <v>283</v>
      </c>
      <c r="X79" s="173"/>
      <c r="Y79" s="102"/>
      <c r="Z79" s="173"/>
      <c r="AA79" s="102"/>
      <c r="AB79" s="102"/>
      <c r="AC79" s="102"/>
      <c r="AD79" s="102"/>
      <c r="AE79" s="102"/>
      <c r="AF79" s="102"/>
    </row>
    <row r="80" spans="1:32" s="131" customFormat="1" ht="14.25" customHeight="1">
      <c r="A80" s="102" t="s">
        <v>1917</v>
      </c>
      <c r="B80" s="175" t="str">
        <f t="shared" si="16"/>
        <v>Kivlehan</v>
      </c>
      <c r="C80" s="180" t="str">
        <f t="shared" si="17"/>
        <v>Patrick</v>
      </c>
      <c r="D80" s="102" t="str">
        <f t="shared" si="18"/>
        <v>P. Kivlehan</v>
      </c>
      <c r="E80" s="168" t="str">
        <f t="shared" si="19"/>
        <v>Patrick Kivlehan</v>
      </c>
      <c r="F80" s="204" t="s">
        <v>847</v>
      </c>
      <c r="G80" s="204">
        <v>127</v>
      </c>
      <c r="H80" s="204" t="s">
        <v>1957</v>
      </c>
      <c r="I80" s="204"/>
      <c r="J80" s="155">
        <v>32864</v>
      </c>
      <c r="K80" s="157" t="s">
        <v>912</v>
      </c>
      <c r="L80" s="103" t="s">
        <v>7</v>
      </c>
      <c r="M80" s="155" t="str">
        <f>$W80</f>
        <v>Y1*</v>
      </c>
      <c r="N80" s="111" t="s">
        <v>454</v>
      </c>
      <c r="O80" s="132" t="s">
        <v>1966</v>
      </c>
      <c r="P80" s="168" t="str">
        <f t="shared" si="20"/>
        <v>Kivlehan, Patrick (Y1*)</v>
      </c>
      <c r="Q80" s="217">
        <f>IF(ISBLANK($X80),"",$X80)</f>
        <v>200000</v>
      </c>
      <c r="R80" s="217">
        <f>IF(ISBLANK($Z80),"",$Z80)</f>
        <v>300000</v>
      </c>
      <c r="S80" s="217">
        <f>IF(ISBLANK($AB80),"",$AB80)</f>
        <v>400000</v>
      </c>
      <c r="T80" s="217" t="str">
        <f>IF(ISBLANK($AD80),"",$AD80)</f>
        <v/>
      </c>
      <c r="U80" s="168" t="s">
        <v>445</v>
      </c>
      <c r="V80" s="130">
        <v>200000</v>
      </c>
      <c r="W80" s="102" t="s">
        <v>220</v>
      </c>
      <c r="X80" s="130">
        <v>200000</v>
      </c>
      <c r="Y80" s="102" t="s">
        <v>446</v>
      </c>
      <c r="Z80" s="173">
        <v>300000</v>
      </c>
      <c r="AA80" s="102" t="s">
        <v>322</v>
      </c>
      <c r="AB80" s="173">
        <v>400000</v>
      </c>
      <c r="AC80" s="102" t="s">
        <v>555</v>
      </c>
      <c r="AD80" s="102"/>
      <c r="AE80" s="102"/>
      <c r="AF80" s="102"/>
    </row>
    <row r="81" spans="1:32" s="131" customFormat="1" ht="14.25" customHeight="1">
      <c r="A81" s="110" t="s">
        <v>738</v>
      </c>
      <c r="B81" s="175" t="str">
        <f t="shared" si="16"/>
        <v>Koehler</v>
      </c>
      <c r="C81" s="180" t="str">
        <f t="shared" si="17"/>
        <v>Tom</v>
      </c>
      <c r="D81" s="102" t="str">
        <f t="shared" si="18"/>
        <v>T. Koehler</v>
      </c>
      <c r="E81" s="168" t="str">
        <f t="shared" si="19"/>
        <v>Tom Koehler</v>
      </c>
      <c r="F81" s="103" t="s">
        <v>847</v>
      </c>
      <c r="G81" s="103"/>
      <c r="H81" s="103"/>
      <c r="I81" s="103"/>
      <c r="J81" s="155">
        <v>31592</v>
      </c>
      <c r="K81" s="111" t="s">
        <v>647</v>
      </c>
      <c r="L81" s="103" t="s">
        <v>114</v>
      </c>
      <c r="M81" s="102" t="str">
        <f>$U81</f>
        <v>1,F1-$200k</v>
      </c>
      <c r="N81" s="111" t="str">
        <f>Aaron!$S$2</f>
        <v>Washington</v>
      </c>
      <c r="O81" s="132" t="s">
        <v>1764</v>
      </c>
      <c r="P81" s="168" t="str">
        <f t="shared" si="20"/>
        <v>Koehler, Tom (1,F1-$200k)</v>
      </c>
      <c r="Q81" s="129">
        <f>IF(ISBLANK($V81),"",$V81)</f>
        <v>200000</v>
      </c>
      <c r="R81" s="217" t="str">
        <f>IF(ISBLANK($X81),"",$X81)</f>
        <v/>
      </c>
      <c r="S81" s="217" t="str">
        <f>IF(ISBLANK($Z81),"",$Z81)</f>
        <v/>
      </c>
      <c r="T81" s="217" t="str">
        <f>IF(ISBLANK($AB81),"",$AB81)</f>
        <v/>
      </c>
      <c r="U81" s="155" t="s">
        <v>1189</v>
      </c>
      <c r="V81" s="130">
        <v>200000</v>
      </c>
      <c r="W81" s="172" t="s">
        <v>283</v>
      </c>
      <c r="X81" s="173"/>
      <c r="Y81" s="102"/>
      <c r="Z81" s="173"/>
      <c r="AA81" s="102"/>
      <c r="AB81" s="102"/>
      <c r="AC81" s="102"/>
      <c r="AD81" s="102"/>
      <c r="AE81" s="102"/>
      <c r="AF81" s="102"/>
    </row>
    <row r="82" spans="1:32" s="131" customFormat="1" ht="14.25" customHeight="1">
      <c r="A82" s="112" t="s">
        <v>770</v>
      </c>
      <c r="B82" s="175" t="str">
        <f t="shared" si="16"/>
        <v>Kontos</v>
      </c>
      <c r="C82" s="180" t="str">
        <f t="shared" si="17"/>
        <v>George</v>
      </c>
      <c r="D82" s="102" t="str">
        <f t="shared" si="18"/>
        <v>G. Kontos</v>
      </c>
      <c r="E82" s="168" t="str">
        <f t="shared" si="19"/>
        <v>George Kontos</v>
      </c>
      <c r="F82" s="103" t="s">
        <v>847</v>
      </c>
      <c r="G82" s="111"/>
      <c r="H82" s="111"/>
      <c r="I82" s="111"/>
      <c r="J82" s="274">
        <v>31210</v>
      </c>
      <c r="K82" s="102"/>
      <c r="L82" s="103" t="s">
        <v>114</v>
      </c>
      <c r="M82" s="102" t="str">
        <f>$U82</f>
        <v>3,F3-$3.09M</v>
      </c>
      <c r="N82" s="208" t="str">
        <f>Ruth!$AE$2</f>
        <v>Williamsburg</v>
      </c>
      <c r="O82" s="253" t="s">
        <v>1192</v>
      </c>
      <c r="P82" s="168" t="str">
        <f t="shared" si="20"/>
        <v>Kontos, George (3,F3-$3.09M)</v>
      </c>
      <c r="Q82" s="129">
        <f>IF(ISBLANK($V82),"",$V82)</f>
        <v>1030000</v>
      </c>
      <c r="R82" s="217" t="str">
        <f>IF(ISBLANK($X82),"",$X82)</f>
        <v/>
      </c>
      <c r="S82" s="217" t="str">
        <f>IF(ISBLANK($Z82),"",$Z82)</f>
        <v/>
      </c>
      <c r="T82" s="217" t="str">
        <f>IF(ISBLANK($AB82),"",$AB82)</f>
        <v/>
      </c>
      <c r="U82" s="112" t="s">
        <v>1231</v>
      </c>
      <c r="V82" s="269">
        <v>1030000</v>
      </c>
      <c r="W82" s="102" t="s">
        <v>283</v>
      </c>
      <c r="X82" s="173"/>
      <c r="Y82" s="102"/>
      <c r="Z82" s="173"/>
      <c r="AA82" s="102"/>
      <c r="AB82" s="102"/>
      <c r="AC82" s="102"/>
      <c r="AD82" s="102"/>
      <c r="AE82" s="102"/>
      <c r="AF82" s="102"/>
    </row>
    <row r="83" spans="1:32" s="131" customFormat="1" ht="14.25" customHeight="1">
      <c r="A83" s="281" t="s">
        <v>990</v>
      </c>
      <c r="B83" s="175" t="str">
        <f t="shared" si="16"/>
        <v>Krol</v>
      </c>
      <c r="C83" s="180" t="str">
        <f t="shared" si="17"/>
        <v>Ian</v>
      </c>
      <c r="D83" s="102" t="str">
        <f t="shared" si="18"/>
        <v>I. Krol</v>
      </c>
      <c r="E83" s="168" t="str">
        <f t="shared" si="19"/>
        <v>Ian Krol</v>
      </c>
      <c r="F83" s="308" t="s">
        <v>354</v>
      </c>
      <c r="G83" s="281"/>
      <c r="H83" s="281"/>
      <c r="I83" s="281"/>
      <c r="J83" s="309">
        <v>33367</v>
      </c>
      <c r="K83" s="310" t="s">
        <v>844</v>
      </c>
      <c r="L83" s="279" t="s">
        <v>114</v>
      </c>
      <c r="M83" s="102" t="str">
        <f>$U83</f>
        <v>2,F2-$620k</v>
      </c>
      <c r="N83" s="282" t="s">
        <v>1257</v>
      </c>
      <c r="O83" s="311" t="s">
        <v>1763</v>
      </c>
      <c r="P83" s="168" t="str">
        <f t="shared" si="20"/>
        <v>Krol, Ian (2,F2-$620k)</v>
      </c>
      <c r="Q83" s="129">
        <f>IF(ISBLANK($V83),"",$V83)</f>
        <v>310000</v>
      </c>
      <c r="R83" s="217" t="str">
        <f>IF(ISBLANK($X83),"",$X83)</f>
        <v/>
      </c>
      <c r="S83" s="217" t="str">
        <f>IF(ISBLANK($X83),"",$X83)</f>
        <v/>
      </c>
      <c r="T83" s="217" t="str">
        <f>IF(ISBLANK($Z83),"",$Z83)</f>
        <v/>
      </c>
      <c r="U83" s="282" t="s">
        <v>1415</v>
      </c>
      <c r="V83" s="280">
        <v>310000</v>
      </c>
      <c r="W83" s="102" t="s">
        <v>283</v>
      </c>
      <c r="X83" s="173"/>
      <c r="Y83" s="102"/>
      <c r="Z83" s="173"/>
      <c r="AA83" s="102"/>
      <c r="AB83" s="102"/>
      <c r="AC83" s="102"/>
      <c r="AD83" s="102"/>
      <c r="AE83" s="102"/>
      <c r="AF83" s="130"/>
    </row>
    <row r="84" spans="1:32" s="131" customFormat="1" ht="14.25" customHeight="1">
      <c r="A84" s="160" t="s">
        <v>855</v>
      </c>
      <c r="B84" s="175" t="str">
        <f t="shared" si="16"/>
        <v>Lackey</v>
      </c>
      <c r="C84" s="180" t="str">
        <f t="shared" si="17"/>
        <v>John</v>
      </c>
      <c r="D84" s="102" t="str">
        <f t="shared" si="18"/>
        <v>J. Lackey</v>
      </c>
      <c r="E84" s="168" t="str">
        <f t="shared" si="19"/>
        <v>John Lackey</v>
      </c>
      <c r="F84" s="161" t="s">
        <v>847</v>
      </c>
      <c r="G84" s="161"/>
      <c r="H84" s="161"/>
      <c r="I84" s="161"/>
      <c r="J84" s="162">
        <v>28786</v>
      </c>
      <c r="K84" s="163" t="s">
        <v>647</v>
      </c>
      <c r="L84" s="103" t="s">
        <v>114</v>
      </c>
      <c r="M84" s="102" t="str">
        <f>$U84</f>
        <v>4,F4-11M</v>
      </c>
      <c r="N84" s="111" t="str">
        <f>Aaron!$S$2</f>
        <v>Washington</v>
      </c>
      <c r="O84" s="213" t="s">
        <v>1030</v>
      </c>
      <c r="P84" s="168" t="str">
        <f t="shared" si="20"/>
        <v>Lackey, John (4,F4-11M)</v>
      </c>
      <c r="Q84" s="129">
        <f>IF(ISBLANK($V84),"",$V84)</f>
        <v>2750000</v>
      </c>
      <c r="R84" s="217" t="str">
        <f>IF(ISBLANK($X84),"",$X84)</f>
        <v/>
      </c>
      <c r="S84" s="217" t="str">
        <f>IF(ISBLANK($Z84),"",$Z84)</f>
        <v/>
      </c>
      <c r="T84" s="217" t="str">
        <f>IF(ISBLANK($AB84),"",$AB84)</f>
        <v/>
      </c>
      <c r="U84" s="111" t="s">
        <v>1033</v>
      </c>
      <c r="V84" s="172">
        <v>2750000</v>
      </c>
      <c r="W84" s="111" t="s">
        <v>283</v>
      </c>
      <c r="X84" s="173"/>
      <c r="Y84" s="102"/>
      <c r="Z84" s="173"/>
      <c r="AA84" s="102"/>
      <c r="AB84" s="102"/>
      <c r="AC84" s="102"/>
      <c r="AD84" s="102"/>
      <c r="AE84" s="102"/>
      <c r="AF84" s="102"/>
    </row>
    <row r="85" spans="1:32" s="131" customFormat="1" ht="14.25" customHeight="1">
      <c r="A85" s="313" t="s">
        <v>979</v>
      </c>
      <c r="B85" s="175" t="str">
        <f t="shared" si="16"/>
        <v>Lagares</v>
      </c>
      <c r="C85" s="180" t="str">
        <f t="shared" si="17"/>
        <v>Juan</v>
      </c>
      <c r="D85" s="102" t="str">
        <f t="shared" si="18"/>
        <v>J. Lagares</v>
      </c>
      <c r="E85" s="168" t="str">
        <f t="shared" si="19"/>
        <v>Juan Lagares</v>
      </c>
      <c r="F85" s="290" t="s">
        <v>847</v>
      </c>
      <c r="G85" s="187"/>
      <c r="H85" s="187"/>
      <c r="I85" s="187"/>
      <c r="J85" s="298">
        <v>32584</v>
      </c>
      <c r="K85" s="306" t="s">
        <v>918</v>
      </c>
      <c r="L85" s="103" t="s">
        <v>7</v>
      </c>
      <c r="M85" s="102" t="str">
        <f>$U85</f>
        <v>2,F2-$700k</v>
      </c>
      <c r="N85" s="281" t="s">
        <v>1397</v>
      </c>
      <c r="O85" s="311" t="s">
        <v>1407</v>
      </c>
      <c r="P85" s="168" t="str">
        <f t="shared" si="20"/>
        <v>Lagares, Juan (2,F2-$700k)</v>
      </c>
      <c r="Q85" s="129">
        <f>IF(ISBLANK($V85),"",$V85)</f>
        <v>350000</v>
      </c>
      <c r="R85" s="217" t="str">
        <f>IF(ISBLANK($X85),"",$X85)</f>
        <v/>
      </c>
      <c r="S85" s="217" t="str">
        <f>IF(ISBLANK($Z85),"",$Z85)</f>
        <v/>
      </c>
      <c r="T85" s="217" t="str">
        <f>IF(ISBLANK($AB85),"",$AB85)</f>
        <v/>
      </c>
      <c r="U85" s="282" t="s">
        <v>1417</v>
      </c>
      <c r="V85" s="280">
        <v>350000</v>
      </c>
      <c r="W85" s="282" t="s">
        <v>283</v>
      </c>
      <c r="X85" s="173"/>
      <c r="Y85" s="102"/>
      <c r="Z85" s="173"/>
      <c r="AA85" s="102"/>
      <c r="AB85" s="102"/>
      <c r="AC85" s="102"/>
      <c r="AD85" s="102"/>
      <c r="AE85" s="102"/>
      <c r="AF85" s="102"/>
    </row>
    <row r="86" spans="1:32" s="131" customFormat="1" ht="14.25" customHeight="1">
      <c r="A86" s="102" t="s">
        <v>1944</v>
      </c>
      <c r="B86" s="175" t="str">
        <f t="shared" si="16"/>
        <v>Lawrence</v>
      </c>
      <c r="C86" s="180" t="str">
        <f t="shared" si="17"/>
        <v>Casey</v>
      </c>
      <c r="D86" s="102" t="str">
        <f t="shared" si="18"/>
        <v>C. Lawrence</v>
      </c>
      <c r="E86" s="168" t="str">
        <f t="shared" si="19"/>
        <v>Casey Lawrence</v>
      </c>
      <c r="F86" s="204" t="s">
        <v>847</v>
      </c>
      <c r="G86" s="204">
        <v>205</v>
      </c>
      <c r="H86" s="204" t="s">
        <v>1961</v>
      </c>
      <c r="I86" s="204"/>
      <c r="J86" s="155">
        <v>32078</v>
      </c>
      <c r="K86" s="157" t="s">
        <v>844</v>
      </c>
      <c r="L86" s="103" t="s">
        <v>114</v>
      </c>
      <c r="M86" s="155" t="str">
        <f>$W86</f>
        <v>Y2</v>
      </c>
      <c r="N86" s="111" t="s">
        <v>1027</v>
      </c>
      <c r="O86" s="132" t="s">
        <v>1966</v>
      </c>
      <c r="P86" s="168" t="str">
        <f t="shared" si="20"/>
        <v>Lawrence, Casey (Y2)</v>
      </c>
      <c r="Q86" s="129">
        <f>IF(ISBLANK($X86),"",$X86)</f>
        <v>300000</v>
      </c>
      <c r="R86" s="217">
        <f>IF(ISBLANK($Z86),"",$Z86)</f>
        <v>400000</v>
      </c>
      <c r="S86" s="217" t="str">
        <f>IF(ISBLANK($AB86),"",$AB86)</f>
        <v/>
      </c>
      <c r="T86" s="217" t="str">
        <f>IF(ISBLANK($AD86),"",$AD86)</f>
        <v/>
      </c>
      <c r="U86" s="168" t="s">
        <v>445</v>
      </c>
      <c r="V86" s="130">
        <v>200000</v>
      </c>
      <c r="W86" s="102" t="s">
        <v>446</v>
      </c>
      <c r="X86" s="173">
        <v>300000</v>
      </c>
      <c r="Y86" s="102" t="s">
        <v>322</v>
      </c>
      <c r="Z86" s="173">
        <v>400000</v>
      </c>
      <c r="AA86" s="102" t="s">
        <v>555</v>
      </c>
      <c r="AB86" s="173"/>
      <c r="AC86" s="102"/>
      <c r="AD86" s="130"/>
      <c r="AE86" s="453"/>
      <c r="AF86" s="102"/>
    </row>
    <row r="87" spans="1:32" s="131" customFormat="1" ht="14.25" customHeight="1">
      <c r="A87" s="102" t="s">
        <v>1810</v>
      </c>
      <c r="B87" s="175" t="str">
        <f t="shared" si="16"/>
        <v>Leone</v>
      </c>
      <c r="C87" s="180" t="str">
        <f t="shared" si="17"/>
        <v>Dominic</v>
      </c>
      <c r="D87" s="102" t="str">
        <f t="shared" si="18"/>
        <v>D. Leone</v>
      </c>
      <c r="E87" s="168" t="str">
        <f t="shared" si="19"/>
        <v>Dominic Leone</v>
      </c>
      <c r="F87" s="204" t="s">
        <v>847</v>
      </c>
      <c r="G87" s="204"/>
      <c r="H87" s="204"/>
      <c r="I87" s="204"/>
      <c r="J87" s="155">
        <v>33537</v>
      </c>
      <c r="K87" s="157" t="s">
        <v>844</v>
      </c>
      <c r="L87" s="103" t="s">
        <v>114</v>
      </c>
      <c r="M87" s="102" t="str">
        <f>$U87</f>
        <v>1,F1-$2.32M</v>
      </c>
      <c r="N87" s="137" t="s">
        <v>201</v>
      </c>
      <c r="O87" s="132" t="s">
        <v>1764</v>
      </c>
      <c r="P87" s="168" t="str">
        <f t="shared" si="20"/>
        <v>Leone, Dominic (1,F1-$2.32M)</v>
      </c>
      <c r="Q87" s="129">
        <f>IF(ISBLANK($V87),"",$V87)</f>
        <v>2320000</v>
      </c>
      <c r="R87" s="217" t="str">
        <f>IF(ISBLANK($X87),"",$X87)</f>
        <v/>
      </c>
      <c r="S87" s="217" t="str">
        <f>IF(ISBLANK($Z87),"",$Z87)</f>
        <v/>
      </c>
      <c r="T87" s="217" t="str">
        <f>IF(ISBLANK($AB87),"",$AB87)</f>
        <v/>
      </c>
      <c r="U87" s="155" t="s">
        <v>1778</v>
      </c>
      <c r="V87" s="130">
        <v>2320000</v>
      </c>
      <c r="W87" s="172" t="s">
        <v>283</v>
      </c>
      <c r="X87" s="173"/>
      <c r="Y87" s="102"/>
      <c r="Z87" s="173"/>
      <c r="AA87" s="102"/>
      <c r="AB87" s="102"/>
      <c r="AC87" s="102"/>
      <c r="AD87" s="102"/>
      <c r="AE87" s="453"/>
      <c r="AF87" s="102"/>
    </row>
    <row r="88" spans="1:32" s="131" customFormat="1" ht="14.25" customHeight="1">
      <c r="A88" s="102" t="s">
        <v>1875</v>
      </c>
      <c r="B88" s="175" t="str">
        <f t="shared" si="16"/>
        <v>Lively</v>
      </c>
      <c r="C88" s="180" t="str">
        <f t="shared" si="17"/>
        <v>Ben</v>
      </c>
      <c r="D88" s="102" t="str">
        <f t="shared" si="18"/>
        <v>B. Lively</v>
      </c>
      <c r="E88" s="168" t="str">
        <f t="shared" si="19"/>
        <v>Ben Lively</v>
      </c>
      <c r="F88" s="204" t="s">
        <v>847</v>
      </c>
      <c r="G88" s="204">
        <v>51</v>
      </c>
      <c r="H88" s="204" t="s">
        <v>1953</v>
      </c>
      <c r="I88" s="204"/>
      <c r="J88" s="155">
        <v>33668</v>
      </c>
      <c r="K88" s="157" t="s">
        <v>647</v>
      </c>
      <c r="L88" s="103" t="s">
        <v>114</v>
      </c>
      <c r="M88" s="155" t="str">
        <f>$W88</f>
        <v>Y2</v>
      </c>
      <c r="N88" s="111" t="s">
        <v>567</v>
      </c>
      <c r="O88" s="132" t="s">
        <v>1966</v>
      </c>
      <c r="P88" s="168" t="str">
        <f t="shared" si="20"/>
        <v>Lively, Ben (Y2)</v>
      </c>
      <c r="Q88" s="217">
        <f>IF(ISBLANK($X88),"",$X88)</f>
        <v>300000</v>
      </c>
      <c r="R88" s="217">
        <f>IF(ISBLANK($Z88),"",$Z88)</f>
        <v>400000</v>
      </c>
      <c r="S88" s="217" t="str">
        <f>IF(ISBLANK($AB88),"",$AB88)</f>
        <v/>
      </c>
      <c r="T88" s="217" t="str">
        <f>IF(ISBLANK($AD88),"",$AD88)</f>
        <v/>
      </c>
      <c r="U88" s="168" t="s">
        <v>445</v>
      </c>
      <c r="V88" s="130">
        <v>200000</v>
      </c>
      <c r="W88" s="102" t="s">
        <v>446</v>
      </c>
      <c r="X88" s="173">
        <v>300000</v>
      </c>
      <c r="Y88" s="102" t="s">
        <v>322</v>
      </c>
      <c r="Z88" s="173">
        <v>400000</v>
      </c>
      <c r="AA88" s="102" t="s">
        <v>555</v>
      </c>
      <c r="AB88" s="173"/>
      <c r="AC88" s="102"/>
      <c r="AD88" s="102"/>
      <c r="AE88" s="102"/>
      <c r="AF88" s="102"/>
    </row>
    <row r="89" spans="1:32" s="131" customFormat="1" ht="14.25" customHeight="1">
      <c r="A89" s="112" t="s">
        <v>705</v>
      </c>
      <c r="B89" s="175" t="str">
        <f t="shared" si="16"/>
        <v>Lobaton</v>
      </c>
      <c r="C89" s="180" t="str">
        <f t="shared" si="17"/>
        <v>Jose</v>
      </c>
      <c r="D89" s="102" t="str">
        <f t="shared" si="18"/>
        <v>J. Lobaton</v>
      </c>
      <c r="E89" s="168" t="str">
        <f t="shared" si="19"/>
        <v>Jose Lobaton</v>
      </c>
      <c r="F89" s="103" t="s">
        <v>854</v>
      </c>
      <c r="G89" s="111"/>
      <c r="H89" s="111"/>
      <c r="I89" s="111"/>
      <c r="J89" s="274">
        <v>30976</v>
      </c>
      <c r="K89" s="102"/>
      <c r="L89" s="103" t="s">
        <v>7</v>
      </c>
      <c r="M89" s="102" t="str">
        <f>$U89</f>
        <v>3,F3-$1.899M</v>
      </c>
      <c r="N89" s="111" t="str">
        <f>Cobb!$AE$2</f>
        <v>Chicago</v>
      </c>
      <c r="O89" s="253" t="s">
        <v>1192</v>
      </c>
      <c r="P89" s="168" t="str">
        <f t="shared" si="20"/>
        <v>Lobaton, Jose (3,F3-$1.899M)</v>
      </c>
      <c r="Q89" s="129">
        <f>IF(ISBLANK($V89),"",$V89)</f>
        <v>633000</v>
      </c>
      <c r="R89" s="217" t="str">
        <f>IF(ISBLANK($X89),"",$X89)</f>
        <v/>
      </c>
      <c r="S89" s="217" t="str">
        <f>IF(ISBLANK($Z89),"",$Z89)</f>
        <v/>
      </c>
      <c r="T89" s="217" t="str">
        <f>IF(ISBLANK($AB89),"",$AB89)</f>
        <v/>
      </c>
      <c r="U89" s="112" t="s">
        <v>1218</v>
      </c>
      <c r="V89" s="269">
        <v>633000</v>
      </c>
      <c r="W89" s="102" t="s">
        <v>283</v>
      </c>
      <c r="X89" s="173"/>
      <c r="Y89" s="102"/>
      <c r="Z89" s="173"/>
      <c r="AA89" s="102"/>
      <c r="AB89" s="102"/>
      <c r="AC89" s="102"/>
      <c r="AD89" s="102"/>
      <c r="AE89" s="102"/>
      <c r="AF89" s="168"/>
    </row>
    <row r="90" spans="1:32" s="193" customFormat="1" ht="14.25" customHeight="1">
      <c r="A90" s="102" t="s">
        <v>1812</v>
      </c>
      <c r="B90" s="175" t="str">
        <f t="shared" ref="B90:B121" si="21">LEFT(A90,FIND(", ",A90,1)-1)</f>
        <v>Loup</v>
      </c>
      <c r="C90" s="180" t="str">
        <f t="shared" ref="C90:C121" si="22">RIGHT(A90,LEN(A90)-FIND(", ",A90,1)-1)</f>
        <v>Aaron*</v>
      </c>
      <c r="D90" s="102" t="str">
        <f t="shared" ref="D90:D121" si="23">CONCATENATE(MID(C90,1,1),". ",B90)</f>
        <v>A. Loup</v>
      </c>
      <c r="E90" s="168" t="str">
        <f t="shared" ref="E90:E121" si="24">CONCATENATE(C90," ",B90)</f>
        <v>Aaron* Loup</v>
      </c>
      <c r="F90" s="204" t="s">
        <v>354</v>
      </c>
      <c r="G90" s="204"/>
      <c r="H90" s="204"/>
      <c r="I90" s="204"/>
      <c r="J90" s="155">
        <v>32130</v>
      </c>
      <c r="K90" s="157" t="s">
        <v>844</v>
      </c>
      <c r="L90" s="103" t="s">
        <v>114</v>
      </c>
      <c r="M90" s="102" t="str">
        <f>$U90</f>
        <v>1,F1-$600k</v>
      </c>
      <c r="N90" s="137" t="s">
        <v>454</v>
      </c>
      <c r="O90" s="132" t="s">
        <v>1764</v>
      </c>
      <c r="P90" s="168" t="str">
        <f t="shared" si="20"/>
        <v>Loup, Aaron* (1,F1-$600k)</v>
      </c>
      <c r="Q90" s="129">
        <f>IF(ISBLANK($V90),"",$V90)</f>
        <v>600000</v>
      </c>
      <c r="R90" s="217" t="str">
        <f>IF(ISBLANK($X90),"",$X90)</f>
        <v/>
      </c>
      <c r="S90" s="217" t="str">
        <f>IF(ISBLANK($Z90),"",$Z90)</f>
        <v/>
      </c>
      <c r="T90" s="217" t="str">
        <f>IF(ISBLANK($AB90),"",$AB90)</f>
        <v/>
      </c>
      <c r="U90" s="155" t="s">
        <v>1412</v>
      </c>
      <c r="V90" s="130">
        <v>600000</v>
      </c>
      <c r="W90" s="172" t="s">
        <v>283</v>
      </c>
      <c r="X90" s="173"/>
      <c r="Y90" s="102"/>
      <c r="Z90" s="173"/>
      <c r="AA90" s="102"/>
      <c r="AB90" s="102"/>
      <c r="AC90" s="102"/>
      <c r="AD90" s="102"/>
      <c r="AE90" s="102"/>
      <c r="AF90" s="453"/>
    </row>
    <row r="91" spans="1:32" s="131" customFormat="1" ht="14.25" customHeight="1">
      <c r="A91" s="176" t="s">
        <v>940</v>
      </c>
      <c r="B91" s="175" t="str">
        <f t="shared" si="21"/>
        <v>Lyons</v>
      </c>
      <c r="C91" s="180" t="str">
        <f t="shared" si="22"/>
        <v>Tyler</v>
      </c>
      <c r="D91" s="102" t="str">
        <f t="shared" si="23"/>
        <v>T. Lyons</v>
      </c>
      <c r="E91" s="168" t="str">
        <f t="shared" si="24"/>
        <v>Tyler Lyons</v>
      </c>
      <c r="F91" s="179" t="s">
        <v>354</v>
      </c>
      <c r="G91" s="179"/>
      <c r="H91" s="179"/>
      <c r="I91" s="179"/>
      <c r="J91" s="183">
        <v>32194</v>
      </c>
      <c r="K91" s="182" t="s">
        <v>114</v>
      </c>
      <c r="L91" s="103" t="s">
        <v>114</v>
      </c>
      <c r="M91" s="155" t="str">
        <f>$W91</f>
        <v>ARB-Y6</v>
      </c>
      <c r="N91" s="111" t="str">
        <f>Mays!$M$2</f>
        <v>Mudville</v>
      </c>
      <c r="O91" s="174" t="s">
        <v>1104</v>
      </c>
      <c r="P91" s="168" t="str">
        <f t="shared" si="20"/>
        <v>Lyons, Tyler (ARB-Y6)</v>
      </c>
      <c r="Q91" s="217" t="str">
        <f>IF(ISBLANK($X91),"",$X91)</f>
        <v/>
      </c>
      <c r="R91" s="217" t="str">
        <f>IF(ISBLANK($Z91),"",$Z91)</f>
        <v/>
      </c>
      <c r="S91" s="217" t="str">
        <f>IF(ISBLANK($AB91),"",$AB91)</f>
        <v/>
      </c>
      <c r="T91" s="217" t="str">
        <f>IF(ISBLANK($AD91),"",$AD91)</f>
        <v/>
      </c>
      <c r="U91" s="102" t="s">
        <v>820</v>
      </c>
      <c r="V91" s="169">
        <v>780000</v>
      </c>
      <c r="W91" s="102" t="s">
        <v>821</v>
      </c>
      <c r="X91" s="173"/>
      <c r="Y91" s="102" t="s">
        <v>822</v>
      </c>
      <c r="Z91" s="173"/>
      <c r="AA91" s="102" t="s">
        <v>283</v>
      </c>
      <c r="AB91" s="102"/>
      <c r="AC91" s="102"/>
      <c r="AD91" s="102"/>
      <c r="AE91" s="102"/>
      <c r="AF91" s="102"/>
    </row>
    <row r="92" spans="1:32" s="131" customFormat="1" ht="14.25" customHeight="1">
      <c r="A92" s="453" t="s">
        <v>1169</v>
      </c>
      <c r="B92" s="175" t="str">
        <f t="shared" si="21"/>
        <v>Mahtook</v>
      </c>
      <c r="C92" s="180" t="str">
        <f t="shared" si="22"/>
        <v>Mikie</v>
      </c>
      <c r="D92" s="102" t="str">
        <f t="shared" si="23"/>
        <v>M. Mahtook</v>
      </c>
      <c r="E92" s="168" t="str">
        <f t="shared" si="24"/>
        <v>Mikie Mahtook</v>
      </c>
      <c r="F92" s="103" t="s">
        <v>847</v>
      </c>
      <c r="G92" s="103"/>
      <c r="H92" s="103"/>
      <c r="I92" s="103"/>
      <c r="J92" s="256">
        <v>32842</v>
      </c>
      <c r="K92" s="102" t="s">
        <v>912</v>
      </c>
      <c r="L92" s="103" t="s">
        <v>7</v>
      </c>
      <c r="M92" s="155" t="str">
        <f>$W92</f>
        <v>ARB-Y4</v>
      </c>
      <c r="N92" s="111" t="str">
        <f>Ruth!$G$2</f>
        <v>Gotham City</v>
      </c>
      <c r="O92" s="103" t="s">
        <v>1094</v>
      </c>
      <c r="P92" s="168" t="str">
        <f t="shared" si="20"/>
        <v>Mahtook, Mikie (ARB-Y4)</v>
      </c>
      <c r="Q92" s="129" t="str">
        <f>IF(ISBLANK($X92),"",$X92)</f>
        <v/>
      </c>
      <c r="R92" s="217" t="str">
        <f>IF(ISBLANK($Z92),"",$Z92)</f>
        <v/>
      </c>
      <c r="S92" s="217" t="str">
        <f>IF(ISBLANK($AB92),"",$AB92)</f>
        <v/>
      </c>
      <c r="T92" s="217" t="str">
        <f>IF(ISBLANK($AD92),"",$AD92)</f>
        <v/>
      </c>
      <c r="U92" s="102" t="s">
        <v>322</v>
      </c>
      <c r="V92" s="269">
        <v>400000</v>
      </c>
      <c r="W92" s="102" t="s">
        <v>555</v>
      </c>
      <c r="X92" s="268"/>
      <c r="Y92" s="102" t="s">
        <v>820</v>
      </c>
      <c r="Z92" s="173"/>
      <c r="AA92" s="102" t="s">
        <v>821</v>
      </c>
      <c r="AB92" s="102"/>
      <c r="AC92" s="102" t="s">
        <v>822</v>
      </c>
      <c r="AD92" s="102"/>
      <c r="AE92" s="102"/>
      <c r="AF92" s="102"/>
    </row>
    <row r="93" spans="1:32" s="131" customFormat="1" ht="14.25" customHeight="1">
      <c r="A93" s="102" t="s">
        <v>1685</v>
      </c>
      <c r="B93" s="175" t="str">
        <f t="shared" si="21"/>
        <v>Marinez</v>
      </c>
      <c r="C93" s="180" t="str">
        <f t="shared" si="22"/>
        <v>Jhan</v>
      </c>
      <c r="D93" s="102" t="str">
        <f t="shared" si="23"/>
        <v>J. Marinez</v>
      </c>
      <c r="E93" s="168" t="str">
        <f t="shared" si="24"/>
        <v>Jhan Marinez</v>
      </c>
      <c r="F93" s="174" t="s">
        <v>847</v>
      </c>
      <c r="G93" s="102">
        <f>Players!G557+1</f>
        <v>212</v>
      </c>
      <c r="H93" s="102">
        <v>4</v>
      </c>
      <c r="I93" s="102">
        <v>7</v>
      </c>
      <c r="J93" s="322">
        <v>32367</v>
      </c>
      <c r="K93" s="102" t="s">
        <v>844</v>
      </c>
      <c r="L93" s="103" t="s">
        <v>114</v>
      </c>
      <c r="M93" s="155" t="str">
        <f>$W93</f>
        <v>Y2*</v>
      </c>
      <c r="N93" s="102" t="s">
        <v>378</v>
      </c>
      <c r="O93" s="103" t="s">
        <v>1534</v>
      </c>
      <c r="P93" s="168" t="str">
        <f t="shared" si="20"/>
        <v>Marinez, Jhan (Y2*)</v>
      </c>
      <c r="Q93" s="217">
        <f>IF(ISBLANK($X93),"",$X93)</f>
        <v>300000</v>
      </c>
      <c r="R93" s="217">
        <f>IF(ISBLANK($Z93),"",$Z93)</f>
        <v>400000</v>
      </c>
      <c r="S93" s="217" t="str">
        <f>IF(ISBLANK($AB93),"",$AB93)</f>
        <v/>
      </c>
      <c r="T93" s="217" t="str">
        <f>IF(ISBLANK($AD93),"",$AD93)</f>
        <v/>
      </c>
      <c r="U93" s="102" t="s">
        <v>446</v>
      </c>
      <c r="V93" s="173">
        <v>300000</v>
      </c>
      <c r="W93" s="102" t="s">
        <v>219</v>
      </c>
      <c r="X93" s="173">
        <v>300000</v>
      </c>
      <c r="Y93" s="102" t="s">
        <v>322</v>
      </c>
      <c r="Z93" s="173">
        <v>400000</v>
      </c>
      <c r="AA93" s="102" t="s">
        <v>555</v>
      </c>
      <c r="AB93" s="102"/>
      <c r="AC93" s="102"/>
      <c r="AD93" s="102"/>
      <c r="AE93" s="102"/>
      <c r="AF93" s="102"/>
    </row>
    <row r="94" spans="1:32" s="131" customFormat="1" ht="14.25" customHeight="1">
      <c r="A94" s="102" t="s">
        <v>1633</v>
      </c>
      <c r="B94" s="175" t="str">
        <f t="shared" si="21"/>
        <v>Marrero</v>
      </c>
      <c r="C94" s="180" t="str">
        <f t="shared" si="22"/>
        <v>Deven</v>
      </c>
      <c r="D94" s="102" t="str">
        <f t="shared" si="23"/>
        <v>D. Marrero</v>
      </c>
      <c r="E94" s="168" t="str">
        <f t="shared" si="24"/>
        <v>Deven Marrero</v>
      </c>
      <c r="F94" s="204" t="s">
        <v>847</v>
      </c>
      <c r="G94" s="204">
        <v>92</v>
      </c>
      <c r="H94" s="204" t="s">
        <v>1954</v>
      </c>
      <c r="I94" s="204"/>
      <c r="J94" s="155">
        <v>33110</v>
      </c>
      <c r="K94" s="157" t="s">
        <v>850</v>
      </c>
      <c r="L94" s="103" t="s">
        <v>7</v>
      </c>
      <c r="M94" s="155" t="str">
        <f>$W94</f>
        <v>Y1*</v>
      </c>
      <c r="N94" s="111" t="s">
        <v>346</v>
      </c>
      <c r="O94" s="132" t="s">
        <v>1966</v>
      </c>
      <c r="P94" s="168" t="str">
        <f t="shared" si="20"/>
        <v>Marrero, Deven (Y1*)</v>
      </c>
      <c r="Q94" s="129">
        <f>IF(ISBLANK($X94),"",$X94)</f>
        <v>200000</v>
      </c>
      <c r="R94" s="217">
        <f>IF(ISBLANK($Z94),"",$Z94)</f>
        <v>300000</v>
      </c>
      <c r="S94" s="217">
        <f>IF(ISBLANK($AB94),"",$AB94)</f>
        <v>400000</v>
      </c>
      <c r="T94" s="217" t="str">
        <f>IF(ISBLANK($AD94),"",$AD94)</f>
        <v/>
      </c>
      <c r="U94" s="168" t="s">
        <v>445</v>
      </c>
      <c r="V94" s="130">
        <v>200000</v>
      </c>
      <c r="W94" s="102" t="s">
        <v>220</v>
      </c>
      <c r="X94" s="130">
        <v>200000</v>
      </c>
      <c r="Y94" s="102" t="s">
        <v>446</v>
      </c>
      <c r="Z94" s="173">
        <v>300000</v>
      </c>
      <c r="AA94" s="102" t="s">
        <v>322</v>
      </c>
      <c r="AB94" s="173">
        <v>400000</v>
      </c>
      <c r="AC94" s="102" t="s">
        <v>555</v>
      </c>
      <c r="AD94" s="102"/>
      <c r="AE94" s="102"/>
      <c r="AF94" s="102"/>
    </row>
    <row r="95" spans="1:32" s="131" customFormat="1" ht="14.25" customHeight="1">
      <c r="A95" s="453" t="s">
        <v>1060</v>
      </c>
      <c r="B95" s="175" t="str">
        <f t="shared" si="21"/>
        <v>Martinez</v>
      </c>
      <c r="C95" s="180" t="str">
        <f t="shared" si="22"/>
        <v>Nick</v>
      </c>
      <c r="D95" s="102" t="str">
        <f t="shared" si="23"/>
        <v>N. Martinez</v>
      </c>
      <c r="E95" s="168" t="str">
        <f t="shared" si="24"/>
        <v>Nick Martinez</v>
      </c>
      <c r="F95" s="103" t="s">
        <v>847</v>
      </c>
      <c r="G95" s="103"/>
      <c r="H95" s="103"/>
      <c r="I95" s="103"/>
      <c r="J95" s="256">
        <v>33090</v>
      </c>
      <c r="K95" s="102" t="s">
        <v>647</v>
      </c>
      <c r="L95" s="103" t="s">
        <v>114</v>
      </c>
      <c r="M95" s="102" t="str">
        <f>$U95</f>
        <v>1,F1-$1.283334M</v>
      </c>
      <c r="N95" s="137" t="s">
        <v>565</v>
      </c>
      <c r="O95" s="132" t="s">
        <v>1764</v>
      </c>
      <c r="P95" s="168" t="str">
        <f t="shared" si="20"/>
        <v>Martinez, Nick (1,F1-$1.283334M)</v>
      </c>
      <c r="Q95" s="129">
        <f>IF(ISBLANK($V95),"",$V95)</f>
        <v>1284000</v>
      </c>
      <c r="R95" s="217" t="str">
        <f>IF(ISBLANK($X95),"",$X95)</f>
        <v/>
      </c>
      <c r="S95" s="217" t="str">
        <f>IF(ISBLANK($Z95),"",$Z95)</f>
        <v/>
      </c>
      <c r="T95" s="217" t="str">
        <f>IF(ISBLANK($AB95),"",$AB95)</f>
        <v/>
      </c>
      <c r="U95" s="155" t="s">
        <v>1779</v>
      </c>
      <c r="V95" s="130">
        <v>1284000</v>
      </c>
      <c r="W95" s="172" t="s">
        <v>283</v>
      </c>
      <c r="X95" s="173"/>
      <c r="Y95" s="102"/>
      <c r="Z95" s="173"/>
      <c r="AA95" s="102"/>
      <c r="AB95" s="102"/>
      <c r="AC95" s="102"/>
      <c r="AD95" s="102"/>
      <c r="AE95" s="102"/>
      <c r="AF95" s="102"/>
    </row>
    <row r="96" spans="1:32" s="131" customFormat="1" ht="14.25" customHeight="1">
      <c r="A96" s="112" t="s">
        <v>1179</v>
      </c>
      <c r="B96" s="175" t="str">
        <f t="shared" si="21"/>
        <v>McGee</v>
      </c>
      <c r="C96" s="180" t="str">
        <f t="shared" si="22"/>
        <v>Jake</v>
      </c>
      <c r="D96" s="102" t="str">
        <f t="shared" si="23"/>
        <v>J. McGee</v>
      </c>
      <c r="E96" s="168" t="str">
        <f t="shared" si="24"/>
        <v>Jake McGee</v>
      </c>
      <c r="F96" s="103"/>
      <c r="G96" s="111"/>
      <c r="H96" s="111"/>
      <c r="I96" s="111"/>
      <c r="J96" s="274"/>
      <c r="K96" s="102"/>
      <c r="L96" s="103" t="s">
        <v>114</v>
      </c>
      <c r="M96" s="102" t="str">
        <f>$U96</f>
        <v>3,F3-$3.15M</v>
      </c>
      <c r="N96" s="111" t="str">
        <f>Ruth!$S$2</f>
        <v>New York</v>
      </c>
      <c r="O96" s="253" t="s">
        <v>1192</v>
      </c>
      <c r="P96" s="168" t="str">
        <f t="shared" si="20"/>
        <v>McGee, Jake (3,F3-$3.15M)</v>
      </c>
      <c r="Q96" s="129">
        <f>IF(ISBLANK($V96),"",$V96)</f>
        <v>1050000</v>
      </c>
      <c r="R96" s="217" t="str">
        <f>IF(ISBLANK($X96),"",$X96)</f>
        <v/>
      </c>
      <c r="S96" s="217" t="str">
        <f>IF(ISBLANK($Z96),"",$Z96)</f>
        <v/>
      </c>
      <c r="T96" s="217" t="str">
        <f>IF(ISBLANK($AB96),"",$AB96)</f>
        <v/>
      </c>
      <c r="U96" s="112" t="s">
        <v>1222</v>
      </c>
      <c r="V96" s="269">
        <v>1050000</v>
      </c>
      <c r="W96" s="102" t="s">
        <v>283</v>
      </c>
      <c r="X96" s="173"/>
      <c r="Y96" s="102"/>
      <c r="Z96" s="173"/>
      <c r="AA96" s="102"/>
      <c r="AB96" s="102"/>
      <c r="AC96" s="102"/>
      <c r="AD96" s="102"/>
    </row>
    <row r="97" spans="1:32" s="193" customFormat="1" ht="14.25" customHeight="1">
      <c r="A97" s="281" t="s">
        <v>866</v>
      </c>
      <c r="B97" s="175" t="str">
        <f t="shared" si="21"/>
        <v>McGowan</v>
      </c>
      <c r="C97" s="180" t="str">
        <f t="shared" si="22"/>
        <v>Dustin</v>
      </c>
      <c r="D97" s="102" t="str">
        <f t="shared" si="23"/>
        <v>D. McGowan</v>
      </c>
      <c r="E97" s="168" t="str">
        <f t="shared" si="24"/>
        <v>Dustin McGowan</v>
      </c>
      <c r="F97" s="308" t="s">
        <v>847</v>
      </c>
      <c r="G97" s="281"/>
      <c r="H97" s="281"/>
      <c r="I97" s="281"/>
      <c r="J97" s="309">
        <v>30034</v>
      </c>
      <c r="K97" s="310" t="s">
        <v>844</v>
      </c>
      <c r="L97" s="279" t="s">
        <v>114</v>
      </c>
      <c r="M97" s="102" t="str">
        <f>$U97</f>
        <v>2,F2-$680k</v>
      </c>
      <c r="N97" s="281" t="s">
        <v>1391</v>
      </c>
      <c r="O97" s="311" t="s">
        <v>1407</v>
      </c>
      <c r="P97" s="168" t="str">
        <f t="shared" ref="P97:P128" si="25">CONCATENATE(A97," (",M97,")")</f>
        <v>McGowan, Dustin (2,F2-$680k)</v>
      </c>
      <c r="Q97" s="129">
        <f>IF(ISBLANK($V97),"",$V97)</f>
        <v>340000</v>
      </c>
      <c r="R97" s="217" t="str">
        <f>IF(ISBLANK($X97),"",$X97)</f>
        <v/>
      </c>
      <c r="S97" s="217" t="str">
        <f>IF(ISBLANK($Z97),"",$Z97)</f>
        <v/>
      </c>
      <c r="T97" s="217" t="str">
        <f>IF(ISBLANK($AB97),"",$AB97)</f>
        <v/>
      </c>
      <c r="U97" s="282" t="s">
        <v>1416</v>
      </c>
      <c r="V97" s="280">
        <v>340000</v>
      </c>
      <c r="W97" s="282" t="s">
        <v>283</v>
      </c>
      <c r="X97" s="173"/>
      <c r="Y97" s="102"/>
      <c r="Z97" s="173"/>
      <c r="AA97" s="102"/>
      <c r="AB97" s="102"/>
      <c r="AC97" s="102"/>
      <c r="AD97" s="168"/>
      <c r="AE97" s="102"/>
      <c r="AF97" s="453"/>
    </row>
    <row r="98" spans="1:32" s="131" customFormat="1" ht="14.25" customHeight="1">
      <c r="A98" s="102" t="s">
        <v>676</v>
      </c>
      <c r="B98" s="175" t="str">
        <f t="shared" si="21"/>
        <v>Meyer</v>
      </c>
      <c r="C98" s="180" t="str">
        <f t="shared" si="22"/>
        <v>Alex</v>
      </c>
      <c r="D98" s="102" t="str">
        <f t="shared" si="23"/>
        <v>A. Meyer</v>
      </c>
      <c r="E98" s="168" t="str">
        <f t="shared" si="24"/>
        <v>Alex Meyer</v>
      </c>
      <c r="F98" s="204" t="s">
        <v>847</v>
      </c>
      <c r="G98" s="204">
        <v>76</v>
      </c>
      <c r="H98" s="204" t="s">
        <v>1954</v>
      </c>
      <c r="I98" s="204"/>
      <c r="J98" s="155">
        <v>32876</v>
      </c>
      <c r="K98" s="157" t="s">
        <v>647</v>
      </c>
      <c r="L98" s="103" t="s">
        <v>114</v>
      </c>
      <c r="M98" s="155" t="str">
        <f>$W98</f>
        <v>Y1*</v>
      </c>
      <c r="N98" s="111" t="s">
        <v>1101</v>
      </c>
      <c r="O98" s="132" t="s">
        <v>1966</v>
      </c>
      <c r="P98" s="168" t="str">
        <f t="shared" si="25"/>
        <v>Meyer, Alex (Y1*)</v>
      </c>
      <c r="Q98" s="217">
        <f>IF(ISBLANK($X98),"",$X98)</f>
        <v>200000</v>
      </c>
      <c r="R98" s="217">
        <f>IF(ISBLANK($Z98),"",$Z98)</f>
        <v>300000</v>
      </c>
      <c r="S98" s="217">
        <f>IF(ISBLANK($AB98),"",$AB98)</f>
        <v>400000</v>
      </c>
      <c r="T98" s="217" t="str">
        <f>IF(ISBLANK($AD98),"",$AD98)</f>
        <v/>
      </c>
      <c r="U98" s="168" t="s">
        <v>445</v>
      </c>
      <c r="V98" s="130">
        <v>200000</v>
      </c>
      <c r="W98" s="102" t="s">
        <v>220</v>
      </c>
      <c r="X98" s="130">
        <v>200000</v>
      </c>
      <c r="Y98" s="102" t="s">
        <v>446</v>
      </c>
      <c r="Z98" s="173">
        <v>300000</v>
      </c>
      <c r="AA98" s="102" t="s">
        <v>322</v>
      </c>
      <c r="AB98" s="173">
        <v>400000</v>
      </c>
      <c r="AC98" s="102" t="s">
        <v>555</v>
      </c>
      <c r="AD98" s="102"/>
      <c r="AE98" s="102"/>
      <c r="AF98" s="102"/>
    </row>
    <row r="99" spans="1:32" s="131" customFormat="1" ht="14.25" customHeight="1">
      <c r="A99" s="112" t="s">
        <v>1707</v>
      </c>
      <c r="B99" s="175" t="str">
        <f t="shared" si="21"/>
        <v>Milone</v>
      </c>
      <c r="C99" s="180" t="str">
        <f t="shared" si="22"/>
        <v>Tommy</v>
      </c>
      <c r="D99" s="102" t="str">
        <f t="shared" si="23"/>
        <v>T. Milone</v>
      </c>
      <c r="E99" s="168" t="str">
        <f t="shared" si="24"/>
        <v>Tommy Milone</v>
      </c>
      <c r="F99" s="204"/>
      <c r="G99" s="204"/>
      <c r="H99" s="204"/>
      <c r="I99" s="204"/>
      <c r="J99" s="155"/>
      <c r="K99" s="157" t="s">
        <v>844</v>
      </c>
      <c r="L99" s="103" t="s">
        <v>114</v>
      </c>
      <c r="M99" s="102" t="str">
        <f>$U99</f>
        <v>1,F1-200k</v>
      </c>
      <c r="N99" s="112" t="s">
        <v>296</v>
      </c>
      <c r="O99" s="132" t="s">
        <v>2083</v>
      </c>
      <c r="P99" s="168" t="str">
        <f t="shared" si="25"/>
        <v>Milone, Tommy (1,F1-200k)</v>
      </c>
      <c r="Q99" s="129">
        <f>IF(ISBLANK($V99),"",$V99)</f>
        <v>200000</v>
      </c>
      <c r="R99" s="129" t="str">
        <f>IF(ISBLANK($X99),"",$X99)</f>
        <v/>
      </c>
      <c r="S99" s="217" t="str">
        <f>IF(ISBLANK($Z99),"",$Z99)</f>
        <v/>
      </c>
      <c r="T99" s="217" t="str">
        <f>IF(ISBLANK($AB99),"",$AB99)</f>
        <v/>
      </c>
      <c r="U99" s="111" t="s">
        <v>2089</v>
      </c>
      <c r="V99" s="130">
        <v>200000</v>
      </c>
      <c r="W99" s="102" t="s">
        <v>283</v>
      </c>
      <c r="X99" s="173"/>
      <c r="Y99" s="102"/>
      <c r="Z99" s="173"/>
      <c r="AA99" s="102"/>
      <c r="AB99" s="102"/>
      <c r="AC99" s="102"/>
      <c r="AD99" s="102"/>
      <c r="AE99" s="102"/>
      <c r="AF99" s="102"/>
    </row>
    <row r="100" spans="1:32" s="131" customFormat="1" ht="14.25" customHeight="1">
      <c r="A100" s="102" t="s">
        <v>1687</v>
      </c>
      <c r="B100" s="175" t="str">
        <f t="shared" si="21"/>
        <v>Miranda</v>
      </c>
      <c r="C100" s="180" t="str">
        <f t="shared" si="22"/>
        <v>Ariel</v>
      </c>
      <c r="D100" s="102" t="str">
        <f t="shared" si="23"/>
        <v>A. Miranda</v>
      </c>
      <c r="E100" s="168" t="str">
        <f t="shared" si="24"/>
        <v>Ariel Miranda</v>
      </c>
      <c r="F100" s="174" t="s">
        <v>354</v>
      </c>
      <c r="G100" s="102">
        <f>Cuts!G17+1</f>
        <v>1</v>
      </c>
      <c r="H100" s="102">
        <v>4</v>
      </c>
      <c r="I100" s="102">
        <v>12</v>
      </c>
      <c r="J100" s="322">
        <v>32518</v>
      </c>
      <c r="K100" s="102" t="s">
        <v>647</v>
      </c>
      <c r="L100" s="103" t="s">
        <v>114</v>
      </c>
      <c r="M100" s="155" t="str">
        <f>$W100</f>
        <v>Y2*</v>
      </c>
      <c r="N100" s="102" t="s">
        <v>567</v>
      </c>
      <c r="O100" s="103" t="s">
        <v>1534</v>
      </c>
      <c r="P100" s="168" t="str">
        <f t="shared" si="25"/>
        <v>Miranda, Ariel (Y2*)</v>
      </c>
      <c r="Q100" s="217">
        <f>IF(ISBLANK($X100),"",$X100)</f>
        <v>300000</v>
      </c>
      <c r="R100" s="217">
        <f>IF(ISBLANK($Z100),"",$Z100)</f>
        <v>400000</v>
      </c>
      <c r="S100" s="217" t="str">
        <f>IF(ISBLANK($AB100),"",$AB100)</f>
        <v/>
      </c>
      <c r="T100" s="217" t="str">
        <f>IF(ISBLANK($AD100),"",$AD100)</f>
        <v/>
      </c>
      <c r="U100" s="102" t="s">
        <v>446</v>
      </c>
      <c r="V100" s="173">
        <v>300000</v>
      </c>
      <c r="W100" s="102" t="s">
        <v>219</v>
      </c>
      <c r="X100" s="173">
        <v>300000</v>
      </c>
      <c r="Y100" s="102" t="s">
        <v>322</v>
      </c>
      <c r="Z100" s="173">
        <v>400000</v>
      </c>
      <c r="AA100" s="102" t="s">
        <v>555</v>
      </c>
      <c r="AB100" s="102"/>
      <c r="AC100" s="102"/>
      <c r="AD100" s="102"/>
      <c r="AE100" s="102"/>
      <c r="AF100" s="102"/>
    </row>
    <row r="101" spans="1:32" s="131" customFormat="1" ht="14.25" customHeight="1">
      <c r="A101" s="102" t="s">
        <v>1288</v>
      </c>
      <c r="B101" s="175" t="str">
        <f t="shared" si="21"/>
        <v>Mitchell</v>
      </c>
      <c r="C101" s="180" t="str">
        <f t="shared" si="22"/>
        <v>Bryan</v>
      </c>
      <c r="D101" s="102" t="str">
        <f t="shared" si="23"/>
        <v>B. Mitchell</v>
      </c>
      <c r="E101" s="168" t="str">
        <f t="shared" si="24"/>
        <v>Bryan Mitchell</v>
      </c>
      <c r="F101" s="204" t="s">
        <v>847</v>
      </c>
      <c r="G101" s="204">
        <v>94</v>
      </c>
      <c r="H101" s="204" t="s">
        <v>1954</v>
      </c>
      <c r="I101" s="204"/>
      <c r="J101" s="155">
        <v>33347</v>
      </c>
      <c r="K101" s="157" t="s">
        <v>844</v>
      </c>
      <c r="L101" s="103" t="s">
        <v>114</v>
      </c>
      <c r="M101" s="155" t="str">
        <f>$W101</f>
        <v>Y2</v>
      </c>
      <c r="N101" s="111" t="s">
        <v>201</v>
      </c>
      <c r="O101" s="132" t="s">
        <v>1966</v>
      </c>
      <c r="P101" s="168" t="str">
        <f t="shared" si="25"/>
        <v>Mitchell, Bryan (Y2)</v>
      </c>
      <c r="Q101" s="217">
        <f>IF(ISBLANK($X101),"",$X101)</f>
        <v>300000</v>
      </c>
      <c r="R101" s="217">
        <f>IF(ISBLANK($Z101),"",$Z101)</f>
        <v>400000</v>
      </c>
      <c r="S101" s="217" t="str">
        <f>IF(ISBLANK($AB101),"",$AB101)</f>
        <v/>
      </c>
      <c r="T101" s="217" t="str">
        <f>IF(ISBLANK($AD101),"",$AD101)</f>
        <v/>
      </c>
      <c r="U101" s="168" t="s">
        <v>445</v>
      </c>
      <c r="V101" s="130">
        <v>200000</v>
      </c>
      <c r="W101" s="102" t="s">
        <v>446</v>
      </c>
      <c r="X101" s="173">
        <v>300000</v>
      </c>
      <c r="Y101" s="102" t="s">
        <v>322</v>
      </c>
      <c r="Z101" s="173">
        <v>400000</v>
      </c>
      <c r="AA101" s="102" t="s">
        <v>555</v>
      </c>
      <c r="AB101" s="173"/>
      <c r="AC101" s="102"/>
      <c r="AD101" s="102"/>
      <c r="AE101" s="102"/>
      <c r="AF101" s="102"/>
    </row>
    <row r="102" spans="1:32" s="131" customFormat="1" ht="14.25" customHeight="1">
      <c r="A102" s="160" t="s">
        <v>880</v>
      </c>
      <c r="B102" s="175" t="str">
        <f t="shared" si="21"/>
        <v>Montero</v>
      </c>
      <c r="C102" s="180" t="str">
        <f t="shared" si="22"/>
        <v>Miguel</v>
      </c>
      <c r="D102" s="102" t="str">
        <f t="shared" si="23"/>
        <v>M. Montero</v>
      </c>
      <c r="E102" s="168" t="str">
        <f t="shared" si="24"/>
        <v>Miguel Montero</v>
      </c>
      <c r="F102" s="161" t="s">
        <v>354</v>
      </c>
      <c r="G102" s="161"/>
      <c r="H102" s="161"/>
      <c r="I102" s="161"/>
      <c r="J102" s="164">
        <v>30506</v>
      </c>
      <c r="K102" s="165" t="s">
        <v>848</v>
      </c>
      <c r="L102" s="103" t="s">
        <v>7</v>
      </c>
      <c r="M102" s="102" t="str">
        <f>$U102</f>
        <v>1,F1-$210k</v>
      </c>
      <c r="N102" s="137" t="s">
        <v>1101</v>
      </c>
      <c r="O102" s="132" t="s">
        <v>2093</v>
      </c>
      <c r="P102" s="168" t="str">
        <f t="shared" si="25"/>
        <v>Montero, Miguel (1,F1-$210k)</v>
      </c>
      <c r="Q102" s="129">
        <f>IF(ISBLANK($V102),"",$V102)</f>
        <v>210000</v>
      </c>
      <c r="R102" s="217" t="str">
        <f>IF(ISBLANK($X102),"",$X102)</f>
        <v/>
      </c>
      <c r="S102" s="217" t="str">
        <f>IF(ISBLANK($Z102),"",$Z102)</f>
        <v/>
      </c>
      <c r="T102" s="217" t="str">
        <f>IF(ISBLANK($AB102),"",$AB102)</f>
        <v/>
      </c>
      <c r="U102" s="155" t="s">
        <v>1408</v>
      </c>
      <c r="V102" s="130">
        <v>210000</v>
      </c>
      <c r="W102" s="172" t="s">
        <v>283</v>
      </c>
      <c r="X102" s="173"/>
      <c r="Y102" s="102"/>
      <c r="Z102" s="173"/>
      <c r="AA102" s="102"/>
      <c r="AB102" s="102"/>
      <c r="AC102" s="102"/>
      <c r="AD102" s="102"/>
      <c r="AE102" s="102"/>
      <c r="AF102" s="102"/>
    </row>
    <row r="103" spans="1:32" s="131" customFormat="1" ht="14.25" customHeight="1">
      <c r="A103" s="160" t="s">
        <v>2084</v>
      </c>
      <c r="B103" s="175" t="str">
        <f t="shared" si="21"/>
        <v>Montero</v>
      </c>
      <c r="C103" s="180" t="str">
        <f t="shared" si="22"/>
        <v>Rafael</v>
      </c>
      <c r="D103" s="102" t="str">
        <f t="shared" si="23"/>
        <v>R. Montero</v>
      </c>
      <c r="E103" s="168" t="str">
        <f t="shared" si="24"/>
        <v>Rafael Montero</v>
      </c>
      <c r="F103" s="161"/>
      <c r="G103" s="161"/>
      <c r="H103" s="161"/>
      <c r="I103" s="161"/>
      <c r="J103" s="164"/>
      <c r="K103" s="165"/>
      <c r="L103" s="103" t="s">
        <v>114</v>
      </c>
      <c r="M103" s="102" t="str">
        <f>$U103</f>
        <v>1,F1-$200K</v>
      </c>
      <c r="N103" s="137" t="s">
        <v>567</v>
      </c>
      <c r="O103" s="132" t="s">
        <v>2083</v>
      </c>
      <c r="P103" s="168" t="str">
        <f t="shared" si="25"/>
        <v>Montero, Rafael (1,F1-$200K)</v>
      </c>
      <c r="Q103" s="129">
        <f>IF(ISBLANK($V103),"",$V103)</f>
        <v>200000</v>
      </c>
      <c r="R103" s="217"/>
      <c r="S103" s="217"/>
      <c r="T103" s="217"/>
      <c r="U103" s="155" t="s">
        <v>2080</v>
      </c>
      <c r="V103" s="130">
        <v>200000</v>
      </c>
      <c r="W103" s="172" t="s">
        <v>283</v>
      </c>
      <c r="X103" s="173"/>
      <c r="Y103" s="102"/>
      <c r="Z103" s="173"/>
      <c r="AA103" s="102"/>
      <c r="AB103" s="102"/>
      <c r="AC103" s="102"/>
      <c r="AD103" s="453"/>
      <c r="AE103" s="102"/>
      <c r="AF103" s="102"/>
    </row>
    <row r="104" spans="1:32" s="131" customFormat="1" ht="14.25" customHeight="1">
      <c r="A104" s="102" t="s">
        <v>621</v>
      </c>
      <c r="B104" s="175" t="str">
        <f t="shared" si="21"/>
        <v>Moore</v>
      </c>
      <c r="C104" s="180" t="str">
        <f t="shared" si="22"/>
        <v>Matt</v>
      </c>
      <c r="D104" s="102" t="str">
        <f t="shared" si="23"/>
        <v>M. Moore</v>
      </c>
      <c r="E104" s="168" t="str">
        <f t="shared" si="24"/>
        <v>Matt Moore</v>
      </c>
      <c r="F104" s="103"/>
      <c r="G104" s="103"/>
      <c r="H104" s="103"/>
      <c r="I104" s="103"/>
      <c r="J104" s="155"/>
      <c r="K104" s="111"/>
      <c r="L104" s="103" t="s">
        <v>114</v>
      </c>
      <c r="M104" s="155" t="str">
        <f>$W104</f>
        <v>ARB-Y6</v>
      </c>
      <c r="N104" s="111" t="s">
        <v>567</v>
      </c>
      <c r="O104" s="132" t="s">
        <v>1761</v>
      </c>
      <c r="P104" s="168" t="str">
        <f t="shared" si="25"/>
        <v>Moore, Matt (ARB-Y6)</v>
      </c>
      <c r="Q104" s="129" t="str">
        <f>IF(ISBLANK($X104),"",$X104)</f>
        <v/>
      </c>
      <c r="R104" s="217" t="str">
        <f>IF(ISBLANK($Z104),"",$Z104)</f>
        <v/>
      </c>
      <c r="S104" s="217" t="str">
        <f>IF(ISBLANK($AB104),"",$AB104)</f>
        <v/>
      </c>
      <c r="T104" s="217" t="str">
        <f>IF(ISBLANK($AD104),"",$AD104)</f>
        <v/>
      </c>
      <c r="U104" s="102" t="s">
        <v>820</v>
      </c>
      <c r="V104" s="173">
        <v>780000</v>
      </c>
      <c r="W104" s="102" t="s">
        <v>821</v>
      </c>
      <c r="X104" s="173"/>
      <c r="Y104" s="102" t="s">
        <v>822</v>
      </c>
      <c r="Z104" s="173"/>
      <c r="AA104" s="102" t="s">
        <v>283</v>
      </c>
      <c r="AB104" s="102"/>
      <c r="AC104" s="102"/>
      <c r="AD104" s="102"/>
      <c r="AE104" s="102"/>
      <c r="AF104" s="102"/>
    </row>
    <row r="105" spans="1:32" s="131" customFormat="1" ht="14.25" customHeight="1">
      <c r="A105" s="102" t="s">
        <v>1904</v>
      </c>
      <c r="B105" s="175" t="str">
        <f t="shared" si="21"/>
        <v>Moroff</v>
      </c>
      <c r="C105" s="180" t="str">
        <f t="shared" si="22"/>
        <v>Max</v>
      </c>
      <c r="D105" s="102" t="str">
        <f t="shared" si="23"/>
        <v>M. Moroff</v>
      </c>
      <c r="E105" s="168" t="str">
        <f t="shared" si="24"/>
        <v>Max Moroff</v>
      </c>
      <c r="F105" s="204" t="s">
        <v>854</v>
      </c>
      <c r="G105" s="204">
        <v>108</v>
      </c>
      <c r="H105" s="204" t="s">
        <v>1955</v>
      </c>
      <c r="I105" s="204"/>
      <c r="J105" s="155">
        <v>34102</v>
      </c>
      <c r="K105" s="157" t="s">
        <v>851</v>
      </c>
      <c r="L105" s="103" t="s">
        <v>7</v>
      </c>
      <c r="M105" s="155" t="str">
        <f>$W105</f>
        <v>Y1*</v>
      </c>
      <c r="N105" s="111" t="s">
        <v>378</v>
      </c>
      <c r="O105" s="132" t="s">
        <v>1966</v>
      </c>
      <c r="P105" s="168" t="str">
        <f t="shared" si="25"/>
        <v>Moroff, Max (Y1*)</v>
      </c>
      <c r="Q105" s="129">
        <f>IF(ISBLANK($X105),"",$X105)</f>
        <v>200000</v>
      </c>
      <c r="R105" s="217">
        <f>IF(ISBLANK($Z105),"",$Z105)</f>
        <v>300000</v>
      </c>
      <c r="S105" s="217">
        <f>IF(ISBLANK($AB105),"",$AB105)</f>
        <v>400000</v>
      </c>
      <c r="T105" s="217" t="str">
        <f>IF(ISBLANK($AD105),"",$AD105)</f>
        <v/>
      </c>
      <c r="U105" s="168" t="s">
        <v>445</v>
      </c>
      <c r="V105" s="130">
        <v>200000</v>
      </c>
      <c r="W105" s="102" t="s">
        <v>220</v>
      </c>
      <c r="X105" s="130">
        <v>200000</v>
      </c>
      <c r="Y105" s="102" t="s">
        <v>446</v>
      </c>
      <c r="Z105" s="173">
        <v>300000</v>
      </c>
      <c r="AA105" s="102" t="s">
        <v>322</v>
      </c>
      <c r="AB105" s="173">
        <v>400000</v>
      </c>
      <c r="AC105" s="102" t="s">
        <v>555</v>
      </c>
      <c r="AD105" s="102"/>
      <c r="AE105" s="102"/>
      <c r="AF105" s="102"/>
    </row>
    <row r="106" spans="1:32" s="131" customFormat="1" ht="14.25" customHeight="1">
      <c r="A106" s="160" t="s">
        <v>901</v>
      </c>
      <c r="B106" s="175" t="str">
        <f t="shared" si="21"/>
        <v>Morton</v>
      </c>
      <c r="C106" s="180" t="str">
        <f t="shared" si="22"/>
        <v>Charlie</v>
      </c>
      <c r="D106" s="102" t="str">
        <f t="shared" si="23"/>
        <v>C. Morton</v>
      </c>
      <c r="E106" s="168" t="str">
        <f t="shared" si="24"/>
        <v>Charlie Morton</v>
      </c>
      <c r="F106" s="161" t="s">
        <v>847</v>
      </c>
      <c r="G106" s="161"/>
      <c r="H106" s="161"/>
      <c r="I106" s="161"/>
      <c r="J106" s="162">
        <v>30632</v>
      </c>
      <c r="K106" s="163" t="s">
        <v>647</v>
      </c>
      <c r="L106" s="103" t="s">
        <v>114</v>
      </c>
      <c r="M106" s="102" t="str">
        <f>$U106</f>
        <v>5,F5-8M</v>
      </c>
      <c r="N106" s="111" t="str">
        <f>Ruth!$Y$2</f>
        <v xml:space="preserve">New Jersey </v>
      </c>
      <c r="O106" s="161" t="s">
        <v>1263</v>
      </c>
      <c r="P106" s="168" t="str">
        <f t="shared" si="25"/>
        <v>Morton, Charlie (5,F5-8M)</v>
      </c>
      <c r="Q106" s="129">
        <f>IF(ISBLANK($V106),"",$V106)</f>
        <v>1600000</v>
      </c>
      <c r="R106" s="217" t="str">
        <f>IF(ISBLANK($X106),"",$X106)</f>
        <v/>
      </c>
      <c r="S106" s="217" t="str">
        <f>IF(ISBLANK($Z106),"",$Z106)</f>
        <v/>
      </c>
      <c r="T106" s="217" t="str">
        <f>IF(ISBLANK($AB106),"",$AB106)</f>
        <v/>
      </c>
      <c r="U106" s="160" t="s">
        <v>389</v>
      </c>
      <c r="V106" s="172">
        <v>1600000</v>
      </c>
      <c r="W106" s="102" t="s">
        <v>283</v>
      </c>
      <c r="X106" s="173"/>
      <c r="Y106" s="102"/>
      <c r="Z106" s="173"/>
      <c r="AA106" s="102"/>
      <c r="AB106" s="102"/>
      <c r="AC106" s="102"/>
      <c r="AD106" s="102"/>
      <c r="AE106" s="102"/>
      <c r="AF106" s="102"/>
    </row>
    <row r="107" spans="1:32" s="131" customFormat="1" ht="14.25" customHeight="1">
      <c r="A107" s="160" t="s">
        <v>894</v>
      </c>
      <c r="B107" s="175" t="str">
        <f t="shared" si="21"/>
        <v>Moss</v>
      </c>
      <c r="C107" s="180" t="str">
        <f t="shared" si="22"/>
        <v>Brandon</v>
      </c>
      <c r="D107" s="102" t="str">
        <f t="shared" si="23"/>
        <v>B. Moss</v>
      </c>
      <c r="E107" s="168" t="str">
        <f t="shared" si="24"/>
        <v>Brandon Moss</v>
      </c>
      <c r="F107" s="161" t="s">
        <v>354</v>
      </c>
      <c r="G107" s="161"/>
      <c r="H107" s="161"/>
      <c r="I107" s="161"/>
      <c r="J107" s="164">
        <v>30575</v>
      </c>
      <c r="K107" s="165" t="s">
        <v>852</v>
      </c>
      <c r="L107" s="103" t="s">
        <v>7</v>
      </c>
      <c r="M107" s="102" t="str">
        <f>$U107</f>
        <v>5,F5-21.934M</v>
      </c>
      <c r="N107" s="111" t="str">
        <f>Ruth!$Y$2</f>
        <v xml:space="preserve">New Jersey </v>
      </c>
      <c r="O107" s="161" t="s">
        <v>1374</v>
      </c>
      <c r="P107" s="168" t="str">
        <f t="shared" si="25"/>
        <v>Moss, Brandon (5,F5-21.934M)</v>
      </c>
      <c r="Q107" s="129">
        <f>IF(ISBLANK($V107),"",$V107)</f>
        <v>4387000</v>
      </c>
      <c r="R107" s="217" t="str">
        <f>IF(ISBLANK($X107),"",$X107)</f>
        <v/>
      </c>
      <c r="S107" s="217" t="str">
        <f>IF(ISBLANK($Z107),"",$Z107)</f>
        <v/>
      </c>
      <c r="T107" s="217" t="str">
        <f>IF(ISBLANK($AB107),"",$AB107)</f>
        <v/>
      </c>
      <c r="U107" s="160" t="s">
        <v>895</v>
      </c>
      <c r="V107" s="172">
        <v>4387000</v>
      </c>
      <c r="W107" s="102" t="s">
        <v>283</v>
      </c>
      <c r="X107" s="173"/>
      <c r="Y107" s="102"/>
      <c r="Z107" s="173"/>
      <c r="AA107" s="102"/>
      <c r="AB107" s="102"/>
      <c r="AC107" s="102"/>
      <c r="AD107" s="102"/>
      <c r="AE107" s="102"/>
      <c r="AF107" s="102"/>
    </row>
    <row r="108" spans="1:32" s="131" customFormat="1" ht="14.25" customHeight="1">
      <c r="A108" s="112" t="s">
        <v>1239</v>
      </c>
      <c r="B108" s="175" t="str">
        <f t="shared" si="21"/>
        <v>Motte</v>
      </c>
      <c r="C108" s="180" t="str">
        <f t="shared" si="22"/>
        <v>Jason</v>
      </c>
      <c r="D108" s="102" t="str">
        <f t="shared" si="23"/>
        <v>J. Motte</v>
      </c>
      <c r="E108" s="168" t="str">
        <f t="shared" si="24"/>
        <v>Jason Motte</v>
      </c>
      <c r="F108" s="103" t="s">
        <v>847</v>
      </c>
      <c r="G108" s="111"/>
      <c r="H108" s="111"/>
      <c r="I108" s="111"/>
      <c r="J108" s="274">
        <v>30124</v>
      </c>
      <c r="K108" s="102" t="s">
        <v>844</v>
      </c>
      <c r="L108" s="103" t="s">
        <v>114</v>
      </c>
      <c r="M108" s="102" t="str">
        <f>$U108</f>
        <v xml:space="preserve">1,F1-$240k </v>
      </c>
      <c r="N108" s="137" t="s">
        <v>1257</v>
      </c>
      <c r="O108" s="132" t="s">
        <v>2056</v>
      </c>
      <c r="P108" s="168" t="str">
        <f t="shared" si="25"/>
        <v>Motte, Jason (1,F1-$240k )</v>
      </c>
      <c r="Q108" s="129">
        <f>IF(ISBLANK($V108),"",$V108)</f>
        <v>240000</v>
      </c>
      <c r="R108" s="217" t="str">
        <f>IF(ISBLANK($X108),"",$X108)</f>
        <v/>
      </c>
      <c r="S108" s="217" t="str">
        <f>IF(ISBLANK($Z108),"",$Z108)</f>
        <v/>
      </c>
      <c r="T108" s="217" t="str">
        <f>IF(ISBLANK($AB108),"",$AB108)</f>
        <v/>
      </c>
      <c r="U108" s="155" t="s">
        <v>1781</v>
      </c>
      <c r="V108" s="130">
        <v>240000</v>
      </c>
      <c r="W108" s="172" t="s">
        <v>283</v>
      </c>
      <c r="X108" s="173"/>
      <c r="Y108" s="102"/>
      <c r="Z108" s="173"/>
      <c r="AA108" s="102"/>
      <c r="AB108" s="102"/>
      <c r="AC108" s="102"/>
      <c r="AD108" s="102"/>
      <c r="AE108" s="102"/>
      <c r="AF108" s="102"/>
    </row>
    <row r="109" spans="1:32" s="131" customFormat="1" ht="14.25" customHeight="1">
      <c r="A109" s="102" t="s">
        <v>1642</v>
      </c>
      <c r="B109" s="175" t="str">
        <f t="shared" si="21"/>
        <v>Motter</v>
      </c>
      <c r="C109" s="180" t="str">
        <f t="shared" si="22"/>
        <v>Taylor</v>
      </c>
      <c r="D109" s="102" t="str">
        <f t="shared" si="23"/>
        <v>T. Motter</v>
      </c>
      <c r="E109" s="168" t="str">
        <f t="shared" si="24"/>
        <v>Taylor Motter</v>
      </c>
      <c r="F109" s="204" t="s">
        <v>847</v>
      </c>
      <c r="G109" s="204">
        <v>100</v>
      </c>
      <c r="H109" s="204" t="s">
        <v>1955</v>
      </c>
      <c r="I109" s="204"/>
      <c r="J109" s="155">
        <v>32769</v>
      </c>
      <c r="K109" s="157" t="s">
        <v>851</v>
      </c>
      <c r="L109" s="103" t="s">
        <v>7</v>
      </c>
      <c r="M109" s="155" t="str">
        <f>$W109</f>
        <v>Y1*</v>
      </c>
      <c r="N109" s="111" t="s">
        <v>1101</v>
      </c>
      <c r="O109" s="132" t="s">
        <v>1966</v>
      </c>
      <c r="P109" s="168" t="str">
        <f t="shared" si="25"/>
        <v>Motter, Taylor (Y1*)</v>
      </c>
      <c r="Q109" s="217">
        <f>IF(ISBLANK($X109),"",$X109)</f>
        <v>200000</v>
      </c>
      <c r="R109" s="217">
        <f>IF(ISBLANK($Z109),"",$Z109)</f>
        <v>300000</v>
      </c>
      <c r="S109" s="217">
        <f>IF(ISBLANK($AB109),"",$AB109)</f>
        <v>400000</v>
      </c>
      <c r="T109" s="217" t="str">
        <f>IF(ISBLANK($AD109),"",$AD109)</f>
        <v/>
      </c>
      <c r="U109" s="168" t="s">
        <v>445</v>
      </c>
      <c r="V109" s="130">
        <v>200000</v>
      </c>
      <c r="W109" s="102" t="s">
        <v>220</v>
      </c>
      <c r="X109" s="130">
        <v>200000</v>
      </c>
      <c r="Y109" s="102" t="s">
        <v>446</v>
      </c>
      <c r="Z109" s="173">
        <v>300000</v>
      </c>
      <c r="AA109" s="102" t="s">
        <v>322</v>
      </c>
      <c r="AB109" s="173">
        <v>400000</v>
      </c>
      <c r="AC109" s="102" t="s">
        <v>555</v>
      </c>
      <c r="AD109" s="102"/>
      <c r="AE109" s="102"/>
      <c r="AF109" s="102"/>
    </row>
    <row r="110" spans="1:32" s="131" customFormat="1" ht="14.25" customHeight="1">
      <c r="A110" s="102" t="s">
        <v>1726</v>
      </c>
      <c r="B110" s="175" t="str">
        <f t="shared" si="21"/>
        <v>Moylan</v>
      </c>
      <c r="C110" s="180" t="str">
        <f t="shared" si="22"/>
        <v>Peter</v>
      </c>
      <c r="D110" s="102" t="str">
        <f t="shared" si="23"/>
        <v>P. Moylan</v>
      </c>
      <c r="E110" s="168" t="str">
        <f t="shared" si="24"/>
        <v>Peter Moylan</v>
      </c>
      <c r="F110" s="103" t="s">
        <v>847</v>
      </c>
      <c r="G110" s="103"/>
      <c r="H110" s="103"/>
      <c r="I110" s="103"/>
      <c r="J110" s="256">
        <v>28826</v>
      </c>
      <c r="K110" s="102" t="s">
        <v>844</v>
      </c>
      <c r="L110" s="103" t="s">
        <v>114</v>
      </c>
      <c r="M110" s="102" t="str">
        <f>$U110</f>
        <v>1,F1-$858848</v>
      </c>
      <c r="N110" s="137" t="s">
        <v>454</v>
      </c>
      <c r="O110" s="132" t="s">
        <v>1764</v>
      </c>
      <c r="P110" s="168" t="str">
        <f t="shared" si="25"/>
        <v>Moylan, Peter (1,F1-$858848)</v>
      </c>
      <c r="Q110" s="129">
        <f>IF(ISBLANK($V110),"",$V110)</f>
        <v>859000</v>
      </c>
      <c r="R110" s="217" t="str">
        <f>IF(ISBLANK($X110),"",$X110)</f>
        <v/>
      </c>
      <c r="S110" s="217" t="str">
        <f>IF(ISBLANK($Z110),"",$Z110)</f>
        <v/>
      </c>
      <c r="T110" s="217" t="str">
        <f>IF(ISBLANK($AB110),"",$AB110)</f>
        <v/>
      </c>
      <c r="U110" s="155" t="s">
        <v>1782</v>
      </c>
      <c r="V110" s="130">
        <v>859000</v>
      </c>
      <c r="W110" s="172" t="s">
        <v>283</v>
      </c>
      <c r="X110" s="173"/>
      <c r="Y110" s="102"/>
      <c r="Z110" s="173"/>
      <c r="AA110" s="102"/>
      <c r="AB110" s="102"/>
      <c r="AC110" s="453"/>
      <c r="AD110" s="102"/>
      <c r="AE110" s="102"/>
      <c r="AF110" s="102"/>
    </row>
    <row r="111" spans="1:32" s="131" customFormat="1" ht="14.25" customHeight="1">
      <c r="A111" s="102" t="s">
        <v>1648</v>
      </c>
      <c r="B111" s="175" t="str">
        <f t="shared" si="21"/>
        <v>Naquin</v>
      </c>
      <c r="C111" s="180" t="str">
        <f t="shared" si="22"/>
        <v>Tyler</v>
      </c>
      <c r="D111" s="102" t="str">
        <f t="shared" si="23"/>
        <v>T. Naquin</v>
      </c>
      <c r="E111" s="168" t="str">
        <f t="shared" si="24"/>
        <v>Tyler Naquin</v>
      </c>
      <c r="F111" s="174" t="s">
        <v>354</v>
      </c>
      <c r="G111" s="102">
        <f>Players!G644+1</f>
        <v>84</v>
      </c>
      <c r="H111" s="102">
        <v>1</v>
      </c>
      <c r="I111" s="102">
        <v>9</v>
      </c>
      <c r="J111" s="322">
        <v>33352</v>
      </c>
      <c r="K111" s="102" t="s">
        <v>849</v>
      </c>
      <c r="L111" s="103" t="s">
        <v>7</v>
      </c>
      <c r="M111" s="155" t="str">
        <f>$W111</f>
        <v>Y2</v>
      </c>
      <c r="N111" s="102" t="s">
        <v>307</v>
      </c>
      <c r="O111" s="103" t="s">
        <v>1717</v>
      </c>
      <c r="P111" s="168" t="str">
        <f t="shared" si="25"/>
        <v>Naquin, Tyler (Y2)</v>
      </c>
      <c r="Q111" s="217">
        <f>IF(ISBLANK($X111),"",$X111)</f>
        <v>300000</v>
      </c>
      <c r="R111" s="217">
        <f>IF(ISBLANK($Z111),"",$Z111)</f>
        <v>400000</v>
      </c>
      <c r="S111" s="217" t="str">
        <f>IF(ISBLANK($AB111),"",$AB111)</f>
        <v/>
      </c>
      <c r="T111" s="217" t="str">
        <f>IF(ISBLANK($AD111),"",$AD111)</f>
        <v/>
      </c>
      <c r="U111" s="102" t="s">
        <v>220</v>
      </c>
      <c r="V111" s="130">
        <v>200000</v>
      </c>
      <c r="W111" s="102" t="s">
        <v>446</v>
      </c>
      <c r="X111" s="173">
        <v>300000</v>
      </c>
      <c r="Y111" s="102" t="s">
        <v>322</v>
      </c>
      <c r="Z111" s="173">
        <v>400000</v>
      </c>
      <c r="AA111" s="102" t="s">
        <v>555</v>
      </c>
      <c r="AB111" s="102"/>
      <c r="AC111" s="102"/>
      <c r="AD111" s="102"/>
      <c r="AE111" s="102"/>
      <c r="AF111" s="102"/>
    </row>
    <row r="112" spans="1:32" s="131" customFormat="1" ht="14.25" customHeight="1">
      <c r="A112" s="112" t="s">
        <v>867</v>
      </c>
      <c r="B112" s="175" t="str">
        <f t="shared" si="21"/>
        <v>Neshek</v>
      </c>
      <c r="C112" s="180" t="str">
        <f t="shared" si="22"/>
        <v>Pat</v>
      </c>
      <c r="D112" s="102" t="str">
        <f t="shared" si="23"/>
        <v>P. Neshek</v>
      </c>
      <c r="E112" s="168" t="str">
        <f t="shared" si="24"/>
        <v>Pat Neshek</v>
      </c>
      <c r="F112" s="161" t="s">
        <v>847</v>
      </c>
      <c r="G112" s="161"/>
      <c r="H112" s="161"/>
      <c r="I112" s="161"/>
      <c r="J112" s="162">
        <v>29468</v>
      </c>
      <c r="K112" s="163" t="s">
        <v>844</v>
      </c>
      <c r="L112" s="103" t="s">
        <v>114</v>
      </c>
      <c r="M112" s="102" t="str">
        <f>$U112</f>
        <v>1,F1-$2.94M</v>
      </c>
      <c r="N112" s="137" t="s">
        <v>486</v>
      </c>
      <c r="O112" s="132" t="s">
        <v>1764</v>
      </c>
      <c r="P112" s="168" t="str">
        <f t="shared" si="25"/>
        <v>Neshek, Pat (1,F1-$2.94M)</v>
      </c>
      <c r="Q112" s="129">
        <f>IF(ISBLANK($V112),"",$V112)</f>
        <v>2940000</v>
      </c>
      <c r="R112" s="217" t="str">
        <f>IF(ISBLANK($X112),"",$X112)</f>
        <v/>
      </c>
      <c r="S112" s="217" t="str">
        <f>IF(ISBLANK($Z112),"",$Z112)</f>
        <v/>
      </c>
      <c r="T112" s="217" t="str">
        <f>IF(ISBLANK($AB112),"",$AB112)</f>
        <v/>
      </c>
      <c r="U112" s="155" t="s">
        <v>1783</v>
      </c>
      <c r="V112" s="130">
        <v>2940000</v>
      </c>
      <c r="W112" s="172" t="s">
        <v>283</v>
      </c>
      <c r="X112" s="173"/>
      <c r="Y112" s="102"/>
      <c r="Z112" s="173"/>
      <c r="AA112" s="102"/>
      <c r="AB112" s="130"/>
      <c r="AC112" s="102"/>
      <c r="AD112" s="102"/>
      <c r="AE112" s="102"/>
      <c r="AF112" s="102"/>
    </row>
    <row r="113" spans="1:36" s="131" customFormat="1" ht="14.25" customHeight="1">
      <c r="A113" s="102" t="s">
        <v>688</v>
      </c>
      <c r="B113" s="175" t="str">
        <f t="shared" si="21"/>
        <v>Nicolino</v>
      </c>
      <c r="C113" s="180" t="str">
        <f t="shared" si="22"/>
        <v>Justin</v>
      </c>
      <c r="D113" s="102" t="str">
        <f t="shared" si="23"/>
        <v>J. Nicolino</v>
      </c>
      <c r="E113" s="168" t="str">
        <f t="shared" si="24"/>
        <v>Justin Nicolino</v>
      </c>
      <c r="F113" s="103" t="s">
        <v>354</v>
      </c>
      <c r="G113" s="103"/>
      <c r="H113" s="103"/>
      <c r="I113" s="103"/>
      <c r="J113" s="155"/>
      <c r="K113" s="111" t="s">
        <v>647</v>
      </c>
      <c r="L113" s="103" t="s">
        <v>114</v>
      </c>
      <c r="M113" s="102" t="str">
        <f>$U113</f>
        <v>1,F1-200k</v>
      </c>
      <c r="N113" s="111" t="s">
        <v>402</v>
      </c>
      <c r="O113" s="132" t="s">
        <v>2083</v>
      </c>
      <c r="P113" s="168" t="str">
        <f t="shared" si="25"/>
        <v>Nicolino, Justin (1,F1-200k)</v>
      </c>
      <c r="Q113" s="129">
        <f>IF(ISBLANK($V113),"",$V113)</f>
        <v>200000</v>
      </c>
      <c r="R113" s="129" t="str">
        <f>IF(ISBLANK($X113),"",$X113)</f>
        <v/>
      </c>
      <c r="S113" s="217" t="str">
        <f>IF(ISBLANK($Z113),"",$Z113)</f>
        <v/>
      </c>
      <c r="T113" s="217" t="str">
        <f>IF(ISBLANK($AB113),"",$AB113)</f>
        <v/>
      </c>
      <c r="U113" s="111" t="s">
        <v>2089</v>
      </c>
      <c r="V113" s="191">
        <v>200000</v>
      </c>
      <c r="W113" s="102" t="s">
        <v>283</v>
      </c>
      <c r="X113" s="173"/>
      <c r="Y113" s="102"/>
      <c r="Z113" s="173"/>
      <c r="AA113" s="102"/>
      <c r="AB113" s="102"/>
      <c r="AC113" s="102"/>
      <c r="AD113" s="102"/>
      <c r="AE113" s="102"/>
      <c r="AF113" s="102"/>
    </row>
    <row r="114" spans="1:36" s="131" customFormat="1" ht="14.25" customHeight="1">
      <c r="A114" s="102" t="s">
        <v>1950</v>
      </c>
      <c r="B114" s="175" t="str">
        <f t="shared" si="21"/>
        <v>O'Grady</v>
      </c>
      <c r="C114" s="180" t="str">
        <f t="shared" si="22"/>
        <v>Chris</v>
      </c>
      <c r="D114" s="102" t="str">
        <f t="shared" si="23"/>
        <v>C. O'Grady</v>
      </c>
      <c r="E114" s="168" t="str">
        <f t="shared" si="24"/>
        <v>Chris O'Grady</v>
      </c>
      <c r="F114" s="204" t="s">
        <v>354</v>
      </c>
      <c r="G114" s="204">
        <v>221</v>
      </c>
      <c r="H114" s="204" t="s">
        <v>1965</v>
      </c>
      <c r="I114" s="204"/>
      <c r="J114" s="155">
        <v>32980</v>
      </c>
      <c r="K114" s="157" t="s">
        <v>647</v>
      </c>
      <c r="L114" s="103" t="s">
        <v>114</v>
      </c>
      <c r="M114" s="155" t="str">
        <f>$W114</f>
        <v>Y1*</v>
      </c>
      <c r="N114" s="111" t="s">
        <v>908</v>
      </c>
      <c r="O114" s="132" t="s">
        <v>2046</v>
      </c>
      <c r="P114" s="168" t="str">
        <f t="shared" si="25"/>
        <v>O'Grady, Chris (Y1*)</v>
      </c>
      <c r="Q114" s="129">
        <f>IF(ISBLANK($X114),"",$X114)</f>
        <v>200000</v>
      </c>
      <c r="R114" s="217">
        <f>IF(ISBLANK($Z114),"",$Z114)</f>
        <v>300000</v>
      </c>
      <c r="S114" s="217">
        <f>IF(ISBLANK($AB114),"",$AB114)</f>
        <v>400000</v>
      </c>
      <c r="T114" s="217" t="str">
        <f>IF(ISBLANK($AD114),"",$AD114)</f>
        <v/>
      </c>
      <c r="U114" s="168" t="s">
        <v>445</v>
      </c>
      <c r="V114" s="130">
        <v>200000</v>
      </c>
      <c r="W114" s="102" t="s">
        <v>220</v>
      </c>
      <c r="X114" s="130">
        <v>200000</v>
      </c>
      <c r="Y114" s="102" t="s">
        <v>446</v>
      </c>
      <c r="Z114" s="173">
        <v>300000</v>
      </c>
      <c r="AA114" s="102" t="s">
        <v>322</v>
      </c>
      <c r="AB114" s="173">
        <v>400000</v>
      </c>
      <c r="AC114" s="102" t="s">
        <v>555</v>
      </c>
      <c r="AD114" s="130"/>
      <c r="AE114" s="102"/>
      <c r="AF114" s="102"/>
    </row>
    <row r="115" spans="1:36" s="131" customFormat="1" ht="14.25" customHeight="1">
      <c r="A115" s="102" t="s">
        <v>1908</v>
      </c>
      <c r="B115" s="175" t="str">
        <f t="shared" si="21"/>
        <v>Olson</v>
      </c>
      <c r="C115" s="180" t="str">
        <f t="shared" si="22"/>
        <v>Tyler</v>
      </c>
      <c r="D115" s="102" t="str">
        <f t="shared" si="23"/>
        <v>T. Olson</v>
      </c>
      <c r="E115" s="168" t="str">
        <f t="shared" si="24"/>
        <v>Tyler Olson</v>
      </c>
      <c r="F115" s="204" t="s">
        <v>354</v>
      </c>
      <c r="G115" s="204">
        <v>115</v>
      </c>
      <c r="H115" s="204" t="s">
        <v>1955</v>
      </c>
      <c r="I115" s="204"/>
      <c r="J115" s="155">
        <v>32783</v>
      </c>
      <c r="K115" s="157" t="s">
        <v>844</v>
      </c>
      <c r="L115" s="103" t="s">
        <v>114</v>
      </c>
      <c r="M115" s="155" t="str">
        <f>$W115</f>
        <v>Y2</v>
      </c>
      <c r="N115" s="111" t="s">
        <v>349</v>
      </c>
      <c r="O115" s="132" t="s">
        <v>1966</v>
      </c>
      <c r="P115" s="168" t="str">
        <f t="shared" si="25"/>
        <v>Olson, Tyler (Y2)</v>
      </c>
      <c r="Q115" s="217">
        <f>IF(ISBLANK($X115),"",$X115)</f>
        <v>300000</v>
      </c>
      <c r="R115" s="217">
        <f>IF(ISBLANK($Z115),"",$Z115)</f>
        <v>400000</v>
      </c>
      <c r="S115" s="217" t="str">
        <f>IF(ISBLANK($AB115),"",$AB115)</f>
        <v/>
      </c>
      <c r="T115" s="217" t="str">
        <f>IF(ISBLANK($AD115),"",$AD115)</f>
        <v/>
      </c>
      <c r="U115" s="168" t="s">
        <v>445</v>
      </c>
      <c r="V115" s="130">
        <v>200000</v>
      </c>
      <c r="W115" s="102" t="s">
        <v>446</v>
      </c>
      <c r="X115" s="173">
        <v>300000</v>
      </c>
      <c r="Y115" s="102" t="s">
        <v>322</v>
      </c>
      <c r="Z115" s="173">
        <v>400000</v>
      </c>
      <c r="AA115" s="102" t="s">
        <v>555</v>
      </c>
      <c r="AB115" s="173"/>
      <c r="AC115" s="102"/>
      <c r="AD115" s="102"/>
      <c r="AE115" s="102"/>
      <c r="AF115" s="102"/>
    </row>
    <row r="116" spans="1:36" s="131" customFormat="1" ht="14.25" customHeight="1">
      <c r="A116" s="102" t="s">
        <v>259</v>
      </c>
      <c r="B116" s="175" t="str">
        <f t="shared" si="21"/>
        <v>Owings</v>
      </c>
      <c r="C116" s="180" t="str">
        <f t="shared" si="22"/>
        <v>Chris</v>
      </c>
      <c r="D116" s="102" t="str">
        <f t="shared" si="23"/>
        <v>C. Owings</v>
      </c>
      <c r="E116" s="168" t="str">
        <f t="shared" si="24"/>
        <v>Chris Owings</v>
      </c>
      <c r="F116" s="103" t="s">
        <v>847</v>
      </c>
      <c r="G116" s="103"/>
      <c r="H116" s="103"/>
      <c r="I116" s="103"/>
      <c r="J116" s="155">
        <v>33462</v>
      </c>
      <c r="K116" s="111" t="s">
        <v>851</v>
      </c>
      <c r="L116" s="103" t="s">
        <v>7</v>
      </c>
      <c r="M116" s="155" t="str">
        <f>$W116</f>
        <v>ARB-Y5</v>
      </c>
      <c r="N116" s="111" t="s">
        <v>307</v>
      </c>
      <c r="O116" s="132" t="s">
        <v>1524</v>
      </c>
      <c r="P116" s="168" t="str">
        <f t="shared" si="25"/>
        <v>Owings, Chris (ARB-Y5)</v>
      </c>
      <c r="Q116" s="217" t="str">
        <f>IF(ISBLANK($X116),"",$X116)</f>
        <v/>
      </c>
      <c r="R116" s="217" t="str">
        <f>IF(ISBLANK($Z116),"",$Z116)</f>
        <v/>
      </c>
      <c r="S116" s="217" t="str">
        <f>IF(ISBLANK($AB116),"",$AB116)</f>
        <v/>
      </c>
      <c r="T116" s="217" t="str">
        <f>IF(ISBLANK($AD116),"",$AD116)</f>
        <v/>
      </c>
      <c r="U116" s="102" t="s">
        <v>555</v>
      </c>
      <c r="V116" s="173">
        <v>760000</v>
      </c>
      <c r="W116" s="102" t="s">
        <v>820</v>
      </c>
      <c r="X116" s="173"/>
      <c r="Y116" s="102" t="s">
        <v>821</v>
      </c>
      <c r="Z116" s="173"/>
      <c r="AA116" s="102" t="s">
        <v>822</v>
      </c>
      <c r="AB116" s="102"/>
      <c r="AC116" s="102" t="s">
        <v>283</v>
      </c>
      <c r="AD116" s="102"/>
      <c r="AE116" s="102"/>
      <c r="AF116" s="102"/>
    </row>
    <row r="117" spans="1:36" s="131" customFormat="1" ht="14.25" customHeight="1">
      <c r="A117" s="112" t="s">
        <v>1003</v>
      </c>
      <c r="B117" s="175" t="str">
        <f t="shared" si="21"/>
        <v>Pelfrey</v>
      </c>
      <c r="C117" s="180" t="str">
        <f t="shared" si="22"/>
        <v>Mike</v>
      </c>
      <c r="D117" s="102" t="str">
        <f t="shared" si="23"/>
        <v>M. Pelfrey</v>
      </c>
      <c r="E117" s="168" t="str">
        <f t="shared" si="24"/>
        <v>Mike Pelfrey</v>
      </c>
      <c r="F117" s="276" t="s">
        <v>847</v>
      </c>
      <c r="G117" s="111"/>
      <c r="H117" s="111"/>
      <c r="I117" s="111"/>
      <c r="J117" s="277">
        <v>30695</v>
      </c>
      <c r="K117" s="305" t="s">
        <v>647</v>
      </c>
      <c r="L117" s="103" t="s">
        <v>114</v>
      </c>
      <c r="M117" s="102" t="str">
        <f>$U117</f>
        <v>1,F1-$535.5k</v>
      </c>
      <c r="N117" s="137" t="s">
        <v>402</v>
      </c>
      <c r="O117" s="132" t="s">
        <v>1764</v>
      </c>
      <c r="P117" s="168" t="str">
        <f t="shared" si="25"/>
        <v>Pelfrey, Mike (1,F1-$535.5k)</v>
      </c>
      <c r="Q117" s="129">
        <f>IF(ISBLANK($V117),"",$V117)</f>
        <v>536000</v>
      </c>
      <c r="R117" s="217" t="str">
        <f>IF(ISBLANK($X117),"",$X117)</f>
        <v/>
      </c>
      <c r="S117" s="217" t="str">
        <f>IF(ISBLANK($Z117),"",$Z117)</f>
        <v/>
      </c>
      <c r="T117" s="217" t="str">
        <f>IF(ISBLANK($AB117),"",$AB117)</f>
        <v/>
      </c>
      <c r="U117" s="155" t="s">
        <v>1784</v>
      </c>
      <c r="V117" s="130">
        <v>536000</v>
      </c>
      <c r="W117" s="172" t="s">
        <v>283</v>
      </c>
      <c r="X117" s="173"/>
      <c r="Y117" s="102"/>
      <c r="Z117" s="173"/>
      <c r="AA117" s="102"/>
      <c r="AB117" s="102"/>
      <c r="AC117" s="102"/>
      <c r="AD117" s="102"/>
      <c r="AE117" s="102"/>
      <c r="AF117" s="102"/>
    </row>
    <row r="118" spans="1:36" s="131" customFormat="1" ht="14.25" customHeight="1">
      <c r="A118" s="102" t="s">
        <v>67</v>
      </c>
      <c r="B118" s="175" t="str">
        <f t="shared" si="21"/>
        <v>Pence</v>
      </c>
      <c r="C118" s="180" t="str">
        <f t="shared" si="22"/>
        <v>Hunter</v>
      </c>
      <c r="D118" s="102" t="str">
        <f t="shared" si="23"/>
        <v>H. Pence</v>
      </c>
      <c r="E118" s="168" t="str">
        <f t="shared" si="24"/>
        <v>Hunter Pence</v>
      </c>
      <c r="F118" s="103"/>
      <c r="G118" s="103"/>
      <c r="H118" s="103"/>
      <c r="I118" s="103"/>
      <c r="J118" s="155"/>
      <c r="K118" s="111"/>
      <c r="L118" s="103" t="s">
        <v>7</v>
      </c>
      <c r="M118" s="102" t="str">
        <f>$U118</f>
        <v>4,F4-14M</v>
      </c>
      <c r="N118" s="211" t="s">
        <v>58</v>
      </c>
      <c r="O118" s="213" t="s">
        <v>1030</v>
      </c>
      <c r="P118" s="168" t="str">
        <f t="shared" si="25"/>
        <v>Pence, Hunter (4,F4-14M)</v>
      </c>
      <c r="Q118" s="129">
        <f>IF(ISBLANK($V118),"",$V118)</f>
        <v>3500000</v>
      </c>
      <c r="R118" s="217" t="str">
        <f>IF(ISBLANK($X118),"",$X118)</f>
        <v/>
      </c>
      <c r="S118" s="217" t="str">
        <f>IF(ISBLANK($Z118),"",$Z118)</f>
        <v/>
      </c>
      <c r="T118" s="217" t="str">
        <f>IF(ISBLANK($AB118),"",$AB118)</f>
        <v/>
      </c>
      <c r="U118" s="111" t="s">
        <v>1031</v>
      </c>
      <c r="V118" s="172">
        <v>3500000</v>
      </c>
      <c r="W118" s="111" t="s">
        <v>283</v>
      </c>
      <c r="X118" s="173"/>
      <c r="Y118" s="102"/>
      <c r="Z118" s="173"/>
      <c r="AA118" s="102"/>
      <c r="AB118" s="102"/>
      <c r="AC118" s="102"/>
      <c r="AD118" s="102"/>
      <c r="AE118" s="102"/>
      <c r="AF118" s="102"/>
    </row>
    <row r="119" spans="1:36" s="131" customFormat="1" ht="14.25" customHeight="1">
      <c r="A119" s="112" t="s">
        <v>864</v>
      </c>
      <c r="B119" s="175" t="str">
        <f t="shared" si="21"/>
        <v>Pennington</v>
      </c>
      <c r="C119" s="180" t="str">
        <f t="shared" si="22"/>
        <v>Cliff</v>
      </c>
      <c r="D119" s="102" t="str">
        <f t="shared" si="23"/>
        <v>C. Pennington</v>
      </c>
      <c r="E119" s="168" t="str">
        <f t="shared" si="24"/>
        <v>Cliff Pennington</v>
      </c>
      <c r="F119" s="161" t="s">
        <v>854</v>
      </c>
      <c r="G119" s="161"/>
      <c r="H119" s="161"/>
      <c r="I119" s="161"/>
      <c r="J119" s="164">
        <v>30848</v>
      </c>
      <c r="K119" s="165" t="s">
        <v>851</v>
      </c>
      <c r="L119" s="103" t="s">
        <v>7</v>
      </c>
      <c r="M119" s="102" t="str">
        <f>$U119</f>
        <v>3,F3-$1.941M</v>
      </c>
      <c r="N119" s="111" t="s">
        <v>1101</v>
      </c>
      <c r="O119" s="253" t="s">
        <v>1850</v>
      </c>
      <c r="P119" s="168" t="str">
        <f t="shared" si="25"/>
        <v>Pennington, Cliff (3,F3-$1.941M)</v>
      </c>
      <c r="Q119" s="129">
        <f>IF(ISBLANK($V119),"",$V119)</f>
        <v>647000</v>
      </c>
      <c r="R119" s="217" t="str">
        <f>IF(ISBLANK($X119),"",$X119)</f>
        <v/>
      </c>
      <c r="S119" s="217" t="str">
        <f>IF(ISBLANK($Z119),"",$Z119)</f>
        <v/>
      </c>
      <c r="T119" s="217" t="str">
        <f>IF(ISBLANK($AB119),"",$AB119)</f>
        <v/>
      </c>
      <c r="U119" s="112" t="s">
        <v>1219</v>
      </c>
      <c r="V119" s="269">
        <v>647000</v>
      </c>
      <c r="W119" s="102" t="s">
        <v>283</v>
      </c>
      <c r="X119" s="173"/>
      <c r="Y119" s="130"/>
      <c r="Z119" s="173"/>
      <c r="AA119" s="130"/>
      <c r="AB119" s="102"/>
      <c r="AC119" s="102"/>
      <c r="AD119" s="102"/>
      <c r="AE119" s="102"/>
      <c r="AF119" s="102"/>
    </row>
    <row r="120" spans="1:36" s="131" customFormat="1" ht="14.25" customHeight="1">
      <c r="A120" s="102" t="s">
        <v>1888</v>
      </c>
      <c r="B120" s="175" t="str">
        <f t="shared" si="21"/>
        <v>Peralta</v>
      </c>
      <c r="C120" s="180" t="str">
        <f t="shared" si="22"/>
        <v>Wandy</v>
      </c>
      <c r="D120" s="102" t="str">
        <f t="shared" si="23"/>
        <v>W. Peralta</v>
      </c>
      <c r="E120" s="168" t="str">
        <f t="shared" si="24"/>
        <v>Wandy Peralta</v>
      </c>
      <c r="F120" s="204" t="s">
        <v>354</v>
      </c>
      <c r="G120" s="204">
        <v>73</v>
      </c>
      <c r="H120" s="204" t="s">
        <v>1953</v>
      </c>
      <c r="I120" s="204"/>
      <c r="J120" s="155">
        <v>33446</v>
      </c>
      <c r="K120" s="157" t="s">
        <v>844</v>
      </c>
      <c r="L120" s="103" t="s">
        <v>114</v>
      </c>
      <c r="M120" s="155" t="str">
        <f>$W120</f>
        <v>Y2</v>
      </c>
      <c r="N120" s="111" t="s">
        <v>58</v>
      </c>
      <c r="O120" s="132" t="s">
        <v>1966</v>
      </c>
      <c r="P120" s="168" t="str">
        <f t="shared" si="25"/>
        <v>Peralta, Wandy (Y2)</v>
      </c>
      <c r="Q120" s="217">
        <f>IF(ISBLANK($X120),"",$X120)</f>
        <v>300000</v>
      </c>
      <c r="R120" s="217">
        <f>IF(ISBLANK($Z120),"",$Z120)</f>
        <v>400000</v>
      </c>
      <c r="S120" s="217" t="str">
        <f>IF(ISBLANK($AB120),"",$AB120)</f>
        <v/>
      </c>
      <c r="T120" s="217" t="str">
        <f>IF(ISBLANK($AD120),"",$AD120)</f>
        <v/>
      </c>
      <c r="U120" s="168" t="s">
        <v>445</v>
      </c>
      <c r="V120" s="130">
        <v>200000</v>
      </c>
      <c r="W120" s="102" t="s">
        <v>446</v>
      </c>
      <c r="X120" s="173">
        <v>300000</v>
      </c>
      <c r="Y120" s="102" t="s">
        <v>322</v>
      </c>
      <c r="Z120" s="173">
        <v>400000</v>
      </c>
      <c r="AA120" s="102" t="s">
        <v>555</v>
      </c>
      <c r="AB120" s="173"/>
      <c r="AC120" s="102"/>
      <c r="AD120" s="102"/>
      <c r="AE120" s="102"/>
      <c r="AF120" s="102"/>
      <c r="AG120" s="102"/>
      <c r="AH120" s="102"/>
      <c r="AI120" s="102"/>
      <c r="AJ120" s="102"/>
    </row>
    <row r="121" spans="1:36" s="131" customFormat="1" ht="14.25" customHeight="1">
      <c r="A121" s="102" t="s">
        <v>1659</v>
      </c>
      <c r="B121" s="175" t="str">
        <f t="shared" si="21"/>
        <v>Perdomo</v>
      </c>
      <c r="C121" s="180" t="str">
        <f t="shared" si="22"/>
        <v>Luis</v>
      </c>
      <c r="D121" s="102" t="str">
        <f t="shared" si="23"/>
        <v>L. Perdomo</v>
      </c>
      <c r="E121" s="168" t="str">
        <f t="shared" si="24"/>
        <v>Luis Perdomo</v>
      </c>
      <c r="F121" s="174" t="s">
        <v>847</v>
      </c>
      <c r="G121" s="102">
        <f>Players!G697+1</f>
        <v>1</v>
      </c>
      <c r="H121" s="102">
        <v>2</v>
      </c>
      <c r="I121" s="102">
        <v>15</v>
      </c>
      <c r="J121" s="322">
        <v>34098</v>
      </c>
      <c r="K121" s="102" t="s">
        <v>647</v>
      </c>
      <c r="L121" s="103" t="s">
        <v>114</v>
      </c>
      <c r="M121" s="155" t="str">
        <f>$W121</f>
        <v>Y3</v>
      </c>
      <c r="N121" s="102" t="s">
        <v>567</v>
      </c>
      <c r="O121" s="103" t="s">
        <v>1534</v>
      </c>
      <c r="P121" s="168" t="str">
        <f t="shared" si="25"/>
        <v>Perdomo, Luis (Y3)</v>
      </c>
      <c r="Q121" s="217">
        <f>IF(ISBLANK($X121),"",$X121)</f>
        <v>400000</v>
      </c>
      <c r="R121" s="217" t="str">
        <f>IF(ISBLANK($Z121),"",$Z121)</f>
        <v/>
      </c>
      <c r="S121" s="217" t="str">
        <f>IF(ISBLANK($AB121),"",$AB121)</f>
        <v/>
      </c>
      <c r="T121" s="217" t="str">
        <f>IF(ISBLANK($AD121),"",$AD121)</f>
        <v/>
      </c>
      <c r="U121" s="102" t="s">
        <v>446</v>
      </c>
      <c r="V121" s="173">
        <v>300000</v>
      </c>
      <c r="W121" s="102" t="s">
        <v>322</v>
      </c>
      <c r="X121" s="173">
        <v>400000</v>
      </c>
      <c r="Y121" s="102" t="s">
        <v>555</v>
      </c>
      <c r="Z121" s="130"/>
      <c r="AA121" s="102" t="s">
        <v>820</v>
      </c>
      <c r="AB121" s="102"/>
      <c r="AC121" s="102" t="s">
        <v>821</v>
      </c>
      <c r="AD121" s="102"/>
      <c r="AE121" s="102"/>
      <c r="AF121" s="102"/>
      <c r="AG121" s="102"/>
      <c r="AH121" s="102"/>
      <c r="AI121" s="102"/>
      <c r="AJ121" s="102"/>
    </row>
    <row r="122" spans="1:36" s="131" customFormat="1" ht="14.25" customHeight="1">
      <c r="A122" s="102" t="s">
        <v>1903</v>
      </c>
      <c r="B122" s="175" t="str">
        <f t="shared" ref="B122:B153" si="26">LEFT(A122,FIND(", ",A122,1)-1)</f>
        <v>Peters</v>
      </c>
      <c r="C122" s="180" t="str">
        <f t="shared" ref="C122:C153" si="27">RIGHT(A122,LEN(A122)-FIND(", ",A122,1)-1)</f>
        <v>Dillon</v>
      </c>
      <c r="D122" s="102" t="str">
        <f t="shared" ref="D122:D153" si="28">CONCATENATE(MID(C122,1,1),". ",B122)</f>
        <v>D. Peters</v>
      </c>
      <c r="E122" s="168" t="str">
        <f t="shared" ref="E122:E153" si="29">CONCATENATE(C122," ",B122)</f>
        <v>Dillon Peters</v>
      </c>
      <c r="F122" s="204" t="s">
        <v>354</v>
      </c>
      <c r="G122" s="204">
        <v>104</v>
      </c>
      <c r="H122" s="204" t="s">
        <v>1955</v>
      </c>
      <c r="I122" s="204"/>
      <c r="J122" s="155">
        <v>33847</v>
      </c>
      <c r="K122" s="157" t="s">
        <v>647</v>
      </c>
      <c r="L122" s="103" t="s">
        <v>114</v>
      </c>
      <c r="M122" s="155" t="str">
        <f>$W122</f>
        <v>Y1*</v>
      </c>
      <c r="N122" s="111" t="s">
        <v>808</v>
      </c>
      <c r="O122" s="132" t="s">
        <v>1966</v>
      </c>
      <c r="P122" s="168" t="str">
        <f t="shared" si="25"/>
        <v>Peters, Dillon (Y1*)</v>
      </c>
      <c r="Q122" s="217">
        <f>IF(ISBLANK($X122),"",$X122)</f>
        <v>200000</v>
      </c>
      <c r="R122" s="217">
        <f>IF(ISBLANK($Z122),"",$Z122)</f>
        <v>300000</v>
      </c>
      <c r="S122" s="217">
        <f>IF(ISBLANK($AB122),"",$AB122)</f>
        <v>400000</v>
      </c>
      <c r="T122" s="217" t="str">
        <f>IF(ISBLANK($AD122),"",$AD122)</f>
        <v/>
      </c>
      <c r="U122" s="168" t="s">
        <v>445</v>
      </c>
      <c r="V122" s="130">
        <v>200000</v>
      </c>
      <c r="W122" s="102" t="s">
        <v>220</v>
      </c>
      <c r="X122" s="130">
        <v>200000</v>
      </c>
      <c r="Y122" s="102" t="s">
        <v>446</v>
      </c>
      <c r="Z122" s="173">
        <v>300000</v>
      </c>
      <c r="AA122" s="102" t="s">
        <v>322</v>
      </c>
      <c r="AB122" s="173">
        <v>400000</v>
      </c>
      <c r="AC122" s="102" t="s">
        <v>555</v>
      </c>
      <c r="AD122" s="102"/>
      <c r="AE122" s="102"/>
      <c r="AF122" s="102"/>
    </row>
    <row r="123" spans="1:36" s="131" customFormat="1" ht="15">
      <c r="A123" s="176" t="s">
        <v>986</v>
      </c>
      <c r="B123" s="175" t="str">
        <f t="shared" si="26"/>
        <v>Phegley</v>
      </c>
      <c r="C123" s="180" t="str">
        <f t="shared" si="27"/>
        <v>Josh</v>
      </c>
      <c r="D123" s="102" t="str">
        <f t="shared" si="28"/>
        <v>J. Phegley</v>
      </c>
      <c r="E123" s="168" t="str">
        <f t="shared" si="29"/>
        <v>Josh Phegley</v>
      </c>
      <c r="F123" s="179" t="s">
        <v>847</v>
      </c>
      <c r="G123" s="179"/>
      <c r="H123" s="179"/>
      <c r="I123" s="179"/>
      <c r="J123" s="186">
        <v>32185</v>
      </c>
      <c r="K123" s="182" t="s">
        <v>7</v>
      </c>
      <c r="L123" s="103" t="s">
        <v>7</v>
      </c>
      <c r="M123" s="155" t="str">
        <f>$W123</f>
        <v>ARB-Y4</v>
      </c>
      <c r="N123" s="111" t="str">
        <f>Ruth!$A$2</f>
        <v>Plum Island</v>
      </c>
      <c r="O123" s="174" t="s">
        <v>913</v>
      </c>
      <c r="P123" s="168" t="str">
        <f t="shared" si="25"/>
        <v>Phegley, Josh (ARB-Y4)</v>
      </c>
      <c r="Q123" s="217" t="str">
        <f>IF(ISBLANK($X123),"",$X123)</f>
        <v/>
      </c>
      <c r="R123" s="217" t="str">
        <f>IF(ISBLANK($Z123),"",$Z123)</f>
        <v/>
      </c>
      <c r="S123" s="217" t="str">
        <f>IF(ISBLANK($AB123),"",$AB123)</f>
        <v/>
      </c>
      <c r="T123" s="217" t="str">
        <f>IF(ISBLANK($AD123),"",$AD123)</f>
        <v/>
      </c>
      <c r="U123" s="102" t="s">
        <v>322</v>
      </c>
      <c r="V123" s="269">
        <v>400000</v>
      </c>
      <c r="W123" s="102" t="s">
        <v>555</v>
      </c>
      <c r="X123" s="173"/>
      <c r="Y123" s="102" t="s">
        <v>820</v>
      </c>
      <c r="Z123" s="173"/>
      <c r="AA123" s="102" t="s">
        <v>821</v>
      </c>
      <c r="AB123" s="102"/>
      <c r="AC123" s="102" t="s">
        <v>822</v>
      </c>
      <c r="AD123" s="130"/>
      <c r="AE123" s="102"/>
      <c r="AF123" s="102"/>
    </row>
    <row r="124" spans="1:36" s="131" customFormat="1" ht="14.25" customHeight="1">
      <c r="A124" s="110" t="s">
        <v>757</v>
      </c>
      <c r="B124" s="175" t="str">
        <f t="shared" si="26"/>
        <v>Phelps</v>
      </c>
      <c r="C124" s="180" t="str">
        <f t="shared" si="27"/>
        <v>David</v>
      </c>
      <c r="D124" s="102" t="str">
        <f t="shared" si="28"/>
        <v>D. Phelps</v>
      </c>
      <c r="E124" s="168" t="str">
        <f t="shared" si="29"/>
        <v>David Phelps</v>
      </c>
      <c r="F124" s="103"/>
      <c r="G124" s="103"/>
      <c r="H124" s="103"/>
      <c r="I124" s="103"/>
      <c r="J124" s="155"/>
      <c r="K124" s="111"/>
      <c r="L124" s="103" t="s">
        <v>114</v>
      </c>
      <c r="M124" s="155" t="str">
        <f>$W124</f>
        <v>ARB-Y7</v>
      </c>
      <c r="N124" s="111" t="str">
        <f>Aaron!$G$2</f>
        <v>Exeter</v>
      </c>
      <c r="O124" s="103" t="s">
        <v>739</v>
      </c>
      <c r="P124" s="168" t="str">
        <f t="shared" si="25"/>
        <v>Phelps, David (ARB-Y7)</v>
      </c>
      <c r="Q124" s="129" t="str">
        <f>IF(ISBLANK($X124),"",$X124)</f>
        <v/>
      </c>
      <c r="R124" s="217" t="str">
        <f>IF(ISBLANK($Z124),"",$Z124)</f>
        <v/>
      </c>
      <c r="S124" s="217" t="str">
        <f>IF(ISBLANK($AB124),"",$AB124)</f>
        <v/>
      </c>
      <c r="T124" s="217" t="str">
        <f>IF(ISBLANK($AD124),"",$AD124)</f>
        <v/>
      </c>
      <c r="U124" s="102" t="s">
        <v>821</v>
      </c>
      <c r="V124" s="173">
        <v>1911000</v>
      </c>
      <c r="W124" s="102" t="s">
        <v>822</v>
      </c>
      <c r="X124" s="173"/>
      <c r="Y124" s="102" t="s">
        <v>283</v>
      </c>
      <c r="Z124" s="173"/>
      <c r="AA124" s="102"/>
      <c r="AB124" s="102"/>
      <c r="AC124" s="102"/>
      <c r="AD124" s="102"/>
      <c r="AE124" s="102" t="s">
        <v>283</v>
      </c>
      <c r="AF124" s="102"/>
      <c r="AG124" s="102"/>
      <c r="AH124" s="102"/>
      <c r="AI124" s="102"/>
      <c r="AJ124" s="102"/>
    </row>
    <row r="125" spans="1:36" s="131" customFormat="1" ht="14.25" customHeight="1">
      <c r="A125" s="208" t="s">
        <v>869</v>
      </c>
      <c r="B125" s="175" t="str">
        <f t="shared" si="26"/>
        <v>Phillips</v>
      </c>
      <c r="C125" s="180" t="str">
        <f t="shared" si="27"/>
        <v>Brandon</v>
      </c>
      <c r="D125" s="102" t="str">
        <f t="shared" si="28"/>
        <v>B. Phillips</v>
      </c>
      <c r="E125" s="168" t="str">
        <f t="shared" si="29"/>
        <v>Brandon Phillips</v>
      </c>
      <c r="F125" s="285" t="s">
        <v>847</v>
      </c>
      <c r="G125" s="161"/>
      <c r="H125" s="161"/>
      <c r="I125" s="161"/>
      <c r="J125" s="291">
        <v>29765</v>
      </c>
      <c r="K125" s="299" t="s">
        <v>845</v>
      </c>
      <c r="L125" s="103" t="s">
        <v>7</v>
      </c>
      <c r="M125" s="102" t="str">
        <f>$U125</f>
        <v>2,F2-$1.492M</v>
      </c>
      <c r="N125" s="281" t="s">
        <v>1392</v>
      </c>
      <c r="O125" s="311" t="s">
        <v>1407</v>
      </c>
      <c r="P125" s="168" t="str">
        <f t="shared" si="25"/>
        <v>Phillips, Brandon (2,F2-$1.492M)</v>
      </c>
      <c r="Q125" s="129">
        <f>IF(ISBLANK($V125),"",$V125)</f>
        <v>746053</v>
      </c>
      <c r="R125" s="217" t="str">
        <f>IF(ISBLANK($X125),"",$X125)</f>
        <v/>
      </c>
      <c r="S125" s="217" t="str">
        <f>IF(ISBLANK($Z125),"",$Z125)</f>
        <v/>
      </c>
      <c r="T125" s="217" t="str">
        <f>IF(ISBLANK($AB125),"",$AB125)</f>
        <v/>
      </c>
      <c r="U125" s="282" t="s">
        <v>1430</v>
      </c>
      <c r="V125" s="280">
        <v>746053</v>
      </c>
      <c r="W125" s="282" t="s">
        <v>283</v>
      </c>
      <c r="X125" s="173"/>
      <c r="Y125" s="102"/>
      <c r="Z125" s="173"/>
      <c r="AA125" s="102"/>
      <c r="AB125" s="102"/>
      <c r="AC125" s="102"/>
      <c r="AD125" s="102"/>
      <c r="AE125" s="102"/>
      <c r="AF125" s="102"/>
    </row>
    <row r="126" spans="1:36" s="131" customFormat="1" ht="14.25" customHeight="1">
      <c r="A126" s="102" t="s">
        <v>291</v>
      </c>
      <c r="B126" s="175" t="str">
        <f t="shared" si="26"/>
        <v>Pineda</v>
      </c>
      <c r="C126" s="180" t="str">
        <f t="shared" si="27"/>
        <v>Michael</v>
      </c>
      <c r="D126" s="102" t="str">
        <f t="shared" si="28"/>
        <v>M. Pineda</v>
      </c>
      <c r="E126" s="168" t="str">
        <f t="shared" si="29"/>
        <v>Michael Pineda</v>
      </c>
      <c r="F126" s="103"/>
      <c r="G126" s="103"/>
      <c r="H126" s="103"/>
      <c r="I126" s="103"/>
      <c r="J126" s="155"/>
      <c r="K126" s="111"/>
      <c r="L126" s="103" t="s">
        <v>114</v>
      </c>
      <c r="M126" s="155" t="str">
        <f>$W126</f>
        <v>ARB-Y6</v>
      </c>
      <c r="N126" s="111" t="str">
        <f>Mays!$G$2</f>
        <v>Palo Alto</v>
      </c>
      <c r="O126" s="132" t="s">
        <v>282</v>
      </c>
      <c r="P126" s="168" t="str">
        <f t="shared" si="25"/>
        <v>Pineda, Michael (ARB-Y6)</v>
      </c>
      <c r="Q126" s="217" t="str">
        <f>IF(ISBLANK($X126),"",$X126)</f>
        <v/>
      </c>
      <c r="R126" s="217" t="str">
        <f>IF(ISBLANK($Z126),"",$Z126)</f>
        <v/>
      </c>
      <c r="S126" s="217" t="str">
        <f>IF(ISBLANK($AB126),"",$AB126)</f>
        <v/>
      </c>
      <c r="T126" s="217" t="str">
        <f>IF(ISBLANK($AD126),"",$AD126)</f>
        <v/>
      </c>
      <c r="U126" s="102" t="s">
        <v>820</v>
      </c>
      <c r="V126" s="173">
        <v>780000</v>
      </c>
      <c r="W126" s="102" t="s">
        <v>821</v>
      </c>
      <c r="X126" s="173"/>
      <c r="Y126" s="102" t="s">
        <v>822</v>
      </c>
      <c r="Z126" s="173"/>
      <c r="AA126" s="102" t="s">
        <v>283</v>
      </c>
      <c r="AB126" s="130"/>
      <c r="AC126" s="102"/>
      <c r="AD126" s="102"/>
      <c r="AE126" s="102" t="s">
        <v>822</v>
      </c>
      <c r="AF126" s="102"/>
    </row>
    <row r="127" spans="1:36" s="131" customFormat="1" ht="14.25" customHeight="1">
      <c r="A127" s="111" t="s">
        <v>92</v>
      </c>
      <c r="B127" s="175" t="str">
        <f t="shared" si="26"/>
        <v>Plouffe</v>
      </c>
      <c r="C127" s="180" t="str">
        <f t="shared" si="27"/>
        <v>Trevor</v>
      </c>
      <c r="D127" s="102" t="str">
        <f t="shared" si="28"/>
        <v>T. Plouffe</v>
      </c>
      <c r="E127" s="168" t="str">
        <f t="shared" si="29"/>
        <v>Trevor Plouffe</v>
      </c>
      <c r="F127" s="276" t="s">
        <v>847</v>
      </c>
      <c r="G127" s="103"/>
      <c r="H127" s="103"/>
      <c r="I127" s="103"/>
      <c r="J127" s="277">
        <v>31578</v>
      </c>
      <c r="K127" s="278" t="s">
        <v>850</v>
      </c>
      <c r="L127" s="103" t="s">
        <v>7</v>
      </c>
      <c r="M127" s="102" t="str">
        <f>$U127</f>
        <v>2,F2-$500k</v>
      </c>
      <c r="N127" s="281" t="s">
        <v>1390</v>
      </c>
      <c r="O127" s="311" t="s">
        <v>1407</v>
      </c>
      <c r="P127" s="168" t="str">
        <f t="shared" si="25"/>
        <v>Plouffe, Trevor (2,F2-$500k)</v>
      </c>
      <c r="Q127" s="129">
        <f>IF(ISBLANK($V127),"",$V127)</f>
        <v>250000</v>
      </c>
      <c r="R127" s="217" t="str">
        <f>IF(ISBLANK($X127),"",$X127)</f>
        <v/>
      </c>
      <c r="S127" s="217" t="str">
        <f>IF(ISBLANK($Z127),"",$Z127)</f>
        <v/>
      </c>
      <c r="T127" s="217" t="str">
        <f>IF(ISBLANK($AB127),"",$AB127)</f>
        <v/>
      </c>
      <c r="U127" s="282" t="s">
        <v>1232</v>
      </c>
      <c r="V127" s="191">
        <v>250000</v>
      </c>
      <c r="W127" s="102" t="s">
        <v>283</v>
      </c>
      <c r="X127" s="173"/>
      <c r="Y127" s="102"/>
      <c r="Z127" s="173"/>
      <c r="AA127" s="102"/>
      <c r="AB127" s="102"/>
      <c r="AC127" s="102"/>
      <c r="AD127" s="102"/>
      <c r="AE127" s="102"/>
      <c r="AF127" s="102"/>
      <c r="AG127" s="102"/>
      <c r="AH127" s="102"/>
      <c r="AI127" s="102"/>
      <c r="AJ127" s="102"/>
    </row>
    <row r="128" spans="1:36" s="131" customFormat="1" ht="14.25" customHeight="1">
      <c r="A128" s="102" t="s">
        <v>1892</v>
      </c>
      <c r="B128" s="175" t="str">
        <f t="shared" si="26"/>
        <v>Powell</v>
      </c>
      <c r="C128" s="180" t="str">
        <f t="shared" si="27"/>
        <v>Boog</v>
      </c>
      <c r="D128" s="102" t="str">
        <f t="shared" si="28"/>
        <v>B. Powell</v>
      </c>
      <c r="E128" s="168" t="str">
        <f t="shared" si="29"/>
        <v>Boog Powell</v>
      </c>
      <c r="F128" s="204" t="s">
        <v>354</v>
      </c>
      <c r="G128" s="204">
        <v>80</v>
      </c>
      <c r="H128" s="204" t="s">
        <v>1954</v>
      </c>
      <c r="I128" s="204"/>
      <c r="J128" s="155">
        <v>33983</v>
      </c>
      <c r="K128" s="157" t="s">
        <v>849</v>
      </c>
      <c r="L128" s="103" t="s">
        <v>7</v>
      </c>
      <c r="M128" s="155" t="str">
        <f>$W128</f>
        <v>Y2</v>
      </c>
      <c r="N128" s="111" t="s">
        <v>1257</v>
      </c>
      <c r="O128" s="132" t="s">
        <v>1966</v>
      </c>
      <c r="P128" s="168" t="str">
        <f t="shared" si="25"/>
        <v>Powell, Boog (Y2)</v>
      </c>
      <c r="Q128" s="217">
        <f>IF(ISBLANK($X128),"",$X128)</f>
        <v>300000</v>
      </c>
      <c r="R128" s="217">
        <f>IF(ISBLANK($Z128),"",$Z128)</f>
        <v>400000</v>
      </c>
      <c r="S128" s="217" t="str">
        <f>IF(ISBLANK($AB128),"",$AB128)</f>
        <v/>
      </c>
      <c r="T128" s="217" t="str">
        <f>IF(ISBLANK($AD128),"",$AD128)</f>
        <v/>
      </c>
      <c r="U128" s="168" t="s">
        <v>445</v>
      </c>
      <c r="V128" s="130">
        <v>200000</v>
      </c>
      <c r="W128" s="102" t="s">
        <v>446</v>
      </c>
      <c r="X128" s="173">
        <v>300000</v>
      </c>
      <c r="Y128" s="102" t="s">
        <v>322</v>
      </c>
      <c r="Z128" s="173">
        <v>400000</v>
      </c>
      <c r="AA128" s="102" t="s">
        <v>555</v>
      </c>
      <c r="AB128" s="173"/>
      <c r="AC128" s="102"/>
      <c r="AD128" s="102"/>
      <c r="AE128" s="102"/>
      <c r="AF128" s="102"/>
      <c r="AG128" s="102"/>
      <c r="AH128" s="102"/>
      <c r="AI128" s="102"/>
      <c r="AJ128" s="102"/>
    </row>
    <row r="129" spans="1:36" s="131" customFormat="1" ht="14.25" customHeight="1">
      <c r="A129" s="102" t="s">
        <v>214</v>
      </c>
      <c r="B129" s="175" t="str">
        <f t="shared" si="26"/>
        <v>Prado</v>
      </c>
      <c r="C129" s="180" t="str">
        <f t="shared" si="27"/>
        <v>Martin</v>
      </c>
      <c r="D129" s="102" t="str">
        <f t="shared" si="28"/>
        <v>M. Prado</v>
      </c>
      <c r="E129" s="168" t="str">
        <f t="shared" si="29"/>
        <v>Martin Prado</v>
      </c>
      <c r="F129" s="103"/>
      <c r="G129" s="103"/>
      <c r="H129" s="103"/>
      <c r="I129" s="103"/>
      <c r="J129" s="155"/>
      <c r="K129" s="111"/>
      <c r="L129" s="103" t="s">
        <v>7</v>
      </c>
      <c r="M129" s="102" t="str">
        <f>$U129</f>
        <v>4,F4-10M</v>
      </c>
      <c r="N129" s="111" t="str">
        <f>Aaron!$A$2</f>
        <v>Middlesex</v>
      </c>
      <c r="O129" s="213" t="s">
        <v>1030</v>
      </c>
      <c r="P129" s="168" t="str">
        <f t="shared" ref="P129:P160" si="30">CONCATENATE(A129," (",M129,")")</f>
        <v>Prado, Martin (4,F4-10M)</v>
      </c>
      <c r="Q129" s="129">
        <f>IF(ISBLANK($V129),"",$V129)</f>
        <v>2500000</v>
      </c>
      <c r="R129" s="217" t="str">
        <f>IF(ISBLANK($X129),"",$X129)</f>
        <v/>
      </c>
      <c r="S129" s="217" t="str">
        <f>IF(ISBLANK($Z129),"",$Z129)</f>
        <v/>
      </c>
      <c r="T129" s="217" t="str">
        <f>IF(ISBLANK($AB129),"",$AB129)</f>
        <v/>
      </c>
      <c r="U129" s="111" t="s">
        <v>490</v>
      </c>
      <c r="V129" s="172">
        <v>2500000</v>
      </c>
      <c r="W129" s="111" t="s">
        <v>283</v>
      </c>
      <c r="X129" s="173"/>
      <c r="Y129" s="102"/>
      <c r="Z129" s="173"/>
      <c r="AA129" s="102"/>
      <c r="AB129" s="102"/>
      <c r="AC129" s="102"/>
      <c r="AD129" s="102"/>
      <c r="AE129" s="102"/>
      <c r="AF129" s="102"/>
      <c r="AG129" s="102"/>
      <c r="AH129" s="102"/>
      <c r="AI129" s="102"/>
      <c r="AJ129" s="102"/>
    </row>
    <row r="130" spans="1:36" s="131" customFormat="1" ht="14.25" customHeight="1">
      <c r="A130" s="102" t="s">
        <v>1816</v>
      </c>
      <c r="B130" s="175" t="str">
        <f t="shared" si="26"/>
        <v>Presley</v>
      </c>
      <c r="C130" s="180" t="str">
        <f t="shared" si="27"/>
        <v>Alex*</v>
      </c>
      <c r="D130" s="102" t="str">
        <f t="shared" si="28"/>
        <v>A. Presley</v>
      </c>
      <c r="E130" s="168" t="str">
        <f t="shared" si="29"/>
        <v>Alex* Presley</v>
      </c>
      <c r="F130" s="204" t="s">
        <v>354</v>
      </c>
      <c r="G130" s="204"/>
      <c r="H130" s="204"/>
      <c r="I130" s="204"/>
      <c r="J130" s="155">
        <v>31253</v>
      </c>
      <c r="K130" s="157" t="s">
        <v>852</v>
      </c>
      <c r="L130" s="103" t="s">
        <v>7</v>
      </c>
      <c r="M130" s="102" t="str">
        <f>$U130</f>
        <v>1,F1-$478416</v>
      </c>
      <c r="N130" s="137" t="s">
        <v>346</v>
      </c>
      <c r="O130" s="132" t="s">
        <v>1764</v>
      </c>
      <c r="P130" s="168" t="str">
        <f t="shared" si="30"/>
        <v>Presley, Alex* (1,F1-$478416)</v>
      </c>
      <c r="Q130" s="129">
        <f>IF(ISBLANK($V130),"",$V130)</f>
        <v>479000</v>
      </c>
      <c r="R130" s="217" t="str">
        <f>IF(ISBLANK($X130),"",$X130)</f>
        <v/>
      </c>
      <c r="S130" s="217" t="str">
        <f>IF(ISBLANK($Z130),"",$Z130)</f>
        <v/>
      </c>
      <c r="T130" s="217" t="str">
        <f>IF(ISBLANK($AB130),"",$AB130)</f>
        <v/>
      </c>
      <c r="U130" s="155" t="s">
        <v>1785</v>
      </c>
      <c r="V130" s="130">
        <v>479000</v>
      </c>
      <c r="W130" s="172" t="s">
        <v>283</v>
      </c>
      <c r="X130" s="173"/>
      <c r="Y130" s="102"/>
      <c r="Z130" s="173"/>
      <c r="AA130" s="102"/>
      <c r="AB130" s="102"/>
      <c r="AC130" s="102"/>
      <c r="AD130" s="102"/>
      <c r="AE130" s="102"/>
      <c r="AF130" s="102"/>
      <c r="AG130" s="102"/>
      <c r="AH130" s="102"/>
      <c r="AI130" s="102"/>
      <c r="AJ130" s="102"/>
    </row>
    <row r="131" spans="1:36" s="131" customFormat="1" ht="14.25" customHeight="1">
      <c r="A131" s="102" t="s">
        <v>554</v>
      </c>
      <c r="B131" s="175" t="str">
        <f t="shared" si="26"/>
        <v>Pujols</v>
      </c>
      <c r="C131" s="180" t="str">
        <f t="shared" si="27"/>
        <v>Albert</v>
      </c>
      <c r="D131" s="102" t="str">
        <f t="shared" si="28"/>
        <v>A. Pujols</v>
      </c>
      <c r="E131" s="168" t="str">
        <f t="shared" si="29"/>
        <v>Albert Pujols</v>
      </c>
      <c r="F131" s="103"/>
      <c r="G131" s="103"/>
      <c r="H131" s="103"/>
      <c r="I131" s="103"/>
      <c r="J131" s="155"/>
      <c r="K131" s="111"/>
      <c r="L131" s="103" t="s">
        <v>7</v>
      </c>
      <c r="M131" s="102" t="str">
        <f>$U131</f>
        <v>4,F4-10M</v>
      </c>
      <c r="N131" s="211" t="s">
        <v>58</v>
      </c>
      <c r="O131" s="213" t="s">
        <v>1030</v>
      </c>
      <c r="P131" s="168" t="str">
        <f t="shared" si="30"/>
        <v>Pujols, Albert (4,F4-10M)</v>
      </c>
      <c r="Q131" s="129">
        <f>IF(ISBLANK($V131),"",$V131)</f>
        <v>2500000</v>
      </c>
      <c r="R131" s="217" t="str">
        <f>IF(ISBLANK($X131),"",$X131)</f>
        <v/>
      </c>
      <c r="S131" s="217" t="str">
        <f>IF(ISBLANK($Z131),"",$Z131)</f>
        <v/>
      </c>
      <c r="T131" s="217" t="str">
        <f>IF(ISBLANK($AB131),"",$AB131)</f>
        <v/>
      </c>
      <c r="U131" s="111" t="s">
        <v>490</v>
      </c>
      <c r="V131" s="172">
        <v>2500000</v>
      </c>
      <c r="W131" s="111" t="s">
        <v>283</v>
      </c>
      <c r="X131" s="173"/>
      <c r="Y131" s="102"/>
      <c r="Z131" s="173"/>
      <c r="AA131" s="102"/>
      <c r="AB131" s="102"/>
      <c r="AC131" s="102"/>
      <c r="AD131" s="102"/>
      <c r="AE131" s="102"/>
      <c r="AF131" s="102"/>
      <c r="AG131" s="102"/>
      <c r="AH131" s="102"/>
      <c r="AI131" s="102"/>
      <c r="AJ131" s="102"/>
    </row>
    <row r="132" spans="1:36" s="131" customFormat="1" ht="14.25" customHeight="1">
      <c r="A132" s="110" t="s">
        <v>764</v>
      </c>
      <c r="B132" s="175" t="str">
        <f t="shared" si="26"/>
        <v>Ramirez</v>
      </c>
      <c r="C132" s="180" t="str">
        <f t="shared" si="27"/>
        <v>Erasmo</v>
      </c>
      <c r="D132" s="102" t="str">
        <f t="shared" si="28"/>
        <v>E. Ramirez</v>
      </c>
      <c r="E132" s="168" t="str">
        <f t="shared" si="29"/>
        <v>Erasmo Ramirez</v>
      </c>
      <c r="F132" s="103"/>
      <c r="G132" s="103"/>
      <c r="H132" s="103"/>
      <c r="I132" s="103"/>
      <c r="J132" s="155"/>
      <c r="K132" s="111"/>
      <c r="L132" s="103" t="s">
        <v>114</v>
      </c>
      <c r="M132" s="155" t="str">
        <f>$W132</f>
        <v>ARB-Y7</v>
      </c>
      <c r="N132" s="111" t="str">
        <f>Mays!$A$2</f>
        <v>Aspen</v>
      </c>
      <c r="O132" s="103" t="s">
        <v>739</v>
      </c>
      <c r="P132" s="168" t="str">
        <f t="shared" si="30"/>
        <v>Ramirez, Erasmo (ARB-Y7)</v>
      </c>
      <c r="Q132" s="217" t="str">
        <f>IF(ISBLANK($X132),"",$X132)</f>
        <v/>
      </c>
      <c r="R132" s="217" t="str">
        <f>IF(ISBLANK($Z132),"",$Z132)</f>
        <v/>
      </c>
      <c r="S132" s="217" t="str">
        <f>IF(ISBLANK($AB132),"",$AB132)</f>
        <v/>
      </c>
      <c r="T132" s="217" t="str">
        <f>IF(ISBLANK($AD132),"",$AD132)</f>
        <v/>
      </c>
      <c r="U132" s="102" t="s">
        <v>821</v>
      </c>
      <c r="V132" s="173">
        <v>2667600</v>
      </c>
      <c r="W132" s="102" t="s">
        <v>822</v>
      </c>
      <c r="X132" s="173"/>
      <c r="Y132" s="102" t="s">
        <v>283</v>
      </c>
      <c r="Z132" s="173"/>
      <c r="AA132" s="102"/>
      <c r="AB132" s="453"/>
      <c r="AC132" s="102"/>
      <c r="AD132" s="102"/>
      <c r="AE132" s="102" t="s">
        <v>822</v>
      </c>
      <c r="AF132" s="102"/>
      <c r="AG132" s="102"/>
      <c r="AH132" s="102"/>
      <c r="AI132" s="102"/>
      <c r="AJ132" s="102"/>
    </row>
    <row r="133" spans="1:36" s="131" customFormat="1" ht="14.25" customHeight="1">
      <c r="A133" s="281" t="s">
        <v>1395</v>
      </c>
      <c r="B133" s="175" t="str">
        <f t="shared" si="26"/>
        <v>Ramirez</v>
      </c>
      <c r="C133" s="180" t="str">
        <f t="shared" si="27"/>
        <v>JC</v>
      </c>
      <c r="D133" s="102" t="str">
        <f t="shared" si="28"/>
        <v>J. Ramirez</v>
      </c>
      <c r="E133" s="168" t="str">
        <f t="shared" si="29"/>
        <v>JC Ramirez</v>
      </c>
      <c r="F133" s="308" t="s">
        <v>847</v>
      </c>
      <c r="G133" s="281"/>
      <c r="H133" s="281"/>
      <c r="I133" s="281"/>
      <c r="J133" s="309">
        <v>32371</v>
      </c>
      <c r="K133" s="310" t="s">
        <v>844</v>
      </c>
      <c r="L133" s="279" t="s">
        <v>114</v>
      </c>
      <c r="M133" s="102" t="str">
        <f>$U133</f>
        <v>2,F2-$500k</v>
      </c>
      <c r="N133" s="282" t="s">
        <v>2058</v>
      </c>
      <c r="O133" s="311" t="s">
        <v>2060</v>
      </c>
      <c r="P133" s="168" t="str">
        <f t="shared" si="30"/>
        <v>Ramirez, JC (2,F2-$500k)</v>
      </c>
      <c r="Q133" s="129">
        <f>IF(ISBLANK($V133),"",$V133)</f>
        <v>250000</v>
      </c>
      <c r="R133" s="217" t="str">
        <f>IF(ISBLANK($X133),"",$X133)</f>
        <v/>
      </c>
      <c r="S133" s="217" t="str">
        <f>IF(ISBLANK($Z133),"",$Z133)</f>
        <v/>
      </c>
      <c r="T133" s="217" t="str">
        <f>IF(ISBLANK($AB133),"",$AB133)</f>
        <v/>
      </c>
      <c r="U133" s="282" t="s">
        <v>1232</v>
      </c>
      <c r="V133" s="280">
        <v>250000</v>
      </c>
      <c r="W133" s="102" t="s">
        <v>283</v>
      </c>
      <c r="X133" s="173"/>
      <c r="Y133" s="102"/>
      <c r="Z133" s="173"/>
      <c r="AA133" s="102"/>
      <c r="AB133" s="102"/>
      <c r="AC133" s="102"/>
      <c r="AD133" s="102"/>
      <c r="AE133" s="102"/>
      <c r="AF133" s="102"/>
      <c r="AG133" s="102"/>
      <c r="AH133" s="102"/>
      <c r="AI133" s="102"/>
      <c r="AJ133" s="102"/>
    </row>
    <row r="134" spans="1:36" s="131" customFormat="1" ht="14.25" customHeight="1">
      <c r="A134" s="111" t="s">
        <v>69</v>
      </c>
      <c r="B134" s="175" t="str">
        <f t="shared" si="26"/>
        <v>Rasmus</v>
      </c>
      <c r="C134" s="180" t="str">
        <f t="shared" si="27"/>
        <v>Colby</v>
      </c>
      <c r="D134" s="102" t="str">
        <f t="shared" si="28"/>
        <v>C. Rasmus</v>
      </c>
      <c r="E134" s="168" t="str">
        <f t="shared" si="29"/>
        <v>Colby Rasmus</v>
      </c>
      <c r="F134" s="276" t="s">
        <v>354</v>
      </c>
      <c r="G134" s="103"/>
      <c r="H134" s="103"/>
      <c r="I134" s="103"/>
      <c r="J134" s="277">
        <v>31635</v>
      </c>
      <c r="K134" s="278" t="s">
        <v>849</v>
      </c>
      <c r="L134" s="103" t="s">
        <v>7</v>
      </c>
      <c r="M134" s="102" t="str">
        <f>$U134</f>
        <v>1,F1-$200k</v>
      </c>
      <c r="N134" s="281" t="s">
        <v>1392</v>
      </c>
      <c r="O134" s="132" t="s">
        <v>1764</v>
      </c>
      <c r="P134" s="168" t="str">
        <f t="shared" si="30"/>
        <v>Rasmus, Colby (1,F1-$200k)</v>
      </c>
      <c r="Q134" s="129">
        <f>IF(ISBLANK($V134),"",$V134)</f>
        <v>200000</v>
      </c>
      <c r="R134" s="217" t="str">
        <f>IF(ISBLANK($X134),"",$X134)</f>
        <v/>
      </c>
      <c r="S134" s="217" t="str">
        <f>IF(ISBLANK($Z134),"",$Z134)</f>
        <v/>
      </c>
      <c r="T134" s="217" t="str">
        <f>IF(ISBLANK($AB134),"",$AB134)</f>
        <v/>
      </c>
      <c r="U134" s="155" t="s">
        <v>1189</v>
      </c>
      <c r="V134" s="253">
        <v>200000</v>
      </c>
      <c r="W134" s="172" t="s">
        <v>283</v>
      </c>
      <c r="X134" s="173"/>
      <c r="Y134" s="102"/>
      <c r="Z134" s="173"/>
      <c r="AA134" s="102"/>
      <c r="AB134" s="102"/>
      <c r="AC134" s="102"/>
      <c r="AD134" s="102"/>
      <c r="AE134" s="102"/>
      <c r="AF134" s="102"/>
      <c r="AG134" s="102"/>
      <c r="AH134" s="102"/>
      <c r="AI134" s="102"/>
      <c r="AJ134" s="102"/>
    </row>
    <row r="135" spans="1:36" s="131" customFormat="1" ht="14.25" customHeight="1">
      <c r="A135" s="102" t="s">
        <v>690</v>
      </c>
      <c r="B135" s="175" t="str">
        <f t="shared" si="26"/>
        <v>Reed</v>
      </c>
      <c r="C135" s="180" t="str">
        <f t="shared" si="27"/>
        <v>Addison</v>
      </c>
      <c r="D135" s="102" t="str">
        <f t="shared" si="28"/>
        <v>A. Reed</v>
      </c>
      <c r="E135" s="168" t="str">
        <f t="shared" si="29"/>
        <v>Addison Reed</v>
      </c>
      <c r="F135" s="103"/>
      <c r="G135" s="103"/>
      <c r="H135" s="103"/>
      <c r="I135" s="103"/>
      <c r="J135" s="155"/>
      <c r="K135" s="111"/>
      <c r="L135" s="103" t="s">
        <v>114</v>
      </c>
      <c r="M135" s="155" t="str">
        <f>$W135</f>
        <v>ARB-Y7</v>
      </c>
      <c r="N135" s="111" t="str">
        <f>Ruth!$A$2</f>
        <v>Plum Island</v>
      </c>
      <c r="O135" s="132" t="s">
        <v>716</v>
      </c>
      <c r="P135" s="168" t="str">
        <f t="shared" si="30"/>
        <v>Reed, Addison (ARB-Y7)</v>
      </c>
      <c r="Q135" s="217" t="str">
        <f>IF(ISBLANK($X135),"",$X135)</f>
        <v/>
      </c>
      <c r="R135" s="217" t="str">
        <f>IF(ISBLANK($Z135),"",$Z135)</f>
        <v/>
      </c>
      <c r="S135" s="217" t="str">
        <f>IF(ISBLANK($AB135),"",$AB135)</f>
        <v/>
      </c>
      <c r="T135" s="217" t="str">
        <f>IF(ISBLANK($AD135),"",$AD135)</f>
        <v/>
      </c>
      <c r="U135" s="102" t="s">
        <v>821</v>
      </c>
      <c r="V135" s="173">
        <v>1500000</v>
      </c>
      <c r="W135" s="102" t="s">
        <v>822</v>
      </c>
      <c r="X135" s="169"/>
      <c r="Y135" s="102" t="s">
        <v>283</v>
      </c>
      <c r="Z135" s="173"/>
      <c r="AA135" s="102"/>
      <c r="AB135" s="102"/>
      <c r="AC135" s="102"/>
      <c r="AD135" s="102"/>
      <c r="AE135" s="102"/>
      <c r="AF135" s="102"/>
      <c r="AG135" s="102"/>
      <c r="AH135" s="102"/>
      <c r="AI135" s="102"/>
      <c r="AJ135" s="102"/>
    </row>
    <row r="136" spans="1:36" s="131" customFormat="1" ht="14.25" customHeight="1">
      <c r="A136" s="102" t="s">
        <v>5</v>
      </c>
      <c r="B136" s="175" t="str">
        <f t="shared" si="26"/>
        <v>Revere</v>
      </c>
      <c r="C136" s="180" t="str">
        <f t="shared" si="27"/>
        <v>Ben</v>
      </c>
      <c r="D136" s="102" t="str">
        <f t="shared" si="28"/>
        <v>B. Revere</v>
      </c>
      <c r="E136" s="168" t="str">
        <f t="shared" si="29"/>
        <v>Ben Revere</v>
      </c>
      <c r="F136" s="103" t="s">
        <v>354</v>
      </c>
      <c r="G136" s="103"/>
      <c r="H136" s="103"/>
      <c r="I136" s="103"/>
      <c r="J136" s="155">
        <v>32266</v>
      </c>
      <c r="K136" s="111" t="s">
        <v>849</v>
      </c>
      <c r="L136" s="103" t="s">
        <v>7</v>
      </c>
      <c r="M136" s="102" t="str">
        <f>$U136</f>
        <v>1,F1-$200k</v>
      </c>
      <c r="N136" s="137" t="s">
        <v>454</v>
      </c>
      <c r="O136" s="132" t="s">
        <v>1764</v>
      </c>
      <c r="P136" s="168" t="str">
        <f t="shared" si="30"/>
        <v>Revere, Ben (1,F1-$200k)</v>
      </c>
      <c r="Q136" s="129">
        <f>IF(ISBLANK($V136),"",$V136)</f>
        <v>200000</v>
      </c>
      <c r="R136" s="217" t="str">
        <f>IF(ISBLANK($X136),"",$X136)</f>
        <v/>
      </c>
      <c r="S136" s="217" t="str">
        <f>IF(ISBLANK($Z136),"",$Z136)</f>
        <v/>
      </c>
      <c r="T136" s="217" t="str">
        <f>IF(ISBLANK($AB136),"",$AB136)</f>
        <v/>
      </c>
      <c r="U136" s="155" t="s">
        <v>1189</v>
      </c>
      <c r="V136" s="130">
        <v>200000</v>
      </c>
      <c r="W136" s="172" t="s">
        <v>283</v>
      </c>
      <c r="X136" s="173"/>
      <c r="Y136" s="102"/>
      <c r="Z136" s="173"/>
      <c r="AA136" s="102"/>
      <c r="AB136" s="453"/>
      <c r="AC136" s="453"/>
      <c r="AD136" s="102"/>
      <c r="AE136" s="102"/>
      <c r="AF136" s="102"/>
      <c r="AG136" s="102"/>
      <c r="AH136" s="102"/>
      <c r="AI136" s="102"/>
      <c r="AJ136" s="102"/>
    </row>
    <row r="137" spans="1:36" s="131" customFormat="1" ht="14.25" customHeight="1">
      <c r="A137" s="102" t="s">
        <v>1688</v>
      </c>
      <c r="B137" s="175" t="str">
        <f t="shared" si="26"/>
        <v>Rivera</v>
      </c>
      <c r="C137" s="180" t="str">
        <f t="shared" si="27"/>
        <v>T.J.</v>
      </c>
      <c r="D137" s="102" t="str">
        <f t="shared" si="28"/>
        <v>T. Rivera</v>
      </c>
      <c r="E137" s="168" t="str">
        <f t="shared" si="29"/>
        <v>T.J. Rivera</v>
      </c>
      <c r="F137" s="174" t="s">
        <v>847</v>
      </c>
      <c r="G137" s="102">
        <f>Cuts!G46+1</f>
        <v>1</v>
      </c>
      <c r="H137" s="102">
        <v>4</v>
      </c>
      <c r="I137" s="102">
        <v>13</v>
      </c>
      <c r="J137" s="322">
        <v>32443</v>
      </c>
      <c r="K137" s="102" t="s">
        <v>845</v>
      </c>
      <c r="L137" s="103" t="s">
        <v>7</v>
      </c>
      <c r="M137" s="155" t="str">
        <f>$W137</f>
        <v>Y2*</v>
      </c>
      <c r="N137" s="102" t="s">
        <v>1257</v>
      </c>
      <c r="O137" s="103" t="s">
        <v>1534</v>
      </c>
      <c r="P137" s="168" t="str">
        <f t="shared" si="30"/>
        <v>Rivera, T.J. (Y2*)</v>
      </c>
      <c r="Q137" s="217">
        <f>IF(ISBLANK($X137),"",$X137)</f>
        <v>300000</v>
      </c>
      <c r="R137" s="217">
        <f>IF(ISBLANK($Z137),"",$Z137)</f>
        <v>400000</v>
      </c>
      <c r="S137" s="217" t="str">
        <f>IF(ISBLANK($AB137),"",$AB137)</f>
        <v/>
      </c>
      <c r="T137" s="217" t="str">
        <f>IF(ISBLANK($AD137),"",$AD137)</f>
        <v/>
      </c>
      <c r="U137" s="102" t="s">
        <v>446</v>
      </c>
      <c r="V137" s="173">
        <v>300000</v>
      </c>
      <c r="W137" s="102" t="s">
        <v>219</v>
      </c>
      <c r="X137" s="173">
        <v>300000</v>
      </c>
      <c r="Y137" s="102" t="s">
        <v>322</v>
      </c>
      <c r="Z137" s="173">
        <v>400000</v>
      </c>
      <c r="AA137" s="102" t="s">
        <v>555</v>
      </c>
      <c r="AB137" s="102"/>
      <c r="AC137" s="102"/>
      <c r="AD137" s="102"/>
      <c r="AE137" s="102"/>
      <c r="AF137" s="102"/>
      <c r="AG137" s="102"/>
      <c r="AH137" s="102"/>
      <c r="AI137" s="102"/>
      <c r="AJ137" s="102"/>
    </row>
    <row r="138" spans="1:36" s="131" customFormat="1" ht="14.25" customHeight="1">
      <c r="A138" s="102" t="s">
        <v>693</v>
      </c>
      <c r="B138" s="175" t="str">
        <f t="shared" si="26"/>
        <v>Romero</v>
      </c>
      <c r="C138" s="180" t="str">
        <f t="shared" si="27"/>
        <v>Enny</v>
      </c>
      <c r="D138" s="102" t="str">
        <f t="shared" si="28"/>
        <v>E. Romero</v>
      </c>
      <c r="E138" s="168" t="str">
        <f t="shared" si="29"/>
        <v>Enny Romero</v>
      </c>
      <c r="F138" s="103" t="s">
        <v>354</v>
      </c>
      <c r="G138" s="103"/>
      <c r="H138" s="103"/>
      <c r="I138" s="103"/>
      <c r="J138" s="155"/>
      <c r="K138" s="111" t="s">
        <v>844</v>
      </c>
      <c r="L138" s="103" t="s">
        <v>114</v>
      </c>
      <c r="M138" s="155" t="str">
        <f>$W138</f>
        <v>ARB-Y4</v>
      </c>
      <c r="N138" s="111" t="str">
        <f>Mays!$M$2</f>
        <v>Mudville</v>
      </c>
      <c r="O138" s="132" t="s">
        <v>1104</v>
      </c>
      <c r="P138" s="168" t="str">
        <f t="shared" si="30"/>
        <v>Romero, Enny (ARB-Y4)</v>
      </c>
      <c r="Q138" s="217" t="str">
        <f>IF(ISBLANK($X138),"",$X138)</f>
        <v/>
      </c>
      <c r="R138" s="217" t="str">
        <f>IF(ISBLANK($Z138),"",$Z138)</f>
        <v/>
      </c>
      <c r="S138" s="217" t="str">
        <f>IF(ISBLANK($AB138),"",$AB138)</f>
        <v/>
      </c>
      <c r="T138" s="217" t="str">
        <f>IF(ISBLANK($AD138),"",$AD138)</f>
        <v/>
      </c>
      <c r="U138" s="102" t="s">
        <v>322</v>
      </c>
      <c r="V138" s="269">
        <v>400000</v>
      </c>
      <c r="W138" s="102" t="s">
        <v>555</v>
      </c>
      <c r="X138" s="171"/>
      <c r="Y138" s="102" t="s">
        <v>820</v>
      </c>
      <c r="Z138" s="173"/>
      <c r="AA138" s="102" t="s">
        <v>821</v>
      </c>
      <c r="AB138" s="102"/>
      <c r="AC138" s="102" t="s">
        <v>822</v>
      </c>
      <c r="AD138" s="102"/>
      <c r="AE138" s="102"/>
      <c r="AF138" s="102"/>
      <c r="AG138" s="102"/>
      <c r="AH138" s="102"/>
      <c r="AI138" s="102"/>
      <c r="AJ138" s="102"/>
    </row>
    <row r="139" spans="1:36" s="131" customFormat="1" ht="14.25" customHeight="1">
      <c r="A139" s="102" t="s">
        <v>2095</v>
      </c>
      <c r="B139" s="175" t="str">
        <f t="shared" si="26"/>
        <v>Rosales</v>
      </c>
      <c r="C139" s="180" t="str">
        <f t="shared" si="27"/>
        <v>Adam</v>
      </c>
      <c r="D139" s="102" t="str">
        <f t="shared" si="28"/>
        <v>A. Rosales</v>
      </c>
      <c r="E139" s="168" t="str">
        <f t="shared" si="29"/>
        <v>Adam Rosales</v>
      </c>
      <c r="F139" s="204"/>
      <c r="G139" s="204"/>
      <c r="H139" s="204"/>
      <c r="I139" s="204"/>
      <c r="J139" s="155"/>
      <c r="K139" s="157"/>
      <c r="L139" s="103" t="s">
        <v>7</v>
      </c>
      <c r="M139" s="102" t="str">
        <f>$U139</f>
        <v>1,F1-200k</v>
      </c>
      <c r="N139" s="111" t="s">
        <v>2058</v>
      </c>
      <c r="O139" s="132" t="s">
        <v>2083</v>
      </c>
      <c r="P139" s="168" t="str">
        <f t="shared" si="30"/>
        <v>Rosales, Adam (1,F1-200k)</v>
      </c>
      <c r="Q139" s="129">
        <f>IF(ISBLANK($V139),"",$V139)</f>
        <v>200000</v>
      </c>
      <c r="R139" s="217"/>
      <c r="S139" s="217"/>
      <c r="T139" s="217"/>
      <c r="U139" s="111" t="s">
        <v>2089</v>
      </c>
      <c r="V139" s="130">
        <v>200000</v>
      </c>
      <c r="W139" s="102" t="s">
        <v>283</v>
      </c>
      <c r="X139" s="172"/>
      <c r="Y139" s="102"/>
      <c r="Z139" s="173"/>
      <c r="AA139" s="102"/>
      <c r="AB139" s="102"/>
      <c r="AC139" s="102"/>
      <c r="AD139" s="102"/>
      <c r="AE139" s="102" t="s">
        <v>283</v>
      </c>
      <c r="AF139" s="102"/>
      <c r="AG139" s="102"/>
      <c r="AH139" s="102"/>
      <c r="AI139" s="102"/>
      <c r="AJ139" s="102"/>
    </row>
    <row r="140" spans="1:36" s="131" customFormat="1" ht="14.25" customHeight="1">
      <c r="A140" s="102" t="s">
        <v>694</v>
      </c>
      <c r="B140" s="175" t="str">
        <f t="shared" si="26"/>
        <v>Ross</v>
      </c>
      <c r="C140" s="180" t="str">
        <f t="shared" si="27"/>
        <v>Joe</v>
      </c>
      <c r="D140" s="102" t="str">
        <f t="shared" si="28"/>
        <v>J. Ross</v>
      </c>
      <c r="E140" s="168" t="str">
        <f t="shared" si="29"/>
        <v>Joe Ross</v>
      </c>
      <c r="F140" s="103" t="s">
        <v>847</v>
      </c>
      <c r="G140" s="103"/>
      <c r="H140" s="103"/>
      <c r="I140" s="103"/>
      <c r="J140" s="155">
        <v>34110</v>
      </c>
      <c r="K140" s="111" t="s">
        <v>647</v>
      </c>
      <c r="L140" s="103" t="s">
        <v>114</v>
      </c>
      <c r="M140" s="155" t="str">
        <f>$W140</f>
        <v>ARB-Y4</v>
      </c>
      <c r="N140" s="111" t="str">
        <f>Aaron!$S$2</f>
        <v>Washington</v>
      </c>
      <c r="O140" s="132" t="s">
        <v>716</v>
      </c>
      <c r="P140" s="168" t="str">
        <f t="shared" si="30"/>
        <v>Ross, Joe (ARB-Y4)</v>
      </c>
      <c r="Q140" s="217" t="str">
        <f>IF(ISBLANK($X140),"",$X140)</f>
        <v/>
      </c>
      <c r="R140" s="217" t="str">
        <f>IF(ISBLANK($Z140),"",$Z140)</f>
        <v/>
      </c>
      <c r="S140" s="217" t="str">
        <f>IF(ISBLANK($AB140),"",$AB140)</f>
        <v/>
      </c>
      <c r="T140" s="217" t="str">
        <f>IF(ISBLANK($AD140),"",$AD140)</f>
        <v/>
      </c>
      <c r="U140" s="102" t="s">
        <v>322</v>
      </c>
      <c r="V140" s="173">
        <v>400000</v>
      </c>
      <c r="W140" s="102" t="s">
        <v>555</v>
      </c>
      <c r="X140" s="173"/>
      <c r="Y140" s="102" t="s">
        <v>820</v>
      </c>
      <c r="Z140" s="268"/>
      <c r="AA140" s="102" t="s">
        <v>821</v>
      </c>
      <c r="AB140" s="102"/>
      <c r="AC140" s="102" t="s">
        <v>822</v>
      </c>
      <c r="AD140" s="102"/>
      <c r="AE140" s="102"/>
      <c r="AF140" s="102"/>
      <c r="AG140" s="102"/>
      <c r="AH140" s="102"/>
      <c r="AI140" s="102"/>
      <c r="AJ140" s="102"/>
    </row>
    <row r="141" spans="1:36" s="131" customFormat="1" ht="14.25" customHeight="1">
      <c r="A141" s="281" t="s">
        <v>1081</v>
      </c>
      <c r="B141" s="175" t="str">
        <f t="shared" si="26"/>
        <v>Rua</v>
      </c>
      <c r="C141" s="180" t="str">
        <f t="shared" si="27"/>
        <v>Ryan</v>
      </c>
      <c r="D141" s="102" t="str">
        <f t="shared" si="28"/>
        <v>R. Rua</v>
      </c>
      <c r="E141" s="168" t="str">
        <f t="shared" si="29"/>
        <v>Ryan Rua</v>
      </c>
      <c r="F141" s="308" t="s">
        <v>847</v>
      </c>
      <c r="G141" s="281"/>
      <c r="H141" s="281"/>
      <c r="I141" s="281"/>
      <c r="J141" s="309">
        <v>32943</v>
      </c>
      <c r="K141" s="310" t="s">
        <v>853</v>
      </c>
      <c r="L141" s="279" t="s">
        <v>7</v>
      </c>
      <c r="M141" s="102" t="str">
        <f>$U141</f>
        <v>2,F2-$500k</v>
      </c>
      <c r="N141" s="281" t="s">
        <v>1396</v>
      </c>
      <c r="O141" s="311" t="s">
        <v>1407</v>
      </c>
      <c r="P141" s="168" t="str">
        <f t="shared" si="30"/>
        <v>Rua, Ryan (2,F2-$500k)</v>
      </c>
      <c r="Q141" s="129">
        <f>IF(ISBLANK($V141),"",$V141)</f>
        <v>250000</v>
      </c>
      <c r="R141" s="217" t="str">
        <f>IF(ISBLANK($X141),"",$X141)</f>
        <v/>
      </c>
      <c r="S141" s="217" t="str">
        <f>IF(ISBLANK($Z141),"",$Z141)</f>
        <v/>
      </c>
      <c r="T141" s="217" t="str">
        <f>IF(ISBLANK($AB141),"",$AB141)</f>
        <v/>
      </c>
      <c r="U141" s="282" t="s">
        <v>1232</v>
      </c>
      <c r="V141" s="280">
        <v>250000</v>
      </c>
      <c r="W141" s="102" t="s">
        <v>283</v>
      </c>
      <c r="X141" s="172"/>
      <c r="Y141" s="111"/>
      <c r="Z141" s="173"/>
      <c r="AA141" s="102"/>
      <c r="AB141" s="102"/>
      <c r="AC141" s="102"/>
      <c r="AD141" s="102"/>
      <c r="AE141" s="102" t="s">
        <v>283</v>
      </c>
      <c r="AF141" s="102"/>
      <c r="AG141" s="102"/>
      <c r="AH141" s="102"/>
      <c r="AI141" s="102"/>
      <c r="AJ141" s="102"/>
    </row>
    <row r="142" spans="1:36" s="131" customFormat="1" ht="14.25" customHeight="1">
      <c r="A142" s="102" t="s">
        <v>1638</v>
      </c>
      <c r="B142" s="175" t="str">
        <f t="shared" si="26"/>
        <v>Ruiz</v>
      </c>
      <c r="C142" s="180" t="str">
        <f t="shared" si="27"/>
        <v>Rio</v>
      </c>
      <c r="D142" s="102" t="str">
        <f t="shared" si="28"/>
        <v>R. Ruiz</v>
      </c>
      <c r="E142" s="168" t="str">
        <f t="shared" si="29"/>
        <v>Rio Ruiz</v>
      </c>
      <c r="F142" s="204" t="s">
        <v>354</v>
      </c>
      <c r="G142" s="204">
        <v>133</v>
      </c>
      <c r="H142" s="204" t="s">
        <v>1957</v>
      </c>
      <c r="I142" s="204"/>
      <c r="J142" s="155">
        <v>34476</v>
      </c>
      <c r="K142" s="157" t="s">
        <v>850</v>
      </c>
      <c r="L142" s="103" t="s">
        <v>7</v>
      </c>
      <c r="M142" s="155" t="str">
        <f>$W142</f>
        <v>Y1*</v>
      </c>
      <c r="N142" s="111" t="s">
        <v>1101</v>
      </c>
      <c r="O142" s="132" t="s">
        <v>1966</v>
      </c>
      <c r="P142" s="168" t="str">
        <f t="shared" si="30"/>
        <v>Ruiz, Rio (Y1*)</v>
      </c>
      <c r="Q142" s="217">
        <f>IF(ISBLANK($X142),"",$X142)</f>
        <v>200000</v>
      </c>
      <c r="R142" s="217">
        <f>IF(ISBLANK($Z142),"",$Z142)</f>
        <v>300000</v>
      </c>
      <c r="S142" s="217">
        <f>IF(ISBLANK($AB142),"",$AB142)</f>
        <v>400000</v>
      </c>
      <c r="T142" s="217" t="str">
        <f>IF(ISBLANK($AD142),"",$AD142)</f>
        <v/>
      </c>
      <c r="U142" s="168" t="s">
        <v>445</v>
      </c>
      <c r="V142" s="130">
        <v>200000</v>
      </c>
      <c r="W142" s="102" t="s">
        <v>220</v>
      </c>
      <c r="X142" s="130">
        <v>200000</v>
      </c>
      <c r="Y142" s="102" t="s">
        <v>446</v>
      </c>
      <c r="Z142" s="173">
        <v>300000</v>
      </c>
      <c r="AA142" s="102" t="s">
        <v>322</v>
      </c>
      <c r="AB142" s="173">
        <v>400000</v>
      </c>
      <c r="AC142" s="102" t="s">
        <v>555</v>
      </c>
      <c r="AD142" s="102"/>
      <c r="AE142" s="102"/>
      <c r="AF142" s="102"/>
      <c r="AG142" s="102"/>
      <c r="AH142" s="102"/>
      <c r="AI142" s="102"/>
      <c r="AJ142" s="102"/>
    </row>
    <row r="143" spans="1:36" s="131" customFormat="1">
      <c r="A143" s="453" t="s">
        <v>964</v>
      </c>
      <c r="B143" s="175" t="str">
        <f t="shared" si="26"/>
        <v>Rupp</v>
      </c>
      <c r="C143" s="180" t="str">
        <f t="shared" si="27"/>
        <v>Cameron</v>
      </c>
      <c r="D143" s="102" t="str">
        <f t="shared" si="28"/>
        <v>C. Rupp</v>
      </c>
      <c r="E143" s="168" t="str">
        <f t="shared" si="29"/>
        <v>Cameron Rupp</v>
      </c>
      <c r="F143" s="103" t="s">
        <v>847</v>
      </c>
      <c r="G143" s="103"/>
      <c r="H143" s="103"/>
      <c r="I143" s="103"/>
      <c r="J143" s="256">
        <v>32414</v>
      </c>
      <c r="K143" s="102" t="s">
        <v>848</v>
      </c>
      <c r="L143" s="103" t="s">
        <v>7</v>
      </c>
      <c r="M143" s="155" t="str">
        <f>$W143</f>
        <v>ARB-Y4</v>
      </c>
      <c r="N143" s="208" t="s">
        <v>908</v>
      </c>
      <c r="O143" s="103" t="s">
        <v>2102</v>
      </c>
      <c r="P143" s="168" t="str">
        <f t="shared" si="30"/>
        <v>Rupp, Cameron (ARB-Y4)</v>
      </c>
      <c r="Q143" s="129" t="str">
        <f>IF(ISBLANK($X143),"",$X143)</f>
        <v/>
      </c>
      <c r="R143" s="217" t="str">
        <f>IF(ISBLANK($Z143),"",$Z143)</f>
        <v/>
      </c>
      <c r="S143" s="217" t="str">
        <f>IF(ISBLANK($AB143),"",$AB143)</f>
        <v/>
      </c>
      <c r="T143" s="217" t="str">
        <f>IF(ISBLANK($AD143),"",$AD143)</f>
        <v/>
      </c>
      <c r="U143" s="102" t="s">
        <v>322</v>
      </c>
      <c r="V143" s="269">
        <v>400000</v>
      </c>
      <c r="W143" s="102" t="s">
        <v>555</v>
      </c>
      <c r="X143" s="268"/>
      <c r="Y143" s="102" t="s">
        <v>820</v>
      </c>
      <c r="Z143" s="268"/>
      <c r="AA143" s="102" t="s">
        <v>821</v>
      </c>
      <c r="AB143" s="102"/>
      <c r="AC143" s="102" t="s">
        <v>822</v>
      </c>
      <c r="AD143" s="102"/>
      <c r="AE143" s="102"/>
      <c r="AF143" s="102"/>
      <c r="AG143" s="102"/>
      <c r="AH143" s="102"/>
      <c r="AI143" s="102"/>
      <c r="AJ143" s="102"/>
    </row>
    <row r="144" spans="1:36" s="131" customFormat="1" ht="14.25" customHeight="1">
      <c r="A144" s="314" t="s">
        <v>988</v>
      </c>
      <c r="B144" s="175" t="str">
        <f t="shared" si="26"/>
        <v>Rusin</v>
      </c>
      <c r="C144" s="180" t="str">
        <f t="shared" si="27"/>
        <v>Chris</v>
      </c>
      <c r="D144" s="102" t="str">
        <f t="shared" si="28"/>
        <v>C. Rusin</v>
      </c>
      <c r="E144" s="168" t="str">
        <f t="shared" si="29"/>
        <v>Chris Rusin</v>
      </c>
      <c r="F144" s="286" t="s">
        <v>354</v>
      </c>
      <c r="G144" s="179"/>
      <c r="H144" s="179"/>
      <c r="I144" s="179"/>
      <c r="J144" s="295">
        <v>31707</v>
      </c>
      <c r="K144" s="301" t="s">
        <v>114</v>
      </c>
      <c r="L144" s="103" t="s">
        <v>114</v>
      </c>
      <c r="M144" s="102" t="str">
        <f>$U144</f>
        <v>2,F2-$3.034M</v>
      </c>
      <c r="N144" s="282" t="s">
        <v>908</v>
      </c>
      <c r="O144" s="311" t="s">
        <v>1715</v>
      </c>
      <c r="P144" s="168" t="str">
        <f t="shared" si="30"/>
        <v>Rusin, Chris (2,F2-$3.034M)</v>
      </c>
      <c r="Q144" s="129">
        <f>IF(ISBLANK($V144),"",$V144)</f>
        <v>1517104</v>
      </c>
      <c r="R144" s="217" t="str">
        <f>IF(ISBLANK($X144),"",$X144)</f>
        <v/>
      </c>
      <c r="S144" s="217" t="str">
        <f>IF(ISBLANK($Z144),"",$Z144)</f>
        <v/>
      </c>
      <c r="T144" s="217" t="str">
        <f>IF(ISBLANK($AB144),"",$AB144)</f>
        <v/>
      </c>
      <c r="U144" s="282" t="s">
        <v>1452</v>
      </c>
      <c r="V144" s="280">
        <v>1517104</v>
      </c>
      <c r="W144" s="282" t="s">
        <v>283</v>
      </c>
      <c r="X144" s="172"/>
      <c r="Y144" s="102"/>
      <c r="Z144" s="173"/>
      <c r="AA144" s="102"/>
      <c r="AB144" s="102"/>
      <c r="AC144" s="102"/>
      <c r="AD144" s="102"/>
      <c r="AE144" s="102"/>
      <c r="AF144" s="102"/>
      <c r="AG144" s="102"/>
      <c r="AH144" s="102"/>
      <c r="AI144" s="102"/>
      <c r="AJ144" s="102"/>
    </row>
    <row r="145" spans="1:36" s="131" customFormat="1" ht="14.25" customHeight="1">
      <c r="A145" s="112" t="s">
        <v>768</v>
      </c>
      <c r="B145" s="175" t="str">
        <f t="shared" si="26"/>
        <v>Rutledge</v>
      </c>
      <c r="C145" s="180" t="str">
        <f t="shared" si="27"/>
        <v>Josh</v>
      </c>
      <c r="D145" s="102" t="str">
        <f t="shared" si="28"/>
        <v>J. Rutledge</v>
      </c>
      <c r="E145" s="168" t="str">
        <f t="shared" si="29"/>
        <v>Josh Rutledge</v>
      </c>
      <c r="F145" s="103"/>
      <c r="G145" s="111"/>
      <c r="H145" s="111"/>
      <c r="I145" s="111"/>
      <c r="J145" s="274"/>
      <c r="K145" s="102"/>
      <c r="L145" s="103" t="s">
        <v>7</v>
      </c>
      <c r="M145" s="102" t="str">
        <f>$U145</f>
        <v>3,F3-$1M</v>
      </c>
      <c r="N145" s="111" t="str">
        <f>Cobb!$Y$2</f>
        <v>Gateway</v>
      </c>
      <c r="O145" s="253" t="s">
        <v>1192</v>
      </c>
      <c r="P145" s="168" t="str">
        <f t="shared" si="30"/>
        <v>Rutledge, Josh (3,F3-$1M)</v>
      </c>
      <c r="Q145" s="129">
        <f>IF(ISBLANK($V145),"",$V145)</f>
        <v>334000</v>
      </c>
      <c r="R145" s="217" t="str">
        <f>IF(ISBLANK($X145),"",$X145)</f>
        <v/>
      </c>
      <c r="S145" s="217" t="str">
        <f>IF(ISBLANK($Z145),"",$Z145)</f>
        <v/>
      </c>
      <c r="T145" s="217" t="str">
        <f>IF(ISBLANK($AB145),"",$AB145)</f>
        <v/>
      </c>
      <c r="U145" s="112" t="s">
        <v>1225</v>
      </c>
      <c r="V145" s="269">
        <v>334000</v>
      </c>
      <c r="W145" s="102" t="s">
        <v>283</v>
      </c>
      <c r="X145" s="172"/>
      <c r="Y145" s="102"/>
      <c r="Z145" s="173"/>
      <c r="AA145" s="102"/>
      <c r="AB145" s="102"/>
      <c r="AC145" s="102"/>
      <c r="AD145" s="102"/>
      <c r="AE145" s="102"/>
      <c r="AF145" s="102"/>
      <c r="AG145" s="102"/>
      <c r="AH145" s="102"/>
      <c r="AI145" s="102"/>
      <c r="AJ145" s="102"/>
    </row>
    <row r="146" spans="1:36" s="131" customFormat="1" ht="14.25" customHeight="1">
      <c r="A146" s="281" t="s">
        <v>865</v>
      </c>
      <c r="B146" s="175" t="str">
        <f t="shared" si="26"/>
        <v>Rzepczynski</v>
      </c>
      <c r="C146" s="180" t="str">
        <f t="shared" si="27"/>
        <v>Marc</v>
      </c>
      <c r="D146" s="102" t="str">
        <f t="shared" si="28"/>
        <v>M. Rzepczynski</v>
      </c>
      <c r="E146" s="168" t="str">
        <f t="shared" si="29"/>
        <v>Marc Rzepczynski</v>
      </c>
      <c r="F146" s="308" t="s">
        <v>354</v>
      </c>
      <c r="G146" s="281"/>
      <c r="H146" s="281"/>
      <c r="I146" s="281"/>
      <c r="J146" s="309">
        <v>31288</v>
      </c>
      <c r="K146" s="310" t="s">
        <v>844</v>
      </c>
      <c r="L146" s="279" t="s">
        <v>114</v>
      </c>
      <c r="M146" s="102" t="str">
        <f>$U146</f>
        <v>2,F2-$830,744</v>
      </c>
      <c r="N146" s="281" t="s">
        <v>1398</v>
      </c>
      <c r="O146" s="311" t="s">
        <v>1407</v>
      </c>
      <c r="P146" s="168" t="str">
        <f t="shared" si="30"/>
        <v>Rzepczynski, Marc (2,F2-$830,744)</v>
      </c>
      <c r="Q146" s="129">
        <f>IF(ISBLANK($V146),"",$V146)</f>
        <v>415372</v>
      </c>
      <c r="R146" s="217" t="str">
        <f>IF(ISBLANK($X146),"",$X146)</f>
        <v/>
      </c>
      <c r="S146" s="217" t="str">
        <f>IF(ISBLANK($Z146),"",$Z146)</f>
        <v/>
      </c>
      <c r="T146" s="217" t="str">
        <f>IF(ISBLANK($AB146),"",$AB146)</f>
        <v/>
      </c>
      <c r="U146" s="282" t="s">
        <v>1420</v>
      </c>
      <c r="V146" s="280">
        <v>415372</v>
      </c>
      <c r="W146" s="282" t="s">
        <v>283</v>
      </c>
      <c r="X146" s="172"/>
      <c r="Y146" s="102"/>
      <c r="Z146" s="172"/>
      <c r="AA146" s="102"/>
      <c r="AB146" s="453"/>
      <c r="AC146" s="102"/>
      <c r="AD146" s="102"/>
      <c r="AE146" s="102"/>
      <c r="AF146" s="102"/>
      <c r="AG146" s="102"/>
      <c r="AH146" s="102"/>
      <c r="AI146" s="102"/>
      <c r="AJ146" s="102"/>
    </row>
    <row r="147" spans="1:36" s="131" customFormat="1" ht="14.25" customHeight="1">
      <c r="A147" s="102" t="s">
        <v>646</v>
      </c>
      <c r="B147" s="175" t="str">
        <f t="shared" si="26"/>
        <v>Salas</v>
      </c>
      <c r="C147" s="180" t="str">
        <f t="shared" si="27"/>
        <v>Fernando</v>
      </c>
      <c r="D147" s="102" t="str">
        <f t="shared" si="28"/>
        <v>F. Salas</v>
      </c>
      <c r="E147" s="168" t="str">
        <f t="shared" si="29"/>
        <v>Fernando Salas</v>
      </c>
      <c r="F147" s="103"/>
      <c r="G147" s="103"/>
      <c r="H147" s="103"/>
      <c r="I147" s="103"/>
      <c r="J147" s="155"/>
      <c r="K147" s="111"/>
      <c r="L147" s="103" t="s">
        <v>114</v>
      </c>
      <c r="M147" s="102" t="str">
        <f>$U147</f>
        <v>4,F4-4M</v>
      </c>
      <c r="N147" s="111" t="str">
        <f>Ruth!$Y$2</f>
        <v xml:space="preserve">New Jersey </v>
      </c>
      <c r="O147" s="213" t="s">
        <v>1263</v>
      </c>
      <c r="P147" s="168" t="str">
        <f t="shared" si="30"/>
        <v>Salas, Fernando (4,F4-4M)</v>
      </c>
      <c r="Q147" s="129">
        <f>IF(ISBLANK($V147),"",$V147)</f>
        <v>1000000</v>
      </c>
      <c r="R147" s="217" t="str">
        <f>IF(ISBLANK($X147),"",$X147)</f>
        <v/>
      </c>
      <c r="S147" s="217" t="str">
        <f>IF(ISBLANK($Z147),"",$Z147)</f>
        <v/>
      </c>
      <c r="T147" s="217" t="str">
        <f>IF(ISBLANK($AB147),"",$AB147)</f>
        <v/>
      </c>
      <c r="U147" s="111" t="s">
        <v>281</v>
      </c>
      <c r="V147" s="172">
        <v>1000000</v>
      </c>
      <c r="W147" s="111" t="s">
        <v>283</v>
      </c>
      <c r="X147" s="172"/>
      <c r="Y147" s="453"/>
      <c r="Z147" s="268"/>
      <c r="AA147" s="453"/>
      <c r="AB147" s="102"/>
      <c r="AC147" s="102"/>
      <c r="AD147" s="102"/>
      <c r="AE147" s="102"/>
      <c r="AF147" s="102"/>
      <c r="AG147" s="102"/>
      <c r="AH147" s="102"/>
      <c r="AI147" s="102"/>
      <c r="AJ147" s="102"/>
    </row>
    <row r="148" spans="1:36" s="193" customFormat="1" ht="14.25" customHeight="1">
      <c r="A148" s="181" t="s">
        <v>969</v>
      </c>
      <c r="B148" s="175" t="str">
        <f t="shared" si="26"/>
        <v>Salazar</v>
      </c>
      <c r="C148" s="180" t="str">
        <f t="shared" si="27"/>
        <v>Danny</v>
      </c>
      <c r="D148" s="102" t="str">
        <f t="shared" si="28"/>
        <v>D. Salazar</v>
      </c>
      <c r="E148" s="168" t="str">
        <f t="shared" si="29"/>
        <v>Danny Salazar</v>
      </c>
      <c r="F148" s="187" t="s">
        <v>847</v>
      </c>
      <c r="G148" s="187"/>
      <c r="H148" s="187"/>
      <c r="I148" s="187"/>
      <c r="J148" s="455">
        <v>32884</v>
      </c>
      <c r="K148" s="181" t="s">
        <v>647</v>
      </c>
      <c r="L148" s="103" t="s">
        <v>114</v>
      </c>
      <c r="M148" s="155" t="str">
        <f>$W148</f>
        <v>ARB-Y6</v>
      </c>
      <c r="N148" s="111" t="str">
        <f>Aaron!$A$2</f>
        <v>Middlesex</v>
      </c>
      <c r="O148" s="174" t="s">
        <v>913</v>
      </c>
      <c r="P148" s="168" t="str">
        <f t="shared" si="30"/>
        <v>Salazar, Danny (ARB-Y6)</v>
      </c>
      <c r="Q148" s="217" t="str">
        <f>IF(ISBLANK($X148),"",$X148)</f>
        <v/>
      </c>
      <c r="R148" s="217" t="str">
        <f>IF(ISBLANK($Z148),"",$Z148)</f>
        <v/>
      </c>
      <c r="S148" s="217" t="str">
        <f>IF(ISBLANK($AB148),"",$AB148)</f>
        <v/>
      </c>
      <c r="T148" s="217" t="str">
        <f>IF(ISBLANK($AD148),"",$AD148)</f>
        <v/>
      </c>
      <c r="U148" s="102" t="s">
        <v>820</v>
      </c>
      <c r="V148" s="169">
        <v>2000000</v>
      </c>
      <c r="W148" s="102" t="s">
        <v>821</v>
      </c>
      <c r="X148" s="173"/>
      <c r="Y148" s="102" t="s">
        <v>822</v>
      </c>
      <c r="Z148" s="268"/>
      <c r="AA148" s="102" t="s">
        <v>283</v>
      </c>
      <c r="AB148" s="102"/>
      <c r="AC148" s="102"/>
      <c r="AD148" s="102"/>
      <c r="AE148" s="102"/>
      <c r="AF148" s="102"/>
      <c r="AG148" s="102"/>
      <c r="AH148" s="453"/>
      <c r="AI148" s="453"/>
      <c r="AJ148" s="453"/>
    </row>
    <row r="149" spans="1:36" s="131" customFormat="1" ht="14.25" customHeight="1">
      <c r="A149" s="102" t="s">
        <v>1817</v>
      </c>
      <c r="B149" s="175" t="str">
        <f t="shared" si="26"/>
        <v>Sanchez</v>
      </c>
      <c r="C149" s="180" t="str">
        <f t="shared" si="27"/>
        <v>Hector+</v>
      </c>
      <c r="D149" s="102" t="str">
        <f t="shared" si="28"/>
        <v>H. Sanchez</v>
      </c>
      <c r="E149" s="168" t="str">
        <f t="shared" si="29"/>
        <v>Hector+ Sanchez</v>
      </c>
      <c r="F149" s="204" t="s">
        <v>854</v>
      </c>
      <c r="G149" s="204"/>
      <c r="H149" s="204"/>
      <c r="I149" s="204"/>
      <c r="J149" s="155">
        <v>32829</v>
      </c>
      <c r="K149" s="157" t="s">
        <v>848</v>
      </c>
      <c r="L149" s="103" t="s">
        <v>7</v>
      </c>
      <c r="M149" s="102" t="str">
        <f>$U149</f>
        <v>1,F1-$200k</v>
      </c>
      <c r="N149" s="137" t="s">
        <v>58</v>
      </c>
      <c r="O149" s="132" t="s">
        <v>1764</v>
      </c>
      <c r="P149" s="168" t="str">
        <f t="shared" si="30"/>
        <v>Sanchez, Hector+ (1,F1-$200k)</v>
      </c>
      <c r="Q149" s="129">
        <f>IF(ISBLANK($V149),"",$V149)</f>
        <v>200000</v>
      </c>
      <c r="R149" s="217" t="str">
        <f>IF(ISBLANK($X149),"",$X149)</f>
        <v/>
      </c>
      <c r="S149" s="217" t="str">
        <f>IF(ISBLANK($Z149),"",$Z149)</f>
        <v/>
      </c>
      <c r="T149" s="217" t="str">
        <f>IF(ISBLANK($AB149),"",$AB149)</f>
        <v/>
      </c>
      <c r="U149" s="155" t="s">
        <v>1189</v>
      </c>
      <c r="V149" s="130">
        <v>200000</v>
      </c>
      <c r="W149" s="172" t="s">
        <v>283</v>
      </c>
      <c r="X149" s="172"/>
      <c r="Y149" s="102"/>
      <c r="Z149" s="173"/>
      <c r="AA149" s="102"/>
      <c r="AB149" s="102"/>
      <c r="AC149" s="102"/>
      <c r="AD149" s="102"/>
      <c r="AE149" s="102"/>
      <c r="AF149" s="102"/>
      <c r="AG149" s="102"/>
      <c r="AH149" s="102"/>
      <c r="AI149" s="102"/>
      <c r="AJ149" s="102"/>
    </row>
    <row r="150" spans="1:36" s="131" customFormat="1" ht="14.25" customHeight="1">
      <c r="A150" s="453" t="s">
        <v>1086</v>
      </c>
      <c r="B150" s="175" t="str">
        <f t="shared" si="26"/>
        <v>Santana</v>
      </c>
      <c r="C150" s="180" t="str">
        <f t="shared" si="27"/>
        <v>Danny+</v>
      </c>
      <c r="D150" s="102" t="str">
        <f t="shared" si="28"/>
        <v>D. Santana</v>
      </c>
      <c r="E150" s="168" t="str">
        <f t="shared" si="29"/>
        <v>Danny+ Santana</v>
      </c>
      <c r="F150" s="103" t="s">
        <v>854</v>
      </c>
      <c r="G150" s="103"/>
      <c r="H150" s="103"/>
      <c r="I150" s="103"/>
      <c r="J150" s="256">
        <v>33184</v>
      </c>
      <c r="K150" s="102" t="s">
        <v>851</v>
      </c>
      <c r="L150" s="103" t="s">
        <v>7</v>
      </c>
      <c r="M150" s="155" t="str">
        <f>$W150</f>
        <v>ARB-Y5</v>
      </c>
      <c r="N150" s="111" t="str">
        <f>Aaron!$M$2</f>
        <v>Virginia</v>
      </c>
      <c r="O150" s="103" t="s">
        <v>1094</v>
      </c>
      <c r="P150" s="168" t="str">
        <f t="shared" si="30"/>
        <v>Santana, Danny+ (ARB-Y5)</v>
      </c>
      <c r="Q150" s="217" t="str">
        <f>IF(ISBLANK($X150),"",$X150)</f>
        <v/>
      </c>
      <c r="R150" s="217" t="str">
        <f>IF(ISBLANK($Z150),"",$Z150)</f>
        <v/>
      </c>
      <c r="S150" s="217" t="str">
        <f>IF(ISBLANK($AB150),"",$AB150)</f>
        <v/>
      </c>
      <c r="T150" s="217" t="str">
        <f>IF(ISBLANK($AD150),"",$AD150)</f>
        <v/>
      </c>
      <c r="U150" s="102" t="s">
        <v>555</v>
      </c>
      <c r="V150" s="269">
        <v>600000</v>
      </c>
      <c r="W150" s="102" t="s">
        <v>820</v>
      </c>
      <c r="X150" s="268"/>
      <c r="Y150" s="102" t="s">
        <v>821</v>
      </c>
      <c r="Z150" s="268"/>
      <c r="AA150" s="102" t="s">
        <v>822</v>
      </c>
      <c r="AB150" s="453"/>
      <c r="AC150" s="102" t="s">
        <v>283</v>
      </c>
      <c r="AD150" s="102"/>
      <c r="AE150" s="102"/>
      <c r="AF150" s="102"/>
      <c r="AG150" s="102"/>
      <c r="AH150" s="102"/>
      <c r="AI150" s="102"/>
      <c r="AJ150" s="102"/>
    </row>
    <row r="151" spans="1:36" s="131" customFormat="1" ht="14.25" customHeight="1">
      <c r="A151" s="102" t="s">
        <v>1941</v>
      </c>
      <c r="B151" s="175" t="str">
        <f t="shared" si="26"/>
        <v>Saupold</v>
      </c>
      <c r="C151" s="180" t="str">
        <f t="shared" si="27"/>
        <v>Warwick</v>
      </c>
      <c r="D151" s="102" t="str">
        <f t="shared" si="28"/>
        <v>W. Saupold</v>
      </c>
      <c r="E151" s="168" t="str">
        <f t="shared" si="29"/>
        <v>Warwick Saupold</v>
      </c>
      <c r="F151" s="204" t="s">
        <v>847</v>
      </c>
      <c r="G151" s="204">
        <v>194</v>
      </c>
      <c r="H151" s="204" t="s">
        <v>1960</v>
      </c>
      <c r="I151" s="204"/>
      <c r="J151" s="155">
        <v>32889</v>
      </c>
      <c r="K151" s="157" t="s">
        <v>844</v>
      </c>
      <c r="L151" s="103" t="s">
        <v>114</v>
      </c>
      <c r="M151" s="155" t="str">
        <f>$W151</f>
        <v>Y2</v>
      </c>
      <c r="N151" s="111" t="s">
        <v>1101</v>
      </c>
      <c r="O151" s="132" t="s">
        <v>1966</v>
      </c>
      <c r="P151" s="168" t="str">
        <f t="shared" si="30"/>
        <v>Saupold, Warwick (Y2)</v>
      </c>
      <c r="Q151" s="129">
        <f>IF(ISBLANK($X151),"",$X151)</f>
        <v>300000</v>
      </c>
      <c r="R151" s="217">
        <f>IF(ISBLANK($Z151),"",$Z151)</f>
        <v>400000</v>
      </c>
      <c r="S151" s="217" t="str">
        <f>IF(ISBLANK($AB151),"",$AB151)</f>
        <v/>
      </c>
      <c r="T151" s="217" t="str">
        <f>IF(ISBLANK($AD151),"",$AD151)</f>
        <v/>
      </c>
      <c r="U151" s="168" t="s">
        <v>445</v>
      </c>
      <c r="V151" s="130">
        <v>200000</v>
      </c>
      <c r="W151" s="102" t="s">
        <v>446</v>
      </c>
      <c r="X151" s="173">
        <v>300000</v>
      </c>
      <c r="Y151" s="102" t="s">
        <v>322</v>
      </c>
      <c r="Z151" s="173">
        <v>400000</v>
      </c>
      <c r="AA151" s="102" t="s">
        <v>555</v>
      </c>
      <c r="AB151" s="173"/>
      <c r="AC151" s="102"/>
      <c r="AD151" s="102"/>
      <c r="AE151" s="102"/>
      <c r="AF151" s="102"/>
      <c r="AG151" s="102"/>
      <c r="AH151" s="102"/>
      <c r="AI151" s="102"/>
      <c r="AJ151" s="102"/>
    </row>
    <row r="152" spans="1:36" s="131" customFormat="1" ht="25.5">
      <c r="A152" s="102" t="s">
        <v>1654</v>
      </c>
      <c r="B152" s="175" t="str">
        <f t="shared" si="26"/>
        <v>Schimpf</v>
      </c>
      <c r="C152" s="180" t="str">
        <f t="shared" si="27"/>
        <v>Ryan</v>
      </c>
      <c r="D152" s="102" t="str">
        <f t="shared" si="28"/>
        <v>R. Schimpf</v>
      </c>
      <c r="E152" s="168" t="str">
        <f t="shared" si="29"/>
        <v>Ryan Schimpf</v>
      </c>
      <c r="F152" s="174" t="s">
        <v>354</v>
      </c>
      <c r="G152" s="102">
        <v>30</v>
      </c>
      <c r="H152" s="102">
        <v>2</v>
      </c>
      <c r="I152" s="102">
        <v>1</v>
      </c>
      <c r="J152" s="322">
        <v>32244</v>
      </c>
      <c r="K152" s="102" t="s">
        <v>845</v>
      </c>
      <c r="L152" s="103" t="s">
        <v>7</v>
      </c>
      <c r="M152" s="102" t="str">
        <f>$U152</f>
        <v>1,F1-$200k</v>
      </c>
      <c r="N152" s="137" t="s">
        <v>1257</v>
      </c>
      <c r="O152" s="132" t="s">
        <v>1764</v>
      </c>
      <c r="P152" s="168" t="str">
        <f t="shared" si="30"/>
        <v>Schimpf, Ryan (1,F1-$200k)</v>
      </c>
      <c r="Q152" s="129">
        <f>IF(ISBLANK($V152),"",$V152)</f>
        <v>200000</v>
      </c>
      <c r="R152" s="217" t="str">
        <f>IF(ISBLANK($X152),"",$X152)</f>
        <v/>
      </c>
      <c r="S152" s="217" t="str">
        <f>IF(ISBLANK($Z152),"",$Z152)</f>
        <v/>
      </c>
      <c r="T152" s="217" t="str">
        <f>IF(ISBLANK($AB152),"",$AB152)</f>
        <v/>
      </c>
      <c r="U152" s="155" t="s">
        <v>1189</v>
      </c>
      <c r="V152" s="130">
        <v>200000</v>
      </c>
      <c r="W152" s="172" t="s">
        <v>283</v>
      </c>
      <c r="X152" s="171"/>
      <c r="Y152" s="102"/>
      <c r="Z152" s="173"/>
      <c r="AA152" s="102"/>
      <c r="AB152" s="453"/>
      <c r="AC152" s="102"/>
      <c r="AD152" s="102"/>
      <c r="AE152" s="102"/>
      <c r="AF152" s="102"/>
      <c r="AG152" s="102"/>
      <c r="AH152" s="102"/>
    </row>
    <row r="153" spans="1:36" s="131" customFormat="1">
      <c r="A153" s="102" t="s">
        <v>1933</v>
      </c>
      <c r="B153" s="175" t="str">
        <f t="shared" si="26"/>
        <v>Scott</v>
      </c>
      <c r="C153" s="180" t="str">
        <f t="shared" si="27"/>
        <v>Robby</v>
      </c>
      <c r="D153" s="102" t="str">
        <f t="shared" si="28"/>
        <v>R. Scott</v>
      </c>
      <c r="E153" s="168" t="str">
        <f t="shared" si="29"/>
        <v>Robby Scott</v>
      </c>
      <c r="F153" s="204" t="s">
        <v>354</v>
      </c>
      <c r="G153" s="204">
        <v>172</v>
      </c>
      <c r="H153" s="204" t="s">
        <v>1956</v>
      </c>
      <c r="I153" s="204"/>
      <c r="J153" s="155">
        <v>32749</v>
      </c>
      <c r="K153" s="157" t="s">
        <v>844</v>
      </c>
      <c r="L153" s="103" t="s">
        <v>114</v>
      </c>
      <c r="M153" s="155" t="str">
        <f>$W153</f>
        <v>Y1*</v>
      </c>
      <c r="N153" s="111" t="s">
        <v>808</v>
      </c>
      <c r="O153" s="132" t="s">
        <v>1966</v>
      </c>
      <c r="P153" s="168" t="str">
        <f t="shared" si="30"/>
        <v>Scott, Robby (Y1*)</v>
      </c>
      <c r="Q153" s="129">
        <f>IF(ISBLANK($X153),"",$X153)</f>
        <v>200000</v>
      </c>
      <c r="R153" s="217">
        <f>IF(ISBLANK($Z153),"",$Z153)</f>
        <v>300000</v>
      </c>
      <c r="S153" s="217">
        <f>IF(ISBLANK($AB153),"",$AB153)</f>
        <v>400000</v>
      </c>
      <c r="T153" s="217" t="str">
        <f>IF(ISBLANK($AD153),"",$AD153)</f>
        <v/>
      </c>
      <c r="U153" s="168" t="s">
        <v>445</v>
      </c>
      <c r="V153" s="130">
        <v>200000</v>
      </c>
      <c r="W153" s="102" t="s">
        <v>220</v>
      </c>
      <c r="X153" s="130">
        <v>200000</v>
      </c>
      <c r="Y153" s="102" t="s">
        <v>446</v>
      </c>
      <c r="Z153" s="173">
        <v>300000</v>
      </c>
      <c r="AA153" s="102" t="s">
        <v>322</v>
      </c>
      <c r="AB153" s="173">
        <v>400000</v>
      </c>
      <c r="AC153" s="102" t="s">
        <v>555</v>
      </c>
      <c r="AD153" s="102"/>
      <c r="AE153" s="102"/>
      <c r="AF153" s="102"/>
      <c r="AG153" s="102"/>
      <c r="AH153" s="102"/>
    </row>
    <row r="154" spans="1:36" s="131" customFormat="1">
      <c r="A154" s="453" t="s">
        <v>1273</v>
      </c>
      <c r="B154" s="175" t="str">
        <f t="shared" ref="B154:B185" si="31">LEFT(A154,FIND(", ",A154,1)-1)</f>
        <v>Severino</v>
      </c>
      <c r="C154" s="180" t="str">
        <f t="shared" ref="C154:C185" si="32">RIGHT(A154,LEN(A154)-FIND(", ",A154,1)-1)</f>
        <v>Pedro</v>
      </c>
      <c r="D154" s="102" t="str">
        <f t="shared" ref="D154:D185" si="33">CONCATENATE(MID(C154,1,1),". ",B154)</f>
        <v>P. Severino</v>
      </c>
      <c r="E154" s="168" t="str">
        <f t="shared" ref="E154:E185" si="34">CONCATENATE(C154," ",B154)</f>
        <v>Pedro Severino</v>
      </c>
      <c r="F154" s="204" t="s">
        <v>847</v>
      </c>
      <c r="G154" s="453">
        <v>192</v>
      </c>
      <c r="H154" s="453">
        <v>8</v>
      </c>
      <c r="I154" s="453">
        <v>19</v>
      </c>
      <c r="J154" s="256">
        <v>34170</v>
      </c>
      <c r="K154" s="157" t="s">
        <v>848</v>
      </c>
      <c r="L154" s="103" t="s">
        <v>7</v>
      </c>
      <c r="M154" s="155" t="str">
        <f>$W154</f>
        <v>Y1</v>
      </c>
      <c r="N154" s="453" t="s">
        <v>378</v>
      </c>
      <c r="O154" s="132" t="s">
        <v>1298</v>
      </c>
      <c r="P154" s="168" t="str">
        <f t="shared" si="30"/>
        <v>Severino, Pedro (Y1)</v>
      </c>
      <c r="Q154" s="129">
        <f>IF(ISBLANK($X154),"",$X154)</f>
        <v>200000</v>
      </c>
      <c r="R154" s="217">
        <f>IF(ISBLANK($Z154),"",$Z154)</f>
        <v>300000</v>
      </c>
      <c r="S154" s="217">
        <f>IF(ISBLANK($AB154),"",$AB154)</f>
        <v>400000</v>
      </c>
      <c r="T154" s="217" t="str">
        <f>IF(ISBLANK($AD154),"",$AD154)</f>
        <v/>
      </c>
      <c r="U154" s="102" t="s">
        <v>442</v>
      </c>
      <c r="V154" s="169">
        <v>100000</v>
      </c>
      <c r="W154" s="102" t="s">
        <v>445</v>
      </c>
      <c r="X154" s="130">
        <v>200000</v>
      </c>
      <c r="Y154" s="102" t="s">
        <v>446</v>
      </c>
      <c r="Z154" s="173">
        <v>300000</v>
      </c>
      <c r="AA154" s="102" t="s">
        <v>322</v>
      </c>
      <c r="AB154" s="173">
        <v>400000</v>
      </c>
      <c r="AC154" s="102" t="s">
        <v>555</v>
      </c>
      <c r="AD154" s="102"/>
      <c r="AE154" s="102"/>
      <c r="AF154" s="102"/>
      <c r="AG154" s="102"/>
      <c r="AH154" s="102"/>
    </row>
    <row r="155" spans="1:36" s="131" customFormat="1">
      <c r="A155" s="102" t="s">
        <v>1894</v>
      </c>
      <c r="B155" s="175" t="str">
        <f t="shared" si="31"/>
        <v>Sewald</v>
      </c>
      <c r="C155" s="180" t="str">
        <f t="shared" si="32"/>
        <v>Paul</v>
      </c>
      <c r="D155" s="102" t="str">
        <f t="shared" si="33"/>
        <v>P. Sewald</v>
      </c>
      <c r="E155" s="168" t="str">
        <f t="shared" si="34"/>
        <v>Paul Sewald</v>
      </c>
      <c r="F155" s="204" t="s">
        <v>847</v>
      </c>
      <c r="G155" s="204">
        <v>85</v>
      </c>
      <c r="H155" s="204" t="s">
        <v>1954</v>
      </c>
      <c r="I155" s="204"/>
      <c r="J155" s="155">
        <v>33019</v>
      </c>
      <c r="K155" s="157" t="s">
        <v>844</v>
      </c>
      <c r="L155" s="103" t="s">
        <v>114</v>
      </c>
      <c r="M155" s="155" t="str">
        <f>$W155</f>
        <v>Y2</v>
      </c>
      <c r="N155" s="111" t="s">
        <v>378</v>
      </c>
      <c r="O155" s="132" t="s">
        <v>1966</v>
      </c>
      <c r="P155" s="168" t="str">
        <f t="shared" si="30"/>
        <v>Sewald, Paul (Y2)</v>
      </c>
      <c r="Q155" s="129">
        <f>IF(ISBLANK($X155),"",$X155)</f>
        <v>300000</v>
      </c>
      <c r="R155" s="217">
        <f>IF(ISBLANK($Z155),"",$Z155)</f>
        <v>400000</v>
      </c>
      <c r="S155" s="217" t="str">
        <f>IF(ISBLANK($AB155),"",$AB155)</f>
        <v/>
      </c>
      <c r="T155" s="217" t="str">
        <f>IF(ISBLANK($AD155),"",$AD155)</f>
        <v/>
      </c>
      <c r="U155" s="168" t="s">
        <v>445</v>
      </c>
      <c r="V155" s="130">
        <v>200000</v>
      </c>
      <c r="W155" s="102" t="s">
        <v>446</v>
      </c>
      <c r="X155" s="173">
        <v>300000</v>
      </c>
      <c r="Y155" s="102" t="s">
        <v>322</v>
      </c>
      <c r="Z155" s="173">
        <v>400000</v>
      </c>
      <c r="AA155" s="102" t="s">
        <v>555</v>
      </c>
      <c r="AB155" s="173"/>
      <c r="AC155" s="102"/>
      <c r="AD155" s="102"/>
      <c r="AE155" s="102"/>
      <c r="AF155" s="102"/>
      <c r="AG155" s="102"/>
      <c r="AH155" s="102"/>
    </row>
    <row r="156" spans="1:36" s="131" customFormat="1">
      <c r="A156" s="102" t="s">
        <v>1925</v>
      </c>
      <c r="B156" s="175" t="str">
        <f t="shared" si="31"/>
        <v>Sherfy</v>
      </c>
      <c r="C156" s="180" t="str">
        <f t="shared" si="32"/>
        <v>Jimmie</v>
      </c>
      <c r="D156" s="102" t="str">
        <f t="shared" si="33"/>
        <v>J. Sherfy</v>
      </c>
      <c r="E156" s="168" t="str">
        <f t="shared" si="34"/>
        <v>Jimmie Sherfy</v>
      </c>
      <c r="F156" s="204" t="s">
        <v>847</v>
      </c>
      <c r="G156" s="204">
        <v>153</v>
      </c>
      <c r="H156" s="204" t="s">
        <v>1958</v>
      </c>
      <c r="I156" s="204"/>
      <c r="J156" s="155">
        <v>33599</v>
      </c>
      <c r="K156" s="157" t="s">
        <v>844</v>
      </c>
      <c r="L156" s="103" t="s">
        <v>114</v>
      </c>
      <c r="M156" s="155" t="str">
        <f>$W156</f>
        <v>MM</v>
      </c>
      <c r="N156" s="111" t="s">
        <v>1022</v>
      </c>
      <c r="O156" s="132" t="s">
        <v>1966</v>
      </c>
      <c r="P156" s="168" t="str">
        <f t="shared" si="30"/>
        <v>Sherfy, Jimmie (MM)</v>
      </c>
      <c r="Q156" s="217">
        <f>IF(ISBLANK($X156),"",$X156)</f>
        <v>100000</v>
      </c>
      <c r="R156" s="217" t="str">
        <f>IF(ISBLANK($Z156),"",$Z156)</f>
        <v/>
      </c>
      <c r="S156" s="217" t="str">
        <f>IF(ISBLANK($AB156),"",$AB156)</f>
        <v/>
      </c>
      <c r="T156" s="217" t="str">
        <f>IF(ISBLANK($AD156),"",$AD156)</f>
        <v/>
      </c>
      <c r="U156" s="111" t="s">
        <v>442</v>
      </c>
      <c r="V156" s="130">
        <v>100000</v>
      </c>
      <c r="W156" s="102" t="s">
        <v>442</v>
      </c>
      <c r="X156" s="268">
        <v>100000</v>
      </c>
      <c r="Y156" s="102"/>
      <c r="Z156" s="173"/>
      <c r="AA156" s="102"/>
      <c r="AB156" s="173"/>
      <c r="AC156" s="102"/>
      <c r="AD156" s="102"/>
    </row>
    <row r="157" spans="1:36" s="131" customFormat="1" ht="25.5">
      <c r="A157" s="453" t="s">
        <v>1162</v>
      </c>
      <c r="B157" s="175" t="str">
        <f t="shared" si="31"/>
        <v>Sierra</v>
      </c>
      <c r="C157" s="180" t="str">
        <f t="shared" si="32"/>
        <v>Magneuris</v>
      </c>
      <c r="D157" s="102" t="str">
        <f t="shared" si="33"/>
        <v>M. Sierra</v>
      </c>
      <c r="E157" s="168" t="str">
        <f t="shared" si="34"/>
        <v>Magneuris Sierra</v>
      </c>
      <c r="F157" s="103" t="s">
        <v>354</v>
      </c>
      <c r="G157" s="103"/>
      <c r="H157" s="103"/>
      <c r="I157" s="103"/>
      <c r="J157" s="256">
        <v>35162</v>
      </c>
      <c r="K157" s="102" t="s">
        <v>849</v>
      </c>
      <c r="L157" s="103" t="s">
        <v>7</v>
      </c>
      <c r="M157" s="155" t="str">
        <f>$W157</f>
        <v>Y1</v>
      </c>
      <c r="N157" s="111" t="str">
        <f>Aaron!$AE$2</f>
        <v>Pismo Beach</v>
      </c>
      <c r="O157" s="103" t="s">
        <v>1094</v>
      </c>
      <c r="P157" s="168" t="str">
        <f t="shared" si="30"/>
        <v>Sierra, Magneuris (Y1)</v>
      </c>
      <c r="Q157" s="217">
        <f>IF(ISBLANK($X157),"",$X157)</f>
        <v>200000</v>
      </c>
      <c r="R157" s="217">
        <f>IF(ISBLANK($Z157),"",$Z157)</f>
        <v>300000</v>
      </c>
      <c r="S157" s="217">
        <f>IF(ISBLANK($AB157),"",$AB157)</f>
        <v>400000</v>
      </c>
      <c r="T157" s="217" t="str">
        <f>IF(ISBLANK($AD157),"",$AD157)</f>
        <v/>
      </c>
      <c r="U157" s="453" t="s">
        <v>442</v>
      </c>
      <c r="V157" s="169">
        <v>100000</v>
      </c>
      <c r="W157" s="102" t="s">
        <v>445</v>
      </c>
      <c r="X157" s="130">
        <v>200000</v>
      </c>
      <c r="Y157" s="102" t="s">
        <v>446</v>
      </c>
      <c r="Z157" s="173">
        <v>300000</v>
      </c>
      <c r="AA157" s="102" t="s">
        <v>322</v>
      </c>
      <c r="AB157" s="173">
        <v>400000</v>
      </c>
      <c r="AC157" s="102" t="s">
        <v>555</v>
      </c>
      <c r="AD157" s="102"/>
      <c r="AE157" s="102"/>
      <c r="AF157" s="102"/>
      <c r="AG157" s="102"/>
      <c r="AH157" s="102"/>
    </row>
    <row r="158" spans="1:36" s="131" customFormat="1" ht="15">
      <c r="A158" s="208" t="s">
        <v>872</v>
      </c>
      <c r="B158" s="175" t="str">
        <f t="shared" si="31"/>
        <v>Smith</v>
      </c>
      <c r="C158" s="180" t="str">
        <f t="shared" si="32"/>
        <v>Seth</v>
      </c>
      <c r="D158" s="102" t="str">
        <f t="shared" si="33"/>
        <v>S. Smith</v>
      </c>
      <c r="E158" s="168" t="str">
        <f t="shared" si="34"/>
        <v>Seth Smith</v>
      </c>
      <c r="F158" s="285" t="s">
        <v>354</v>
      </c>
      <c r="G158" s="161"/>
      <c r="H158" s="161"/>
      <c r="I158" s="161"/>
      <c r="J158" s="291">
        <v>30224</v>
      </c>
      <c r="K158" s="299" t="s">
        <v>853</v>
      </c>
      <c r="L158" s="103" t="s">
        <v>7</v>
      </c>
      <c r="M158" s="102" t="str">
        <f>$U158</f>
        <v>2,F2-$2.205M</v>
      </c>
      <c r="N158" s="281" t="s">
        <v>1401</v>
      </c>
      <c r="O158" s="311" t="s">
        <v>1407</v>
      </c>
      <c r="P158" s="168" t="str">
        <f t="shared" si="30"/>
        <v>Smith, Seth (2,F2-$2.205M)</v>
      </c>
      <c r="Q158" s="129">
        <f>IF(ISBLANK($V158),"",$V158)</f>
        <v>1102500</v>
      </c>
      <c r="R158" s="217" t="str">
        <f>IF(ISBLANK($X158),"",$X158)</f>
        <v/>
      </c>
      <c r="S158" s="217" t="str">
        <f>IF(ISBLANK($Z158),"",$Z158)</f>
        <v/>
      </c>
      <c r="T158" s="217" t="str">
        <f>IF(ISBLANK($AB158),"",$AB158)</f>
        <v/>
      </c>
      <c r="U158" s="282" t="s">
        <v>1439</v>
      </c>
      <c r="V158" s="280">
        <v>1102500</v>
      </c>
      <c r="W158" s="282" t="s">
        <v>283</v>
      </c>
      <c r="X158" s="173"/>
      <c r="Y158" s="453"/>
      <c r="Z158" s="268"/>
      <c r="AA158" s="453"/>
      <c r="AB158" s="453"/>
      <c r="AC158" s="102"/>
      <c r="AD158" s="102"/>
      <c r="AE158" s="102"/>
      <c r="AF158" s="102"/>
    </row>
    <row r="159" spans="1:36" s="131" customFormat="1">
      <c r="A159" s="102" t="s">
        <v>1641</v>
      </c>
      <c r="B159" s="175" t="str">
        <f t="shared" si="31"/>
        <v>Smoker</v>
      </c>
      <c r="C159" s="180" t="str">
        <f t="shared" si="32"/>
        <v>Josh</v>
      </c>
      <c r="D159" s="102" t="str">
        <f t="shared" si="33"/>
        <v>J. Smoker</v>
      </c>
      <c r="E159" s="168" t="str">
        <f t="shared" si="34"/>
        <v>Josh Smoker</v>
      </c>
      <c r="F159" s="204" t="s">
        <v>354</v>
      </c>
      <c r="G159" s="204">
        <v>195</v>
      </c>
      <c r="H159" s="204" t="s">
        <v>1960</v>
      </c>
      <c r="I159" s="204"/>
      <c r="J159" s="155">
        <v>32473</v>
      </c>
      <c r="K159" s="157" t="s">
        <v>844</v>
      </c>
      <c r="L159" s="103" t="s">
        <v>114</v>
      </c>
      <c r="M159" s="102" t="str">
        <f>$U159</f>
        <v>1,F1-200k</v>
      </c>
      <c r="N159" s="111" t="s">
        <v>567</v>
      </c>
      <c r="O159" s="132" t="s">
        <v>2083</v>
      </c>
      <c r="P159" s="168" t="str">
        <f t="shared" si="30"/>
        <v>Smoker, Josh (1,F1-200k)</v>
      </c>
      <c r="Q159" s="129">
        <f>IF(ISBLANK($V159),"",$V159)</f>
        <v>200000</v>
      </c>
      <c r="R159" s="217" t="str">
        <f>IF(ISBLANK($X159),"",$X159)</f>
        <v/>
      </c>
      <c r="S159" s="217" t="str">
        <f>IF(ISBLANK($Z159),"",$Z159)</f>
        <v/>
      </c>
      <c r="T159" s="217" t="str">
        <f>IF(ISBLANK($AB159),"",$AB159)</f>
        <v/>
      </c>
      <c r="U159" s="168" t="s">
        <v>2089</v>
      </c>
      <c r="V159" s="130">
        <v>200000</v>
      </c>
      <c r="W159" s="102" t="s">
        <v>283</v>
      </c>
      <c r="X159" s="169"/>
      <c r="Y159" s="102"/>
      <c r="Z159" s="173"/>
      <c r="AA159" s="102"/>
      <c r="AB159" s="102"/>
      <c r="AC159" s="102"/>
      <c r="AD159" s="102"/>
      <c r="AE159" s="102"/>
      <c r="AF159" s="102"/>
    </row>
    <row r="160" spans="1:36" s="131" customFormat="1" ht="25.5">
      <c r="A160" s="102" t="s">
        <v>1819</v>
      </c>
      <c r="B160" s="175" t="str">
        <f t="shared" si="31"/>
        <v>Sogard</v>
      </c>
      <c r="C160" s="180" t="str">
        <f t="shared" si="32"/>
        <v>Eric</v>
      </c>
      <c r="D160" s="102" t="str">
        <f t="shared" si="33"/>
        <v>E. Sogard</v>
      </c>
      <c r="E160" s="168" t="str">
        <f t="shared" si="34"/>
        <v>Eric Sogard</v>
      </c>
      <c r="F160" s="204" t="s">
        <v>354</v>
      </c>
      <c r="G160" s="204"/>
      <c r="H160" s="204"/>
      <c r="I160" s="204"/>
      <c r="J160" s="155">
        <v>31554</v>
      </c>
      <c r="K160" s="157" t="s">
        <v>845</v>
      </c>
      <c r="L160" s="103" t="s">
        <v>7</v>
      </c>
      <c r="M160" s="102" t="str">
        <f>$U160</f>
        <v>1,F1-$1.3M</v>
      </c>
      <c r="N160" s="137" t="s">
        <v>339</v>
      </c>
      <c r="O160" s="132" t="s">
        <v>1764</v>
      </c>
      <c r="P160" s="168" t="str">
        <f t="shared" si="30"/>
        <v>Sogard, Eric (1,F1-$1.3M)</v>
      </c>
      <c r="Q160" s="129">
        <f>IF(ISBLANK($V160),"",$V160)</f>
        <v>1300000</v>
      </c>
      <c r="R160" s="217" t="str">
        <f>IF(ISBLANK($X160),"",$X160)</f>
        <v/>
      </c>
      <c r="S160" s="217" t="str">
        <f>IF(ISBLANK($Z160),"",$Z160)</f>
        <v/>
      </c>
      <c r="T160" s="217" t="str">
        <f>IF(ISBLANK($AB160),"",$AB160)</f>
        <v/>
      </c>
      <c r="U160" s="155" t="s">
        <v>1786</v>
      </c>
      <c r="V160" s="130">
        <v>1300000</v>
      </c>
      <c r="W160" s="172" t="s">
        <v>283</v>
      </c>
      <c r="X160" s="173"/>
      <c r="Y160" s="102"/>
      <c r="Z160" s="173"/>
      <c r="AA160" s="102"/>
      <c r="AB160" s="102"/>
      <c r="AC160" s="102"/>
      <c r="AD160" s="102"/>
      <c r="AE160" s="102"/>
      <c r="AF160" s="102"/>
    </row>
    <row r="161" spans="1:32" s="131" customFormat="1" ht="25.5">
      <c r="A161" s="160" t="s">
        <v>899</v>
      </c>
      <c r="B161" s="175" t="str">
        <f t="shared" si="31"/>
        <v>Soto</v>
      </c>
      <c r="C161" s="180" t="str">
        <f t="shared" si="32"/>
        <v>Geovanni</v>
      </c>
      <c r="D161" s="102" t="str">
        <f t="shared" si="33"/>
        <v>G. Soto</v>
      </c>
      <c r="E161" s="168" t="str">
        <f t="shared" si="34"/>
        <v>Geovanni Soto</v>
      </c>
      <c r="F161" s="161" t="s">
        <v>847</v>
      </c>
      <c r="G161" s="161"/>
      <c r="H161" s="161"/>
      <c r="I161" s="161"/>
      <c r="J161" s="166">
        <v>30336</v>
      </c>
      <c r="K161" s="167" t="s">
        <v>848</v>
      </c>
      <c r="L161" s="103" t="s">
        <v>7</v>
      </c>
      <c r="M161" s="102" t="str">
        <f>$U161</f>
        <v>5,F5-9.54M</v>
      </c>
      <c r="N161" s="208" t="s">
        <v>378</v>
      </c>
      <c r="O161" s="161" t="s">
        <v>902</v>
      </c>
      <c r="P161" s="168" t="str">
        <f t="shared" ref="P161:P194" si="35">CONCATENATE(A161," (",M161,")")</f>
        <v>Soto, Geovanni (5,F5-9.54M)</v>
      </c>
      <c r="Q161" s="129">
        <f>IF(ISBLANK($V161),"",$V161)</f>
        <v>1908000</v>
      </c>
      <c r="R161" s="217" t="str">
        <f>IF(ISBLANK($X161),"",$X161)</f>
        <v/>
      </c>
      <c r="S161" s="217" t="str">
        <f>IF(ISBLANK($Z161),"",$Z161)</f>
        <v/>
      </c>
      <c r="T161" s="217" t="str">
        <f>IF(ISBLANK($AB161),"",$AB161)</f>
        <v/>
      </c>
      <c r="U161" s="160" t="s">
        <v>900</v>
      </c>
      <c r="V161" s="172">
        <v>1908000</v>
      </c>
      <c r="W161" s="102" t="s">
        <v>283</v>
      </c>
      <c r="X161" s="173"/>
      <c r="Y161" s="102"/>
      <c r="Z161" s="173"/>
      <c r="AA161" s="102"/>
      <c r="AB161" s="102"/>
      <c r="AC161" s="102"/>
      <c r="AD161" s="102"/>
      <c r="AE161" s="102"/>
      <c r="AF161" s="102"/>
    </row>
    <row r="162" spans="1:32" s="131" customFormat="1">
      <c r="A162" s="102" t="s">
        <v>2094</v>
      </c>
      <c r="B162" s="175" t="str">
        <f t="shared" si="31"/>
        <v>Stewart</v>
      </c>
      <c r="C162" s="180" t="str">
        <f t="shared" si="32"/>
        <v>Chris</v>
      </c>
      <c r="D162" s="102" t="str">
        <f t="shared" si="33"/>
        <v>C. Stewart</v>
      </c>
      <c r="E162" s="168" t="str">
        <f t="shared" si="34"/>
        <v>Chris Stewart</v>
      </c>
      <c r="F162" s="174"/>
      <c r="G162" s="102"/>
      <c r="H162" s="102"/>
      <c r="I162" s="102"/>
      <c r="J162" s="322"/>
      <c r="K162" s="102"/>
      <c r="L162" s="103" t="s">
        <v>7</v>
      </c>
      <c r="M162" s="102" t="str">
        <f>$U162</f>
        <v>1,F1-200k</v>
      </c>
      <c r="N162" s="102" t="s">
        <v>2058</v>
      </c>
      <c r="O162" s="103" t="s">
        <v>2083</v>
      </c>
      <c r="P162" s="168" t="str">
        <f t="shared" si="35"/>
        <v>Stewart, Chris (1,F1-200k)</v>
      </c>
      <c r="Q162" s="129">
        <f>IF(ISBLANK($V162),"",$V162)</f>
        <v>200000</v>
      </c>
      <c r="R162" s="217"/>
      <c r="S162" s="217"/>
      <c r="T162" s="217"/>
      <c r="U162" s="102" t="s">
        <v>2089</v>
      </c>
      <c r="V162" s="130">
        <v>200000</v>
      </c>
      <c r="W162" s="102" t="s">
        <v>283</v>
      </c>
      <c r="X162" s="173"/>
      <c r="Y162" s="102"/>
      <c r="Z162" s="173"/>
      <c r="AA162" s="102"/>
      <c r="AB162" s="102"/>
      <c r="AC162" s="102"/>
      <c r="AD162" s="102"/>
      <c r="AE162" s="102"/>
      <c r="AF162" s="102"/>
    </row>
    <row r="163" spans="1:32" s="131" customFormat="1">
      <c r="A163" s="453" t="s">
        <v>1047</v>
      </c>
      <c r="B163" s="175" t="str">
        <f t="shared" si="31"/>
        <v>Strickland</v>
      </c>
      <c r="C163" s="180" t="str">
        <f t="shared" si="32"/>
        <v>Hunter</v>
      </c>
      <c r="D163" s="102" t="str">
        <f t="shared" si="33"/>
        <v>H. Strickland</v>
      </c>
      <c r="E163" s="168" t="str">
        <f t="shared" si="34"/>
        <v>Hunter Strickland</v>
      </c>
      <c r="F163" s="103" t="s">
        <v>847</v>
      </c>
      <c r="G163" s="103"/>
      <c r="H163" s="103"/>
      <c r="I163" s="103"/>
      <c r="J163" s="256">
        <v>32410</v>
      </c>
      <c r="K163" s="102" t="s">
        <v>844</v>
      </c>
      <c r="L163" s="103" t="s">
        <v>114</v>
      </c>
      <c r="M163" s="155" t="str">
        <f>$W163</f>
        <v>ARB-Y4</v>
      </c>
      <c r="N163" s="111" t="str">
        <f>Cobb!$G$2</f>
        <v>Alaska</v>
      </c>
      <c r="O163" s="103" t="s">
        <v>1094</v>
      </c>
      <c r="P163" s="168" t="str">
        <f t="shared" si="35"/>
        <v>Strickland, Hunter (ARB-Y4)</v>
      </c>
      <c r="Q163" s="129" t="str">
        <f>IF(ISBLANK($X163),"",$X163)</f>
        <v/>
      </c>
      <c r="R163" s="217" t="str">
        <f>IF(ISBLANK($Z163),"",$Z163)</f>
        <v/>
      </c>
      <c r="S163" s="217" t="str">
        <f>IF(ISBLANK($AB163),"",$AB163)</f>
        <v/>
      </c>
      <c r="T163" s="217" t="str">
        <f>IF(ISBLANK($AD163),"",$AD163)</f>
        <v/>
      </c>
      <c r="U163" s="102" t="s">
        <v>322</v>
      </c>
      <c r="V163" s="269">
        <v>400000</v>
      </c>
      <c r="W163" s="102" t="s">
        <v>555</v>
      </c>
      <c r="X163" s="268"/>
      <c r="Y163" s="102" t="s">
        <v>820</v>
      </c>
      <c r="Z163" s="268"/>
      <c r="AA163" s="102" t="s">
        <v>821</v>
      </c>
      <c r="AB163" s="102"/>
      <c r="AC163" s="102" t="s">
        <v>822</v>
      </c>
      <c r="AD163" s="102"/>
      <c r="AE163" s="102"/>
      <c r="AF163" s="102"/>
    </row>
    <row r="164" spans="1:32" s="131" customFormat="1" ht="26.25">
      <c r="A164" s="112" t="s">
        <v>274</v>
      </c>
      <c r="B164" s="175" t="str">
        <f t="shared" si="31"/>
        <v>Suzuki</v>
      </c>
      <c r="C164" s="180" t="str">
        <f t="shared" si="32"/>
        <v>Ichiro</v>
      </c>
      <c r="D164" s="102" t="str">
        <f t="shared" si="33"/>
        <v>I. Suzuki</v>
      </c>
      <c r="E164" s="168" t="str">
        <f t="shared" si="34"/>
        <v>Ichiro Suzuki</v>
      </c>
      <c r="F164" s="276" t="s">
        <v>354</v>
      </c>
      <c r="G164" s="111"/>
      <c r="H164" s="111"/>
      <c r="I164" s="111"/>
      <c r="J164" s="277">
        <v>26959</v>
      </c>
      <c r="K164" s="305" t="s">
        <v>852</v>
      </c>
      <c r="L164" s="103" t="s">
        <v>7</v>
      </c>
      <c r="M164" s="102" t="str">
        <f>$U164</f>
        <v xml:space="preserve">1,F1-$200k </v>
      </c>
      <c r="N164" s="281" t="s">
        <v>1403</v>
      </c>
      <c r="O164" s="132" t="s">
        <v>1764</v>
      </c>
      <c r="P164" s="168" t="str">
        <f t="shared" si="35"/>
        <v>Suzuki, Ichiro (1,F1-$200k )</v>
      </c>
      <c r="Q164" s="129">
        <f>IF(ISBLANK($V164),"",$V164)</f>
        <v>200000</v>
      </c>
      <c r="R164" s="217" t="str">
        <f>IF(ISBLANK($X164),"",$X164)</f>
        <v/>
      </c>
      <c r="S164" s="217" t="str">
        <f>IF(ISBLANK($Z164),"",$Z164)</f>
        <v/>
      </c>
      <c r="T164" s="217" t="str">
        <f>IF(ISBLANK($AB164),"",$AB164)</f>
        <v/>
      </c>
      <c r="U164" s="155" t="s">
        <v>1787</v>
      </c>
      <c r="V164" s="130">
        <v>200000</v>
      </c>
      <c r="W164" s="172" t="s">
        <v>283</v>
      </c>
      <c r="X164" s="173"/>
      <c r="Y164" s="102"/>
      <c r="Z164" s="173"/>
      <c r="AA164" s="102"/>
      <c r="AB164" s="102"/>
      <c r="AC164" s="453"/>
      <c r="AD164" s="102"/>
      <c r="AE164" s="102"/>
      <c r="AF164" s="102"/>
    </row>
    <row r="165" spans="1:32" s="131" customFormat="1" ht="25.5">
      <c r="A165" s="102" t="s">
        <v>1822</v>
      </c>
      <c r="B165" s="175" t="str">
        <f t="shared" si="31"/>
        <v>Swarzak</v>
      </c>
      <c r="C165" s="180" t="str">
        <f t="shared" si="32"/>
        <v>Anthony</v>
      </c>
      <c r="D165" s="102" t="str">
        <f t="shared" si="33"/>
        <v>A. Swarzak</v>
      </c>
      <c r="E165" s="168" t="str">
        <f t="shared" si="34"/>
        <v>Anthony Swarzak</v>
      </c>
      <c r="F165" s="204" t="s">
        <v>847</v>
      </c>
      <c r="G165" s="204"/>
      <c r="H165" s="204"/>
      <c r="I165" s="204"/>
      <c r="J165" s="155">
        <v>31300</v>
      </c>
      <c r="K165" s="157" t="s">
        <v>844</v>
      </c>
      <c r="L165" s="103" t="s">
        <v>114</v>
      </c>
      <c r="M165" s="102" t="str">
        <f>$U165</f>
        <v>1,F1-$2.5137M</v>
      </c>
      <c r="N165" s="137" t="s">
        <v>454</v>
      </c>
      <c r="O165" s="132" t="s">
        <v>1764</v>
      </c>
      <c r="P165" s="168" t="str">
        <f t="shared" si="35"/>
        <v>Swarzak, Anthony (1,F1-$2.5137M)</v>
      </c>
      <c r="Q165" s="129">
        <f>IF(ISBLANK($V165),"",$V165)</f>
        <v>2514000</v>
      </c>
      <c r="R165" s="217" t="str">
        <f>IF(ISBLANK($X165),"",$X165)</f>
        <v/>
      </c>
      <c r="S165" s="217" t="str">
        <f>IF(ISBLANK($Z165),"",$Z165)</f>
        <v/>
      </c>
      <c r="T165" s="217" t="str">
        <f>IF(ISBLANK($AB165),"",$AB165)</f>
        <v/>
      </c>
      <c r="U165" s="155" t="s">
        <v>1788</v>
      </c>
      <c r="V165" s="130">
        <v>2514000</v>
      </c>
      <c r="W165" s="172" t="s">
        <v>283</v>
      </c>
      <c r="X165" s="173"/>
      <c r="Y165" s="102"/>
      <c r="Z165" s="173"/>
      <c r="AA165" s="102"/>
      <c r="AB165" s="453"/>
      <c r="AC165" s="102"/>
      <c r="AD165" s="102"/>
      <c r="AE165" s="102"/>
      <c r="AF165" s="102"/>
    </row>
    <row r="166" spans="1:32" s="131" customFormat="1" ht="14.25" customHeight="1">
      <c r="A166" s="102" t="s">
        <v>1679</v>
      </c>
      <c r="B166" s="175" t="str">
        <f t="shared" si="31"/>
        <v>Szczur</v>
      </c>
      <c r="C166" s="180" t="str">
        <f t="shared" si="32"/>
        <v>Matt</v>
      </c>
      <c r="D166" s="102" t="str">
        <f t="shared" si="33"/>
        <v>M. Szczur</v>
      </c>
      <c r="E166" s="168" t="str">
        <f t="shared" si="34"/>
        <v>Matt Szczur</v>
      </c>
      <c r="F166" s="174" t="s">
        <v>847</v>
      </c>
      <c r="G166" s="102">
        <f>Players!G756+1</f>
        <v>60</v>
      </c>
      <c r="H166" s="102" t="s">
        <v>538</v>
      </c>
      <c r="I166" s="102">
        <v>11</v>
      </c>
      <c r="J166" s="322">
        <v>32709</v>
      </c>
      <c r="K166" s="102" t="s">
        <v>912</v>
      </c>
      <c r="L166" s="103" t="s">
        <v>7</v>
      </c>
      <c r="M166" s="155" t="str">
        <f>$W166</f>
        <v>Y2*</v>
      </c>
      <c r="N166" s="102" t="s">
        <v>1257</v>
      </c>
      <c r="O166" s="103" t="s">
        <v>1534</v>
      </c>
      <c r="P166" s="168" t="str">
        <f t="shared" si="35"/>
        <v>Szczur, Matt (Y2*)</v>
      </c>
      <c r="Q166" s="217">
        <f>IF(ISBLANK($X166),"",$X166)</f>
        <v>300000</v>
      </c>
      <c r="R166" s="217">
        <f>IF(ISBLANK($Z166),"",$Z166)</f>
        <v>400000</v>
      </c>
      <c r="S166" s="217" t="str">
        <f>IF(ISBLANK($AB166),"",$AB166)</f>
        <v/>
      </c>
      <c r="T166" s="217" t="str">
        <f>IF(ISBLANK($AD166),"",$AD166)</f>
        <v/>
      </c>
      <c r="U166" s="102" t="s">
        <v>446</v>
      </c>
      <c r="V166" s="173">
        <v>300000</v>
      </c>
      <c r="W166" s="102" t="s">
        <v>219</v>
      </c>
      <c r="X166" s="173">
        <v>300000</v>
      </c>
      <c r="Y166" s="102" t="s">
        <v>322</v>
      </c>
      <c r="Z166" s="173">
        <v>400000</v>
      </c>
      <c r="AA166" s="102" t="s">
        <v>555</v>
      </c>
      <c r="AB166" s="102"/>
      <c r="AC166" s="102"/>
      <c r="AD166" s="102"/>
      <c r="AE166" s="102"/>
      <c r="AF166" s="102"/>
    </row>
    <row r="167" spans="1:32" s="131" customFormat="1" ht="14.25" customHeight="1">
      <c r="A167" s="102" t="s">
        <v>1644</v>
      </c>
      <c r="B167" s="175" t="str">
        <f t="shared" si="31"/>
        <v>Telis</v>
      </c>
      <c r="C167" s="180" t="str">
        <f t="shared" si="32"/>
        <v>Tomas</v>
      </c>
      <c r="D167" s="102" t="str">
        <f t="shared" si="33"/>
        <v>T. Telis</v>
      </c>
      <c r="E167" s="168" t="str">
        <f t="shared" si="34"/>
        <v>Tomas Telis</v>
      </c>
      <c r="F167" s="204" t="s">
        <v>854</v>
      </c>
      <c r="G167" s="204">
        <v>101</v>
      </c>
      <c r="H167" s="204" t="s">
        <v>1955</v>
      </c>
      <c r="I167" s="204"/>
      <c r="J167" s="155">
        <v>33407</v>
      </c>
      <c r="K167" s="157" t="s">
        <v>848</v>
      </c>
      <c r="L167" s="103" t="s">
        <v>7</v>
      </c>
      <c r="M167" s="155" t="str">
        <f>$W167</f>
        <v>Y1*</v>
      </c>
      <c r="N167" s="111" t="s">
        <v>349</v>
      </c>
      <c r="O167" s="132" t="s">
        <v>1966</v>
      </c>
      <c r="P167" s="168" t="str">
        <f t="shared" si="35"/>
        <v>Telis, Tomas (Y1*)</v>
      </c>
      <c r="Q167" s="217">
        <f>IF(ISBLANK($X167),"",$X167)</f>
        <v>200000</v>
      </c>
      <c r="R167" s="217">
        <f>IF(ISBLANK($Z167),"",$Z167)</f>
        <v>300000</v>
      </c>
      <c r="S167" s="217">
        <f>IF(ISBLANK($AB167),"",$AB167)</f>
        <v>400000</v>
      </c>
      <c r="T167" s="217" t="str">
        <f>IF(ISBLANK($AD167),"",$AD167)</f>
        <v/>
      </c>
      <c r="U167" s="168" t="s">
        <v>445</v>
      </c>
      <c r="V167" s="130">
        <v>200000</v>
      </c>
      <c r="W167" s="102" t="s">
        <v>220</v>
      </c>
      <c r="X167" s="130">
        <v>200000</v>
      </c>
      <c r="Y167" s="102" t="s">
        <v>446</v>
      </c>
      <c r="Z167" s="173">
        <v>300000</v>
      </c>
      <c r="AA167" s="102" t="s">
        <v>322</v>
      </c>
      <c r="AB167" s="173">
        <v>400000</v>
      </c>
      <c r="AC167" s="102" t="s">
        <v>555</v>
      </c>
      <c r="AD167" s="102"/>
      <c r="AE167" s="102"/>
      <c r="AF167" s="102"/>
    </row>
    <row r="168" spans="1:32" s="131" customFormat="1" ht="14.25" customHeight="1">
      <c r="A168" s="102" t="s">
        <v>1149</v>
      </c>
      <c r="B168" s="175" t="str">
        <f t="shared" si="31"/>
        <v>Thompson</v>
      </c>
      <c r="C168" s="180" t="str">
        <f t="shared" si="32"/>
        <v>Jake Keith</v>
      </c>
      <c r="D168" s="102" t="str">
        <f t="shared" si="33"/>
        <v>J. Thompson</v>
      </c>
      <c r="E168" s="168" t="str">
        <f t="shared" si="34"/>
        <v>Jake Keith Thompson</v>
      </c>
      <c r="F168" s="103" t="s">
        <v>847</v>
      </c>
      <c r="G168" s="103"/>
      <c r="H168" s="103"/>
      <c r="I168" s="103"/>
      <c r="J168" s="256">
        <v>34365</v>
      </c>
      <c r="K168" s="102" t="s">
        <v>647</v>
      </c>
      <c r="L168" s="103" t="s">
        <v>114</v>
      </c>
      <c r="M168" s="155" t="str">
        <f>$W168</f>
        <v>Y2*</v>
      </c>
      <c r="N168" s="111" t="str">
        <f>Mays!$G$2</f>
        <v>Palo Alto</v>
      </c>
      <c r="O168" s="103" t="s">
        <v>1094</v>
      </c>
      <c r="P168" s="168" t="str">
        <f t="shared" si="35"/>
        <v>Thompson, Jake Keith (Y2*)</v>
      </c>
      <c r="Q168" s="129">
        <f>IF(ISBLANK($X168),"",$X168)</f>
        <v>300000</v>
      </c>
      <c r="R168" s="217">
        <f>IF(ISBLANK($Z168),"",$Z168)</f>
        <v>400000</v>
      </c>
      <c r="S168" s="217" t="str">
        <f>IF(ISBLANK($AB168),"",$AB168)</f>
        <v/>
      </c>
      <c r="T168" s="217" t="str">
        <f>IF(ISBLANK($AD168),"",$AD168)</f>
        <v/>
      </c>
      <c r="U168" s="102" t="s">
        <v>446</v>
      </c>
      <c r="V168" s="173">
        <v>300000</v>
      </c>
      <c r="W168" s="102" t="s">
        <v>219</v>
      </c>
      <c r="X168" s="173">
        <v>300000</v>
      </c>
      <c r="Y168" s="102" t="s">
        <v>322</v>
      </c>
      <c r="Z168" s="173">
        <v>400000</v>
      </c>
      <c r="AA168" s="102" t="s">
        <v>555</v>
      </c>
      <c r="AB168" s="102"/>
      <c r="AC168" s="102"/>
      <c r="AD168" s="102"/>
      <c r="AE168" s="453"/>
      <c r="AF168" s="102"/>
    </row>
    <row r="169" spans="1:32" s="131" customFormat="1" ht="14.25" customHeight="1">
      <c r="A169" s="112" t="s">
        <v>82</v>
      </c>
      <c r="B169" s="175" t="str">
        <f t="shared" si="31"/>
        <v>Tillman</v>
      </c>
      <c r="C169" s="180" t="str">
        <f t="shared" si="32"/>
        <v>Chris</v>
      </c>
      <c r="D169" s="102" t="str">
        <f t="shared" si="33"/>
        <v>C. Tillman</v>
      </c>
      <c r="E169" s="168" t="str">
        <f t="shared" si="34"/>
        <v>Chris Tillman</v>
      </c>
      <c r="F169" s="103"/>
      <c r="G169" s="111"/>
      <c r="H169" s="111"/>
      <c r="I169" s="111"/>
      <c r="J169" s="274"/>
      <c r="K169" s="102"/>
      <c r="L169" s="103" t="s">
        <v>114</v>
      </c>
      <c r="M169" s="102" t="str">
        <f>$U169</f>
        <v>3,F3-$11.4M</v>
      </c>
      <c r="N169" s="111" t="str">
        <f>Mays!$G$2</f>
        <v>Palo Alto</v>
      </c>
      <c r="O169" s="253" t="s">
        <v>1192</v>
      </c>
      <c r="P169" s="168" t="str">
        <f t="shared" si="35"/>
        <v>Tillman, Chris (3,F3-$11.4M)</v>
      </c>
      <c r="Q169" s="129">
        <f>IF(ISBLANK($V169),"",$V169)</f>
        <v>3800000</v>
      </c>
      <c r="R169" s="217" t="str">
        <f>IF(ISBLANK($X169),"",$X169)</f>
        <v/>
      </c>
      <c r="S169" s="217" t="str">
        <f>IF(ISBLANK($Z169),"",$Z169)</f>
        <v/>
      </c>
      <c r="T169" s="217" t="str">
        <f>IF(ISBLANK($AB169),"",$AB169)</f>
        <v/>
      </c>
      <c r="U169" s="112" t="s">
        <v>1224</v>
      </c>
      <c r="V169" s="269">
        <v>3800000</v>
      </c>
      <c r="W169" s="102" t="s">
        <v>283</v>
      </c>
      <c r="X169" s="173"/>
      <c r="Y169" s="102"/>
      <c r="Z169" s="173"/>
      <c r="AA169" s="102"/>
      <c r="AB169" s="102"/>
      <c r="AC169" s="102"/>
      <c r="AD169" s="102"/>
      <c r="AE169" s="102"/>
      <c r="AF169" s="102"/>
    </row>
    <row r="170" spans="1:32" s="131" customFormat="1" ht="14.25" customHeight="1">
      <c r="A170" s="102" t="s">
        <v>1646</v>
      </c>
      <c r="B170" s="175" t="str">
        <f t="shared" si="31"/>
        <v>Toles</v>
      </c>
      <c r="C170" s="180" t="str">
        <f t="shared" si="32"/>
        <v>Andrew</v>
      </c>
      <c r="D170" s="102" t="str">
        <f t="shared" si="33"/>
        <v>A. Toles</v>
      </c>
      <c r="E170" s="168" t="str">
        <f t="shared" si="34"/>
        <v>Andrew Toles</v>
      </c>
      <c r="F170" s="174" t="s">
        <v>354</v>
      </c>
      <c r="G170" s="102">
        <f>Players!G759+1</f>
        <v>2</v>
      </c>
      <c r="H170" s="102">
        <v>1</v>
      </c>
      <c r="I170" s="102">
        <v>2</v>
      </c>
      <c r="J170" s="322">
        <v>33748</v>
      </c>
      <c r="K170" s="102" t="s">
        <v>912</v>
      </c>
      <c r="L170" s="103" t="s">
        <v>7</v>
      </c>
      <c r="M170" s="155" t="str">
        <f>$W170</f>
        <v>Y2*</v>
      </c>
      <c r="N170" s="102" t="s">
        <v>1022</v>
      </c>
      <c r="O170" s="103" t="s">
        <v>1534</v>
      </c>
      <c r="P170" s="168" t="str">
        <f t="shared" si="35"/>
        <v>Toles, Andrew (Y2*)</v>
      </c>
      <c r="Q170" s="217">
        <f>IF(ISBLANK($X170),"",$X170)</f>
        <v>400000</v>
      </c>
      <c r="R170" s="217">
        <f>IF(ISBLANK($Z170),"",$Z170)</f>
        <v>400000</v>
      </c>
      <c r="S170" s="217" t="str">
        <f>IF(ISBLANK($AB170),"",$AB170)</f>
        <v/>
      </c>
      <c r="T170" s="217" t="str">
        <f>IF(ISBLANK($AD170),"",$AD170)</f>
        <v/>
      </c>
      <c r="U170" s="102" t="s">
        <v>446</v>
      </c>
      <c r="V170" s="173">
        <v>300000</v>
      </c>
      <c r="W170" s="102" t="s">
        <v>219</v>
      </c>
      <c r="X170" s="173">
        <v>400000</v>
      </c>
      <c r="Y170" s="102" t="s">
        <v>322</v>
      </c>
      <c r="Z170" s="173">
        <v>400000</v>
      </c>
      <c r="AA170" s="102" t="s">
        <v>555</v>
      </c>
      <c r="AB170" s="102"/>
      <c r="AC170" s="102"/>
      <c r="AD170" s="102"/>
      <c r="AE170" s="102"/>
      <c r="AF170" s="102"/>
    </row>
    <row r="171" spans="1:32" s="131" customFormat="1" ht="14.25" customHeight="1">
      <c r="A171" s="453" t="s">
        <v>1295</v>
      </c>
      <c r="B171" s="175" t="str">
        <f t="shared" si="31"/>
        <v>Tomlinson</v>
      </c>
      <c r="C171" s="180" t="str">
        <f t="shared" si="32"/>
        <v>Kelby</v>
      </c>
      <c r="D171" s="102" t="str">
        <f t="shared" si="33"/>
        <v>K. Tomlinson</v>
      </c>
      <c r="E171" s="168" t="str">
        <f t="shared" si="34"/>
        <v>Kelby Tomlinson</v>
      </c>
      <c r="F171" s="204" t="s">
        <v>847</v>
      </c>
      <c r="G171" s="453">
        <v>56</v>
      </c>
      <c r="H171" s="453">
        <v>3</v>
      </c>
      <c r="I171" s="453">
        <v>7</v>
      </c>
      <c r="J171" s="256">
        <v>33040</v>
      </c>
      <c r="K171" s="157" t="s">
        <v>845</v>
      </c>
      <c r="L171" s="103" t="s">
        <v>7</v>
      </c>
      <c r="M171" s="155" t="str">
        <f>$W171</f>
        <v>ARB-Y4</v>
      </c>
      <c r="N171" s="111" t="s">
        <v>486</v>
      </c>
      <c r="O171" s="132" t="s">
        <v>1743</v>
      </c>
      <c r="P171" s="168" t="str">
        <f t="shared" si="35"/>
        <v>Tomlinson, Kelby (ARB-Y4)</v>
      </c>
      <c r="Q171" s="217" t="str">
        <f>IF(ISBLANK($X171),"",$X171)</f>
        <v/>
      </c>
      <c r="R171" s="217" t="str">
        <f>IF(ISBLANK($Z171),"",$Z171)</f>
        <v/>
      </c>
      <c r="S171" s="217" t="str">
        <f>IF(ISBLANK($AB171),"",$AB171)</f>
        <v/>
      </c>
      <c r="T171" s="217" t="str">
        <f>IF(ISBLANK($AD171),"",$AD171)</f>
        <v/>
      </c>
      <c r="U171" s="102" t="s">
        <v>322</v>
      </c>
      <c r="V171" s="173">
        <v>400000</v>
      </c>
      <c r="W171" s="102" t="s">
        <v>555</v>
      </c>
      <c r="X171" s="173"/>
      <c r="Y171" s="102" t="s">
        <v>820</v>
      </c>
      <c r="Z171" s="173"/>
      <c r="AA171" s="102" t="s">
        <v>821</v>
      </c>
      <c r="AB171" s="102"/>
      <c r="AC171" s="102" t="s">
        <v>822</v>
      </c>
      <c r="AD171" s="102"/>
      <c r="AE171" s="102" t="s">
        <v>283</v>
      </c>
      <c r="AF171" s="102"/>
    </row>
    <row r="172" spans="1:32" s="131" customFormat="1" ht="14.25" customHeight="1">
      <c r="A172" s="102" t="s">
        <v>1919</v>
      </c>
      <c r="B172" s="175" t="str">
        <f t="shared" si="31"/>
        <v>Torrens</v>
      </c>
      <c r="C172" s="180" t="str">
        <f t="shared" si="32"/>
        <v>Luis</v>
      </c>
      <c r="D172" s="102" t="str">
        <f t="shared" si="33"/>
        <v>L. Torrens</v>
      </c>
      <c r="E172" s="168" t="str">
        <f t="shared" si="34"/>
        <v>Luis Torrens</v>
      </c>
      <c r="F172" s="204" t="s">
        <v>847</v>
      </c>
      <c r="G172" s="204">
        <v>136</v>
      </c>
      <c r="H172" s="204" t="s">
        <v>1957</v>
      </c>
      <c r="I172" s="204"/>
      <c r="J172" s="155">
        <v>35187</v>
      </c>
      <c r="K172" s="157" t="s">
        <v>848</v>
      </c>
      <c r="L172" s="103" t="s">
        <v>7</v>
      </c>
      <c r="M172" s="155" t="str">
        <f>$W172</f>
        <v>Y1*</v>
      </c>
      <c r="N172" s="111" t="s">
        <v>908</v>
      </c>
      <c r="O172" s="132" t="s">
        <v>1966</v>
      </c>
      <c r="P172" s="168" t="str">
        <f t="shared" si="35"/>
        <v>Torrens, Luis (Y1*)</v>
      </c>
      <c r="Q172" s="129">
        <f>IF(ISBLANK($X172),"",$X172)</f>
        <v>200000</v>
      </c>
      <c r="R172" s="217">
        <f>IF(ISBLANK($Z172),"",$Z172)</f>
        <v>300000</v>
      </c>
      <c r="S172" s="217">
        <f>IF(ISBLANK($AB172),"",$AB172)</f>
        <v>400000</v>
      </c>
      <c r="T172" s="217" t="str">
        <f>IF(ISBLANK($AD172),"",$AD172)</f>
        <v/>
      </c>
      <c r="U172" s="168" t="s">
        <v>445</v>
      </c>
      <c r="V172" s="130">
        <v>200000</v>
      </c>
      <c r="W172" s="102" t="s">
        <v>220</v>
      </c>
      <c r="X172" s="130">
        <v>200000</v>
      </c>
      <c r="Y172" s="102" t="s">
        <v>446</v>
      </c>
      <c r="Z172" s="173">
        <v>300000</v>
      </c>
      <c r="AA172" s="102" t="s">
        <v>322</v>
      </c>
      <c r="AB172" s="173">
        <v>400000</v>
      </c>
      <c r="AC172" s="102" t="s">
        <v>555</v>
      </c>
      <c r="AD172" s="102"/>
      <c r="AE172" s="102"/>
      <c r="AF172" s="102"/>
    </row>
    <row r="173" spans="1:32" s="131" customFormat="1" ht="14.25" customHeight="1">
      <c r="A173" s="102" t="s">
        <v>2105</v>
      </c>
      <c r="B173" s="175" t="str">
        <f t="shared" si="31"/>
        <v>Turner</v>
      </c>
      <c r="C173" s="180" t="str">
        <f t="shared" si="32"/>
        <v>Jacob</v>
      </c>
      <c r="D173" s="102" t="str">
        <f t="shared" si="33"/>
        <v>J. Turner</v>
      </c>
      <c r="E173" s="168" t="str">
        <f t="shared" si="34"/>
        <v>Jacob Turner</v>
      </c>
      <c r="F173" s="103"/>
      <c r="G173" s="103"/>
      <c r="H173" s="103"/>
      <c r="I173" s="103"/>
      <c r="J173" s="155"/>
      <c r="K173" s="111"/>
      <c r="L173" s="103" t="s">
        <v>114</v>
      </c>
      <c r="M173" s="102" t="str">
        <f>$U173</f>
        <v>1,F1-200k</v>
      </c>
      <c r="N173" s="208" t="s">
        <v>402</v>
      </c>
      <c r="O173" s="213" t="s">
        <v>2083</v>
      </c>
      <c r="P173" s="168" t="str">
        <f t="shared" si="35"/>
        <v>Turner, Jacob (1,F1-200k)</v>
      </c>
      <c r="Q173" s="129">
        <f>IF(ISBLANK($V173),"",$V173)</f>
        <v>200000</v>
      </c>
      <c r="R173" s="217"/>
      <c r="S173" s="217"/>
      <c r="T173" s="217"/>
      <c r="U173" s="111" t="s">
        <v>2089</v>
      </c>
      <c r="V173" s="172">
        <v>200000</v>
      </c>
      <c r="W173" s="111" t="s">
        <v>283</v>
      </c>
      <c r="X173" s="173"/>
      <c r="Y173" s="102"/>
      <c r="Z173" s="173"/>
      <c r="AA173" s="102"/>
      <c r="AB173" s="453"/>
      <c r="AC173" s="102"/>
      <c r="AD173" s="102"/>
      <c r="AE173" s="102"/>
      <c r="AF173" s="102"/>
    </row>
    <row r="174" spans="1:32" s="131" customFormat="1" ht="14.25" customHeight="1">
      <c r="A174" s="102" t="s">
        <v>1946</v>
      </c>
      <c r="B174" s="175" t="str">
        <f t="shared" si="31"/>
        <v>Turner</v>
      </c>
      <c r="C174" s="180" t="str">
        <f t="shared" si="32"/>
        <v>Stuart</v>
      </c>
      <c r="D174" s="102" t="str">
        <f t="shared" si="33"/>
        <v>S. Turner</v>
      </c>
      <c r="E174" s="168" t="str">
        <f t="shared" si="34"/>
        <v>Stuart Turner</v>
      </c>
      <c r="F174" s="204" t="s">
        <v>847</v>
      </c>
      <c r="G174" s="204">
        <v>210</v>
      </c>
      <c r="H174" s="204" t="s">
        <v>1962</v>
      </c>
      <c r="I174" s="204"/>
      <c r="J174" s="155">
        <v>33599</v>
      </c>
      <c r="K174" s="157" t="s">
        <v>848</v>
      </c>
      <c r="L174" s="103" t="s">
        <v>7</v>
      </c>
      <c r="M174" s="155" t="str">
        <f>$W174</f>
        <v>MM</v>
      </c>
      <c r="N174" s="111" t="s">
        <v>1101</v>
      </c>
      <c r="O174" s="132" t="s">
        <v>1966</v>
      </c>
      <c r="P174" s="168" t="str">
        <f t="shared" si="35"/>
        <v>Turner, Stuart (MM)</v>
      </c>
      <c r="Q174" s="217">
        <f>IF(ISBLANK($X174),"",$X174)</f>
        <v>100000</v>
      </c>
      <c r="R174" s="217" t="str">
        <f>IF(ISBLANK($Z174),"",$Z174)</f>
        <v/>
      </c>
      <c r="S174" s="217" t="str">
        <f>IF(ISBLANK($AB174),"",$AB174)</f>
        <v/>
      </c>
      <c r="T174" s="217" t="str">
        <f>IF(ISBLANK($AD174),"",$AD174)</f>
        <v/>
      </c>
      <c r="U174" s="111" t="s">
        <v>442</v>
      </c>
      <c r="V174" s="130">
        <v>100000</v>
      </c>
      <c r="W174" s="102" t="s">
        <v>442</v>
      </c>
      <c r="X174" s="268">
        <v>100000</v>
      </c>
      <c r="Y174" s="102"/>
      <c r="Z174" s="173"/>
      <c r="AA174" s="102"/>
      <c r="AB174" s="173"/>
      <c r="AC174" s="102"/>
      <c r="AD174" s="130"/>
      <c r="AE174" s="102"/>
    </row>
    <row r="175" spans="1:32" s="131" customFormat="1" ht="14.25" customHeight="1">
      <c r="A175" s="111" t="s">
        <v>526</v>
      </c>
      <c r="B175" s="175" t="str">
        <f t="shared" si="31"/>
        <v>Uehara</v>
      </c>
      <c r="C175" s="180" t="str">
        <f t="shared" si="32"/>
        <v>Koji</v>
      </c>
      <c r="D175" s="102" t="str">
        <f t="shared" si="33"/>
        <v>K. Uehara</v>
      </c>
      <c r="E175" s="168" t="str">
        <f t="shared" si="34"/>
        <v>Koji Uehara</v>
      </c>
      <c r="F175" s="276" t="s">
        <v>847</v>
      </c>
      <c r="G175" s="103"/>
      <c r="H175" s="103"/>
      <c r="I175" s="103"/>
      <c r="J175" s="277">
        <v>27487</v>
      </c>
      <c r="K175" s="278" t="s">
        <v>844</v>
      </c>
      <c r="L175" s="103" t="s">
        <v>114</v>
      </c>
      <c r="M175" s="102" t="str">
        <f>$U175</f>
        <v>1,F1-$759.15k</v>
      </c>
      <c r="N175" s="137" t="s">
        <v>565</v>
      </c>
      <c r="O175" s="132" t="s">
        <v>1764</v>
      </c>
      <c r="P175" s="168" t="str">
        <f t="shared" si="35"/>
        <v>Uehara, Koji (1,F1-$759.15k)</v>
      </c>
      <c r="Q175" s="129">
        <f>IF(ISBLANK($V175),"",$V175)</f>
        <v>760000</v>
      </c>
      <c r="R175" s="217" t="str">
        <f>IF(ISBLANK($X175),"",$X175)</f>
        <v/>
      </c>
      <c r="S175" s="217" t="str">
        <f>IF(ISBLANK($Z175),"",$Z175)</f>
        <v/>
      </c>
      <c r="T175" s="217" t="str">
        <f>IF(ISBLANK($AB175),"",$AB175)</f>
        <v/>
      </c>
      <c r="U175" s="155" t="s">
        <v>1789</v>
      </c>
      <c r="V175" s="130">
        <v>760000</v>
      </c>
      <c r="W175" s="172" t="s">
        <v>283</v>
      </c>
      <c r="X175" s="169"/>
      <c r="Y175" s="102"/>
      <c r="Z175" s="173"/>
      <c r="AA175" s="102"/>
      <c r="AB175" s="102"/>
      <c r="AC175" s="102"/>
      <c r="AD175" s="102"/>
      <c r="AE175" s="102"/>
      <c r="AF175" s="102"/>
    </row>
    <row r="176" spans="1:32" s="131" customFormat="1" ht="14.25" customHeight="1">
      <c r="A176" s="102" t="s">
        <v>1559</v>
      </c>
      <c r="B176" s="175" t="str">
        <f t="shared" si="31"/>
        <v>Urena</v>
      </c>
      <c r="C176" s="180" t="str">
        <f t="shared" si="32"/>
        <v>Richard</v>
      </c>
      <c r="D176" s="102" t="str">
        <f t="shared" si="33"/>
        <v>R. Urena</v>
      </c>
      <c r="E176" s="168" t="str">
        <f t="shared" si="34"/>
        <v>Richard Urena</v>
      </c>
      <c r="F176" s="174" t="s">
        <v>854</v>
      </c>
      <c r="G176" s="102">
        <v>54</v>
      </c>
      <c r="H176" s="102" t="s">
        <v>845</v>
      </c>
      <c r="I176" s="102">
        <v>1</v>
      </c>
      <c r="J176" s="322">
        <v>35121</v>
      </c>
      <c r="K176" s="102" t="s">
        <v>851</v>
      </c>
      <c r="L176" s="103" t="s">
        <v>7</v>
      </c>
      <c r="M176" s="155" t="str">
        <f>$W176</f>
        <v>Y1</v>
      </c>
      <c r="N176" s="102" t="s">
        <v>908</v>
      </c>
      <c r="O176" s="103" t="s">
        <v>1534</v>
      </c>
      <c r="P176" s="168" t="str">
        <f t="shared" si="35"/>
        <v>Urena, Richard (Y1)</v>
      </c>
      <c r="Q176" s="217">
        <f>IF(ISBLANK($X176),"",$X176)</f>
        <v>200000</v>
      </c>
      <c r="R176" s="217">
        <f>IF(ISBLANK($Z176),"",$Z176)</f>
        <v>300000</v>
      </c>
      <c r="S176" s="217">
        <f>IF(ISBLANK($AB176),"",$AB176)</f>
        <v>400000</v>
      </c>
      <c r="T176" s="217" t="str">
        <f>IF(ISBLANK($AD176),"",$AD176)</f>
        <v/>
      </c>
      <c r="U176" s="102" t="s">
        <v>442</v>
      </c>
      <c r="V176" s="169">
        <v>100000</v>
      </c>
      <c r="W176" s="102" t="s">
        <v>445</v>
      </c>
      <c r="X176" s="130">
        <v>200000</v>
      </c>
      <c r="Y176" s="102" t="s">
        <v>446</v>
      </c>
      <c r="Z176" s="173">
        <v>300000</v>
      </c>
      <c r="AA176" s="102" t="s">
        <v>322</v>
      </c>
      <c r="AB176" s="173">
        <v>400000</v>
      </c>
      <c r="AC176" s="102" t="s">
        <v>555</v>
      </c>
      <c r="AD176" s="102"/>
      <c r="AE176" s="102"/>
      <c r="AF176" s="102"/>
    </row>
    <row r="177" spans="1:32" s="131" customFormat="1" ht="14.25" customHeight="1">
      <c r="A177" s="102" t="s">
        <v>1825</v>
      </c>
      <c r="B177" s="175" t="str">
        <f t="shared" si="31"/>
        <v>Urshela</v>
      </c>
      <c r="C177" s="180" t="str">
        <f t="shared" si="32"/>
        <v>Giovanny</v>
      </c>
      <c r="D177" s="102" t="str">
        <f t="shared" si="33"/>
        <v>G. Urshela</v>
      </c>
      <c r="E177" s="168" t="str">
        <f t="shared" si="34"/>
        <v>Giovanny Urshela</v>
      </c>
      <c r="F177" s="204" t="s">
        <v>847</v>
      </c>
      <c r="G177" s="204"/>
      <c r="H177" s="204"/>
      <c r="I177" s="204"/>
      <c r="J177" s="155">
        <v>33522</v>
      </c>
      <c r="K177" s="157" t="s">
        <v>850</v>
      </c>
      <c r="L177" s="103" t="s">
        <v>7</v>
      </c>
      <c r="M177" s="102" t="str">
        <f>$U177</f>
        <v>1,F1-$250k</v>
      </c>
      <c r="N177" s="111" t="str">
        <f>Ruth!$Y$2</f>
        <v xml:space="preserve">New Jersey </v>
      </c>
      <c r="O177" s="132" t="s">
        <v>1764</v>
      </c>
      <c r="P177" s="168" t="str">
        <f t="shared" si="35"/>
        <v>Urshela, Giovanny (1,F1-$250k)</v>
      </c>
      <c r="Q177" s="129">
        <f>IF(ISBLANK($V177),"",$V177)</f>
        <v>250000</v>
      </c>
      <c r="R177" s="217" t="str">
        <f>IF(ISBLANK($X177),"",$X177)</f>
        <v/>
      </c>
      <c r="S177" s="217" t="str">
        <f>IF(ISBLANK($Z177),"",$Z177)</f>
        <v/>
      </c>
      <c r="T177" s="217" t="str">
        <f>IF(ISBLANK($AB177),"",$AB177)</f>
        <v/>
      </c>
      <c r="U177" s="155" t="s">
        <v>1191</v>
      </c>
      <c r="V177" s="130">
        <v>250000</v>
      </c>
      <c r="W177" s="172" t="s">
        <v>283</v>
      </c>
      <c r="X177" s="173"/>
      <c r="Y177" s="102"/>
      <c r="Z177" s="173"/>
      <c r="AA177" s="102"/>
      <c r="AB177" s="102"/>
      <c r="AC177" s="102"/>
      <c r="AD177" s="102"/>
      <c r="AE177" s="102" t="s">
        <v>283</v>
      </c>
      <c r="AF177" s="102"/>
    </row>
    <row r="178" spans="1:32" s="131" customFormat="1" ht="14.25" customHeight="1">
      <c r="A178" s="102" t="s">
        <v>270</v>
      </c>
      <c r="B178" s="175" t="str">
        <f t="shared" si="31"/>
        <v>Utley</v>
      </c>
      <c r="C178" s="180" t="str">
        <f t="shared" si="32"/>
        <v>Chase</v>
      </c>
      <c r="D178" s="102" t="str">
        <f t="shared" si="33"/>
        <v>C. Utley</v>
      </c>
      <c r="E178" s="168" t="str">
        <f t="shared" si="34"/>
        <v>Chase Utley</v>
      </c>
      <c r="F178" s="103" t="s">
        <v>354</v>
      </c>
      <c r="G178" s="103"/>
      <c r="H178" s="103"/>
      <c r="I178" s="103"/>
      <c r="J178" s="155">
        <v>28841</v>
      </c>
      <c r="K178" s="111"/>
      <c r="L178" s="103" t="s">
        <v>7</v>
      </c>
      <c r="M178" s="102" t="str">
        <f>$U178</f>
        <v xml:space="preserve">1,F1-$200k </v>
      </c>
      <c r="N178" s="137" t="s">
        <v>199</v>
      </c>
      <c r="O178" s="132" t="s">
        <v>2083</v>
      </c>
      <c r="P178" s="168" t="str">
        <f t="shared" si="35"/>
        <v>Utley, Chase (1,F1-$200k )</v>
      </c>
      <c r="Q178" s="129">
        <f>IF(ISBLANK($V178),"",$V178)</f>
        <v>200000</v>
      </c>
      <c r="R178" s="217" t="str">
        <f>IF(ISBLANK($X178),"",$X178)</f>
        <v/>
      </c>
      <c r="S178" s="217" t="str">
        <f>IF(ISBLANK($Z178),"",$Z178)</f>
        <v/>
      </c>
      <c r="T178" s="217" t="str">
        <f>IF(ISBLANK($AB178),"",$AB178)</f>
        <v/>
      </c>
      <c r="U178" s="155" t="s">
        <v>1787</v>
      </c>
      <c r="V178" s="130">
        <v>200000</v>
      </c>
      <c r="W178" s="172" t="s">
        <v>283</v>
      </c>
      <c r="X178" s="173"/>
      <c r="Y178" s="102"/>
      <c r="Z178" s="173"/>
      <c r="AA178" s="102"/>
      <c r="AB178" s="102"/>
      <c r="AC178" s="102"/>
      <c r="AD178" s="102"/>
      <c r="AE178" s="102"/>
      <c r="AF178" s="102"/>
    </row>
    <row r="179" spans="1:32" s="131" customFormat="1" ht="14.25" customHeight="1">
      <c r="A179" s="102" t="s">
        <v>1893</v>
      </c>
      <c r="B179" s="175" t="str">
        <f t="shared" si="31"/>
        <v>Valaika</v>
      </c>
      <c r="C179" s="180" t="str">
        <f t="shared" si="32"/>
        <v>Pat</v>
      </c>
      <c r="D179" s="102" t="str">
        <f t="shared" si="33"/>
        <v>P. Valaika</v>
      </c>
      <c r="E179" s="168" t="str">
        <f t="shared" si="34"/>
        <v>Pat Valaika</v>
      </c>
      <c r="F179" s="204" t="s">
        <v>847</v>
      </c>
      <c r="G179" s="204">
        <v>81</v>
      </c>
      <c r="H179" s="204" t="s">
        <v>1954</v>
      </c>
      <c r="I179" s="204"/>
      <c r="J179" s="155">
        <v>33856</v>
      </c>
      <c r="K179" s="157" t="s">
        <v>851</v>
      </c>
      <c r="L179" s="103" t="s">
        <v>7</v>
      </c>
      <c r="M179" s="155" t="str">
        <f>$W179</f>
        <v>Y2</v>
      </c>
      <c r="N179" s="111" t="s">
        <v>808</v>
      </c>
      <c r="O179" s="132" t="s">
        <v>1966</v>
      </c>
      <c r="P179" s="168" t="str">
        <f t="shared" si="35"/>
        <v>Valaika, Pat (Y2)</v>
      </c>
      <c r="Q179" s="217">
        <f>IF(ISBLANK($X179),"",$X179)</f>
        <v>300000</v>
      </c>
      <c r="R179" s="217">
        <f>IF(ISBLANK($Z179),"",$Z179)</f>
        <v>400000</v>
      </c>
      <c r="S179" s="217" t="str">
        <f>IF(ISBLANK($AB179),"",$AB179)</f>
        <v/>
      </c>
      <c r="T179" s="217" t="str">
        <f>IF(ISBLANK($AD179),"",$AD179)</f>
        <v/>
      </c>
      <c r="U179" s="168" t="s">
        <v>445</v>
      </c>
      <c r="V179" s="130">
        <v>200000</v>
      </c>
      <c r="W179" s="102" t="s">
        <v>446</v>
      </c>
      <c r="X179" s="173">
        <v>300000</v>
      </c>
      <c r="Y179" s="102" t="s">
        <v>322</v>
      </c>
      <c r="Z179" s="173">
        <v>400000</v>
      </c>
      <c r="AA179" s="102" t="s">
        <v>555</v>
      </c>
      <c r="AB179" s="173"/>
      <c r="AC179" s="102"/>
      <c r="AD179" s="102"/>
      <c r="AE179" s="102"/>
      <c r="AF179" s="102"/>
    </row>
    <row r="180" spans="1:32" s="131" customFormat="1" ht="14.25" customHeight="1">
      <c r="A180" s="208" t="s">
        <v>877</v>
      </c>
      <c r="B180" s="175" t="str">
        <f t="shared" si="31"/>
        <v>Valbuena</v>
      </c>
      <c r="C180" s="180" t="str">
        <f t="shared" si="32"/>
        <v>Luis</v>
      </c>
      <c r="D180" s="102" t="str">
        <f t="shared" si="33"/>
        <v>L. Valbuena</v>
      </c>
      <c r="E180" s="168" t="str">
        <f t="shared" si="34"/>
        <v>Luis Valbuena</v>
      </c>
      <c r="F180" s="285" t="s">
        <v>354</v>
      </c>
      <c r="G180" s="161"/>
      <c r="H180" s="161"/>
      <c r="I180" s="161"/>
      <c r="J180" s="291">
        <v>31381</v>
      </c>
      <c r="K180" s="299" t="s">
        <v>850</v>
      </c>
      <c r="L180" s="103" t="s">
        <v>7</v>
      </c>
      <c r="M180" s="102" t="str">
        <f>$U180</f>
        <v>2,F2-$3.35M</v>
      </c>
      <c r="N180" s="281" t="s">
        <v>1186</v>
      </c>
      <c r="O180" s="311" t="s">
        <v>1407</v>
      </c>
      <c r="P180" s="168" t="str">
        <f t="shared" si="35"/>
        <v>Valbuena, Luis (2,F2-$3.35M)</v>
      </c>
      <c r="Q180" s="129">
        <f>IF(ISBLANK($V180),"",$V180)</f>
        <v>1675000</v>
      </c>
      <c r="R180" s="217" t="str">
        <f>IF(ISBLANK($X180),"",$X180)</f>
        <v/>
      </c>
      <c r="S180" s="217" t="str">
        <f>IF(ISBLANK($Z180),"",$Z180)</f>
        <v/>
      </c>
      <c r="T180" s="217" t="str">
        <f>IF(ISBLANK($AB180),"",$AB180)</f>
        <v/>
      </c>
      <c r="U180" s="282" t="s">
        <v>1453</v>
      </c>
      <c r="V180" s="280">
        <v>1675000</v>
      </c>
      <c r="W180" s="282" t="s">
        <v>283</v>
      </c>
      <c r="X180" s="173"/>
      <c r="Y180" s="453"/>
      <c r="Z180" s="268"/>
      <c r="AA180" s="453"/>
      <c r="AB180" s="102"/>
      <c r="AC180" s="102"/>
      <c r="AD180" s="453"/>
      <c r="AE180" s="453"/>
      <c r="AF180" s="102"/>
    </row>
    <row r="181" spans="1:32" s="131" customFormat="1" ht="14.25" customHeight="1">
      <c r="A181" s="453" t="s">
        <v>1093</v>
      </c>
      <c r="B181" s="175" t="str">
        <f t="shared" si="31"/>
        <v>Vargas</v>
      </c>
      <c r="C181" s="180" t="str">
        <f t="shared" si="32"/>
        <v>Kennys+</v>
      </c>
      <c r="D181" s="102" t="str">
        <f t="shared" si="33"/>
        <v>K. Vargas</v>
      </c>
      <c r="E181" s="168" t="str">
        <f t="shared" si="34"/>
        <v>Kennys+ Vargas</v>
      </c>
      <c r="F181" s="103" t="s">
        <v>854</v>
      </c>
      <c r="G181" s="103"/>
      <c r="H181" s="103"/>
      <c r="I181" s="103"/>
      <c r="J181" s="256">
        <v>33086</v>
      </c>
      <c r="K181" s="102" t="s">
        <v>858</v>
      </c>
      <c r="L181" s="103" t="s">
        <v>7</v>
      </c>
      <c r="M181" s="155" t="str">
        <f>$W181</f>
        <v>ARB-Y5</v>
      </c>
      <c r="N181" s="208" t="str">
        <f>Ruth!$AE$2</f>
        <v>Williamsburg</v>
      </c>
      <c r="O181" s="103" t="s">
        <v>1094</v>
      </c>
      <c r="P181" s="168" t="str">
        <f t="shared" si="35"/>
        <v>Vargas, Kennys+ (ARB-Y5)</v>
      </c>
      <c r="Q181" s="129" t="str">
        <f>IF(ISBLANK($X181),"",$X181)</f>
        <v/>
      </c>
      <c r="R181" s="217" t="str">
        <f>IF(ISBLANK($Z181),"",$Z181)</f>
        <v/>
      </c>
      <c r="S181" s="217" t="str">
        <f>IF(ISBLANK($AB181),"",$AB181)</f>
        <v/>
      </c>
      <c r="T181" s="217" t="str">
        <f>IF(ISBLANK($AD181),"",$AD181)</f>
        <v/>
      </c>
      <c r="U181" s="102" t="s">
        <v>555</v>
      </c>
      <c r="V181" s="269">
        <v>600000</v>
      </c>
      <c r="W181" s="102" t="s">
        <v>820</v>
      </c>
      <c r="X181" s="268"/>
      <c r="Y181" s="102" t="s">
        <v>821</v>
      </c>
      <c r="Z181" s="268"/>
      <c r="AA181" s="102" t="s">
        <v>822</v>
      </c>
      <c r="AB181" s="102"/>
      <c r="AC181" s="102" t="s">
        <v>283</v>
      </c>
      <c r="AD181" s="102"/>
      <c r="AE181" s="102"/>
      <c r="AF181" s="102"/>
    </row>
    <row r="182" spans="1:32" s="131" customFormat="1" ht="14.25" customHeight="1">
      <c r="A182" s="176" t="s">
        <v>983</v>
      </c>
      <c r="B182" s="175" t="str">
        <f t="shared" si="31"/>
        <v>Vogt</v>
      </c>
      <c r="C182" s="180" t="str">
        <f t="shared" si="32"/>
        <v>Stephen</v>
      </c>
      <c r="D182" s="102" t="str">
        <f t="shared" si="33"/>
        <v>S. Vogt</v>
      </c>
      <c r="E182" s="168" t="str">
        <f t="shared" si="34"/>
        <v>Stephen Vogt</v>
      </c>
      <c r="F182" s="179" t="s">
        <v>354</v>
      </c>
      <c r="G182" s="179"/>
      <c r="H182" s="179"/>
      <c r="I182" s="179"/>
      <c r="J182" s="186">
        <v>30987</v>
      </c>
      <c r="K182" s="182" t="s">
        <v>7</v>
      </c>
      <c r="L182" s="103" t="s">
        <v>7</v>
      </c>
      <c r="M182" s="102" t="str">
        <f>$U182</f>
        <v>1,F1-$351569</v>
      </c>
      <c r="N182" s="111" t="str">
        <f>Mays!$Y$2</f>
        <v>Los Angeles</v>
      </c>
      <c r="O182" s="132" t="s">
        <v>1764</v>
      </c>
      <c r="P182" s="168" t="str">
        <f t="shared" si="35"/>
        <v>Vogt, Stephen (1,F1-$351569)</v>
      </c>
      <c r="Q182" s="129">
        <f>IF(ISBLANK($V182),"",$V182)</f>
        <v>352000</v>
      </c>
      <c r="R182" s="217" t="str">
        <f>IF(ISBLANK($X182),"",$X182)</f>
        <v/>
      </c>
      <c r="S182" s="217" t="str">
        <f>IF(ISBLANK($Z182),"",$Z182)</f>
        <v/>
      </c>
      <c r="T182" s="217" t="str">
        <f>IF(ISBLANK($AB182),"",$AB182)</f>
        <v/>
      </c>
      <c r="U182" s="155" t="s">
        <v>1790</v>
      </c>
      <c r="V182" s="253">
        <v>352000</v>
      </c>
      <c r="W182" s="172" t="s">
        <v>283</v>
      </c>
      <c r="X182" s="173"/>
      <c r="Y182" s="453"/>
      <c r="Z182" s="268"/>
      <c r="AA182" s="453"/>
      <c r="AB182" s="102"/>
      <c r="AC182" s="102"/>
      <c r="AD182" s="102"/>
      <c r="AE182" s="102"/>
      <c r="AF182" s="102"/>
    </row>
    <row r="183" spans="1:32" s="131" customFormat="1" ht="14.25" customHeight="1">
      <c r="A183" s="160" t="s">
        <v>881</v>
      </c>
      <c r="B183" s="175" t="str">
        <f t="shared" si="31"/>
        <v>Volquez</v>
      </c>
      <c r="C183" s="180" t="str">
        <f t="shared" si="32"/>
        <v>Edinson</v>
      </c>
      <c r="D183" s="102" t="str">
        <f t="shared" si="33"/>
        <v>E. Volquez</v>
      </c>
      <c r="E183" s="168" t="str">
        <f t="shared" si="34"/>
        <v>Edinson Volquez</v>
      </c>
      <c r="F183" s="161" t="s">
        <v>847</v>
      </c>
      <c r="G183" s="161"/>
      <c r="H183" s="161"/>
      <c r="I183" s="161"/>
      <c r="J183" s="162">
        <v>30500</v>
      </c>
      <c r="K183" s="163" t="s">
        <v>647</v>
      </c>
      <c r="L183" s="103" t="s">
        <v>114</v>
      </c>
      <c r="M183" s="102" t="str">
        <f>$U183</f>
        <v>1,F1-$1.16M</v>
      </c>
      <c r="N183" s="137" t="s">
        <v>1101</v>
      </c>
      <c r="O183" s="132" t="s">
        <v>1834</v>
      </c>
      <c r="P183" s="168" t="str">
        <f t="shared" si="35"/>
        <v>Volquez, Edinson (1,F1-$1.16M)</v>
      </c>
      <c r="Q183" s="129">
        <f>IF(ISBLANK($V183),"",$V183)</f>
        <v>1160000</v>
      </c>
      <c r="R183" s="217" t="str">
        <f>IF(ISBLANK($X183),"",$X183)</f>
        <v/>
      </c>
      <c r="S183" s="217" t="str">
        <f>IF(ISBLANK($Z183),"",$Z183)</f>
        <v/>
      </c>
      <c r="T183" s="217" t="str">
        <f>IF(ISBLANK($AB183),"",$AB183)</f>
        <v/>
      </c>
      <c r="U183" s="155" t="s">
        <v>1791</v>
      </c>
      <c r="V183" s="130">
        <v>1160000</v>
      </c>
      <c r="W183" s="172" t="s">
        <v>283</v>
      </c>
      <c r="X183" s="173"/>
      <c r="Y183" s="453"/>
      <c r="Z183" s="268"/>
      <c r="AA183" s="102"/>
      <c r="AB183" s="102"/>
      <c r="AC183" s="102"/>
      <c r="AD183" s="102"/>
      <c r="AE183" s="102"/>
      <c r="AF183" s="102"/>
    </row>
    <row r="184" spans="1:32" s="131" customFormat="1" ht="14.25" customHeight="1">
      <c r="A184" s="111" t="s">
        <v>2101</v>
      </c>
      <c r="B184" s="175" t="str">
        <f t="shared" si="31"/>
        <v>Weaver</v>
      </c>
      <c r="C184" s="180" t="str">
        <f t="shared" si="32"/>
        <v>Jered</v>
      </c>
      <c r="D184" s="102" t="str">
        <f t="shared" si="33"/>
        <v>J. Weaver</v>
      </c>
      <c r="E184" s="168" t="str">
        <f t="shared" si="34"/>
        <v>Jered Weaver</v>
      </c>
      <c r="F184" s="276"/>
      <c r="G184" s="103"/>
      <c r="H184" s="103"/>
      <c r="I184" s="103"/>
      <c r="J184" s="277"/>
      <c r="K184" s="278"/>
      <c r="L184" s="103" t="s">
        <v>114</v>
      </c>
      <c r="M184" s="102" t="str">
        <f>$U184</f>
        <v>1,F1-200k</v>
      </c>
      <c r="N184" s="282" t="s">
        <v>567</v>
      </c>
      <c r="O184" s="311" t="s">
        <v>2083</v>
      </c>
      <c r="P184" s="168" t="str">
        <f t="shared" si="35"/>
        <v>Weaver, Jered (1,F1-200k)</v>
      </c>
      <c r="Q184" s="129">
        <f>IF(ISBLANK($V184),"",$V184)</f>
        <v>200000</v>
      </c>
      <c r="R184" s="217"/>
      <c r="S184" s="217"/>
      <c r="T184" s="217"/>
      <c r="U184" s="282" t="s">
        <v>2089</v>
      </c>
      <c r="V184" s="280">
        <v>200000</v>
      </c>
      <c r="W184" s="282" t="s">
        <v>283</v>
      </c>
      <c r="X184" s="173"/>
      <c r="Y184" s="102"/>
      <c r="Z184" s="173"/>
      <c r="AA184" s="102"/>
      <c r="AB184" s="102"/>
      <c r="AC184" s="102"/>
      <c r="AD184" s="102"/>
      <c r="AE184" s="102" t="s">
        <v>283</v>
      </c>
      <c r="AF184" s="102"/>
    </row>
    <row r="185" spans="1:32" s="131" customFormat="1" ht="14.25" customHeight="1">
      <c r="A185" s="112" t="s">
        <v>50</v>
      </c>
      <c r="B185" s="175" t="str">
        <f t="shared" si="31"/>
        <v>Werth</v>
      </c>
      <c r="C185" s="180" t="str">
        <f t="shared" si="32"/>
        <v>Jayson</v>
      </c>
      <c r="D185" s="102" t="str">
        <f t="shared" si="33"/>
        <v>J. Werth</v>
      </c>
      <c r="E185" s="168" t="str">
        <f t="shared" si="34"/>
        <v>Jayson Werth</v>
      </c>
      <c r="F185" s="103"/>
      <c r="G185" s="111"/>
      <c r="H185" s="111"/>
      <c r="I185" s="111"/>
      <c r="J185" s="274"/>
      <c r="K185" s="102"/>
      <c r="L185" s="103" t="s">
        <v>7</v>
      </c>
      <c r="M185" s="102" t="str">
        <f>$U185</f>
        <v>3,F3-$2.175M</v>
      </c>
      <c r="N185" s="111" t="str">
        <f>Aaron!$M$2</f>
        <v>Virginia</v>
      </c>
      <c r="O185" s="253" t="s">
        <v>1192</v>
      </c>
      <c r="P185" s="168" t="str">
        <f t="shared" si="35"/>
        <v>Werth, Jayson (3,F3-$2.175M)</v>
      </c>
      <c r="Q185" s="129">
        <f>IF(ISBLANK($V185),"",$V185)</f>
        <v>725000</v>
      </c>
      <c r="R185" s="217" t="str">
        <f>IF(ISBLANK($X185),"",$X185)</f>
        <v/>
      </c>
      <c r="S185" s="217" t="str">
        <f>IF(ISBLANK($Z185),"",$Z185)</f>
        <v/>
      </c>
      <c r="T185" s="217" t="str">
        <f>IF(ISBLANK($AB185),"",$AB185)</f>
        <v/>
      </c>
      <c r="U185" s="112" t="s">
        <v>1226</v>
      </c>
      <c r="V185" s="269">
        <v>725000</v>
      </c>
      <c r="W185" s="102" t="s">
        <v>283</v>
      </c>
      <c r="X185" s="169"/>
      <c r="Y185" s="102"/>
      <c r="Z185" s="173"/>
      <c r="AA185" s="102"/>
      <c r="AB185" s="102"/>
      <c r="AC185" s="102"/>
      <c r="AD185" s="102"/>
      <c r="AE185" s="102"/>
      <c r="AF185" s="102"/>
    </row>
    <row r="186" spans="1:32" s="131" customFormat="1" ht="14.25" customHeight="1">
      <c r="A186" s="453" t="s">
        <v>1296</v>
      </c>
      <c r="B186" s="175" t="str">
        <f t="shared" ref="B186:B192" si="36">LEFT(A186,FIND(", ",A186,1)-1)</f>
        <v>Wilson</v>
      </c>
      <c r="C186" s="180" t="str">
        <f t="shared" ref="C186:C192" si="37">RIGHT(A186,LEN(A186)-FIND(", ",A186,1)-1)</f>
        <v>Tyler</v>
      </c>
      <c r="D186" s="102" t="str">
        <f t="shared" ref="D186:D192" si="38">CONCATENATE(MID(C186,1,1),". ",B186)</f>
        <v>T. Wilson</v>
      </c>
      <c r="E186" s="168" t="str">
        <f t="shared" ref="E186:E192" si="39">CONCATENATE(C186," ",B186)</f>
        <v>Tyler Wilson</v>
      </c>
      <c r="F186" s="204"/>
      <c r="G186" s="453">
        <v>189</v>
      </c>
      <c r="H186" s="453">
        <v>8</v>
      </c>
      <c r="I186" s="453">
        <v>14</v>
      </c>
      <c r="J186" s="256">
        <v>32776</v>
      </c>
      <c r="K186" s="157" t="s">
        <v>647</v>
      </c>
      <c r="L186" s="103" t="s">
        <v>114</v>
      </c>
      <c r="M186" s="155" t="str">
        <f>$W186</f>
        <v>Y2*</v>
      </c>
      <c r="N186" s="111" t="str">
        <f>Mays!$Y$2</f>
        <v>Los Angeles</v>
      </c>
      <c r="O186" s="132" t="s">
        <v>1298</v>
      </c>
      <c r="P186" s="168" t="str">
        <f t="shared" si="35"/>
        <v>Wilson, Tyler (Y2*)</v>
      </c>
      <c r="Q186" s="129">
        <f>IF(ISBLANK($X186),"",$X186)</f>
        <v>300000</v>
      </c>
      <c r="R186" s="217">
        <f>IF(ISBLANK($Z186),"",$Z186)</f>
        <v>400000</v>
      </c>
      <c r="S186" s="217" t="str">
        <f>IF(ISBLANK($AB186),"",$AB186)</f>
        <v/>
      </c>
      <c r="T186" s="217" t="str">
        <f>IF(ISBLANK($AD186),"",$AD186)</f>
        <v/>
      </c>
      <c r="U186" s="102" t="s">
        <v>219</v>
      </c>
      <c r="V186" s="173">
        <v>300000</v>
      </c>
      <c r="W186" s="102" t="s">
        <v>219</v>
      </c>
      <c r="X186" s="173">
        <v>300000</v>
      </c>
      <c r="Y186" s="102" t="s">
        <v>322</v>
      </c>
      <c r="Z186" s="173">
        <v>400000</v>
      </c>
      <c r="AA186" s="102" t="s">
        <v>555</v>
      </c>
      <c r="AB186" s="102"/>
      <c r="AC186" s="102"/>
      <c r="AD186" s="102"/>
      <c r="AE186" s="102"/>
      <c r="AF186" s="102"/>
    </row>
    <row r="187" spans="1:32" s="131" customFormat="1" ht="14.25" customHeight="1">
      <c r="A187" s="112" t="s">
        <v>1708</v>
      </c>
      <c r="B187" s="175" t="str">
        <f t="shared" si="36"/>
        <v>Wood</v>
      </c>
      <c r="C187" s="180" t="str">
        <f t="shared" si="37"/>
        <v>Blake</v>
      </c>
      <c r="D187" s="102" t="str">
        <f t="shared" si="38"/>
        <v>B. Wood</v>
      </c>
      <c r="E187" s="168" t="str">
        <f t="shared" si="39"/>
        <v>Blake Wood</v>
      </c>
      <c r="F187" s="204"/>
      <c r="G187" s="204"/>
      <c r="H187" s="204"/>
      <c r="I187" s="204"/>
      <c r="J187" s="155"/>
      <c r="K187" s="157" t="s">
        <v>647</v>
      </c>
      <c r="L187" s="103" t="s">
        <v>114</v>
      </c>
      <c r="M187" s="102" t="str">
        <f>$U187</f>
        <v>2,F2</v>
      </c>
      <c r="N187" s="111" t="s">
        <v>1101</v>
      </c>
      <c r="O187" s="132" t="s">
        <v>1835</v>
      </c>
      <c r="P187" s="168" t="str">
        <f t="shared" si="35"/>
        <v>Wood, Blake (2,F2)</v>
      </c>
      <c r="Q187" s="129">
        <f>IF(ISBLANK($V187),"",$V187)</f>
        <v>300000</v>
      </c>
      <c r="R187" s="217" t="str">
        <f>IF(ISBLANK($X187),"",$X187)</f>
        <v/>
      </c>
      <c r="S187" s="217" t="str">
        <f>IF(ISBLANK($Z187),"",$Z187)</f>
        <v/>
      </c>
      <c r="T187" s="217" t="str">
        <f>IF(ISBLANK($AB187),"",$AB187)</f>
        <v/>
      </c>
      <c r="U187" s="102" t="s">
        <v>1709</v>
      </c>
      <c r="V187" s="173">
        <v>300000</v>
      </c>
      <c r="W187" s="102" t="s">
        <v>283</v>
      </c>
      <c r="X187" s="173"/>
      <c r="Y187" s="102"/>
      <c r="Z187" s="173"/>
      <c r="AA187" s="102"/>
      <c r="AB187" s="102"/>
      <c r="AC187" s="102"/>
      <c r="AD187" s="102"/>
      <c r="AE187" s="102" t="s">
        <v>822</v>
      </c>
      <c r="AF187" s="102"/>
    </row>
    <row r="188" spans="1:32" s="131" customFormat="1" ht="14.25" customHeight="1">
      <c r="A188" s="102" t="s">
        <v>372</v>
      </c>
      <c r="B188" s="175" t="str">
        <f t="shared" si="36"/>
        <v>Wood</v>
      </c>
      <c r="C188" s="180" t="str">
        <f t="shared" si="37"/>
        <v>Travis</v>
      </c>
      <c r="D188" s="102" t="str">
        <f t="shared" si="38"/>
        <v>T. Wood</v>
      </c>
      <c r="E188" s="168" t="str">
        <f t="shared" si="39"/>
        <v>Travis Wood</v>
      </c>
      <c r="F188" s="103"/>
      <c r="G188" s="103"/>
      <c r="H188" s="103"/>
      <c r="I188" s="103"/>
      <c r="J188" s="155"/>
      <c r="K188" s="111"/>
      <c r="L188" s="103" t="s">
        <v>114</v>
      </c>
      <c r="M188" s="102" t="str">
        <f>$U188</f>
        <v>5,L5-14M</v>
      </c>
      <c r="N188" s="111" t="s">
        <v>567</v>
      </c>
      <c r="O188" s="132" t="s">
        <v>2048</v>
      </c>
      <c r="P188" s="168" t="str">
        <f t="shared" si="35"/>
        <v>Wood, Travis (5,L5-14M)</v>
      </c>
      <c r="Q188" s="129">
        <f>IF(ISBLANK($V188),"",$V188)</f>
        <v>2800000</v>
      </c>
      <c r="R188" s="217" t="str">
        <f>IF(ISBLANK($X188),"",$X188)</f>
        <v/>
      </c>
      <c r="S188" s="217" t="str">
        <f>IF(ISBLANK($Z188),"",$Z188)</f>
        <v/>
      </c>
      <c r="T188" s="217" t="str">
        <f>IF(ISBLANK($AB188),"",$AB188)</f>
        <v/>
      </c>
      <c r="U188" s="102" t="s">
        <v>521</v>
      </c>
      <c r="V188" s="173">
        <v>2800000</v>
      </c>
      <c r="W188" s="102" t="s">
        <v>283</v>
      </c>
      <c r="X188" s="173"/>
      <c r="Y188" s="102"/>
      <c r="Z188" s="173"/>
      <c r="AA188" s="102"/>
      <c r="AB188" s="453"/>
      <c r="AC188" s="102"/>
      <c r="AD188" s="102"/>
      <c r="AE188" s="102" t="s">
        <v>283</v>
      </c>
      <c r="AF188" s="102"/>
    </row>
    <row r="189" spans="1:32" s="131" customFormat="1" ht="14.25" customHeight="1">
      <c r="A189" s="210" t="s">
        <v>1127</v>
      </c>
      <c r="B189" s="175" t="str">
        <f t="shared" si="36"/>
        <v>Worley</v>
      </c>
      <c r="C189" s="180" t="str">
        <f t="shared" si="37"/>
        <v>Vance</v>
      </c>
      <c r="D189" s="102" t="str">
        <f t="shared" si="38"/>
        <v>V. Worley</v>
      </c>
      <c r="E189" s="168" t="str">
        <f t="shared" si="39"/>
        <v>Vance Worley</v>
      </c>
      <c r="F189" s="213"/>
      <c r="G189" s="213"/>
      <c r="H189" s="213"/>
      <c r="I189" s="213"/>
      <c r="J189" s="275"/>
      <c r="K189" s="210"/>
      <c r="L189" s="103" t="s">
        <v>114</v>
      </c>
      <c r="M189" s="102" t="str">
        <f>$U189</f>
        <v>4,F4-11.76M</v>
      </c>
      <c r="N189" s="111" t="s">
        <v>58</v>
      </c>
      <c r="O189" s="213" t="s">
        <v>1378</v>
      </c>
      <c r="P189" s="168" t="str">
        <f t="shared" si="35"/>
        <v>Worley, Vance (4,F4-11.76M)</v>
      </c>
      <c r="Q189" s="129">
        <f>IF(ISBLANK($V189),"",$V189)</f>
        <v>2940000</v>
      </c>
      <c r="R189" s="217" t="str">
        <f>IF(ISBLANK($X189),"",$X189)</f>
        <v/>
      </c>
      <c r="S189" s="217" t="str">
        <f>IF(ISBLANK($Z189),"",$Z189)</f>
        <v/>
      </c>
      <c r="T189" s="217" t="str">
        <f>IF(ISBLANK($AB189),"",$AB189)</f>
        <v/>
      </c>
      <c r="U189" s="111" t="s">
        <v>1032</v>
      </c>
      <c r="V189" s="172">
        <v>2940000</v>
      </c>
      <c r="W189" s="111" t="s">
        <v>283</v>
      </c>
      <c r="X189" s="173"/>
      <c r="Y189" s="102"/>
      <c r="Z189" s="173"/>
      <c r="AA189" s="102"/>
      <c r="AB189" s="130"/>
      <c r="AC189" s="102"/>
      <c r="AD189" s="102"/>
      <c r="AE189" s="102"/>
      <c r="AF189" s="102"/>
    </row>
    <row r="190" spans="1:32" s="193" customFormat="1" ht="14.25" customHeight="1">
      <c r="A190" s="102" t="s">
        <v>2495</v>
      </c>
      <c r="B190" s="175" t="str">
        <f t="shared" si="36"/>
        <v>Yacabonis</v>
      </c>
      <c r="C190" s="180" t="str">
        <f t="shared" si="37"/>
        <v>Jimmy</v>
      </c>
      <c r="D190" s="102" t="str">
        <f t="shared" si="38"/>
        <v>J. Yacabonis</v>
      </c>
      <c r="E190" s="168" t="str">
        <f t="shared" si="39"/>
        <v>Jimmy Yacabonis</v>
      </c>
      <c r="F190" s="204" t="s">
        <v>847</v>
      </c>
      <c r="G190" s="204">
        <v>211</v>
      </c>
      <c r="H190" s="204" t="s">
        <v>1962</v>
      </c>
      <c r="I190" s="204"/>
      <c r="J190" s="155">
        <v>33684</v>
      </c>
      <c r="K190" s="157" t="s">
        <v>844</v>
      </c>
      <c r="L190" s="103" t="s">
        <v>114</v>
      </c>
      <c r="M190" s="155" t="str">
        <f>$W190</f>
        <v>Y2</v>
      </c>
      <c r="N190" s="111" t="s">
        <v>1027</v>
      </c>
      <c r="O190" s="132" t="s">
        <v>1966</v>
      </c>
      <c r="P190" s="168" t="str">
        <f t="shared" si="35"/>
        <v>Yacabonis, Jimmy (Y2)</v>
      </c>
      <c r="Q190" s="129">
        <f>IF(ISBLANK($X190),"",$X190)</f>
        <v>300000</v>
      </c>
      <c r="R190" s="217">
        <f>IF(ISBLANK($Z190),"",$Z190)</f>
        <v>400000</v>
      </c>
      <c r="S190" s="217" t="str">
        <f>IF(ISBLANK($AB190),"",$AB190)</f>
        <v/>
      </c>
      <c r="T190" s="217" t="str">
        <f>IF(ISBLANK($AD190),"",$AD190)</f>
        <v/>
      </c>
      <c r="U190" s="168" t="s">
        <v>445</v>
      </c>
      <c r="V190" s="130">
        <v>200000</v>
      </c>
      <c r="W190" s="102" t="s">
        <v>446</v>
      </c>
      <c r="X190" s="173">
        <v>300000</v>
      </c>
      <c r="Y190" s="102" t="s">
        <v>322</v>
      </c>
      <c r="Z190" s="173">
        <v>400000</v>
      </c>
      <c r="AA190" s="102" t="s">
        <v>555</v>
      </c>
      <c r="AB190" s="173"/>
      <c r="AC190" s="102"/>
      <c r="AD190" s="102"/>
      <c r="AE190" s="102"/>
      <c r="AF190" s="453"/>
    </row>
    <row r="191" spans="1:32" s="131" customFormat="1" ht="14.25" customHeight="1">
      <c r="A191" s="102" t="s">
        <v>1634</v>
      </c>
      <c r="B191" s="175" t="str">
        <f t="shared" si="36"/>
        <v>Ynoa</v>
      </c>
      <c r="C191" s="180" t="str">
        <f t="shared" si="37"/>
        <v>Gabriel</v>
      </c>
      <c r="D191" s="102" t="str">
        <f t="shared" si="38"/>
        <v>G. Ynoa</v>
      </c>
      <c r="E191" s="168" t="str">
        <f t="shared" si="39"/>
        <v>Gabriel Ynoa</v>
      </c>
      <c r="F191" s="204" t="s">
        <v>847</v>
      </c>
      <c r="G191" s="204">
        <v>102</v>
      </c>
      <c r="H191" s="204" t="s">
        <v>1955</v>
      </c>
      <c r="I191" s="204"/>
      <c r="J191" s="155">
        <v>34115</v>
      </c>
      <c r="K191" s="157" t="s">
        <v>844</v>
      </c>
      <c r="L191" s="103" t="s">
        <v>114</v>
      </c>
      <c r="M191" s="102" t="str">
        <f>$U191</f>
        <v>1,F1-200k</v>
      </c>
      <c r="N191" s="111" t="s">
        <v>486</v>
      </c>
      <c r="O191" s="132" t="s">
        <v>2083</v>
      </c>
      <c r="P191" s="168" t="str">
        <f t="shared" si="35"/>
        <v>Ynoa, Gabriel (1,F1-200k)</v>
      </c>
      <c r="Q191" s="129">
        <f>IF(ISBLANK($V191),"",$V191)</f>
        <v>200000</v>
      </c>
      <c r="R191" s="217" t="str">
        <f>IF(ISBLANK($X191),"",$X191)</f>
        <v/>
      </c>
      <c r="S191" s="217" t="str">
        <f>IF(ISBLANK($Z191),"",$Z191)</f>
        <v/>
      </c>
      <c r="T191" s="217" t="str">
        <f>IF(ISBLANK($AB191),"",$AB191)</f>
        <v/>
      </c>
      <c r="U191" s="168" t="s">
        <v>2089</v>
      </c>
      <c r="V191" s="130">
        <v>200000</v>
      </c>
      <c r="W191" s="102" t="s">
        <v>283</v>
      </c>
      <c r="X191" s="173"/>
      <c r="Y191" s="102"/>
      <c r="Z191" s="173"/>
      <c r="AA191" s="102"/>
      <c r="AB191" s="453"/>
      <c r="AC191" s="102"/>
      <c r="AD191" s="102"/>
      <c r="AE191" s="102"/>
      <c r="AF191" s="102"/>
    </row>
    <row r="192" spans="1:32" s="131" customFormat="1" ht="14.25" customHeight="1">
      <c r="A192" s="208" t="s">
        <v>876</v>
      </c>
      <c r="B192" s="175" t="str">
        <f t="shared" si="36"/>
        <v>Young</v>
      </c>
      <c r="C192" s="180" t="str">
        <f t="shared" si="37"/>
        <v>Chris</v>
      </c>
      <c r="D192" s="102" t="str">
        <f t="shared" si="38"/>
        <v>C. Young</v>
      </c>
      <c r="E192" s="168" t="str">
        <f t="shared" si="39"/>
        <v>Chris Young</v>
      </c>
      <c r="F192" s="285" t="s">
        <v>847</v>
      </c>
      <c r="G192" s="161"/>
      <c r="H192" s="161"/>
      <c r="I192" s="161"/>
      <c r="J192" s="294">
        <v>30564</v>
      </c>
      <c r="K192" s="302" t="s">
        <v>849</v>
      </c>
      <c r="L192" s="103" t="s">
        <v>7</v>
      </c>
      <c r="M192" s="102" t="str">
        <f>$U192</f>
        <v>2,F2-$980k</v>
      </c>
      <c r="N192" s="281" t="s">
        <v>1391</v>
      </c>
      <c r="O192" s="311" t="s">
        <v>1407</v>
      </c>
      <c r="P192" s="168" t="str">
        <f t="shared" si="35"/>
        <v>Young, Chris (2,F2-$980k)</v>
      </c>
      <c r="Q192" s="129">
        <f>IF(ISBLANK($V192),"",$V192)</f>
        <v>490000</v>
      </c>
      <c r="R192" s="217" t="str">
        <f>IF(ISBLANK($X192),"",$X192)</f>
        <v/>
      </c>
      <c r="S192" s="217" t="str">
        <f>IF(ISBLANK($Z192),"",$Z192)</f>
        <v/>
      </c>
      <c r="T192" s="217" t="str">
        <f>IF(ISBLANK($AB192),"",$AB192)</f>
        <v/>
      </c>
      <c r="U192" s="282" t="s">
        <v>1422</v>
      </c>
      <c r="V192" s="280">
        <v>490000</v>
      </c>
      <c r="W192" s="282" t="s">
        <v>283</v>
      </c>
      <c r="X192" s="169"/>
      <c r="Y192" s="102"/>
      <c r="Z192" s="173"/>
      <c r="AA192" s="102"/>
      <c r="AB192" s="102"/>
      <c r="AC192" s="102"/>
    </row>
    <row r="193" spans="1:34" s="131" customFormat="1" ht="14.25" customHeight="1">
      <c r="A193" s="208" t="s">
        <v>2081</v>
      </c>
      <c r="B193" s="175"/>
      <c r="C193" s="180"/>
      <c r="D193" s="102"/>
      <c r="E193" s="168"/>
      <c r="F193" s="285"/>
      <c r="G193" s="161"/>
      <c r="H193" s="161"/>
      <c r="I193" s="161"/>
      <c r="J193" s="294"/>
      <c r="K193" s="302"/>
      <c r="L193" s="103" t="s">
        <v>7</v>
      </c>
      <c r="M193" s="102" t="str">
        <f>$U193</f>
        <v>1,F1-$200K</v>
      </c>
      <c r="N193" s="282" t="s">
        <v>486</v>
      </c>
      <c r="O193" s="311" t="s">
        <v>2075</v>
      </c>
      <c r="P193" s="168" t="str">
        <f t="shared" si="35"/>
        <v>Young, Eric (1,F1-$200K)</v>
      </c>
      <c r="Q193" s="129">
        <f>IF(ISBLANK($V193),"",$V193)</f>
        <v>200000</v>
      </c>
      <c r="R193" s="217"/>
      <c r="S193" s="217"/>
      <c r="T193" s="217"/>
      <c r="U193" s="282" t="s">
        <v>2080</v>
      </c>
      <c r="V193" s="280">
        <v>200000</v>
      </c>
      <c r="W193" s="282" t="s">
        <v>283</v>
      </c>
      <c r="X193" s="169"/>
      <c r="Y193" s="102"/>
      <c r="Z193" s="173"/>
      <c r="AA193" s="102"/>
      <c r="AB193" s="102"/>
      <c r="AC193" s="102"/>
      <c r="AD193" s="102"/>
      <c r="AE193" s="102" t="s">
        <v>822</v>
      </c>
      <c r="AF193" s="102"/>
    </row>
    <row r="194" spans="1:34">
      <c r="A194" s="461" t="s">
        <v>1274</v>
      </c>
      <c r="B194" s="457" t="str">
        <f t="shared" ref="B194:B201" si="40">LEFT(A194,FIND(", ",A194,1)-1)</f>
        <v>Zych</v>
      </c>
      <c r="C194" s="458" t="str">
        <f t="shared" ref="C194:C201" si="41">RIGHT(A194,LEN(A194)-FIND(", ",A194,1)-1)</f>
        <v>Tony</v>
      </c>
      <c r="D194" s="456" t="str">
        <f t="shared" ref="D194:D201" si="42">CONCATENATE(MID(C194,1,1),". ",B194)</f>
        <v>T. Zych</v>
      </c>
      <c r="E194" s="459" t="str">
        <f t="shared" ref="E194:E201" si="43">CONCATENATE(C194," ",B194)</f>
        <v>Tony Zych</v>
      </c>
      <c r="F194" s="205" t="s">
        <v>847</v>
      </c>
      <c r="G194" s="193">
        <v>64</v>
      </c>
      <c r="H194" s="193">
        <v>3</v>
      </c>
      <c r="I194" s="193">
        <v>15</v>
      </c>
      <c r="J194" s="318">
        <v>33092</v>
      </c>
      <c r="K194" s="158" t="s">
        <v>844</v>
      </c>
      <c r="L194" s="460" t="s">
        <v>114</v>
      </c>
      <c r="M194" s="151" t="str">
        <f>$W194</f>
        <v>Y1*</v>
      </c>
      <c r="N194" s="462" t="str">
        <f>Ruth!$AE$2</f>
        <v>Williamsburg</v>
      </c>
      <c r="O194" s="153" t="s">
        <v>1298</v>
      </c>
      <c r="P194" s="168" t="str">
        <f t="shared" si="35"/>
        <v>Zych, Tony (Y1*)</v>
      </c>
      <c r="Q194" s="154">
        <f>IF(ISBLANK($X194),"",$X194)</f>
        <v>200000</v>
      </c>
      <c r="R194" s="218">
        <f>IF(ISBLANK($Z194),"",$Z194)</f>
        <v>300000</v>
      </c>
      <c r="S194" s="218">
        <f>IF(ISBLANK($AB194),"",$AB194)</f>
        <v>400000</v>
      </c>
      <c r="T194" s="218" t="str">
        <f>IF(ISBLANK($AD194),"",$AD194)</f>
        <v/>
      </c>
      <c r="U194" s="131" t="s">
        <v>445</v>
      </c>
      <c r="V194" s="149">
        <v>200000</v>
      </c>
      <c r="W194" s="131" t="s">
        <v>220</v>
      </c>
      <c r="X194" s="149">
        <v>200000</v>
      </c>
      <c r="Y194" s="131" t="s">
        <v>446</v>
      </c>
      <c r="Z194" s="271">
        <v>300000</v>
      </c>
      <c r="AA194" s="131" t="s">
        <v>322</v>
      </c>
      <c r="AB194" s="271">
        <v>400000</v>
      </c>
      <c r="AC194" s="131" t="s">
        <v>555</v>
      </c>
    </row>
    <row r="195" spans="1:34" s="131" customFormat="1">
      <c r="A195" s="112" t="s">
        <v>336</v>
      </c>
      <c r="B195" s="175" t="str">
        <f t="shared" si="40"/>
        <v>Jimenez</v>
      </c>
      <c r="C195" s="180" t="str">
        <f t="shared" si="41"/>
        <v>Ubaldo</v>
      </c>
      <c r="D195" s="102" t="str">
        <f t="shared" si="42"/>
        <v>U. Jimenez</v>
      </c>
      <c r="E195" s="168" t="str">
        <f t="shared" si="43"/>
        <v>Ubaldo Jimenez</v>
      </c>
      <c r="F195" s="103" t="s">
        <v>847</v>
      </c>
      <c r="G195" s="111"/>
      <c r="H195" s="111"/>
      <c r="I195" s="111"/>
      <c r="J195" s="274">
        <v>30703</v>
      </c>
      <c r="K195" s="102" t="s">
        <v>647</v>
      </c>
      <c r="L195" s="103" t="s">
        <v>114</v>
      </c>
      <c r="M195" s="155" t="str">
        <f t="shared" ref="M195:M201" si="44">$U195</f>
        <v>4,F4-$4.6M</v>
      </c>
      <c r="N195" s="111" t="str">
        <f>Cobb!$AE$2</f>
        <v>Chicago</v>
      </c>
      <c r="O195" s="253" t="s">
        <v>1192</v>
      </c>
      <c r="P195" s="168" t="str">
        <f t="shared" ref="P195:P201" si="45">CONCATENATE(A195," (",M195,")")</f>
        <v>Jimenez, Ubaldo (4,F4-$4.6M)</v>
      </c>
      <c r="Q195" s="129">
        <f t="shared" ref="Q195:Q201" si="46">IF(ISBLANK($V195),"",$V195)</f>
        <v>1150000</v>
      </c>
      <c r="R195" s="217" t="str">
        <f t="shared" ref="R195:R201" si="47">IF(ISBLANK($X195),"",$X195)</f>
        <v/>
      </c>
      <c r="S195" s="217" t="str">
        <f t="shared" ref="S195:S201" si="48">IF(ISBLANK($Z195),"",$Z195)</f>
        <v/>
      </c>
      <c r="T195" s="217" t="str">
        <f t="shared" ref="T195:T201" si="49">IF(ISBLANK($AB195),"",$AB195)</f>
        <v/>
      </c>
      <c r="U195" s="112" t="s">
        <v>1206</v>
      </c>
      <c r="V195" s="268">
        <v>1150000</v>
      </c>
      <c r="W195" s="102" t="s">
        <v>283</v>
      </c>
      <c r="X195" s="173"/>
      <c r="Y195" s="102"/>
      <c r="Z195" s="102"/>
      <c r="AA195" s="487"/>
      <c r="AB195" s="102"/>
      <c r="AC195" s="487"/>
      <c r="AD195" s="102"/>
    </row>
    <row r="196" spans="1:34" s="131" customFormat="1" ht="14.25" customHeight="1">
      <c r="A196" s="281" t="s">
        <v>1399</v>
      </c>
      <c r="B196" s="175" t="str">
        <f t="shared" si="40"/>
        <v>Ellington</v>
      </c>
      <c r="C196" s="180" t="str">
        <f t="shared" si="41"/>
        <v>Brian</v>
      </c>
      <c r="D196" s="102" t="str">
        <f t="shared" si="42"/>
        <v>B. Ellington</v>
      </c>
      <c r="E196" s="168" t="str">
        <f t="shared" si="43"/>
        <v>Brian Ellington</v>
      </c>
      <c r="F196" s="308" t="s">
        <v>847</v>
      </c>
      <c r="G196" s="281"/>
      <c r="H196" s="281"/>
      <c r="I196" s="281"/>
      <c r="J196" s="309">
        <v>33089</v>
      </c>
      <c r="K196" s="310" t="s">
        <v>844</v>
      </c>
      <c r="L196" s="279" t="s">
        <v>114</v>
      </c>
      <c r="M196" s="155" t="str">
        <f t="shared" si="44"/>
        <v>3,F3-$1M</v>
      </c>
      <c r="N196" s="208" t="str">
        <f>Mays!$S$2</f>
        <v>Thunder Bay</v>
      </c>
      <c r="O196" s="311" t="s">
        <v>1407</v>
      </c>
      <c r="P196" s="168" t="str">
        <f t="shared" si="45"/>
        <v>Ellington, Brian (3,F3-$1M)</v>
      </c>
      <c r="Q196" s="129">
        <f t="shared" si="46"/>
        <v>333333</v>
      </c>
      <c r="R196" s="217" t="str">
        <f t="shared" si="47"/>
        <v/>
      </c>
      <c r="S196" s="217" t="str">
        <f t="shared" si="48"/>
        <v/>
      </c>
      <c r="T196" s="217" t="str">
        <f t="shared" si="49"/>
        <v/>
      </c>
      <c r="U196" s="282" t="s">
        <v>1225</v>
      </c>
      <c r="V196" s="362">
        <v>333333</v>
      </c>
      <c r="W196" s="102" t="s">
        <v>283</v>
      </c>
      <c r="X196" s="173"/>
      <c r="Y196" s="102"/>
      <c r="Z196" s="102"/>
      <c r="AA196" s="102"/>
      <c r="AB196" s="102"/>
      <c r="AC196" s="102"/>
      <c r="AD196" s="102"/>
    </row>
    <row r="197" spans="1:34" s="131" customFormat="1" ht="14.25" customHeight="1">
      <c r="A197" s="112" t="s">
        <v>239</v>
      </c>
      <c r="B197" s="175" t="str">
        <f t="shared" si="40"/>
        <v>Ackley</v>
      </c>
      <c r="C197" s="180" t="str">
        <f t="shared" si="41"/>
        <v>Dustin</v>
      </c>
      <c r="D197" s="102" t="str">
        <f t="shared" si="42"/>
        <v>D. Ackley</v>
      </c>
      <c r="E197" s="168" t="str">
        <f t="shared" si="43"/>
        <v>Dustin Ackley</v>
      </c>
      <c r="F197" s="103" t="s">
        <v>354</v>
      </c>
      <c r="G197" s="103"/>
      <c r="H197" s="103"/>
      <c r="I197" s="103"/>
      <c r="J197" s="155">
        <v>32199</v>
      </c>
      <c r="K197" s="111" t="s">
        <v>845</v>
      </c>
      <c r="L197" s="103" t="s">
        <v>7</v>
      </c>
      <c r="M197" s="155" t="str">
        <f t="shared" si="44"/>
        <v>4,F5-$8M</v>
      </c>
      <c r="N197" s="208" t="str">
        <f>Mays!$S$2</f>
        <v>Thunder Bay</v>
      </c>
      <c r="O197" s="253" t="s">
        <v>1192</v>
      </c>
      <c r="P197" s="168" t="str">
        <f t="shared" si="45"/>
        <v>Ackley, Dustin (4,F5-$8M)</v>
      </c>
      <c r="Q197" s="129">
        <f t="shared" si="46"/>
        <v>1600000</v>
      </c>
      <c r="R197" s="217">
        <f t="shared" si="47"/>
        <v>1600000</v>
      </c>
      <c r="S197" s="217" t="str">
        <f t="shared" si="48"/>
        <v/>
      </c>
      <c r="T197" s="217" t="str">
        <f t="shared" si="49"/>
        <v/>
      </c>
      <c r="U197" s="112" t="s">
        <v>1214</v>
      </c>
      <c r="V197" s="268">
        <v>1600000</v>
      </c>
      <c r="W197" s="112" t="s">
        <v>1199</v>
      </c>
      <c r="X197" s="268">
        <v>1600000</v>
      </c>
      <c r="Y197" s="102" t="s">
        <v>283</v>
      </c>
      <c r="Z197" s="498"/>
      <c r="AA197" s="102"/>
      <c r="AB197" s="102"/>
      <c r="AC197" s="102"/>
      <c r="AD197" s="102"/>
    </row>
    <row r="198" spans="1:34" s="131" customFormat="1" ht="14.25" customHeight="1">
      <c r="A198" s="102" t="s">
        <v>140</v>
      </c>
      <c r="B198" s="175" t="str">
        <f t="shared" si="40"/>
        <v>Tulowitzki</v>
      </c>
      <c r="C198" s="180" t="str">
        <f t="shared" si="41"/>
        <v>Troy</v>
      </c>
      <c r="D198" s="102" t="str">
        <f t="shared" si="42"/>
        <v>T. Tulowitzki</v>
      </c>
      <c r="E198" s="168" t="str">
        <f t="shared" si="43"/>
        <v>Troy Tulowitzki</v>
      </c>
      <c r="F198" s="103"/>
      <c r="G198" s="103"/>
      <c r="H198" s="103"/>
      <c r="I198" s="103"/>
      <c r="J198" s="155"/>
      <c r="K198" s="111"/>
      <c r="L198" s="103" t="s">
        <v>7</v>
      </c>
      <c r="M198" s="155" t="str">
        <f t="shared" si="44"/>
        <v>5,F5-32.75M</v>
      </c>
      <c r="N198" s="208" t="str">
        <f>Mays!$S$2</f>
        <v>Thunder Bay</v>
      </c>
      <c r="O198" s="213" t="s">
        <v>1030</v>
      </c>
      <c r="P198" s="168" t="str">
        <f t="shared" si="45"/>
        <v>Tulowitzki, Troy (5,F5-32.75M)</v>
      </c>
      <c r="Q198" s="129">
        <f t="shared" si="46"/>
        <v>6550000</v>
      </c>
      <c r="R198" s="217" t="str">
        <f t="shared" si="47"/>
        <v/>
      </c>
      <c r="S198" s="217" t="str">
        <f t="shared" si="48"/>
        <v/>
      </c>
      <c r="T198" s="217" t="str">
        <f t="shared" si="49"/>
        <v/>
      </c>
      <c r="U198" s="111" t="s">
        <v>1035</v>
      </c>
      <c r="V198" s="172">
        <v>6550000</v>
      </c>
      <c r="W198" s="111" t="s">
        <v>283</v>
      </c>
      <c r="X198" s="268"/>
      <c r="Y198" s="498"/>
      <c r="Z198" s="102"/>
      <c r="AA198" s="102"/>
      <c r="AB198" s="102"/>
      <c r="AC198" s="102"/>
      <c r="AD198" s="102"/>
    </row>
    <row r="199" spans="1:34" s="131" customFormat="1" ht="14.25" customHeight="1">
      <c r="A199" s="102" t="s">
        <v>656</v>
      </c>
      <c r="B199" s="175" t="str">
        <f t="shared" si="40"/>
        <v>Peralta</v>
      </c>
      <c r="C199" s="180" t="str">
        <f t="shared" si="41"/>
        <v>Wily</v>
      </c>
      <c r="D199" s="102" t="str">
        <f t="shared" si="42"/>
        <v>W. Peralta</v>
      </c>
      <c r="E199" s="168" t="str">
        <f t="shared" si="43"/>
        <v>Wily Peralta</v>
      </c>
      <c r="F199" s="103" t="s">
        <v>847</v>
      </c>
      <c r="G199" s="103"/>
      <c r="H199" s="103"/>
      <c r="I199" s="103"/>
      <c r="J199" s="155">
        <v>32636</v>
      </c>
      <c r="K199" s="111"/>
      <c r="L199" s="103" t="s">
        <v>114</v>
      </c>
      <c r="M199" s="155" t="str">
        <f t="shared" si="44"/>
        <v>2,F3-$1.2M</v>
      </c>
      <c r="N199" s="111" t="str">
        <f>Mays!$A$2</f>
        <v>Aspen</v>
      </c>
      <c r="O199" s="132" t="s">
        <v>1764</v>
      </c>
      <c r="P199" s="168" t="str">
        <f t="shared" si="45"/>
        <v>Peralta, Wily (2,F3-$1.2M)</v>
      </c>
      <c r="Q199" s="129">
        <f t="shared" si="46"/>
        <v>400000</v>
      </c>
      <c r="R199" s="217">
        <f t="shared" si="47"/>
        <v>400000</v>
      </c>
      <c r="S199" s="217" t="str">
        <f t="shared" si="48"/>
        <v/>
      </c>
      <c r="T199" s="217" t="str">
        <f t="shared" si="49"/>
        <v/>
      </c>
      <c r="U199" s="155" t="s">
        <v>1418</v>
      </c>
      <c r="V199" s="130">
        <v>400000</v>
      </c>
      <c r="W199" s="155" t="s">
        <v>1419</v>
      </c>
      <c r="X199" s="130">
        <v>400000</v>
      </c>
      <c r="Y199" s="130" t="s">
        <v>283</v>
      </c>
      <c r="Z199" s="173"/>
      <c r="AA199" s="102"/>
      <c r="AB199" s="102"/>
      <c r="AC199" s="102"/>
      <c r="AD199" s="102"/>
      <c r="AE199" s="502"/>
      <c r="AF199" s="102"/>
      <c r="AG199" s="102"/>
      <c r="AH199" s="102"/>
    </row>
    <row r="200" spans="1:34" s="131" customFormat="1" ht="14.25" customHeight="1">
      <c r="A200" s="102" t="s">
        <v>1805</v>
      </c>
      <c r="B200" s="175" t="str">
        <f t="shared" si="40"/>
        <v>Goody</v>
      </c>
      <c r="C200" s="180" t="str">
        <f t="shared" si="41"/>
        <v>Nick</v>
      </c>
      <c r="D200" s="102" t="str">
        <f t="shared" si="42"/>
        <v>N. Goody</v>
      </c>
      <c r="E200" s="168" t="str">
        <f t="shared" si="43"/>
        <v>Nick Goody</v>
      </c>
      <c r="F200" s="204" t="s">
        <v>847</v>
      </c>
      <c r="G200" s="204"/>
      <c r="H200" s="204"/>
      <c r="I200" s="204"/>
      <c r="J200" s="155">
        <v>33425</v>
      </c>
      <c r="K200" s="157" t="s">
        <v>844</v>
      </c>
      <c r="L200" s="103" t="s">
        <v>114</v>
      </c>
      <c r="M200" s="155" t="str">
        <f t="shared" si="44"/>
        <v>2,F3-$4.5M</v>
      </c>
      <c r="N200" s="111" t="str">
        <f>Mays!$A$2</f>
        <v>Aspen</v>
      </c>
      <c r="O200" s="132" t="s">
        <v>1764</v>
      </c>
      <c r="P200" s="168" t="str">
        <f t="shared" si="45"/>
        <v>Goody, Nick (2,F3-$4.5M)</v>
      </c>
      <c r="Q200" s="129">
        <f t="shared" si="46"/>
        <v>1500000</v>
      </c>
      <c r="R200" s="217">
        <f t="shared" si="47"/>
        <v>1500000</v>
      </c>
      <c r="S200" s="217" t="str">
        <f t="shared" si="48"/>
        <v/>
      </c>
      <c r="T200" s="217" t="str">
        <f t="shared" si="49"/>
        <v/>
      </c>
      <c r="U200" s="155" t="s">
        <v>2133</v>
      </c>
      <c r="V200" s="130">
        <v>1500000</v>
      </c>
      <c r="W200" s="155" t="s">
        <v>2193</v>
      </c>
      <c r="X200" s="130">
        <v>1500000</v>
      </c>
      <c r="Y200" s="130" t="s">
        <v>283</v>
      </c>
      <c r="Z200" s="102"/>
      <c r="AA200" s="102"/>
      <c r="AB200" s="102"/>
      <c r="AC200" s="102"/>
      <c r="AD200" s="102"/>
    </row>
    <row r="201" spans="1:34" s="131" customFormat="1" ht="14.25" customHeight="1">
      <c r="A201" s="102" t="s">
        <v>87</v>
      </c>
      <c r="B201" s="175" t="str">
        <f t="shared" si="40"/>
        <v>Tomlin</v>
      </c>
      <c r="C201" s="180" t="str">
        <f t="shared" si="41"/>
        <v>Josh</v>
      </c>
      <c r="D201" s="102" t="str">
        <f t="shared" si="42"/>
        <v>J. Tomlin</v>
      </c>
      <c r="E201" s="168" t="str">
        <f t="shared" si="43"/>
        <v>Josh Tomlin</v>
      </c>
      <c r="F201" s="103" t="s">
        <v>847</v>
      </c>
      <c r="G201" s="103"/>
      <c r="H201" s="103"/>
      <c r="I201" s="103"/>
      <c r="J201" s="155">
        <v>30974</v>
      </c>
      <c r="K201" s="111"/>
      <c r="L201" s="103" t="s">
        <v>114</v>
      </c>
      <c r="M201" s="155" t="str">
        <f t="shared" si="44"/>
        <v>2,F3-$5.96M</v>
      </c>
      <c r="N201" s="111" t="str">
        <f>Mays!$A$2</f>
        <v>Aspen</v>
      </c>
      <c r="O201" s="132" t="s">
        <v>1764</v>
      </c>
      <c r="P201" s="168" t="str">
        <f t="shared" si="45"/>
        <v>Tomlin, Josh (2,F3-$5.96M)</v>
      </c>
      <c r="Q201" s="129">
        <f t="shared" si="46"/>
        <v>1987000</v>
      </c>
      <c r="R201" s="217">
        <f t="shared" si="47"/>
        <v>1987000</v>
      </c>
      <c r="S201" s="217" t="str">
        <f t="shared" si="48"/>
        <v/>
      </c>
      <c r="T201" s="217" t="str">
        <f t="shared" si="49"/>
        <v/>
      </c>
      <c r="U201" s="155" t="s">
        <v>2137</v>
      </c>
      <c r="V201" s="130">
        <v>1987000</v>
      </c>
      <c r="W201" s="155" t="s">
        <v>2197</v>
      </c>
      <c r="X201" s="130">
        <v>1987000</v>
      </c>
      <c r="Y201" s="130" t="s">
        <v>283</v>
      </c>
      <c r="Z201" s="130"/>
      <c r="AA201" s="221"/>
      <c r="AB201" s="102"/>
      <c r="AC201" s="102"/>
      <c r="AD201" s="102"/>
    </row>
  </sheetData>
  <sortState ref="A147:AC194">
    <sortCondition ref="A14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29"/>
  <sheetViews>
    <sheetView workbookViewId="0">
      <selection activeCell="E13" sqref="E13"/>
    </sheetView>
  </sheetViews>
  <sheetFormatPr defaultRowHeight="12.75"/>
  <cols>
    <col min="1" max="1" width="22" style="134" customWidth="1"/>
    <col min="2" max="3" width="9.140625" style="134"/>
    <col min="4" max="4" width="14.5703125" style="134" bestFit="1" customWidth="1"/>
    <col min="5" max="5" width="22.28515625" style="134" bestFit="1" customWidth="1"/>
    <col min="6" max="6" width="6.85546875" style="263" bestFit="1" customWidth="1"/>
    <col min="7" max="7" width="11.42578125" style="134" customWidth="1"/>
    <col min="8" max="9" width="9.140625" style="134"/>
    <col min="10" max="10" width="10.7109375" style="134" customWidth="1"/>
    <col min="11" max="11" width="10.28515625" style="134" bestFit="1" customWidth="1"/>
    <col min="12" max="12" width="6.85546875" style="134" bestFit="1" customWidth="1"/>
    <col min="13" max="13" width="12.7109375" style="134" customWidth="1"/>
    <col min="14" max="14" width="11.42578125" style="134" bestFit="1" customWidth="1"/>
    <col min="15" max="15" width="11.28515625" style="134" bestFit="1" customWidth="1"/>
    <col min="16" max="16" width="31" style="134" customWidth="1"/>
    <col min="17" max="17" width="12.140625" style="134" customWidth="1"/>
    <col min="18" max="18" width="10.5703125" style="134" customWidth="1"/>
    <col min="19" max="22" width="9.140625" style="134"/>
    <col min="23" max="23" width="11.28515625" style="134" bestFit="1" customWidth="1"/>
    <col min="24" max="16384" width="9.140625" style="134"/>
  </cols>
  <sheetData>
    <row r="1" spans="1:32" s="131" customFormat="1" ht="14.25" customHeight="1">
      <c r="A1" s="410"/>
      <c r="B1" s="175"/>
      <c r="C1" s="180"/>
      <c r="D1" s="102"/>
      <c r="E1" s="168"/>
      <c r="F1" s="204"/>
      <c r="G1" s="410"/>
      <c r="H1" s="410"/>
      <c r="I1" s="410"/>
      <c r="J1" s="256"/>
      <c r="K1" s="157"/>
      <c r="L1" s="103"/>
      <c r="M1" s="102"/>
      <c r="N1" s="111"/>
      <c r="O1" s="132"/>
      <c r="P1" s="168"/>
      <c r="Q1" s="129"/>
      <c r="R1" s="129"/>
      <c r="S1" s="217"/>
      <c r="T1" s="217"/>
      <c r="U1" s="111"/>
      <c r="V1" s="169"/>
      <c r="W1" s="168"/>
      <c r="X1" s="169"/>
      <c r="Y1" s="102"/>
      <c r="Z1" s="173"/>
      <c r="AA1" s="102"/>
      <c r="AB1" s="221"/>
      <c r="AC1" s="102"/>
      <c r="AD1" s="102"/>
      <c r="AE1" s="102"/>
      <c r="AF1" s="212"/>
    </row>
    <row r="2" spans="1:32" s="131" customFormat="1" ht="14.25" customHeight="1">
      <c r="A2" s="175"/>
      <c r="B2" s="175"/>
      <c r="C2" s="180"/>
      <c r="D2" s="102"/>
      <c r="E2" s="168"/>
      <c r="F2" s="174"/>
      <c r="G2" s="174"/>
      <c r="H2" s="174"/>
      <c r="I2" s="174"/>
      <c r="J2" s="184"/>
      <c r="K2" s="185"/>
      <c r="L2" s="103"/>
      <c r="M2" s="102"/>
      <c r="N2" s="111"/>
      <c r="O2" s="174"/>
      <c r="P2" s="168"/>
      <c r="Q2" s="129"/>
      <c r="R2" s="129"/>
      <c r="S2" s="217"/>
      <c r="T2" s="217"/>
      <c r="U2" s="216"/>
      <c r="V2" s="169"/>
      <c r="W2" s="170"/>
      <c r="X2" s="171"/>
      <c r="Y2" s="102"/>
      <c r="Z2" s="173"/>
      <c r="AA2" s="102"/>
      <c r="AB2" s="202"/>
      <c r="AC2" s="410"/>
      <c r="AD2" s="102"/>
      <c r="AE2" s="102"/>
    </row>
    <row r="3" spans="1:32" s="131" customFormat="1" ht="14.25" customHeight="1">
      <c r="A3" s="102"/>
      <c r="B3" s="175"/>
      <c r="C3" s="180"/>
      <c r="D3" s="102"/>
      <c r="E3" s="168"/>
      <c r="F3" s="204"/>
      <c r="G3" s="204"/>
      <c r="H3" s="204"/>
      <c r="I3" s="204"/>
      <c r="J3" s="155"/>
      <c r="K3" s="157"/>
      <c r="L3" s="103"/>
      <c r="M3" s="102"/>
      <c r="N3" s="111"/>
      <c r="O3" s="132"/>
      <c r="P3" s="168"/>
      <c r="Q3" s="129"/>
      <c r="R3" s="217"/>
      <c r="S3" s="217"/>
      <c r="T3" s="217"/>
      <c r="U3" s="111"/>
      <c r="V3" s="130"/>
      <c r="W3" s="102"/>
      <c r="X3" s="173"/>
      <c r="Y3" s="102"/>
      <c r="Z3" s="173"/>
      <c r="AA3" s="102"/>
      <c r="AB3" s="221"/>
      <c r="AC3" s="102"/>
      <c r="AD3" s="102"/>
      <c r="AE3" s="102"/>
    </row>
    <row r="4" spans="1:32" s="131" customFormat="1" ht="14.25" customHeight="1">
      <c r="A4" s="102"/>
      <c r="B4" s="175"/>
      <c r="C4" s="180"/>
      <c r="D4" s="102"/>
      <c r="E4" s="168"/>
      <c r="F4" s="103"/>
      <c r="G4" s="103"/>
      <c r="H4" s="103"/>
      <c r="I4" s="103"/>
      <c r="J4" s="155"/>
      <c r="K4" s="111"/>
      <c r="L4" s="103"/>
      <c r="M4" s="102"/>
      <c r="N4" s="111"/>
      <c r="O4" s="132"/>
      <c r="P4" s="168"/>
      <c r="Q4" s="129"/>
      <c r="R4" s="217"/>
      <c r="S4" s="217"/>
      <c r="T4" s="217"/>
      <c r="U4" s="102"/>
      <c r="V4" s="173"/>
      <c r="W4" s="102"/>
      <c r="X4" s="173"/>
      <c r="Y4" s="111"/>
      <c r="Z4" s="173"/>
      <c r="AA4" s="102"/>
      <c r="AB4" s="221"/>
      <c r="AC4" s="102"/>
      <c r="AD4" s="102"/>
      <c r="AE4" s="102"/>
    </row>
    <row r="5" spans="1:32" s="131" customFormat="1" ht="14.25" customHeight="1">
      <c r="A5" s="102"/>
      <c r="B5" s="175"/>
      <c r="C5" s="180"/>
      <c r="D5" s="102"/>
      <c r="E5" s="168"/>
      <c r="F5" s="103"/>
      <c r="G5" s="103"/>
      <c r="H5" s="103"/>
      <c r="I5" s="103"/>
      <c r="J5" s="155"/>
      <c r="K5" s="111"/>
      <c r="L5" s="103"/>
      <c r="M5" s="102"/>
      <c r="N5" s="111"/>
      <c r="O5" s="213"/>
      <c r="P5" s="168"/>
      <c r="Q5" s="129"/>
      <c r="R5" s="129"/>
      <c r="S5" s="217"/>
      <c r="T5" s="217"/>
      <c r="U5" s="111"/>
      <c r="V5" s="172"/>
      <c r="W5" s="111"/>
      <c r="X5" s="172"/>
      <c r="Y5" s="111"/>
      <c r="Z5" s="172"/>
      <c r="AA5" s="102"/>
      <c r="AB5" s="221"/>
      <c r="AC5" s="102"/>
      <c r="AD5" s="102"/>
      <c r="AE5" s="102"/>
    </row>
    <row r="6" spans="1:32" s="131" customFormat="1" ht="14.25" customHeight="1">
      <c r="A6" s="102"/>
      <c r="B6" s="175"/>
      <c r="C6" s="180"/>
      <c r="D6" s="102"/>
      <c r="E6" s="168"/>
      <c r="F6" s="204"/>
      <c r="G6" s="204"/>
      <c r="H6" s="204"/>
      <c r="I6" s="204"/>
      <c r="J6" s="155"/>
      <c r="K6" s="157"/>
      <c r="L6" s="103"/>
      <c r="M6" s="102"/>
      <c r="N6" s="111"/>
      <c r="O6" s="132"/>
      <c r="P6" s="168"/>
      <c r="Q6" s="129"/>
      <c r="R6" s="217"/>
      <c r="S6" s="217"/>
      <c r="T6" s="217"/>
      <c r="U6" s="155"/>
      <c r="V6" s="130"/>
      <c r="W6" s="172"/>
      <c r="X6" s="173"/>
      <c r="Y6" s="102"/>
      <c r="Z6" s="173"/>
      <c r="AA6" s="102"/>
      <c r="AB6" s="221"/>
      <c r="AC6" s="102"/>
      <c r="AD6" s="410"/>
      <c r="AE6" s="102"/>
    </row>
    <row r="7" spans="1:32" s="131" customFormat="1" ht="14.25" customHeight="1">
      <c r="A7" s="102"/>
      <c r="B7" s="175"/>
      <c r="C7" s="180"/>
      <c r="D7" s="102"/>
      <c r="E7" s="168"/>
      <c r="F7" s="103"/>
      <c r="G7" s="103"/>
      <c r="H7" s="103"/>
      <c r="I7" s="103"/>
      <c r="J7" s="155"/>
      <c r="K7" s="111"/>
      <c r="L7" s="103"/>
      <c r="M7" s="102"/>
      <c r="N7" s="111"/>
      <c r="O7" s="213"/>
      <c r="P7" s="168"/>
      <c r="Q7" s="129"/>
      <c r="R7" s="129"/>
      <c r="S7" s="217"/>
      <c r="T7" s="217"/>
      <c r="U7" s="111"/>
      <c r="V7" s="172"/>
      <c r="W7" s="111"/>
      <c r="X7" s="172"/>
      <c r="Y7" s="111"/>
      <c r="Z7" s="172"/>
      <c r="AA7" s="102"/>
      <c r="AB7" s="221"/>
      <c r="AC7" s="102"/>
      <c r="AD7" s="102"/>
      <c r="AE7" s="102"/>
    </row>
    <row r="8" spans="1:32" s="131" customFormat="1" ht="14.25" customHeight="1">
      <c r="A8" s="102"/>
      <c r="B8" s="175"/>
      <c r="C8" s="180"/>
      <c r="D8" s="102"/>
      <c r="E8" s="168"/>
      <c r="F8" s="103"/>
      <c r="G8" s="103"/>
      <c r="H8" s="103"/>
      <c r="I8" s="103"/>
      <c r="J8" s="155"/>
      <c r="K8" s="111"/>
      <c r="L8" s="103"/>
      <c r="M8" s="102"/>
      <c r="N8" s="111"/>
      <c r="O8" s="213"/>
      <c r="P8" s="168"/>
      <c r="Q8" s="129"/>
      <c r="R8" s="129"/>
      <c r="S8" s="217"/>
      <c r="T8" s="217"/>
      <c r="U8" s="111"/>
      <c r="V8" s="172"/>
      <c r="W8" s="111"/>
      <c r="X8" s="172"/>
      <c r="Y8" s="111"/>
      <c r="Z8" s="172"/>
      <c r="AA8" s="102"/>
      <c r="AB8" s="221"/>
      <c r="AC8" s="102"/>
      <c r="AD8" s="102"/>
      <c r="AE8" s="102"/>
    </row>
    <row r="9" spans="1:32" s="131" customFormat="1" ht="14.25" customHeight="1">
      <c r="A9" s="102"/>
      <c r="B9" s="175"/>
      <c r="C9" s="180"/>
      <c r="D9" s="102"/>
      <c r="E9" s="168"/>
      <c r="F9" s="174"/>
      <c r="G9" s="102"/>
      <c r="H9" s="102"/>
      <c r="I9" s="102"/>
      <c r="J9" s="322"/>
      <c r="K9" s="102"/>
      <c r="L9" s="103"/>
      <c r="M9" s="102"/>
      <c r="N9" s="102"/>
      <c r="O9" s="103"/>
      <c r="P9" s="168"/>
      <c r="Q9" s="129"/>
      <c r="R9" s="217"/>
      <c r="S9" s="217"/>
      <c r="T9" s="217"/>
      <c r="U9" s="102"/>
      <c r="V9" s="173"/>
      <c r="W9" s="102"/>
      <c r="X9" s="173"/>
      <c r="Y9" s="102"/>
      <c r="Z9" s="130"/>
      <c r="AA9" s="102"/>
      <c r="AB9" s="221"/>
      <c r="AC9" s="102"/>
      <c r="AD9" s="102"/>
      <c r="AE9" s="102"/>
    </row>
    <row r="10" spans="1:32" s="131" customFormat="1" ht="14.25" customHeight="1">
      <c r="A10" s="410"/>
      <c r="B10" s="175"/>
      <c r="C10" s="180"/>
      <c r="D10" s="102"/>
      <c r="E10" s="168"/>
      <c r="F10" s="103"/>
      <c r="G10" s="103"/>
      <c r="H10" s="103"/>
      <c r="I10" s="103"/>
      <c r="J10" s="256"/>
      <c r="K10" s="102"/>
      <c r="L10" s="103"/>
      <c r="M10" s="102"/>
      <c r="N10" s="111"/>
      <c r="O10" s="103"/>
      <c r="P10" s="168"/>
      <c r="Q10" s="129"/>
      <c r="R10" s="129"/>
      <c r="S10" s="217"/>
      <c r="T10" s="217"/>
      <c r="U10" s="215"/>
      <c r="V10" s="169"/>
      <c r="W10" s="102"/>
      <c r="X10" s="269"/>
      <c r="Y10" s="102"/>
      <c r="Z10" s="202"/>
      <c r="AA10" s="102"/>
      <c r="AB10" s="221"/>
      <c r="AC10" s="102"/>
      <c r="AD10" s="102"/>
      <c r="AE10" s="410"/>
    </row>
    <row r="11" spans="1:32" s="131" customFormat="1" ht="15">
      <c r="A11" s="209"/>
      <c r="B11" s="175"/>
      <c r="C11" s="180"/>
      <c r="D11" s="102"/>
      <c r="E11" s="168"/>
      <c r="F11" s="412"/>
      <c r="G11" s="152"/>
      <c r="H11" s="152"/>
      <c r="I11" s="152"/>
      <c r="J11" s="413"/>
      <c r="K11" s="414"/>
      <c r="L11" s="152"/>
      <c r="M11" s="102"/>
      <c r="N11" s="382"/>
      <c r="O11" s="381"/>
      <c r="P11" s="168"/>
      <c r="Q11" s="129"/>
      <c r="R11" s="217"/>
      <c r="S11" s="217"/>
      <c r="T11" s="217"/>
      <c r="U11" s="382"/>
      <c r="V11" s="383"/>
      <c r="W11" s="382"/>
      <c r="X11" s="271"/>
      <c r="Z11" s="271"/>
      <c r="AB11" s="272"/>
    </row>
    <row r="12" spans="1:32" s="131" customFormat="1" ht="14.25" customHeight="1">
      <c r="A12" s="102"/>
      <c r="B12" s="175"/>
      <c r="C12" s="180"/>
      <c r="D12" s="102"/>
      <c r="E12" s="168"/>
      <c r="F12" s="168"/>
      <c r="G12" s="102"/>
      <c r="H12" s="102"/>
      <c r="I12" s="102"/>
      <c r="J12" s="322"/>
      <c r="K12" s="102"/>
      <c r="L12" s="103"/>
      <c r="M12" s="102"/>
      <c r="N12" s="102"/>
      <c r="O12" s="103"/>
      <c r="P12" s="168"/>
      <c r="Q12" s="129"/>
      <c r="R12" s="129"/>
      <c r="S12" s="217"/>
      <c r="T12" s="217"/>
      <c r="U12" s="102"/>
      <c r="V12" s="130"/>
      <c r="W12" s="102"/>
      <c r="X12" s="102"/>
      <c r="Y12" s="102"/>
      <c r="Z12" s="102"/>
      <c r="AA12" s="102"/>
      <c r="AB12" s="221"/>
      <c r="AC12" s="102"/>
      <c r="AD12" s="102"/>
      <c r="AE12" s="102"/>
    </row>
    <row r="13" spans="1:32" s="131" customFormat="1" ht="14.25" customHeight="1">
      <c r="A13" s="112"/>
      <c r="B13" s="175"/>
      <c r="C13" s="180"/>
      <c r="D13" s="102"/>
      <c r="E13" s="168"/>
      <c r="F13" s="276"/>
      <c r="G13" s="103"/>
      <c r="H13" s="103"/>
      <c r="I13" s="103"/>
      <c r="J13" s="277"/>
      <c r="K13" s="278"/>
      <c r="L13" s="103"/>
      <c r="M13" s="102"/>
      <c r="N13" s="281"/>
      <c r="O13" s="311"/>
      <c r="P13" s="168"/>
      <c r="Q13" s="129"/>
      <c r="R13" s="217"/>
      <c r="S13" s="217"/>
      <c r="T13" s="217"/>
      <c r="U13" s="282"/>
      <c r="V13" s="280"/>
      <c r="W13" s="282"/>
      <c r="X13" s="173"/>
      <c r="Y13" s="102"/>
      <c r="Z13" s="173"/>
      <c r="AA13" s="102"/>
      <c r="AB13" s="221"/>
      <c r="AC13" s="102"/>
      <c r="AD13" s="102"/>
      <c r="AE13" s="102"/>
    </row>
    <row r="14" spans="1:32" s="131" customFormat="1">
      <c r="B14" s="175"/>
      <c r="C14" s="180"/>
      <c r="D14" s="102"/>
      <c r="E14" s="168"/>
      <c r="F14" s="152"/>
      <c r="G14" s="152"/>
      <c r="H14" s="152"/>
      <c r="I14" s="152"/>
      <c r="J14" s="151"/>
      <c r="K14" s="209"/>
      <c r="L14" s="152"/>
      <c r="M14" s="102"/>
      <c r="N14" s="209"/>
      <c r="O14" s="316"/>
      <c r="P14" s="168"/>
      <c r="Q14" s="129"/>
      <c r="R14" s="217"/>
      <c r="S14" s="217"/>
      <c r="T14" s="217"/>
      <c r="U14" s="209"/>
      <c r="V14" s="172"/>
      <c r="W14" s="209"/>
      <c r="X14" s="172"/>
      <c r="Y14" s="209"/>
      <c r="Z14" s="173"/>
      <c r="AA14" s="102"/>
      <c r="AB14" s="272"/>
      <c r="AD14" s="149"/>
    </row>
    <row r="15" spans="1:32" s="131" customFormat="1" ht="14.25" customHeight="1">
      <c r="A15" s="396"/>
      <c r="B15" s="175"/>
      <c r="C15" s="180"/>
      <c r="D15" s="102"/>
      <c r="E15" s="168"/>
      <c r="F15" s="399"/>
      <c r="G15" s="399"/>
      <c r="H15" s="399"/>
      <c r="I15" s="399"/>
      <c r="J15" s="402"/>
      <c r="K15" s="404"/>
      <c r="L15" s="152"/>
      <c r="M15" s="102"/>
      <c r="N15" s="209"/>
      <c r="O15" s="399"/>
      <c r="P15" s="168"/>
      <c r="Q15" s="129"/>
      <c r="R15" s="129"/>
      <c r="S15" s="217"/>
      <c r="T15" s="217"/>
      <c r="U15" s="406"/>
      <c r="V15" s="172"/>
      <c r="W15" s="396"/>
      <c r="X15" s="172"/>
      <c r="Z15" s="173"/>
      <c r="AA15" s="102"/>
      <c r="AB15" s="272"/>
    </row>
    <row r="16" spans="1:32" s="131" customFormat="1" ht="14.25" customHeight="1">
      <c r="A16" s="102"/>
      <c r="B16" s="175"/>
      <c r="C16" s="180"/>
      <c r="D16" s="102"/>
      <c r="E16" s="168"/>
      <c r="F16" s="103"/>
      <c r="G16" s="103"/>
      <c r="H16" s="103"/>
      <c r="I16" s="103"/>
      <c r="J16" s="155"/>
      <c r="K16" s="111"/>
      <c r="L16" s="103"/>
      <c r="M16" s="102"/>
      <c r="N16" s="111"/>
      <c r="O16" s="213"/>
      <c r="P16" s="168"/>
      <c r="Q16" s="129"/>
      <c r="R16" s="129"/>
      <c r="S16" s="217"/>
      <c r="T16" s="217"/>
      <c r="U16" s="111"/>
      <c r="V16" s="172"/>
      <c r="W16" s="111"/>
      <c r="X16" s="172"/>
      <c r="Y16" s="111"/>
      <c r="Z16" s="172"/>
      <c r="AA16" s="111"/>
      <c r="AB16" s="221"/>
      <c r="AC16" s="102"/>
      <c r="AD16" s="102"/>
      <c r="AE16" s="102"/>
    </row>
    <row r="17" spans="1:34" s="131" customFormat="1" ht="14.25" customHeight="1">
      <c r="A17" s="112"/>
      <c r="B17" s="175"/>
      <c r="C17" s="180"/>
      <c r="D17" s="102"/>
      <c r="E17" s="168"/>
      <c r="F17" s="161"/>
      <c r="G17" s="161"/>
      <c r="H17" s="161"/>
      <c r="I17" s="161"/>
      <c r="J17" s="164"/>
      <c r="K17" s="165"/>
      <c r="L17" s="103"/>
      <c r="M17" s="102"/>
      <c r="N17" s="111"/>
      <c r="O17" s="253"/>
      <c r="P17" s="168"/>
      <c r="Q17" s="129"/>
      <c r="R17" s="217"/>
      <c r="S17" s="217"/>
      <c r="T17" s="217"/>
      <c r="U17" s="112"/>
      <c r="V17" s="269"/>
      <c r="W17" s="112"/>
      <c r="X17" s="268"/>
      <c r="Y17" s="102"/>
      <c r="Z17" s="173"/>
      <c r="AA17" s="102"/>
      <c r="AB17" s="221"/>
      <c r="AC17" s="102"/>
      <c r="AD17" s="102"/>
      <c r="AE17" s="102"/>
    </row>
    <row r="18" spans="1:34" s="131" customFormat="1" ht="14.25" customHeight="1">
      <c r="A18" s="160"/>
      <c r="B18" s="175"/>
      <c r="C18" s="180"/>
      <c r="D18" s="102"/>
      <c r="E18" s="168"/>
      <c r="F18" s="161"/>
      <c r="G18" s="161"/>
      <c r="H18" s="161"/>
      <c r="I18" s="161"/>
      <c r="J18" s="164"/>
      <c r="K18" s="165"/>
      <c r="L18" s="103"/>
      <c r="M18" s="102"/>
      <c r="N18" s="111"/>
      <c r="O18" s="161"/>
      <c r="P18" s="168"/>
      <c r="Q18" s="129"/>
      <c r="R18" s="129"/>
      <c r="S18" s="217"/>
      <c r="T18" s="217"/>
      <c r="U18" s="208"/>
      <c r="V18" s="172"/>
      <c r="W18" s="160"/>
      <c r="X18" s="172"/>
      <c r="Y18" s="102"/>
      <c r="Z18" s="173"/>
      <c r="AA18" s="102"/>
      <c r="AB18" s="221"/>
      <c r="AC18" s="102"/>
      <c r="AD18" s="102"/>
      <c r="AE18" s="102"/>
    </row>
    <row r="19" spans="1:34" s="131" customFormat="1" ht="14.25" customHeight="1">
      <c r="A19" s="112"/>
      <c r="B19" s="175"/>
      <c r="C19" s="180"/>
      <c r="D19" s="102"/>
      <c r="E19" s="168"/>
      <c r="F19" s="103"/>
      <c r="G19" s="111"/>
      <c r="H19" s="111"/>
      <c r="I19" s="111"/>
      <c r="J19" s="274"/>
      <c r="K19" s="102"/>
      <c r="L19" s="103"/>
      <c r="M19" s="102"/>
      <c r="N19" s="111"/>
      <c r="O19" s="253"/>
      <c r="P19" s="168"/>
      <c r="Q19" s="129"/>
      <c r="R19" s="217"/>
      <c r="S19" s="217"/>
      <c r="T19" s="217"/>
      <c r="U19" s="112"/>
      <c r="V19" s="269"/>
      <c r="W19" s="102"/>
      <c r="X19" s="173"/>
      <c r="Y19" s="102"/>
      <c r="Z19" s="173"/>
      <c r="AA19" s="102"/>
      <c r="AB19" s="221"/>
      <c r="AC19" s="102"/>
      <c r="AD19" s="102"/>
      <c r="AE19" s="168"/>
    </row>
    <row r="20" spans="1:34" s="131" customFormat="1" ht="14.25" customHeight="1">
      <c r="A20" s="102"/>
      <c r="B20" s="175"/>
      <c r="C20" s="180"/>
      <c r="D20" s="102"/>
      <c r="E20" s="168"/>
      <c r="F20" s="174"/>
      <c r="G20" s="102"/>
      <c r="H20" s="102"/>
      <c r="I20" s="102"/>
      <c r="J20" s="322"/>
      <c r="K20" s="102"/>
      <c r="L20" s="103"/>
      <c r="M20" s="102"/>
      <c r="N20" s="102"/>
      <c r="O20" s="103"/>
      <c r="P20" s="168"/>
      <c r="Q20" s="129"/>
      <c r="R20" s="217"/>
      <c r="S20" s="217"/>
      <c r="T20" s="217"/>
      <c r="U20" s="102"/>
      <c r="V20" s="173"/>
      <c r="W20" s="102"/>
      <c r="X20" s="173"/>
      <c r="Y20" s="102"/>
      <c r="Z20" s="130"/>
      <c r="AA20" s="102"/>
      <c r="AB20" s="221"/>
      <c r="AC20" s="102"/>
      <c r="AD20" s="410"/>
      <c r="AE20" s="102"/>
    </row>
    <row r="21" spans="1:34" s="131" customFormat="1" ht="14.25" customHeight="1">
      <c r="A21" s="102"/>
      <c r="B21" s="175"/>
      <c r="C21" s="180"/>
      <c r="D21" s="102"/>
      <c r="E21" s="168"/>
      <c r="F21" s="204"/>
      <c r="G21" s="204"/>
      <c r="H21" s="204"/>
      <c r="I21" s="204"/>
      <c r="J21" s="155"/>
      <c r="K21" s="157"/>
      <c r="L21" s="103"/>
      <c r="M21" s="102"/>
      <c r="N21" s="111"/>
      <c r="O21" s="213"/>
      <c r="P21" s="168"/>
      <c r="Q21" s="129"/>
      <c r="R21" s="129"/>
      <c r="S21" s="217"/>
      <c r="T21" s="217"/>
      <c r="U21" s="111"/>
      <c r="V21" s="172"/>
      <c r="W21" s="111"/>
      <c r="X21" s="172"/>
      <c r="Y21" s="111"/>
      <c r="Z21" s="172"/>
      <c r="AA21" s="102"/>
      <c r="AB21" s="221"/>
      <c r="AC21" s="102"/>
      <c r="AD21" s="102"/>
      <c r="AE21" s="102"/>
      <c r="AF21" s="149"/>
    </row>
    <row r="22" spans="1:34" s="131" customFormat="1" ht="14.25" customHeight="1">
      <c r="A22" s="410"/>
      <c r="B22" s="175"/>
      <c r="C22" s="180"/>
      <c r="D22" s="102"/>
      <c r="E22" s="168"/>
      <c r="F22" s="103"/>
      <c r="G22" s="103"/>
      <c r="H22" s="103"/>
      <c r="I22" s="103"/>
      <c r="J22" s="256"/>
      <c r="K22" s="102"/>
      <c r="L22" s="103"/>
      <c r="M22" s="102"/>
      <c r="N22" s="111"/>
      <c r="O22" s="103"/>
      <c r="P22" s="168"/>
      <c r="Q22" s="129"/>
      <c r="R22" s="129"/>
      <c r="S22" s="217"/>
      <c r="T22" s="217"/>
      <c r="U22" s="111"/>
      <c r="V22" s="169"/>
      <c r="W22" s="168"/>
      <c r="X22" s="169"/>
      <c r="Y22" s="102"/>
      <c r="Z22" s="173"/>
      <c r="AA22" s="102"/>
      <c r="AB22" s="221"/>
      <c r="AC22" s="102"/>
      <c r="AD22" s="102"/>
      <c r="AE22" s="102"/>
    </row>
    <row r="23" spans="1:34" s="131" customFormat="1" ht="14.25" customHeight="1">
      <c r="A23" s="102"/>
      <c r="B23" s="175"/>
      <c r="C23" s="180"/>
      <c r="D23" s="102"/>
      <c r="E23" s="168"/>
      <c r="F23" s="103"/>
      <c r="G23" s="103"/>
      <c r="H23" s="103"/>
      <c r="I23" s="103"/>
      <c r="J23" s="155"/>
      <c r="K23" s="111"/>
      <c r="L23" s="103"/>
      <c r="M23" s="102"/>
      <c r="N23" s="111"/>
      <c r="O23" s="213"/>
      <c r="P23" s="168"/>
      <c r="Q23" s="129"/>
      <c r="R23" s="129"/>
      <c r="S23" s="217"/>
      <c r="T23" s="217"/>
      <c r="U23" s="111"/>
      <c r="V23" s="172"/>
      <c r="W23" s="111"/>
      <c r="X23" s="172"/>
      <c r="Y23" s="111"/>
      <c r="Z23" s="172"/>
      <c r="AA23" s="102"/>
      <c r="AB23" s="221"/>
      <c r="AC23" s="102"/>
      <c r="AD23" s="102"/>
      <c r="AE23" s="102"/>
    </row>
    <row r="24" spans="1:34" s="131" customFormat="1">
      <c r="A24" s="380"/>
      <c r="B24" s="175"/>
      <c r="C24" s="180"/>
      <c r="D24" s="102"/>
      <c r="E24" s="168"/>
      <c r="F24" s="398"/>
      <c r="G24" s="380"/>
      <c r="H24" s="380"/>
      <c r="I24" s="380"/>
      <c r="J24" s="401"/>
      <c r="K24" s="403"/>
      <c r="L24" s="405"/>
      <c r="M24" s="102"/>
      <c r="N24" s="380"/>
      <c r="O24" s="381"/>
      <c r="P24" s="168"/>
      <c r="Q24" s="129"/>
      <c r="R24" s="217"/>
      <c r="S24" s="217"/>
      <c r="T24" s="217"/>
      <c r="U24" s="382"/>
      <c r="V24" s="383"/>
      <c r="W24" s="382"/>
      <c r="X24" s="271"/>
      <c r="Z24" s="271"/>
      <c r="AB24" s="272"/>
      <c r="AD24" s="212"/>
    </row>
    <row r="25" spans="1:34" s="131" customFormat="1" ht="13.5" customHeight="1">
      <c r="B25" s="175"/>
      <c r="C25" s="180"/>
      <c r="D25" s="102"/>
      <c r="E25" s="168"/>
      <c r="F25" s="152"/>
      <c r="G25" s="152"/>
      <c r="H25" s="152"/>
      <c r="I25" s="152"/>
      <c r="J25" s="151"/>
      <c r="K25" s="209"/>
      <c r="L25" s="152"/>
      <c r="M25" s="102"/>
      <c r="N25" s="209"/>
      <c r="O25" s="316"/>
      <c r="P25" s="168"/>
      <c r="Q25" s="129"/>
      <c r="R25" s="129"/>
      <c r="S25" s="217"/>
      <c r="T25" s="217"/>
      <c r="U25" s="209"/>
      <c r="V25" s="407"/>
      <c r="W25" s="209"/>
      <c r="X25" s="407"/>
      <c r="Y25" s="209"/>
      <c r="Z25" s="407"/>
      <c r="AB25" s="320"/>
      <c r="AC25" s="193"/>
    </row>
    <row r="26" spans="1:34" s="131" customFormat="1" ht="14.25" customHeight="1">
      <c r="A26" s="112"/>
      <c r="B26" s="175"/>
      <c r="C26" s="180"/>
      <c r="D26" s="102"/>
      <c r="E26" s="168"/>
      <c r="F26" s="103"/>
      <c r="G26" s="103"/>
      <c r="H26" s="103"/>
      <c r="I26" s="103"/>
      <c r="J26" s="155"/>
      <c r="K26" s="111"/>
      <c r="L26" s="103"/>
      <c r="M26" s="102"/>
      <c r="N26" s="111"/>
      <c r="O26" s="253"/>
      <c r="P26" s="168"/>
      <c r="Q26" s="129"/>
      <c r="R26" s="129"/>
      <c r="S26" s="217"/>
      <c r="T26" s="217"/>
      <c r="U26" s="112"/>
      <c r="V26" s="267"/>
      <c r="W26" s="102"/>
      <c r="X26" s="270"/>
      <c r="Y26" s="102"/>
      <c r="Z26" s="221"/>
      <c r="AA26" s="102"/>
      <c r="AB26" s="221"/>
      <c r="AC26" s="102"/>
      <c r="AD26" s="102"/>
      <c r="AE26" s="102"/>
    </row>
    <row r="27" spans="1:34" s="131" customFormat="1" ht="14.25" customHeight="1">
      <c r="A27" s="102"/>
      <c r="B27" s="175"/>
      <c r="C27" s="180"/>
      <c r="D27" s="102"/>
      <c r="E27" s="168"/>
      <c r="F27" s="103"/>
      <c r="G27" s="103"/>
      <c r="H27" s="103"/>
      <c r="I27" s="103"/>
      <c r="J27" s="155"/>
      <c r="K27" s="111"/>
      <c r="L27" s="103"/>
      <c r="M27" s="102"/>
      <c r="N27" s="111"/>
      <c r="O27" s="132"/>
      <c r="P27" s="168"/>
      <c r="Q27" s="129"/>
      <c r="R27" s="129"/>
      <c r="S27" s="217"/>
      <c r="T27" s="217"/>
      <c r="U27" s="111"/>
      <c r="V27" s="130"/>
      <c r="W27" s="102"/>
      <c r="X27" s="173"/>
      <c r="Y27" s="102"/>
      <c r="Z27" s="173"/>
      <c r="AA27" s="102"/>
      <c r="AB27" s="221"/>
      <c r="AC27" s="102"/>
      <c r="AD27" s="102"/>
      <c r="AE27" s="102"/>
    </row>
    <row r="28" spans="1:34" s="131" customFormat="1" ht="14.25" customHeight="1">
      <c r="A28" s="410"/>
      <c r="B28" s="175"/>
      <c r="C28" s="180"/>
      <c r="D28" s="102"/>
      <c r="E28" s="168"/>
      <c r="F28" s="103"/>
      <c r="G28" s="103"/>
      <c r="H28" s="103"/>
      <c r="I28" s="103"/>
      <c r="J28" s="256"/>
      <c r="K28" s="102"/>
      <c r="L28" s="103"/>
      <c r="M28" s="102"/>
      <c r="N28" s="111"/>
      <c r="O28" s="103"/>
      <c r="P28" s="168"/>
      <c r="Q28" s="129"/>
      <c r="R28" s="217"/>
      <c r="S28" s="217"/>
      <c r="T28" s="217"/>
      <c r="U28" s="410"/>
      <c r="V28" s="169"/>
      <c r="W28" s="410"/>
      <c r="X28" s="268"/>
      <c r="Y28" s="102"/>
      <c r="Z28" s="173"/>
      <c r="AA28" s="102"/>
      <c r="AB28" s="221"/>
      <c r="AC28" s="102"/>
      <c r="AD28" s="102"/>
      <c r="AE28" s="102"/>
      <c r="AH28" s="149"/>
    </row>
    <row r="29" spans="1:34" s="131" customFormat="1" ht="14.25" customHeight="1">
      <c r="A29" s="102"/>
      <c r="B29" s="175"/>
      <c r="C29" s="180"/>
      <c r="D29" s="102"/>
      <c r="E29" s="168"/>
      <c r="F29" s="103"/>
      <c r="G29" s="103"/>
      <c r="H29" s="103"/>
      <c r="I29" s="103"/>
      <c r="J29" s="155"/>
      <c r="K29" s="111"/>
      <c r="L29" s="103"/>
      <c r="M29" s="102"/>
      <c r="N29" s="208"/>
      <c r="O29" s="213"/>
      <c r="P29" s="168"/>
      <c r="Q29" s="129"/>
      <c r="R29" s="129"/>
      <c r="S29" s="217"/>
      <c r="T29" s="217"/>
      <c r="U29" s="111"/>
      <c r="V29" s="172"/>
      <c r="W29" s="111"/>
      <c r="X29" s="172"/>
      <c r="Y29" s="111"/>
      <c r="Z29" s="172"/>
      <c r="AA29" s="102"/>
      <c r="AB29" s="221"/>
      <c r="AC29" s="102"/>
      <c r="AD29" s="102"/>
      <c r="AE29" s="102"/>
    </row>
    <row r="30" spans="1:34" s="131" customFormat="1" ht="14.25" customHeight="1">
      <c r="A30" s="102"/>
      <c r="B30" s="175"/>
      <c r="C30" s="180"/>
      <c r="D30" s="102"/>
      <c r="E30" s="168"/>
      <c r="F30" s="204"/>
      <c r="G30" s="204"/>
      <c r="H30" s="204"/>
      <c r="I30" s="204"/>
      <c r="J30" s="155"/>
      <c r="K30" s="157"/>
      <c r="L30" s="103"/>
      <c r="M30" s="102"/>
      <c r="N30" s="111"/>
      <c r="O30" s="132"/>
      <c r="P30" s="168"/>
      <c r="Q30" s="129"/>
      <c r="R30" s="217"/>
      <c r="S30" s="217"/>
      <c r="T30" s="217"/>
      <c r="U30" s="168"/>
      <c r="V30" s="130"/>
      <c r="W30" s="102"/>
      <c r="X30" s="173"/>
      <c r="Y30" s="102"/>
      <c r="Z30" s="173"/>
      <c r="AA30" s="102"/>
      <c r="AB30" s="221"/>
      <c r="AC30" s="102"/>
      <c r="AD30" s="102"/>
      <c r="AE30" s="102"/>
    </row>
    <row r="31" spans="1:34" s="131" customFormat="1" ht="14.25" customHeight="1">
      <c r="A31" s="102"/>
      <c r="B31" s="175"/>
      <c r="C31" s="180"/>
      <c r="D31" s="102"/>
      <c r="E31" s="168"/>
      <c r="F31" s="103"/>
      <c r="G31" s="103"/>
      <c r="H31" s="103"/>
      <c r="I31" s="103"/>
      <c r="J31" s="155"/>
      <c r="K31" s="111"/>
      <c r="L31" s="103"/>
      <c r="M31" s="102"/>
      <c r="N31" s="111"/>
      <c r="O31" s="213"/>
      <c r="P31" s="168"/>
      <c r="Q31" s="129"/>
      <c r="R31" s="129"/>
      <c r="S31" s="217"/>
      <c r="T31" s="217"/>
      <c r="U31" s="111"/>
      <c r="V31" s="172"/>
      <c r="W31" s="111"/>
      <c r="X31" s="172"/>
      <c r="Y31" s="111"/>
      <c r="Z31" s="172"/>
      <c r="AA31" s="102"/>
      <c r="AB31" s="221"/>
      <c r="AC31" s="102"/>
      <c r="AD31" s="130"/>
      <c r="AE31" s="102"/>
    </row>
    <row r="32" spans="1:34" s="131" customFormat="1" ht="14.25" customHeight="1">
      <c r="A32" s="410"/>
      <c r="B32" s="175"/>
      <c r="C32" s="180"/>
      <c r="D32" s="102"/>
      <c r="E32" s="168"/>
      <c r="F32" s="103"/>
      <c r="G32" s="103"/>
      <c r="H32" s="103"/>
      <c r="I32" s="103"/>
      <c r="J32" s="256"/>
      <c r="K32" s="102"/>
      <c r="L32" s="103"/>
      <c r="M32" s="102"/>
      <c r="N32" s="208"/>
      <c r="O32" s="103"/>
      <c r="P32" s="168"/>
      <c r="Q32" s="129"/>
      <c r="R32" s="217"/>
      <c r="S32" s="217"/>
      <c r="T32" s="217"/>
      <c r="U32" s="102"/>
      <c r="V32" s="269"/>
      <c r="W32" s="102"/>
      <c r="X32" s="268"/>
      <c r="Y32" s="102"/>
      <c r="Z32" s="173"/>
      <c r="AA32" s="102"/>
      <c r="AB32" s="221"/>
      <c r="AC32" s="102"/>
      <c r="AD32" s="102"/>
      <c r="AE32" s="102"/>
    </row>
    <row r="33" spans="1:34" s="131" customFormat="1" ht="14.25" customHeight="1">
      <c r="A33" s="410"/>
      <c r="B33" s="175"/>
      <c r="C33" s="180"/>
      <c r="D33" s="102"/>
      <c r="E33" s="168"/>
      <c r="F33" s="204"/>
      <c r="G33" s="410"/>
      <c r="H33" s="410"/>
      <c r="I33" s="410"/>
      <c r="J33" s="256"/>
      <c r="K33" s="157"/>
      <c r="L33" s="103"/>
      <c r="M33" s="102"/>
      <c r="N33" s="111"/>
      <c r="O33" s="132"/>
      <c r="P33" s="168"/>
      <c r="Q33" s="129"/>
      <c r="R33" s="129"/>
      <c r="S33" s="217"/>
      <c r="T33" s="217"/>
      <c r="U33" s="111"/>
      <c r="V33" s="169"/>
      <c r="W33" s="102"/>
      <c r="X33" s="173"/>
      <c r="Y33" s="102"/>
      <c r="Z33" s="173"/>
      <c r="AA33" s="102"/>
      <c r="AB33" s="221"/>
      <c r="AC33" s="102"/>
      <c r="AD33" s="410"/>
      <c r="AE33" s="102"/>
      <c r="AH33" s="149"/>
    </row>
    <row r="34" spans="1:34" s="131" customFormat="1" ht="14.25" customHeight="1">
      <c r="A34" s="102"/>
      <c r="B34" s="175"/>
      <c r="C34" s="180"/>
      <c r="D34" s="102"/>
      <c r="E34" s="168"/>
      <c r="F34" s="103"/>
      <c r="G34" s="103"/>
      <c r="H34" s="103"/>
      <c r="I34" s="103"/>
      <c r="J34" s="155"/>
      <c r="K34" s="111"/>
      <c r="L34" s="103"/>
      <c r="M34" s="102"/>
      <c r="N34" s="208"/>
      <c r="O34" s="213"/>
      <c r="P34" s="168"/>
      <c r="Q34" s="129"/>
      <c r="R34" s="129"/>
      <c r="S34" s="217"/>
      <c r="T34" s="217"/>
      <c r="U34" s="111"/>
      <c r="V34" s="172"/>
      <c r="W34" s="111"/>
      <c r="X34" s="172"/>
      <c r="Y34" s="111"/>
      <c r="Z34" s="172"/>
      <c r="AA34" s="111"/>
      <c r="AB34" s="221"/>
      <c r="AC34" s="102"/>
      <c r="AD34" s="102"/>
      <c r="AE34" s="102"/>
    </row>
    <row r="35" spans="1:34" s="131" customFormat="1" ht="14.25" customHeight="1">
      <c r="A35" s="175"/>
      <c r="B35" s="175"/>
      <c r="C35" s="180"/>
      <c r="D35" s="102"/>
      <c r="E35" s="168"/>
      <c r="F35" s="174"/>
      <c r="G35" s="174"/>
      <c r="H35" s="174"/>
      <c r="I35" s="174"/>
      <c r="J35" s="184"/>
      <c r="K35" s="185"/>
      <c r="L35" s="103"/>
      <c r="M35" s="102"/>
      <c r="N35" s="111"/>
      <c r="O35" s="174"/>
      <c r="P35" s="168"/>
      <c r="Q35" s="129"/>
      <c r="R35" s="129"/>
      <c r="S35" s="217"/>
      <c r="T35" s="217"/>
      <c r="U35" s="216"/>
      <c r="V35" s="130"/>
      <c r="W35" s="170"/>
      <c r="X35" s="171"/>
      <c r="Y35" s="168"/>
      <c r="Z35" s="168"/>
      <c r="AA35" s="102"/>
      <c r="AB35" s="221"/>
      <c r="AC35" s="102"/>
      <c r="AD35" s="410"/>
      <c r="AE35" s="102"/>
    </row>
    <row r="36" spans="1:34" s="131" customFormat="1" ht="14.25" customHeight="1">
      <c r="A36" s="112"/>
      <c r="B36" s="175"/>
      <c r="C36" s="180"/>
      <c r="D36" s="102"/>
      <c r="E36" s="168"/>
      <c r="F36" s="276"/>
      <c r="G36" s="102"/>
      <c r="H36" s="102"/>
      <c r="I36" s="102"/>
      <c r="J36" s="277"/>
      <c r="K36" s="278"/>
      <c r="L36" s="103"/>
      <c r="M36" s="102"/>
      <c r="N36" s="281"/>
      <c r="O36" s="311"/>
      <c r="P36" s="168"/>
      <c r="Q36" s="129"/>
      <c r="R36" s="129"/>
      <c r="S36" s="217"/>
      <c r="T36" s="217"/>
      <c r="U36" s="282"/>
      <c r="V36" s="280"/>
      <c r="W36" s="307"/>
      <c r="X36" s="191"/>
      <c r="Y36" s="410"/>
      <c r="Z36" s="173"/>
      <c r="AA36" s="102"/>
      <c r="AB36" s="221"/>
      <c r="AC36" s="102"/>
      <c r="AD36" s="410"/>
      <c r="AE36" s="102"/>
    </row>
    <row r="37" spans="1:34" s="131" customFormat="1" ht="14.25" customHeight="1">
      <c r="A37" s="112"/>
      <c r="B37" s="175"/>
      <c r="C37" s="180"/>
      <c r="D37" s="102"/>
      <c r="E37" s="168"/>
      <c r="F37" s="103"/>
      <c r="G37" s="103"/>
      <c r="H37" s="103"/>
      <c r="I37" s="103"/>
      <c r="J37" s="155"/>
      <c r="K37" s="111"/>
      <c r="L37" s="103"/>
      <c r="M37" s="102"/>
      <c r="N37" s="208"/>
      <c r="O37" s="253"/>
      <c r="P37" s="168"/>
      <c r="Q37" s="129"/>
      <c r="R37" s="217"/>
      <c r="S37" s="217"/>
      <c r="T37" s="217"/>
      <c r="U37" s="112"/>
      <c r="V37" s="269"/>
      <c r="W37" s="102"/>
      <c r="X37" s="173"/>
      <c r="Y37" s="102"/>
      <c r="Z37" s="173"/>
      <c r="AA37" s="102"/>
      <c r="AB37" s="221"/>
      <c r="AC37" s="102"/>
      <c r="AD37" s="102"/>
      <c r="AE37" s="102"/>
    </row>
    <row r="38" spans="1:34" s="131" customFormat="1">
      <c r="A38" s="315"/>
      <c r="B38" s="175"/>
      <c r="C38" s="180"/>
      <c r="D38" s="102"/>
      <c r="E38" s="168"/>
      <c r="F38" s="152"/>
      <c r="G38" s="152"/>
      <c r="H38" s="152"/>
      <c r="I38" s="152"/>
      <c r="J38" s="151"/>
      <c r="K38" s="209"/>
      <c r="L38" s="152"/>
      <c r="M38" s="102"/>
      <c r="N38" s="209"/>
      <c r="O38" s="319"/>
      <c r="P38" s="168"/>
      <c r="Q38" s="129"/>
      <c r="R38" s="129"/>
      <c r="S38" s="217"/>
      <c r="T38" s="217"/>
      <c r="U38" s="315"/>
      <c r="V38" s="409"/>
      <c r="W38" s="315"/>
      <c r="X38" s="408"/>
      <c r="Z38" s="272"/>
      <c r="AB38" s="272"/>
    </row>
    <row r="39" spans="1:34" s="131" customFormat="1">
      <c r="B39" s="175"/>
      <c r="C39" s="180"/>
      <c r="D39" s="102"/>
      <c r="E39" s="168"/>
      <c r="F39" s="397"/>
      <c r="J39" s="400"/>
      <c r="L39" s="152"/>
      <c r="M39" s="102"/>
      <c r="O39" s="152"/>
      <c r="P39" s="168"/>
      <c r="Q39" s="129"/>
      <c r="R39" s="217"/>
      <c r="S39" s="217"/>
      <c r="T39" s="217"/>
      <c r="V39" s="130"/>
      <c r="X39" s="173"/>
      <c r="Z39" s="173"/>
      <c r="AA39" s="102"/>
      <c r="AB39" s="272"/>
      <c r="AD39" s="149"/>
    </row>
    <row r="40" spans="1:34" s="131" customFormat="1" ht="14.25" customHeight="1">
      <c r="A40" s="410"/>
      <c r="B40" s="175"/>
      <c r="C40" s="180"/>
      <c r="D40" s="102"/>
      <c r="E40" s="168"/>
      <c r="F40" s="204"/>
      <c r="G40" s="410"/>
      <c r="H40" s="410"/>
      <c r="I40" s="410"/>
      <c r="J40" s="256"/>
      <c r="K40" s="157"/>
      <c r="L40" s="103"/>
      <c r="M40" s="102"/>
      <c r="N40" s="137"/>
      <c r="O40" s="132"/>
      <c r="P40" s="168"/>
      <c r="Q40" s="129"/>
      <c r="R40" s="217"/>
      <c r="S40" s="217"/>
      <c r="T40" s="217"/>
      <c r="U40" s="155"/>
      <c r="V40" s="130"/>
      <c r="W40" s="172"/>
      <c r="X40" s="173"/>
      <c r="Y40" s="102"/>
      <c r="Z40" s="173"/>
      <c r="AA40" s="102"/>
      <c r="AB40" s="173"/>
      <c r="AC40" s="102"/>
      <c r="AD40" s="169"/>
      <c r="AE40" s="102"/>
    </row>
    <row r="41" spans="1:34" s="131" customFormat="1" ht="14.25" customHeight="1">
      <c r="A41" s="410"/>
      <c r="B41" s="175"/>
      <c r="C41" s="180"/>
      <c r="D41" s="102"/>
      <c r="E41" s="168"/>
      <c r="F41" s="103"/>
      <c r="G41" s="103"/>
      <c r="H41" s="103"/>
      <c r="I41" s="103"/>
      <c r="J41" s="256"/>
      <c r="K41" s="102"/>
      <c r="L41" s="103"/>
      <c r="M41" s="102"/>
      <c r="N41" s="111"/>
      <c r="O41" s="103"/>
      <c r="P41" s="168"/>
      <c r="Q41" s="129"/>
      <c r="R41" s="129"/>
      <c r="S41" s="217"/>
      <c r="T41" s="217"/>
      <c r="U41" s="111"/>
      <c r="V41" s="169"/>
      <c r="W41" s="168"/>
      <c r="X41" s="169"/>
      <c r="Y41" s="102"/>
      <c r="Z41" s="173"/>
      <c r="AA41" s="102"/>
      <c r="AB41" s="221"/>
      <c r="AC41" s="102"/>
      <c r="AD41" s="102"/>
      <c r="AE41" s="102"/>
    </row>
    <row r="42" spans="1:34" s="131" customFormat="1">
      <c r="A42" s="193"/>
      <c r="B42" s="175"/>
      <c r="C42" s="180"/>
      <c r="D42" s="102"/>
      <c r="E42" s="168"/>
      <c r="F42" s="205"/>
      <c r="G42" s="193"/>
      <c r="H42" s="193"/>
      <c r="I42" s="193"/>
      <c r="J42" s="318"/>
      <c r="K42" s="158"/>
      <c r="L42" s="152"/>
      <c r="M42" s="102"/>
      <c r="N42" s="209"/>
      <c r="O42" s="153"/>
      <c r="P42" s="168"/>
      <c r="Q42" s="129"/>
      <c r="R42" s="129"/>
      <c r="S42" s="217"/>
      <c r="T42" s="217"/>
      <c r="U42" s="209"/>
      <c r="V42" s="130"/>
      <c r="X42" s="271"/>
      <c r="Z42" s="271"/>
      <c r="AB42" s="272"/>
    </row>
    <row r="43" spans="1:34" s="131" customFormat="1" ht="14.25" customHeight="1">
      <c r="A43" s="112"/>
      <c r="B43" s="175"/>
      <c r="C43" s="180"/>
      <c r="D43" s="102"/>
      <c r="E43" s="168"/>
      <c r="F43" s="103"/>
      <c r="G43" s="102"/>
      <c r="H43" s="102"/>
      <c r="I43" s="102"/>
      <c r="J43" s="155"/>
      <c r="K43" s="111"/>
      <c r="L43" s="103"/>
      <c r="M43" s="102"/>
      <c r="N43" s="111"/>
      <c r="O43" s="253"/>
      <c r="P43" s="168"/>
      <c r="Q43" s="129"/>
      <c r="R43" s="129"/>
      <c r="S43" s="217"/>
      <c r="T43" s="217"/>
      <c r="U43" s="112"/>
      <c r="V43" s="267"/>
      <c r="W43" s="112"/>
      <c r="X43" s="269"/>
      <c r="Y43" s="102"/>
      <c r="Z43" s="221"/>
      <c r="AA43" s="102"/>
      <c r="AB43" s="221"/>
      <c r="AC43" s="102"/>
      <c r="AD43" s="102"/>
      <c r="AE43" s="130"/>
    </row>
    <row r="44" spans="1:34" s="131" customFormat="1" ht="14.25" customHeight="1">
      <c r="A44" s="177"/>
      <c r="B44" s="175"/>
      <c r="C44" s="180"/>
      <c r="D44" s="102"/>
      <c r="E44" s="168"/>
      <c r="F44" s="174"/>
      <c r="G44" s="174"/>
      <c r="H44" s="174"/>
      <c r="I44" s="174"/>
      <c r="J44" s="206"/>
      <c r="K44" s="168"/>
      <c r="L44" s="103"/>
      <c r="M44" s="102"/>
      <c r="N44" s="111"/>
      <c r="O44" s="174"/>
      <c r="P44" s="168"/>
      <c r="Q44" s="129"/>
      <c r="R44" s="129"/>
      <c r="S44" s="217"/>
      <c r="T44" s="217"/>
      <c r="U44" s="111"/>
      <c r="V44" s="169"/>
      <c r="W44" s="168"/>
      <c r="X44" s="169"/>
      <c r="Y44" s="102"/>
      <c r="Z44" s="173"/>
      <c r="AA44" s="102"/>
      <c r="AB44" s="102"/>
      <c r="AC44" s="102"/>
      <c r="AD44" s="102"/>
      <c r="AE44" s="102"/>
    </row>
    <row r="45" spans="1:34" s="131" customFormat="1" ht="14.25" customHeight="1">
      <c r="A45" s="410"/>
      <c r="B45" s="175"/>
      <c r="C45" s="180"/>
      <c r="D45" s="102"/>
      <c r="E45" s="168"/>
      <c r="F45" s="204"/>
      <c r="G45" s="410"/>
      <c r="H45" s="410"/>
      <c r="I45" s="410"/>
      <c r="J45" s="256"/>
      <c r="K45" s="157"/>
      <c r="L45" s="103"/>
      <c r="M45" s="102"/>
      <c r="N45" s="410"/>
      <c r="O45" s="132"/>
      <c r="P45" s="168"/>
      <c r="Q45" s="129"/>
      <c r="R45" s="217"/>
      <c r="S45" s="217"/>
      <c r="T45" s="217"/>
      <c r="U45" s="102"/>
      <c r="V45" s="173"/>
      <c r="W45" s="102"/>
      <c r="X45" s="173"/>
      <c r="Y45" s="102"/>
      <c r="Z45" s="173"/>
      <c r="AA45" s="102"/>
      <c r="AB45" s="221"/>
      <c r="AC45" s="102"/>
      <c r="AD45" s="410"/>
      <c r="AE45" s="102"/>
    </row>
    <row r="46" spans="1:34" s="131" customFormat="1" ht="14.25" customHeight="1">
      <c r="A46" s="410"/>
      <c r="B46" s="175"/>
      <c r="C46" s="180"/>
      <c r="D46" s="102"/>
      <c r="E46" s="168"/>
      <c r="F46" s="204"/>
      <c r="G46" s="410"/>
      <c r="H46" s="410"/>
      <c r="I46" s="410"/>
      <c r="J46" s="256"/>
      <c r="K46" s="157"/>
      <c r="L46" s="103"/>
      <c r="M46" s="102"/>
      <c r="N46" s="111"/>
      <c r="O46" s="132"/>
      <c r="P46" s="168"/>
      <c r="Q46" s="129"/>
      <c r="R46" s="129"/>
      <c r="S46" s="217"/>
      <c r="T46" s="217"/>
      <c r="U46" s="111"/>
      <c r="V46" s="130"/>
      <c r="W46" s="102"/>
      <c r="X46" s="173"/>
      <c r="Y46" s="102"/>
      <c r="Z46" s="173"/>
      <c r="AA46" s="102"/>
      <c r="AB46" s="173"/>
      <c r="AC46" s="102"/>
      <c r="AD46" s="102"/>
      <c r="AE46" s="102"/>
    </row>
    <row r="47" spans="1:34" s="131" customFormat="1" ht="14.25" customHeight="1">
      <c r="A47" s="102"/>
      <c r="B47" s="175"/>
      <c r="C47" s="180"/>
      <c r="D47" s="102"/>
      <c r="E47" s="168"/>
      <c r="F47" s="174"/>
      <c r="G47" s="102"/>
      <c r="H47" s="102"/>
      <c r="I47" s="102"/>
      <c r="J47" s="322"/>
      <c r="K47" s="102"/>
      <c r="L47" s="103"/>
      <c r="M47" s="102"/>
      <c r="N47" s="102"/>
      <c r="O47" s="103"/>
      <c r="P47" s="168"/>
      <c r="Q47" s="129"/>
      <c r="R47" s="217"/>
      <c r="S47" s="217"/>
      <c r="T47" s="217"/>
      <c r="U47" s="102"/>
      <c r="V47" s="173"/>
      <c r="W47" s="102"/>
      <c r="X47" s="173"/>
      <c r="Y47" s="102"/>
      <c r="Z47" s="130"/>
      <c r="AA47" s="102"/>
      <c r="AB47" s="221"/>
      <c r="AC47" s="102"/>
      <c r="AD47" s="102"/>
      <c r="AE47" s="102"/>
    </row>
    <row r="48" spans="1:34" s="131" customFormat="1" ht="14.25" customHeight="1">
      <c r="A48" s="102"/>
      <c r="B48" s="175"/>
      <c r="C48" s="180"/>
      <c r="D48" s="102"/>
      <c r="E48" s="168"/>
      <c r="F48" s="168"/>
      <c r="G48" s="102"/>
      <c r="H48" s="102"/>
      <c r="I48" s="102"/>
      <c r="J48" s="322"/>
      <c r="K48" s="102"/>
      <c r="L48" s="103"/>
      <c r="M48" s="102"/>
      <c r="N48" s="102"/>
      <c r="O48" s="103"/>
      <c r="P48" s="168"/>
      <c r="Q48" s="129"/>
      <c r="R48" s="129"/>
      <c r="S48" s="217"/>
      <c r="T48" s="217"/>
      <c r="U48" s="102"/>
      <c r="V48" s="130"/>
      <c r="W48" s="102"/>
      <c r="X48" s="102"/>
      <c r="Y48" s="102"/>
      <c r="Z48" s="102"/>
      <c r="AA48" s="102"/>
      <c r="AB48" s="173"/>
      <c r="AC48" s="102"/>
      <c r="AD48" s="102"/>
      <c r="AE48" s="102"/>
    </row>
    <row r="49" spans="1:32" s="131" customFormat="1" ht="14.25" customHeight="1">
      <c r="A49" s="112"/>
      <c r="B49" s="175"/>
      <c r="C49" s="180"/>
      <c r="D49" s="102"/>
      <c r="E49" s="168"/>
      <c r="F49" s="103"/>
      <c r="G49" s="103"/>
      <c r="H49" s="103"/>
      <c r="I49" s="103"/>
      <c r="J49" s="155"/>
      <c r="K49" s="111"/>
      <c r="L49" s="103"/>
      <c r="M49" s="102"/>
      <c r="N49" s="208"/>
      <c r="O49" s="253"/>
      <c r="P49" s="168"/>
      <c r="Q49" s="129"/>
      <c r="R49" s="217"/>
      <c r="S49" s="217"/>
      <c r="T49" s="217"/>
      <c r="U49" s="112"/>
      <c r="V49" s="269"/>
      <c r="W49" s="102"/>
      <c r="X49" s="173"/>
      <c r="Y49" s="102"/>
      <c r="Z49" s="173"/>
      <c r="AA49" s="102"/>
      <c r="AB49" s="221"/>
      <c r="AC49" s="102"/>
      <c r="AD49" s="102"/>
      <c r="AE49" s="410"/>
    </row>
    <row r="50" spans="1:32" s="131" customFormat="1" ht="14.25" customHeight="1">
      <c r="A50" s="111"/>
      <c r="B50" s="175"/>
      <c r="C50" s="180"/>
      <c r="D50" s="102"/>
      <c r="E50" s="168"/>
      <c r="F50" s="276"/>
      <c r="G50" s="103"/>
      <c r="H50" s="103"/>
      <c r="I50" s="103"/>
      <c r="J50" s="277"/>
      <c r="K50" s="278"/>
      <c r="L50" s="103"/>
      <c r="M50" s="102"/>
      <c r="N50" s="281"/>
      <c r="O50" s="311"/>
      <c r="P50" s="168"/>
      <c r="Q50" s="129"/>
      <c r="R50" s="217"/>
      <c r="S50" s="217"/>
      <c r="T50" s="217"/>
      <c r="U50" s="282"/>
      <c r="V50" s="280"/>
      <c r="W50" s="282"/>
      <c r="X50" s="173"/>
      <c r="Y50" s="102"/>
      <c r="Z50" s="173"/>
      <c r="AA50" s="102"/>
      <c r="AB50" s="221"/>
      <c r="AC50" s="102"/>
      <c r="AD50" s="102"/>
      <c r="AE50" s="102"/>
    </row>
    <row r="51" spans="1:32" s="131" customFormat="1" ht="14.25" customHeight="1">
      <c r="A51" s="102"/>
      <c r="B51" s="175"/>
      <c r="C51" s="180"/>
      <c r="D51" s="102"/>
      <c r="E51" s="168"/>
      <c r="F51" s="204"/>
      <c r="G51" s="204"/>
      <c r="H51" s="204"/>
      <c r="I51" s="204"/>
      <c r="J51" s="155"/>
      <c r="K51" s="157"/>
      <c r="L51" s="103"/>
      <c r="M51" s="102"/>
      <c r="N51" s="111"/>
      <c r="O51" s="132"/>
      <c r="P51" s="168"/>
      <c r="Q51" s="129"/>
      <c r="R51" s="217"/>
      <c r="S51" s="217"/>
      <c r="T51" s="217"/>
      <c r="U51" s="111"/>
      <c r="V51" s="130"/>
      <c r="W51" s="102"/>
      <c r="X51" s="173"/>
      <c r="Y51" s="102"/>
      <c r="Z51" s="173"/>
      <c r="AA51" s="102"/>
      <c r="AB51" s="221"/>
      <c r="AC51" s="102"/>
      <c r="AD51" s="102"/>
      <c r="AE51" s="102"/>
    </row>
    <row r="52" spans="1:32" s="131" customFormat="1" ht="14.25" customHeight="1">
      <c r="A52" s="112"/>
      <c r="B52" s="175"/>
      <c r="C52" s="180"/>
      <c r="D52" s="102"/>
      <c r="E52" s="168"/>
      <c r="F52" s="103"/>
      <c r="G52" s="111"/>
      <c r="H52" s="111"/>
      <c r="I52" s="111"/>
      <c r="J52" s="274"/>
      <c r="K52" s="102"/>
      <c r="L52" s="103"/>
      <c r="M52" s="102"/>
      <c r="N52" s="112"/>
      <c r="O52" s="253"/>
      <c r="P52" s="168"/>
      <c r="Q52" s="129"/>
      <c r="R52" s="129"/>
      <c r="S52" s="217"/>
      <c r="T52" s="217"/>
      <c r="U52" s="112"/>
      <c r="V52" s="267"/>
      <c r="W52" s="102"/>
      <c r="X52" s="270"/>
      <c r="Y52" s="102"/>
      <c r="Z52" s="221"/>
      <c r="AA52" s="102"/>
      <c r="AB52" s="173"/>
      <c r="AC52" s="102"/>
      <c r="AD52" s="102"/>
      <c r="AE52" s="102"/>
    </row>
    <row r="53" spans="1:32" s="131" customFormat="1">
      <c r="B53" s="175"/>
      <c r="C53" s="180"/>
      <c r="D53" s="102"/>
      <c r="E53" s="168"/>
      <c r="F53" s="152"/>
      <c r="G53" s="152"/>
      <c r="H53" s="152"/>
      <c r="I53" s="152"/>
      <c r="J53" s="151"/>
      <c r="K53" s="209"/>
      <c r="L53" s="152"/>
      <c r="M53" s="102"/>
      <c r="N53" s="209"/>
      <c r="O53" s="316"/>
      <c r="P53" s="168"/>
      <c r="Q53" s="129"/>
      <c r="R53" s="129"/>
      <c r="S53" s="217"/>
      <c r="T53" s="217"/>
      <c r="U53" s="209"/>
      <c r="V53" s="407"/>
      <c r="W53" s="209"/>
      <c r="X53" s="407"/>
      <c r="Y53" s="209"/>
      <c r="Z53" s="407"/>
      <c r="AB53" s="272"/>
    </row>
    <row r="54" spans="1:32" s="131" customFormat="1" ht="14.25" customHeight="1">
      <c r="A54" s="102"/>
      <c r="B54" s="175"/>
      <c r="C54" s="180"/>
      <c r="D54" s="102"/>
      <c r="E54" s="168"/>
      <c r="F54" s="103"/>
      <c r="G54" s="103"/>
      <c r="H54" s="103"/>
      <c r="I54" s="103"/>
      <c r="J54" s="155"/>
      <c r="K54" s="111"/>
      <c r="L54" s="103"/>
      <c r="M54" s="102"/>
      <c r="N54" s="208"/>
      <c r="O54" s="213"/>
      <c r="P54" s="168"/>
      <c r="Q54" s="129"/>
      <c r="R54" s="217"/>
      <c r="S54" s="217"/>
      <c r="T54" s="217"/>
      <c r="U54" s="111"/>
      <c r="V54" s="172"/>
      <c r="W54" s="111"/>
      <c r="X54" s="172"/>
      <c r="Y54" s="102"/>
      <c r="Z54" s="173"/>
      <c r="AA54" s="102"/>
      <c r="AB54" s="221"/>
      <c r="AC54" s="102"/>
      <c r="AD54" s="102"/>
      <c r="AE54" s="410"/>
    </row>
    <row r="55" spans="1:32" s="131" customFormat="1" ht="14.25" customHeight="1">
      <c r="A55" s="112"/>
      <c r="B55" s="175"/>
      <c r="C55" s="180"/>
      <c r="D55" s="102"/>
      <c r="E55" s="168"/>
      <c r="F55" s="103"/>
      <c r="G55" s="111"/>
      <c r="H55" s="111"/>
      <c r="I55" s="111"/>
      <c r="J55" s="274"/>
      <c r="K55" s="102"/>
      <c r="L55" s="103"/>
      <c r="M55" s="102"/>
      <c r="N55" s="111"/>
      <c r="O55" s="253"/>
      <c r="P55" s="168"/>
      <c r="Q55" s="129"/>
      <c r="R55" s="217"/>
      <c r="S55" s="217"/>
      <c r="T55" s="217"/>
      <c r="U55" s="112"/>
      <c r="V55" s="269"/>
      <c r="W55" s="102"/>
      <c r="X55" s="173"/>
      <c r="Y55" s="102"/>
      <c r="Z55" s="173"/>
      <c r="AA55" s="102"/>
      <c r="AB55" s="221"/>
      <c r="AC55" s="102"/>
      <c r="AD55" s="410"/>
      <c r="AE55" s="102"/>
    </row>
    <row r="56" spans="1:32" s="131" customFormat="1" ht="14.25" customHeight="1">
      <c r="A56" s="102"/>
      <c r="B56" s="175"/>
      <c r="C56" s="180"/>
      <c r="D56" s="102"/>
      <c r="E56" s="168"/>
      <c r="F56" s="103"/>
      <c r="G56" s="103"/>
      <c r="H56" s="103"/>
      <c r="I56" s="103"/>
      <c r="J56" s="155"/>
      <c r="K56" s="111"/>
      <c r="L56" s="103"/>
      <c r="M56" s="102"/>
      <c r="N56" s="111"/>
      <c r="O56" s="132"/>
      <c r="P56" s="168"/>
      <c r="Q56" s="129"/>
      <c r="R56" s="129"/>
      <c r="S56" s="217"/>
      <c r="T56" s="217"/>
      <c r="U56" s="111"/>
      <c r="V56" s="129"/>
      <c r="W56" s="102"/>
      <c r="X56" s="173"/>
      <c r="Y56" s="168"/>
      <c r="Z56" s="168"/>
      <c r="AA56" s="102"/>
      <c r="AB56" s="221"/>
      <c r="AC56" s="102"/>
      <c r="AD56" s="130"/>
      <c r="AE56" s="130"/>
    </row>
    <row r="57" spans="1:32" s="131" customFormat="1" ht="14.25" customHeight="1">
      <c r="A57" s="102"/>
      <c r="B57" s="175"/>
      <c r="C57" s="180"/>
      <c r="D57" s="102"/>
      <c r="E57" s="168"/>
      <c r="F57" s="103"/>
      <c r="G57" s="103"/>
      <c r="H57" s="103"/>
      <c r="I57" s="103"/>
      <c r="J57" s="155"/>
      <c r="K57" s="111"/>
      <c r="L57" s="103"/>
      <c r="M57" s="102"/>
      <c r="N57" s="111"/>
      <c r="O57" s="132"/>
      <c r="P57" s="168"/>
      <c r="Q57" s="129"/>
      <c r="R57" s="217"/>
      <c r="S57" s="217"/>
      <c r="T57" s="217"/>
      <c r="U57" s="102"/>
      <c r="V57" s="130"/>
      <c r="W57" s="102"/>
      <c r="X57" s="173"/>
      <c r="Y57" s="102"/>
      <c r="Z57" s="173"/>
      <c r="AA57" s="102"/>
      <c r="AB57" s="221"/>
      <c r="AC57" s="102"/>
      <c r="AD57" s="102"/>
      <c r="AE57" s="102"/>
    </row>
    <row r="58" spans="1:32" s="131" customFormat="1">
      <c r="A58" s="193"/>
      <c r="B58" s="175"/>
      <c r="C58" s="180"/>
      <c r="D58" s="102"/>
      <c r="E58" s="168"/>
      <c r="F58" s="152"/>
      <c r="G58" s="152"/>
      <c r="H58" s="152"/>
      <c r="I58" s="152"/>
      <c r="J58" s="318"/>
      <c r="L58" s="152"/>
      <c r="M58" s="102"/>
      <c r="N58" s="209"/>
      <c r="O58" s="152"/>
      <c r="P58" s="168"/>
      <c r="Q58" s="129"/>
      <c r="R58" s="129"/>
      <c r="S58" s="217"/>
      <c r="T58" s="217"/>
      <c r="U58" s="315"/>
      <c r="V58" s="130"/>
      <c r="W58" s="193"/>
      <c r="X58" s="269"/>
      <c r="Y58" s="193"/>
      <c r="Z58" s="202"/>
      <c r="AA58" s="102"/>
      <c r="AB58" s="272"/>
    </row>
    <row r="59" spans="1:32" s="131" customFormat="1" ht="14.25" customHeight="1">
      <c r="A59" s="102"/>
      <c r="B59" s="175"/>
      <c r="C59" s="180"/>
      <c r="D59" s="102"/>
      <c r="E59" s="168"/>
      <c r="F59" s="204"/>
      <c r="G59" s="204"/>
      <c r="H59" s="204"/>
      <c r="I59" s="204"/>
      <c r="J59" s="155"/>
      <c r="K59" s="157"/>
      <c r="L59" s="103"/>
      <c r="M59" s="102"/>
      <c r="N59" s="111"/>
      <c r="O59" s="132"/>
      <c r="P59" s="168"/>
      <c r="Q59" s="129"/>
      <c r="R59" s="217"/>
      <c r="S59" s="217"/>
      <c r="T59" s="217"/>
      <c r="U59" s="111"/>
      <c r="V59" s="130"/>
      <c r="W59" s="102"/>
      <c r="X59" s="173"/>
      <c r="Y59" s="102"/>
      <c r="Z59" s="173"/>
      <c r="AA59" s="102"/>
      <c r="AB59" s="173"/>
      <c r="AC59" s="102"/>
      <c r="AD59" s="410"/>
      <c r="AE59" s="410"/>
    </row>
    <row r="60" spans="1:32" s="131" customFormat="1" ht="14.25" customHeight="1">
      <c r="A60" s="102"/>
      <c r="B60" s="175"/>
      <c r="C60" s="180"/>
      <c r="D60" s="102"/>
      <c r="E60" s="168"/>
      <c r="F60" s="103"/>
      <c r="G60" s="103"/>
      <c r="H60" s="103"/>
      <c r="I60" s="103"/>
      <c r="J60" s="155"/>
      <c r="K60" s="111"/>
      <c r="L60" s="103"/>
      <c r="M60" s="102"/>
      <c r="N60" s="111"/>
      <c r="O60" s="132"/>
      <c r="P60" s="168"/>
      <c r="Q60" s="129"/>
      <c r="R60" s="217"/>
      <c r="S60" s="217"/>
      <c r="T60" s="217"/>
      <c r="U60" s="102"/>
      <c r="V60" s="169"/>
      <c r="W60" s="102"/>
      <c r="X60" s="173"/>
      <c r="Y60" s="102"/>
      <c r="Z60" s="173"/>
      <c r="AA60" s="102"/>
      <c r="AB60" s="221"/>
      <c r="AC60" s="102"/>
      <c r="AD60" s="102"/>
      <c r="AE60" s="102"/>
    </row>
    <row r="61" spans="1:32" s="131" customFormat="1" ht="14.25" customHeight="1">
      <c r="A61" s="112"/>
      <c r="B61" s="175"/>
      <c r="C61" s="180"/>
      <c r="D61" s="102"/>
      <c r="E61" s="168"/>
      <c r="F61" s="276"/>
      <c r="G61" s="111"/>
      <c r="H61" s="111"/>
      <c r="I61" s="111"/>
      <c r="J61" s="277"/>
      <c r="K61" s="305"/>
      <c r="L61" s="103"/>
      <c r="M61" s="102"/>
      <c r="N61" s="281"/>
      <c r="O61" s="311"/>
      <c r="P61" s="168"/>
      <c r="Q61" s="129"/>
      <c r="R61" s="217"/>
      <c r="S61" s="217"/>
      <c r="T61" s="217"/>
      <c r="U61" s="282"/>
      <c r="V61" s="280"/>
      <c r="W61" s="282"/>
      <c r="X61" s="173"/>
      <c r="Y61" s="102"/>
      <c r="Z61" s="173"/>
      <c r="AA61" s="102"/>
      <c r="AB61" s="221"/>
      <c r="AC61" s="102"/>
      <c r="AD61" s="102"/>
      <c r="AE61" s="102"/>
    </row>
    <row r="62" spans="1:32" s="131" customFormat="1" ht="14.25" customHeight="1">
      <c r="A62" s="410"/>
      <c r="B62" s="175"/>
      <c r="C62" s="180"/>
      <c r="D62" s="102"/>
      <c r="E62" s="168"/>
      <c r="F62" s="103"/>
      <c r="G62" s="103"/>
      <c r="H62" s="103"/>
      <c r="I62" s="103"/>
      <c r="J62" s="155"/>
      <c r="K62" s="102"/>
      <c r="L62" s="103"/>
      <c r="M62" s="102"/>
      <c r="N62" s="111"/>
      <c r="O62" s="103"/>
      <c r="P62" s="168"/>
      <c r="Q62" s="129"/>
      <c r="R62" s="217"/>
      <c r="S62" s="217"/>
      <c r="T62" s="217"/>
      <c r="U62" s="410"/>
      <c r="V62" s="169"/>
      <c r="W62" s="410"/>
      <c r="X62" s="268"/>
      <c r="Y62" s="102"/>
      <c r="Z62" s="173"/>
      <c r="AA62" s="102"/>
      <c r="AB62" s="221"/>
      <c r="AC62" s="102"/>
      <c r="AD62" s="102"/>
      <c r="AE62" s="102"/>
    </row>
    <row r="63" spans="1:32" s="131" customFormat="1" ht="14.25" customHeight="1">
      <c r="A63" s="111"/>
      <c r="B63" s="175"/>
      <c r="C63" s="180"/>
      <c r="D63" s="102"/>
      <c r="E63" s="168"/>
      <c r="F63" s="276"/>
      <c r="G63" s="103"/>
      <c r="H63" s="103"/>
      <c r="I63" s="103"/>
      <c r="J63" s="277"/>
      <c r="K63" s="278"/>
      <c r="L63" s="103"/>
      <c r="M63" s="102"/>
      <c r="N63" s="281"/>
      <c r="O63" s="311"/>
      <c r="P63" s="168"/>
      <c r="Q63" s="129"/>
      <c r="R63" s="217"/>
      <c r="S63" s="217"/>
      <c r="T63" s="217"/>
      <c r="U63" s="282"/>
      <c r="V63" s="280"/>
      <c r="W63" s="102"/>
      <c r="X63" s="173"/>
      <c r="Y63" s="102"/>
      <c r="Z63" s="173"/>
      <c r="AA63" s="102"/>
      <c r="AB63" s="102"/>
      <c r="AC63" s="102"/>
      <c r="AD63" s="102"/>
      <c r="AE63" s="102"/>
      <c r="AF63" s="102"/>
    </row>
    <row r="64" spans="1:32" s="131" customFormat="1">
      <c r="A64" s="208"/>
      <c r="B64" s="175"/>
      <c r="C64" s="180"/>
      <c r="D64" s="102"/>
      <c r="E64" s="168"/>
      <c r="F64" s="285"/>
      <c r="G64" s="161"/>
      <c r="H64" s="161"/>
      <c r="I64" s="161"/>
      <c r="J64" s="292"/>
      <c r="K64" s="300"/>
      <c r="L64" s="103"/>
      <c r="M64" s="102"/>
      <c r="N64" s="281"/>
      <c r="O64" s="311"/>
      <c r="P64" s="168"/>
      <c r="Q64" s="129"/>
      <c r="R64" s="217"/>
      <c r="S64" s="217"/>
      <c r="T64" s="217"/>
      <c r="U64" s="282"/>
      <c r="V64" s="280"/>
      <c r="W64" s="282"/>
      <c r="X64" s="362"/>
      <c r="Y64" s="102"/>
      <c r="Z64" s="173"/>
      <c r="AA64" s="102"/>
      <c r="AB64" s="102"/>
      <c r="AC64" s="102"/>
      <c r="AD64" s="102"/>
      <c r="AE64" s="102"/>
      <c r="AF64" s="102"/>
    </row>
    <row r="65" spans="1:36" s="131" customFormat="1" ht="14.25" customHeight="1">
      <c r="A65" s="102"/>
      <c r="B65" s="175"/>
      <c r="C65" s="180"/>
      <c r="D65" s="102"/>
      <c r="E65" s="168"/>
      <c r="F65" s="103"/>
      <c r="G65" s="103"/>
      <c r="H65" s="103"/>
      <c r="I65" s="103"/>
      <c r="J65" s="155"/>
      <c r="K65" s="111"/>
      <c r="L65" s="103"/>
      <c r="M65" s="102"/>
      <c r="N65" s="111"/>
      <c r="O65" s="213"/>
      <c r="P65" s="168"/>
      <c r="Q65" s="129"/>
      <c r="R65" s="217"/>
      <c r="S65" s="217"/>
      <c r="T65" s="217"/>
      <c r="U65" s="111"/>
      <c r="V65" s="172"/>
      <c r="W65" s="111"/>
      <c r="X65" s="172"/>
      <c r="Y65" s="111"/>
      <c r="Z65" s="173"/>
      <c r="AA65" s="102"/>
      <c r="AB65" s="102"/>
      <c r="AC65" s="102"/>
      <c r="AD65" s="102"/>
      <c r="AE65" s="102"/>
      <c r="AF65" s="102"/>
    </row>
    <row r="66" spans="1:36" s="131" customFormat="1" ht="14.25" customHeight="1">
      <c r="A66" s="112"/>
      <c r="B66" s="175"/>
      <c r="C66" s="180"/>
      <c r="D66" s="102"/>
      <c r="E66" s="168"/>
      <c r="F66" s="103"/>
      <c r="G66" s="111"/>
      <c r="H66" s="111"/>
      <c r="I66" s="111"/>
      <c r="J66" s="274"/>
      <c r="K66" s="102"/>
      <c r="L66" s="103"/>
      <c r="M66" s="102"/>
      <c r="N66" s="111"/>
      <c r="O66" s="253"/>
      <c r="P66" s="168"/>
      <c r="Q66" s="129"/>
      <c r="R66" s="129"/>
      <c r="S66" s="217"/>
      <c r="T66" s="217"/>
      <c r="U66" s="112"/>
      <c r="V66" s="267"/>
      <c r="W66" s="112"/>
      <c r="X66" s="269"/>
      <c r="Y66" s="102"/>
      <c r="Z66" s="221"/>
      <c r="AA66" s="102"/>
      <c r="AB66" s="102"/>
      <c r="AC66" s="102"/>
      <c r="AD66" s="102"/>
      <c r="AE66" s="102"/>
      <c r="AF66" s="102"/>
    </row>
    <row r="67" spans="1:36" s="131" customFormat="1" ht="14.25" customHeight="1">
      <c r="A67" s="102"/>
      <c r="B67" s="175"/>
      <c r="C67" s="180"/>
      <c r="D67" s="102"/>
      <c r="E67" s="168"/>
      <c r="F67" s="103"/>
      <c r="G67" s="103"/>
      <c r="H67" s="103"/>
      <c r="I67" s="103"/>
      <c r="J67" s="155"/>
      <c r="K67" s="111"/>
      <c r="L67" s="103"/>
      <c r="M67" s="102"/>
      <c r="N67" s="111"/>
      <c r="O67" s="132"/>
      <c r="P67" s="168"/>
      <c r="Q67" s="129"/>
      <c r="R67" s="129"/>
      <c r="S67" s="217"/>
      <c r="T67" s="217"/>
      <c r="U67" s="111"/>
      <c r="V67" s="130"/>
      <c r="W67" s="102"/>
      <c r="X67" s="173"/>
      <c r="Y67" s="102"/>
      <c r="Z67" s="173"/>
      <c r="AA67" s="102"/>
      <c r="AB67" s="173"/>
      <c r="AC67" s="102"/>
      <c r="AD67" s="410"/>
      <c r="AE67" s="102"/>
      <c r="AF67" s="102"/>
    </row>
    <row r="68" spans="1:36" s="131" customFormat="1" ht="14.25" customHeight="1">
      <c r="A68" s="112"/>
      <c r="B68" s="175"/>
      <c r="C68" s="180"/>
      <c r="D68" s="102"/>
      <c r="E68" s="168"/>
      <c r="F68" s="103"/>
      <c r="G68" s="111"/>
      <c r="H68" s="111"/>
      <c r="I68" s="111"/>
      <c r="J68" s="274"/>
      <c r="K68" s="102"/>
      <c r="L68" s="103"/>
      <c r="M68" s="102"/>
      <c r="N68" s="111"/>
      <c r="O68" s="253"/>
      <c r="P68" s="168"/>
      <c r="Q68" s="129"/>
      <c r="R68" s="129"/>
      <c r="S68" s="217"/>
      <c r="T68" s="217"/>
      <c r="U68" s="112"/>
      <c r="V68" s="267"/>
      <c r="W68" s="112"/>
      <c r="X68" s="269"/>
      <c r="Y68" s="102"/>
      <c r="Z68" s="221"/>
      <c r="AA68" s="102"/>
      <c r="AB68" s="102"/>
      <c r="AC68" s="102"/>
      <c r="AD68" s="102"/>
      <c r="AE68" s="102"/>
      <c r="AF68" s="102"/>
    </row>
    <row r="69" spans="1:36" s="131" customFormat="1" ht="14.25" customHeight="1">
      <c r="A69" s="102"/>
      <c r="B69" s="175"/>
      <c r="C69" s="180"/>
      <c r="D69" s="102"/>
      <c r="E69" s="168"/>
      <c r="F69" s="204"/>
      <c r="G69" s="204"/>
      <c r="H69" s="204"/>
      <c r="I69" s="204"/>
      <c r="J69" s="155"/>
      <c r="K69" s="157"/>
      <c r="L69" s="103"/>
      <c r="M69" s="102"/>
      <c r="N69" s="111"/>
      <c r="O69" s="132"/>
      <c r="P69" s="168"/>
      <c r="Q69" s="129"/>
      <c r="R69" s="217"/>
      <c r="S69" s="217"/>
      <c r="T69" s="217"/>
      <c r="U69" s="111"/>
      <c r="V69" s="130"/>
      <c r="W69" s="102"/>
      <c r="X69" s="173"/>
      <c r="Y69" s="102"/>
      <c r="Z69" s="173"/>
      <c r="AA69" s="102"/>
      <c r="AB69" s="102"/>
      <c r="AC69" s="102"/>
      <c r="AD69" s="102"/>
      <c r="AE69" s="102"/>
      <c r="AF69" s="102"/>
      <c r="AG69" s="102"/>
      <c r="AH69" s="102"/>
      <c r="AI69" s="102"/>
      <c r="AJ69" s="102"/>
    </row>
    <row r="70" spans="1:36" s="131" customFormat="1">
      <c r="A70" s="102"/>
      <c r="B70" s="175"/>
      <c r="C70" s="180"/>
      <c r="D70" s="102"/>
      <c r="E70" s="168"/>
      <c r="F70" s="168"/>
      <c r="G70" s="102"/>
      <c r="H70" s="102"/>
      <c r="I70" s="102"/>
      <c r="J70" s="322"/>
      <c r="K70" s="102"/>
      <c r="L70" s="103"/>
      <c r="M70" s="102"/>
      <c r="N70" s="102"/>
      <c r="O70" s="103"/>
      <c r="P70" s="168"/>
      <c r="Q70" s="129"/>
      <c r="R70" s="129"/>
      <c r="S70" s="217"/>
      <c r="T70" s="217"/>
      <c r="U70" s="102"/>
      <c r="V70" s="130"/>
      <c r="W70" s="102"/>
      <c r="X70" s="102"/>
      <c r="Y70" s="102"/>
      <c r="Z70" s="102"/>
      <c r="AA70" s="102"/>
      <c r="AB70" s="102"/>
      <c r="AC70" s="102"/>
      <c r="AD70" s="102"/>
      <c r="AE70" s="102"/>
      <c r="AF70" s="102"/>
    </row>
    <row r="71" spans="1:36" s="131" customFormat="1" ht="14.25" customHeight="1">
      <c r="A71" s="110"/>
      <c r="B71" s="175"/>
      <c r="C71" s="180"/>
      <c r="D71" s="102"/>
      <c r="E71" s="168"/>
      <c r="F71" s="103"/>
      <c r="G71" s="103"/>
      <c r="H71" s="103"/>
      <c r="I71" s="103"/>
      <c r="J71" s="155"/>
      <c r="K71" s="111"/>
      <c r="L71" s="103"/>
      <c r="M71" s="102"/>
      <c r="N71" s="137"/>
      <c r="O71" s="132"/>
      <c r="P71" s="168"/>
      <c r="Q71" s="129"/>
      <c r="R71" s="217"/>
      <c r="S71" s="217"/>
      <c r="T71" s="217"/>
      <c r="U71" s="155"/>
      <c r="V71" s="130"/>
      <c r="W71" s="155"/>
      <c r="X71" s="130"/>
      <c r="Y71" s="155"/>
      <c r="Z71" s="130"/>
      <c r="AA71" s="130"/>
      <c r="AB71" s="130"/>
      <c r="AC71" s="221"/>
      <c r="AD71" s="102"/>
      <c r="AE71" s="102"/>
      <c r="AF71" s="102"/>
      <c r="AG71" s="102"/>
      <c r="AH71" s="102"/>
      <c r="AI71" s="102"/>
      <c r="AJ71" s="102"/>
    </row>
    <row r="72" spans="1:36" s="131" customFormat="1">
      <c r="A72" s="160"/>
      <c r="B72" s="175"/>
      <c r="C72" s="180"/>
      <c r="D72" s="102"/>
      <c r="E72" s="168"/>
      <c r="F72" s="161"/>
      <c r="G72" s="161"/>
      <c r="H72" s="161"/>
      <c r="I72" s="161"/>
      <c r="J72" s="162"/>
      <c r="K72" s="163"/>
      <c r="L72" s="103"/>
      <c r="M72" s="102"/>
      <c r="N72" s="111"/>
      <c r="O72" s="161"/>
      <c r="P72" s="168"/>
      <c r="Q72" s="129"/>
      <c r="R72" s="129"/>
      <c r="S72" s="217"/>
      <c r="T72" s="217"/>
      <c r="U72" s="208"/>
      <c r="V72" s="172"/>
      <c r="W72" s="160"/>
      <c r="X72" s="172"/>
      <c r="Y72" s="102"/>
      <c r="Z72" s="173"/>
      <c r="AA72" s="102"/>
      <c r="AB72" s="102"/>
      <c r="AC72" s="102"/>
      <c r="AD72" s="102"/>
      <c r="AE72" s="102"/>
      <c r="AF72" s="102"/>
    </row>
    <row r="73" spans="1:36" s="131" customFormat="1" ht="14.25" customHeight="1">
      <c r="A73" s="282"/>
      <c r="B73" s="175"/>
      <c r="C73" s="180"/>
      <c r="D73" s="102"/>
      <c r="E73" s="168"/>
      <c r="F73" s="308"/>
      <c r="G73" s="281"/>
      <c r="H73" s="281"/>
      <c r="I73" s="281"/>
      <c r="J73" s="309"/>
      <c r="K73" s="310"/>
      <c r="L73" s="307"/>
      <c r="M73" s="102"/>
      <c r="N73" s="111"/>
      <c r="O73" s="311"/>
      <c r="P73" s="168"/>
      <c r="Q73" s="129"/>
      <c r="R73" s="217"/>
      <c r="S73" s="217"/>
      <c r="T73" s="217"/>
      <c r="U73" s="282"/>
      <c r="V73" s="280"/>
      <c r="W73" s="282"/>
      <c r="X73" s="362"/>
      <c r="Y73" s="102"/>
      <c r="Z73" s="173"/>
      <c r="AA73" s="102"/>
      <c r="AB73" s="102"/>
      <c r="AC73" s="102"/>
      <c r="AD73" s="102"/>
      <c r="AE73" s="102"/>
      <c r="AF73" s="102"/>
      <c r="AG73" s="410"/>
      <c r="AH73" s="102"/>
      <c r="AI73" s="102"/>
      <c r="AJ73" s="102"/>
    </row>
    <row r="74" spans="1:36" s="131" customFormat="1" ht="14.25" customHeight="1">
      <c r="A74" s="102"/>
      <c r="B74" s="175"/>
      <c r="C74" s="180"/>
      <c r="D74" s="102"/>
      <c r="E74" s="168"/>
      <c r="F74" s="103"/>
      <c r="G74" s="103"/>
      <c r="H74" s="103"/>
      <c r="I74" s="103"/>
      <c r="J74" s="155"/>
      <c r="K74" s="102"/>
      <c r="L74" s="103"/>
      <c r="M74" s="102"/>
      <c r="N74" s="137"/>
      <c r="O74" s="132"/>
      <c r="P74" s="168"/>
      <c r="Q74" s="129"/>
      <c r="R74" s="129"/>
      <c r="S74" s="217"/>
      <c r="T74" s="217"/>
      <c r="U74" s="157"/>
      <c r="V74" s="217"/>
      <c r="W74" s="111"/>
      <c r="X74" s="173"/>
      <c r="Y74" s="111"/>
      <c r="Z74" s="173"/>
      <c r="AA74" s="102"/>
      <c r="AB74" s="173"/>
      <c r="AC74" s="102"/>
      <c r="AD74" s="102"/>
      <c r="AE74" s="102"/>
      <c r="AF74" s="102"/>
    </row>
    <row r="75" spans="1:36" s="193" customFormat="1" ht="14.25" customHeight="1">
      <c r="A75" s="112"/>
      <c r="B75" s="175"/>
      <c r="C75" s="180"/>
      <c r="D75" s="102"/>
      <c r="E75" s="168"/>
      <c r="F75" s="103"/>
      <c r="G75" s="111"/>
      <c r="H75" s="111"/>
      <c r="I75" s="111"/>
      <c r="J75" s="274"/>
      <c r="K75" s="102"/>
      <c r="L75" s="103"/>
      <c r="M75" s="102"/>
      <c r="N75" s="111"/>
      <c r="O75" s="253"/>
      <c r="P75" s="168"/>
      <c r="Q75" s="129"/>
      <c r="R75" s="129"/>
      <c r="S75" s="217"/>
      <c r="T75" s="217"/>
      <c r="U75" s="112"/>
      <c r="V75" s="267"/>
      <c r="W75" s="112"/>
      <c r="X75" s="269"/>
      <c r="Y75" s="102"/>
      <c r="Z75" s="221"/>
      <c r="AA75" s="102"/>
      <c r="AB75" s="410"/>
      <c r="AC75" s="102"/>
      <c r="AD75" s="102"/>
      <c r="AE75" s="102"/>
      <c r="AF75" s="410"/>
    </row>
    <row r="76" spans="1:36" s="131" customFormat="1" ht="14.25" customHeight="1">
      <c r="A76" s="410"/>
      <c r="B76" s="175"/>
      <c r="C76" s="180"/>
      <c r="D76" s="102"/>
      <c r="E76" s="168"/>
      <c r="F76" s="204"/>
      <c r="G76" s="410"/>
      <c r="H76" s="410"/>
      <c r="I76" s="410"/>
      <c r="J76" s="256"/>
      <c r="K76" s="157"/>
      <c r="L76" s="103"/>
      <c r="M76" s="102"/>
      <c r="N76" s="111"/>
      <c r="O76" s="132"/>
      <c r="P76" s="168"/>
      <c r="Q76" s="129"/>
      <c r="R76" s="217"/>
      <c r="S76" s="217"/>
      <c r="T76" s="217"/>
      <c r="U76" s="102"/>
      <c r="V76" s="173"/>
      <c r="W76" s="102"/>
      <c r="X76" s="173"/>
      <c r="Y76" s="102"/>
      <c r="Z76" s="173"/>
      <c r="AA76" s="102"/>
      <c r="AB76" s="173"/>
      <c r="AC76" s="102"/>
      <c r="AD76" s="102"/>
      <c r="AE76" s="102"/>
      <c r="AF76" s="102"/>
      <c r="AG76" s="102"/>
      <c r="AH76" s="102"/>
      <c r="AI76" s="102"/>
      <c r="AJ76" s="102"/>
    </row>
    <row r="77" spans="1:36" s="131" customFormat="1" ht="14.25" customHeight="1">
      <c r="A77" s="410"/>
      <c r="B77" s="175"/>
      <c r="C77" s="180"/>
      <c r="D77" s="102"/>
      <c r="E77" s="168"/>
      <c r="F77" s="103"/>
      <c r="G77" s="103"/>
      <c r="H77" s="103"/>
      <c r="I77" s="103"/>
      <c r="J77" s="256"/>
      <c r="K77" s="102"/>
      <c r="L77" s="103"/>
      <c r="M77" s="102"/>
      <c r="N77" s="111"/>
      <c r="O77" s="103"/>
      <c r="P77" s="168"/>
      <c r="Q77" s="129"/>
      <c r="R77" s="217"/>
      <c r="S77" s="217"/>
      <c r="T77" s="217"/>
      <c r="U77" s="168"/>
      <c r="V77" s="169"/>
      <c r="W77" s="102"/>
      <c r="X77" s="173"/>
      <c r="Y77" s="102"/>
      <c r="Z77" s="173"/>
      <c r="AA77" s="102"/>
      <c r="AB77" s="130"/>
      <c r="AC77" s="221"/>
      <c r="AD77" s="102"/>
      <c r="AE77" s="102"/>
      <c r="AF77" s="102"/>
      <c r="AG77" s="102"/>
      <c r="AH77" s="102"/>
      <c r="AI77" s="102"/>
      <c r="AJ77" s="102"/>
    </row>
    <row r="78" spans="1:36" s="131" customFormat="1" ht="14.25" customHeight="1">
      <c r="A78" s="175"/>
      <c r="B78" s="175"/>
      <c r="C78" s="180"/>
      <c r="D78" s="102"/>
      <c r="E78" s="168"/>
      <c r="F78" s="174"/>
      <c r="G78" s="174"/>
      <c r="H78" s="174"/>
      <c r="I78" s="174"/>
      <c r="J78" s="184"/>
      <c r="K78" s="185"/>
      <c r="L78" s="103"/>
      <c r="M78" s="102"/>
      <c r="N78" s="111"/>
      <c r="O78" s="174"/>
      <c r="P78" s="168"/>
      <c r="Q78" s="129"/>
      <c r="R78" s="217"/>
      <c r="S78" s="217"/>
      <c r="T78" s="217"/>
      <c r="U78" s="168"/>
      <c r="V78" s="130"/>
      <c r="W78" s="102"/>
      <c r="X78" s="173"/>
      <c r="Y78" s="102"/>
      <c r="Z78" s="173"/>
      <c r="AA78" s="102"/>
      <c r="AB78" s="102"/>
      <c r="AC78" s="102"/>
      <c r="AD78" s="130"/>
      <c r="AE78" s="102"/>
      <c r="AF78" s="102"/>
    </row>
    <row r="79" spans="1:36" s="131" customFormat="1" ht="14.25" customHeight="1">
      <c r="A79" s="208"/>
      <c r="B79" s="175"/>
      <c r="C79" s="180"/>
      <c r="D79" s="102"/>
      <c r="E79" s="168"/>
      <c r="F79" s="285"/>
      <c r="G79" s="161"/>
      <c r="H79" s="161"/>
      <c r="I79" s="161"/>
      <c r="J79" s="294"/>
      <c r="K79" s="302"/>
      <c r="L79" s="103"/>
      <c r="M79" s="102"/>
      <c r="N79" s="281"/>
      <c r="O79" s="311"/>
      <c r="P79" s="168"/>
      <c r="Q79" s="129"/>
      <c r="R79" s="217"/>
      <c r="S79" s="217"/>
      <c r="T79" s="217"/>
      <c r="U79" s="282"/>
      <c r="V79" s="280"/>
      <c r="W79" s="102"/>
      <c r="X79" s="173"/>
      <c r="Y79" s="102"/>
      <c r="Z79" s="173"/>
      <c r="AA79" s="102"/>
      <c r="AB79" s="102"/>
      <c r="AC79" s="102"/>
      <c r="AD79" s="130"/>
      <c r="AE79" s="168"/>
      <c r="AF79" s="102"/>
    </row>
    <row r="80" spans="1:36" s="131" customFormat="1" ht="14.25" customHeight="1">
      <c r="A80" s="102"/>
      <c r="B80" s="175"/>
      <c r="C80" s="180"/>
      <c r="D80" s="102"/>
      <c r="E80" s="168"/>
      <c r="F80" s="204"/>
      <c r="G80" s="204"/>
      <c r="H80" s="204"/>
      <c r="I80" s="204"/>
      <c r="J80" s="155"/>
      <c r="K80" s="157"/>
      <c r="L80" s="103"/>
      <c r="M80" s="102"/>
      <c r="N80" s="111"/>
      <c r="O80" s="132"/>
      <c r="P80" s="168"/>
      <c r="Q80" s="129"/>
      <c r="R80" s="217"/>
      <c r="S80" s="217"/>
      <c r="T80" s="217"/>
      <c r="U80" s="111"/>
      <c r="V80" s="130"/>
      <c r="W80" s="102"/>
      <c r="X80" s="173"/>
      <c r="Y80" s="102"/>
      <c r="Z80" s="173"/>
      <c r="AA80" s="102"/>
      <c r="AB80" s="130"/>
      <c r="AC80" s="410"/>
      <c r="AD80" s="102"/>
      <c r="AE80" s="102"/>
      <c r="AF80" s="102"/>
    </row>
    <row r="81" spans="1:36" s="131" customFormat="1" ht="14.25" customHeight="1">
      <c r="A81" s="112"/>
      <c r="B81" s="175"/>
      <c r="C81" s="180"/>
      <c r="D81" s="102"/>
      <c r="E81" s="168"/>
      <c r="F81" s="103"/>
      <c r="G81" s="111"/>
      <c r="H81" s="111"/>
      <c r="I81" s="111"/>
      <c r="J81" s="274"/>
      <c r="K81" s="102"/>
      <c r="L81" s="103"/>
      <c r="M81" s="102"/>
      <c r="N81" s="208"/>
      <c r="O81" s="253"/>
      <c r="P81" s="168"/>
      <c r="Q81" s="129"/>
      <c r="R81" s="217"/>
      <c r="S81" s="217"/>
      <c r="T81" s="217"/>
      <c r="U81" s="112"/>
      <c r="V81" s="269"/>
      <c r="W81" s="102"/>
      <c r="X81" s="173"/>
      <c r="Y81" s="102"/>
      <c r="Z81" s="173"/>
      <c r="AA81" s="102"/>
      <c r="AB81" s="102"/>
      <c r="AC81" s="102"/>
      <c r="AD81" s="102"/>
      <c r="AE81" s="102"/>
      <c r="AF81" s="102"/>
      <c r="AG81" s="102"/>
      <c r="AH81" s="102"/>
      <c r="AI81" s="102"/>
      <c r="AJ81" s="102"/>
    </row>
    <row r="82" spans="1:36" s="131" customFormat="1" ht="14.25" customHeight="1">
      <c r="A82" s="281"/>
      <c r="B82" s="175"/>
      <c r="C82" s="180"/>
      <c r="D82" s="102"/>
      <c r="E82" s="168"/>
      <c r="F82" s="308"/>
      <c r="G82" s="281"/>
      <c r="H82" s="281"/>
      <c r="I82" s="281"/>
      <c r="J82" s="309"/>
      <c r="K82" s="310"/>
      <c r="L82" s="279"/>
      <c r="M82" s="102"/>
      <c r="N82" s="281"/>
      <c r="O82" s="311"/>
      <c r="P82" s="168"/>
      <c r="Q82" s="129"/>
      <c r="R82" s="129"/>
      <c r="S82" s="217"/>
      <c r="T82" s="217"/>
      <c r="U82" s="282"/>
      <c r="V82" s="280"/>
      <c r="W82" s="282"/>
      <c r="X82" s="191"/>
      <c r="Y82" s="410"/>
      <c r="Z82" s="173"/>
      <c r="AA82" s="102"/>
      <c r="AB82" s="173"/>
      <c r="AC82" s="102"/>
      <c r="AD82" s="102"/>
      <c r="AE82" s="102"/>
      <c r="AF82" s="102"/>
      <c r="AG82" s="102"/>
      <c r="AH82" s="102"/>
      <c r="AI82" s="102"/>
      <c r="AJ82" s="102"/>
    </row>
    <row r="83" spans="1:36" s="131" customFormat="1" ht="14.25" customHeight="1">
      <c r="A83" s="102"/>
      <c r="B83" s="175"/>
      <c r="C83" s="180"/>
      <c r="D83" s="102"/>
      <c r="E83" s="168"/>
      <c r="F83" s="103"/>
      <c r="G83" s="103"/>
      <c r="H83" s="103"/>
      <c r="I83" s="103"/>
      <c r="J83" s="155"/>
      <c r="K83" s="111"/>
      <c r="L83" s="103"/>
      <c r="M83" s="102"/>
      <c r="N83" s="111"/>
      <c r="O83" s="213"/>
      <c r="P83" s="168"/>
      <c r="Q83" s="129"/>
      <c r="R83" s="129"/>
      <c r="S83" s="217"/>
      <c r="T83" s="217"/>
      <c r="U83" s="111"/>
      <c r="V83" s="172"/>
      <c r="W83" s="111"/>
      <c r="X83" s="172"/>
      <c r="Y83" s="111"/>
      <c r="Z83" s="172"/>
      <c r="AA83" s="102"/>
      <c r="AB83" s="173"/>
      <c r="AC83" s="102"/>
      <c r="AD83" s="102"/>
      <c r="AE83" s="102"/>
      <c r="AF83" s="102"/>
      <c r="AG83" s="102"/>
      <c r="AH83" s="102"/>
      <c r="AI83" s="102"/>
      <c r="AJ83" s="102"/>
    </row>
    <row r="84" spans="1:36" s="131" customFormat="1" ht="14.25" customHeight="1">
      <c r="A84" s="110"/>
      <c r="B84" s="175"/>
      <c r="C84" s="180"/>
      <c r="D84" s="102"/>
      <c r="E84" s="168"/>
      <c r="F84" s="103"/>
      <c r="G84" s="103"/>
      <c r="H84" s="103"/>
      <c r="I84" s="103"/>
      <c r="J84" s="155"/>
      <c r="K84" s="111"/>
      <c r="L84" s="103"/>
      <c r="M84" s="102"/>
      <c r="N84" s="111"/>
      <c r="O84" s="103"/>
      <c r="P84" s="168"/>
      <c r="Q84" s="129"/>
      <c r="R84" s="129"/>
      <c r="S84" s="217"/>
      <c r="T84" s="217"/>
      <c r="U84" s="111"/>
      <c r="V84" s="169"/>
      <c r="W84" s="168"/>
      <c r="X84" s="169"/>
      <c r="Y84" s="102"/>
      <c r="Z84" s="173"/>
      <c r="AA84" s="102"/>
      <c r="AB84" s="102"/>
      <c r="AC84" s="102"/>
      <c r="AD84" s="102"/>
      <c r="AE84" s="102"/>
      <c r="AF84" s="102"/>
      <c r="AG84" s="102"/>
      <c r="AH84" s="102"/>
      <c r="AI84" s="102"/>
      <c r="AJ84" s="102"/>
    </row>
    <row r="85" spans="1:36" s="131" customFormat="1" ht="14.25" customHeight="1">
      <c r="A85" s="160"/>
      <c r="B85" s="175"/>
      <c r="C85" s="180"/>
      <c r="D85" s="102"/>
      <c r="E85" s="168"/>
      <c r="F85" s="161"/>
      <c r="G85" s="161"/>
      <c r="H85" s="161"/>
      <c r="I85" s="161"/>
      <c r="J85" s="162"/>
      <c r="K85" s="163"/>
      <c r="L85" s="103"/>
      <c r="M85" s="102"/>
      <c r="N85" s="111"/>
      <c r="O85" s="161"/>
      <c r="P85" s="168"/>
      <c r="Q85" s="129"/>
      <c r="R85" s="217"/>
      <c r="S85" s="217"/>
      <c r="T85" s="217"/>
      <c r="U85" s="160"/>
      <c r="V85" s="172"/>
      <c r="W85" s="102"/>
      <c r="X85" s="173"/>
      <c r="Y85" s="102"/>
      <c r="Z85" s="173"/>
      <c r="AA85" s="102"/>
      <c r="AB85" s="173"/>
      <c r="AC85" s="102"/>
      <c r="AD85" s="102"/>
      <c r="AE85" s="102"/>
      <c r="AF85" s="102"/>
      <c r="AG85" s="102"/>
      <c r="AH85" s="102"/>
      <c r="AI85" s="102"/>
      <c r="AJ85" s="102"/>
    </row>
    <row r="86" spans="1:36" s="131" customFormat="1" ht="14.25" customHeight="1">
      <c r="A86" s="102"/>
      <c r="B86" s="175"/>
      <c r="C86" s="180"/>
      <c r="D86" s="102"/>
      <c r="E86" s="168"/>
      <c r="F86" s="204"/>
      <c r="G86" s="410"/>
      <c r="H86" s="410"/>
      <c r="I86" s="410"/>
      <c r="J86" s="256"/>
      <c r="K86" s="157"/>
      <c r="L86" s="103"/>
      <c r="M86" s="102"/>
      <c r="N86" s="111"/>
      <c r="O86" s="132"/>
      <c r="P86" s="168"/>
      <c r="Q86" s="129"/>
      <c r="R86" s="217"/>
      <c r="S86" s="217"/>
      <c r="T86" s="217"/>
      <c r="U86" s="102"/>
      <c r="V86" s="130"/>
      <c r="W86" s="102"/>
      <c r="X86" s="173"/>
      <c r="Y86" s="102"/>
      <c r="Z86" s="173"/>
      <c r="AA86" s="102"/>
      <c r="AB86" s="173"/>
      <c r="AC86" s="102"/>
      <c r="AD86" s="102"/>
      <c r="AE86" s="102"/>
      <c r="AF86" s="102"/>
      <c r="AG86" s="102"/>
      <c r="AH86" s="102"/>
      <c r="AI86" s="102"/>
      <c r="AJ86" s="102"/>
    </row>
    <row r="87" spans="1:36" s="131" customFormat="1" ht="14.25" customHeight="1">
      <c r="A87" s="410"/>
      <c r="B87" s="175"/>
      <c r="C87" s="180"/>
      <c r="D87" s="102"/>
      <c r="E87" s="168"/>
      <c r="F87" s="204"/>
      <c r="G87" s="410"/>
      <c r="H87" s="410"/>
      <c r="I87" s="410"/>
      <c r="J87" s="256"/>
      <c r="K87" s="157"/>
      <c r="L87" s="103"/>
      <c r="M87" s="102"/>
      <c r="N87" s="111"/>
      <c r="O87" s="132"/>
      <c r="P87" s="168"/>
      <c r="Q87" s="129"/>
      <c r="R87" s="217"/>
      <c r="S87" s="217"/>
      <c r="T87" s="217"/>
      <c r="U87" s="168"/>
      <c r="V87" s="173"/>
      <c r="W87" s="102"/>
      <c r="X87" s="173"/>
      <c r="Y87" s="102"/>
      <c r="Z87" s="173"/>
      <c r="AA87" s="102"/>
      <c r="AB87" s="102"/>
      <c r="AC87" s="102"/>
      <c r="AD87" s="102"/>
      <c r="AE87" s="102"/>
      <c r="AF87" s="102"/>
    </row>
    <row r="88" spans="1:36" s="131" customFormat="1" ht="14.25" customHeight="1">
      <c r="A88" s="410"/>
      <c r="B88" s="175"/>
      <c r="C88" s="180"/>
      <c r="D88" s="102"/>
      <c r="E88" s="168"/>
      <c r="F88" s="103"/>
      <c r="G88" s="103"/>
      <c r="H88" s="103"/>
      <c r="I88" s="103"/>
      <c r="J88" s="256"/>
      <c r="K88" s="102"/>
      <c r="L88" s="103"/>
      <c r="M88" s="102"/>
      <c r="N88" s="111"/>
      <c r="O88" s="103"/>
      <c r="P88" s="168"/>
      <c r="Q88" s="129"/>
      <c r="R88" s="129"/>
      <c r="S88" s="217"/>
      <c r="T88" s="217"/>
      <c r="U88" s="111"/>
      <c r="V88" s="169"/>
      <c r="W88" s="168"/>
      <c r="X88" s="169"/>
      <c r="Y88" s="102"/>
      <c r="Z88" s="173"/>
      <c r="AA88" s="102"/>
      <c r="AB88" s="102"/>
      <c r="AC88" s="102"/>
      <c r="AD88" s="102"/>
      <c r="AE88" s="102"/>
      <c r="AF88" s="102"/>
    </row>
    <row r="89" spans="1:36" s="131" customFormat="1" ht="14.25" customHeight="1">
      <c r="A89" s="102"/>
      <c r="B89" s="175"/>
      <c r="C89" s="180"/>
      <c r="D89" s="102"/>
      <c r="E89" s="168"/>
      <c r="F89" s="103"/>
      <c r="G89" s="103"/>
      <c r="H89" s="103"/>
      <c r="I89" s="103"/>
      <c r="J89" s="155"/>
      <c r="K89" s="111"/>
      <c r="L89" s="103"/>
      <c r="M89" s="102"/>
      <c r="N89" s="111"/>
      <c r="O89" s="132"/>
      <c r="P89" s="168"/>
      <c r="Q89" s="129"/>
      <c r="R89" s="129"/>
      <c r="S89" s="217"/>
      <c r="T89" s="217"/>
      <c r="U89" s="111"/>
      <c r="V89" s="130"/>
      <c r="W89" s="160"/>
      <c r="X89" s="173"/>
      <c r="Y89" s="168"/>
      <c r="Z89" s="168"/>
      <c r="AA89" s="102"/>
      <c r="AB89" s="102"/>
      <c r="AC89" s="102"/>
      <c r="AD89" s="102"/>
      <c r="AE89" s="102"/>
      <c r="AF89" s="102"/>
    </row>
    <row r="90" spans="1:36" s="131" customFormat="1" ht="14.25" customHeight="1">
      <c r="A90" s="112"/>
      <c r="B90" s="175"/>
      <c r="C90" s="180"/>
      <c r="D90" s="102"/>
      <c r="E90" s="168"/>
      <c r="F90" s="289"/>
      <c r="G90" s="410"/>
      <c r="H90" s="410"/>
      <c r="I90" s="410"/>
      <c r="J90" s="297"/>
      <c r="K90" s="304"/>
      <c r="L90" s="103"/>
      <c r="M90" s="102"/>
      <c r="N90" s="111"/>
      <c r="O90" s="311"/>
      <c r="P90" s="168"/>
      <c r="Q90" s="129"/>
      <c r="R90" s="217"/>
      <c r="S90" s="217"/>
      <c r="T90" s="217"/>
      <c r="U90" s="282"/>
      <c r="V90" s="280"/>
      <c r="W90" s="282"/>
      <c r="X90" s="362"/>
      <c r="Y90" s="102"/>
      <c r="Z90" s="173"/>
      <c r="AA90" s="102"/>
      <c r="AB90" s="410"/>
      <c r="AC90" s="410"/>
      <c r="AD90" s="102"/>
      <c r="AE90" s="102"/>
      <c r="AF90" s="102"/>
      <c r="AG90" s="102"/>
      <c r="AH90" s="102"/>
      <c r="AI90" s="102"/>
      <c r="AJ90" s="102"/>
    </row>
    <row r="91" spans="1:36" s="131" customFormat="1" ht="14.25" customHeight="1">
      <c r="A91" s="102"/>
      <c r="B91" s="175"/>
      <c r="C91" s="180"/>
      <c r="D91" s="102"/>
      <c r="E91" s="168"/>
      <c r="F91" s="204"/>
      <c r="G91" s="204"/>
      <c r="H91" s="204"/>
      <c r="I91" s="204"/>
      <c r="J91" s="155"/>
      <c r="K91" s="157"/>
      <c r="L91" s="103"/>
      <c r="M91" s="102"/>
      <c r="N91" s="137"/>
      <c r="O91" s="132"/>
      <c r="P91" s="168"/>
      <c r="Q91" s="129"/>
      <c r="R91" s="217"/>
      <c r="S91" s="217"/>
      <c r="T91" s="217"/>
      <c r="U91" s="155"/>
      <c r="V91" s="130"/>
      <c r="W91" s="172"/>
      <c r="X91" s="173"/>
      <c r="Y91" s="102"/>
      <c r="Z91" s="173"/>
      <c r="AA91" s="102"/>
      <c r="AB91" s="102"/>
      <c r="AC91" s="102"/>
      <c r="AD91" s="102"/>
      <c r="AE91" s="102"/>
      <c r="AF91" s="102"/>
    </row>
    <row r="92" spans="1:36" s="131" customFormat="1" ht="14.25" customHeight="1">
      <c r="A92" s="110"/>
      <c r="B92" s="175"/>
      <c r="C92" s="180"/>
      <c r="D92" s="102"/>
      <c r="E92" s="168"/>
      <c r="F92" s="103"/>
      <c r="G92" s="103"/>
      <c r="H92" s="103"/>
      <c r="I92" s="103"/>
      <c r="J92" s="155"/>
      <c r="K92" s="111"/>
      <c r="L92" s="103"/>
      <c r="M92" s="102"/>
      <c r="N92" s="137"/>
      <c r="O92" s="132"/>
      <c r="P92" s="168"/>
      <c r="Q92" s="129"/>
      <c r="R92" s="217"/>
      <c r="S92" s="217"/>
      <c r="T92" s="217"/>
      <c r="U92" s="155"/>
      <c r="V92" s="130"/>
      <c r="W92" s="172"/>
      <c r="X92" s="102"/>
      <c r="Y92" s="172"/>
      <c r="Z92" s="129"/>
      <c r="AA92" s="172"/>
      <c r="AB92" s="173"/>
      <c r="AC92" s="102"/>
      <c r="AD92" s="102"/>
      <c r="AE92" s="102"/>
      <c r="AF92" s="102"/>
    </row>
    <row r="93" spans="1:36" s="131" customFormat="1" ht="14.25" customHeight="1">
      <c r="A93" s="160"/>
      <c r="B93" s="175"/>
      <c r="C93" s="180"/>
      <c r="D93" s="102"/>
      <c r="E93" s="168"/>
      <c r="F93" s="161"/>
      <c r="G93" s="161"/>
      <c r="H93" s="161"/>
      <c r="I93" s="161"/>
      <c r="J93" s="164"/>
      <c r="K93" s="165"/>
      <c r="L93" s="103"/>
      <c r="M93" s="102"/>
      <c r="N93" s="111"/>
      <c r="O93" s="161"/>
      <c r="P93" s="168"/>
      <c r="Q93" s="129"/>
      <c r="R93" s="217"/>
      <c r="S93" s="217"/>
      <c r="T93" s="217"/>
      <c r="U93" s="160"/>
      <c r="V93" s="172"/>
      <c r="W93" s="102"/>
      <c r="X93" s="173"/>
      <c r="Y93" s="102"/>
      <c r="Z93" s="173"/>
      <c r="AA93" s="102"/>
      <c r="AB93" s="102"/>
      <c r="AC93" s="102"/>
      <c r="AD93" s="102"/>
      <c r="AE93" s="102"/>
      <c r="AF93" s="102"/>
    </row>
    <row r="94" spans="1:36" s="131" customFormat="1">
      <c r="A94" s="160"/>
      <c r="B94" s="175"/>
      <c r="C94" s="180"/>
      <c r="D94" s="102"/>
      <c r="E94" s="168"/>
      <c r="F94" s="161"/>
      <c r="G94" s="161"/>
      <c r="H94" s="161"/>
      <c r="I94" s="161"/>
      <c r="J94" s="164"/>
      <c r="K94" s="165"/>
      <c r="L94" s="103"/>
      <c r="M94" s="102"/>
      <c r="N94" s="111"/>
      <c r="O94" s="161"/>
      <c r="P94" s="168"/>
      <c r="Q94" s="129"/>
      <c r="R94" s="129"/>
      <c r="S94" s="217"/>
      <c r="T94" s="217"/>
      <c r="U94" s="208"/>
      <c r="V94" s="172"/>
      <c r="W94" s="160"/>
      <c r="X94" s="172"/>
      <c r="Y94" s="102"/>
      <c r="Z94" s="173"/>
      <c r="AA94" s="102"/>
      <c r="AB94" s="102"/>
      <c r="AC94" s="102"/>
      <c r="AD94" s="102"/>
      <c r="AE94" s="102"/>
      <c r="AF94" s="102"/>
    </row>
    <row r="95" spans="1:36" s="131" customFormat="1" ht="14.25" customHeight="1">
      <c r="A95" s="112"/>
      <c r="B95" s="175"/>
      <c r="C95" s="180"/>
      <c r="D95" s="102"/>
      <c r="E95" s="168"/>
      <c r="F95" s="103"/>
      <c r="G95" s="111"/>
      <c r="H95" s="111"/>
      <c r="I95" s="111"/>
      <c r="J95" s="274"/>
      <c r="K95" s="102"/>
      <c r="L95" s="103"/>
      <c r="M95" s="102"/>
      <c r="N95" s="208"/>
      <c r="O95" s="253"/>
      <c r="P95" s="168"/>
      <c r="Q95" s="129"/>
      <c r="R95" s="129"/>
      <c r="S95" s="217"/>
      <c r="T95" s="217"/>
      <c r="U95" s="112"/>
      <c r="V95" s="267"/>
      <c r="W95" s="102"/>
      <c r="X95" s="270"/>
      <c r="Y95" s="102"/>
      <c r="Z95" s="221"/>
      <c r="AA95" s="102"/>
      <c r="AB95" s="410"/>
      <c r="AC95" s="102"/>
      <c r="AD95" s="102"/>
      <c r="AE95" s="102"/>
      <c r="AF95" s="102"/>
      <c r="AG95" s="102"/>
      <c r="AH95" s="102"/>
      <c r="AI95" s="102"/>
      <c r="AJ95" s="102"/>
    </row>
    <row r="96" spans="1:36" s="131" customFormat="1" ht="14.25" customHeight="1">
      <c r="A96" s="112"/>
      <c r="B96" s="175"/>
      <c r="C96" s="180"/>
      <c r="D96" s="102"/>
      <c r="E96" s="168"/>
      <c r="F96" s="286"/>
      <c r="G96" s="179"/>
      <c r="H96" s="179"/>
      <c r="I96" s="179"/>
      <c r="J96" s="293"/>
      <c r="K96" s="301"/>
      <c r="L96" s="103"/>
      <c r="M96" s="102"/>
      <c r="N96" s="281"/>
      <c r="O96" s="311"/>
      <c r="P96" s="168"/>
      <c r="Q96" s="129"/>
      <c r="R96" s="217"/>
      <c r="S96" s="217"/>
      <c r="T96" s="217"/>
      <c r="U96" s="282"/>
      <c r="V96" s="280"/>
      <c r="W96" s="282"/>
      <c r="X96" s="173"/>
      <c r="Y96" s="102"/>
      <c r="Z96" s="173"/>
      <c r="AA96" s="102"/>
      <c r="AB96" s="130"/>
      <c r="AC96" s="221"/>
      <c r="AD96" s="102"/>
      <c r="AE96" s="410"/>
      <c r="AF96" s="102"/>
      <c r="AG96" s="102"/>
      <c r="AH96" s="102"/>
      <c r="AI96" s="102"/>
      <c r="AJ96" s="102"/>
    </row>
    <row r="97" spans="1:36" s="131" customFormat="1" ht="14.25" customHeight="1">
      <c r="A97" s="410"/>
      <c r="B97" s="175"/>
      <c r="C97" s="180"/>
      <c r="D97" s="102"/>
      <c r="E97" s="168"/>
      <c r="F97" s="103"/>
      <c r="G97" s="103"/>
      <c r="H97" s="103"/>
      <c r="I97" s="103"/>
      <c r="J97" s="256"/>
      <c r="K97" s="102"/>
      <c r="L97" s="103"/>
      <c r="M97" s="102"/>
      <c r="N97" s="208"/>
      <c r="O97" s="103"/>
      <c r="P97" s="168"/>
      <c r="Q97" s="129"/>
      <c r="R97" s="129"/>
      <c r="S97" s="217"/>
      <c r="T97" s="217"/>
      <c r="U97" s="112"/>
      <c r="V97" s="169"/>
      <c r="W97" s="168"/>
      <c r="X97" s="169"/>
      <c r="Y97" s="102"/>
      <c r="Z97" s="173"/>
      <c r="AA97" s="102"/>
      <c r="AB97" s="102"/>
      <c r="AC97" s="102"/>
      <c r="AD97" s="102"/>
      <c r="AE97" s="102"/>
      <c r="AF97" s="102"/>
      <c r="AG97" s="102"/>
      <c r="AH97" s="102"/>
      <c r="AI97" s="102"/>
      <c r="AJ97" s="102"/>
    </row>
    <row r="98" spans="1:36" s="131" customFormat="1" ht="14.25" customHeight="1">
      <c r="A98" s="410"/>
      <c r="B98" s="175"/>
      <c r="C98" s="180"/>
      <c r="D98" s="102"/>
      <c r="E98" s="168"/>
      <c r="F98" s="204"/>
      <c r="G98" s="410"/>
      <c r="H98" s="410"/>
      <c r="I98" s="410"/>
      <c r="J98" s="256"/>
      <c r="K98" s="157"/>
      <c r="L98" s="103"/>
      <c r="M98" s="102"/>
      <c r="N98" s="111"/>
      <c r="O98" s="132"/>
      <c r="P98" s="168"/>
      <c r="Q98" s="129"/>
      <c r="R98" s="129"/>
      <c r="S98" s="217"/>
      <c r="T98" s="217"/>
      <c r="U98" s="111"/>
      <c r="V98" s="169"/>
      <c r="W98" s="102"/>
      <c r="X98" s="173"/>
      <c r="Y98" s="102"/>
      <c r="Z98" s="173"/>
      <c r="AA98" s="102"/>
      <c r="AB98" s="173"/>
      <c r="AC98" s="102"/>
      <c r="AD98" s="102"/>
      <c r="AE98" s="102"/>
      <c r="AF98" s="102"/>
    </row>
    <row r="99" spans="1:36" s="131" customFormat="1" ht="14.25" customHeight="1">
      <c r="A99" s="102"/>
      <c r="B99" s="175"/>
      <c r="C99" s="180"/>
      <c r="D99" s="102"/>
      <c r="E99" s="168"/>
      <c r="F99" s="204"/>
      <c r="G99" s="410"/>
      <c r="H99" s="410"/>
      <c r="I99" s="410"/>
      <c r="J99" s="256"/>
      <c r="K99" s="157"/>
      <c r="L99" s="103"/>
      <c r="M99" s="102"/>
      <c r="N99" s="111"/>
      <c r="O99" s="132"/>
      <c r="P99" s="168"/>
      <c r="Q99" s="129"/>
      <c r="R99" s="217"/>
      <c r="S99" s="217"/>
      <c r="T99" s="217"/>
      <c r="U99" s="168"/>
      <c r="V99" s="130"/>
      <c r="W99" s="102"/>
      <c r="X99" s="173"/>
      <c r="Y99" s="102"/>
      <c r="Z99" s="173"/>
      <c r="AA99" s="102"/>
      <c r="AB99" s="102"/>
      <c r="AC99" s="102"/>
      <c r="AD99" s="102"/>
      <c r="AE99" s="102"/>
      <c r="AF99" s="102"/>
    </row>
    <row r="100" spans="1:36" s="131" customFormat="1" ht="14.25" customHeight="1">
      <c r="A100" s="102"/>
      <c r="B100" s="175"/>
      <c r="C100" s="180"/>
      <c r="D100" s="102"/>
      <c r="E100" s="168"/>
      <c r="F100" s="103"/>
      <c r="G100" s="103"/>
      <c r="H100" s="103"/>
      <c r="I100" s="103"/>
      <c r="J100" s="155"/>
      <c r="K100" s="111"/>
      <c r="L100" s="103"/>
      <c r="M100" s="102"/>
      <c r="N100" s="111"/>
      <c r="O100" s="132"/>
      <c r="P100" s="168"/>
      <c r="Q100" s="129"/>
      <c r="R100" s="129"/>
      <c r="S100" s="217"/>
      <c r="T100" s="217"/>
      <c r="U100" s="111"/>
      <c r="V100" s="130"/>
      <c r="W100" s="102"/>
      <c r="X100" s="173"/>
      <c r="Y100" s="170"/>
      <c r="Z100" s="170"/>
      <c r="AA100" s="102"/>
      <c r="AB100" s="102"/>
      <c r="AC100" s="102"/>
      <c r="AD100" s="102"/>
      <c r="AE100" s="102"/>
      <c r="AF100" s="102"/>
      <c r="AG100" s="102"/>
      <c r="AH100" s="102"/>
      <c r="AI100" s="102"/>
      <c r="AJ100" s="102"/>
    </row>
    <row r="101" spans="1:36" s="131" customFormat="1">
      <c r="A101" s="112"/>
      <c r="B101" s="175"/>
      <c r="C101" s="180"/>
      <c r="D101" s="102"/>
      <c r="E101" s="168"/>
      <c r="F101" s="103"/>
      <c r="G101" s="111"/>
      <c r="H101" s="111"/>
      <c r="I101" s="111"/>
      <c r="J101" s="274"/>
      <c r="K101" s="102"/>
      <c r="L101" s="103"/>
      <c r="M101" s="102"/>
      <c r="N101" s="111"/>
      <c r="O101" s="253"/>
      <c r="P101" s="168"/>
      <c r="Q101" s="129"/>
      <c r="R101" s="217"/>
      <c r="S101" s="217"/>
      <c r="T101" s="217"/>
      <c r="U101" s="112"/>
      <c r="V101" s="269"/>
      <c r="W101" s="102"/>
      <c r="X101" s="173"/>
      <c r="Y101" s="102"/>
      <c r="Z101" s="173"/>
      <c r="AA101" s="102"/>
      <c r="AB101" s="102"/>
      <c r="AC101" s="102"/>
      <c r="AD101" s="102"/>
      <c r="AE101" s="102"/>
      <c r="AF101" s="102"/>
    </row>
    <row r="102" spans="1:36" s="131" customFormat="1" ht="14.25" customHeight="1">
      <c r="A102" s="208"/>
      <c r="B102" s="175"/>
      <c r="C102" s="180"/>
      <c r="D102" s="102"/>
      <c r="E102" s="168"/>
      <c r="F102" s="285"/>
      <c r="G102" s="161"/>
      <c r="H102" s="161"/>
      <c r="I102" s="161"/>
      <c r="J102" s="292"/>
      <c r="K102" s="300"/>
      <c r="L102" s="103"/>
      <c r="M102" s="102"/>
      <c r="N102" s="282"/>
      <c r="O102" s="311"/>
      <c r="P102" s="168"/>
      <c r="Q102" s="129"/>
      <c r="R102" s="217"/>
      <c r="S102" s="217"/>
      <c r="T102" s="217"/>
      <c r="U102" s="282"/>
      <c r="V102" s="280"/>
      <c r="W102" s="282"/>
      <c r="X102" s="362"/>
      <c r="Y102" s="102"/>
      <c r="Z102" s="173"/>
      <c r="AA102" s="102"/>
      <c r="AB102" s="173"/>
      <c r="AC102" s="102"/>
      <c r="AD102" s="102"/>
      <c r="AE102" s="102"/>
      <c r="AF102" s="102"/>
    </row>
    <row r="103" spans="1:36" s="131" customFormat="1" ht="14.25" customHeight="1">
      <c r="A103" s="102"/>
      <c r="B103" s="175"/>
      <c r="C103" s="180"/>
      <c r="D103" s="102"/>
      <c r="E103" s="168"/>
      <c r="F103" s="103"/>
      <c r="G103" s="103"/>
      <c r="H103" s="103"/>
      <c r="I103" s="103"/>
      <c r="J103" s="256"/>
      <c r="K103" s="102"/>
      <c r="L103" s="103"/>
      <c r="M103" s="102"/>
      <c r="N103" s="111"/>
      <c r="O103" s="103"/>
      <c r="P103" s="168"/>
      <c r="Q103" s="129"/>
      <c r="R103" s="129"/>
      <c r="S103" s="217"/>
      <c r="T103" s="217"/>
      <c r="U103" s="112"/>
      <c r="V103" s="130"/>
      <c r="W103" s="410"/>
      <c r="X103" s="269"/>
      <c r="Y103" s="410"/>
      <c r="Z103" s="202"/>
      <c r="AA103" s="102"/>
      <c r="AB103" s="102"/>
      <c r="AC103" s="102"/>
      <c r="AD103" s="102"/>
      <c r="AE103" s="102"/>
      <c r="AF103" s="102"/>
      <c r="AG103" s="102"/>
      <c r="AH103" s="102"/>
      <c r="AI103" s="102"/>
      <c r="AJ103" s="102"/>
    </row>
    <row r="104" spans="1:36" s="131" customFormat="1" ht="14.25" customHeight="1">
      <c r="A104" s="111"/>
      <c r="B104" s="175"/>
      <c r="C104" s="180"/>
      <c r="D104" s="102"/>
      <c r="E104" s="168"/>
      <c r="F104" s="276"/>
      <c r="G104" s="103"/>
      <c r="H104" s="103"/>
      <c r="I104" s="103"/>
      <c r="J104" s="277"/>
      <c r="K104" s="278"/>
      <c r="L104" s="103"/>
      <c r="M104" s="102"/>
      <c r="N104" s="282"/>
      <c r="O104" s="311"/>
      <c r="P104" s="168"/>
      <c r="Q104" s="129"/>
      <c r="R104" s="217"/>
      <c r="S104" s="217"/>
      <c r="T104" s="217"/>
      <c r="U104" s="282"/>
      <c r="V104" s="280"/>
      <c r="W104" s="282"/>
      <c r="X104" s="173"/>
      <c r="Y104" s="102"/>
      <c r="Z104" s="173"/>
      <c r="AA104" s="102"/>
      <c r="AB104" s="173"/>
      <c r="AC104" s="102"/>
      <c r="AD104" s="102"/>
      <c r="AE104" s="102"/>
      <c r="AF104" s="102"/>
      <c r="AG104" s="102"/>
      <c r="AH104" s="102"/>
      <c r="AI104" s="102"/>
      <c r="AJ104" s="102"/>
    </row>
    <row r="105" spans="1:36" s="131" customFormat="1" ht="14.25" customHeight="1">
      <c r="A105" s="160"/>
      <c r="B105" s="175"/>
      <c r="C105" s="180"/>
      <c r="D105" s="102"/>
      <c r="E105" s="168"/>
      <c r="F105" s="161"/>
      <c r="G105" s="161"/>
      <c r="H105" s="161"/>
      <c r="I105" s="161"/>
      <c r="J105" s="164"/>
      <c r="K105" s="165"/>
      <c r="L105" s="103"/>
      <c r="M105" s="102"/>
      <c r="N105" s="111"/>
      <c r="O105" s="132"/>
      <c r="P105" s="168"/>
      <c r="Q105" s="129"/>
      <c r="R105" s="217"/>
      <c r="S105" s="217"/>
      <c r="T105" s="217"/>
      <c r="U105" s="155"/>
      <c r="V105" s="130"/>
      <c r="W105" s="172"/>
      <c r="X105" s="160"/>
      <c r="Y105" s="172"/>
      <c r="Z105" s="169"/>
      <c r="AA105" s="168"/>
      <c r="AB105" s="102"/>
      <c r="AC105" s="102"/>
      <c r="AD105" s="102"/>
      <c r="AE105" s="102"/>
      <c r="AF105" s="102"/>
    </row>
    <row r="106" spans="1:36" s="131" customFormat="1" ht="14.25" customHeight="1">
      <c r="A106" s="102"/>
      <c r="B106" s="175"/>
      <c r="C106" s="180"/>
      <c r="D106" s="102"/>
      <c r="E106" s="168"/>
      <c r="F106" s="204"/>
      <c r="G106" s="410"/>
      <c r="H106" s="410"/>
      <c r="I106" s="410"/>
      <c r="J106" s="256"/>
      <c r="K106" s="157"/>
      <c r="L106" s="103"/>
      <c r="M106" s="102"/>
      <c r="N106" s="111"/>
      <c r="O106" s="132"/>
      <c r="P106" s="168"/>
      <c r="Q106" s="129"/>
      <c r="R106" s="129"/>
      <c r="S106" s="217"/>
      <c r="T106" s="217"/>
      <c r="U106" s="111"/>
      <c r="V106" s="130"/>
      <c r="W106" s="102"/>
      <c r="X106" s="173"/>
      <c r="Y106" s="102"/>
      <c r="Z106" s="173"/>
      <c r="AA106" s="102"/>
      <c r="AB106" s="410"/>
      <c r="AC106" s="102"/>
      <c r="AD106" s="102"/>
      <c r="AE106" s="102"/>
      <c r="AF106" s="102"/>
    </row>
    <row r="107" spans="1:36" s="131" customFormat="1" ht="14.25" customHeight="1">
      <c r="A107" s="160"/>
      <c r="B107" s="175"/>
      <c r="C107" s="180"/>
      <c r="D107" s="102"/>
      <c r="E107" s="168"/>
      <c r="F107" s="161"/>
      <c r="G107" s="161"/>
      <c r="H107" s="161"/>
      <c r="I107" s="161"/>
      <c r="J107" s="164"/>
      <c r="K107" s="165"/>
      <c r="L107" s="103"/>
      <c r="M107" s="102"/>
      <c r="N107" s="111"/>
      <c r="O107" s="161"/>
      <c r="P107" s="168"/>
      <c r="Q107" s="129"/>
      <c r="R107" s="217"/>
      <c r="S107" s="217"/>
      <c r="T107" s="217"/>
      <c r="U107" s="160"/>
      <c r="V107" s="172"/>
      <c r="W107" s="102"/>
      <c r="X107" s="169"/>
      <c r="Y107" s="410"/>
      <c r="Z107" s="268"/>
      <c r="AA107" s="410"/>
      <c r="AB107" s="102"/>
      <c r="AC107" s="102"/>
      <c r="AD107" s="410"/>
      <c r="AE107" s="102"/>
      <c r="AF107" s="102"/>
    </row>
    <row r="108" spans="1:36" s="131" customFormat="1" ht="14.25" customHeight="1">
      <c r="A108" s="410"/>
      <c r="B108" s="175"/>
      <c r="C108" s="180"/>
      <c r="D108" s="102"/>
      <c r="E108" s="168"/>
      <c r="F108" s="204"/>
      <c r="G108" s="410"/>
      <c r="H108" s="410"/>
      <c r="I108" s="410"/>
      <c r="J108" s="256"/>
      <c r="K108" s="157"/>
      <c r="L108" s="103"/>
      <c r="M108" s="102"/>
      <c r="N108" s="111"/>
      <c r="O108" s="132"/>
      <c r="P108" s="168"/>
      <c r="Q108" s="129"/>
      <c r="R108" s="129"/>
      <c r="S108" s="217"/>
      <c r="T108" s="217"/>
      <c r="U108" s="111"/>
      <c r="V108" s="130"/>
      <c r="W108" s="102"/>
      <c r="X108" s="173"/>
      <c r="Y108" s="102"/>
      <c r="Z108" s="173"/>
      <c r="AA108" s="102"/>
      <c r="AB108" s="102"/>
      <c r="AC108" s="102"/>
      <c r="AD108" s="102"/>
      <c r="AE108" s="102"/>
      <c r="AF108" s="102"/>
    </row>
    <row r="109" spans="1:36" s="131" customFormat="1" ht="14.25" customHeight="1">
      <c r="A109" s="281"/>
      <c r="B109" s="175"/>
      <c r="C109" s="180"/>
      <c r="D109" s="102"/>
      <c r="E109" s="168"/>
      <c r="F109" s="308"/>
      <c r="G109" s="281"/>
      <c r="H109" s="281"/>
      <c r="I109" s="281"/>
      <c r="J109" s="309"/>
      <c r="K109" s="310"/>
      <c r="L109" s="279"/>
      <c r="M109" s="102"/>
      <c r="N109" s="282"/>
      <c r="O109" s="311"/>
      <c r="P109" s="168"/>
      <c r="Q109" s="129"/>
      <c r="R109" s="217"/>
      <c r="S109" s="217"/>
      <c r="T109" s="217"/>
      <c r="U109" s="282"/>
      <c r="V109" s="280"/>
      <c r="W109" s="282"/>
      <c r="X109" s="173"/>
      <c r="Y109" s="102"/>
      <c r="Z109" s="173"/>
      <c r="AA109" s="102"/>
      <c r="AB109" s="102"/>
      <c r="AC109" s="102"/>
      <c r="AD109" s="102"/>
      <c r="AE109" s="102"/>
      <c r="AF109" s="102"/>
      <c r="AG109" s="102"/>
      <c r="AH109" s="102"/>
      <c r="AI109" s="102"/>
      <c r="AJ109" s="102"/>
    </row>
    <row r="110" spans="1:36" s="131" customFormat="1" ht="14.25" customHeight="1">
      <c r="A110" s="102"/>
      <c r="B110" s="175"/>
      <c r="C110" s="180"/>
      <c r="D110" s="102"/>
      <c r="E110" s="168"/>
      <c r="F110" s="103"/>
      <c r="G110" s="103"/>
      <c r="H110" s="103"/>
      <c r="I110" s="103"/>
      <c r="J110" s="155"/>
      <c r="K110" s="102"/>
      <c r="L110" s="103"/>
      <c r="M110" s="102"/>
      <c r="N110" s="111"/>
      <c r="O110" s="132"/>
      <c r="P110" s="168"/>
      <c r="Q110" s="129"/>
      <c r="R110" s="129"/>
      <c r="S110" s="217"/>
      <c r="T110" s="217"/>
      <c r="U110" s="157"/>
      <c r="V110" s="336"/>
      <c r="W110" s="111"/>
      <c r="X110" s="173"/>
      <c r="Y110" s="111"/>
      <c r="Z110" s="173"/>
      <c r="AA110" s="410"/>
      <c r="AB110" s="129"/>
      <c r="AC110" s="173"/>
      <c r="AD110" s="102"/>
      <c r="AE110" s="102"/>
      <c r="AF110" s="102"/>
      <c r="AG110" s="102"/>
      <c r="AH110" s="102"/>
      <c r="AI110" s="102"/>
      <c r="AJ110" s="102"/>
    </row>
    <row r="111" spans="1:36" s="131" customFormat="1">
      <c r="A111" s="102"/>
      <c r="B111" s="175"/>
      <c r="C111" s="180"/>
      <c r="D111" s="102"/>
      <c r="E111" s="168"/>
      <c r="F111" s="174"/>
      <c r="G111" s="102"/>
      <c r="H111" s="102"/>
      <c r="I111" s="102"/>
      <c r="J111" s="322"/>
      <c r="K111" s="102"/>
      <c r="L111" s="103"/>
      <c r="M111" s="102"/>
      <c r="N111" s="102"/>
      <c r="O111" s="103"/>
      <c r="P111" s="168"/>
      <c r="Q111" s="129"/>
      <c r="R111" s="217"/>
      <c r="S111" s="217"/>
      <c r="T111" s="217"/>
      <c r="U111" s="102"/>
      <c r="V111" s="173"/>
      <c r="W111" s="102"/>
      <c r="X111" s="173"/>
      <c r="Y111" s="102"/>
      <c r="Z111" s="130"/>
      <c r="AA111" s="102"/>
      <c r="AB111" s="102"/>
      <c r="AC111" s="102"/>
      <c r="AD111" s="102"/>
      <c r="AE111" s="102"/>
      <c r="AF111" s="102"/>
    </row>
    <row r="112" spans="1:36" s="131" customFormat="1">
      <c r="A112" s="112"/>
      <c r="B112" s="175"/>
      <c r="C112" s="180"/>
      <c r="D112" s="102"/>
      <c r="E112" s="168"/>
      <c r="F112" s="103"/>
      <c r="G112" s="103"/>
      <c r="H112" s="103"/>
      <c r="I112" s="103"/>
      <c r="J112" s="155"/>
      <c r="K112" s="111"/>
      <c r="L112" s="103"/>
      <c r="M112" s="102"/>
      <c r="N112" s="111"/>
      <c r="O112" s="253"/>
      <c r="P112" s="168"/>
      <c r="Q112" s="129"/>
      <c r="R112" s="129"/>
      <c r="S112" s="217"/>
      <c r="T112" s="217"/>
      <c r="U112" s="112"/>
      <c r="V112" s="267"/>
      <c r="W112" s="112"/>
      <c r="X112" s="269"/>
      <c r="Y112" s="102"/>
      <c r="Z112" s="221"/>
      <c r="AA112" s="102"/>
      <c r="AB112" s="172"/>
      <c r="AC112" s="102"/>
      <c r="AD112" s="102"/>
    </row>
    <row r="113" spans="1:36" s="131" customFormat="1" ht="14.25" customHeight="1">
      <c r="A113" s="312"/>
      <c r="B113" s="175"/>
      <c r="C113" s="180"/>
      <c r="D113" s="102"/>
      <c r="E113" s="168"/>
      <c r="F113" s="276"/>
      <c r="G113" s="103"/>
      <c r="H113" s="103"/>
      <c r="I113" s="103"/>
      <c r="J113" s="277"/>
      <c r="K113" s="278"/>
      <c r="L113" s="103"/>
      <c r="M113" s="102"/>
      <c r="N113" s="281"/>
      <c r="O113" s="311"/>
      <c r="P113" s="168"/>
      <c r="Q113" s="129"/>
      <c r="R113" s="129"/>
      <c r="S113" s="217"/>
      <c r="T113" s="217"/>
      <c r="U113" s="282"/>
      <c r="V113" s="280"/>
      <c r="W113" s="282"/>
      <c r="X113" s="280"/>
      <c r="Y113" s="282"/>
      <c r="Z113" s="280"/>
      <c r="AA113" s="102"/>
      <c r="AB113" s="102"/>
      <c r="AC113" s="102"/>
      <c r="AD113" s="102"/>
      <c r="AE113" s="102"/>
      <c r="AF113" s="102"/>
      <c r="AG113" s="102"/>
      <c r="AH113" s="102"/>
      <c r="AI113" s="102"/>
      <c r="AJ113" s="102"/>
    </row>
    <row r="114" spans="1:36" s="131" customFormat="1" ht="14.25" customHeight="1">
      <c r="A114" s="102"/>
      <c r="B114" s="175"/>
      <c r="C114" s="180"/>
      <c r="D114" s="102"/>
      <c r="E114" s="168"/>
      <c r="F114" s="204"/>
      <c r="G114" s="204"/>
      <c r="H114" s="204"/>
      <c r="I114" s="204"/>
      <c r="J114" s="155"/>
      <c r="K114" s="157"/>
      <c r="L114" s="103"/>
      <c r="M114" s="102"/>
      <c r="N114" s="111"/>
      <c r="O114" s="132"/>
      <c r="P114" s="168"/>
      <c r="Q114" s="129"/>
      <c r="R114" s="217"/>
      <c r="S114" s="217"/>
      <c r="T114" s="217"/>
      <c r="U114" s="111"/>
      <c r="V114" s="130"/>
      <c r="W114" s="102"/>
      <c r="X114" s="173"/>
      <c r="Y114" s="102"/>
      <c r="Z114" s="173"/>
      <c r="AA114" s="102"/>
      <c r="AB114" s="173"/>
      <c r="AC114" s="102"/>
      <c r="AD114" s="102"/>
      <c r="AE114" s="102"/>
      <c r="AF114" s="102"/>
    </row>
    <row r="115" spans="1:36" s="131" customFormat="1" ht="14.25" customHeight="1">
      <c r="A115" s="102"/>
      <c r="B115" s="175"/>
      <c r="C115" s="180"/>
      <c r="D115" s="102"/>
      <c r="E115" s="168"/>
      <c r="F115" s="204"/>
      <c r="G115" s="410"/>
      <c r="H115" s="410"/>
      <c r="I115" s="410"/>
      <c r="J115" s="256"/>
      <c r="K115" s="157"/>
      <c r="L115" s="103"/>
      <c r="M115" s="102"/>
      <c r="N115" s="111"/>
      <c r="O115" s="132"/>
      <c r="P115" s="168"/>
      <c r="Q115" s="129"/>
      <c r="R115" s="129"/>
      <c r="S115" s="217"/>
      <c r="T115" s="217"/>
      <c r="U115" s="111"/>
      <c r="V115" s="130"/>
      <c r="W115" s="102"/>
      <c r="X115" s="173"/>
      <c r="Y115" s="102"/>
      <c r="Z115" s="173"/>
      <c r="AA115" s="102"/>
      <c r="AB115" s="102"/>
      <c r="AC115" s="102"/>
      <c r="AD115" s="102"/>
      <c r="AE115" s="102"/>
      <c r="AF115" s="102"/>
      <c r="AG115" s="102"/>
      <c r="AH115" s="102"/>
      <c r="AI115" s="102"/>
      <c r="AJ115" s="102"/>
    </row>
    <row r="116" spans="1:36" s="131" customFormat="1" ht="14.25" customHeight="1">
      <c r="A116" s="112"/>
      <c r="B116" s="175"/>
      <c r="C116" s="180"/>
      <c r="D116" s="102"/>
      <c r="E116" s="168"/>
      <c r="F116" s="103"/>
      <c r="G116" s="111"/>
      <c r="H116" s="111"/>
      <c r="I116" s="111"/>
      <c r="J116" s="274"/>
      <c r="K116" s="102"/>
      <c r="L116" s="103"/>
      <c r="M116" s="102"/>
      <c r="N116" s="111"/>
      <c r="O116" s="253"/>
      <c r="P116" s="168"/>
      <c r="Q116" s="129"/>
      <c r="R116" s="217"/>
      <c r="S116" s="217"/>
      <c r="T116" s="217"/>
      <c r="U116" s="112"/>
      <c r="V116" s="269"/>
      <c r="W116" s="102"/>
      <c r="X116" s="173"/>
      <c r="Y116" s="102"/>
      <c r="Z116" s="173"/>
      <c r="AA116" s="102"/>
      <c r="AB116" s="102"/>
      <c r="AC116" s="102"/>
      <c r="AD116" s="102"/>
      <c r="AE116" s="102"/>
      <c r="AF116" s="102"/>
    </row>
    <row r="117" spans="1:36" s="131" customFormat="1" ht="14.25" customHeight="1">
      <c r="A117" s="112"/>
      <c r="B117" s="175"/>
      <c r="C117" s="180"/>
      <c r="D117" s="102"/>
      <c r="E117" s="168"/>
      <c r="F117" s="103"/>
      <c r="G117" s="111"/>
      <c r="H117" s="111"/>
      <c r="I117" s="111"/>
      <c r="J117" s="274"/>
      <c r="K117" s="102"/>
      <c r="L117" s="103"/>
      <c r="M117" s="102"/>
      <c r="N117" s="111"/>
      <c r="O117" s="132"/>
      <c r="P117" s="168"/>
      <c r="Q117" s="129"/>
      <c r="R117" s="217"/>
      <c r="S117" s="217"/>
      <c r="T117" s="217"/>
      <c r="U117" s="155"/>
      <c r="V117" s="253"/>
      <c r="W117" s="172"/>
      <c r="X117" s="102"/>
      <c r="Y117" s="173"/>
      <c r="Z117" s="130"/>
      <c r="AA117" s="173"/>
      <c r="AB117" s="102"/>
      <c r="AC117" s="102"/>
      <c r="AD117" s="102"/>
      <c r="AE117" s="410"/>
      <c r="AF117" s="102"/>
    </row>
    <row r="118" spans="1:36" s="131" customFormat="1" ht="14.25" customHeight="1">
      <c r="A118" s="102"/>
      <c r="B118" s="175"/>
      <c r="C118" s="180"/>
      <c r="D118" s="102"/>
      <c r="E118" s="168"/>
      <c r="F118" s="204"/>
      <c r="G118" s="204"/>
      <c r="H118" s="204"/>
      <c r="I118" s="204"/>
      <c r="J118" s="155"/>
      <c r="K118" s="157"/>
      <c r="L118" s="103"/>
      <c r="M118" s="102"/>
      <c r="N118" s="111"/>
      <c r="O118" s="132"/>
      <c r="P118" s="168"/>
      <c r="Q118" s="129"/>
      <c r="R118" s="217"/>
      <c r="S118" s="217"/>
      <c r="T118" s="217"/>
      <c r="U118" s="168"/>
      <c r="V118" s="130"/>
      <c r="W118" s="102"/>
      <c r="X118" s="173"/>
      <c r="Y118" s="102"/>
      <c r="Z118" s="173"/>
      <c r="AA118" s="102"/>
      <c r="AB118" s="173"/>
      <c r="AC118" s="102"/>
      <c r="AD118" s="102"/>
      <c r="AE118" s="102"/>
      <c r="AF118" s="102"/>
    </row>
    <row r="119" spans="1:36" s="131" customFormat="1" ht="14.25" customHeight="1">
      <c r="A119" s="111"/>
      <c r="B119" s="175"/>
      <c r="C119" s="180"/>
      <c r="D119" s="102"/>
      <c r="E119" s="168"/>
      <c r="F119" s="276"/>
      <c r="G119" s="103"/>
      <c r="H119" s="103"/>
      <c r="I119" s="103"/>
      <c r="J119" s="277"/>
      <c r="K119" s="278"/>
      <c r="L119" s="103"/>
      <c r="M119" s="102"/>
      <c r="N119" s="281"/>
      <c r="O119" s="311"/>
      <c r="P119" s="168"/>
      <c r="Q119" s="129"/>
      <c r="R119" s="217"/>
      <c r="S119" s="217"/>
      <c r="T119" s="217"/>
      <c r="U119" s="282"/>
      <c r="V119" s="280"/>
      <c r="W119" s="282"/>
      <c r="X119" s="173"/>
      <c r="Y119" s="102"/>
      <c r="Z119" s="173"/>
      <c r="AA119" s="102"/>
      <c r="AB119" s="173"/>
      <c r="AC119" s="102"/>
      <c r="AD119" s="102"/>
      <c r="AE119" s="102"/>
      <c r="AF119" s="102"/>
      <c r="AG119" s="102"/>
      <c r="AH119" s="102"/>
      <c r="AI119" s="102"/>
      <c r="AJ119" s="102"/>
    </row>
    <row r="120" spans="1:36" s="131" customFormat="1" ht="14.25" customHeight="1">
      <c r="A120" s="112"/>
      <c r="B120" s="175"/>
      <c r="C120" s="180"/>
      <c r="D120" s="102"/>
      <c r="E120" s="168"/>
      <c r="F120" s="103"/>
      <c r="G120" s="111"/>
      <c r="H120" s="111"/>
      <c r="I120" s="111"/>
      <c r="J120" s="274"/>
      <c r="K120" s="102"/>
      <c r="L120" s="103"/>
      <c r="M120" s="102"/>
      <c r="N120" s="111"/>
      <c r="O120" s="253"/>
      <c r="P120" s="168"/>
      <c r="Q120" s="129"/>
      <c r="R120" s="129"/>
      <c r="S120" s="217"/>
      <c r="T120" s="217"/>
      <c r="U120" s="112"/>
      <c r="V120" s="267"/>
      <c r="W120" s="112"/>
      <c r="X120" s="269"/>
      <c r="Y120" s="102"/>
      <c r="Z120" s="221"/>
      <c r="AA120" s="102"/>
      <c r="AB120" s="102"/>
      <c r="AC120" s="102"/>
      <c r="AD120" s="102"/>
      <c r="AE120" s="102"/>
      <c r="AF120" s="102"/>
    </row>
    <row r="121" spans="1:36" s="131" customFormat="1">
      <c r="A121" s="160"/>
      <c r="B121" s="175"/>
      <c r="C121" s="180"/>
      <c r="D121" s="102"/>
      <c r="E121" s="168"/>
      <c r="F121" s="161"/>
      <c r="G121" s="161"/>
      <c r="H121" s="161"/>
      <c r="I121" s="161"/>
      <c r="J121" s="162"/>
      <c r="K121" s="163"/>
      <c r="L121" s="103"/>
      <c r="M121" s="102"/>
      <c r="N121" s="111"/>
      <c r="O121" s="213"/>
      <c r="P121" s="168"/>
      <c r="Q121" s="129"/>
      <c r="R121" s="217"/>
      <c r="S121" s="217"/>
      <c r="T121" s="217"/>
      <c r="U121" s="111"/>
      <c r="V121" s="172"/>
      <c r="W121" s="111"/>
      <c r="X121" s="172"/>
      <c r="Y121" s="410"/>
      <c r="Z121" s="268"/>
      <c r="AA121" s="410"/>
      <c r="AB121" s="173"/>
      <c r="AC121" s="102"/>
      <c r="AD121" s="102"/>
      <c r="AE121" s="102"/>
      <c r="AF121" s="102"/>
    </row>
    <row r="122" spans="1:36" s="131" customFormat="1">
      <c r="A122" s="102"/>
      <c r="B122" s="175"/>
      <c r="C122" s="180"/>
      <c r="D122" s="102"/>
      <c r="E122" s="168"/>
      <c r="F122" s="204"/>
      <c r="G122" s="204"/>
      <c r="H122" s="204"/>
      <c r="I122" s="204"/>
      <c r="J122" s="155"/>
      <c r="K122" s="157"/>
      <c r="L122" s="103"/>
      <c r="M122" s="102"/>
      <c r="N122" s="111"/>
      <c r="O122" s="132"/>
      <c r="P122" s="168"/>
      <c r="Q122" s="129"/>
      <c r="R122" s="217"/>
      <c r="S122" s="217"/>
      <c r="T122" s="217"/>
      <c r="U122" s="168"/>
      <c r="V122" s="130"/>
      <c r="W122" s="102"/>
      <c r="X122" s="173"/>
      <c r="Y122" s="102"/>
      <c r="Z122" s="173"/>
      <c r="AA122" s="102"/>
      <c r="AB122" s="173"/>
      <c r="AC122" s="102"/>
      <c r="AD122" s="102"/>
      <c r="AE122" s="102"/>
      <c r="AF122" s="102"/>
    </row>
    <row r="123" spans="1:36" s="131" customFormat="1">
      <c r="A123" s="112"/>
      <c r="B123" s="175"/>
      <c r="C123" s="180"/>
      <c r="D123" s="102"/>
      <c r="E123" s="168"/>
      <c r="F123" s="103"/>
      <c r="G123" s="111"/>
      <c r="H123" s="111"/>
      <c r="I123" s="111"/>
      <c r="J123" s="274"/>
      <c r="K123" s="102"/>
      <c r="L123" s="103"/>
      <c r="M123" s="102"/>
      <c r="N123" s="112"/>
      <c r="O123" s="253"/>
      <c r="P123" s="168"/>
      <c r="Q123" s="129"/>
      <c r="R123" s="129"/>
      <c r="S123" s="217"/>
      <c r="T123" s="217"/>
      <c r="U123" s="112"/>
      <c r="V123" s="267"/>
      <c r="W123" s="112"/>
      <c r="X123" s="269"/>
      <c r="Y123" s="102"/>
      <c r="Z123" s="221"/>
      <c r="AA123" s="102"/>
      <c r="AB123" s="102"/>
      <c r="AC123" s="102"/>
      <c r="AD123" s="102"/>
      <c r="AE123" s="102"/>
      <c r="AF123" s="102"/>
    </row>
    <row r="124" spans="1:36" s="131" customFormat="1">
      <c r="A124" s="102"/>
      <c r="B124" s="175"/>
      <c r="C124" s="180"/>
      <c r="D124" s="102"/>
      <c r="E124" s="168"/>
      <c r="F124" s="103"/>
      <c r="G124" s="103"/>
      <c r="H124" s="103"/>
      <c r="I124" s="103"/>
      <c r="J124" s="155"/>
      <c r="K124" s="111"/>
      <c r="L124" s="103"/>
      <c r="M124" s="102"/>
      <c r="N124" s="211"/>
      <c r="O124" s="213"/>
      <c r="P124" s="168"/>
      <c r="Q124" s="129"/>
      <c r="R124" s="129"/>
      <c r="S124" s="217"/>
      <c r="T124" s="217"/>
      <c r="U124" s="111"/>
      <c r="V124" s="172"/>
      <c r="W124" s="111"/>
      <c r="X124" s="172"/>
      <c r="Y124" s="111"/>
      <c r="Z124" s="172"/>
      <c r="AA124" s="410"/>
      <c r="AB124" s="173"/>
      <c r="AC124" s="102"/>
      <c r="AD124" s="102"/>
      <c r="AE124" s="102"/>
      <c r="AF124" s="102"/>
    </row>
    <row r="125" spans="1:36" s="131" customFormat="1" ht="14.25" customHeight="1">
      <c r="A125" s="102"/>
      <c r="B125" s="175"/>
      <c r="C125" s="180"/>
      <c r="D125" s="102"/>
      <c r="E125" s="168"/>
      <c r="F125" s="174"/>
      <c r="G125" s="102"/>
      <c r="H125" s="102"/>
      <c r="I125" s="102"/>
      <c r="J125" s="322"/>
      <c r="K125" s="102"/>
      <c r="L125" s="103"/>
      <c r="M125" s="102"/>
      <c r="N125" s="102"/>
      <c r="O125" s="103"/>
      <c r="P125" s="168"/>
      <c r="Q125" s="129"/>
      <c r="R125" s="217"/>
      <c r="S125" s="217"/>
      <c r="T125" s="217"/>
      <c r="U125" s="102"/>
      <c r="V125" s="169"/>
      <c r="W125" s="102"/>
      <c r="X125" s="130"/>
      <c r="Y125" s="102"/>
      <c r="Z125" s="130"/>
      <c r="AA125" s="102"/>
      <c r="AB125" s="102"/>
      <c r="AC125" s="102"/>
      <c r="AD125" s="102"/>
      <c r="AE125" s="102"/>
      <c r="AF125" s="102"/>
    </row>
    <row r="126" spans="1:36" s="131" customFormat="1" ht="14.25" customHeight="1">
      <c r="A126" s="112"/>
      <c r="B126" s="175"/>
      <c r="C126" s="180"/>
      <c r="D126" s="102"/>
      <c r="E126" s="168"/>
      <c r="F126" s="103"/>
      <c r="G126" s="111"/>
      <c r="H126" s="111"/>
      <c r="I126" s="111"/>
      <c r="J126" s="274"/>
      <c r="K126" s="102"/>
      <c r="L126" s="103"/>
      <c r="M126" s="102"/>
      <c r="N126" s="111"/>
      <c r="O126" s="253"/>
      <c r="P126" s="168"/>
      <c r="Q126" s="129"/>
      <c r="R126" s="217"/>
      <c r="S126" s="217"/>
      <c r="T126" s="217"/>
      <c r="U126" s="112"/>
      <c r="V126" s="269"/>
      <c r="W126" s="102"/>
      <c r="X126" s="173"/>
      <c r="Y126" s="102"/>
      <c r="Z126" s="173"/>
      <c r="AA126" s="102"/>
      <c r="AB126" s="102"/>
      <c r="AC126" s="102"/>
      <c r="AD126" s="102"/>
      <c r="AE126" s="102"/>
      <c r="AF126" s="102"/>
      <c r="AG126" s="102"/>
      <c r="AH126" s="102"/>
      <c r="AI126" s="102"/>
      <c r="AJ126" s="102"/>
    </row>
    <row r="127" spans="1:36" s="131" customFormat="1" ht="14.25" customHeight="1">
      <c r="A127" s="112"/>
      <c r="B127" s="175"/>
      <c r="C127" s="180"/>
      <c r="D127" s="102"/>
      <c r="E127" s="168"/>
      <c r="F127" s="103"/>
      <c r="G127" s="111"/>
      <c r="H127" s="111"/>
      <c r="I127" s="111"/>
      <c r="J127" s="274"/>
      <c r="K127" s="102"/>
      <c r="L127" s="103"/>
      <c r="M127" s="102"/>
      <c r="N127" s="111"/>
      <c r="O127" s="253"/>
      <c r="P127" s="168"/>
      <c r="Q127" s="129"/>
      <c r="R127" s="129"/>
      <c r="S127" s="217"/>
      <c r="T127" s="217"/>
      <c r="U127" s="112"/>
      <c r="V127" s="267"/>
      <c r="W127" s="112"/>
      <c r="X127" s="269"/>
      <c r="Y127" s="102"/>
      <c r="Z127" s="221"/>
      <c r="AA127" s="102"/>
      <c r="AB127" s="102"/>
      <c r="AC127" s="102"/>
      <c r="AD127" s="102"/>
      <c r="AE127" s="102"/>
      <c r="AF127" s="102"/>
    </row>
    <row r="128" spans="1:36" s="131" customFormat="1">
      <c r="A128" s="112"/>
      <c r="B128" s="175"/>
      <c r="C128" s="180"/>
      <c r="D128" s="102"/>
      <c r="E128" s="168"/>
      <c r="F128" s="103"/>
      <c r="G128" s="111"/>
      <c r="H128" s="111"/>
      <c r="I128" s="111"/>
      <c r="J128" s="274"/>
      <c r="K128" s="102"/>
      <c r="L128" s="103"/>
      <c r="M128" s="102"/>
      <c r="N128" s="111"/>
      <c r="O128" s="253"/>
      <c r="P128" s="168"/>
      <c r="Q128" s="129"/>
      <c r="R128" s="129"/>
      <c r="S128" s="217"/>
      <c r="T128" s="217"/>
      <c r="U128" s="112"/>
      <c r="V128" s="267"/>
      <c r="W128" s="112"/>
      <c r="X128" s="269"/>
      <c r="Y128" s="102"/>
      <c r="Z128" s="221"/>
      <c r="AA128" s="102"/>
      <c r="AB128" s="102"/>
      <c r="AC128" s="102"/>
      <c r="AD128" s="102"/>
      <c r="AE128" s="102"/>
      <c r="AF128" s="102"/>
    </row>
    <row r="129" spans="1:32" s="131" customFormat="1" ht="14.25" customHeight="1">
      <c r="A129" s="102"/>
      <c r="B129" s="175"/>
      <c r="C129" s="180"/>
      <c r="D129" s="102"/>
      <c r="E129" s="168"/>
      <c r="F129" s="204"/>
      <c r="G129" s="204"/>
      <c r="H129" s="204"/>
      <c r="I129" s="204"/>
      <c r="J129" s="155"/>
      <c r="K129" s="157"/>
      <c r="L129" s="103"/>
      <c r="M129" s="102"/>
      <c r="N129" s="111"/>
      <c r="O129" s="132"/>
      <c r="P129" s="168"/>
      <c r="Q129" s="129"/>
      <c r="R129" s="217"/>
      <c r="S129" s="217"/>
      <c r="T129" s="217"/>
      <c r="U129" s="168"/>
      <c r="V129" s="130"/>
      <c r="W129" s="102"/>
      <c r="X129" s="173"/>
      <c r="Y129" s="102"/>
      <c r="Z129" s="173"/>
      <c r="AA129" s="102"/>
      <c r="AB129" s="102"/>
      <c r="AC129" s="102"/>
      <c r="AD129" s="410"/>
      <c r="AE129" s="102"/>
      <c r="AF129" s="102"/>
    </row>
  </sheetData>
  <sortState ref="A2:AA128">
    <sortCondition ref="A116"/>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J33"/>
  <sheetViews>
    <sheetView zoomScaleNormal="100" workbookViewId="0">
      <pane ySplit="1" topLeftCell="A20" activePane="bottomLeft" state="frozen"/>
      <selection activeCell="A3" sqref="A3:J1660"/>
      <selection pane="bottomLeft" activeCell="B33" sqref="B33"/>
    </sheetView>
  </sheetViews>
  <sheetFormatPr defaultRowHeight="12.75"/>
  <cols>
    <col min="1" max="1" width="6.42578125" style="366" customWidth="1"/>
    <col min="2" max="2" width="94.42578125" style="368" bestFit="1" customWidth="1"/>
    <col min="3" max="4" width="9.140625" style="134"/>
    <col min="5" max="5" width="48" style="134" customWidth="1"/>
    <col min="6" max="16384" width="9.140625" style="134"/>
  </cols>
  <sheetData>
    <row r="1" spans="1:10" ht="15.75">
      <c r="A1" s="559" t="s">
        <v>482</v>
      </c>
      <c r="B1" s="559"/>
      <c r="C1" s="477"/>
      <c r="D1" s="477"/>
      <c r="E1" s="477"/>
      <c r="F1" s="477"/>
      <c r="G1" s="477"/>
      <c r="H1" s="477"/>
      <c r="I1" s="477"/>
      <c r="J1" s="477"/>
    </row>
    <row r="3" spans="1:10">
      <c r="A3" s="558" t="s">
        <v>483</v>
      </c>
      <c r="B3" s="558"/>
    </row>
    <row r="4" spans="1:10" ht="25.5">
      <c r="A4" s="366">
        <v>1</v>
      </c>
      <c r="B4" s="367" t="s">
        <v>3092</v>
      </c>
    </row>
    <row r="5" spans="1:10">
      <c r="A5" s="366">
        <v>2</v>
      </c>
      <c r="B5" s="368" t="s">
        <v>3099</v>
      </c>
    </row>
    <row r="6" spans="1:10">
      <c r="A6" s="366">
        <v>3</v>
      </c>
      <c r="B6" s="367" t="s">
        <v>3103</v>
      </c>
    </row>
    <row r="7" spans="1:10">
      <c r="A7" s="366">
        <v>4</v>
      </c>
      <c r="B7" s="367" t="s">
        <v>3104</v>
      </c>
    </row>
    <row r="8" spans="1:10">
      <c r="A8" s="366">
        <v>5</v>
      </c>
      <c r="B8" s="368" t="s">
        <v>3117</v>
      </c>
    </row>
    <row r="9" spans="1:10">
      <c r="A9" s="366">
        <v>6</v>
      </c>
      <c r="B9" s="367" t="s">
        <v>3119</v>
      </c>
    </row>
    <row r="10" spans="1:10">
      <c r="A10" s="558" t="s">
        <v>3600</v>
      </c>
      <c r="B10" s="558"/>
    </row>
    <row r="11" spans="1:10">
      <c r="A11" s="366">
        <v>7</v>
      </c>
      <c r="B11" s="368" t="s">
        <v>3601</v>
      </c>
    </row>
    <row r="12" spans="1:10">
      <c r="A12" s="366">
        <v>8</v>
      </c>
      <c r="B12" s="368" t="s">
        <v>3606</v>
      </c>
    </row>
    <row r="13" spans="1:10">
      <c r="A13" s="558" t="s">
        <v>3608</v>
      </c>
      <c r="B13" s="558"/>
    </row>
    <row r="14" spans="1:10">
      <c r="A14" s="366">
        <v>9</v>
      </c>
      <c r="B14" s="367" t="s">
        <v>3607</v>
      </c>
    </row>
    <row r="15" spans="1:10" ht="25.5">
      <c r="A15" s="366">
        <v>10</v>
      </c>
      <c r="B15" s="368" t="s">
        <v>3611</v>
      </c>
    </row>
    <row r="16" spans="1:10" ht="25.5">
      <c r="A16" s="366">
        <v>11</v>
      </c>
      <c r="B16" s="367" t="s">
        <v>3616</v>
      </c>
    </row>
    <row r="17" spans="1:2" ht="25.5">
      <c r="A17" s="366">
        <v>12</v>
      </c>
      <c r="B17" s="367" t="s">
        <v>3620</v>
      </c>
    </row>
    <row r="18" spans="1:2" ht="25.5">
      <c r="A18" s="366">
        <v>13</v>
      </c>
      <c r="B18" s="367" t="s">
        <v>3623</v>
      </c>
    </row>
    <row r="19" spans="1:2">
      <c r="A19" s="366">
        <v>14</v>
      </c>
      <c r="B19" s="367" t="s">
        <v>3626</v>
      </c>
    </row>
    <row r="20" spans="1:2">
      <c r="A20" s="558" t="s">
        <v>4205</v>
      </c>
      <c r="B20" s="558"/>
    </row>
    <row r="21" spans="1:2">
      <c r="A21" s="366">
        <v>15</v>
      </c>
      <c r="B21" s="368" t="s">
        <v>3630</v>
      </c>
    </row>
    <row r="22" spans="1:2" ht="25.5">
      <c r="A22" s="366">
        <v>16</v>
      </c>
      <c r="B22" s="367" t="s">
        <v>3633</v>
      </c>
    </row>
    <row r="23" spans="1:2">
      <c r="A23" s="366">
        <v>17</v>
      </c>
      <c r="B23" s="367" t="s">
        <v>3636</v>
      </c>
    </row>
    <row r="24" spans="1:2">
      <c r="A24" s="558" t="s">
        <v>4204</v>
      </c>
      <c r="B24" s="558"/>
    </row>
    <row r="25" spans="1:2">
      <c r="A25" s="366">
        <v>18</v>
      </c>
      <c r="B25" s="448" t="s">
        <v>4206</v>
      </c>
    </row>
    <row r="26" spans="1:2" ht="25.5">
      <c r="A26" s="366">
        <v>19</v>
      </c>
      <c r="B26" s="448" t="s">
        <v>4208</v>
      </c>
    </row>
    <row r="27" spans="1:2" ht="25.5">
      <c r="A27" s="366">
        <v>20</v>
      </c>
      <c r="B27" s="448" t="s">
        <v>4214</v>
      </c>
    </row>
    <row r="28" spans="1:2">
      <c r="A28" s="366">
        <v>21</v>
      </c>
      <c r="B28" s="449" t="s">
        <v>4217</v>
      </c>
    </row>
    <row r="29" spans="1:2">
      <c r="A29" s="366">
        <v>22</v>
      </c>
      <c r="B29" s="449" t="s">
        <v>4219</v>
      </c>
    </row>
    <row r="30" spans="1:2">
      <c r="A30" s="366">
        <v>23</v>
      </c>
      <c r="B30" s="449" t="s">
        <v>4222</v>
      </c>
    </row>
    <row r="31" spans="1:2">
      <c r="A31" s="366">
        <v>24</v>
      </c>
      <c r="B31" s="449" t="s">
        <v>4227</v>
      </c>
    </row>
    <row r="32" spans="1:2">
      <c r="A32" s="558" t="s">
        <v>4228</v>
      </c>
      <c r="B32" s="558"/>
    </row>
    <row r="33" spans="1:1">
      <c r="A33" s="366">
        <v>25</v>
      </c>
    </row>
  </sheetData>
  <mergeCells count="7">
    <mergeCell ref="A32:B32"/>
    <mergeCell ref="A1:B1"/>
    <mergeCell ref="A3:B3"/>
    <mergeCell ref="A10:B10"/>
    <mergeCell ref="A13:B13"/>
    <mergeCell ref="A24:B24"/>
    <mergeCell ref="A20:B20"/>
  </mergeCells>
  <phoneticPr fontId="0" type="noConversion"/>
  <pageMargins left="0.5" right="0.5" top="1" bottom="1" header="0.5" footer="0.5"/>
  <pageSetup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vt:i4>
      </vt:variant>
    </vt:vector>
  </HeadingPairs>
  <TitlesOfParts>
    <vt:vector size="19" baseType="lpstr">
      <vt:lpstr>W-L History</vt:lpstr>
      <vt:lpstr>Cobb</vt:lpstr>
      <vt:lpstr>Ruth</vt:lpstr>
      <vt:lpstr>Aaron</vt:lpstr>
      <vt:lpstr>Mays</vt:lpstr>
      <vt:lpstr>Players</vt:lpstr>
      <vt:lpstr>Free Agents</vt:lpstr>
      <vt:lpstr>Cuts</vt:lpstr>
      <vt:lpstr>TRX</vt:lpstr>
      <vt:lpstr>Future TRX</vt:lpstr>
      <vt:lpstr>Bank Detail</vt:lpstr>
      <vt:lpstr>2020 Draft</vt:lpstr>
      <vt:lpstr>2021 Draft</vt:lpstr>
      <vt:lpstr>Ballpark</vt:lpstr>
      <vt:lpstr>Misc</vt:lpstr>
      <vt:lpstr>General</vt:lpstr>
      <vt:lpstr>Sheet2</vt:lpstr>
      <vt:lpstr>Ballpark!Print_Area</vt:lpstr>
      <vt:lpstr>Ballpark!Print_Titles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Blake</dc:creator>
  <cp:lastModifiedBy>Henry Vance</cp:lastModifiedBy>
  <cp:lastPrinted>2013-10-07T15:21:45Z</cp:lastPrinted>
  <dcterms:created xsi:type="dcterms:W3CDTF">1998-12-18T22:25:23Z</dcterms:created>
  <dcterms:modified xsi:type="dcterms:W3CDTF">2019-03-05T20:03:03Z</dcterms:modified>
</cp:coreProperties>
</file>